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dawheele\Desktop\"/>
    </mc:Choice>
  </mc:AlternateContent>
  <bookViews>
    <workbookView xWindow="0" yWindow="0" windowWidth="28800" windowHeight="12036" firstSheet="1" activeTab="3"/>
  </bookViews>
  <sheets>
    <sheet name="__snloffice" sheetId="7" state="veryHidden" r:id="rId1"/>
    <sheet name="Instructions" sheetId="3" r:id="rId2"/>
    <sheet name="Beta_Focus" sheetId="6" r:id="rId3"/>
    <sheet name="Beta_Peers" sheetId="1" r:id="rId4"/>
    <sheet name="Beta_Data_Sheet" sheetId="2" r:id="rId5"/>
    <sheet name="Proxy Group List" sheetId="8" r:id="rId6"/>
  </sheets>
  <externalReferences>
    <externalReference r:id="rId7"/>
  </externalReferences>
  <definedNames>
    <definedName name="__FDS_HYPERLINK_TOGGLE_STATE__" hidden="1">"ON"</definedName>
    <definedName name="_Order1" hidden="1">0</definedName>
    <definedName name="Beta">Beta_Focus!$H$13</definedName>
    <definedName name="Calculations">Beta_Focus!$G$24:$H$10003</definedName>
    <definedName name="CIQWBGuid" hidden="1">"7d86c702-1320-4f35-bf93-c953c60cfa1b"</definedName>
    <definedName name="CIQWBInfo" hidden="1">"{ ""CIQVersion"":""9.45.614.5792"" }"</definedName>
    <definedName name="ClearRange2">Beta_Data_Sheet!$B$28:$FQ$1048576</definedName>
    <definedName name="ClearRange3">Beta_Data_Sheet!$B$27,Beta_Data_Sheet!$C$27,Beta_Data_Sheet!$G$27,Beta_Data_Sheet!$K$27,Beta_Data_Sheet!$O$27,Beta_Data_Sheet!$S$27,Beta_Data_Sheet!$W$27,Beta_Data_Sheet!$AA$27,Beta_Data_Sheet!$AE$27,Beta_Data_Sheet!$AI$27,Beta_Data_Sheet!$AM$27,Beta_Data_Sheet!$AQ$27,Beta_Data_Sheet!$AU$27,Beta_Data_Sheet!$AY$27,Beta_Data_Sheet!$BC$27,Beta_Data_Sheet!$BG$27,Beta_Data_Sheet!$BK$27,Beta_Data_Sheet!$BO$27,Beta_Data_Sheet!$BS$27,Beta_Data_Sheet!$BW$27,Beta_Data_Sheet!$CA$27,Beta_Data_Sheet!$CE$27,Beta_Data_Sheet!$CI$27,Beta_Data_Sheet!$CM$27,Beta_Data_Sheet!$CQ$27,Beta_Data_Sheet!$CU$27,Beta_Data_Sheet!$CY$27,Beta_Data_Sheet!$DC$27,Beta_Data_Sheet!$DG$27,Beta_Data_Sheet!$DK$27,Beta_Data_Sheet!$DO$27,Beta_Data_Sheet!$DS$27,Beta_Data_Sheet!$DW$27,Beta_Data_Sheet!$EA$27,Beta_Data_Sheet!$EE$27,Beta_Data_Sheet!$EI$27,Beta_Data_Sheet!$EM$27,Beta_Data_Sheet!$EQ$27,Beta_Data_Sheet!$EU$27,Beta_Data_Sheet!$EY$27,Beta_Data_Sheet!$FC$27,Beta_Data_Sheet!$FG$27,Beta_Data_Sheet!$FK$27</definedName>
    <definedName name="ClearRange4">Beta_Peers!$AA$15:$AE$55</definedName>
    <definedName name="ClearRange5">Beta_Peers!$U$15:$W$55</definedName>
    <definedName name="ClearRange6">Beta_Peers!$S$15:$S$55</definedName>
    <definedName name="CO_1">Beta_Data_Sheet!$G$23</definedName>
    <definedName name="CO_10">Beta_Data_Sheet!$AQ$23</definedName>
    <definedName name="CO_11">Beta_Data_Sheet!$AU$23</definedName>
    <definedName name="CO_12">Beta_Data_Sheet!$AY$23</definedName>
    <definedName name="CO_13">Beta_Data_Sheet!$BC$23</definedName>
    <definedName name="CO_14">Beta_Data_Sheet!$BG$23</definedName>
    <definedName name="CO_15">Beta_Data_Sheet!$BK$23</definedName>
    <definedName name="CO_16">Beta_Data_Sheet!$BO$23</definedName>
    <definedName name="CO_17">Beta_Data_Sheet!$BS$23</definedName>
    <definedName name="CO_18">Beta_Data_Sheet!$BW$23</definedName>
    <definedName name="CO_19">Beta_Data_Sheet!$CA$23</definedName>
    <definedName name="CO_2">Beta_Data_Sheet!$K$23</definedName>
    <definedName name="CO_20">Beta_Data_Sheet!$CE$23</definedName>
    <definedName name="CO_21">Beta_Data_Sheet!$CI$23</definedName>
    <definedName name="CO_22">Beta_Data_Sheet!$CM$23</definedName>
    <definedName name="CO_23">Beta_Data_Sheet!$CQ$23</definedName>
    <definedName name="CO_24">Beta_Data_Sheet!$CU$23</definedName>
    <definedName name="CO_25">Beta_Data_Sheet!$CY$23</definedName>
    <definedName name="CO_26">Beta_Data_Sheet!$DC$23</definedName>
    <definedName name="CO_27">Beta_Data_Sheet!$DG$23</definedName>
    <definedName name="CO_28">Beta_Data_Sheet!$DK$23</definedName>
    <definedName name="CO_29">Beta_Data_Sheet!$DO$23</definedName>
    <definedName name="CO_3">Beta_Data_Sheet!$O$23</definedName>
    <definedName name="CO_30">Beta_Data_Sheet!$DS$23</definedName>
    <definedName name="CO_31">Beta_Data_Sheet!$DW$23</definedName>
    <definedName name="CO_32">Beta_Data_Sheet!$EA$23</definedName>
    <definedName name="CO_33">Beta_Data_Sheet!$EE$23</definedName>
    <definedName name="CO_34">Beta_Data_Sheet!$EI$23</definedName>
    <definedName name="CO_35">Beta_Data_Sheet!$EM$23</definedName>
    <definedName name="CO_36">Beta_Data_Sheet!$EQ$23</definedName>
    <definedName name="CO_37">Beta_Data_Sheet!$EU$23</definedName>
    <definedName name="CO_38">Beta_Data_Sheet!$EY$23</definedName>
    <definedName name="CO_39">Beta_Data_Sheet!$FC$23</definedName>
    <definedName name="CO_4">Beta_Data_Sheet!$S$23</definedName>
    <definedName name="CO_40">Beta_Data_Sheet!$FG$23</definedName>
    <definedName name="CO_41">Beta_Data_Sheet!$FK$23</definedName>
    <definedName name="CO_5">Beta_Data_Sheet!$W$23</definedName>
    <definedName name="CO_6">Beta_Data_Sheet!$AA$23</definedName>
    <definedName name="CO_7">Beta_Data_Sheet!$AE$23</definedName>
    <definedName name="CO_8">Beta_Data_Sheet!$AI$23</definedName>
    <definedName name="CO_9">Beta_Data_Sheet!$AM$23</definedName>
    <definedName name="COIDS">Beta_Peers!$B$15:$B$55</definedName>
    <definedName name="CopyRange1">Beta_Data_Sheet!$D$27:$FQ$27</definedName>
    <definedName name="CopyRange2">Beta_Peers!$T$15:$Y$15</definedName>
    <definedName name="CopyRange3">Beta_Data_Sheet!$G$25</definedName>
    <definedName name="Covariance">Beta_Focus!$C$14</definedName>
    <definedName name="Currency">Beta_Data_Sheet!$FV$5</definedName>
    <definedName name="Currency_List">Beta_Data_Sheet!$FU$8:$FU$86</definedName>
    <definedName name="Currency_List2">Beta_Data_Sheet!$FU$8:$FV$86</definedName>
    <definedName name="Currency_Selection">Instructions!$F$18</definedName>
    <definedName name="DateRange">OFFSET(Beta_Focus!$E$24,,,DayCount2)</definedName>
    <definedName name="Dates">OFFSET(Beta_Data_Sheet!$E$27,,,LRow2)</definedName>
    <definedName name="DayCount">Beta_Focus!$C$13</definedName>
    <definedName name="DayCount2">COUNT(Beta_Focus!$B$24:$B$10002)</definedName>
    <definedName name="Fill">INDEX(Beta_Data_Sheet!$GD$7:$GD$14,MATCH(Beta_Data_Sheet!$B$11,Freq,0))</definedName>
    <definedName name="Freq">Beta_Data_Sheet!$GC$7:$GC$14</definedName>
    <definedName name="ICount">Beta_Data_Sheet!$FY$6</definedName>
    <definedName name="IndexOptions">OFFSET(Beta_Focus!#REF!, 0, 0, COUNTA(Beta_Focus!#REF!), 1)</definedName>
    <definedName name="Indices">Beta_Data_Sheet!$FP$3</definedName>
    <definedName name="IndicesCount">COUNTIF(Beta_Data_Sheet!$FY$8:$FY$50000,"&lt;&gt;")</definedName>
    <definedName name="IndicesIDs">OFFSET(Beta_Data_Sheet!$FY$8,,,ICount)</definedName>
    <definedName name="IndicesList">OFFSET(Beta_Data_Sheet!$FZ$8,,,ICount)</definedName>
    <definedName name="IQ_ADDIN" hidden="1">"AUTO"</definedName>
    <definedName name="IQ_AVG_PRICE_TARGET" hidden="1">"c82"</definedName>
    <definedName name="IQ_CH">110000</definedName>
    <definedName name="IQ_CONV_RATE" hidden="1">"c2192"</definedName>
    <definedName name="IQ_CQ">5000</definedName>
    <definedName name="IQ_CY">10000</definedName>
    <definedName name="IQ_DAILY">500000</definedName>
    <definedName name="IQ_DNTM" hidden="1">700000</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EPS_SURPRISE" hidden="1">"c1635"</definedName>
    <definedName name="IQ_EST_NUM_BUY_REUT" hidden="1">"c3869"</definedName>
    <definedName name="IQ_EST_NUM_BUY_THOM" hidden="1">"c5165"</definedName>
    <definedName name="IQ_EST_NUM_HOLD_REUT" hidden="1">"c3871"</definedName>
    <definedName name="IQ_EST_NUM_HOLD_THOM" hidden="1">"c5167"</definedName>
    <definedName name="IQ_EST_NUM_OUTPERFORM_REUT" hidden="1">"c3870"</definedName>
    <definedName name="IQ_EST_NUM_OUTPERFORM_THOM" hidden="1">"c5166"</definedName>
    <definedName name="IQ_EST_NUM_SELL_REUT" hidden="1">"c3873"</definedName>
    <definedName name="IQ_EST_NUM_SELL_THOM" hidden="1">"c5169"</definedName>
    <definedName name="IQ_EST_NUM_UNDERPERFORM_REUT" hidden="1">"c3872"</definedName>
    <definedName name="IQ_EST_NUM_UNDERPERFORM_THOM" hidden="1">"c5168"</definedName>
    <definedName name="IQ_EXPENSE_CODE_" hidden="1">"test"</definedName>
    <definedName name="IQ_FH">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44074.7076157407</definedName>
    <definedName name="IQ_NAV_ACT_OR_EST" hidden="1">"c2225"</definedName>
    <definedName name="IQ_NTM">6000</definedName>
    <definedName name="IQ_OG_TOTAL_OIL_PRODUCTON" hidden="1">"c2059"</definedName>
    <definedName name="IQ_OPENED55" hidden="1">1</definedName>
    <definedName name="IQ_PRIMARY_EPS_TYPE_THOM" hidden="1">"c5297"</definedName>
    <definedName name="IQ_QTD" hidden="1">750000</definedName>
    <definedName name="IQ_SHAREOUTSTANDING" hidden="1">"c1347"</definedName>
    <definedName name="IQ_TODAY" hidden="1">0</definedName>
    <definedName name="IQ_TOTAL_PENSION_OBLIGATION" hidden="1">"c1292"</definedName>
    <definedName name="IQ_WEEK">50000</definedName>
    <definedName name="IQ_YTD">3000</definedName>
    <definedName name="IQ_YTDMONTH" hidden="1">130000</definedName>
    <definedName name="IQRB14" hidden="1">"$B$15:$B$518"</definedName>
    <definedName name="IQRB16" hidden="1">"$B$17:$B$520"</definedName>
    <definedName name="IQRB17" hidden="1">"$B$18:$B$78"</definedName>
    <definedName name="IQRB18" hidden="1">"$B$19:$B$522"</definedName>
    <definedName name="IQRBB17" hidden="1">"$BB$18:$BB$1299"</definedName>
    <definedName name="IQRBetaDATASHEETB17" hidden="1">Beta_Data_Sheet!$B$27:$B$86</definedName>
    <definedName name="IQRC14" hidden="1">"$C$15:$C$119"</definedName>
    <definedName name="IQRD14" hidden="1">"$D$15:$D$38"</definedName>
    <definedName name="IQRSheet2B17" hidden="1">'[1]Beta DATA SHEET'!$B$18:$B$77</definedName>
    <definedName name="IQRU14" hidden="1">"$U$15:$U$266"</definedName>
    <definedName name="Ldate">Beta_Data_Sheet!$B$8</definedName>
    <definedName name="ListOffset" hidden="1">1</definedName>
    <definedName name="LRow">COUNTIF(Beta_Data_Sheet!$B$27:$B$599,"&lt;&gt;")</definedName>
    <definedName name="LRow2">Beta_Data_Sheet!$B$23</definedName>
    <definedName name="Metric2">Beta_Peers!$S$7:$AE$7</definedName>
    <definedName name="MetricRange">OFFSET(Beta_Focus!$D$24,,,DayCount2)</definedName>
    <definedName name="MStart1">Beta_Data_Sheet!$D$27</definedName>
    <definedName name="MStart2">Beta_Data_Sheet!$E$27</definedName>
    <definedName name="o" localSheetId="4" hidden="1">{#N/A,#N/A,FALSE,"New Depr Sch-150% DB";#N/A,#N/A,FALSE,"Cash Flows RLP";#N/A,#N/A,FALSE,"IRR";#N/A,#N/A,FALSE,"Proforma IS";#N/A,#N/A,FALSE,"Assumptions"}</definedName>
    <definedName name="o" hidden="1">{#N/A,#N/A,FALSE,"New Depr Sch-150% DB";#N/A,#N/A,FALSE,"Cash Flows RLP";#N/A,#N/A,FALSE,"IRR";#N/A,#N/A,FALSE,"Proforma IS";#N/A,#N/A,FALSE,"Assumptions"}</definedName>
    <definedName name="Period">Beta_Peers!$S$8:$AE$8</definedName>
    <definedName name="PKey">OFFSET(Beta_Data_Sheet!$D$27,,,LRow2)</definedName>
    <definedName name="PriceData">Beta_Focus!$B$24:$C$10003</definedName>
    <definedName name="PriceData2">Beta_Focus!$F$24:$F$10003</definedName>
    <definedName name="_xlnm.Print_Area" localSheetId="4">Beta_Data_Sheet!$J$14:$FR$286</definedName>
    <definedName name="_xlnm.Print_Area" localSheetId="2">Beta_Focus!$B$11:$H$16</definedName>
    <definedName name="_xlnm.Print_Area" localSheetId="3">Beta_Peers!$B$11:$N$57</definedName>
    <definedName name="_xlnm.Print_Area" localSheetId="1">Instructions!$A$1:$R$45</definedName>
    <definedName name="Qtr">Beta_Data_Sheet!$GF$18</definedName>
    <definedName name="Sdate">Beta_Data_Sheet!$B$7</definedName>
    <definedName name="snl__00266E17_24A0_43EB_B0B8_5B1F22362E36_" localSheetId="4" hidden="1">Beta_Data_Sheet!$D$23,Beta_Data_Sheet!$G$27:$AQ$529</definedName>
    <definedName name="snl__015DB7C5_F4FA_4E2F_82FF_16B7A55F984A_" localSheetId="3" hidden="1">Beta_Peers!$S$6,Beta_Peers!$AA$15:$AE$18</definedName>
    <definedName name="snl__01857FCB_1B96_42D6_9175_7E00DD351441_" localSheetId="4" hidden="1">Beta_Data_Sheet!$D$23,Beta_Data_Sheet!$G$27:$FK$287</definedName>
    <definedName name="snl__028DA6A1_EB1F_462A_B876_E5783950B638_" localSheetId="4" hidden="1">Beta_Data_Sheet!$C$26,Beta_Data_Sheet!$B$27:$C$288</definedName>
    <definedName name="snl__0479A544_038D_4C8A_8F06_0FD2D993C65C_" localSheetId="3" hidden="1">Beta_Peers!$S$6,Beta_Peers!$S$15:$AE$18</definedName>
    <definedName name="snl__07981A12_A033_431C_9B19_D50384817692_" localSheetId="3" hidden="1">Beta_Peers!$S$6,Beta_Peers!$S$15:$AE$55</definedName>
    <definedName name="snl__08E0AEA3_C42C_4F43_AE44_185250CCB451_" localSheetId="4" hidden="1">Beta_Data_Sheet!$D$23,Beta_Data_Sheet!$G$27:$AQ$87</definedName>
    <definedName name="snl__0A60ADBF_7941_4E3A_A71A_46F4E10D012A_" localSheetId="3" hidden="1">Beta_Peers!$S$6,Beta_Peers!$S$15:$AE$55</definedName>
    <definedName name="snl__0B3CC0B5_482E_4004_B725_4045E207226E_" localSheetId="4" hidden="1">Beta_Data_Sheet!$D$23,Beta_Data_Sheet!$G$27:$AQ$131</definedName>
    <definedName name="snl__0DA0B794_C5F1_455E_B80E_4D61E7758580_" localSheetId="3" hidden="1">Beta_Peers!$S$6,Beta_Peers!$S$15:$AE$55</definedName>
    <definedName name="snl__10D8BF51_4C83_416A_AAB5_301F61AAA492_" localSheetId="4" hidden="1">Beta_Data_Sheet!$D$23,Beta_Data_Sheet!$G$27:$AQ$130</definedName>
    <definedName name="snl__15E0EEDD_CF94_4BD1_ACA7_6C0F1B8E2387_" localSheetId="4" hidden="1">Beta_Data_Sheet!$D$23,Beta_Data_Sheet!$G$27:$FK$288</definedName>
    <definedName name="snl__1C39421A_C7F2_43F1_BE1B_ACEF3785F4C7_" localSheetId="4" hidden="1">Beta_Data_Sheet!$D$23,Beta_Data_Sheet!$G$27:$AQ$50</definedName>
    <definedName name="snl__1FDF1725_A7E3_4175_9B8B_DD281B5ED2DD_" localSheetId="4" hidden="1">Beta_Data_Sheet!$D$23,Beta_Data_Sheet!$G$27:$AQ$533</definedName>
    <definedName name="snl__20F1D242_F502_4A1F_B0C6_FC2830DCF158_" localSheetId="3" hidden="1">Beta_Peers!$S$6,Beta_Peers!$S$15:$AE$21</definedName>
    <definedName name="snl__21E9E812_8D26_4DC9_9B9D_C96D8A1E6199_" localSheetId="3" hidden="1">Beta_Peers!$S$6,Beta_Peers!$S$15:$AE$19</definedName>
    <definedName name="snl__22B204A0_CAFC_44EC_9694_296C0A0A885D_" localSheetId="4" hidden="1">Beta_Data_Sheet!$D$23,Beta_Data_Sheet!$G$27:$AQ$51</definedName>
    <definedName name="snl__253A8C68_CD5A_466B_A9A1_BB0E8F855EAD_" localSheetId="3" hidden="1">Beta_Peers!$S$6,Beta_Peers!$AA$15:$AE$55</definedName>
    <definedName name="snl__2D567D41_7F23_4613_AC9B_C367B45A0B91_" localSheetId="4" hidden="1">Beta_Data_Sheet!$D$23,Beta_Data_Sheet!$G$27:$FK$531</definedName>
    <definedName name="snl__2E9B76A7_B63E_4BD2_94E2_CC0EE56B097F_" localSheetId="4" hidden="1">Beta_Data_Sheet!$D$23,Beta_Data_Sheet!$G$27:$FP$530</definedName>
    <definedName name="snl__322B3E0D_9F4D_47BC_9649_433C5B365013_" localSheetId="4" hidden="1">Beta_Data_Sheet!$D$23,Beta_Data_Sheet!$G$27:$AQ$530</definedName>
    <definedName name="snl__3EE557EB_2779_47DA_9752_817E31DB18FC_" localSheetId="4" hidden="1">Beta_Data_Sheet!$D$23,Beta_Data_Sheet!$G$27:$AQ$531</definedName>
    <definedName name="snl__422B89BA_C8F5_4BD6_B0F4_8C452CA6AD50_" localSheetId="3" hidden="1">Beta_Peers!$S$6,Beta_Peers!$S$15:$AE$34</definedName>
    <definedName name="snl__4EBF9CB6_3F24_436C_8921_1B9BAF1DF0F4_" localSheetId="4" hidden="1">Beta_Data_Sheet!$D$23,Beta_Data_Sheet!$G$27:$FK$530</definedName>
    <definedName name="snl__5D7FD277_9462_44FB_95E3_713890752F9A_" localSheetId="4" hidden="1">Beta_Data_Sheet!$D$23,Beta_Data_Sheet!$G$27:$FK$288</definedName>
    <definedName name="snl__5E365C1C_2F50_4383_9CD8_04924A598D58_" localSheetId="2" hidden="1">Beta_Focus!$C$23,Beta_Focus!$B$24:$C$285</definedName>
    <definedName name="snl__7FB5DDF3_0ED6_4D7F_9A59_6261FB5B00C7_" localSheetId="2" hidden="1">Beta_Focus!$C$23,Beta_Focus!$B$24:$C$285</definedName>
    <definedName name="snl__84C2019C_D342_47F8_8763_E2DB719FCCCA_" localSheetId="2" hidden="1">Beta_Focus!$D$20,Beta_Focus!$F$24:$F$285</definedName>
    <definedName name="snl__8C424766_F527_4DC6_BBB9_635D09C61C80_" localSheetId="4" hidden="1">Beta_Data_Sheet!$D$23,Beta_Data_Sheet!$G$27:$FK$27</definedName>
    <definedName name="snl__8D8DB9B1_C190_424F_803F_06BC0D09D5E3_" localSheetId="3" hidden="1">Beta_Peers!$S$6,Beta_Peers!$U$15:$AE$18</definedName>
    <definedName name="snl__A03D240D_B238_4161_B0D6_5542FDA4E621_" localSheetId="3" hidden="1">Beta_Peers!$S$6,Beta_Peers!$S$15:$AE$36</definedName>
    <definedName name="snl__AF0EB3A9_1B74_4C95_A76A_751BB7C0AEDE_" localSheetId="4" hidden="1">Beta_Data_Sheet!$D$23,Beta_Data_Sheet!$G$27:$FK$288</definedName>
    <definedName name="snl__B93315B5_B40C_4AF3_B2E6_8FF66D220C75_" localSheetId="2" hidden="1">Beta_Focus!$D$20,Beta_Focus!$F$24:$F$285</definedName>
    <definedName name="snl__BA11D145_4B78_4DAD_9900_4AAE0367C3C8_" localSheetId="4" hidden="1">Beta_Data_Sheet!$D$23,Beta_Data_Sheet!$G$27:$FK$288</definedName>
    <definedName name="snl__CE3307EA_2A60_441C_B044_748B7E32A570_" localSheetId="4" hidden="1">Beta_Data_Sheet!$C$26,Beta_Data_Sheet!$B$27:$C$287</definedName>
    <definedName name="snl__E1727BD8_7F54_4208_B80D_0326AD84E7EC_" localSheetId="4" hidden="1">Beta_Data_Sheet!$C$26,Beta_Data_Sheet!$B$27:$C$288</definedName>
    <definedName name="snl__E6DC700B_43F1_456A_ABB1_74C141613403_" localSheetId="4" hidden="1">Beta_Data_Sheet!$C$26,Beta_Data_Sheet!$B$27:$C$27</definedName>
    <definedName name="snl__F0AF2C29_48E1_4EA0_9087_C0C77755618B_" localSheetId="4" hidden="1">Beta_Data_Sheet!$D$23,Beta_Data_Sheet!$G$27:$FK$288</definedName>
    <definedName name="snl__F56EFDB3_A20A_4A53_B2D9_76AEA9B604A9_" localSheetId="4" hidden="1">Beta_Data_Sheet!$C$26,Beta_Data_Sheet!$B$27:$C$288</definedName>
    <definedName name="SPGRange1">Beta_Data_Sheet!$C$26</definedName>
    <definedName name="SPGRange10">Beta_Data_Sheet!$AM$26</definedName>
    <definedName name="SPGRange11">Beta_Data_Sheet!$AQ$26</definedName>
    <definedName name="SPGRange12">Beta_Data_Sheet!$AU$26</definedName>
    <definedName name="SPGRange13">Beta_Data_Sheet!$AY$26</definedName>
    <definedName name="SPGRange14">Beta_Data_Sheet!$BC$26</definedName>
    <definedName name="SPGRange15">Beta_Data_Sheet!$BG$26</definedName>
    <definedName name="SPGRange16">Beta_Data_Sheet!$BK$26</definedName>
    <definedName name="SPGRange17">Beta_Data_Sheet!$BO$26</definedName>
    <definedName name="SPGRange18">Beta_Data_Sheet!$BS$26</definedName>
    <definedName name="SPGRange19">Beta_Data_Sheet!$BW$26</definedName>
    <definedName name="SPGRange2">Beta_Data_Sheet!$G$26</definedName>
    <definedName name="SPGRange20">Beta_Data_Sheet!$CA$26</definedName>
    <definedName name="SPGRange21">Beta_Data_Sheet!$CE$26</definedName>
    <definedName name="SPGRange22">Beta_Data_Sheet!$CI$26</definedName>
    <definedName name="SPGRange23">Beta_Data_Sheet!$CM$26</definedName>
    <definedName name="SPGRange24">Beta_Data_Sheet!$CQ$26</definedName>
    <definedName name="SPGRange25">Beta_Data_Sheet!$CU$26</definedName>
    <definedName name="SPGRange26">Beta_Data_Sheet!$CY$26</definedName>
    <definedName name="SPGRange27">Beta_Data_Sheet!$DC$26</definedName>
    <definedName name="SPGRange28">Beta_Data_Sheet!$DG$26</definedName>
    <definedName name="SPGRange29">Beta_Data_Sheet!$DK$26</definedName>
    <definedName name="SPGRange3">Beta_Data_Sheet!$K$26</definedName>
    <definedName name="SPGRange30">Beta_Data_Sheet!$DO$26</definedName>
    <definedName name="SPGRange31">Beta_Data_Sheet!$DS$26</definedName>
    <definedName name="SPGRange32">Beta_Data_Sheet!$DW$26</definedName>
    <definedName name="SPGRange33">Beta_Data_Sheet!$EA$26</definedName>
    <definedName name="SPGRange34">Beta_Data_Sheet!$EE$26</definedName>
    <definedName name="SPGRange35">Beta_Data_Sheet!$EI$26</definedName>
    <definedName name="SPGRange36">Beta_Data_Sheet!$EM$26</definedName>
    <definedName name="SPGRange37">Beta_Data_Sheet!$EQ$26</definedName>
    <definedName name="SPGRange38">Beta_Data_Sheet!$EU$26</definedName>
    <definedName name="SPGRange39">Beta_Data_Sheet!$EY$26</definedName>
    <definedName name="SPGRange4">Beta_Data_Sheet!$O$26</definedName>
    <definedName name="SPGRange40">Beta_Data_Sheet!$FC$26</definedName>
    <definedName name="SPGRange41">Beta_Data_Sheet!$FG$26</definedName>
    <definedName name="SPGRange42">Beta_Data_Sheet!$FK$26</definedName>
    <definedName name="SPGRange5">Beta_Data_Sheet!$S$26</definedName>
    <definedName name="SPGRange6">Beta_Data_Sheet!$W$26</definedName>
    <definedName name="SPGRange7">Beta_Data_Sheet!$AA$26</definedName>
    <definedName name="SPGRange8">Beta_Data_Sheet!$AE$26</definedName>
    <definedName name="SPGRange9">Beta_Data_Sheet!$AI$26</definedName>
    <definedName name="SPGTable1">Beta_Focus!$D$20</definedName>
    <definedName name="SPGTable2">Beta_Peers!$S$6</definedName>
    <definedName name="SPGTable3">Beta_Data_Sheet!$D$23</definedName>
    <definedName name="SPRange1">Beta_Focus!$C$23</definedName>
    <definedName name="SPWS_WBID">"D37EBD5C-BA90-4B94-B2F1-78539D014FA9"</definedName>
    <definedName name="SPWS_WSID" localSheetId="3" hidden="1">"8482D60C-B9BB-43DF-8FD6-DE7AC10004B6"</definedName>
    <definedName name="Sub_Name">Beta_Peers!$C$15</definedName>
    <definedName name="TableID">Beta_Data_Sheet!$G$23:$FM$23</definedName>
    <definedName name="Tax_Rate">Instructions!$F$16</definedName>
    <definedName name="TCount">Beta_Peers!$B$13</definedName>
    <definedName name="Tickers">COUNTIF(Beta_Peers!$B$15:$B$55,"&lt;&gt;")</definedName>
    <definedName name="Unit">Beta_Data_Sheet!$FW$5</definedName>
    <definedName name="Variance">Beta_Focus!$C$15</definedName>
    <definedName name="wrn.Basic._.Report." localSheetId="4"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clientcopy." localSheetId="4"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plete._.Report." localSheetId="4"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filecopy." localSheetId="4"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print." localSheetId="4" hidden="1">{#N/A,#N/A,FALSE,"Japan 2003";#N/A,#N/A,FALSE,"Sheet2"}</definedName>
    <definedName name="wrn.print." hidden="1">{#N/A,#N/A,FALSE,"Japan 2003";#N/A,#N/A,FALSE,"Sheet2"}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7" i="2" l="1"/>
  <c r="I27" i="2"/>
  <c r="L27" i="2"/>
  <c r="M27" i="2"/>
  <c r="P27" i="2"/>
  <c r="Q27" i="2"/>
  <c r="T27" i="2"/>
  <c r="U27" i="2"/>
  <c r="X27" i="2"/>
  <c r="Y27" i="2"/>
  <c r="AB27" i="2"/>
  <c r="AC27" i="2"/>
  <c r="AF27" i="2"/>
  <c r="AG27" i="2"/>
  <c r="AJ27" i="2"/>
  <c r="AK27" i="2"/>
  <c r="AN27" i="2"/>
  <c r="AO27" i="2"/>
  <c r="AR27" i="2"/>
  <c r="AS27" i="2"/>
  <c r="AV27" i="2"/>
  <c r="AW27" i="2"/>
  <c r="AZ27" i="2"/>
  <c r="BA27" i="2"/>
  <c r="BD27" i="2"/>
  <c r="BE27" i="2"/>
  <c r="BH27" i="2"/>
  <c r="BI27" i="2"/>
  <c r="BL27" i="2"/>
  <c r="BM27" i="2"/>
  <c r="BP27" i="2"/>
  <c r="BQ27" i="2"/>
  <c r="BT27" i="2"/>
  <c r="BU27" i="2"/>
  <c r="BX27" i="2"/>
  <c r="BY27" i="2"/>
  <c r="CB27" i="2"/>
  <c r="CC27" i="2"/>
  <c r="CF27" i="2"/>
  <c r="CG27" i="2"/>
  <c r="CJ27" i="2"/>
  <c r="CK27" i="2"/>
  <c r="CN27" i="2"/>
  <c r="CO27" i="2"/>
  <c r="CR27" i="2"/>
  <c r="CS27" i="2"/>
  <c r="CV27" i="2"/>
  <c r="CW27" i="2"/>
  <c r="CZ27" i="2"/>
  <c r="DA27" i="2"/>
  <c r="DD27" i="2"/>
  <c r="DE27" i="2"/>
  <c r="DH27" i="2"/>
  <c r="DI27" i="2"/>
  <c r="DL27" i="2"/>
  <c r="DM27" i="2"/>
  <c r="DP27" i="2"/>
  <c r="DQ27" i="2"/>
  <c r="DT27" i="2"/>
  <c r="DU27" i="2"/>
  <c r="DX27" i="2"/>
  <c r="DY27" i="2"/>
  <c r="EB27" i="2"/>
  <c r="EC27" i="2"/>
  <c r="EF27" i="2"/>
  <c r="EG27" i="2"/>
  <c r="EJ27" i="2"/>
  <c r="EK27" i="2"/>
  <c r="EN27" i="2"/>
  <c r="EO27" i="2"/>
  <c r="ER27" i="2"/>
  <c r="ES27" i="2"/>
  <c r="EV27" i="2"/>
  <c r="EW27" i="2"/>
  <c r="EZ27" i="2"/>
  <c r="FA27" i="2"/>
  <c r="FD27" i="2"/>
  <c r="FE27" i="2"/>
  <c r="FH27" i="2"/>
  <c r="FI27" i="2"/>
  <c r="H28" i="2"/>
  <c r="I28" i="2"/>
  <c r="L28" i="2"/>
  <c r="M28" i="2"/>
  <c r="P28" i="2"/>
  <c r="Q28" i="2"/>
  <c r="T28" i="2"/>
  <c r="U28" i="2"/>
  <c r="X28" i="2"/>
  <c r="Y28" i="2"/>
  <c r="AB28" i="2"/>
  <c r="AC28" i="2"/>
  <c r="AF28" i="2"/>
  <c r="AG28" i="2"/>
  <c r="AJ28" i="2"/>
  <c r="AK28" i="2"/>
  <c r="AN28" i="2"/>
  <c r="AO28" i="2"/>
  <c r="AR28" i="2"/>
  <c r="AS28" i="2"/>
  <c r="AV28" i="2"/>
  <c r="AW28" i="2"/>
  <c r="AZ28" i="2"/>
  <c r="BA28" i="2"/>
  <c r="BD28" i="2"/>
  <c r="BE28" i="2"/>
  <c r="BH28" i="2"/>
  <c r="BI28" i="2"/>
  <c r="BL28" i="2"/>
  <c r="BM28" i="2"/>
  <c r="BP28" i="2"/>
  <c r="BQ28" i="2"/>
  <c r="BT28" i="2"/>
  <c r="BU28" i="2"/>
  <c r="BX28" i="2"/>
  <c r="BY28" i="2"/>
  <c r="CB28" i="2"/>
  <c r="CC28" i="2"/>
  <c r="CF28" i="2"/>
  <c r="CG28" i="2"/>
  <c r="CJ28" i="2"/>
  <c r="CK28" i="2"/>
  <c r="CN28" i="2"/>
  <c r="CO28" i="2"/>
  <c r="CR28" i="2"/>
  <c r="CS28" i="2"/>
  <c r="CV28" i="2"/>
  <c r="CW28" i="2"/>
  <c r="CZ28" i="2"/>
  <c r="DA28" i="2"/>
  <c r="DD28" i="2"/>
  <c r="DE28" i="2"/>
  <c r="DH28" i="2"/>
  <c r="DI28" i="2"/>
  <c r="DL28" i="2"/>
  <c r="DM28" i="2"/>
  <c r="DP28" i="2"/>
  <c r="DQ28" i="2"/>
  <c r="DT28" i="2"/>
  <c r="DU28" i="2"/>
  <c r="DX28" i="2"/>
  <c r="DY28" i="2"/>
  <c r="EB28" i="2"/>
  <c r="EC28" i="2"/>
  <c r="EF28" i="2"/>
  <c r="EG28" i="2"/>
  <c r="EJ28" i="2"/>
  <c r="EK28" i="2"/>
  <c r="EN28" i="2"/>
  <c r="EO28" i="2"/>
  <c r="ER28" i="2"/>
  <c r="ES28" i="2"/>
  <c r="EV28" i="2"/>
  <c r="EW28" i="2"/>
  <c r="EZ28" i="2"/>
  <c r="FA28" i="2"/>
  <c r="FD28" i="2"/>
  <c r="FE28" i="2"/>
  <c r="FH28" i="2"/>
  <c r="FI28" i="2"/>
  <c r="H29" i="2"/>
  <c r="I29" i="2"/>
  <c r="L29" i="2"/>
  <c r="M29" i="2"/>
  <c r="P29" i="2"/>
  <c r="Q29" i="2"/>
  <c r="T29" i="2"/>
  <c r="U29" i="2"/>
  <c r="X29" i="2"/>
  <c r="Y29" i="2"/>
  <c r="AB29" i="2"/>
  <c r="AC29" i="2"/>
  <c r="AF29" i="2"/>
  <c r="AG29" i="2"/>
  <c r="AJ29" i="2"/>
  <c r="AK29" i="2"/>
  <c r="AN29" i="2"/>
  <c r="AO29" i="2"/>
  <c r="AR29" i="2"/>
  <c r="AS29" i="2"/>
  <c r="AV29" i="2"/>
  <c r="AW29" i="2"/>
  <c r="AZ29" i="2"/>
  <c r="BA29" i="2"/>
  <c r="BD29" i="2"/>
  <c r="BE29" i="2"/>
  <c r="BH29" i="2"/>
  <c r="BI29" i="2"/>
  <c r="BL29" i="2"/>
  <c r="BM29" i="2"/>
  <c r="BP29" i="2"/>
  <c r="BQ29" i="2"/>
  <c r="BT29" i="2"/>
  <c r="BU29" i="2"/>
  <c r="BX29" i="2"/>
  <c r="BY29" i="2"/>
  <c r="CB29" i="2"/>
  <c r="CC29" i="2"/>
  <c r="CF29" i="2"/>
  <c r="CG29" i="2"/>
  <c r="CJ29" i="2"/>
  <c r="CK29" i="2"/>
  <c r="CN29" i="2"/>
  <c r="CO29" i="2"/>
  <c r="CR29" i="2"/>
  <c r="CS29" i="2"/>
  <c r="CV29" i="2"/>
  <c r="CW29" i="2"/>
  <c r="CZ29" i="2"/>
  <c r="DA29" i="2"/>
  <c r="DD29" i="2"/>
  <c r="DE29" i="2"/>
  <c r="DH29" i="2"/>
  <c r="DI29" i="2"/>
  <c r="DL29" i="2"/>
  <c r="DM29" i="2"/>
  <c r="DP29" i="2"/>
  <c r="DQ29" i="2"/>
  <c r="DT29" i="2"/>
  <c r="DU29" i="2"/>
  <c r="DX29" i="2"/>
  <c r="DY29" i="2"/>
  <c r="EB29" i="2"/>
  <c r="EC29" i="2"/>
  <c r="EF29" i="2"/>
  <c r="EG29" i="2"/>
  <c r="EJ29" i="2"/>
  <c r="EK29" i="2"/>
  <c r="EN29" i="2"/>
  <c r="EO29" i="2"/>
  <c r="ER29" i="2"/>
  <c r="ES29" i="2"/>
  <c r="EV29" i="2"/>
  <c r="EW29" i="2"/>
  <c r="EZ29" i="2"/>
  <c r="FA29" i="2"/>
  <c r="FD29" i="2"/>
  <c r="FE29" i="2"/>
  <c r="FH29" i="2"/>
  <c r="FI29" i="2"/>
  <c r="H30" i="2"/>
  <c r="I30" i="2"/>
  <c r="L30" i="2"/>
  <c r="M30" i="2"/>
  <c r="P30" i="2"/>
  <c r="Q30" i="2"/>
  <c r="T30" i="2"/>
  <c r="U30" i="2"/>
  <c r="X30" i="2"/>
  <c r="Y30" i="2"/>
  <c r="AB30" i="2"/>
  <c r="AC30" i="2"/>
  <c r="AF30" i="2"/>
  <c r="AG30" i="2"/>
  <c r="AJ30" i="2"/>
  <c r="AK30" i="2"/>
  <c r="AN30" i="2"/>
  <c r="AO30" i="2"/>
  <c r="AR30" i="2"/>
  <c r="AS30" i="2"/>
  <c r="AV30" i="2"/>
  <c r="AW30" i="2"/>
  <c r="AZ30" i="2"/>
  <c r="BA30" i="2"/>
  <c r="BD30" i="2"/>
  <c r="BE30" i="2"/>
  <c r="BH30" i="2"/>
  <c r="BI30" i="2"/>
  <c r="BL30" i="2"/>
  <c r="BM30" i="2"/>
  <c r="BP30" i="2"/>
  <c r="BQ30" i="2"/>
  <c r="BT30" i="2"/>
  <c r="BU30" i="2"/>
  <c r="BX30" i="2"/>
  <c r="BY30" i="2"/>
  <c r="CB30" i="2"/>
  <c r="CC30" i="2"/>
  <c r="CF30" i="2"/>
  <c r="CG30" i="2"/>
  <c r="CJ30" i="2"/>
  <c r="CK30" i="2"/>
  <c r="CN30" i="2"/>
  <c r="CO30" i="2"/>
  <c r="CR30" i="2"/>
  <c r="CS30" i="2"/>
  <c r="CV30" i="2"/>
  <c r="CW30" i="2"/>
  <c r="CZ30" i="2"/>
  <c r="DA30" i="2"/>
  <c r="DD30" i="2"/>
  <c r="DE30" i="2"/>
  <c r="DH30" i="2"/>
  <c r="DI30" i="2"/>
  <c r="DL30" i="2"/>
  <c r="DM30" i="2"/>
  <c r="DP30" i="2"/>
  <c r="DQ30" i="2"/>
  <c r="DT30" i="2"/>
  <c r="DU30" i="2"/>
  <c r="DX30" i="2"/>
  <c r="DY30" i="2"/>
  <c r="EB30" i="2"/>
  <c r="EC30" i="2"/>
  <c r="EF30" i="2"/>
  <c r="EG30" i="2"/>
  <c r="EJ30" i="2"/>
  <c r="EK30" i="2"/>
  <c r="EN30" i="2"/>
  <c r="EO30" i="2"/>
  <c r="ER30" i="2"/>
  <c r="ES30" i="2"/>
  <c r="EV30" i="2"/>
  <c r="EW30" i="2"/>
  <c r="EZ30" i="2"/>
  <c r="FA30" i="2"/>
  <c r="FD30" i="2"/>
  <c r="FE30" i="2"/>
  <c r="FH30" i="2"/>
  <c r="FI30" i="2"/>
  <c r="H31" i="2"/>
  <c r="I31" i="2"/>
  <c r="L31" i="2"/>
  <c r="M31" i="2"/>
  <c r="P31" i="2"/>
  <c r="Q31" i="2"/>
  <c r="T31" i="2"/>
  <c r="U31" i="2"/>
  <c r="X31" i="2"/>
  <c r="Y31" i="2"/>
  <c r="AB31" i="2"/>
  <c r="AC31" i="2"/>
  <c r="AF31" i="2"/>
  <c r="AG31" i="2"/>
  <c r="AJ31" i="2"/>
  <c r="AK31" i="2"/>
  <c r="AN31" i="2"/>
  <c r="AO31" i="2"/>
  <c r="AR31" i="2"/>
  <c r="AS31" i="2"/>
  <c r="AV31" i="2"/>
  <c r="AW31" i="2"/>
  <c r="AZ31" i="2"/>
  <c r="BA31" i="2"/>
  <c r="BD31" i="2"/>
  <c r="BE31" i="2"/>
  <c r="BH31" i="2"/>
  <c r="BI31" i="2"/>
  <c r="BL31" i="2"/>
  <c r="BM31" i="2"/>
  <c r="BP31" i="2"/>
  <c r="BQ31" i="2"/>
  <c r="BT31" i="2"/>
  <c r="BU31" i="2"/>
  <c r="BX31" i="2"/>
  <c r="BY31" i="2"/>
  <c r="CB31" i="2"/>
  <c r="CC31" i="2"/>
  <c r="CF31" i="2"/>
  <c r="CG31" i="2"/>
  <c r="CJ31" i="2"/>
  <c r="CK31" i="2"/>
  <c r="CN31" i="2"/>
  <c r="CO31" i="2"/>
  <c r="CR31" i="2"/>
  <c r="CS31" i="2"/>
  <c r="CV31" i="2"/>
  <c r="CW31" i="2"/>
  <c r="CZ31" i="2"/>
  <c r="DA31" i="2"/>
  <c r="DD31" i="2"/>
  <c r="DE31" i="2"/>
  <c r="DH31" i="2"/>
  <c r="DI31" i="2"/>
  <c r="DL31" i="2"/>
  <c r="DM31" i="2"/>
  <c r="DP31" i="2"/>
  <c r="DQ31" i="2"/>
  <c r="DT31" i="2"/>
  <c r="DU31" i="2"/>
  <c r="DX31" i="2"/>
  <c r="DY31" i="2"/>
  <c r="EB31" i="2"/>
  <c r="EC31" i="2"/>
  <c r="EF31" i="2"/>
  <c r="EG31" i="2"/>
  <c r="EJ31" i="2"/>
  <c r="EK31" i="2"/>
  <c r="EN31" i="2"/>
  <c r="EO31" i="2"/>
  <c r="ER31" i="2"/>
  <c r="ES31" i="2"/>
  <c r="EV31" i="2"/>
  <c r="EW31" i="2"/>
  <c r="EZ31" i="2"/>
  <c r="FA31" i="2"/>
  <c r="FD31" i="2"/>
  <c r="FE31" i="2"/>
  <c r="FH31" i="2"/>
  <c r="FI31" i="2"/>
  <c r="H32" i="2"/>
  <c r="I32" i="2"/>
  <c r="L32" i="2"/>
  <c r="M32" i="2"/>
  <c r="P32" i="2"/>
  <c r="Q32" i="2"/>
  <c r="T32" i="2"/>
  <c r="U32" i="2"/>
  <c r="X32" i="2"/>
  <c r="Y32" i="2"/>
  <c r="AB32" i="2"/>
  <c r="AC32" i="2"/>
  <c r="AF32" i="2"/>
  <c r="AG32" i="2"/>
  <c r="AJ32" i="2"/>
  <c r="AK32" i="2"/>
  <c r="AN32" i="2"/>
  <c r="AO32" i="2"/>
  <c r="AR32" i="2"/>
  <c r="AS32" i="2"/>
  <c r="AV32" i="2"/>
  <c r="AW32" i="2"/>
  <c r="AZ32" i="2"/>
  <c r="BA32" i="2"/>
  <c r="BD32" i="2"/>
  <c r="BE32" i="2"/>
  <c r="BH32" i="2"/>
  <c r="BI32" i="2"/>
  <c r="BL32" i="2"/>
  <c r="BM32" i="2"/>
  <c r="BP32" i="2"/>
  <c r="BQ32" i="2"/>
  <c r="BT32" i="2"/>
  <c r="BU32" i="2"/>
  <c r="BX32" i="2"/>
  <c r="BY32" i="2"/>
  <c r="CB32" i="2"/>
  <c r="CC32" i="2"/>
  <c r="CF32" i="2"/>
  <c r="CG32" i="2"/>
  <c r="CJ32" i="2"/>
  <c r="CK32" i="2"/>
  <c r="CN32" i="2"/>
  <c r="CO32" i="2"/>
  <c r="CR32" i="2"/>
  <c r="CS32" i="2"/>
  <c r="CV32" i="2"/>
  <c r="CW32" i="2"/>
  <c r="CZ32" i="2"/>
  <c r="DA32" i="2"/>
  <c r="DD32" i="2"/>
  <c r="DE32" i="2"/>
  <c r="DH32" i="2"/>
  <c r="DI32" i="2"/>
  <c r="DL32" i="2"/>
  <c r="DM32" i="2"/>
  <c r="DP32" i="2"/>
  <c r="DQ32" i="2"/>
  <c r="DT32" i="2"/>
  <c r="DU32" i="2"/>
  <c r="DX32" i="2"/>
  <c r="DY32" i="2"/>
  <c r="EB32" i="2"/>
  <c r="EC32" i="2"/>
  <c r="EF32" i="2"/>
  <c r="EG32" i="2"/>
  <c r="EJ32" i="2"/>
  <c r="EK32" i="2"/>
  <c r="EN32" i="2"/>
  <c r="EO32" i="2"/>
  <c r="ER32" i="2"/>
  <c r="ES32" i="2"/>
  <c r="EV32" i="2"/>
  <c r="EW32" i="2"/>
  <c r="EZ32" i="2"/>
  <c r="FA32" i="2"/>
  <c r="FD32" i="2"/>
  <c r="FE32" i="2"/>
  <c r="FH32" i="2"/>
  <c r="FI32" i="2"/>
  <c r="H33" i="2"/>
  <c r="I33" i="2"/>
  <c r="L33" i="2"/>
  <c r="M33" i="2"/>
  <c r="P33" i="2"/>
  <c r="Q33" i="2"/>
  <c r="T33" i="2"/>
  <c r="U33" i="2"/>
  <c r="X33" i="2"/>
  <c r="Y33" i="2"/>
  <c r="AB33" i="2"/>
  <c r="AC33" i="2"/>
  <c r="AF33" i="2"/>
  <c r="AG33" i="2"/>
  <c r="AJ33" i="2"/>
  <c r="AK33" i="2"/>
  <c r="AN33" i="2"/>
  <c r="AO33" i="2"/>
  <c r="AR33" i="2"/>
  <c r="AS33" i="2"/>
  <c r="AV33" i="2"/>
  <c r="AW33" i="2"/>
  <c r="AZ33" i="2"/>
  <c r="BA33" i="2"/>
  <c r="BD33" i="2"/>
  <c r="BE33" i="2"/>
  <c r="BH33" i="2"/>
  <c r="BI33" i="2"/>
  <c r="BL33" i="2"/>
  <c r="BM33" i="2"/>
  <c r="BP33" i="2"/>
  <c r="BQ33" i="2"/>
  <c r="BT33" i="2"/>
  <c r="BU33" i="2"/>
  <c r="BX33" i="2"/>
  <c r="BY33" i="2"/>
  <c r="CB33" i="2"/>
  <c r="CC33" i="2"/>
  <c r="CF33" i="2"/>
  <c r="CG33" i="2"/>
  <c r="CJ33" i="2"/>
  <c r="CK33" i="2"/>
  <c r="CN33" i="2"/>
  <c r="CO33" i="2"/>
  <c r="CR33" i="2"/>
  <c r="CS33" i="2"/>
  <c r="CV33" i="2"/>
  <c r="CW33" i="2"/>
  <c r="CZ33" i="2"/>
  <c r="DA33" i="2"/>
  <c r="DD33" i="2"/>
  <c r="DE33" i="2"/>
  <c r="DH33" i="2"/>
  <c r="DI33" i="2"/>
  <c r="DL33" i="2"/>
  <c r="DM33" i="2"/>
  <c r="DP33" i="2"/>
  <c r="DQ33" i="2"/>
  <c r="DT33" i="2"/>
  <c r="DU33" i="2"/>
  <c r="DX33" i="2"/>
  <c r="DY33" i="2"/>
  <c r="EB33" i="2"/>
  <c r="EC33" i="2"/>
  <c r="EF33" i="2"/>
  <c r="EG33" i="2"/>
  <c r="EJ33" i="2"/>
  <c r="EK33" i="2"/>
  <c r="EN33" i="2"/>
  <c r="EO33" i="2"/>
  <c r="ER33" i="2"/>
  <c r="ES33" i="2"/>
  <c r="EV33" i="2"/>
  <c r="EW33" i="2"/>
  <c r="EZ33" i="2"/>
  <c r="FA33" i="2"/>
  <c r="FD33" i="2"/>
  <c r="FE33" i="2"/>
  <c r="FH33" i="2"/>
  <c r="FI33" i="2"/>
  <c r="H34" i="2"/>
  <c r="I34" i="2"/>
  <c r="L34" i="2"/>
  <c r="M34" i="2"/>
  <c r="P34" i="2"/>
  <c r="Q34" i="2"/>
  <c r="T34" i="2"/>
  <c r="U34" i="2"/>
  <c r="X34" i="2"/>
  <c r="Y34" i="2"/>
  <c r="AB34" i="2"/>
  <c r="AC34" i="2"/>
  <c r="AF34" i="2"/>
  <c r="AG34" i="2"/>
  <c r="AJ34" i="2"/>
  <c r="AK34" i="2"/>
  <c r="AN34" i="2"/>
  <c r="AO34" i="2"/>
  <c r="AR34" i="2"/>
  <c r="AS34" i="2"/>
  <c r="AV34" i="2"/>
  <c r="AW34" i="2"/>
  <c r="AZ34" i="2"/>
  <c r="BA34" i="2"/>
  <c r="BD34" i="2"/>
  <c r="BE34" i="2"/>
  <c r="BH34" i="2"/>
  <c r="BI34" i="2"/>
  <c r="BL34" i="2"/>
  <c r="BM34" i="2"/>
  <c r="BP34" i="2"/>
  <c r="BQ34" i="2"/>
  <c r="BT34" i="2"/>
  <c r="BU34" i="2"/>
  <c r="BX34" i="2"/>
  <c r="BY34" i="2"/>
  <c r="CB34" i="2"/>
  <c r="CC34" i="2"/>
  <c r="CF34" i="2"/>
  <c r="CG34" i="2"/>
  <c r="CJ34" i="2"/>
  <c r="CK34" i="2"/>
  <c r="CN34" i="2"/>
  <c r="CO34" i="2"/>
  <c r="CR34" i="2"/>
  <c r="CS34" i="2"/>
  <c r="CV34" i="2"/>
  <c r="CW34" i="2"/>
  <c r="CZ34" i="2"/>
  <c r="DA34" i="2"/>
  <c r="DD34" i="2"/>
  <c r="DE34" i="2"/>
  <c r="DH34" i="2"/>
  <c r="DI34" i="2"/>
  <c r="DL34" i="2"/>
  <c r="DM34" i="2"/>
  <c r="DP34" i="2"/>
  <c r="DQ34" i="2"/>
  <c r="DT34" i="2"/>
  <c r="DU34" i="2"/>
  <c r="DX34" i="2"/>
  <c r="DY34" i="2"/>
  <c r="EB34" i="2"/>
  <c r="EC34" i="2"/>
  <c r="EF34" i="2"/>
  <c r="EG34" i="2"/>
  <c r="EJ34" i="2"/>
  <c r="EK34" i="2"/>
  <c r="EN34" i="2"/>
  <c r="EO34" i="2"/>
  <c r="ER34" i="2"/>
  <c r="ES34" i="2"/>
  <c r="EV34" i="2"/>
  <c r="EW34" i="2"/>
  <c r="EZ34" i="2"/>
  <c r="FA34" i="2"/>
  <c r="FD34" i="2"/>
  <c r="FE34" i="2"/>
  <c r="FH34" i="2"/>
  <c r="FI34" i="2"/>
  <c r="H35" i="2"/>
  <c r="I35" i="2"/>
  <c r="L35" i="2"/>
  <c r="M35" i="2"/>
  <c r="P35" i="2"/>
  <c r="Q35" i="2"/>
  <c r="T35" i="2"/>
  <c r="U35" i="2"/>
  <c r="X35" i="2"/>
  <c r="Y35" i="2"/>
  <c r="AB35" i="2"/>
  <c r="AC35" i="2"/>
  <c r="AF35" i="2"/>
  <c r="AG35" i="2"/>
  <c r="AJ35" i="2"/>
  <c r="AK35" i="2"/>
  <c r="AN35" i="2"/>
  <c r="AO35" i="2"/>
  <c r="AR35" i="2"/>
  <c r="AS35" i="2"/>
  <c r="AV35" i="2"/>
  <c r="AW35" i="2"/>
  <c r="AZ35" i="2"/>
  <c r="BA35" i="2"/>
  <c r="BD35" i="2"/>
  <c r="BE35" i="2"/>
  <c r="BH35" i="2"/>
  <c r="BI35" i="2"/>
  <c r="BL35" i="2"/>
  <c r="BM35" i="2"/>
  <c r="BP35" i="2"/>
  <c r="BQ35" i="2"/>
  <c r="BT35" i="2"/>
  <c r="BU35" i="2"/>
  <c r="BX35" i="2"/>
  <c r="BY35" i="2"/>
  <c r="CB35" i="2"/>
  <c r="CC35" i="2"/>
  <c r="CF35" i="2"/>
  <c r="CG35" i="2"/>
  <c r="CJ35" i="2"/>
  <c r="CK35" i="2"/>
  <c r="CN35" i="2"/>
  <c r="CO35" i="2"/>
  <c r="CR35" i="2"/>
  <c r="CS35" i="2"/>
  <c r="CV35" i="2"/>
  <c r="CW35" i="2"/>
  <c r="CZ35" i="2"/>
  <c r="DA35" i="2"/>
  <c r="DD35" i="2"/>
  <c r="DE35" i="2"/>
  <c r="DH35" i="2"/>
  <c r="DI35" i="2"/>
  <c r="DL35" i="2"/>
  <c r="DM35" i="2"/>
  <c r="DP35" i="2"/>
  <c r="DQ35" i="2"/>
  <c r="DT35" i="2"/>
  <c r="DU35" i="2"/>
  <c r="DX35" i="2"/>
  <c r="DY35" i="2"/>
  <c r="EB35" i="2"/>
  <c r="EC35" i="2"/>
  <c r="EF35" i="2"/>
  <c r="EG35" i="2"/>
  <c r="EJ35" i="2"/>
  <c r="EK35" i="2"/>
  <c r="EN35" i="2"/>
  <c r="EO35" i="2"/>
  <c r="ER35" i="2"/>
  <c r="ES35" i="2"/>
  <c r="EV35" i="2"/>
  <c r="EW35" i="2"/>
  <c r="EZ35" i="2"/>
  <c r="FA35" i="2"/>
  <c r="FD35" i="2"/>
  <c r="FE35" i="2"/>
  <c r="FH35" i="2"/>
  <c r="FI35" i="2"/>
  <c r="H36" i="2"/>
  <c r="I36" i="2"/>
  <c r="L36" i="2"/>
  <c r="M36" i="2"/>
  <c r="P36" i="2"/>
  <c r="Q36" i="2"/>
  <c r="T36" i="2"/>
  <c r="U36" i="2"/>
  <c r="X36" i="2"/>
  <c r="Y36" i="2"/>
  <c r="AB36" i="2"/>
  <c r="AC36" i="2"/>
  <c r="AF36" i="2"/>
  <c r="AG36" i="2"/>
  <c r="AJ36" i="2"/>
  <c r="AK36" i="2"/>
  <c r="AN36" i="2"/>
  <c r="AO36" i="2"/>
  <c r="AR36" i="2"/>
  <c r="AS36" i="2"/>
  <c r="AV36" i="2"/>
  <c r="AW36" i="2"/>
  <c r="AZ36" i="2"/>
  <c r="BA36" i="2"/>
  <c r="BD36" i="2"/>
  <c r="BE36" i="2"/>
  <c r="BH36" i="2"/>
  <c r="BI36" i="2"/>
  <c r="BL36" i="2"/>
  <c r="BM36" i="2"/>
  <c r="BP36" i="2"/>
  <c r="BQ36" i="2"/>
  <c r="BT36" i="2"/>
  <c r="BU36" i="2"/>
  <c r="BX36" i="2"/>
  <c r="BY36" i="2"/>
  <c r="CB36" i="2"/>
  <c r="CC36" i="2"/>
  <c r="CF36" i="2"/>
  <c r="CG36" i="2"/>
  <c r="CJ36" i="2"/>
  <c r="CK36" i="2"/>
  <c r="CN36" i="2"/>
  <c r="CO36" i="2"/>
  <c r="CR36" i="2"/>
  <c r="CS36" i="2"/>
  <c r="CV36" i="2"/>
  <c r="CW36" i="2"/>
  <c r="CZ36" i="2"/>
  <c r="DA36" i="2"/>
  <c r="DD36" i="2"/>
  <c r="DE36" i="2"/>
  <c r="DH36" i="2"/>
  <c r="DI36" i="2"/>
  <c r="DL36" i="2"/>
  <c r="DM36" i="2"/>
  <c r="DP36" i="2"/>
  <c r="DQ36" i="2"/>
  <c r="DT36" i="2"/>
  <c r="DU36" i="2"/>
  <c r="DX36" i="2"/>
  <c r="DY36" i="2"/>
  <c r="EB36" i="2"/>
  <c r="EC36" i="2"/>
  <c r="EF36" i="2"/>
  <c r="EG36" i="2"/>
  <c r="EJ36" i="2"/>
  <c r="EK36" i="2"/>
  <c r="EN36" i="2"/>
  <c r="EO36" i="2"/>
  <c r="ER36" i="2"/>
  <c r="ES36" i="2"/>
  <c r="EV36" i="2"/>
  <c r="EW36" i="2"/>
  <c r="EZ36" i="2"/>
  <c r="FA36" i="2"/>
  <c r="FD36" i="2"/>
  <c r="FE36" i="2"/>
  <c r="FH36" i="2"/>
  <c r="FI36" i="2"/>
  <c r="H37" i="2"/>
  <c r="I37" i="2"/>
  <c r="L37" i="2"/>
  <c r="M37" i="2"/>
  <c r="P37" i="2"/>
  <c r="Q37" i="2"/>
  <c r="T37" i="2"/>
  <c r="U37" i="2"/>
  <c r="X37" i="2"/>
  <c r="Y37" i="2"/>
  <c r="AB37" i="2"/>
  <c r="AC37" i="2"/>
  <c r="AF37" i="2"/>
  <c r="AG37" i="2"/>
  <c r="AJ37" i="2"/>
  <c r="AK37" i="2"/>
  <c r="AN37" i="2"/>
  <c r="AO37" i="2"/>
  <c r="AR37" i="2"/>
  <c r="AS37" i="2"/>
  <c r="AV37" i="2"/>
  <c r="AW37" i="2"/>
  <c r="AZ37" i="2"/>
  <c r="BA37" i="2"/>
  <c r="BD37" i="2"/>
  <c r="BE37" i="2"/>
  <c r="BH37" i="2"/>
  <c r="BI37" i="2"/>
  <c r="BL37" i="2"/>
  <c r="BM37" i="2"/>
  <c r="BP37" i="2"/>
  <c r="BQ37" i="2"/>
  <c r="BT37" i="2"/>
  <c r="BU37" i="2"/>
  <c r="BX37" i="2"/>
  <c r="BY37" i="2"/>
  <c r="CB37" i="2"/>
  <c r="CC37" i="2"/>
  <c r="CF37" i="2"/>
  <c r="CG37" i="2"/>
  <c r="CJ37" i="2"/>
  <c r="CK37" i="2"/>
  <c r="CN37" i="2"/>
  <c r="CO37" i="2"/>
  <c r="CR37" i="2"/>
  <c r="CS37" i="2"/>
  <c r="CV37" i="2"/>
  <c r="CW37" i="2"/>
  <c r="CZ37" i="2"/>
  <c r="DA37" i="2"/>
  <c r="DD37" i="2"/>
  <c r="DE37" i="2"/>
  <c r="DH37" i="2"/>
  <c r="DI37" i="2"/>
  <c r="DL37" i="2"/>
  <c r="DM37" i="2"/>
  <c r="DP37" i="2"/>
  <c r="DQ37" i="2"/>
  <c r="DT37" i="2"/>
  <c r="DU37" i="2"/>
  <c r="DX37" i="2"/>
  <c r="DY37" i="2"/>
  <c r="EB37" i="2"/>
  <c r="EC37" i="2"/>
  <c r="EF37" i="2"/>
  <c r="EG37" i="2"/>
  <c r="EJ37" i="2"/>
  <c r="EK37" i="2"/>
  <c r="EN37" i="2"/>
  <c r="EO37" i="2"/>
  <c r="ER37" i="2"/>
  <c r="ES37" i="2"/>
  <c r="EV37" i="2"/>
  <c r="EW37" i="2"/>
  <c r="EZ37" i="2"/>
  <c r="FA37" i="2"/>
  <c r="FD37" i="2"/>
  <c r="FE37" i="2"/>
  <c r="FH37" i="2"/>
  <c r="FI37" i="2"/>
  <c r="H38" i="2"/>
  <c r="I38" i="2"/>
  <c r="L38" i="2"/>
  <c r="M38" i="2"/>
  <c r="P38" i="2"/>
  <c r="Q38" i="2"/>
  <c r="T38" i="2"/>
  <c r="U38" i="2"/>
  <c r="X38" i="2"/>
  <c r="Y38" i="2"/>
  <c r="AB38" i="2"/>
  <c r="AC38" i="2"/>
  <c r="AF38" i="2"/>
  <c r="AG38" i="2"/>
  <c r="AJ38" i="2"/>
  <c r="AK38" i="2"/>
  <c r="AN38" i="2"/>
  <c r="AO38" i="2"/>
  <c r="AR38" i="2"/>
  <c r="AS38" i="2"/>
  <c r="AV38" i="2"/>
  <c r="AW38" i="2"/>
  <c r="AZ38" i="2"/>
  <c r="BA38" i="2"/>
  <c r="BD38" i="2"/>
  <c r="BE38" i="2"/>
  <c r="BH38" i="2"/>
  <c r="BI38" i="2"/>
  <c r="BL38" i="2"/>
  <c r="BM38" i="2"/>
  <c r="BP38" i="2"/>
  <c r="BQ38" i="2"/>
  <c r="BT38" i="2"/>
  <c r="BU38" i="2"/>
  <c r="BX38" i="2"/>
  <c r="BY38" i="2"/>
  <c r="CB38" i="2"/>
  <c r="CC38" i="2"/>
  <c r="CF38" i="2"/>
  <c r="CG38" i="2"/>
  <c r="CJ38" i="2"/>
  <c r="CK38" i="2"/>
  <c r="CN38" i="2"/>
  <c r="CO38" i="2"/>
  <c r="CR38" i="2"/>
  <c r="CS38" i="2"/>
  <c r="CV38" i="2"/>
  <c r="CW38" i="2"/>
  <c r="CZ38" i="2"/>
  <c r="DA38" i="2"/>
  <c r="DD38" i="2"/>
  <c r="DE38" i="2"/>
  <c r="DH38" i="2"/>
  <c r="DI38" i="2"/>
  <c r="DL38" i="2"/>
  <c r="DM38" i="2"/>
  <c r="DP38" i="2"/>
  <c r="DQ38" i="2"/>
  <c r="DT38" i="2"/>
  <c r="DU38" i="2"/>
  <c r="DX38" i="2"/>
  <c r="DY38" i="2"/>
  <c r="EB38" i="2"/>
  <c r="EC38" i="2"/>
  <c r="EF38" i="2"/>
  <c r="EG38" i="2"/>
  <c r="EJ38" i="2"/>
  <c r="EK38" i="2"/>
  <c r="EN38" i="2"/>
  <c r="EO38" i="2"/>
  <c r="ER38" i="2"/>
  <c r="ES38" i="2"/>
  <c r="EV38" i="2"/>
  <c r="EW38" i="2"/>
  <c r="EZ38" i="2"/>
  <c r="FA38" i="2"/>
  <c r="FD38" i="2"/>
  <c r="FE38" i="2"/>
  <c r="FH38" i="2"/>
  <c r="FI38" i="2"/>
  <c r="H39" i="2"/>
  <c r="I39" i="2"/>
  <c r="L39" i="2"/>
  <c r="M39" i="2"/>
  <c r="P39" i="2"/>
  <c r="Q39" i="2"/>
  <c r="T39" i="2"/>
  <c r="U39" i="2"/>
  <c r="X39" i="2"/>
  <c r="Y39" i="2"/>
  <c r="AB39" i="2"/>
  <c r="AC39" i="2"/>
  <c r="AF39" i="2"/>
  <c r="AG39" i="2"/>
  <c r="AJ39" i="2"/>
  <c r="AK39" i="2"/>
  <c r="AN39" i="2"/>
  <c r="AO39" i="2"/>
  <c r="AR39" i="2"/>
  <c r="AS39" i="2"/>
  <c r="AV39" i="2"/>
  <c r="AW39" i="2"/>
  <c r="AZ39" i="2"/>
  <c r="BA39" i="2"/>
  <c r="BD39" i="2"/>
  <c r="BE39" i="2"/>
  <c r="BH39" i="2"/>
  <c r="BI39" i="2"/>
  <c r="BL39" i="2"/>
  <c r="BM39" i="2"/>
  <c r="BP39" i="2"/>
  <c r="BQ39" i="2"/>
  <c r="BT39" i="2"/>
  <c r="BU39" i="2"/>
  <c r="BX39" i="2"/>
  <c r="BY39" i="2"/>
  <c r="CB39" i="2"/>
  <c r="CC39" i="2"/>
  <c r="CF39" i="2"/>
  <c r="CG39" i="2"/>
  <c r="CJ39" i="2"/>
  <c r="CK39" i="2"/>
  <c r="CN39" i="2"/>
  <c r="CO39" i="2"/>
  <c r="CR39" i="2"/>
  <c r="CS39" i="2"/>
  <c r="CV39" i="2"/>
  <c r="CW39" i="2"/>
  <c r="CZ39" i="2"/>
  <c r="DA39" i="2"/>
  <c r="DD39" i="2"/>
  <c r="DE39" i="2"/>
  <c r="DH39" i="2"/>
  <c r="DI39" i="2"/>
  <c r="DL39" i="2"/>
  <c r="DM39" i="2"/>
  <c r="DP39" i="2"/>
  <c r="DQ39" i="2"/>
  <c r="DT39" i="2"/>
  <c r="DU39" i="2"/>
  <c r="DX39" i="2"/>
  <c r="DY39" i="2"/>
  <c r="EB39" i="2"/>
  <c r="EC39" i="2"/>
  <c r="EF39" i="2"/>
  <c r="EG39" i="2"/>
  <c r="EJ39" i="2"/>
  <c r="EK39" i="2"/>
  <c r="EN39" i="2"/>
  <c r="EO39" i="2"/>
  <c r="ER39" i="2"/>
  <c r="ES39" i="2"/>
  <c r="EV39" i="2"/>
  <c r="EW39" i="2"/>
  <c r="EZ39" i="2"/>
  <c r="FA39" i="2"/>
  <c r="FD39" i="2"/>
  <c r="FE39" i="2"/>
  <c r="FH39" i="2"/>
  <c r="FI39" i="2"/>
  <c r="H40" i="2"/>
  <c r="I40" i="2"/>
  <c r="L40" i="2"/>
  <c r="M40" i="2"/>
  <c r="P40" i="2"/>
  <c r="Q40" i="2"/>
  <c r="T40" i="2"/>
  <c r="U40" i="2"/>
  <c r="X40" i="2"/>
  <c r="Y40" i="2"/>
  <c r="AB40" i="2"/>
  <c r="AC40" i="2"/>
  <c r="AF40" i="2"/>
  <c r="AG40" i="2"/>
  <c r="AJ40" i="2"/>
  <c r="AK40" i="2"/>
  <c r="AN40" i="2"/>
  <c r="AO40" i="2"/>
  <c r="AR40" i="2"/>
  <c r="AS40" i="2"/>
  <c r="AV40" i="2"/>
  <c r="AW40" i="2"/>
  <c r="AZ40" i="2"/>
  <c r="BA40" i="2"/>
  <c r="BD40" i="2"/>
  <c r="BE40" i="2"/>
  <c r="BH40" i="2"/>
  <c r="BI40" i="2"/>
  <c r="BL40" i="2"/>
  <c r="BM40" i="2"/>
  <c r="BP40" i="2"/>
  <c r="BQ40" i="2"/>
  <c r="BT40" i="2"/>
  <c r="BU40" i="2"/>
  <c r="BX40" i="2"/>
  <c r="BY40" i="2"/>
  <c r="CB40" i="2"/>
  <c r="CC40" i="2"/>
  <c r="CF40" i="2"/>
  <c r="CG40" i="2"/>
  <c r="CJ40" i="2"/>
  <c r="CK40" i="2"/>
  <c r="CN40" i="2"/>
  <c r="CO40" i="2"/>
  <c r="CR40" i="2"/>
  <c r="CS40" i="2"/>
  <c r="CV40" i="2"/>
  <c r="CW40" i="2"/>
  <c r="CZ40" i="2"/>
  <c r="DA40" i="2"/>
  <c r="DD40" i="2"/>
  <c r="DE40" i="2"/>
  <c r="DH40" i="2"/>
  <c r="DI40" i="2"/>
  <c r="DL40" i="2"/>
  <c r="DM40" i="2"/>
  <c r="DP40" i="2"/>
  <c r="DQ40" i="2"/>
  <c r="DT40" i="2"/>
  <c r="DU40" i="2"/>
  <c r="DX40" i="2"/>
  <c r="DY40" i="2"/>
  <c r="EB40" i="2"/>
  <c r="EC40" i="2"/>
  <c r="EF40" i="2"/>
  <c r="EG40" i="2"/>
  <c r="EJ40" i="2"/>
  <c r="EK40" i="2"/>
  <c r="EN40" i="2"/>
  <c r="EO40" i="2"/>
  <c r="ER40" i="2"/>
  <c r="ES40" i="2"/>
  <c r="EV40" i="2"/>
  <c r="EW40" i="2"/>
  <c r="EZ40" i="2"/>
  <c r="FA40" i="2"/>
  <c r="FD40" i="2"/>
  <c r="FE40" i="2"/>
  <c r="FH40" i="2"/>
  <c r="FI40" i="2"/>
  <c r="H41" i="2"/>
  <c r="I41" i="2"/>
  <c r="L41" i="2"/>
  <c r="M41" i="2"/>
  <c r="P41" i="2"/>
  <c r="Q41" i="2"/>
  <c r="T41" i="2"/>
  <c r="U41" i="2"/>
  <c r="X41" i="2"/>
  <c r="Y41" i="2"/>
  <c r="AB41" i="2"/>
  <c r="AC41" i="2"/>
  <c r="AF41" i="2"/>
  <c r="AG41" i="2"/>
  <c r="AJ41" i="2"/>
  <c r="AK41" i="2"/>
  <c r="AN41" i="2"/>
  <c r="AO41" i="2"/>
  <c r="AR41" i="2"/>
  <c r="AS41" i="2"/>
  <c r="AV41" i="2"/>
  <c r="AW41" i="2"/>
  <c r="AZ41" i="2"/>
  <c r="BA41" i="2"/>
  <c r="BD41" i="2"/>
  <c r="BE41" i="2"/>
  <c r="BH41" i="2"/>
  <c r="BI41" i="2"/>
  <c r="BL41" i="2"/>
  <c r="BM41" i="2"/>
  <c r="BP41" i="2"/>
  <c r="BQ41" i="2"/>
  <c r="BT41" i="2"/>
  <c r="BU41" i="2"/>
  <c r="BX41" i="2"/>
  <c r="BY41" i="2"/>
  <c r="CB41" i="2"/>
  <c r="CC41" i="2"/>
  <c r="CF41" i="2"/>
  <c r="CG41" i="2"/>
  <c r="CJ41" i="2"/>
  <c r="CK41" i="2"/>
  <c r="CN41" i="2"/>
  <c r="CO41" i="2"/>
  <c r="CR41" i="2"/>
  <c r="CS41" i="2"/>
  <c r="CV41" i="2"/>
  <c r="CW41" i="2"/>
  <c r="CZ41" i="2"/>
  <c r="DA41" i="2"/>
  <c r="DD41" i="2"/>
  <c r="DE41" i="2"/>
  <c r="DH41" i="2"/>
  <c r="DI41" i="2"/>
  <c r="DL41" i="2"/>
  <c r="DM41" i="2"/>
  <c r="DP41" i="2"/>
  <c r="DQ41" i="2"/>
  <c r="DT41" i="2"/>
  <c r="DU41" i="2"/>
  <c r="DX41" i="2"/>
  <c r="DY41" i="2"/>
  <c r="EB41" i="2"/>
  <c r="EC41" i="2"/>
  <c r="EF41" i="2"/>
  <c r="EG41" i="2"/>
  <c r="EJ41" i="2"/>
  <c r="EK41" i="2"/>
  <c r="EN41" i="2"/>
  <c r="EO41" i="2"/>
  <c r="ER41" i="2"/>
  <c r="ES41" i="2"/>
  <c r="EV41" i="2"/>
  <c r="EW41" i="2"/>
  <c r="EZ41" i="2"/>
  <c r="FA41" i="2"/>
  <c r="FD41" i="2"/>
  <c r="FE41" i="2"/>
  <c r="FH41" i="2"/>
  <c r="FI41" i="2"/>
  <c r="H42" i="2"/>
  <c r="I42" i="2"/>
  <c r="L42" i="2"/>
  <c r="M42" i="2"/>
  <c r="P42" i="2"/>
  <c r="Q42" i="2"/>
  <c r="T42" i="2"/>
  <c r="U42" i="2"/>
  <c r="X42" i="2"/>
  <c r="Y42" i="2"/>
  <c r="AB42" i="2"/>
  <c r="AC42" i="2"/>
  <c r="AF42" i="2"/>
  <c r="AG42" i="2"/>
  <c r="AJ42" i="2"/>
  <c r="AK42" i="2"/>
  <c r="AN42" i="2"/>
  <c r="AO42" i="2"/>
  <c r="AR42" i="2"/>
  <c r="AS42" i="2"/>
  <c r="AV42" i="2"/>
  <c r="AW42" i="2"/>
  <c r="AZ42" i="2"/>
  <c r="BA42" i="2"/>
  <c r="BD42" i="2"/>
  <c r="BE42" i="2"/>
  <c r="BH42" i="2"/>
  <c r="BI42" i="2"/>
  <c r="BL42" i="2"/>
  <c r="BM42" i="2"/>
  <c r="BP42" i="2"/>
  <c r="BQ42" i="2"/>
  <c r="BT42" i="2"/>
  <c r="BU42" i="2"/>
  <c r="BX42" i="2"/>
  <c r="BY42" i="2"/>
  <c r="CB42" i="2"/>
  <c r="CC42" i="2"/>
  <c r="CF42" i="2"/>
  <c r="CG42" i="2"/>
  <c r="CJ42" i="2"/>
  <c r="CK42" i="2"/>
  <c r="CN42" i="2"/>
  <c r="CO42" i="2"/>
  <c r="CR42" i="2"/>
  <c r="CS42" i="2"/>
  <c r="CV42" i="2"/>
  <c r="CW42" i="2"/>
  <c r="CZ42" i="2"/>
  <c r="DA42" i="2"/>
  <c r="DD42" i="2"/>
  <c r="DE42" i="2"/>
  <c r="DH42" i="2"/>
  <c r="DI42" i="2"/>
  <c r="DL42" i="2"/>
  <c r="DM42" i="2"/>
  <c r="DP42" i="2"/>
  <c r="DQ42" i="2"/>
  <c r="DT42" i="2"/>
  <c r="DU42" i="2"/>
  <c r="DX42" i="2"/>
  <c r="DY42" i="2"/>
  <c r="EB42" i="2"/>
  <c r="EC42" i="2"/>
  <c r="EF42" i="2"/>
  <c r="EG42" i="2"/>
  <c r="EJ42" i="2"/>
  <c r="EK42" i="2"/>
  <c r="EN42" i="2"/>
  <c r="EO42" i="2"/>
  <c r="ER42" i="2"/>
  <c r="ES42" i="2"/>
  <c r="EV42" i="2"/>
  <c r="EW42" i="2"/>
  <c r="EZ42" i="2"/>
  <c r="FA42" i="2"/>
  <c r="FD42" i="2"/>
  <c r="FE42" i="2"/>
  <c r="FH42" i="2"/>
  <c r="FI42" i="2"/>
  <c r="H43" i="2"/>
  <c r="I43" i="2"/>
  <c r="L43" i="2"/>
  <c r="M43" i="2"/>
  <c r="P43" i="2"/>
  <c r="Q43" i="2"/>
  <c r="T43" i="2"/>
  <c r="U43" i="2"/>
  <c r="X43" i="2"/>
  <c r="Y43" i="2"/>
  <c r="AB43" i="2"/>
  <c r="AC43" i="2"/>
  <c r="AF43" i="2"/>
  <c r="AG43" i="2"/>
  <c r="AJ43" i="2"/>
  <c r="AK43" i="2"/>
  <c r="AN43" i="2"/>
  <c r="AO43" i="2"/>
  <c r="AR43" i="2"/>
  <c r="AS43" i="2"/>
  <c r="AV43" i="2"/>
  <c r="AW43" i="2"/>
  <c r="AZ43" i="2"/>
  <c r="BA43" i="2"/>
  <c r="BD43" i="2"/>
  <c r="BE43" i="2"/>
  <c r="BH43" i="2"/>
  <c r="BI43" i="2"/>
  <c r="BL43" i="2"/>
  <c r="BM43" i="2"/>
  <c r="BP43" i="2"/>
  <c r="BQ43" i="2"/>
  <c r="BT43" i="2"/>
  <c r="BU43" i="2"/>
  <c r="BX43" i="2"/>
  <c r="BY43" i="2"/>
  <c r="CB43" i="2"/>
  <c r="CC43" i="2"/>
  <c r="CF43" i="2"/>
  <c r="CG43" i="2"/>
  <c r="CJ43" i="2"/>
  <c r="CK43" i="2"/>
  <c r="CN43" i="2"/>
  <c r="CO43" i="2"/>
  <c r="CR43" i="2"/>
  <c r="CS43" i="2"/>
  <c r="CV43" i="2"/>
  <c r="CW43" i="2"/>
  <c r="CZ43" i="2"/>
  <c r="DA43" i="2"/>
  <c r="DD43" i="2"/>
  <c r="DE43" i="2"/>
  <c r="DH43" i="2"/>
  <c r="DI43" i="2"/>
  <c r="DL43" i="2"/>
  <c r="DM43" i="2"/>
  <c r="DP43" i="2"/>
  <c r="DQ43" i="2"/>
  <c r="DT43" i="2"/>
  <c r="DU43" i="2"/>
  <c r="DX43" i="2"/>
  <c r="DY43" i="2"/>
  <c r="EB43" i="2"/>
  <c r="EC43" i="2"/>
  <c r="EF43" i="2"/>
  <c r="EG43" i="2"/>
  <c r="EJ43" i="2"/>
  <c r="EK43" i="2"/>
  <c r="EN43" i="2"/>
  <c r="EO43" i="2"/>
  <c r="ER43" i="2"/>
  <c r="ES43" i="2"/>
  <c r="EV43" i="2"/>
  <c r="EW43" i="2"/>
  <c r="EZ43" i="2"/>
  <c r="FA43" i="2"/>
  <c r="FD43" i="2"/>
  <c r="FE43" i="2"/>
  <c r="FH43" i="2"/>
  <c r="FI43" i="2"/>
  <c r="H44" i="2"/>
  <c r="I44" i="2"/>
  <c r="L44" i="2"/>
  <c r="M44" i="2"/>
  <c r="P44" i="2"/>
  <c r="Q44" i="2"/>
  <c r="T44" i="2"/>
  <c r="U44" i="2"/>
  <c r="X44" i="2"/>
  <c r="Y44" i="2"/>
  <c r="AB44" i="2"/>
  <c r="AC44" i="2"/>
  <c r="AF44" i="2"/>
  <c r="AG44" i="2"/>
  <c r="AJ44" i="2"/>
  <c r="AK44" i="2"/>
  <c r="AN44" i="2"/>
  <c r="AO44" i="2"/>
  <c r="AR44" i="2"/>
  <c r="AS44" i="2"/>
  <c r="AV44" i="2"/>
  <c r="AW44" i="2"/>
  <c r="AZ44" i="2"/>
  <c r="BA44" i="2"/>
  <c r="BD44" i="2"/>
  <c r="BE44" i="2"/>
  <c r="BH44" i="2"/>
  <c r="BI44" i="2"/>
  <c r="BL44" i="2"/>
  <c r="BM44" i="2"/>
  <c r="BP44" i="2"/>
  <c r="BQ44" i="2"/>
  <c r="BT44" i="2"/>
  <c r="BU44" i="2"/>
  <c r="BX44" i="2"/>
  <c r="BY44" i="2"/>
  <c r="CB44" i="2"/>
  <c r="CC44" i="2"/>
  <c r="CF44" i="2"/>
  <c r="CG44" i="2"/>
  <c r="CJ44" i="2"/>
  <c r="CK44" i="2"/>
  <c r="CN44" i="2"/>
  <c r="CO44" i="2"/>
  <c r="CR44" i="2"/>
  <c r="CS44" i="2"/>
  <c r="CV44" i="2"/>
  <c r="CW44" i="2"/>
  <c r="CZ44" i="2"/>
  <c r="DA44" i="2"/>
  <c r="DD44" i="2"/>
  <c r="DE44" i="2"/>
  <c r="DH44" i="2"/>
  <c r="DI44" i="2"/>
  <c r="DL44" i="2"/>
  <c r="DM44" i="2"/>
  <c r="DP44" i="2"/>
  <c r="DQ44" i="2"/>
  <c r="DT44" i="2"/>
  <c r="DU44" i="2"/>
  <c r="DX44" i="2"/>
  <c r="DY44" i="2"/>
  <c r="EB44" i="2"/>
  <c r="EC44" i="2"/>
  <c r="EF44" i="2"/>
  <c r="EG44" i="2"/>
  <c r="EJ44" i="2"/>
  <c r="EK44" i="2"/>
  <c r="EN44" i="2"/>
  <c r="EO44" i="2"/>
  <c r="ER44" i="2"/>
  <c r="ES44" i="2"/>
  <c r="EV44" i="2"/>
  <c r="EW44" i="2"/>
  <c r="EZ44" i="2"/>
  <c r="FA44" i="2"/>
  <c r="FD44" i="2"/>
  <c r="FE44" i="2"/>
  <c r="FH44" i="2"/>
  <c r="FI44" i="2"/>
  <c r="H45" i="2"/>
  <c r="I45" i="2"/>
  <c r="L45" i="2"/>
  <c r="M45" i="2"/>
  <c r="P45" i="2"/>
  <c r="Q45" i="2"/>
  <c r="T45" i="2"/>
  <c r="U45" i="2"/>
  <c r="X45" i="2"/>
  <c r="Y45" i="2"/>
  <c r="AB45" i="2"/>
  <c r="AC45" i="2"/>
  <c r="AF45" i="2"/>
  <c r="AG45" i="2"/>
  <c r="AJ45" i="2"/>
  <c r="AK45" i="2"/>
  <c r="AN45" i="2"/>
  <c r="AO45" i="2"/>
  <c r="AR45" i="2"/>
  <c r="AS45" i="2"/>
  <c r="AV45" i="2"/>
  <c r="AW45" i="2"/>
  <c r="AZ45" i="2"/>
  <c r="BA45" i="2"/>
  <c r="BD45" i="2"/>
  <c r="BE45" i="2"/>
  <c r="BH45" i="2"/>
  <c r="BI45" i="2"/>
  <c r="BL45" i="2"/>
  <c r="BM45" i="2"/>
  <c r="BP45" i="2"/>
  <c r="BQ45" i="2"/>
  <c r="BT45" i="2"/>
  <c r="BU45" i="2"/>
  <c r="BX45" i="2"/>
  <c r="BY45" i="2"/>
  <c r="CB45" i="2"/>
  <c r="CC45" i="2"/>
  <c r="CF45" i="2"/>
  <c r="CG45" i="2"/>
  <c r="CJ45" i="2"/>
  <c r="CK45" i="2"/>
  <c r="CN45" i="2"/>
  <c r="CO45" i="2"/>
  <c r="CR45" i="2"/>
  <c r="CS45" i="2"/>
  <c r="CV45" i="2"/>
  <c r="CW45" i="2"/>
  <c r="CZ45" i="2"/>
  <c r="DA45" i="2"/>
  <c r="DD45" i="2"/>
  <c r="DE45" i="2"/>
  <c r="DH45" i="2"/>
  <c r="DI45" i="2"/>
  <c r="DL45" i="2"/>
  <c r="DM45" i="2"/>
  <c r="DP45" i="2"/>
  <c r="DQ45" i="2"/>
  <c r="DT45" i="2"/>
  <c r="DU45" i="2"/>
  <c r="DX45" i="2"/>
  <c r="DY45" i="2"/>
  <c r="EB45" i="2"/>
  <c r="EC45" i="2"/>
  <c r="EF45" i="2"/>
  <c r="EG45" i="2"/>
  <c r="EJ45" i="2"/>
  <c r="EK45" i="2"/>
  <c r="EN45" i="2"/>
  <c r="EO45" i="2"/>
  <c r="ER45" i="2"/>
  <c r="ES45" i="2"/>
  <c r="EV45" i="2"/>
  <c r="EW45" i="2"/>
  <c r="EZ45" i="2"/>
  <c r="FA45" i="2"/>
  <c r="FD45" i="2"/>
  <c r="FE45" i="2"/>
  <c r="FH45" i="2"/>
  <c r="FI45" i="2"/>
  <c r="H46" i="2"/>
  <c r="I46" i="2"/>
  <c r="L46" i="2"/>
  <c r="M46" i="2"/>
  <c r="P46" i="2"/>
  <c r="Q46" i="2"/>
  <c r="T46" i="2"/>
  <c r="U46" i="2"/>
  <c r="X46" i="2"/>
  <c r="Y46" i="2"/>
  <c r="AB46" i="2"/>
  <c r="AC46" i="2"/>
  <c r="AF46" i="2"/>
  <c r="AG46" i="2"/>
  <c r="AJ46" i="2"/>
  <c r="AK46" i="2"/>
  <c r="AN46" i="2"/>
  <c r="AO46" i="2"/>
  <c r="AR46" i="2"/>
  <c r="AS46" i="2"/>
  <c r="AV46" i="2"/>
  <c r="AW46" i="2"/>
  <c r="AZ46" i="2"/>
  <c r="BA46" i="2"/>
  <c r="BD46" i="2"/>
  <c r="BE46" i="2"/>
  <c r="BH46" i="2"/>
  <c r="BI46" i="2"/>
  <c r="BL46" i="2"/>
  <c r="BM46" i="2"/>
  <c r="BP46" i="2"/>
  <c r="BQ46" i="2"/>
  <c r="BT46" i="2"/>
  <c r="BU46" i="2"/>
  <c r="BX46" i="2"/>
  <c r="BY46" i="2"/>
  <c r="CB46" i="2"/>
  <c r="CC46" i="2"/>
  <c r="CF46" i="2"/>
  <c r="CG46" i="2"/>
  <c r="CJ46" i="2"/>
  <c r="CK46" i="2"/>
  <c r="CN46" i="2"/>
  <c r="CO46" i="2"/>
  <c r="CR46" i="2"/>
  <c r="CS46" i="2"/>
  <c r="CV46" i="2"/>
  <c r="CW46" i="2"/>
  <c r="CZ46" i="2"/>
  <c r="DA46" i="2"/>
  <c r="DD46" i="2"/>
  <c r="DE46" i="2"/>
  <c r="DH46" i="2"/>
  <c r="DI46" i="2"/>
  <c r="DL46" i="2"/>
  <c r="DM46" i="2"/>
  <c r="DP46" i="2"/>
  <c r="DQ46" i="2"/>
  <c r="DT46" i="2"/>
  <c r="DU46" i="2"/>
  <c r="DX46" i="2"/>
  <c r="DY46" i="2"/>
  <c r="EB46" i="2"/>
  <c r="EC46" i="2"/>
  <c r="EF46" i="2"/>
  <c r="EG46" i="2"/>
  <c r="EJ46" i="2"/>
  <c r="EK46" i="2"/>
  <c r="EN46" i="2"/>
  <c r="EO46" i="2"/>
  <c r="ER46" i="2"/>
  <c r="ES46" i="2"/>
  <c r="EV46" i="2"/>
  <c r="EW46" i="2"/>
  <c r="EZ46" i="2"/>
  <c r="FA46" i="2"/>
  <c r="FD46" i="2"/>
  <c r="FE46" i="2"/>
  <c r="FH46" i="2"/>
  <c r="FI46" i="2"/>
  <c r="H47" i="2"/>
  <c r="I47" i="2"/>
  <c r="L47" i="2"/>
  <c r="M47" i="2"/>
  <c r="P47" i="2"/>
  <c r="Q47" i="2"/>
  <c r="T47" i="2"/>
  <c r="U47" i="2"/>
  <c r="X47" i="2"/>
  <c r="Y47" i="2"/>
  <c r="AB47" i="2"/>
  <c r="AC47" i="2"/>
  <c r="AF47" i="2"/>
  <c r="AG47" i="2"/>
  <c r="AJ47" i="2"/>
  <c r="AK47" i="2"/>
  <c r="AN47" i="2"/>
  <c r="AO47" i="2"/>
  <c r="AR47" i="2"/>
  <c r="AS47" i="2"/>
  <c r="AV47" i="2"/>
  <c r="AW47" i="2"/>
  <c r="AZ47" i="2"/>
  <c r="BA47" i="2"/>
  <c r="BD47" i="2"/>
  <c r="BE47" i="2"/>
  <c r="BH47" i="2"/>
  <c r="BI47" i="2"/>
  <c r="BL47" i="2"/>
  <c r="BM47" i="2"/>
  <c r="BP47" i="2"/>
  <c r="BQ47" i="2"/>
  <c r="BT47" i="2"/>
  <c r="BU47" i="2"/>
  <c r="BX47" i="2"/>
  <c r="BY47" i="2"/>
  <c r="CB47" i="2"/>
  <c r="CC47" i="2"/>
  <c r="CF47" i="2"/>
  <c r="CG47" i="2"/>
  <c r="CJ47" i="2"/>
  <c r="CK47" i="2"/>
  <c r="CN47" i="2"/>
  <c r="CO47" i="2"/>
  <c r="CR47" i="2"/>
  <c r="CS47" i="2"/>
  <c r="CV47" i="2"/>
  <c r="CW47" i="2"/>
  <c r="CZ47" i="2"/>
  <c r="DA47" i="2"/>
  <c r="DD47" i="2"/>
  <c r="DE47" i="2"/>
  <c r="DH47" i="2"/>
  <c r="DI47" i="2"/>
  <c r="DL47" i="2"/>
  <c r="DM47" i="2"/>
  <c r="DP47" i="2"/>
  <c r="DQ47" i="2"/>
  <c r="DT47" i="2"/>
  <c r="DU47" i="2"/>
  <c r="DX47" i="2"/>
  <c r="DY47" i="2"/>
  <c r="EB47" i="2"/>
  <c r="EC47" i="2"/>
  <c r="EF47" i="2"/>
  <c r="EG47" i="2"/>
  <c r="EJ47" i="2"/>
  <c r="EK47" i="2"/>
  <c r="EN47" i="2"/>
  <c r="EO47" i="2"/>
  <c r="ER47" i="2"/>
  <c r="ES47" i="2"/>
  <c r="EV47" i="2"/>
  <c r="EW47" i="2"/>
  <c r="EZ47" i="2"/>
  <c r="FA47" i="2"/>
  <c r="FD47" i="2"/>
  <c r="FE47" i="2"/>
  <c r="FH47" i="2"/>
  <c r="FI47" i="2"/>
  <c r="H48" i="2"/>
  <c r="I48" i="2"/>
  <c r="L48" i="2"/>
  <c r="M48" i="2"/>
  <c r="P48" i="2"/>
  <c r="Q48" i="2"/>
  <c r="T48" i="2"/>
  <c r="U48" i="2"/>
  <c r="X48" i="2"/>
  <c r="Y48" i="2"/>
  <c r="AB48" i="2"/>
  <c r="AC48" i="2"/>
  <c r="AF48" i="2"/>
  <c r="AG48" i="2"/>
  <c r="AJ48" i="2"/>
  <c r="AK48" i="2"/>
  <c r="AN48" i="2"/>
  <c r="AO48" i="2"/>
  <c r="AR48" i="2"/>
  <c r="AS48" i="2"/>
  <c r="AV48" i="2"/>
  <c r="AW48" i="2"/>
  <c r="AZ48" i="2"/>
  <c r="BA48" i="2"/>
  <c r="BD48" i="2"/>
  <c r="BE48" i="2"/>
  <c r="BH48" i="2"/>
  <c r="BI48" i="2"/>
  <c r="BL48" i="2"/>
  <c r="BM48" i="2"/>
  <c r="BP48" i="2"/>
  <c r="BQ48" i="2"/>
  <c r="BT48" i="2"/>
  <c r="BU48" i="2"/>
  <c r="BX48" i="2"/>
  <c r="BY48" i="2"/>
  <c r="CB48" i="2"/>
  <c r="CC48" i="2"/>
  <c r="CF48" i="2"/>
  <c r="CG48" i="2"/>
  <c r="CJ48" i="2"/>
  <c r="CK48" i="2"/>
  <c r="CN48" i="2"/>
  <c r="CO48" i="2"/>
  <c r="CR48" i="2"/>
  <c r="CS48" i="2"/>
  <c r="CV48" i="2"/>
  <c r="CW48" i="2"/>
  <c r="CZ48" i="2"/>
  <c r="DA48" i="2"/>
  <c r="DD48" i="2"/>
  <c r="DE48" i="2"/>
  <c r="DH48" i="2"/>
  <c r="DI48" i="2"/>
  <c r="DL48" i="2"/>
  <c r="DM48" i="2"/>
  <c r="DP48" i="2"/>
  <c r="DQ48" i="2"/>
  <c r="DT48" i="2"/>
  <c r="DU48" i="2"/>
  <c r="DX48" i="2"/>
  <c r="DY48" i="2"/>
  <c r="EB48" i="2"/>
  <c r="EC48" i="2"/>
  <c r="EF48" i="2"/>
  <c r="EG48" i="2"/>
  <c r="EJ48" i="2"/>
  <c r="EK48" i="2"/>
  <c r="EN48" i="2"/>
  <c r="EO48" i="2"/>
  <c r="ER48" i="2"/>
  <c r="ES48" i="2"/>
  <c r="EV48" i="2"/>
  <c r="EW48" i="2"/>
  <c r="EZ48" i="2"/>
  <c r="FA48" i="2"/>
  <c r="FD48" i="2"/>
  <c r="FE48" i="2"/>
  <c r="FH48" i="2"/>
  <c r="FI48" i="2"/>
  <c r="H49" i="2"/>
  <c r="I49" i="2"/>
  <c r="L49" i="2"/>
  <c r="M49" i="2"/>
  <c r="P49" i="2"/>
  <c r="Q49" i="2"/>
  <c r="T49" i="2"/>
  <c r="U49" i="2"/>
  <c r="X49" i="2"/>
  <c r="Y49" i="2"/>
  <c r="AB49" i="2"/>
  <c r="AC49" i="2"/>
  <c r="AF49" i="2"/>
  <c r="AG49" i="2"/>
  <c r="AJ49" i="2"/>
  <c r="AK49" i="2"/>
  <c r="AN49" i="2"/>
  <c r="AO49" i="2"/>
  <c r="AR49" i="2"/>
  <c r="AS49" i="2"/>
  <c r="AV49" i="2"/>
  <c r="AW49" i="2"/>
  <c r="AZ49" i="2"/>
  <c r="BA49" i="2"/>
  <c r="BD49" i="2"/>
  <c r="BE49" i="2"/>
  <c r="BH49" i="2"/>
  <c r="BI49" i="2"/>
  <c r="BL49" i="2"/>
  <c r="BM49" i="2"/>
  <c r="BP49" i="2"/>
  <c r="BQ49" i="2"/>
  <c r="BT49" i="2"/>
  <c r="BU49" i="2"/>
  <c r="BX49" i="2"/>
  <c r="BY49" i="2"/>
  <c r="CB49" i="2"/>
  <c r="CC49" i="2"/>
  <c r="CF49" i="2"/>
  <c r="CG49" i="2"/>
  <c r="CJ49" i="2"/>
  <c r="CK49" i="2"/>
  <c r="CN49" i="2"/>
  <c r="CO49" i="2"/>
  <c r="CR49" i="2"/>
  <c r="CS49" i="2"/>
  <c r="CV49" i="2"/>
  <c r="CW49" i="2"/>
  <c r="CZ49" i="2"/>
  <c r="DA49" i="2"/>
  <c r="DD49" i="2"/>
  <c r="DE49" i="2"/>
  <c r="DH49" i="2"/>
  <c r="DI49" i="2"/>
  <c r="DL49" i="2"/>
  <c r="DM49" i="2"/>
  <c r="DP49" i="2"/>
  <c r="DQ49" i="2"/>
  <c r="DT49" i="2"/>
  <c r="DU49" i="2"/>
  <c r="DX49" i="2"/>
  <c r="DY49" i="2"/>
  <c r="EB49" i="2"/>
  <c r="EC49" i="2"/>
  <c r="EF49" i="2"/>
  <c r="EG49" i="2"/>
  <c r="EJ49" i="2"/>
  <c r="EK49" i="2"/>
  <c r="EN49" i="2"/>
  <c r="EO49" i="2"/>
  <c r="ER49" i="2"/>
  <c r="ES49" i="2"/>
  <c r="EV49" i="2"/>
  <c r="EW49" i="2"/>
  <c r="EZ49" i="2"/>
  <c r="FA49" i="2"/>
  <c r="FD49" i="2"/>
  <c r="FE49" i="2"/>
  <c r="FH49" i="2"/>
  <c r="FI49" i="2"/>
  <c r="H50" i="2"/>
  <c r="I50" i="2"/>
  <c r="L50" i="2"/>
  <c r="M50" i="2"/>
  <c r="P50" i="2"/>
  <c r="Q50" i="2"/>
  <c r="T50" i="2"/>
  <c r="U50" i="2"/>
  <c r="X50" i="2"/>
  <c r="Y50" i="2"/>
  <c r="AB50" i="2"/>
  <c r="AC50" i="2"/>
  <c r="AF50" i="2"/>
  <c r="AG50" i="2"/>
  <c r="AJ50" i="2"/>
  <c r="AK50" i="2"/>
  <c r="AN50" i="2"/>
  <c r="AO50" i="2"/>
  <c r="AR50" i="2"/>
  <c r="AS50" i="2"/>
  <c r="AV50" i="2"/>
  <c r="AW50" i="2"/>
  <c r="AZ50" i="2"/>
  <c r="BA50" i="2"/>
  <c r="BD50" i="2"/>
  <c r="BE50" i="2"/>
  <c r="BH50" i="2"/>
  <c r="BI50" i="2"/>
  <c r="BL50" i="2"/>
  <c r="BM50" i="2"/>
  <c r="BP50" i="2"/>
  <c r="BQ50" i="2"/>
  <c r="BT50" i="2"/>
  <c r="BU50" i="2"/>
  <c r="BX50" i="2"/>
  <c r="BY50" i="2"/>
  <c r="CB50" i="2"/>
  <c r="CC50" i="2"/>
  <c r="CF50" i="2"/>
  <c r="CG50" i="2"/>
  <c r="CJ50" i="2"/>
  <c r="CK50" i="2"/>
  <c r="CN50" i="2"/>
  <c r="CO50" i="2"/>
  <c r="CR50" i="2"/>
  <c r="CS50" i="2"/>
  <c r="CV50" i="2"/>
  <c r="CW50" i="2"/>
  <c r="CZ50" i="2"/>
  <c r="DA50" i="2"/>
  <c r="DD50" i="2"/>
  <c r="DE50" i="2"/>
  <c r="DH50" i="2"/>
  <c r="DI50" i="2"/>
  <c r="DL50" i="2"/>
  <c r="DM50" i="2"/>
  <c r="DP50" i="2"/>
  <c r="DQ50" i="2"/>
  <c r="DT50" i="2"/>
  <c r="DU50" i="2"/>
  <c r="DX50" i="2"/>
  <c r="DY50" i="2"/>
  <c r="EB50" i="2"/>
  <c r="EC50" i="2"/>
  <c r="EF50" i="2"/>
  <c r="EG50" i="2"/>
  <c r="EJ50" i="2"/>
  <c r="EK50" i="2"/>
  <c r="EN50" i="2"/>
  <c r="EO50" i="2"/>
  <c r="ER50" i="2"/>
  <c r="ES50" i="2"/>
  <c r="EV50" i="2"/>
  <c r="EW50" i="2"/>
  <c r="EZ50" i="2"/>
  <c r="FA50" i="2"/>
  <c r="FD50" i="2"/>
  <c r="FE50" i="2"/>
  <c r="FH50" i="2"/>
  <c r="FI50" i="2"/>
  <c r="H51" i="2"/>
  <c r="I51" i="2"/>
  <c r="L51" i="2"/>
  <c r="M51" i="2"/>
  <c r="P51" i="2"/>
  <c r="Q51" i="2"/>
  <c r="T51" i="2"/>
  <c r="U51" i="2"/>
  <c r="X51" i="2"/>
  <c r="Y51" i="2"/>
  <c r="AB51" i="2"/>
  <c r="AC51" i="2"/>
  <c r="AF51" i="2"/>
  <c r="AG51" i="2"/>
  <c r="AJ51" i="2"/>
  <c r="AK51" i="2"/>
  <c r="AN51" i="2"/>
  <c r="AO51" i="2"/>
  <c r="AR51" i="2"/>
  <c r="AS51" i="2"/>
  <c r="AV51" i="2"/>
  <c r="AW51" i="2"/>
  <c r="AZ51" i="2"/>
  <c r="BA51" i="2"/>
  <c r="BD51" i="2"/>
  <c r="BE51" i="2"/>
  <c r="BH51" i="2"/>
  <c r="BI51" i="2"/>
  <c r="BL51" i="2"/>
  <c r="BM51" i="2"/>
  <c r="BP51" i="2"/>
  <c r="BQ51" i="2"/>
  <c r="BT51" i="2"/>
  <c r="BU51" i="2"/>
  <c r="BX51" i="2"/>
  <c r="BY51" i="2"/>
  <c r="CB51" i="2"/>
  <c r="CC51" i="2"/>
  <c r="CF51" i="2"/>
  <c r="CG51" i="2"/>
  <c r="CJ51" i="2"/>
  <c r="CK51" i="2"/>
  <c r="CN51" i="2"/>
  <c r="CO51" i="2"/>
  <c r="CR51" i="2"/>
  <c r="CS51" i="2"/>
  <c r="CV51" i="2"/>
  <c r="CW51" i="2"/>
  <c r="CZ51" i="2"/>
  <c r="DA51" i="2"/>
  <c r="DD51" i="2"/>
  <c r="DE51" i="2"/>
  <c r="DH51" i="2"/>
  <c r="DI51" i="2"/>
  <c r="DL51" i="2"/>
  <c r="DM51" i="2"/>
  <c r="DP51" i="2"/>
  <c r="DQ51" i="2"/>
  <c r="DT51" i="2"/>
  <c r="DU51" i="2"/>
  <c r="DX51" i="2"/>
  <c r="DY51" i="2"/>
  <c r="EB51" i="2"/>
  <c r="EC51" i="2"/>
  <c r="EF51" i="2"/>
  <c r="EG51" i="2"/>
  <c r="EJ51" i="2"/>
  <c r="EK51" i="2"/>
  <c r="EN51" i="2"/>
  <c r="EO51" i="2"/>
  <c r="ER51" i="2"/>
  <c r="ES51" i="2"/>
  <c r="EV51" i="2"/>
  <c r="EW51" i="2"/>
  <c r="EZ51" i="2"/>
  <c r="FA51" i="2"/>
  <c r="FD51" i="2"/>
  <c r="FE51" i="2"/>
  <c r="FH51" i="2"/>
  <c r="FI51" i="2"/>
  <c r="H52" i="2"/>
  <c r="I52" i="2"/>
  <c r="L52" i="2"/>
  <c r="M52" i="2"/>
  <c r="P52" i="2"/>
  <c r="Q52" i="2"/>
  <c r="T52" i="2"/>
  <c r="U52" i="2"/>
  <c r="X52" i="2"/>
  <c r="Y52" i="2"/>
  <c r="AB52" i="2"/>
  <c r="AC52" i="2"/>
  <c r="AF52" i="2"/>
  <c r="AG52" i="2"/>
  <c r="AJ52" i="2"/>
  <c r="AK52" i="2"/>
  <c r="AN52" i="2"/>
  <c r="AO52" i="2"/>
  <c r="AR52" i="2"/>
  <c r="AS52" i="2"/>
  <c r="AV52" i="2"/>
  <c r="AW52" i="2"/>
  <c r="AZ52" i="2"/>
  <c r="BA52" i="2"/>
  <c r="BD52" i="2"/>
  <c r="BE52" i="2"/>
  <c r="BH52" i="2"/>
  <c r="BI52" i="2"/>
  <c r="BL52" i="2"/>
  <c r="BM52" i="2"/>
  <c r="BP52" i="2"/>
  <c r="BQ52" i="2"/>
  <c r="BT52" i="2"/>
  <c r="BU52" i="2"/>
  <c r="BX52" i="2"/>
  <c r="BY52" i="2"/>
  <c r="CB52" i="2"/>
  <c r="CC52" i="2"/>
  <c r="CF52" i="2"/>
  <c r="CG52" i="2"/>
  <c r="CJ52" i="2"/>
  <c r="CK52" i="2"/>
  <c r="CN52" i="2"/>
  <c r="CO52" i="2"/>
  <c r="CR52" i="2"/>
  <c r="CS52" i="2"/>
  <c r="CV52" i="2"/>
  <c r="CW52" i="2"/>
  <c r="CZ52" i="2"/>
  <c r="DA52" i="2"/>
  <c r="DD52" i="2"/>
  <c r="DE52" i="2"/>
  <c r="DH52" i="2"/>
  <c r="DI52" i="2"/>
  <c r="DL52" i="2"/>
  <c r="DM52" i="2"/>
  <c r="DP52" i="2"/>
  <c r="DQ52" i="2"/>
  <c r="DT52" i="2"/>
  <c r="DU52" i="2"/>
  <c r="DX52" i="2"/>
  <c r="DY52" i="2"/>
  <c r="EB52" i="2"/>
  <c r="EC52" i="2"/>
  <c r="EF52" i="2"/>
  <c r="EG52" i="2"/>
  <c r="EJ52" i="2"/>
  <c r="EK52" i="2"/>
  <c r="EN52" i="2"/>
  <c r="EO52" i="2"/>
  <c r="ER52" i="2"/>
  <c r="ES52" i="2"/>
  <c r="EV52" i="2"/>
  <c r="EW52" i="2"/>
  <c r="EZ52" i="2"/>
  <c r="FA52" i="2"/>
  <c r="FD52" i="2"/>
  <c r="FE52" i="2"/>
  <c r="FH52" i="2"/>
  <c r="FI52" i="2"/>
  <c r="H53" i="2"/>
  <c r="I53" i="2"/>
  <c r="L53" i="2"/>
  <c r="M53" i="2"/>
  <c r="P53" i="2"/>
  <c r="Q53" i="2"/>
  <c r="T53" i="2"/>
  <c r="U53" i="2"/>
  <c r="X53" i="2"/>
  <c r="Y53" i="2"/>
  <c r="AB53" i="2"/>
  <c r="AC53" i="2"/>
  <c r="AF53" i="2"/>
  <c r="AG53" i="2"/>
  <c r="AJ53" i="2"/>
  <c r="AK53" i="2"/>
  <c r="AN53" i="2"/>
  <c r="AO53" i="2"/>
  <c r="AR53" i="2"/>
  <c r="AS53" i="2"/>
  <c r="AV53" i="2"/>
  <c r="AW53" i="2"/>
  <c r="AZ53" i="2"/>
  <c r="BA53" i="2"/>
  <c r="BD53" i="2"/>
  <c r="BE53" i="2"/>
  <c r="BH53" i="2"/>
  <c r="BI53" i="2"/>
  <c r="BL53" i="2"/>
  <c r="BM53" i="2"/>
  <c r="BP53" i="2"/>
  <c r="BQ53" i="2"/>
  <c r="BT53" i="2"/>
  <c r="BU53" i="2"/>
  <c r="BX53" i="2"/>
  <c r="BY53" i="2"/>
  <c r="CB53" i="2"/>
  <c r="CC53" i="2"/>
  <c r="CF53" i="2"/>
  <c r="CG53" i="2"/>
  <c r="CJ53" i="2"/>
  <c r="CK53" i="2"/>
  <c r="CN53" i="2"/>
  <c r="CO53" i="2"/>
  <c r="CR53" i="2"/>
  <c r="CS53" i="2"/>
  <c r="CV53" i="2"/>
  <c r="CW53" i="2"/>
  <c r="CZ53" i="2"/>
  <c r="DA53" i="2"/>
  <c r="DD53" i="2"/>
  <c r="DE53" i="2"/>
  <c r="DH53" i="2"/>
  <c r="DI53" i="2"/>
  <c r="DL53" i="2"/>
  <c r="DM53" i="2"/>
  <c r="DP53" i="2"/>
  <c r="DQ53" i="2"/>
  <c r="DT53" i="2"/>
  <c r="DU53" i="2"/>
  <c r="DX53" i="2"/>
  <c r="DY53" i="2"/>
  <c r="EB53" i="2"/>
  <c r="EC53" i="2"/>
  <c r="EF53" i="2"/>
  <c r="EG53" i="2"/>
  <c r="EJ53" i="2"/>
  <c r="EK53" i="2"/>
  <c r="EN53" i="2"/>
  <c r="EO53" i="2"/>
  <c r="ER53" i="2"/>
  <c r="ES53" i="2"/>
  <c r="EV53" i="2"/>
  <c r="EW53" i="2"/>
  <c r="EZ53" i="2"/>
  <c r="FA53" i="2"/>
  <c r="FD53" i="2"/>
  <c r="FE53" i="2"/>
  <c r="FH53" i="2"/>
  <c r="FI53" i="2"/>
  <c r="H54" i="2"/>
  <c r="I54" i="2"/>
  <c r="L54" i="2"/>
  <c r="M54" i="2"/>
  <c r="P54" i="2"/>
  <c r="Q54" i="2"/>
  <c r="T54" i="2"/>
  <c r="U54" i="2"/>
  <c r="X54" i="2"/>
  <c r="Y54" i="2"/>
  <c r="AB54" i="2"/>
  <c r="AC54" i="2"/>
  <c r="AF54" i="2"/>
  <c r="AG54" i="2"/>
  <c r="AJ54" i="2"/>
  <c r="AK54" i="2"/>
  <c r="AN54" i="2"/>
  <c r="AO54" i="2"/>
  <c r="AR54" i="2"/>
  <c r="AS54" i="2"/>
  <c r="AV54" i="2"/>
  <c r="AW54" i="2"/>
  <c r="AZ54" i="2"/>
  <c r="BA54" i="2"/>
  <c r="BD54" i="2"/>
  <c r="BE54" i="2"/>
  <c r="BH54" i="2"/>
  <c r="BI54" i="2"/>
  <c r="BL54" i="2"/>
  <c r="BM54" i="2"/>
  <c r="BP54" i="2"/>
  <c r="BQ54" i="2"/>
  <c r="BT54" i="2"/>
  <c r="BU54" i="2"/>
  <c r="BX54" i="2"/>
  <c r="BY54" i="2"/>
  <c r="CB54" i="2"/>
  <c r="CC54" i="2"/>
  <c r="CF54" i="2"/>
  <c r="CG54" i="2"/>
  <c r="CJ54" i="2"/>
  <c r="CK54" i="2"/>
  <c r="CN54" i="2"/>
  <c r="CO54" i="2"/>
  <c r="CR54" i="2"/>
  <c r="CS54" i="2"/>
  <c r="CV54" i="2"/>
  <c r="CW54" i="2"/>
  <c r="CZ54" i="2"/>
  <c r="DA54" i="2"/>
  <c r="DD54" i="2"/>
  <c r="DE54" i="2"/>
  <c r="DH54" i="2"/>
  <c r="DI54" i="2"/>
  <c r="DL54" i="2"/>
  <c r="DM54" i="2"/>
  <c r="DP54" i="2"/>
  <c r="DQ54" i="2"/>
  <c r="DT54" i="2"/>
  <c r="DU54" i="2"/>
  <c r="DX54" i="2"/>
  <c r="DY54" i="2"/>
  <c r="EB54" i="2"/>
  <c r="EC54" i="2"/>
  <c r="EF54" i="2"/>
  <c r="EG54" i="2"/>
  <c r="EJ54" i="2"/>
  <c r="EK54" i="2"/>
  <c r="EN54" i="2"/>
  <c r="EO54" i="2"/>
  <c r="ER54" i="2"/>
  <c r="ES54" i="2"/>
  <c r="EV54" i="2"/>
  <c r="EW54" i="2"/>
  <c r="EZ54" i="2"/>
  <c r="FA54" i="2"/>
  <c r="FD54" i="2"/>
  <c r="FE54" i="2"/>
  <c r="FH54" i="2"/>
  <c r="FI54" i="2"/>
  <c r="H55" i="2"/>
  <c r="I55" i="2"/>
  <c r="L55" i="2"/>
  <c r="M55" i="2"/>
  <c r="P55" i="2"/>
  <c r="Q55" i="2"/>
  <c r="T55" i="2"/>
  <c r="U55" i="2"/>
  <c r="X55" i="2"/>
  <c r="Y55" i="2"/>
  <c r="AB55" i="2"/>
  <c r="AC55" i="2"/>
  <c r="AF55" i="2"/>
  <c r="AG55" i="2"/>
  <c r="AJ55" i="2"/>
  <c r="AK55" i="2"/>
  <c r="AN55" i="2"/>
  <c r="AO55" i="2"/>
  <c r="AR55" i="2"/>
  <c r="AS55" i="2"/>
  <c r="AV55" i="2"/>
  <c r="AW55" i="2"/>
  <c r="AZ55" i="2"/>
  <c r="BA55" i="2"/>
  <c r="BD55" i="2"/>
  <c r="BE55" i="2"/>
  <c r="BH55" i="2"/>
  <c r="BI55" i="2"/>
  <c r="BL55" i="2"/>
  <c r="BM55" i="2"/>
  <c r="BP55" i="2"/>
  <c r="BQ55" i="2"/>
  <c r="BT55" i="2"/>
  <c r="BU55" i="2"/>
  <c r="BX55" i="2"/>
  <c r="BY55" i="2"/>
  <c r="CB55" i="2"/>
  <c r="CC55" i="2"/>
  <c r="CF55" i="2"/>
  <c r="CG55" i="2"/>
  <c r="CJ55" i="2"/>
  <c r="CK55" i="2"/>
  <c r="CN55" i="2"/>
  <c r="CO55" i="2"/>
  <c r="CR55" i="2"/>
  <c r="CS55" i="2"/>
  <c r="CV55" i="2"/>
  <c r="CW55" i="2"/>
  <c r="CZ55" i="2"/>
  <c r="DA55" i="2"/>
  <c r="DD55" i="2"/>
  <c r="DE55" i="2"/>
  <c r="DH55" i="2"/>
  <c r="DI55" i="2"/>
  <c r="DL55" i="2"/>
  <c r="DM55" i="2"/>
  <c r="DP55" i="2"/>
  <c r="DQ55" i="2"/>
  <c r="DT55" i="2"/>
  <c r="DU55" i="2"/>
  <c r="DX55" i="2"/>
  <c r="DY55" i="2"/>
  <c r="EB55" i="2"/>
  <c r="EC55" i="2"/>
  <c r="EF55" i="2"/>
  <c r="EG55" i="2"/>
  <c r="EJ55" i="2"/>
  <c r="EK55" i="2"/>
  <c r="EN55" i="2"/>
  <c r="EO55" i="2"/>
  <c r="ER55" i="2"/>
  <c r="ES55" i="2"/>
  <c r="EV55" i="2"/>
  <c r="EW55" i="2"/>
  <c r="EZ55" i="2"/>
  <c r="FA55" i="2"/>
  <c r="FD55" i="2"/>
  <c r="FE55" i="2"/>
  <c r="FH55" i="2"/>
  <c r="FI55" i="2"/>
  <c r="H56" i="2"/>
  <c r="I56" i="2"/>
  <c r="L56" i="2"/>
  <c r="M56" i="2"/>
  <c r="P56" i="2"/>
  <c r="Q56" i="2"/>
  <c r="T56" i="2"/>
  <c r="U56" i="2"/>
  <c r="X56" i="2"/>
  <c r="Y56" i="2"/>
  <c r="AB56" i="2"/>
  <c r="AC56" i="2"/>
  <c r="AF56" i="2"/>
  <c r="AG56" i="2"/>
  <c r="AJ56" i="2"/>
  <c r="AK56" i="2"/>
  <c r="AN56" i="2"/>
  <c r="AO56" i="2"/>
  <c r="AR56" i="2"/>
  <c r="AS56" i="2"/>
  <c r="AV56" i="2"/>
  <c r="AW56" i="2"/>
  <c r="AZ56" i="2"/>
  <c r="BA56" i="2"/>
  <c r="BD56" i="2"/>
  <c r="BE56" i="2"/>
  <c r="BH56" i="2"/>
  <c r="BI56" i="2"/>
  <c r="BL56" i="2"/>
  <c r="BM56" i="2"/>
  <c r="BP56" i="2"/>
  <c r="BQ56" i="2"/>
  <c r="BT56" i="2"/>
  <c r="BU56" i="2"/>
  <c r="BX56" i="2"/>
  <c r="BY56" i="2"/>
  <c r="CB56" i="2"/>
  <c r="CC56" i="2"/>
  <c r="CF56" i="2"/>
  <c r="CG56" i="2"/>
  <c r="CJ56" i="2"/>
  <c r="CK56" i="2"/>
  <c r="CN56" i="2"/>
  <c r="CO56" i="2"/>
  <c r="CR56" i="2"/>
  <c r="CS56" i="2"/>
  <c r="CV56" i="2"/>
  <c r="CW56" i="2"/>
  <c r="CZ56" i="2"/>
  <c r="DA56" i="2"/>
  <c r="DD56" i="2"/>
  <c r="DE56" i="2"/>
  <c r="DH56" i="2"/>
  <c r="DI56" i="2"/>
  <c r="DL56" i="2"/>
  <c r="DM56" i="2"/>
  <c r="DP56" i="2"/>
  <c r="DQ56" i="2"/>
  <c r="DT56" i="2"/>
  <c r="DU56" i="2"/>
  <c r="DX56" i="2"/>
  <c r="DY56" i="2"/>
  <c r="EB56" i="2"/>
  <c r="EC56" i="2"/>
  <c r="EF56" i="2"/>
  <c r="EG56" i="2"/>
  <c r="EJ56" i="2"/>
  <c r="EK56" i="2"/>
  <c r="EN56" i="2"/>
  <c r="EO56" i="2"/>
  <c r="ER56" i="2"/>
  <c r="ES56" i="2"/>
  <c r="EV56" i="2"/>
  <c r="EW56" i="2"/>
  <c r="EZ56" i="2"/>
  <c r="FA56" i="2"/>
  <c r="FD56" i="2"/>
  <c r="FE56" i="2"/>
  <c r="FH56" i="2"/>
  <c r="FI56" i="2"/>
  <c r="H57" i="2"/>
  <c r="I57" i="2"/>
  <c r="L57" i="2"/>
  <c r="M57" i="2"/>
  <c r="P57" i="2"/>
  <c r="Q57" i="2"/>
  <c r="T57" i="2"/>
  <c r="U57" i="2"/>
  <c r="X57" i="2"/>
  <c r="Y57" i="2"/>
  <c r="AB57" i="2"/>
  <c r="AC57" i="2"/>
  <c r="AF57" i="2"/>
  <c r="AG57" i="2"/>
  <c r="AJ57" i="2"/>
  <c r="AK57" i="2"/>
  <c r="AN57" i="2"/>
  <c r="AO57" i="2"/>
  <c r="AR57" i="2"/>
  <c r="AS57" i="2"/>
  <c r="AV57" i="2"/>
  <c r="AW57" i="2"/>
  <c r="AZ57" i="2"/>
  <c r="BA57" i="2"/>
  <c r="BD57" i="2"/>
  <c r="BE57" i="2"/>
  <c r="BH57" i="2"/>
  <c r="BI57" i="2"/>
  <c r="BL57" i="2"/>
  <c r="BM57" i="2"/>
  <c r="BP57" i="2"/>
  <c r="BQ57" i="2"/>
  <c r="BT57" i="2"/>
  <c r="BU57" i="2"/>
  <c r="BX57" i="2"/>
  <c r="BY57" i="2"/>
  <c r="CB57" i="2"/>
  <c r="CC57" i="2"/>
  <c r="CF57" i="2"/>
  <c r="CG57" i="2"/>
  <c r="CJ57" i="2"/>
  <c r="CK57" i="2"/>
  <c r="CN57" i="2"/>
  <c r="CO57" i="2"/>
  <c r="CR57" i="2"/>
  <c r="CS57" i="2"/>
  <c r="CV57" i="2"/>
  <c r="CW57" i="2"/>
  <c r="CZ57" i="2"/>
  <c r="DA57" i="2"/>
  <c r="DD57" i="2"/>
  <c r="DE57" i="2"/>
  <c r="DH57" i="2"/>
  <c r="DI57" i="2"/>
  <c r="DL57" i="2"/>
  <c r="DM57" i="2"/>
  <c r="DP57" i="2"/>
  <c r="DQ57" i="2"/>
  <c r="DT57" i="2"/>
  <c r="DU57" i="2"/>
  <c r="DX57" i="2"/>
  <c r="DY57" i="2"/>
  <c r="EB57" i="2"/>
  <c r="EC57" i="2"/>
  <c r="EF57" i="2"/>
  <c r="EG57" i="2"/>
  <c r="EJ57" i="2"/>
  <c r="EK57" i="2"/>
  <c r="EN57" i="2"/>
  <c r="EO57" i="2"/>
  <c r="ER57" i="2"/>
  <c r="ES57" i="2"/>
  <c r="EV57" i="2"/>
  <c r="EW57" i="2"/>
  <c r="EZ57" i="2"/>
  <c r="FA57" i="2"/>
  <c r="FD57" i="2"/>
  <c r="FE57" i="2"/>
  <c r="FH57" i="2"/>
  <c r="FI57" i="2"/>
  <c r="H58" i="2"/>
  <c r="I58" i="2"/>
  <c r="L58" i="2"/>
  <c r="M58" i="2"/>
  <c r="P58" i="2"/>
  <c r="Q58" i="2"/>
  <c r="T58" i="2"/>
  <c r="U58" i="2"/>
  <c r="X58" i="2"/>
  <c r="Y58" i="2"/>
  <c r="AB58" i="2"/>
  <c r="AC58" i="2"/>
  <c r="AF58" i="2"/>
  <c r="AG58" i="2"/>
  <c r="AJ58" i="2"/>
  <c r="AK58" i="2"/>
  <c r="AN58" i="2"/>
  <c r="AO58" i="2"/>
  <c r="AR58" i="2"/>
  <c r="AS58" i="2"/>
  <c r="AV58" i="2"/>
  <c r="AW58" i="2"/>
  <c r="AZ58" i="2"/>
  <c r="BA58" i="2"/>
  <c r="BD58" i="2"/>
  <c r="BE58" i="2"/>
  <c r="BH58" i="2"/>
  <c r="BI58" i="2"/>
  <c r="BL58" i="2"/>
  <c r="BM58" i="2"/>
  <c r="BP58" i="2"/>
  <c r="BQ58" i="2"/>
  <c r="BT58" i="2"/>
  <c r="BU58" i="2"/>
  <c r="BX58" i="2"/>
  <c r="BY58" i="2"/>
  <c r="CB58" i="2"/>
  <c r="CC58" i="2"/>
  <c r="CF58" i="2"/>
  <c r="CG58" i="2"/>
  <c r="CJ58" i="2"/>
  <c r="CK58" i="2"/>
  <c r="CN58" i="2"/>
  <c r="CO58" i="2"/>
  <c r="CR58" i="2"/>
  <c r="CS58" i="2"/>
  <c r="CV58" i="2"/>
  <c r="CW58" i="2"/>
  <c r="CZ58" i="2"/>
  <c r="DA58" i="2"/>
  <c r="DD58" i="2"/>
  <c r="DE58" i="2"/>
  <c r="DH58" i="2"/>
  <c r="DI58" i="2"/>
  <c r="DL58" i="2"/>
  <c r="DM58" i="2"/>
  <c r="DP58" i="2"/>
  <c r="DQ58" i="2"/>
  <c r="DT58" i="2"/>
  <c r="DU58" i="2"/>
  <c r="DX58" i="2"/>
  <c r="DY58" i="2"/>
  <c r="EB58" i="2"/>
  <c r="EC58" i="2"/>
  <c r="EF58" i="2"/>
  <c r="EG58" i="2"/>
  <c r="EJ58" i="2"/>
  <c r="EK58" i="2"/>
  <c r="EN58" i="2"/>
  <c r="EO58" i="2"/>
  <c r="ER58" i="2"/>
  <c r="ES58" i="2"/>
  <c r="EV58" i="2"/>
  <c r="EW58" i="2"/>
  <c r="EZ58" i="2"/>
  <c r="FA58" i="2"/>
  <c r="FD58" i="2"/>
  <c r="FE58" i="2"/>
  <c r="FH58" i="2"/>
  <c r="FI58" i="2"/>
  <c r="H59" i="2"/>
  <c r="I59" i="2"/>
  <c r="L59" i="2"/>
  <c r="M59" i="2"/>
  <c r="P59" i="2"/>
  <c r="Q59" i="2"/>
  <c r="T59" i="2"/>
  <c r="U59" i="2"/>
  <c r="X59" i="2"/>
  <c r="Y59" i="2"/>
  <c r="AB59" i="2"/>
  <c r="AC59" i="2"/>
  <c r="AF59" i="2"/>
  <c r="AG59" i="2"/>
  <c r="AJ59" i="2"/>
  <c r="AK59" i="2"/>
  <c r="AN59" i="2"/>
  <c r="AO59" i="2"/>
  <c r="AR59" i="2"/>
  <c r="AS59" i="2"/>
  <c r="AV59" i="2"/>
  <c r="AW59" i="2"/>
  <c r="AZ59" i="2"/>
  <c r="BA59" i="2"/>
  <c r="BD59" i="2"/>
  <c r="BE59" i="2"/>
  <c r="BH59" i="2"/>
  <c r="BI59" i="2"/>
  <c r="BL59" i="2"/>
  <c r="BM59" i="2"/>
  <c r="BP59" i="2"/>
  <c r="BQ59" i="2"/>
  <c r="BT59" i="2"/>
  <c r="BU59" i="2"/>
  <c r="BX59" i="2"/>
  <c r="BY59" i="2"/>
  <c r="CB59" i="2"/>
  <c r="CC59" i="2"/>
  <c r="CF59" i="2"/>
  <c r="CG59" i="2"/>
  <c r="CJ59" i="2"/>
  <c r="CK59" i="2"/>
  <c r="CN59" i="2"/>
  <c r="CO59" i="2"/>
  <c r="CR59" i="2"/>
  <c r="CS59" i="2"/>
  <c r="CV59" i="2"/>
  <c r="CW59" i="2"/>
  <c r="CZ59" i="2"/>
  <c r="DA59" i="2"/>
  <c r="DD59" i="2"/>
  <c r="DE59" i="2"/>
  <c r="DH59" i="2"/>
  <c r="DI59" i="2"/>
  <c r="DL59" i="2"/>
  <c r="DM59" i="2"/>
  <c r="DP59" i="2"/>
  <c r="DQ59" i="2"/>
  <c r="DT59" i="2"/>
  <c r="DU59" i="2"/>
  <c r="DX59" i="2"/>
  <c r="DY59" i="2"/>
  <c r="EB59" i="2"/>
  <c r="EC59" i="2"/>
  <c r="EF59" i="2"/>
  <c r="EG59" i="2"/>
  <c r="EJ59" i="2"/>
  <c r="EK59" i="2"/>
  <c r="EN59" i="2"/>
  <c r="EO59" i="2"/>
  <c r="ER59" i="2"/>
  <c r="ES59" i="2"/>
  <c r="EV59" i="2"/>
  <c r="EW59" i="2"/>
  <c r="EZ59" i="2"/>
  <c r="FA59" i="2"/>
  <c r="FD59" i="2"/>
  <c r="FE59" i="2"/>
  <c r="FH59" i="2"/>
  <c r="FI59" i="2"/>
  <c r="H60" i="2"/>
  <c r="I60" i="2"/>
  <c r="L60" i="2"/>
  <c r="M60" i="2"/>
  <c r="P60" i="2"/>
  <c r="Q60" i="2"/>
  <c r="T60" i="2"/>
  <c r="U60" i="2"/>
  <c r="X60" i="2"/>
  <c r="Y60" i="2"/>
  <c r="AB60" i="2"/>
  <c r="AC60" i="2"/>
  <c r="AF60" i="2"/>
  <c r="AG60" i="2"/>
  <c r="AJ60" i="2"/>
  <c r="AK60" i="2"/>
  <c r="AN60" i="2"/>
  <c r="AO60" i="2"/>
  <c r="AR60" i="2"/>
  <c r="AS60" i="2"/>
  <c r="AV60" i="2"/>
  <c r="AW60" i="2"/>
  <c r="AZ60" i="2"/>
  <c r="BA60" i="2"/>
  <c r="BD60" i="2"/>
  <c r="BE60" i="2"/>
  <c r="BH60" i="2"/>
  <c r="BI60" i="2"/>
  <c r="BL60" i="2"/>
  <c r="BM60" i="2"/>
  <c r="BP60" i="2"/>
  <c r="BQ60" i="2"/>
  <c r="BT60" i="2"/>
  <c r="BU60" i="2"/>
  <c r="BX60" i="2"/>
  <c r="BY60" i="2"/>
  <c r="CB60" i="2"/>
  <c r="CC60" i="2"/>
  <c r="CF60" i="2"/>
  <c r="CG60" i="2"/>
  <c r="CJ60" i="2"/>
  <c r="CK60" i="2"/>
  <c r="CN60" i="2"/>
  <c r="CO60" i="2"/>
  <c r="CR60" i="2"/>
  <c r="CS60" i="2"/>
  <c r="CV60" i="2"/>
  <c r="CW60" i="2"/>
  <c r="CZ60" i="2"/>
  <c r="DA60" i="2"/>
  <c r="DD60" i="2"/>
  <c r="DE60" i="2"/>
  <c r="DH60" i="2"/>
  <c r="DI60" i="2"/>
  <c r="DL60" i="2"/>
  <c r="DM60" i="2"/>
  <c r="DP60" i="2"/>
  <c r="DQ60" i="2"/>
  <c r="DT60" i="2"/>
  <c r="DU60" i="2"/>
  <c r="DX60" i="2"/>
  <c r="DY60" i="2"/>
  <c r="EB60" i="2"/>
  <c r="EC60" i="2"/>
  <c r="EF60" i="2"/>
  <c r="EG60" i="2"/>
  <c r="EJ60" i="2"/>
  <c r="EK60" i="2"/>
  <c r="EN60" i="2"/>
  <c r="EO60" i="2"/>
  <c r="ER60" i="2"/>
  <c r="ES60" i="2"/>
  <c r="EV60" i="2"/>
  <c r="EW60" i="2"/>
  <c r="EZ60" i="2"/>
  <c r="FA60" i="2"/>
  <c r="FD60" i="2"/>
  <c r="FE60" i="2"/>
  <c r="FH60" i="2"/>
  <c r="FI60" i="2"/>
  <c r="H61" i="2"/>
  <c r="I61" i="2"/>
  <c r="L61" i="2"/>
  <c r="M61" i="2"/>
  <c r="P61" i="2"/>
  <c r="Q61" i="2"/>
  <c r="T61" i="2"/>
  <c r="U61" i="2"/>
  <c r="X61" i="2"/>
  <c r="Y61" i="2"/>
  <c r="AB61" i="2"/>
  <c r="AC61" i="2"/>
  <c r="AF61" i="2"/>
  <c r="AG61" i="2"/>
  <c r="AJ61" i="2"/>
  <c r="AK61" i="2"/>
  <c r="AN61" i="2"/>
  <c r="AO61" i="2"/>
  <c r="AR61" i="2"/>
  <c r="AS61" i="2"/>
  <c r="AV61" i="2"/>
  <c r="AW61" i="2"/>
  <c r="AZ61" i="2"/>
  <c r="BA61" i="2"/>
  <c r="BD61" i="2"/>
  <c r="BE61" i="2"/>
  <c r="BH61" i="2"/>
  <c r="BI61" i="2"/>
  <c r="BL61" i="2"/>
  <c r="BM61" i="2"/>
  <c r="BP61" i="2"/>
  <c r="BQ61" i="2"/>
  <c r="BT61" i="2"/>
  <c r="BU61" i="2"/>
  <c r="BX61" i="2"/>
  <c r="BY61" i="2"/>
  <c r="CB61" i="2"/>
  <c r="CC61" i="2"/>
  <c r="CF61" i="2"/>
  <c r="CG61" i="2"/>
  <c r="CJ61" i="2"/>
  <c r="CK61" i="2"/>
  <c r="CN61" i="2"/>
  <c r="CO61" i="2"/>
  <c r="CR61" i="2"/>
  <c r="CS61" i="2"/>
  <c r="CV61" i="2"/>
  <c r="CW61" i="2"/>
  <c r="CZ61" i="2"/>
  <c r="DA61" i="2"/>
  <c r="DD61" i="2"/>
  <c r="DE61" i="2"/>
  <c r="DH61" i="2"/>
  <c r="DI61" i="2"/>
  <c r="DL61" i="2"/>
  <c r="DM61" i="2"/>
  <c r="DP61" i="2"/>
  <c r="DQ61" i="2"/>
  <c r="DT61" i="2"/>
  <c r="DU61" i="2"/>
  <c r="DX61" i="2"/>
  <c r="DY61" i="2"/>
  <c r="EB61" i="2"/>
  <c r="EC61" i="2"/>
  <c r="EF61" i="2"/>
  <c r="EG61" i="2"/>
  <c r="EJ61" i="2"/>
  <c r="EK61" i="2"/>
  <c r="EN61" i="2"/>
  <c r="EO61" i="2"/>
  <c r="ER61" i="2"/>
  <c r="ES61" i="2"/>
  <c r="EV61" i="2"/>
  <c r="EW61" i="2"/>
  <c r="EZ61" i="2"/>
  <c r="FA61" i="2"/>
  <c r="FD61" i="2"/>
  <c r="FE61" i="2"/>
  <c r="FH61" i="2"/>
  <c r="FI61" i="2"/>
  <c r="H62" i="2"/>
  <c r="I62" i="2"/>
  <c r="L62" i="2"/>
  <c r="M62" i="2"/>
  <c r="P62" i="2"/>
  <c r="Q62" i="2"/>
  <c r="T62" i="2"/>
  <c r="U62" i="2"/>
  <c r="X62" i="2"/>
  <c r="Y62" i="2"/>
  <c r="AB62" i="2"/>
  <c r="AC62" i="2"/>
  <c r="AF62" i="2"/>
  <c r="AG62" i="2"/>
  <c r="AJ62" i="2"/>
  <c r="AK62" i="2"/>
  <c r="AN62" i="2"/>
  <c r="AO62" i="2"/>
  <c r="AR62" i="2"/>
  <c r="AS62" i="2"/>
  <c r="AV62" i="2"/>
  <c r="AW62" i="2"/>
  <c r="AZ62" i="2"/>
  <c r="BA62" i="2"/>
  <c r="BD62" i="2"/>
  <c r="BE62" i="2"/>
  <c r="BH62" i="2"/>
  <c r="BI62" i="2"/>
  <c r="BL62" i="2"/>
  <c r="BM62" i="2"/>
  <c r="BP62" i="2"/>
  <c r="BQ62" i="2"/>
  <c r="BT62" i="2"/>
  <c r="BU62" i="2"/>
  <c r="BX62" i="2"/>
  <c r="BY62" i="2"/>
  <c r="CB62" i="2"/>
  <c r="CC62" i="2"/>
  <c r="CF62" i="2"/>
  <c r="CG62" i="2"/>
  <c r="CJ62" i="2"/>
  <c r="CK62" i="2"/>
  <c r="CN62" i="2"/>
  <c r="CO62" i="2"/>
  <c r="CR62" i="2"/>
  <c r="CS62" i="2"/>
  <c r="CV62" i="2"/>
  <c r="CW62" i="2"/>
  <c r="CZ62" i="2"/>
  <c r="DA62" i="2"/>
  <c r="DD62" i="2"/>
  <c r="DE62" i="2"/>
  <c r="DH62" i="2"/>
  <c r="DI62" i="2"/>
  <c r="DL62" i="2"/>
  <c r="DM62" i="2"/>
  <c r="DP62" i="2"/>
  <c r="DQ62" i="2"/>
  <c r="DT62" i="2"/>
  <c r="DU62" i="2"/>
  <c r="DX62" i="2"/>
  <c r="DY62" i="2"/>
  <c r="EB62" i="2"/>
  <c r="EC62" i="2"/>
  <c r="EF62" i="2"/>
  <c r="EG62" i="2"/>
  <c r="EJ62" i="2"/>
  <c r="EK62" i="2"/>
  <c r="EN62" i="2"/>
  <c r="EO62" i="2"/>
  <c r="ER62" i="2"/>
  <c r="ES62" i="2"/>
  <c r="EV62" i="2"/>
  <c r="EW62" i="2"/>
  <c r="EZ62" i="2"/>
  <c r="FA62" i="2"/>
  <c r="FD62" i="2"/>
  <c r="FE62" i="2"/>
  <c r="FH62" i="2"/>
  <c r="FI62" i="2"/>
  <c r="H63" i="2"/>
  <c r="I63" i="2"/>
  <c r="L63" i="2"/>
  <c r="M63" i="2"/>
  <c r="P63" i="2"/>
  <c r="Q63" i="2"/>
  <c r="T63" i="2"/>
  <c r="U63" i="2"/>
  <c r="X63" i="2"/>
  <c r="Y63" i="2"/>
  <c r="AB63" i="2"/>
  <c r="AC63" i="2"/>
  <c r="AF63" i="2"/>
  <c r="AG63" i="2"/>
  <c r="AJ63" i="2"/>
  <c r="AK63" i="2"/>
  <c r="AN63" i="2"/>
  <c r="AO63" i="2"/>
  <c r="AR63" i="2"/>
  <c r="AS63" i="2"/>
  <c r="AV63" i="2"/>
  <c r="AW63" i="2"/>
  <c r="AZ63" i="2"/>
  <c r="BA63" i="2"/>
  <c r="BD63" i="2"/>
  <c r="BE63" i="2"/>
  <c r="BH63" i="2"/>
  <c r="BI63" i="2"/>
  <c r="BL63" i="2"/>
  <c r="BM63" i="2"/>
  <c r="BP63" i="2"/>
  <c r="BQ63" i="2"/>
  <c r="BT63" i="2"/>
  <c r="BU63" i="2"/>
  <c r="BX63" i="2"/>
  <c r="BY63" i="2"/>
  <c r="CB63" i="2"/>
  <c r="CC63" i="2"/>
  <c r="CF63" i="2"/>
  <c r="CG63" i="2"/>
  <c r="CJ63" i="2"/>
  <c r="CK63" i="2"/>
  <c r="CN63" i="2"/>
  <c r="CO63" i="2"/>
  <c r="CR63" i="2"/>
  <c r="CS63" i="2"/>
  <c r="CV63" i="2"/>
  <c r="CW63" i="2"/>
  <c r="CZ63" i="2"/>
  <c r="DA63" i="2"/>
  <c r="DD63" i="2"/>
  <c r="DE63" i="2"/>
  <c r="DH63" i="2"/>
  <c r="DI63" i="2"/>
  <c r="DL63" i="2"/>
  <c r="DM63" i="2"/>
  <c r="DP63" i="2"/>
  <c r="DQ63" i="2"/>
  <c r="DT63" i="2"/>
  <c r="DU63" i="2"/>
  <c r="DX63" i="2"/>
  <c r="DY63" i="2"/>
  <c r="EB63" i="2"/>
  <c r="EC63" i="2"/>
  <c r="EF63" i="2"/>
  <c r="EG63" i="2"/>
  <c r="EJ63" i="2"/>
  <c r="EK63" i="2"/>
  <c r="EN63" i="2"/>
  <c r="EO63" i="2"/>
  <c r="ER63" i="2"/>
  <c r="ES63" i="2"/>
  <c r="EV63" i="2"/>
  <c r="EW63" i="2"/>
  <c r="EZ63" i="2"/>
  <c r="FA63" i="2"/>
  <c r="FD63" i="2"/>
  <c r="FE63" i="2"/>
  <c r="FH63" i="2"/>
  <c r="FI63" i="2"/>
  <c r="H64" i="2"/>
  <c r="I64" i="2"/>
  <c r="L64" i="2"/>
  <c r="M64" i="2"/>
  <c r="P64" i="2"/>
  <c r="Q64" i="2"/>
  <c r="T64" i="2"/>
  <c r="U64" i="2"/>
  <c r="X64" i="2"/>
  <c r="Y64" i="2"/>
  <c r="AB64" i="2"/>
  <c r="AC64" i="2"/>
  <c r="AF64" i="2"/>
  <c r="AG64" i="2"/>
  <c r="AJ64" i="2"/>
  <c r="AK64" i="2"/>
  <c r="AN64" i="2"/>
  <c r="AO64" i="2"/>
  <c r="AR64" i="2"/>
  <c r="AS64" i="2"/>
  <c r="AV64" i="2"/>
  <c r="AW64" i="2"/>
  <c r="AZ64" i="2"/>
  <c r="BA64" i="2"/>
  <c r="BD64" i="2"/>
  <c r="BE64" i="2"/>
  <c r="BH64" i="2"/>
  <c r="BI64" i="2"/>
  <c r="BL64" i="2"/>
  <c r="BM64" i="2"/>
  <c r="BP64" i="2"/>
  <c r="BQ64" i="2"/>
  <c r="BT64" i="2"/>
  <c r="BU64" i="2"/>
  <c r="BX64" i="2"/>
  <c r="BY64" i="2"/>
  <c r="CB64" i="2"/>
  <c r="CC64" i="2"/>
  <c r="CF64" i="2"/>
  <c r="CG64" i="2"/>
  <c r="CJ64" i="2"/>
  <c r="CK64" i="2"/>
  <c r="CN64" i="2"/>
  <c r="CO64" i="2"/>
  <c r="CR64" i="2"/>
  <c r="CS64" i="2"/>
  <c r="CV64" i="2"/>
  <c r="CW64" i="2"/>
  <c r="CZ64" i="2"/>
  <c r="DA64" i="2"/>
  <c r="DD64" i="2"/>
  <c r="DE64" i="2"/>
  <c r="DH64" i="2"/>
  <c r="DI64" i="2"/>
  <c r="DL64" i="2"/>
  <c r="DM64" i="2"/>
  <c r="DP64" i="2"/>
  <c r="DQ64" i="2"/>
  <c r="DT64" i="2"/>
  <c r="DU64" i="2"/>
  <c r="DX64" i="2"/>
  <c r="DY64" i="2"/>
  <c r="EB64" i="2"/>
  <c r="EC64" i="2"/>
  <c r="EF64" i="2"/>
  <c r="EG64" i="2"/>
  <c r="EJ64" i="2"/>
  <c r="EK64" i="2"/>
  <c r="EN64" i="2"/>
  <c r="EO64" i="2"/>
  <c r="ER64" i="2"/>
  <c r="ES64" i="2"/>
  <c r="EV64" i="2"/>
  <c r="EW64" i="2"/>
  <c r="EZ64" i="2"/>
  <c r="FA64" i="2"/>
  <c r="FD64" i="2"/>
  <c r="FE64" i="2"/>
  <c r="FH64" i="2"/>
  <c r="FI64" i="2"/>
  <c r="H65" i="2"/>
  <c r="I65" i="2"/>
  <c r="L65" i="2"/>
  <c r="M65" i="2"/>
  <c r="P65" i="2"/>
  <c r="Q65" i="2"/>
  <c r="T65" i="2"/>
  <c r="U65" i="2"/>
  <c r="X65" i="2"/>
  <c r="Y65" i="2"/>
  <c r="AB65" i="2"/>
  <c r="AC65" i="2"/>
  <c r="AF65" i="2"/>
  <c r="AG65" i="2"/>
  <c r="AJ65" i="2"/>
  <c r="AK65" i="2"/>
  <c r="AN65" i="2"/>
  <c r="AO65" i="2"/>
  <c r="AR65" i="2"/>
  <c r="AS65" i="2"/>
  <c r="AV65" i="2"/>
  <c r="AW65" i="2"/>
  <c r="AZ65" i="2"/>
  <c r="BA65" i="2"/>
  <c r="BD65" i="2"/>
  <c r="BE65" i="2"/>
  <c r="BH65" i="2"/>
  <c r="BI65" i="2"/>
  <c r="BL65" i="2"/>
  <c r="BM65" i="2"/>
  <c r="BP65" i="2"/>
  <c r="BQ65" i="2"/>
  <c r="BT65" i="2"/>
  <c r="BU65" i="2"/>
  <c r="BX65" i="2"/>
  <c r="BY65" i="2"/>
  <c r="CB65" i="2"/>
  <c r="CC65" i="2"/>
  <c r="CF65" i="2"/>
  <c r="CG65" i="2"/>
  <c r="CJ65" i="2"/>
  <c r="CK65" i="2"/>
  <c r="CN65" i="2"/>
  <c r="CO65" i="2"/>
  <c r="CR65" i="2"/>
  <c r="CS65" i="2"/>
  <c r="CV65" i="2"/>
  <c r="CW65" i="2"/>
  <c r="CZ65" i="2"/>
  <c r="DA65" i="2"/>
  <c r="DD65" i="2"/>
  <c r="DE65" i="2"/>
  <c r="DH65" i="2"/>
  <c r="DI65" i="2"/>
  <c r="DL65" i="2"/>
  <c r="DM65" i="2"/>
  <c r="DP65" i="2"/>
  <c r="DQ65" i="2"/>
  <c r="DT65" i="2"/>
  <c r="DU65" i="2"/>
  <c r="DX65" i="2"/>
  <c r="DY65" i="2"/>
  <c r="EB65" i="2"/>
  <c r="EC65" i="2"/>
  <c r="EF65" i="2"/>
  <c r="EG65" i="2"/>
  <c r="EJ65" i="2"/>
  <c r="EK65" i="2"/>
  <c r="EN65" i="2"/>
  <c r="EO65" i="2"/>
  <c r="ER65" i="2"/>
  <c r="ES65" i="2"/>
  <c r="EV65" i="2"/>
  <c r="EW65" i="2"/>
  <c r="EZ65" i="2"/>
  <c r="FA65" i="2"/>
  <c r="FD65" i="2"/>
  <c r="FE65" i="2"/>
  <c r="FH65" i="2"/>
  <c r="FI65" i="2"/>
  <c r="H66" i="2"/>
  <c r="I66" i="2"/>
  <c r="L66" i="2"/>
  <c r="M66" i="2"/>
  <c r="P66" i="2"/>
  <c r="Q66" i="2"/>
  <c r="T66" i="2"/>
  <c r="U66" i="2"/>
  <c r="X66" i="2"/>
  <c r="Y66" i="2"/>
  <c r="AB66" i="2"/>
  <c r="AC66" i="2"/>
  <c r="AF66" i="2"/>
  <c r="AG66" i="2"/>
  <c r="AJ66" i="2"/>
  <c r="AK66" i="2"/>
  <c r="AN66" i="2"/>
  <c r="AO66" i="2"/>
  <c r="AR66" i="2"/>
  <c r="AS66" i="2"/>
  <c r="AV66" i="2"/>
  <c r="AW66" i="2"/>
  <c r="AZ66" i="2"/>
  <c r="BA66" i="2"/>
  <c r="BD66" i="2"/>
  <c r="BE66" i="2"/>
  <c r="BH66" i="2"/>
  <c r="BI66" i="2"/>
  <c r="BL66" i="2"/>
  <c r="BM66" i="2"/>
  <c r="BP66" i="2"/>
  <c r="BQ66" i="2"/>
  <c r="BT66" i="2"/>
  <c r="BU66" i="2"/>
  <c r="BX66" i="2"/>
  <c r="BY66" i="2"/>
  <c r="CB66" i="2"/>
  <c r="CC66" i="2"/>
  <c r="CF66" i="2"/>
  <c r="CG66" i="2"/>
  <c r="CJ66" i="2"/>
  <c r="CK66" i="2"/>
  <c r="CN66" i="2"/>
  <c r="CO66" i="2"/>
  <c r="CR66" i="2"/>
  <c r="CS66" i="2"/>
  <c r="CV66" i="2"/>
  <c r="CW66" i="2"/>
  <c r="CZ66" i="2"/>
  <c r="DA66" i="2"/>
  <c r="DD66" i="2"/>
  <c r="DE66" i="2"/>
  <c r="DH66" i="2"/>
  <c r="DI66" i="2"/>
  <c r="DL66" i="2"/>
  <c r="DM66" i="2"/>
  <c r="DP66" i="2"/>
  <c r="DQ66" i="2"/>
  <c r="DT66" i="2"/>
  <c r="DU66" i="2"/>
  <c r="DX66" i="2"/>
  <c r="DY66" i="2"/>
  <c r="EB66" i="2"/>
  <c r="EC66" i="2"/>
  <c r="EF66" i="2"/>
  <c r="EG66" i="2"/>
  <c r="EJ66" i="2"/>
  <c r="EK66" i="2"/>
  <c r="EN66" i="2"/>
  <c r="EO66" i="2"/>
  <c r="ER66" i="2"/>
  <c r="ES66" i="2"/>
  <c r="EV66" i="2"/>
  <c r="EW66" i="2"/>
  <c r="EZ66" i="2"/>
  <c r="FA66" i="2"/>
  <c r="FD66" i="2"/>
  <c r="FE66" i="2"/>
  <c r="FH66" i="2"/>
  <c r="FI66" i="2"/>
  <c r="H67" i="2"/>
  <c r="I67" i="2"/>
  <c r="L67" i="2"/>
  <c r="M67" i="2"/>
  <c r="P67" i="2"/>
  <c r="Q67" i="2"/>
  <c r="T67" i="2"/>
  <c r="U67" i="2"/>
  <c r="X67" i="2"/>
  <c r="Y67" i="2"/>
  <c r="AB67" i="2"/>
  <c r="AC67" i="2"/>
  <c r="AF67" i="2"/>
  <c r="AG67" i="2"/>
  <c r="AJ67" i="2"/>
  <c r="AK67" i="2"/>
  <c r="AN67" i="2"/>
  <c r="AO67" i="2"/>
  <c r="AR67" i="2"/>
  <c r="AS67" i="2"/>
  <c r="AV67" i="2"/>
  <c r="AW67" i="2"/>
  <c r="AZ67" i="2"/>
  <c r="BA67" i="2"/>
  <c r="BD67" i="2"/>
  <c r="BE67" i="2"/>
  <c r="BH67" i="2"/>
  <c r="BI67" i="2"/>
  <c r="BL67" i="2"/>
  <c r="BM67" i="2"/>
  <c r="BP67" i="2"/>
  <c r="BQ67" i="2"/>
  <c r="BT67" i="2"/>
  <c r="BU67" i="2"/>
  <c r="BX67" i="2"/>
  <c r="BY67" i="2"/>
  <c r="CB67" i="2"/>
  <c r="CC67" i="2"/>
  <c r="CF67" i="2"/>
  <c r="CG67" i="2"/>
  <c r="CJ67" i="2"/>
  <c r="CK67" i="2"/>
  <c r="CN67" i="2"/>
  <c r="CO67" i="2"/>
  <c r="CR67" i="2"/>
  <c r="CS67" i="2"/>
  <c r="CV67" i="2"/>
  <c r="CW67" i="2"/>
  <c r="CZ67" i="2"/>
  <c r="DA67" i="2"/>
  <c r="DD67" i="2"/>
  <c r="DE67" i="2"/>
  <c r="DH67" i="2"/>
  <c r="DI67" i="2"/>
  <c r="DL67" i="2"/>
  <c r="DM67" i="2"/>
  <c r="DP67" i="2"/>
  <c r="DQ67" i="2"/>
  <c r="DT67" i="2"/>
  <c r="DU67" i="2"/>
  <c r="DX67" i="2"/>
  <c r="DY67" i="2"/>
  <c r="EB67" i="2"/>
  <c r="EC67" i="2"/>
  <c r="EF67" i="2"/>
  <c r="EG67" i="2"/>
  <c r="EJ67" i="2"/>
  <c r="EK67" i="2"/>
  <c r="EN67" i="2"/>
  <c r="EO67" i="2"/>
  <c r="ER67" i="2"/>
  <c r="ES67" i="2"/>
  <c r="EV67" i="2"/>
  <c r="EW67" i="2"/>
  <c r="EZ67" i="2"/>
  <c r="FA67" i="2"/>
  <c r="FD67" i="2"/>
  <c r="FE67" i="2"/>
  <c r="FH67" i="2"/>
  <c r="FI67" i="2"/>
  <c r="H68" i="2"/>
  <c r="I68" i="2"/>
  <c r="L68" i="2"/>
  <c r="M68" i="2"/>
  <c r="P68" i="2"/>
  <c r="Q68" i="2"/>
  <c r="T68" i="2"/>
  <c r="U68" i="2"/>
  <c r="X68" i="2"/>
  <c r="Y68" i="2"/>
  <c r="AB68" i="2"/>
  <c r="AC68" i="2"/>
  <c r="AF68" i="2"/>
  <c r="AG68" i="2"/>
  <c r="AJ68" i="2"/>
  <c r="AK68" i="2"/>
  <c r="AN68" i="2"/>
  <c r="AO68" i="2"/>
  <c r="AR68" i="2"/>
  <c r="AS68" i="2"/>
  <c r="AV68" i="2"/>
  <c r="AW68" i="2"/>
  <c r="AZ68" i="2"/>
  <c r="BA68" i="2"/>
  <c r="BD68" i="2"/>
  <c r="BE68" i="2"/>
  <c r="BH68" i="2"/>
  <c r="BI68" i="2"/>
  <c r="BL68" i="2"/>
  <c r="BM68" i="2"/>
  <c r="BP68" i="2"/>
  <c r="BQ68" i="2"/>
  <c r="BT68" i="2"/>
  <c r="BU68" i="2"/>
  <c r="BX68" i="2"/>
  <c r="BY68" i="2"/>
  <c r="CB68" i="2"/>
  <c r="CC68" i="2"/>
  <c r="CF68" i="2"/>
  <c r="CG68" i="2"/>
  <c r="CJ68" i="2"/>
  <c r="CK68" i="2"/>
  <c r="CN68" i="2"/>
  <c r="CO68" i="2"/>
  <c r="CR68" i="2"/>
  <c r="CS68" i="2"/>
  <c r="CV68" i="2"/>
  <c r="CW68" i="2"/>
  <c r="CZ68" i="2"/>
  <c r="DA68" i="2"/>
  <c r="DD68" i="2"/>
  <c r="DE68" i="2"/>
  <c r="DH68" i="2"/>
  <c r="DI68" i="2"/>
  <c r="DL68" i="2"/>
  <c r="DM68" i="2"/>
  <c r="DP68" i="2"/>
  <c r="DQ68" i="2"/>
  <c r="DT68" i="2"/>
  <c r="DU68" i="2"/>
  <c r="DX68" i="2"/>
  <c r="DY68" i="2"/>
  <c r="EB68" i="2"/>
  <c r="EC68" i="2"/>
  <c r="EF68" i="2"/>
  <c r="EG68" i="2"/>
  <c r="EJ68" i="2"/>
  <c r="EK68" i="2"/>
  <c r="EN68" i="2"/>
  <c r="EO68" i="2"/>
  <c r="ER68" i="2"/>
  <c r="ES68" i="2"/>
  <c r="EV68" i="2"/>
  <c r="EW68" i="2"/>
  <c r="EZ68" i="2"/>
  <c r="FA68" i="2"/>
  <c r="FD68" i="2"/>
  <c r="FE68" i="2"/>
  <c r="FH68" i="2"/>
  <c r="FI68" i="2"/>
  <c r="H69" i="2"/>
  <c r="I69" i="2"/>
  <c r="L69" i="2"/>
  <c r="M69" i="2"/>
  <c r="P69" i="2"/>
  <c r="Q69" i="2"/>
  <c r="T69" i="2"/>
  <c r="U69" i="2"/>
  <c r="X69" i="2"/>
  <c r="Y69" i="2"/>
  <c r="AB69" i="2"/>
  <c r="AC69" i="2"/>
  <c r="AF69" i="2"/>
  <c r="AG69" i="2"/>
  <c r="AJ69" i="2"/>
  <c r="AK69" i="2"/>
  <c r="AN69" i="2"/>
  <c r="AO69" i="2"/>
  <c r="AR69" i="2"/>
  <c r="AS69" i="2"/>
  <c r="AV69" i="2"/>
  <c r="AW69" i="2"/>
  <c r="AZ69" i="2"/>
  <c r="BA69" i="2"/>
  <c r="BD69" i="2"/>
  <c r="BE69" i="2"/>
  <c r="BH69" i="2"/>
  <c r="BI69" i="2"/>
  <c r="BL69" i="2"/>
  <c r="BM69" i="2"/>
  <c r="BP69" i="2"/>
  <c r="BQ69" i="2"/>
  <c r="BT69" i="2"/>
  <c r="BU69" i="2"/>
  <c r="BX69" i="2"/>
  <c r="BY69" i="2"/>
  <c r="CB69" i="2"/>
  <c r="CC69" i="2"/>
  <c r="CF69" i="2"/>
  <c r="CG69" i="2"/>
  <c r="CJ69" i="2"/>
  <c r="CK69" i="2"/>
  <c r="CN69" i="2"/>
  <c r="CO69" i="2"/>
  <c r="CR69" i="2"/>
  <c r="CS69" i="2"/>
  <c r="CV69" i="2"/>
  <c r="CW69" i="2"/>
  <c r="CZ69" i="2"/>
  <c r="DA69" i="2"/>
  <c r="DD69" i="2"/>
  <c r="DE69" i="2"/>
  <c r="DH69" i="2"/>
  <c r="DI69" i="2"/>
  <c r="DL69" i="2"/>
  <c r="DM69" i="2"/>
  <c r="DP69" i="2"/>
  <c r="DQ69" i="2"/>
  <c r="DT69" i="2"/>
  <c r="DU69" i="2"/>
  <c r="DX69" i="2"/>
  <c r="DY69" i="2"/>
  <c r="EB69" i="2"/>
  <c r="EC69" i="2"/>
  <c r="EF69" i="2"/>
  <c r="EG69" i="2"/>
  <c r="EJ69" i="2"/>
  <c r="EK69" i="2"/>
  <c r="EN69" i="2"/>
  <c r="EO69" i="2"/>
  <c r="ER69" i="2"/>
  <c r="ES69" i="2"/>
  <c r="EV69" i="2"/>
  <c r="EW69" i="2"/>
  <c r="EZ69" i="2"/>
  <c r="FA69" i="2"/>
  <c r="FD69" i="2"/>
  <c r="FE69" i="2"/>
  <c r="FH69" i="2"/>
  <c r="FI69" i="2"/>
  <c r="H70" i="2"/>
  <c r="I70" i="2"/>
  <c r="L70" i="2"/>
  <c r="M70" i="2"/>
  <c r="P70" i="2"/>
  <c r="Q70" i="2"/>
  <c r="T70" i="2"/>
  <c r="U70" i="2"/>
  <c r="X70" i="2"/>
  <c r="Y70" i="2"/>
  <c r="AB70" i="2"/>
  <c r="AC70" i="2"/>
  <c r="AF70" i="2"/>
  <c r="AG70" i="2"/>
  <c r="AJ70" i="2"/>
  <c r="AK70" i="2"/>
  <c r="AN70" i="2"/>
  <c r="AO70" i="2"/>
  <c r="AR70" i="2"/>
  <c r="AS70" i="2"/>
  <c r="AV70" i="2"/>
  <c r="AW70" i="2"/>
  <c r="AZ70" i="2"/>
  <c r="BA70" i="2"/>
  <c r="BD70" i="2"/>
  <c r="BE70" i="2"/>
  <c r="BH70" i="2"/>
  <c r="BI70" i="2"/>
  <c r="BL70" i="2"/>
  <c r="BM70" i="2"/>
  <c r="BP70" i="2"/>
  <c r="BQ70" i="2"/>
  <c r="BT70" i="2"/>
  <c r="BU70" i="2"/>
  <c r="BX70" i="2"/>
  <c r="BY70" i="2"/>
  <c r="CB70" i="2"/>
  <c r="CC70" i="2"/>
  <c r="CF70" i="2"/>
  <c r="CG70" i="2"/>
  <c r="CJ70" i="2"/>
  <c r="CK70" i="2"/>
  <c r="CN70" i="2"/>
  <c r="CO70" i="2"/>
  <c r="CR70" i="2"/>
  <c r="CS70" i="2"/>
  <c r="CV70" i="2"/>
  <c r="CW70" i="2"/>
  <c r="CZ70" i="2"/>
  <c r="DA70" i="2"/>
  <c r="DD70" i="2"/>
  <c r="DE70" i="2"/>
  <c r="DH70" i="2"/>
  <c r="DI70" i="2"/>
  <c r="DL70" i="2"/>
  <c r="DM70" i="2"/>
  <c r="DP70" i="2"/>
  <c r="DQ70" i="2"/>
  <c r="DT70" i="2"/>
  <c r="DU70" i="2"/>
  <c r="DX70" i="2"/>
  <c r="DY70" i="2"/>
  <c r="EB70" i="2"/>
  <c r="EC70" i="2"/>
  <c r="EF70" i="2"/>
  <c r="EG70" i="2"/>
  <c r="EJ70" i="2"/>
  <c r="EK70" i="2"/>
  <c r="EN70" i="2"/>
  <c r="EO70" i="2"/>
  <c r="ER70" i="2"/>
  <c r="ES70" i="2"/>
  <c r="EV70" i="2"/>
  <c r="EW70" i="2"/>
  <c r="EZ70" i="2"/>
  <c r="FA70" i="2"/>
  <c r="FD70" i="2"/>
  <c r="FE70" i="2"/>
  <c r="FH70" i="2"/>
  <c r="FI70" i="2"/>
  <c r="H71" i="2"/>
  <c r="I71" i="2"/>
  <c r="L71" i="2"/>
  <c r="M71" i="2"/>
  <c r="P71" i="2"/>
  <c r="Q71" i="2"/>
  <c r="T71" i="2"/>
  <c r="U71" i="2"/>
  <c r="X71" i="2"/>
  <c r="Y71" i="2"/>
  <c r="AB71" i="2"/>
  <c r="AC71" i="2"/>
  <c r="AF71" i="2"/>
  <c r="AG71" i="2"/>
  <c r="AJ71" i="2"/>
  <c r="AK71" i="2"/>
  <c r="AN71" i="2"/>
  <c r="AO71" i="2"/>
  <c r="AR71" i="2"/>
  <c r="AS71" i="2"/>
  <c r="AV71" i="2"/>
  <c r="AW71" i="2"/>
  <c r="AZ71" i="2"/>
  <c r="BA71" i="2"/>
  <c r="BD71" i="2"/>
  <c r="BE71" i="2"/>
  <c r="BH71" i="2"/>
  <c r="BI71" i="2"/>
  <c r="BL71" i="2"/>
  <c r="BM71" i="2"/>
  <c r="BP71" i="2"/>
  <c r="BQ71" i="2"/>
  <c r="BT71" i="2"/>
  <c r="BU71" i="2"/>
  <c r="BX71" i="2"/>
  <c r="BY71" i="2"/>
  <c r="CB71" i="2"/>
  <c r="CC71" i="2"/>
  <c r="CF71" i="2"/>
  <c r="CG71" i="2"/>
  <c r="CJ71" i="2"/>
  <c r="CK71" i="2"/>
  <c r="CN71" i="2"/>
  <c r="CO71" i="2"/>
  <c r="CR71" i="2"/>
  <c r="CS71" i="2"/>
  <c r="CV71" i="2"/>
  <c r="CW71" i="2"/>
  <c r="CZ71" i="2"/>
  <c r="DA71" i="2"/>
  <c r="DD71" i="2"/>
  <c r="DE71" i="2"/>
  <c r="DH71" i="2"/>
  <c r="DI71" i="2"/>
  <c r="DL71" i="2"/>
  <c r="DM71" i="2"/>
  <c r="DP71" i="2"/>
  <c r="DQ71" i="2"/>
  <c r="DT71" i="2"/>
  <c r="DU71" i="2"/>
  <c r="DX71" i="2"/>
  <c r="DY71" i="2"/>
  <c r="EB71" i="2"/>
  <c r="EC71" i="2"/>
  <c r="EF71" i="2"/>
  <c r="EG71" i="2"/>
  <c r="EJ71" i="2"/>
  <c r="EK71" i="2"/>
  <c r="EN71" i="2"/>
  <c r="EO71" i="2"/>
  <c r="ER71" i="2"/>
  <c r="ES71" i="2"/>
  <c r="EV71" i="2"/>
  <c r="EW71" i="2"/>
  <c r="EZ71" i="2"/>
  <c r="FA71" i="2"/>
  <c r="FD71" i="2"/>
  <c r="FE71" i="2"/>
  <c r="FH71" i="2"/>
  <c r="FI71" i="2"/>
  <c r="H72" i="2"/>
  <c r="I72" i="2"/>
  <c r="L72" i="2"/>
  <c r="M72" i="2"/>
  <c r="P72" i="2"/>
  <c r="Q72" i="2"/>
  <c r="T72" i="2"/>
  <c r="U72" i="2"/>
  <c r="X72" i="2"/>
  <c r="Y72" i="2"/>
  <c r="AB72" i="2"/>
  <c r="AC72" i="2"/>
  <c r="AF72" i="2"/>
  <c r="AG72" i="2"/>
  <c r="AJ72" i="2"/>
  <c r="AK72" i="2"/>
  <c r="AN72" i="2"/>
  <c r="AO72" i="2"/>
  <c r="AR72" i="2"/>
  <c r="AS72" i="2"/>
  <c r="AV72" i="2"/>
  <c r="AW72" i="2"/>
  <c r="AZ72" i="2"/>
  <c r="BA72" i="2"/>
  <c r="BD72" i="2"/>
  <c r="BE72" i="2"/>
  <c r="BH72" i="2"/>
  <c r="BI72" i="2"/>
  <c r="BL72" i="2"/>
  <c r="BM72" i="2"/>
  <c r="BP72" i="2"/>
  <c r="BQ72" i="2"/>
  <c r="BT72" i="2"/>
  <c r="BU72" i="2"/>
  <c r="BX72" i="2"/>
  <c r="BY72" i="2"/>
  <c r="CB72" i="2"/>
  <c r="CC72" i="2"/>
  <c r="CF72" i="2"/>
  <c r="CG72" i="2"/>
  <c r="CJ72" i="2"/>
  <c r="CK72" i="2"/>
  <c r="CN72" i="2"/>
  <c r="CO72" i="2"/>
  <c r="CR72" i="2"/>
  <c r="CS72" i="2"/>
  <c r="CV72" i="2"/>
  <c r="CW72" i="2"/>
  <c r="CZ72" i="2"/>
  <c r="DA72" i="2"/>
  <c r="DD72" i="2"/>
  <c r="DE72" i="2"/>
  <c r="DH72" i="2"/>
  <c r="DI72" i="2"/>
  <c r="DL72" i="2"/>
  <c r="DM72" i="2"/>
  <c r="DP72" i="2"/>
  <c r="DQ72" i="2"/>
  <c r="DT72" i="2"/>
  <c r="DU72" i="2"/>
  <c r="DX72" i="2"/>
  <c r="DY72" i="2"/>
  <c r="EB72" i="2"/>
  <c r="EC72" i="2"/>
  <c r="EF72" i="2"/>
  <c r="EG72" i="2"/>
  <c r="EJ72" i="2"/>
  <c r="EK72" i="2"/>
  <c r="EN72" i="2"/>
  <c r="EO72" i="2"/>
  <c r="ER72" i="2"/>
  <c r="ES72" i="2"/>
  <c r="EV72" i="2"/>
  <c r="EW72" i="2"/>
  <c r="EZ72" i="2"/>
  <c r="FA72" i="2"/>
  <c r="FD72" i="2"/>
  <c r="FE72" i="2"/>
  <c r="FH72" i="2"/>
  <c r="FI72" i="2"/>
  <c r="H73" i="2"/>
  <c r="I73" i="2"/>
  <c r="L73" i="2"/>
  <c r="M73" i="2"/>
  <c r="P73" i="2"/>
  <c r="Q73" i="2"/>
  <c r="T73" i="2"/>
  <c r="U73" i="2"/>
  <c r="X73" i="2"/>
  <c r="Y73" i="2"/>
  <c r="AB73" i="2"/>
  <c r="AC73" i="2"/>
  <c r="AF73" i="2"/>
  <c r="AG73" i="2"/>
  <c r="AJ73" i="2"/>
  <c r="AK73" i="2"/>
  <c r="AN73" i="2"/>
  <c r="AO73" i="2"/>
  <c r="AR73" i="2"/>
  <c r="AS73" i="2"/>
  <c r="AV73" i="2"/>
  <c r="AW73" i="2"/>
  <c r="AZ73" i="2"/>
  <c r="BA73" i="2"/>
  <c r="BD73" i="2"/>
  <c r="BE73" i="2"/>
  <c r="BH73" i="2"/>
  <c r="BI73" i="2"/>
  <c r="BL73" i="2"/>
  <c r="BM73" i="2"/>
  <c r="BP73" i="2"/>
  <c r="BQ73" i="2"/>
  <c r="BT73" i="2"/>
  <c r="BU73" i="2"/>
  <c r="BX73" i="2"/>
  <c r="BY73" i="2"/>
  <c r="CB73" i="2"/>
  <c r="CC73" i="2"/>
  <c r="CF73" i="2"/>
  <c r="CG73" i="2"/>
  <c r="CJ73" i="2"/>
  <c r="CK73" i="2"/>
  <c r="CN73" i="2"/>
  <c r="CO73" i="2"/>
  <c r="CR73" i="2"/>
  <c r="CS73" i="2"/>
  <c r="CV73" i="2"/>
  <c r="CW73" i="2"/>
  <c r="CZ73" i="2"/>
  <c r="DA73" i="2"/>
  <c r="DD73" i="2"/>
  <c r="DE73" i="2"/>
  <c r="DH73" i="2"/>
  <c r="DI73" i="2"/>
  <c r="DL73" i="2"/>
  <c r="DM73" i="2"/>
  <c r="DP73" i="2"/>
  <c r="DQ73" i="2"/>
  <c r="DT73" i="2"/>
  <c r="DU73" i="2"/>
  <c r="DX73" i="2"/>
  <c r="DY73" i="2"/>
  <c r="EB73" i="2"/>
  <c r="EC73" i="2"/>
  <c r="EF73" i="2"/>
  <c r="EG73" i="2"/>
  <c r="EJ73" i="2"/>
  <c r="EK73" i="2"/>
  <c r="EN73" i="2"/>
  <c r="EO73" i="2"/>
  <c r="ER73" i="2"/>
  <c r="ES73" i="2"/>
  <c r="EV73" i="2"/>
  <c r="EW73" i="2"/>
  <c r="EZ73" i="2"/>
  <c r="FA73" i="2"/>
  <c r="FD73" i="2"/>
  <c r="FE73" i="2"/>
  <c r="FH73" i="2"/>
  <c r="FI73" i="2"/>
  <c r="H74" i="2"/>
  <c r="I74" i="2"/>
  <c r="L74" i="2"/>
  <c r="M74" i="2"/>
  <c r="P74" i="2"/>
  <c r="Q74" i="2"/>
  <c r="T74" i="2"/>
  <c r="U74" i="2"/>
  <c r="X74" i="2"/>
  <c r="Y74" i="2"/>
  <c r="AB74" i="2"/>
  <c r="AC74" i="2"/>
  <c r="AF74" i="2"/>
  <c r="AG74" i="2"/>
  <c r="AJ74" i="2"/>
  <c r="AK74" i="2"/>
  <c r="AN74" i="2"/>
  <c r="AO74" i="2"/>
  <c r="AR74" i="2"/>
  <c r="AS74" i="2"/>
  <c r="AV74" i="2"/>
  <c r="AW74" i="2"/>
  <c r="AZ74" i="2"/>
  <c r="BA74" i="2"/>
  <c r="BD74" i="2"/>
  <c r="BE74" i="2"/>
  <c r="BH74" i="2"/>
  <c r="BI74" i="2"/>
  <c r="BL74" i="2"/>
  <c r="BM74" i="2"/>
  <c r="BP74" i="2"/>
  <c r="BQ74" i="2"/>
  <c r="BT74" i="2"/>
  <c r="BU74" i="2"/>
  <c r="BX74" i="2"/>
  <c r="BY74" i="2"/>
  <c r="CB74" i="2"/>
  <c r="CC74" i="2"/>
  <c r="CF74" i="2"/>
  <c r="CG74" i="2"/>
  <c r="CJ74" i="2"/>
  <c r="CK74" i="2"/>
  <c r="CN74" i="2"/>
  <c r="CO74" i="2"/>
  <c r="CR74" i="2"/>
  <c r="CS74" i="2"/>
  <c r="CV74" i="2"/>
  <c r="CW74" i="2"/>
  <c r="CZ74" i="2"/>
  <c r="DA74" i="2"/>
  <c r="DD74" i="2"/>
  <c r="DE74" i="2"/>
  <c r="DH74" i="2"/>
  <c r="DI74" i="2"/>
  <c r="DL74" i="2"/>
  <c r="DM74" i="2"/>
  <c r="DP74" i="2"/>
  <c r="DQ74" i="2"/>
  <c r="DT74" i="2"/>
  <c r="DU74" i="2"/>
  <c r="DX74" i="2"/>
  <c r="DY74" i="2"/>
  <c r="EB74" i="2"/>
  <c r="EC74" i="2"/>
  <c r="EF74" i="2"/>
  <c r="EG74" i="2"/>
  <c r="EJ74" i="2"/>
  <c r="EK74" i="2"/>
  <c r="EN74" i="2"/>
  <c r="EO74" i="2"/>
  <c r="ER74" i="2"/>
  <c r="ES74" i="2"/>
  <c r="EV74" i="2"/>
  <c r="EW74" i="2"/>
  <c r="EZ74" i="2"/>
  <c r="FA74" i="2"/>
  <c r="FD74" i="2"/>
  <c r="FE74" i="2"/>
  <c r="FH74" i="2"/>
  <c r="FI74" i="2"/>
  <c r="H75" i="2"/>
  <c r="I75" i="2"/>
  <c r="L75" i="2"/>
  <c r="M75" i="2"/>
  <c r="P75" i="2"/>
  <c r="Q75" i="2"/>
  <c r="T75" i="2"/>
  <c r="U75" i="2"/>
  <c r="X75" i="2"/>
  <c r="Y75" i="2"/>
  <c r="AB75" i="2"/>
  <c r="AC75" i="2"/>
  <c r="AF75" i="2"/>
  <c r="AG75" i="2"/>
  <c r="AJ75" i="2"/>
  <c r="AK75" i="2"/>
  <c r="AN75" i="2"/>
  <c r="AO75" i="2"/>
  <c r="AR75" i="2"/>
  <c r="AS75" i="2"/>
  <c r="AV75" i="2"/>
  <c r="AW75" i="2"/>
  <c r="AZ75" i="2"/>
  <c r="BA75" i="2"/>
  <c r="BD75" i="2"/>
  <c r="BE75" i="2"/>
  <c r="BH75" i="2"/>
  <c r="BI75" i="2"/>
  <c r="BL75" i="2"/>
  <c r="BM75" i="2"/>
  <c r="BP75" i="2"/>
  <c r="BQ75" i="2"/>
  <c r="BT75" i="2"/>
  <c r="BU75" i="2"/>
  <c r="BX75" i="2"/>
  <c r="BY75" i="2"/>
  <c r="CB75" i="2"/>
  <c r="CC75" i="2"/>
  <c r="CF75" i="2"/>
  <c r="CG75" i="2"/>
  <c r="CJ75" i="2"/>
  <c r="CK75" i="2"/>
  <c r="CN75" i="2"/>
  <c r="CO75" i="2"/>
  <c r="CR75" i="2"/>
  <c r="CS75" i="2"/>
  <c r="CV75" i="2"/>
  <c r="CW75" i="2"/>
  <c r="CZ75" i="2"/>
  <c r="DA75" i="2"/>
  <c r="DD75" i="2"/>
  <c r="DE75" i="2"/>
  <c r="DH75" i="2"/>
  <c r="DI75" i="2"/>
  <c r="DL75" i="2"/>
  <c r="DM75" i="2"/>
  <c r="DP75" i="2"/>
  <c r="DQ75" i="2"/>
  <c r="DT75" i="2"/>
  <c r="DU75" i="2"/>
  <c r="DX75" i="2"/>
  <c r="DY75" i="2"/>
  <c r="EB75" i="2"/>
  <c r="EC75" i="2"/>
  <c r="EF75" i="2"/>
  <c r="EG75" i="2"/>
  <c r="EJ75" i="2"/>
  <c r="EK75" i="2"/>
  <c r="EN75" i="2"/>
  <c r="EO75" i="2"/>
  <c r="ER75" i="2"/>
  <c r="ES75" i="2"/>
  <c r="EV75" i="2"/>
  <c r="EW75" i="2"/>
  <c r="EZ75" i="2"/>
  <c r="FA75" i="2"/>
  <c r="FD75" i="2"/>
  <c r="FE75" i="2"/>
  <c r="FH75" i="2"/>
  <c r="FI75" i="2"/>
  <c r="H76" i="2"/>
  <c r="I76" i="2"/>
  <c r="L76" i="2"/>
  <c r="M76" i="2"/>
  <c r="P76" i="2"/>
  <c r="Q76" i="2"/>
  <c r="T76" i="2"/>
  <c r="U76" i="2"/>
  <c r="X76" i="2"/>
  <c r="Y76" i="2"/>
  <c r="AB76" i="2"/>
  <c r="AC76" i="2"/>
  <c r="AF76" i="2"/>
  <c r="AG76" i="2"/>
  <c r="AJ76" i="2"/>
  <c r="AK76" i="2"/>
  <c r="AN76" i="2"/>
  <c r="AO76" i="2"/>
  <c r="AR76" i="2"/>
  <c r="AS76" i="2"/>
  <c r="AV76" i="2"/>
  <c r="AW76" i="2"/>
  <c r="AZ76" i="2"/>
  <c r="BA76" i="2"/>
  <c r="BD76" i="2"/>
  <c r="BE76" i="2"/>
  <c r="BH76" i="2"/>
  <c r="BI76" i="2"/>
  <c r="BL76" i="2"/>
  <c r="BM76" i="2"/>
  <c r="BP76" i="2"/>
  <c r="BQ76" i="2"/>
  <c r="BT76" i="2"/>
  <c r="BU76" i="2"/>
  <c r="BX76" i="2"/>
  <c r="BY76" i="2"/>
  <c r="CB76" i="2"/>
  <c r="CC76" i="2"/>
  <c r="CF76" i="2"/>
  <c r="CG76" i="2"/>
  <c r="CJ76" i="2"/>
  <c r="CK76" i="2"/>
  <c r="CN76" i="2"/>
  <c r="CO76" i="2"/>
  <c r="CR76" i="2"/>
  <c r="CS76" i="2"/>
  <c r="CV76" i="2"/>
  <c r="CW76" i="2"/>
  <c r="CZ76" i="2"/>
  <c r="DA76" i="2"/>
  <c r="DD76" i="2"/>
  <c r="DE76" i="2"/>
  <c r="DH76" i="2"/>
  <c r="DI76" i="2"/>
  <c r="DL76" i="2"/>
  <c r="DM76" i="2"/>
  <c r="DP76" i="2"/>
  <c r="DQ76" i="2"/>
  <c r="DT76" i="2"/>
  <c r="DU76" i="2"/>
  <c r="DX76" i="2"/>
  <c r="DY76" i="2"/>
  <c r="EB76" i="2"/>
  <c r="EC76" i="2"/>
  <c r="EF76" i="2"/>
  <c r="EG76" i="2"/>
  <c r="EJ76" i="2"/>
  <c r="EK76" i="2"/>
  <c r="EN76" i="2"/>
  <c r="EO76" i="2"/>
  <c r="ER76" i="2"/>
  <c r="ES76" i="2"/>
  <c r="EV76" i="2"/>
  <c r="EW76" i="2"/>
  <c r="EZ76" i="2"/>
  <c r="FA76" i="2"/>
  <c r="FD76" i="2"/>
  <c r="FE76" i="2"/>
  <c r="FH76" i="2"/>
  <c r="FI76" i="2"/>
  <c r="H77" i="2"/>
  <c r="I77" i="2"/>
  <c r="L77" i="2"/>
  <c r="M77" i="2"/>
  <c r="P77" i="2"/>
  <c r="Q77" i="2"/>
  <c r="T77" i="2"/>
  <c r="U77" i="2"/>
  <c r="X77" i="2"/>
  <c r="Y77" i="2"/>
  <c r="AB77" i="2"/>
  <c r="AC77" i="2"/>
  <c r="AF77" i="2"/>
  <c r="AG77" i="2"/>
  <c r="AJ77" i="2"/>
  <c r="AK77" i="2"/>
  <c r="AN77" i="2"/>
  <c r="AO77" i="2"/>
  <c r="AR77" i="2"/>
  <c r="AS77" i="2"/>
  <c r="AV77" i="2"/>
  <c r="AW77" i="2"/>
  <c r="AZ77" i="2"/>
  <c r="BA77" i="2"/>
  <c r="BD77" i="2"/>
  <c r="BE77" i="2"/>
  <c r="BH77" i="2"/>
  <c r="BI77" i="2"/>
  <c r="BL77" i="2"/>
  <c r="BM77" i="2"/>
  <c r="BP77" i="2"/>
  <c r="BQ77" i="2"/>
  <c r="BT77" i="2"/>
  <c r="BU77" i="2"/>
  <c r="BX77" i="2"/>
  <c r="BY77" i="2"/>
  <c r="CB77" i="2"/>
  <c r="CC77" i="2"/>
  <c r="CF77" i="2"/>
  <c r="CG77" i="2"/>
  <c r="CJ77" i="2"/>
  <c r="CK77" i="2"/>
  <c r="CN77" i="2"/>
  <c r="CO77" i="2"/>
  <c r="CR77" i="2"/>
  <c r="CS77" i="2"/>
  <c r="CV77" i="2"/>
  <c r="CW77" i="2"/>
  <c r="CZ77" i="2"/>
  <c r="DA77" i="2"/>
  <c r="DD77" i="2"/>
  <c r="DE77" i="2"/>
  <c r="DH77" i="2"/>
  <c r="DI77" i="2"/>
  <c r="DL77" i="2"/>
  <c r="DM77" i="2"/>
  <c r="DP77" i="2"/>
  <c r="DQ77" i="2"/>
  <c r="DT77" i="2"/>
  <c r="DU77" i="2"/>
  <c r="DX77" i="2"/>
  <c r="DY77" i="2"/>
  <c r="EB77" i="2"/>
  <c r="EC77" i="2"/>
  <c r="EF77" i="2"/>
  <c r="EG77" i="2"/>
  <c r="EJ77" i="2"/>
  <c r="EK77" i="2"/>
  <c r="EN77" i="2"/>
  <c r="EO77" i="2"/>
  <c r="ER77" i="2"/>
  <c r="ES77" i="2"/>
  <c r="EV77" i="2"/>
  <c r="EW77" i="2"/>
  <c r="EZ77" i="2"/>
  <c r="FA77" i="2"/>
  <c r="FD77" i="2"/>
  <c r="FE77" i="2"/>
  <c r="FH77" i="2"/>
  <c r="FI77" i="2"/>
  <c r="H78" i="2"/>
  <c r="I78" i="2"/>
  <c r="L78" i="2"/>
  <c r="M78" i="2"/>
  <c r="P78" i="2"/>
  <c r="Q78" i="2"/>
  <c r="T78" i="2"/>
  <c r="U78" i="2"/>
  <c r="X78" i="2"/>
  <c r="Y78" i="2"/>
  <c r="AB78" i="2"/>
  <c r="AC78" i="2"/>
  <c r="AF78" i="2"/>
  <c r="AG78" i="2"/>
  <c r="AJ78" i="2"/>
  <c r="AK78" i="2"/>
  <c r="AN78" i="2"/>
  <c r="AO78" i="2"/>
  <c r="AR78" i="2"/>
  <c r="AS78" i="2"/>
  <c r="AV78" i="2"/>
  <c r="AW78" i="2"/>
  <c r="AZ78" i="2"/>
  <c r="BA78" i="2"/>
  <c r="BD78" i="2"/>
  <c r="BE78" i="2"/>
  <c r="BH78" i="2"/>
  <c r="BI78" i="2"/>
  <c r="BL78" i="2"/>
  <c r="BM78" i="2"/>
  <c r="BP78" i="2"/>
  <c r="BQ78" i="2"/>
  <c r="BT78" i="2"/>
  <c r="BU78" i="2"/>
  <c r="BX78" i="2"/>
  <c r="BY78" i="2"/>
  <c r="CB78" i="2"/>
  <c r="CC78" i="2"/>
  <c r="CF78" i="2"/>
  <c r="CG78" i="2"/>
  <c r="CJ78" i="2"/>
  <c r="CK78" i="2"/>
  <c r="CN78" i="2"/>
  <c r="CO78" i="2"/>
  <c r="CR78" i="2"/>
  <c r="CS78" i="2"/>
  <c r="CV78" i="2"/>
  <c r="CW78" i="2"/>
  <c r="CZ78" i="2"/>
  <c r="DA78" i="2"/>
  <c r="DD78" i="2"/>
  <c r="DE78" i="2"/>
  <c r="DH78" i="2"/>
  <c r="DI78" i="2"/>
  <c r="DL78" i="2"/>
  <c r="DM78" i="2"/>
  <c r="DP78" i="2"/>
  <c r="DQ78" i="2"/>
  <c r="DT78" i="2"/>
  <c r="DU78" i="2"/>
  <c r="DX78" i="2"/>
  <c r="DY78" i="2"/>
  <c r="EB78" i="2"/>
  <c r="EC78" i="2"/>
  <c r="EF78" i="2"/>
  <c r="EG78" i="2"/>
  <c r="EJ78" i="2"/>
  <c r="EK78" i="2"/>
  <c r="EN78" i="2"/>
  <c r="EO78" i="2"/>
  <c r="ER78" i="2"/>
  <c r="ES78" i="2"/>
  <c r="EV78" i="2"/>
  <c r="EW78" i="2"/>
  <c r="EZ78" i="2"/>
  <c r="FA78" i="2"/>
  <c r="FD78" i="2"/>
  <c r="FE78" i="2"/>
  <c r="FH78" i="2"/>
  <c r="FI78" i="2"/>
  <c r="H79" i="2"/>
  <c r="I79" i="2"/>
  <c r="L79" i="2"/>
  <c r="M79" i="2"/>
  <c r="P79" i="2"/>
  <c r="Q79" i="2"/>
  <c r="T79" i="2"/>
  <c r="U79" i="2"/>
  <c r="X79" i="2"/>
  <c r="Y79" i="2"/>
  <c r="AB79" i="2"/>
  <c r="AC79" i="2"/>
  <c r="AF79" i="2"/>
  <c r="AG79" i="2"/>
  <c r="AJ79" i="2"/>
  <c r="AK79" i="2"/>
  <c r="AN79" i="2"/>
  <c r="AO79" i="2"/>
  <c r="AR79" i="2"/>
  <c r="AS79" i="2"/>
  <c r="AV79" i="2"/>
  <c r="AW79" i="2"/>
  <c r="AZ79" i="2"/>
  <c r="BA79" i="2"/>
  <c r="BD79" i="2"/>
  <c r="BE79" i="2"/>
  <c r="BH79" i="2"/>
  <c r="BI79" i="2"/>
  <c r="BL79" i="2"/>
  <c r="BM79" i="2"/>
  <c r="BP79" i="2"/>
  <c r="BQ79" i="2"/>
  <c r="BT79" i="2"/>
  <c r="BU79" i="2"/>
  <c r="BX79" i="2"/>
  <c r="BY79" i="2"/>
  <c r="CB79" i="2"/>
  <c r="CC79" i="2"/>
  <c r="CF79" i="2"/>
  <c r="CG79" i="2"/>
  <c r="CJ79" i="2"/>
  <c r="CK79" i="2"/>
  <c r="CN79" i="2"/>
  <c r="CO79" i="2"/>
  <c r="CR79" i="2"/>
  <c r="CS79" i="2"/>
  <c r="CV79" i="2"/>
  <c r="CW79" i="2"/>
  <c r="CZ79" i="2"/>
  <c r="DA79" i="2"/>
  <c r="DD79" i="2"/>
  <c r="DE79" i="2"/>
  <c r="DH79" i="2"/>
  <c r="DI79" i="2"/>
  <c r="DL79" i="2"/>
  <c r="DM79" i="2"/>
  <c r="DP79" i="2"/>
  <c r="DQ79" i="2"/>
  <c r="DT79" i="2"/>
  <c r="DU79" i="2"/>
  <c r="DX79" i="2"/>
  <c r="DY79" i="2"/>
  <c r="EB79" i="2"/>
  <c r="EC79" i="2"/>
  <c r="EF79" i="2"/>
  <c r="EG79" i="2"/>
  <c r="EJ79" i="2"/>
  <c r="EK79" i="2"/>
  <c r="EN79" i="2"/>
  <c r="EO79" i="2"/>
  <c r="ER79" i="2"/>
  <c r="ES79" i="2"/>
  <c r="EV79" i="2"/>
  <c r="EW79" i="2"/>
  <c r="EZ79" i="2"/>
  <c r="FA79" i="2"/>
  <c r="FD79" i="2"/>
  <c r="FE79" i="2"/>
  <c r="FH79" i="2"/>
  <c r="FI79" i="2"/>
  <c r="H80" i="2"/>
  <c r="I80" i="2"/>
  <c r="L80" i="2"/>
  <c r="M80" i="2"/>
  <c r="P80" i="2"/>
  <c r="Q80" i="2"/>
  <c r="T80" i="2"/>
  <c r="U80" i="2"/>
  <c r="X80" i="2"/>
  <c r="Y80" i="2"/>
  <c r="AB80" i="2"/>
  <c r="AC80" i="2"/>
  <c r="AF80" i="2"/>
  <c r="AG80" i="2"/>
  <c r="AJ80" i="2"/>
  <c r="AK80" i="2"/>
  <c r="AN80" i="2"/>
  <c r="AO80" i="2"/>
  <c r="AR80" i="2"/>
  <c r="AS80" i="2"/>
  <c r="AV80" i="2"/>
  <c r="AW80" i="2"/>
  <c r="AZ80" i="2"/>
  <c r="BA80" i="2"/>
  <c r="BD80" i="2"/>
  <c r="BE80" i="2"/>
  <c r="BH80" i="2"/>
  <c r="BI80" i="2"/>
  <c r="BL80" i="2"/>
  <c r="BM80" i="2"/>
  <c r="BP80" i="2"/>
  <c r="BQ80" i="2"/>
  <c r="BT80" i="2"/>
  <c r="BU80" i="2"/>
  <c r="BX80" i="2"/>
  <c r="BY80" i="2"/>
  <c r="CB80" i="2"/>
  <c r="CC80" i="2"/>
  <c r="CF80" i="2"/>
  <c r="CG80" i="2"/>
  <c r="CJ80" i="2"/>
  <c r="CK80" i="2"/>
  <c r="CN80" i="2"/>
  <c r="CO80" i="2"/>
  <c r="CR80" i="2"/>
  <c r="CS80" i="2"/>
  <c r="CV80" i="2"/>
  <c r="CW80" i="2"/>
  <c r="CZ80" i="2"/>
  <c r="DA80" i="2"/>
  <c r="DD80" i="2"/>
  <c r="DE80" i="2"/>
  <c r="DH80" i="2"/>
  <c r="DI80" i="2"/>
  <c r="DL80" i="2"/>
  <c r="DM80" i="2"/>
  <c r="DP80" i="2"/>
  <c r="DQ80" i="2"/>
  <c r="DT80" i="2"/>
  <c r="DU80" i="2"/>
  <c r="DX80" i="2"/>
  <c r="DY80" i="2"/>
  <c r="EB80" i="2"/>
  <c r="EC80" i="2"/>
  <c r="EF80" i="2"/>
  <c r="EG80" i="2"/>
  <c r="EJ80" i="2"/>
  <c r="EK80" i="2"/>
  <c r="EN80" i="2"/>
  <c r="EO80" i="2"/>
  <c r="ER80" i="2"/>
  <c r="ES80" i="2"/>
  <c r="EV80" i="2"/>
  <c r="EW80" i="2"/>
  <c r="EZ80" i="2"/>
  <c r="FA80" i="2"/>
  <c r="FD80" i="2"/>
  <c r="FE80" i="2"/>
  <c r="FH80" i="2"/>
  <c r="FI80" i="2"/>
  <c r="H81" i="2"/>
  <c r="I81" i="2"/>
  <c r="L81" i="2"/>
  <c r="M81" i="2"/>
  <c r="P81" i="2"/>
  <c r="Q81" i="2"/>
  <c r="T81" i="2"/>
  <c r="U81" i="2"/>
  <c r="X81" i="2"/>
  <c r="Y81" i="2"/>
  <c r="AB81" i="2"/>
  <c r="AC81" i="2"/>
  <c r="AF81" i="2"/>
  <c r="AG81" i="2"/>
  <c r="AJ81" i="2"/>
  <c r="AK81" i="2"/>
  <c r="AN81" i="2"/>
  <c r="AO81" i="2"/>
  <c r="AR81" i="2"/>
  <c r="AS81" i="2"/>
  <c r="AV81" i="2"/>
  <c r="AW81" i="2"/>
  <c r="AZ81" i="2"/>
  <c r="BA81" i="2"/>
  <c r="BD81" i="2"/>
  <c r="BE81" i="2"/>
  <c r="BH81" i="2"/>
  <c r="BI81" i="2"/>
  <c r="BL81" i="2"/>
  <c r="BM81" i="2"/>
  <c r="BP81" i="2"/>
  <c r="BQ81" i="2"/>
  <c r="BT81" i="2"/>
  <c r="BU81" i="2"/>
  <c r="BX81" i="2"/>
  <c r="BY81" i="2"/>
  <c r="CB81" i="2"/>
  <c r="CC81" i="2"/>
  <c r="CF81" i="2"/>
  <c r="CG81" i="2"/>
  <c r="CJ81" i="2"/>
  <c r="CK81" i="2"/>
  <c r="CN81" i="2"/>
  <c r="CO81" i="2"/>
  <c r="CR81" i="2"/>
  <c r="CS81" i="2"/>
  <c r="CV81" i="2"/>
  <c r="CW81" i="2"/>
  <c r="CZ81" i="2"/>
  <c r="DA81" i="2"/>
  <c r="DD81" i="2"/>
  <c r="DE81" i="2"/>
  <c r="DH81" i="2"/>
  <c r="DI81" i="2"/>
  <c r="DL81" i="2"/>
  <c r="DM81" i="2"/>
  <c r="DP81" i="2"/>
  <c r="DQ81" i="2"/>
  <c r="DT81" i="2"/>
  <c r="DU81" i="2"/>
  <c r="DX81" i="2"/>
  <c r="DY81" i="2"/>
  <c r="EB81" i="2"/>
  <c r="EC81" i="2"/>
  <c r="EF81" i="2"/>
  <c r="EG81" i="2"/>
  <c r="EJ81" i="2"/>
  <c r="EK81" i="2"/>
  <c r="EN81" i="2"/>
  <c r="EO81" i="2"/>
  <c r="ER81" i="2"/>
  <c r="ES81" i="2"/>
  <c r="EV81" i="2"/>
  <c r="EW81" i="2"/>
  <c r="EZ81" i="2"/>
  <c r="FA81" i="2"/>
  <c r="FD81" i="2"/>
  <c r="FE81" i="2"/>
  <c r="FH81" i="2"/>
  <c r="FI81" i="2"/>
  <c r="H82" i="2"/>
  <c r="I82" i="2"/>
  <c r="L82" i="2"/>
  <c r="M82" i="2"/>
  <c r="P82" i="2"/>
  <c r="Q82" i="2"/>
  <c r="T82" i="2"/>
  <c r="U82" i="2"/>
  <c r="X82" i="2"/>
  <c r="Y82" i="2"/>
  <c r="AB82" i="2"/>
  <c r="AC82" i="2"/>
  <c r="AF82" i="2"/>
  <c r="AG82" i="2"/>
  <c r="AJ82" i="2"/>
  <c r="AK82" i="2"/>
  <c r="AN82" i="2"/>
  <c r="AO82" i="2"/>
  <c r="AR82" i="2"/>
  <c r="AS82" i="2"/>
  <c r="AV82" i="2"/>
  <c r="AW82" i="2"/>
  <c r="AZ82" i="2"/>
  <c r="BA82" i="2"/>
  <c r="BD82" i="2"/>
  <c r="BE82" i="2"/>
  <c r="BH82" i="2"/>
  <c r="BI82" i="2"/>
  <c r="BL82" i="2"/>
  <c r="BM82" i="2"/>
  <c r="BP82" i="2"/>
  <c r="BQ82" i="2"/>
  <c r="BT82" i="2"/>
  <c r="BU82" i="2"/>
  <c r="BX82" i="2"/>
  <c r="BY82" i="2"/>
  <c r="CB82" i="2"/>
  <c r="CC82" i="2"/>
  <c r="CF82" i="2"/>
  <c r="CG82" i="2"/>
  <c r="CJ82" i="2"/>
  <c r="CK82" i="2"/>
  <c r="CN82" i="2"/>
  <c r="CO82" i="2"/>
  <c r="CR82" i="2"/>
  <c r="CS82" i="2"/>
  <c r="CV82" i="2"/>
  <c r="CW82" i="2"/>
  <c r="CZ82" i="2"/>
  <c r="DA82" i="2"/>
  <c r="DD82" i="2"/>
  <c r="DE82" i="2"/>
  <c r="DH82" i="2"/>
  <c r="DI82" i="2"/>
  <c r="DL82" i="2"/>
  <c r="DM82" i="2"/>
  <c r="DP82" i="2"/>
  <c r="DQ82" i="2"/>
  <c r="DT82" i="2"/>
  <c r="DU82" i="2"/>
  <c r="DX82" i="2"/>
  <c r="DY82" i="2"/>
  <c r="EB82" i="2"/>
  <c r="EC82" i="2"/>
  <c r="EF82" i="2"/>
  <c r="EG82" i="2"/>
  <c r="EJ82" i="2"/>
  <c r="EK82" i="2"/>
  <c r="EN82" i="2"/>
  <c r="EO82" i="2"/>
  <c r="ER82" i="2"/>
  <c r="ES82" i="2"/>
  <c r="EV82" i="2"/>
  <c r="EW82" i="2"/>
  <c r="EZ82" i="2"/>
  <c r="FA82" i="2"/>
  <c r="FD82" i="2"/>
  <c r="FE82" i="2"/>
  <c r="FH82" i="2"/>
  <c r="FI82" i="2"/>
  <c r="H83" i="2"/>
  <c r="I83" i="2"/>
  <c r="L83" i="2"/>
  <c r="M83" i="2"/>
  <c r="P83" i="2"/>
  <c r="Q83" i="2"/>
  <c r="T83" i="2"/>
  <c r="U83" i="2"/>
  <c r="X83" i="2"/>
  <c r="Y83" i="2"/>
  <c r="AB83" i="2"/>
  <c r="AC83" i="2"/>
  <c r="AF83" i="2"/>
  <c r="AG83" i="2"/>
  <c r="AJ83" i="2"/>
  <c r="AK83" i="2"/>
  <c r="AN83" i="2"/>
  <c r="AO83" i="2"/>
  <c r="AR83" i="2"/>
  <c r="AS83" i="2"/>
  <c r="AV83" i="2"/>
  <c r="AW83" i="2"/>
  <c r="AZ83" i="2"/>
  <c r="BA83" i="2"/>
  <c r="BD83" i="2"/>
  <c r="BE83" i="2"/>
  <c r="BH83" i="2"/>
  <c r="BI83" i="2"/>
  <c r="BL83" i="2"/>
  <c r="BM83" i="2"/>
  <c r="BP83" i="2"/>
  <c r="BQ83" i="2"/>
  <c r="BT83" i="2"/>
  <c r="BU83" i="2"/>
  <c r="BX83" i="2"/>
  <c r="BY83" i="2"/>
  <c r="CB83" i="2"/>
  <c r="CC83" i="2"/>
  <c r="CF83" i="2"/>
  <c r="CG83" i="2"/>
  <c r="CJ83" i="2"/>
  <c r="CK83" i="2"/>
  <c r="CN83" i="2"/>
  <c r="CO83" i="2"/>
  <c r="CR83" i="2"/>
  <c r="CS83" i="2"/>
  <c r="CV83" i="2"/>
  <c r="CW83" i="2"/>
  <c r="CZ83" i="2"/>
  <c r="DA83" i="2"/>
  <c r="DD83" i="2"/>
  <c r="DE83" i="2"/>
  <c r="DH83" i="2"/>
  <c r="DI83" i="2"/>
  <c r="DL83" i="2"/>
  <c r="DM83" i="2"/>
  <c r="DP83" i="2"/>
  <c r="DQ83" i="2"/>
  <c r="DT83" i="2"/>
  <c r="DU83" i="2"/>
  <c r="DX83" i="2"/>
  <c r="DY83" i="2"/>
  <c r="EB83" i="2"/>
  <c r="EC83" i="2"/>
  <c r="EF83" i="2"/>
  <c r="EG83" i="2"/>
  <c r="EJ83" i="2"/>
  <c r="EK83" i="2"/>
  <c r="EN83" i="2"/>
  <c r="EO83" i="2"/>
  <c r="ER83" i="2"/>
  <c r="ES83" i="2"/>
  <c r="EV83" i="2"/>
  <c r="EW83" i="2"/>
  <c r="EZ83" i="2"/>
  <c r="FA83" i="2"/>
  <c r="FD83" i="2"/>
  <c r="FE83" i="2"/>
  <c r="FH83" i="2"/>
  <c r="FI83" i="2"/>
  <c r="H84" i="2"/>
  <c r="I84" i="2"/>
  <c r="L84" i="2"/>
  <c r="M84" i="2"/>
  <c r="P84" i="2"/>
  <c r="Q84" i="2"/>
  <c r="T84" i="2"/>
  <c r="U84" i="2"/>
  <c r="X84" i="2"/>
  <c r="Y84" i="2"/>
  <c r="AB84" i="2"/>
  <c r="AC84" i="2"/>
  <c r="AF84" i="2"/>
  <c r="AG84" i="2"/>
  <c r="AJ84" i="2"/>
  <c r="AK84" i="2"/>
  <c r="AN84" i="2"/>
  <c r="AO84" i="2"/>
  <c r="AR84" i="2"/>
  <c r="AS84" i="2"/>
  <c r="AV84" i="2"/>
  <c r="AW84" i="2"/>
  <c r="AZ84" i="2"/>
  <c r="BA84" i="2"/>
  <c r="BD84" i="2"/>
  <c r="BE84" i="2"/>
  <c r="BH84" i="2"/>
  <c r="BI84" i="2"/>
  <c r="BL84" i="2"/>
  <c r="BM84" i="2"/>
  <c r="BP84" i="2"/>
  <c r="BQ84" i="2"/>
  <c r="BT84" i="2"/>
  <c r="BU84" i="2"/>
  <c r="BX84" i="2"/>
  <c r="BY84" i="2"/>
  <c r="CB84" i="2"/>
  <c r="CC84" i="2"/>
  <c r="CF84" i="2"/>
  <c r="CG84" i="2"/>
  <c r="CJ84" i="2"/>
  <c r="CK84" i="2"/>
  <c r="CN84" i="2"/>
  <c r="CO84" i="2"/>
  <c r="CR84" i="2"/>
  <c r="CS84" i="2"/>
  <c r="CV84" i="2"/>
  <c r="CW84" i="2"/>
  <c r="CZ84" i="2"/>
  <c r="DA84" i="2"/>
  <c r="DD84" i="2"/>
  <c r="DE84" i="2"/>
  <c r="DH84" i="2"/>
  <c r="DI84" i="2"/>
  <c r="DL84" i="2"/>
  <c r="DM84" i="2"/>
  <c r="DP84" i="2"/>
  <c r="DQ84" i="2"/>
  <c r="DT84" i="2"/>
  <c r="DU84" i="2"/>
  <c r="DX84" i="2"/>
  <c r="DY84" i="2"/>
  <c r="EB84" i="2"/>
  <c r="EC84" i="2"/>
  <c r="EF84" i="2"/>
  <c r="EG84" i="2"/>
  <c r="EJ84" i="2"/>
  <c r="EK84" i="2"/>
  <c r="EN84" i="2"/>
  <c r="EO84" i="2"/>
  <c r="ER84" i="2"/>
  <c r="ES84" i="2"/>
  <c r="EV84" i="2"/>
  <c r="EW84" i="2"/>
  <c r="EZ84" i="2"/>
  <c r="FA84" i="2"/>
  <c r="FD84" i="2"/>
  <c r="FE84" i="2"/>
  <c r="FH84" i="2"/>
  <c r="FI84" i="2"/>
  <c r="H85" i="2"/>
  <c r="I85" i="2"/>
  <c r="L85" i="2"/>
  <c r="M85" i="2"/>
  <c r="P85" i="2"/>
  <c r="Q85" i="2"/>
  <c r="T85" i="2"/>
  <c r="U85" i="2"/>
  <c r="X85" i="2"/>
  <c r="Y85" i="2"/>
  <c r="AB85" i="2"/>
  <c r="AC85" i="2"/>
  <c r="AF85" i="2"/>
  <c r="AG85" i="2"/>
  <c r="AJ85" i="2"/>
  <c r="AK85" i="2"/>
  <c r="AN85" i="2"/>
  <c r="AO85" i="2"/>
  <c r="AR85" i="2"/>
  <c r="AS85" i="2"/>
  <c r="AV85" i="2"/>
  <c r="AW85" i="2"/>
  <c r="AZ85" i="2"/>
  <c r="BA85" i="2"/>
  <c r="BD85" i="2"/>
  <c r="BE85" i="2"/>
  <c r="BH85" i="2"/>
  <c r="BI85" i="2"/>
  <c r="BL85" i="2"/>
  <c r="BM85" i="2"/>
  <c r="BP85" i="2"/>
  <c r="BQ85" i="2"/>
  <c r="BT85" i="2"/>
  <c r="BU85" i="2"/>
  <c r="BX85" i="2"/>
  <c r="BY85" i="2"/>
  <c r="CB85" i="2"/>
  <c r="CC85" i="2"/>
  <c r="CF85" i="2"/>
  <c r="CG85" i="2"/>
  <c r="CJ85" i="2"/>
  <c r="CK85" i="2"/>
  <c r="CN85" i="2"/>
  <c r="CO85" i="2"/>
  <c r="CR85" i="2"/>
  <c r="CS85" i="2"/>
  <c r="CV85" i="2"/>
  <c r="CW85" i="2"/>
  <c r="CZ85" i="2"/>
  <c r="DA85" i="2"/>
  <c r="DD85" i="2"/>
  <c r="DE85" i="2"/>
  <c r="DH85" i="2"/>
  <c r="DI85" i="2"/>
  <c r="DL85" i="2"/>
  <c r="DM85" i="2"/>
  <c r="DP85" i="2"/>
  <c r="DQ85" i="2"/>
  <c r="DT85" i="2"/>
  <c r="DU85" i="2"/>
  <c r="DX85" i="2"/>
  <c r="DY85" i="2"/>
  <c r="EB85" i="2"/>
  <c r="EC85" i="2"/>
  <c r="EF85" i="2"/>
  <c r="EG85" i="2"/>
  <c r="EJ85" i="2"/>
  <c r="EK85" i="2"/>
  <c r="EN85" i="2"/>
  <c r="EO85" i="2"/>
  <c r="ER85" i="2"/>
  <c r="ES85" i="2"/>
  <c r="EV85" i="2"/>
  <c r="EW85" i="2"/>
  <c r="EZ85" i="2"/>
  <c r="FA85" i="2"/>
  <c r="FD85" i="2"/>
  <c r="FE85" i="2"/>
  <c r="FH85" i="2"/>
  <c r="FI85" i="2"/>
  <c r="H86" i="2"/>
  <c r="I86" i="2"/>
  <c r="L86" i="2"/>
  <c r="M86" i="2"/>
  <c r="P86" i="2"/>
  <c r="Q86" i="2"/>
  <c r="T86" i="2"/>
  <c r="U86" i="2"/>
  <c r="X86" i="2"/>
  <c r="Y86" i="2"/>
  <c r="AB86" i="2"/>
  <c r="AC86" i="2"/>
  <c r="AF86" i="2"/>
  <c r="AG86" i="2"/>
  <c r="AJ86" i="2"/>
  <c r="AK86" i="2"/>
  <c r="AN86" i="2"/>
  <c r="AO86" i="2"/>
  <c r="AR86" i="2"/>
  <c r="AS86" i="2"/>
  <c r="AV86" i="2"/>
  <c r="AW86" i="2"/>
  <c r="AZ86" i="2"/>
  <c r="BA86" i="2"/>
  <c r="BD86" i="2"/>
  <c r="BE86" i="2"/>
  <c r="BH86" i="2"/>
  <c r="BI86" i="2"/>
  <c r="BL86" i="2"/>
  <c r="BM86" i="2"/>
  <c r="BP86" i="2"/>
  <c r="BQ86" i="2"/>
  <c r="BT86" i="2"/>
  <c r="BU86" i="2"/>
  <c r="BX86" i="2"/>
  <c r="BY86" i="2"/>
  <c r="CB86" i="2"/>
  <c r="CC86" i="2"/>
  <c r="CF86" i="2"/>
  <c r="CG86" i="2"/>
  <c r="CJ86" i="2"/>
  <c r="CK86" i="2"/>
  <c r="CN86" i="2"/>
  <c r="CO86" i="2"/>
  <c r="CR86" i="2"/>
  <c r="CS86" i="2"/>
  <c r="CV86" i="2"/>
  <c r="CW86" i="2"/>
  <c r="CZ86" i="2"/>
  <c r="DA86" i="2"/>
  <c r="DD86" i="2"/>
  <c r="DE86" i="2"/>
  <c r="DH86" i="2"/>
  <c r="DI86" i="2"/>
  <c r="DL86" i="2"/>
  <c r="DM86" i="2"/>
  <c r="DP86" i="2"/>
  <c r="DQ86" i="2"/>
  <c r="DT86" i="2"/>
  <c r="DU86" i="2"/>
  <c r="DX86" i="2"/>
  <c r="DY86" i="2"/>
  <c r="EB86" i="2"/>
  <c r="EC86" i="2"/>
  <c r="EF86" i="2"/>
  <c r="EG86" i="2"/>
  <c r="EJ86" i="2"/>
  <c r="EK86" i="2"/>
  <c r="EN86" i="2"/>
  <c r="EO86" i="2"/>
  <c r="ER86" i="2"/>
  <c r="ES86" i="2"/>
  <c r="EV86" i="2"/>
  <c r="EW86" i="2"/>
  <c r="EZ86" i="2"/>
  <c r="FA86" i="2"/>
  <c r="FD86" i="2"/>
  <c r="FE86" i="2"/>
  <c r="FH86" i="2"/>
  <c r="FI86" i="2"/>
  <c r="H87" i="2"/>
  <c r="I87" i="2"/>
  <c r="L87" i="2"/>
  <c r="M87" i="2"/>
  <c r="P87" i="2"/>
  <c r="Q87" i="2"/>
  <c r="T87" i="2"/>
  <c r="U87" i="2"/>
  <c r="X87" i="2"/>
  <c r="Y87" i="2"/>
  <c r="AB87" i="2"/>
  <c r="AC87" i="2"/>
  <c r="AF87" i="2"/>
  <c r="AG87" i="2"/>
  <c r="AJ87" i="2"/>
  <c r="AK87" i="2"/>
  <c r="AN87" i="2"/>
  <c r="AO87" i="2"/>
  <c r="AR87" i="2"/>
  <c r="AS87" i="2"/>
  <c r="AV87" i="2"/>
  <c r="AW87" i="2"/>
  <c r="AZ87" i="2"/>
  <c r="BA87" i="2"/>
  <c r="BD87" i="2"/>
  <c r="BE87" i="2"/>
  <c r="BH87" i="2"/>
  <c r="BI87" i="2"/>
  <c r="BL87" i="2"/>
  <c r="BM87" i="2"/>
  <c r="BP87" i="2"/>
  <c r="BQ87" i="2"/>
  <c r="BT87" i="2"/>
  <c r="BU87" i="2"/>
  <c r="BX87" i="2"/>
  <c r="BY87" i="2"/>
  <c r="CB87" i="2"/>
  <c r="CC87" i="2"/>
  <c r="CF87" i="2"/>
  <c r="CG87" i="2"/>
  <c r="CJ87" i="2"/>
  <c r="CK87" i="2"/>
  <c r="CN87" i="2"/>
  <c r="CO87" i="2"/>
  <c r="CR87" i="2"/>
  <c r="CS87" i="2"/>
  <c r="CV87" i="2"/>
  <c r="CW87" i="2"/>
  <c r="CZ87" i="2"/>
  <c r="DA87" i="2"/>
  <c r="DD87" i="2"/>
  <c r="DE87" i="2"/>
  <c r="DH87" i="2"/>
  <c r="DI87" i="2"/>
  <c r="DL87" i="2"/>
  <c r="DM87" i="2"/>
  <c r="DP87" i="2"/>
  <c r="DQ87" i="2"/>
  <c r="DT87" i="2"/>
  <c r="DU87" i="2"/>
  <c r="DX87" i="2"/>
  <c r="DY87" i="2"/>
  <c r="EB87" i="2"/>
  <c r="EC87" i="2"/>
  <c r="EF87" i="2"/>
  <c r="EG87" i="2"/>
  <c r="EJ87" i="2"/>
  <c r="EK87" i="2"/>
  <c r="EN87" i="2"/>
  <c r="EO87" i="2"/>
  <c r="ER87" i="2"/>
  <c r="ES87" i="2"/>
  <c r="EV87" i="2"/>
  <c r="EW87" i="2"/>
  <c r="EZ87" i="2"/>
  <c r="FA87" i="2"/>
  <c r="FD87" i="2"/>
  <c r="FE87" i="2"/>
  <c r="FH87" i="2"/>
  <c r="FI87" i="2"/>
  <c r="H88" i="2"/>
  <c r="I88" i="2"/>
  <c r="L88" i="2"/>
  <c r="M88" i="2"/>
  <c r="P88" i="2"/>
  <c r="Q88" i="2"/>
  <c r="T88" i="2"/>
  <c r="U88" i="2"/>
  <c r="X88" i="2"/>
  <c r="Y88" i="2"/>
  <c r="AB88" i="2"/>
  <c r="AC88" i="2"/>
  <c r="AF88" i="2"/>
  <c r="AG88" i="2"/>
  <c r="AJ88" i="2"/>
  <c r="AK88" i="2"/>
  <c r="AN88" i="2"/>
  <c r="AO88" i="2"/>
  <c r="AR88" i="2"/>
  <c r="AS88" i="2"/>
  <c r="AV88" i="2"/>
  <c r="AW88" i="2"/>
  <c r="AZ88" i="2"/>
  <c r="BA88" i="2"/>
  <c r="BD88" i="2"/>
  <c r="BE88" i="2"/>
  <c r="BH88" i="2"/>
  <c r="BI88" i="2"/>
  <c r="BL88" i="2"/>
  <c r="BM88" i="2"/>
  <c r="BP88" i="2"/>
  <c r="BQ88" i="2"/>
  <c r="BT88" i="2"/>
  <c r="BU88" i="2"/>
  <c r="BX88" i="2"/>
  <c r="BY88" i="2"/>
  <c r="CB88" i="2"/>
  <c r="CC88" i="2"/>
  <c r="CF88" i="2"/>
  <c r="CG88" i="2"/>
  <c r="CJ88" i="2"/>
  <c r="CK88" i="2"/>
  <c r="CN88" i="2"/>
  <c r="CO88" i="2"/>
  <c r="CR88" i="2"/>
  <c r="CS88" i="2"/>
  <c r="CV88" i="2"/>
  <c r="CW88" i="2"/>
  <c r="CZ88" i="2"/>
  <c r="DA88" i="2"/>
  <c r="DD88" i="2"/>
  <c r="DE88" i="2"/>
  <c r="DH88" i="2"/>
  <c r="DI88" i="2"/>
  <c r="DL88" i="2"/>
  <c r="DM88" i="2"/>
  <c r="DP88" i="2"/>
  <c r="DQ88" i="2"/>
  <c r="DT88" i="2"/>
  <c r="DU88" i="2"/>
  <c r="DX88" i="2"/>
  <c r="DY88" i="2"/>
  <c r="EB88" i="2"/>
  <c r="EC88" i="2"/>
  <c r="EF88" i="2"/>
  <c r="EG88" i="2"/>
  <c r="EJ88" i="2"/>
  <c r="EK88" i="2"/>
  <c r="EN88" i="2"/>
  <c r="EO88" i="2"/>
  <c r="ER88" i="2"/>
  <c r="ES88" i="2"/>
  <c r="EV88" i="2"/>
  <c r="EW88" i="2"/>
  <c r="EZ88" i="2"/>
  <c r="FA88" i="2"/>
  <c r="FD88" i="2"/>
  <c r="FE88" i="2"/>
  <c r="FH88" i="2"/>
  <c r="FI88" i="2"/>
  <c r="H89" i="2"/>
  <c r="I89" i="2"/>
  <c r="L89" i="2"/>
  <c r="M89" i="2"/>
  <c r="P89" i="2"/>
  <c r="Q89" i="2"/>
  <c r="T89" i="2"/>
  <c r="U89" i="2"/>
  <c r="X89" i="2"/>
  <c r="Y89" i="2"/>
  <c r="AB89" i="2"/>
  <c r="AC89" i="2"/>
  <c r="AF89" i="2"/>
  <c r="AG89" i="2"/>
  <c r="AJ89" i="2"/>
  <c r="AK89" i="2"/>
  <c r="AN89" i="2"/>
  <c r="AO89" i="2"/>
  <c r="AR89" i="2"/>
  <c r="AS89" i="2"/>
  <c r="AV89" i="2"/>
  <c r="AW89" i="2"/>
  <c r="AZ89" i="2"/>
  <c r="BA89" i="2"/>
  <c r="BD89" i="2"/>
  <c r="BE89" i="2"/>
  <c r="BH89" i="2"/>
  <c r="BI89" i="2"/>
  <c r="BL89" i="2"/>
  <c r="BM89" i="2"/>
  <c r="BP89" i="2"/>
  <c r="BQ89" i="2"/>
  <c r="BT89" i="2"/>
  <c r="BU89" i="2"/>
  <c r="BX89" i="2"/>
  <c r="BY89" i="2"/>
  <c r="CB89" i="2"/>
  <c r="CC89" i="2"/>
  <c r="CF89" i="2"/>
  <c r="CG89" i="2"/>
  <c r="CJ89" i="2"/>
  <c r="CK89" i="2"/>
  <c r="CN89" i="2"/>
  <c r="CO89" i="2"/>
  <c r="CR89" i="2"/>
  <c r="CS89" i="2"/>
  <c r="CV89" i="2"/>
  <c r="CW89" i="2"/>
  <c r="CZ89" i="2"/>
  <c r="DA89" i="2"/>
  <c r="DD89" i="2"/>
  <c r="DE89" i="2"/>
  <c r="DH89" i="2"/>
  <c r="DI89" i="2"/>
  <c r="DL89" i="2"/>
  <c r="DM89" i="2"/>
  <c r="DP89" i="2"/>
  <c r="DQ89" i="2"/>
  <c r="DT89" i="2"/>
  <c r="DU89" i="2"/>
  <c r="DX89" i="2"/>
  <c r="DY89" i="2"/>
  <c r="EB89" i="2"/>
  <c r="EC89" i="2"/>
  <c r="EF89" i="2"/>
  <c r="EG89" i="2"/>
  <c r="EJ89" i="2"/>
  <c r="EK89" i="2"/>
  <c r="EN89" i="2"/>
  <c r="EO89" i="2"/>
  <c r="ER89" i="2"/>
  <c r="ES89" i="2"/>
  <c r="EV89" i="2"/>
  <c r="EW89" i="2"/>
  <c r="EZ89" i="2"/>
  <c r="FA89" i="2"/>
  <c r="FD89" i="2"/>
  <c r="FE89" i="2"/>
  <c r="FH89" i="2"/>
  <c r="FI89" i="2"/>
  <c r="H90" i="2"/>
  <c r="I90" i="2"/>
  <c r="L90" i="2"/>
  <c r="M90" i="2"/>
  <c r="P90" i="2"/>
  <c r="Q90" i="2"/>
  <c r="T90" i="2"/>
  <c r="U90" i="2"/>
  <c r="X90" i="2"/>
  <c r="Y90" i="2"/>
  <c r="AB90" i="2"/>
  <c r="AC90" i="2"/>
  <c r="AF90" i="2"/>
  <c r="AG90" i="2"/>
  <c r="AJ90" i="2"/>
  <c r="AK90" i="2"/>
  <c r="AN90" i="2"/>
  <c r="AO90" i="2"/>
  <c r="AR90" i="2"/>
  <c r="AS90" i="2"/>
  <c r="AV90" i="2"/>
  <c r="AW90" i="2"/>
  <c r="AZ90" i="2"/>
  <c r="BA90" i="2"/>
  <c r="BD90" i="2"/>
  <c r="BE90" i="2"/>
  <c r="BH90" i="2"/>
  <c r="BI90" i="2"/>
  <c r="BL90" i="2"/>
  <c r="BM90" i="2"/>
  <c r="BP90" i="2"/>
  <c r="BQ90" i="2"/>
  <c r="BT90" i="2"/>
  <c r="BU90" i="2"/>
  <c r="BX90" i="2"/>
  <c r="BY90" i="2"/>
  <c r="CB90" i="2"/>
  <c r="CC90" i="2"/>
  <c r="CF90" i="2"/>
  <c r="CG90" i="2"/>
  <c r="CJ90" i="2"/>
  <c r="CK90" i="2"/>
  <c r="CN90" i="2"/>
  <c r="CO90" i="2"/>
  <c r="CR90" i="2"/>
  <c r="CS90" i="2"/>
  <c r="CV90" i="2"/>
  <c r="CW90" i="2"/>
  <c r="CZ90" i="2"/>
  <c r="DA90" i="2"/>
  <c r="DD90" i="2"/>
  <c r="DE90" i="2"/>
  <c r="DH90" i="2"/>
  <c r="DI90" i="2"/>
  <c r="DL90" i="2"/>
  <c r="DM90" i="2"/>
  <c r="DP90" i="2"/>
  <c r="DQ90" i="2"/>
  <c r="DT90" i="2"/>
  <c r="DU90" i="2"/>
  <c r="DX90" i="2"/>
  <c r="DY90" i="2"/>
  <c r="EB90" i="2"/>
  <c r="EC90" i="2"/>
  <c r="EF90" i="2"/>
  <c r="EG90" i="2"/>
  <c r="EJ90" i="2"/>
  <c r="EK90" i="2"/>
  <c r="EN90" i="2"/>
  <c r="EO90" i="2"/>
  <c r="ER90" i="2"/>
  <c r="ES90" i="2"/>
  <c r="EV90" i="2"/>
  <c r="EW90" i="2"/>
  <c r="EZ90" i="2"/>
  <c r="FA90" i="2"/>
  <c r="FD90" i="2"/>
  <c r="FE90" i="2"/>
  <c r="FH90" i="2"/>
  <c r="FI90" i="2"/>
  <c r="H91" i="2"/>
  <c r="I91" i="2"/>
  <c r="L91" i="2"/>
  <c r="M91" i="2"/>
  <c r="P91" i="2"/>
  <c r="Q91" i="2"/>
  <c r="T91" i="2"/>
  <c r="U91" i="2"/>
  <c r="X91" i="2"/>
  <c r="Y91" i="2"/>
  <c r="AB91" i="2"/>
  <c r="AC91" i="2"/>
  <c r="AF91" i="2"/>
  <c r="AG91" i="2"/>
  <c r="AJ91" i="2"/>
  <c r="AK91" i="2"/>
  <c r="AN91" i="2"/>
  <c r="AO91" i="2"/>
  <c r="AR91" i="2"/>
  <c r="AS91" i="2"/>
  <c r="AV91" i="2"/>
  <c r="AW91" i="2"/>
  <c r="AZ91" i="2"/>
  <c r="BA91" i="2"/>
  <c r="BD91" i="2"/>
  <c r="BE91" i="2"/>
  <c r="BH91" i="2"/>
  <c r="BI91" i="2"/>
  <c r="BL91" i="2"/>
  <c r="BM91" i="2"/>
  <c r="BP91" i="2"/>
  <c r="BQ91" i="2"/>
  <c r="BT91" i="2"/>
  <c r="BU91" i="2"/>
  <c r="BX91" i="2"/>
  <c r="BY91" i="2"/>
  <c r="CB91" i="2"/>
  <c r="CC91" i="2"/>
  <c r="CF91" i="2"/>
  <c r="CG91" i="2"/>
  <c r="CJ91" i="2"/>
  <c r="CK91" i="2"/>
  <c r="CN91" i="2"/>
  <c r="CO91" i="2"/>
  <c r="CR91" i="2"/>
  <c r="CS91" i="2"/>
  <c r="CV91" i="2"/>
  <c r="CW91" i="2"/>
  <c r="CZ91" i="2"/>
  <c r="DA91" i="2"/>
  <c r="DD91" i="2"/>
  <c r="DE91" i="2"/>
  <c r="DH91" i="2"/>
  <c r="DI91" i="2"/>
  <c r="DL91" i="2"/>
  <c r="DM91" i="2"/>
  <c r="DP91" i="2"/>
  <c r="DQ91" i="2"/>
  <c r="DT91" i="2"/>
  <c r="DU91" i="2"/>
  <c r="DX91" i="2"/>
  <c r="DY91" i="2"/>
  <c r="EB91" i="2"/>
  <c r="EC91" i="2"/>
  <c r="EF91" i="2"/>
  <c r="EG91" i="2"/>
  <c r="EJ91" i="2"/>
  <c r="EK91" i="2"/>
  <c r="EN91" i="2"/>
  <c r="EO91" i="2"/>
  <c r="ER91" i="2"/>
  <c r="ES91" i="2"/>
  <c r="EV91" i="2"/>
  <c r="EW91" i="2"/>
  <c r="EZ91" i="2"/>
  <c r="FA91" i="2"/>
  <c r="FD91" i="2"/>
  <c r="FE91" i="2"/>
  <c r="FH91" i="2"/>
  <c r="FI91" i="2"/>
  <c r="H92" i="2"/>
  <c r="I92" i="2"/>
  <c r="L92" i="2"/>
  <c r="M92" i="2"/>
  <c r="P92" i="2"/>
  <c r="Q92" i="2"/>
  <c r="T92" i="2"/>
  <c r="U92" i="2"/>
  <c r="X92" i="2"/>
  <c r="Y92" i="2"/>
  <c r="AB92" i="2"/>
  <c r="AC92" i="2"/>
  <c r="AF92" i="2"/>
  <c r="AG92" i="2"/>
  <c r="AJ92" i="2"/>
  <c r="AK92" i="2"/>
  <c r="AN92" i="2"/>
  <c r="AO92" i="2"/>
  <c r="AR92" i="2"/>
  <c r="AS92" i="2"/>
  <c r="AV92" i="2"/>
  <c r="AW92" i="2"/>
  <c r="AZ92" i="2"/>
  <c r="BA92" i="2"/>
  <c r="BD92" i="2"/>
  <c r="BE92" i="2"/>
  <c r="BH92" i="2"/>
  <c r="BI92" i="2"/>
  <c r="BL92" i="2"/>
  <c r="BM92" i="2"/>
  <c r="BP92" i="2"/>
  <c r="BQ92" i="2"/>
  <c r="BT92" i="2"/>
  <c r="BU92" i="2"/>
  <c r="BX92" i="2"/>
  <c r="BY92" i="2"/>
  <c r="CB92" i="2"/>
  <c r="CC92" i="2"/>
  <c r="CF92" i="2"/>
  <c r="CG92" i="2"/>
  <c r="CJ92" i="2"/>
  <c r="CK92" i="2"/>
  <c r="CN92" i="2"/>
  <c r="CO92" i="2"/>
  <c r="CR92" i="2"/>
  <c r="CS92" i="2"/>
  <c r="CV92" i="2"/>
  <c r="CW92" i="2"/>
  <c r="CZ92" i="2"/>
  <c r="DA92" i="2"/>
  <c r="DD92" i="2"/>
  <c r="DE92" i="2"/>
  <c r="DH92" i="2"/>
  <c r="DI92" i="2"/>
  <c r="DL92" i="2"/>
  <c r="DM92" i="2"/>
  <c r="DP92" i="2"/>
  <c r="DQ92" i="2"/>
  <c r="DT92" i="2"/>
  <c r="DU92" i="2"/>
  <c r="DX92" i="2"/>
  <c r="DY92" i="2"/>
  <c r="EB92" i="2"/>
  <c r="EC92" i="2"/>
  <c r="EF92" i="2"/>
  <c r="EG92" i="2"/>
  <c r="EJ92" i="2"/>
  <c r="EK92" i="2"/>
  <c r="EN92" i="2"/>
  <c r="EO92" i="2"/>
  <c r="ER92" i="2"/>
  <c r="ES92" i="2"/>
  <c r="EV92" i="2"/>
  <c r="EW92" i="2"/>
  <c r="EZ92" i="2"/>
  <c r="FA92" i="2"/>
  <c r="FD92" i="2"/>
  <c r="FE92" i="2"/>
  <c r="FH92" i="2"/>
  <c r="FI92" i="2"/>
  <c r="H93" i="2"/>
  <c r="I93" i="2"/>
  <c r="L93" i="2"/>
  <c r="M93" i="2"/>
  <c r="P93" i="2"/>
  <c r="Q93" i="2"/>
  <c r="T93" i="2"/>
  <c r="U93" i="2"/>
  <c r="X93" i="2"/>
  <c r="Y93" i="2"/>
  <c r="AB93" i="2"/>
  <c r="AC93" i="2"/>
  <c r="AF93" i="2"/>
  <c r="AG93" i="2"/>
  <c r="AJ93" i="2"/>
  <c r="AK93" i="2"/>
  <c r="AN93" i="2"/>
  <c r="AO93" i="2"/>
  <c r="AR93" i="2"/>
  <c r="AS93" i="2"/>
  <c r="AV93" i="2"/>
  <c r="AW93" i="2"/>
  <c r="AZ93" i="2"/>
  <c r="BA93" i="2"/>
  <c r="BD93" i="2"/>
  <c r="BE93" i="2"/>
  <c r="BH93" i="2"/>
  <c r="BI93" i="2"/>
  <c r="BL93" i="2"/>
  <c r="BM93" i="2"/>
  <c r="BP93" i="2"/>
  <c r="BQ93" i="2"/>
  <c r="BT93" i="2"/>
  <c r="BU93" i="2"/>
  <c r="BX93" i="2"/>
  <c r="BY93" i="2"/>
  <c r="CB93" i="2"/>
  <c r="CC93" i="2"/>
  <c r="CF93" i="2"/>
  <c r="CG93" i="2"/>
  <c r="CJ93" i="2"/>
  <c r="CK93" i="2"/>
  <c r="CN93" i="2"/>
  <c r="CO93" i="2"/>
  <c r="CR93" i="2"/>
  <c r="CS93" i="2"/>
  <c r="CV93" i="2"/>
  <c r="CW93" i="2"/>
  <c r="CZ93" i="2"/>
  <c r="DA93" i="2"/>
  <c r="DD93" i="2"/>
  <c r="DE93" i="2"/>
  <c r="DH93" i="2"/>
  <c r="DI93" i="2"/>
  <c r="DL93" i="2"/>
  <c r="DM93" i="2"/>
  <c r="DP93" i="2"/>
  <c r="DQ93" i="2"/>
  <c r="DT93" i="2"/>
  <c r="DU93" i="2"/>
  <c r="DX93" i="2"/>
  <c r="DY93" i="2"/>
  <c r="EB93" i="2"/>
  <c r="EC93" i="2"/>
  <c r="EF93" i="2"/>
  <c r="EG93" i="2"/>
  <c r="EJ93" i="2"/>
  <c r="EK93" i="2"/>
  <c r="EN93" i="2"/>
  <c r="EO93" i="2"/>
  <c r="ER93" i="2"/>
  <c r="ES93" i="2"/>
  <c r="EV93" i="2"/>
  <c r="EW93" i="2"/>
  <c r="EZ93" i="2"/>
  <c r="FA93" i="2"/>
  <c r="FD93" i="2"/>
  <c r="FE93" i="2"/>
  <c r="FH93" i="2"/>
  <c r="FI93" i="2"/>
  <c r="H94" i="2"/>
  <c r="I94" i="2"/>
  <c r="L94" i="2"/>
  <c r="M94" i="2"/>
  <c r="P94" i="2"/>
  <c r="Q94" i="2"/>
  <c r="T94" i="2"/>
  <c r="U94" i="2"/>
  <c r="X94" i="2"/>
  <c r="Y94" i="2"/>
  <c r="AB94" i="2"/>
  <c r="AC94" i="2"/>
  <c r="AF94" i="2"/>
  <c r="AG94" i="2"/>
  <c r="AJ94" i="2"/>
  <c r="AK94" i="2"/>
  <c r="AN94" i="2"/>
  <c r="AO94" i="2"/>
  <c r="AR94" i="2"/>
  <c r="AS94" i="2"/>
  <c r="AV94" i="2"/>
  <c r="AW94" i="2"/>
  <c r="AZ94" i="2"/>
  <c r="BA94" i="2"/>
  <c r="BD94" i="2"/>
  <c r="BE94" i="2"/>
  <c r="BH94" i="2"/>
  <c r="BI94" i="2"/>
  <c r="BL94" i="2"/>
  <c r="BM94" i="2"/>
  <c r="BP94" i="2"/>
  <c r="BQ94" i="2"/>
  <c r="BT94" i="2"/>
  <c r="BU94" i="2"/>
  <c r="BX94" i="2"/>
  <c r="BY94" i="2"/>
  <c r="CB94" i="2"/>
  <c r="CC94" i="2"/>
  <c r="CF94" i="2"/>
  <c r="CG94" i="2"/>
  <c r="CJ94" i="2"/>
  <c r="CK94" i="2"/>
  <c r="CN94" i="2"/>
  <c r="CO94" i="2"/>
  <c r="CR94" i="2"/>
  <c r="CS94" i="2"/>
  <c r="CV94" i="2"/>
  <c r="CW94" i="2"/>
  <c r="CZ94" i="2"/>
  <c r="DA94" i="2"/>
  <c r="DD94" i="2"/>
  <c r="DE94" i="2"/>
  <c r="DH94" i="2"/>
  <c r="DI94" i="2"/>
  <c r="DL94" i="2"/>
  <c r="DM94" i="2"/>
  <c r="DP94" i="2"/>
  <c r="DQ94" i="2"/>
  <c r="DT94" i="2"/>
  <c r="DU94" i="2"/>
  <c r="DX94" i="2"/>
  <c r="DY94" i="2"/>
  <c r="EB94" i="2"/>
  <c r="EC94" i="2"/>
  <c r="EF94" i="2"/>
  <c r="EG94" i="2"/>
  <c r="EJ94" i="2"/>
  <c r="EK94" i="2"/>
  <c r="EN94" i="2"/>
  <c r="EO94" i="2"/>
  <c r="ER94" i="2"/>
  <c r="ES94" i="2"/>
  <c r="EV94" i="2"/>
  <c r="EW94" i="2"/>
  <c r="EZ94" i="2"/>
  <c r="FA94" i="2"/>
  <c r="FD94" i="2"/>
  <c r="FE94" i="2"/>
  <c r="FH94" i="2"/>
  <c r="FI94" i="2"/>
  <c r="H95" i="2"/>
  <c r="I95" i="2"/>
  <c r="L95" i="2"/>
  <c r="M95" i="2"/>
  <c r="P95" i="2"/>
  <c r="Q95" i="2"/>
  <c r="T95" i="2"/>
  <c r="U95" i="2"/>
  <c r="X95" i="2"/>
  <c r="Y95" i="2"/>
  <c r="AB95" i="2"/>
  <c r="AC95" i="2"/>
  <c r="AF95" i="2"/>
  <c r="AG95" i="2"/>
  <c r="AJ95" i="2"/>
  <c r="AK95" i="2"/>
  <c r="AN95" i="2"/>
  <c r="AO95" i="2"/>
  <c r="AR95" i="2"/>
  <c r="AS95" i="2"/>
  <c r="AV95" i="2"/>
  <c r="AW95" i="2"/>
  <c r="AZ95" i="2"/>
  <c r="BA95" i="2"/>
  <c r="BD95" i="2"/>
  <c r="BE95" i="2"/>
  <c r="BH95" i="2"/>
  <c r="BI95" i="2"/>
  <c r="BL95" i="2"/>
  <c r="BM95" i="2"/>
  <c r="BP95" i="2"/>
  <c r="BQ95" i="2"/>
  <c r="BT95" i="2"/>
  <c r="BU95" i="2"/>
  <c r="BX95" i="2"/>
  <c r="BY95" i="2"/>
  <c r="CB95" i="2"/>
  <c r="CC95" i="2"/>
  <c r="CF95" i="2"/>
  <c r="CG95" i="2"/>
  <c r="CJ95" i="2"/>
  <c r="CK95" i="2"/>
  <c r="CN95" i="2"/>
  <c r="CO95" i="2"/>
  <c r="CR95" i="2"/>
  <c r="CS95" i="2"/>
  <c r="CV95" i="2"/>
  <c r="CW95" i="2"/>
  <c r="CZ95" i="2"/>
  <c r="DA95" i="2"/>
  <c r="DD95" i="2"/>
  <c r="DE95" i="2"/>
  <c r="DH95" i="2"/>
  <c r="DI95" i="2"/>
  <c r="DL95" i="2"/>
  <c r="DM95" i="2"/>
  <c r="DP95" i="2"/>
  <c r="DQ95" i="2"/>
  <c r="DT95" i="2"/>
  <c r="DU95" i="2"/>
  <c r="DX95" i="2"/>
  <c r="DY95" i="2"/>
  <c r="EB95" i="2"/>
  <c r="EC95" i="2"/>
  <c r="EF95" i="2"/>
  <c r="EG95" i="2"/>
  <c r="EJ95" i="2"/>
  <c r="EK95" i="2"/>
  <c r="EN95" i="2"/>
  <c r="EO95" i="2"/>
  <c r="ER95" i="2"/>
  <c r="ES95" i="2"/>
  <c r="EV95" i="2"/>
  <c r="EW95" i="2"/>
  <c r="EZ95" i="2"/>
  <c r="FA95" i="2"/>
  <c r="FD95" i="2"/>
  <c r="FE95" i="2"/>
  <c r="FH95" i="2"/>
  <c r="FI95" i="2"/>
  <c r="H96" i="2"/>
  <c r="I96" i="2"/>
  <c r="L96" i="2"/>
  <c r="M96" i="2"/>
  <c r="P96" i="2"/>
  <c r="Q96" i="2"/>
  <c r="T96" i="2"/>
  <c r="U96" i="2"/>
  <c r="X96" i="2"/>
  <c r="Y96" i="2"/>
  <c r="AB96" i="2"/>
  <c r="AC96" i="2"/>
  <c r="AF96" i="2"/>
  <c r="AG96" i="2"/>
  <c r="AJ96" i="2"/>
  <c r="AK96" i="2"/>
  <c r="AN96" i="2"/>
  <c r="AO96" i="2"/>
  <c r="AR96" i="2"/>
  <c r="AS96" i="2"/>
  <c r="AV96" i="2"/>
  <c r="AW96" i="2"/>
  <c r="AZ96" i="2"/>
  <c r="BA96" i="2"/>
  <c r="BD96" i="2"/>
  <c r="BE96" i="2"/>
  <c r="BH96" i="2"/>
  <c r="BI96" i="2"/>
  <c r="BL96" i="2"/>
  <c r="BM96" i="2"/>
  <c r="BP96" i="2"/>
  <c r="BQ96" i="2"/>
  <c r="BT96" i="2"/>
  <c r="BU96" i="2"/>
  <c r="BX96" i="2"/>
  <c r="BY96" i="2"/>
  <c r="CB96" i="2"/>
  <c r="CC96" i="2"/>
  <c r="CF96" i="2"/>
  <c r="CG96" i="2"/>
  <c r="CJ96" i="2"/>
  <c r="CK96" i="2"/>
  <c r="CN96" i="2"/>
  <c r="CO96" i="2"/>
  <c r="CR96" i="2"/>
  <c r="CS96" i="2"/>
  <c r="CV96" i="2"/>
  <c r="CW96" i="2"/>
  <c r="CZ96" i="2"/>
  <c r="DA96" i="2"/>
  <c r="DD96" i="2"/>
  <c r="DE96" i="2"/>
  <c r="DH96" i="2"/>
  <c r="DI96" i="2"/>
  <c r="DL96" i="2"/>
  <c r="DM96" i="2"/>
  <c r="DP96" i="2"/>
  <c r="DQ96" i="2"/>
  <c r="DT96" i="2"/>
  <c r="DU96" i="2"/>
  <c r="DX96" i="2"/>
  <c r="DY96" i="2"/>
  <c r="EB96" i="2"/>
  <c r="EC96" i="2"/>
  <c r="EF96" i="2"/>
  <c r="EG96" i="2"/>
  <c r="EJ96" i="2"/>
  <c r="EK96" i="2"/>
  <c r="EN96" i="2"/>
  <c r="EO96" i="2"/>
  <c r="ER96" i="2"/>
  <c r="ES96" i="2"/>
  <c r="EV96" i="2"/>
  <c r="EW96" i="2"/>
  <c r="EZ96" i="2"/>
  <c r="FA96" i="2"/>
  <c r="FD96" i="2"/>
  <c r="FE96" i="2"/>
  <c r="FH96" i="2"/>
  <c r="FI96" i="2"/>
  <c r="H97" i="2"/>
  <c r="I97" i="2"/>
  <c r="L97" i="2"/>
  <c r="M97" i="2"/>
  <c r="P97" i="2"/>
  <c r="Q97" i="2"/>
  <c r="T97" i="2"/>
  <c r="U97" i="2"/>
  <c r="X97" i="2"/>
  <c r="Y97" i="2"/>
  <c r="AB97" i="2"/>
  <c r="AC97" i="2"/>
  <c r="AF97" i="2"/>
  <c r="AG97" i="2"/>
  <c r="AJ97" i="2"/>
  <c r="AK97" i="2"/>
  <c r="AN97" i="2"/>
  <c r="AO97" i="2"/>
  <c r="AR97" i="2"/>
  <c r="AS97" i="2"/>
  <c r="AV97" i="2"/>
  <c r="AW97" i="2"/>
  <c r="AZ97" i="2"/>
  <c r="BA97" i="2"/>
  <c r="BD97" i="2"/>
  <c r="BE97" i="2"/>
  <c r="BH97" i="2"/>
  <c r="BI97" i="2"/>
  <c r="BL97" i="2"/>
  <c r="BM97" i="2"/>
  <c r="BP97" i="2"/>
  <c r="BQ97" i="2"/>
  <c r="BT97" i="2"/>
  <c r="BU97" i="2"/>
  <c r="BX97" i="2"/>
  <c r="BY97" i="2"/>
  <c r="CB97" i="2"/>
  <c r="CC97" i="2"/>
  <c r="CF97" i="2"/>
  <c r="CG97" i="2"/>
  <c r="CJ97" i="2"/>
  <c r="CK97" i="2"/>
  <c r="CN97" i="2"/>
  <c r="CO97" i="2"/>
  <c r="CR97" i="2"/>
  <c r="CS97" i="2"/>
  <c r="CV97" i="2"/>
  <c r="CW97" i="2"/>
  <c r="CZ97" i="2"/>
  <c r="DA97" i="2"/>
  <c r="DD97" i="2"/>
  <c r="DE97" i="2"/>
  <c r="DH97" i="2"/>
  <c r="DI97" i="2"/>
  <c r="DL97" i="2"/>
  <c r="DM97" i="2"/>
  <c r="DP97" i="2"/>
  <c r="DQ97" i="2"/>
  <c r="DT97" i="2"/>
  <c r="DU97" i="2"/>
  <c r="DX97" i="2"/>
  <c r="DY97" i="2"/>
  <c r="EB97" i="2"/>
  <c r="EC97" i="2"/>
  <c r="EF97" i="2"/>
  <c r="EG97" i="2"/>
  <c r="EJ97" i="2"/>
  <c r="EK97" i="2"/>
  <c r="EN97" i="2"/>
  <c r="EO97" i="2"/>
  <c r="ER97" i="2"/>
  <c r="ES97" i="2"/>
  <c r="EV97" i="2"/>
  <c r="EW97" i="2"/>
  <c r="EZ97" i="2"/>
  <c r="FA97" i="2"/>
  <c r="FD97" i="2"/>
  <c r="FE97" i="2"/>
  <c r="FH97" i="2"/>
  <c r="FI97" i="2"/>
  <c r="H98" i="2"/>
  <c r="I98" i="2"/>
  <c r="L98" i="2"/>
  <c r="M98" i="2"/>
  <c r="P98" i="2"/>
  <c r="Q98" i="2"/>
  <c r="T98" i="2"/>
  <c r="U98" i="2"/>
  <c r="X98" i="2"/>
  <c r="Y98" i="2"/>
  <c r="AB98" i="2"/>
  <c r="AC98" i="2"/>
  <c r="AF98" i="2"/>
  <c r="AG98" i="2"/>
  <c r="AJ98" i="2"/>
  <c r="AK98" i="2"/>
  <c r="AN98" i="2"/>
  <c r="AO98" i="2"/>
  <c r="AR98" i="2"/>
  <c r="AS98" i="2"/>
  <c r="AV98" i="2"/>
  <c r="AW98" i="2"/>
  <c r="AZ98" i="2"/>
  <c r="BA98" i="2"/>
  <c r="BD98" i="2"/>
  <c r="BE98" i="2"/>
  <c r="BH98" i="2"/>
  <c r="BI98" i="2"/>
  <c r="BL98" i="2"/>
  <c r="BM98" i="2"/>
  <c r="BP98" i="2"/>
  <c r="BQ98" i="2"/>
  <c r="BT98" i="2"/>
  <c r="BU98" i="2"/>
  <c r="BX98" i="2"/>
  <c r="BY98" i="2"/>
  <c r="CB98" i="2"/>
  <c r="CC98" i="2"/>
  <c r="CF98" i="2"/>
  <c r="CG98" i="2"/>
  <c r="CJ98" i="2"/>
  <c r="CK98" i="2"/>
  <c r="CN98" i="2"/>
  <c r="CO98" i="2"/>
  <c r="CR98" i="2"/>
  <c r="CS98" i="2"/>
  <c r="CV98" i="2"/>
  <c r="CW98" i="2"/>
  <c r="CZ98" i="2"/>
  <c r="DA98" i="2"/>
  <c r="DD98" i="2"/>
  <c r="DE98" i="2"/>
  <c r="DH98" i="2"/>
  <c r="DI98" i="2"/>
  <c r="DL98" i="2"/>
  <c r="DM98" i="2"/>
  <c r="DP98" i="2"/>
  <c r="DQ98" i="2"/>
  <c r="DT98" i="2"/>
  <c r="DU98" i="2"/>
  <c r="DX98" i="2"/>
  <c r="DY98" i="2"/>
  <c r="EB98" i="2"/>
  <c r="EC98" i="2"/>
  <c r="EF98" i="2"/>
  <c r="EG98" i="2"/>
  <c r="EJ98" i="2"/>
  <c r="EK98" i="2"/>
  <c r="EN98" i="2"/>
  <c r="EO98" i="2"/>
  <c r="ER98" i="2"/>
  <c r="ES98" i="2"/>
  <c r="EV98" i="2"/>
  <c r="EW98" i="2"/>
  <c r="EZ98" i="2"/>
  <c r="FA98" i="2"/>
  <c r="FD98" i="2"/>
  <c r="FE98" i="2"/>
  <c r="FH98" i="2"/>
  <c r="FI98" i="2"/>
  <c r="H99" i="2"/>
  <c r="I99" i="2"/>
  <c r="L99" i="2"/>
  <c r="M99" i="2"/>
  <c r="P99" i="2"/>
  <c r="Q99" i="2"/>
  <c r="T99" i="2"/>
  <c r="U99" i="2"/>
  <c r="X99" i="2"/>
  <c r="Y99" i="2"/>
  <c r="AB99" i="2"/>
  <c r="AC99" i="2"/>
  <c r="AF99" i="2"/>
  <c r="AG99" i="2"/>
  <c r="AJ99" i="2"/>
  <c r="AK99" i="2"/>
  <c r="AN99" i="2"/>
  <c r="AO99" i="2"/>
  <c r="AR99" i="2"/>
  <c r="AS99" i="2"/>
  <c r="AV99" i="2"/>
  <c r="AW99" i="2"/>
  <c r="AZ99" i="2"/>
  <c r="BA99" i="2"/>
  <c r="BD99" i="2"/>
  <c r="BE99" i="2"/>
  <c r="BH99" i="2"/>
  <c r="BI99" i="2"/>
  <c r="BL99" i="2"/>
  <c r="BM99" i="2"/>
  <c r="BP99" i="2"/>
  <c r="BQ99" i="2"/>
  <c r="BT99" i="2"/>
  <c r="BU99" i="2"/>
  <c r="BX99" i="2"/>
  <c r="BY99" i="2"/>
  <c r="CB99" i="2"/>
  <c r="CC99" i="2"/>
  <c r="CF99" i="2"/>
  <c r="CG99" i="2"/>
  <c r="CJ99" i="2"/>
  <c r="CK99" i="2"/>
  <c r="CN99" i="2"/>
  <c r="CO99" i="2"/>
  <c r="CR99" i="2"/>
  <c r="CS99" i="2"/>
  <c r="CV99" i="2"/>
  <c r="CW99" i="2"/>
  <c r="CZ99" i="2"/>
  <c r="DA99" i="2"/>
  <c r="DD99" i="2"/>
  <c r="DE99" i="2"/>
  <c r="DH99" i="2"/>
  <c r="DI99" i="2"/>
  <c r="DL99" i="2"/>
  <c r="DM99" i="2"/>
  <c r="DP99" i="2"/>
  <c r="DQ99" i="2"/>
  <c r="DT99" i="2"/>
  <c r="DU99" i="2"/>
  <c r="DX99" i="2"/>
  <c r="DY99" i="2"/>
  <c r="EB99" i="2"/>
  <c r="EC99" i="2"/>
  <c r="EF99" i="2"/>
  <c r="EG99" i="2"/>
  <c r="EJ99" i="2"/>
  <c r="EK99" i="2"/>
  <c r="EN99" i="2"/>
  <c r="EO99" i="2"/>
  <c r="ER99" i="2"/>
  <c r="ES99" i="2"/>
  <c r="EV99" i="2"/>
  <c r="EW99" i="2"/>
  <c r="EZ99" i="2"/>
  <c r="FA99" i="2"/>
  <c r="FD99" i="2"/>
  <c r="FE99" i="2"/>
  <c r="FH99" i="2"/>
  <c r="FI99" i="2"/>
  <c r="H100" i="2"/>
  <c r="I100" i="2"/>
  <c r="L100" i="2"/>
  <c r="M100" i="2"/>
  <c r="P100" i="2"/>
  <c r="Q100" i="2"/>
  <c r="T100" i="2"/>
  <c r="U100" i="2"/>
  <c r="X100" i="2"/>
  <c r="Y100" i="2"/>
  <c r="AB100" i="2"/>
  <c r="AC100" i="2"/>
  <c r="AF100" i="2"/>
  <c r="AG100" i="2"/>
  <c r="AJ100" i="2"/>
  <c r="AK100" i="2"/>
  <c r="AN100" i="2"/>
  <c r="AO100" i="2"/>
  <c r="AR100" i="2"/>
  <c r="AS100" i="2"/>
  <c r="AV100" i="2"/>
  <c r="AW100" i="2"/>
  <c r="AZ100" i="2"/>
  <c r="BA100" i="2"/>
  <c r="BD100" i="2"/>
  <c r="BE100" i="2"/>
  <c r="BH100" i="2"/>
  <c r="BI100" i="2"/>
  <c r="BL100" i="2"/>
  <c r="BM100" i="2"/>
  <c r="BP100" i="2"/>
  <c r="BQ100" i="2"/>
  <c r="BT100" i="2"/>
  <c r="BU100" i="2"/>
  <c r="BX100" i="2"/>
  <c r="BY100" i="2"/>
  <c r="CB100" i="2"/>
  <c r="CC100" i="2"/>
  <c r="CF100" i="2"/>
  <c r="CG100" i="2"/>
  <c r="CJ100" i="2"/>
  <c r="CK100" i="2"/>
  <c r="CN100" i="2"/>
  <c r="CO100" i="2"/>
  <c r="CR100" i="2"/>
  <c r="CS100" i="2"/>
  <c r="CV100" i="2"/>
  <c r="CW100" i="2"/>
  <c r="CZ100" i="2"/>
  <c r="DA100" i="2"/>
  <c r="DD100" i="2"/>
  <c r="DE100" i="2"/>
  <c r="DH100" i="2"/>
  <c r="DI100" i="2"/>
  <c r="DL100" i="2"/>
  <c r="DM100" i="2"/>
  <c r="DP100" i="2"/>
  <c r="DQ100" i="2"/>
  <c r="DT100" i="2"/>
  <c r="DU100" i="2"/>
  <c r="DX100" i="2"/>
  <c r="DY100" i="2"/>
  <c r="EB100" i="2"/>
  <c r="EC100" i="2"/>
  <c r="EF100" i="2"/>
  <c r="EG100" i="2"/>
  <c r="EJ100" i="2"/>
  <c r="EK100" i="2"/>
  <c r="EN100" i="2"/>
  <c r="EO100" i="2"/>
  <c r="ER100" i="2"/>
  <c r="ES100" i="2"/>
  <c r="EV100" i="2"/>
  <c r="EW100" i="2"/>
  <c r="EZ100" i="2"/>
  <c r="FA100" i="2"/>
  <c r="FD100" i="2"/>
  <c r="FE100" i="2"/>
  <c r="FH100" i="2"/>
  <c r="FI100" i="2"/>
  <c r="H101" i="2"/>
  <c r="I101" i="2"/>
  <c r="L101" i="2"/>
  <c r="M101" i="2"/>
  <c r="P101" i="2"/>
  <c r="Q101" i="2"/>
  <c r="T101" i="2"/>
  <c r="U101" i="2"/>
  <c r="X101" i="2"/>
  <c r="Y101" i="2"/>
  <c r="AB101" i="2"/>
  <c r="AC101" i="2"/>
  <c r="AF101" i="2"/>
  <c r="AG101" i="2"/>
  <c r="AJ101" i="2"/>
  <c r="AK101" i="2"/>
  <c r="AN101" i="2"/>
  <c r="AO101" i="2"/>
  <c r="AR101" i="2"/>
  <c r="AS101" i="2"/>
  <c r="AV101" i="2"/>
  <c r="AW101" i="2"/>
  <c r="AZ101" i="2"/>
  <c r="BA101" i="2"/>
  <c r="BD101" i="2"/>
  <c r="BE101" i="2"/>
  <c r="BH101" i="2"/>
  <c r="BI101" i="2"/>
  <c r="BL101" i="2"/>
  <c r="BM101" i="2"/>
  <c r="BP101" i="2"/>
  <c r="BQ101" i="2"/>
  <c r="BT101" i="2"/>
  <c r="BU101" i="2"/>
  <c r="BX101" i="2"/>
  <c r="BY101" i="2"/>
  <c r="CB101" i="2"/>
  <c r="CC101" i="2"/>
  <c r="CF101" i="2"/>
  <c r="CG101" i="2"/>
  <c r="CJ101" i="2"/>
  <c r="CK101" i="2"/>
  <c r="CN101" i="2"/>
  <c r="CO101" i="2"/>
  <c r="CR101" i="2"/>
  <c r="CS101" i="2"/>
  <c r="CV101" i="2"/>
  <c r="CW101" i="2"/>
  <c r="CZ101" i="2"/>
  <c r="DA101" i="2"/>
  <c r="DD101" i="2"/>
  <c r="DE101" i="2"/>
  <c r="DH101" i="2"/>
  <c r="DI101" i="2"/>
  <c r="DL101" i="2"/>
  <c r="DM101" i="2"/>
  <c r="DP101" i="2"/>
  <c r="DQ101" i="2"/>
  <c r="DT101" i="2"/>
  <c r="DU101" i="2"/>
  <c r="DX101" i="2"/>
  <c r="DY101" i="2"/>
  <c r="EB101" i="2"/>
  <c r="EC101" i="2"/>
  <c r="EF101" i="2"/>
  <c r="EG101" i="2"/>
  <c r="EJ101" i="2"/>
  <c r="EK101" i="2"/>
  <c r="EN101" i="2"/>
  <c r="EO101" i="2"/>
  <c r="ER101" i="2"/>
  <c r="ES101" i="2"/>
  <c r="EV101" i="2"/>
  <c r="EW101" i="2"/>
  <c r="EZ101" i="2"/>
  <c r="FA101" i="2"/>
  <c r="FD101" i="2"/>
  <c r="FE101" i="2"/>
  <c r="FH101" i="2"/>
  <c r="FI101" i="2"/>
  <c r="H102" i="2"/>
  <c r="I102" i="2"/>
  <c r="L102" i="2"/>
  <c r="M102" i="2"/>
  <c r="P102" i="2"/>
  <c r="Q102" i="2"/>
  <c r="T102" i="2"/>
  <c r="U102" i="2"/>
  <c r="X102" i="2"/>
  <c r="Y102" i="2"/>
  <c r="AB102" i="2"/>
  <c r="AC102" i="2"/>
  <c r="AF102" i="2"/>
  <c r="AG102" i="2"/>
  <c r="AJ102" i="2"/>
  <c r="AK102" i="2"/>
  <c r="AN102" i="2"/>
  <c r="AO102" i="2"/>
  <c r="AR102" i="2"/>
  <c r="AS102" i="2"/>
  <c r="AV102" i="2"/>
  <c r="AW102" i="2"/>
  <c r="AZ102" i="2"/>
  <c r="BA102" i="2"/>
  <c r="BD102" i="2"/>
  <c r="BE102" i="2"/>
  <c r="BH102" i="2"/>
  <c r="BI102" i="2"/>
  <c r="BL102" i="2"/>
  <c r="BM102" i="2"/>
  <c r="BP102" i="2"/>
  <c r="BQ102" i="2"/>
  <c r="BT102" i="2"/>
  <c r="BU102" i="2"/>
  <c r="BX102" i="2"/>
  <c r="BY102" i="2"/>
  <c r="CB102" i="2"/>
  <c r="CC102" i="2"/>
  <c r="CF102" i="2"/>
  <c r="CG102" i="2"/>
  <c r="CJ102" i="2"/>
  <c r="CK102" i="2"/>
  <c r="CN102" i="2"/>
  <c r="CO102" i="2"/>
  <c r="CR102" i="2"/>
  <c r="CS102" i="2"/>
  <c r="CV102" i="2"/>
  <c r="CW102" i="2"/>
  <c r="CZ102" i="2"/>
  <c r="DA102" i="2"/>
  <c r="DD102" i="2"/>
  <c r="DE102" i="2"/>
  <c r="DH102" i="2"/>
  <c r="DI102" i="2"/>
  <c r="DL102" i="2"/>
  <c r="DM102" i="2"/>
  <c r="DP102" i="2"/>
  <c r="DQ102" i="2"/>
  <c r="DT102" i="2"/>
  <c r="DU102" i="2"/>
  <c r="DX102" i="2"/>
  <c r="DY102" i="2"/>
  <c r="EB102" i="2"/>
  <c r="EC102" i="2"/>
  <c r="EF102" i="2"/>
  <c r="EG102" i="2"/>
  <c r="EJ102" i="2"/>
  <c r="EK102" i="2"/>
  <c r="EN102" i="2"/>
  <c r="EO102" i="2"/>
  <c r="ER102" i="2"/>
  <c r="ES102" i="2"/>
  <c r="EV102" i="2"/>
  <c r="EW102" i="2"/>
  <c r="EZ102" i="2"/>
  <c r="FA102" i="2"/>
  <c r="FD102" i="2"/>
  <c r="FE102" i="2"/>
  <c r="FH102" i="2"/>
  <c r="FI102" i="2"/>
  <c r="H103" i="2"/>
  <c r="I103" i="2"/>
  <c r="L103" i="2"/>
  <c r="M103" i="2"/>
  <c r="P103" i="2"/>
  <c r="Q103" i="2"/>
  <c r="T103" i="2"/>
  <c r="U103" i="2"/>
  <c r="X103" i="2"/>
  <c r="Y103" i="2"/>
  <c r="AB103" i="2"/>
  <c r="AC103" i="2"/>
  <c r="AF103" i="2"/>
  <c r="AG103" i="2"/>
  <c r="AJ103" i="2"/>
  <c r="AK103" i="2"/>
  <c r="AN103" i="2"/>
  <c r="AO103" i="2"/>
  <c r="AR103" i="2"/>
  <c r="AS103" i="2"/>
  <c r="AV103" i="2"/>
  <c r="AW103" i="2"/>
  <c r="AZ103" i="2"/>
  <c r="BA103" i="2"/>
  <c r="BD103" i="2"/>
  <c r="BE103" i="2"/>
  <c r="BH103" i="2"/>
  <c r="BI103" i="2"/>
  <c r="BL103" i="2"/>
  <c r="BM103" i="2"/>
  <c r="BP103" i="2"/>
  <c r="BQ103" i="2"/>
  <c r="BT103" i="2"/>
  <c r="BU103" i="2"/>
  <c r="BX103" i="2"/>
  <c r="BY103" i="2"/>
  <c r="CB103" i="2"/>
  <c r="CC103" i="2"/>
  <c r="CF103" i="2"/>
  <c r="CG103" i="2"/>
  <c r="CJ103" i="2"/>
  <c r="CK103" i="2"/>
  <c r="CN103" i="2"/>
  <c r="CO103" i="2"/>
  <c r="CR103" i="2"/>
  <c r="CS103" i="2"/>
  <c r="CV103" i="2"/>
  <c r="CW103" i="2"/>
  <c r="CZ103" i="2"/>
  <c r="DA103" i="2"/>
  <c r="DD103" i="2"/>
  <c r="DE103" i="2"/>
  <c r="DH103" i="2"/>
  <c r="DI103" i="2"/>
  <c r="DL103" i="2"/>
  <c r="DM103" i="2"/>
  <c r="DP103" i="2"/>
  <c r="DQ103" i="2"/>
  <c r="DT103" i="2"/>
  <c r="DU103" i="2"/>
  <c r="DX103" i="2"/>
  <c r="DY103" i="2"/>
  <c r="EB103" i="2"/>
  <c r="EC103" i="2"/>
  <c r="EF103" i="2"/>
  <c r="EG103" i="2"/>
  <c r="EJ103" i="2"/>
  <c r="EK103" i="2"/>
  <c r="EN103" i="2"/>
  <c r="EO103" i="2"/>
  <c r="ER103" i="2"/>
  <c r="ES103" i="2"/>
  <c r="EV103" i="2"/>
  <c r="EW103" i="2"/>
  <c r="EZ103" i="2"/>
  <c r="FA103" i="2"/>
  <c r="FD103" i="2"/>
  <c r="FE103" i="2"/>
  <c r="FH103" i="2"/>
  <c r="FI103" i="2"/>
  <c r="H104" i="2"/>
  <c r="I104" i="2"/>
  <c r="L104" i="2"/>
  <c r="M104" i="2"/>
  <c r="P104" i="2"/>
  <c r="Q104" i="2"/>
  <c r="T104" i="2"/>
  <c r="U104" i="2"/>
  <c r="X104" i="2"/>
  <c r="Y104" i="2"/>
  <c r="AB104" i="2"/>
  <c r="AC104" i="2"/>
  <c r="AF104" i="2"/>
  <c r="AG104" i="2"/>
  <c r="AJ104" i="2"/>
  <c r="AK104" i="2"/>
  <c r="AN104" i="2"/>
  <c r="AO104" i="2"/>
  <c r="AR104" i="2"/>
  <c r="AS104" i="2"/>
  <c r="AV104" i="2"/>
  <c r="AW104" i="2"/>
  <c r="AZ104" i="2"/>
  <c r="BA104" i="2"/>
  <c r="BD104" i="2"/>
  <c r="BE104" i="2"/>
  <c r="BH104" i="2"/>
  <c r="BI104" i="2"/>
  <c r="BL104" i="2"/>
  <c r="BM104" i="2"/>
  <c r="BP104" i="2"/>
  <c r="BQ104" i="2"/>
  <c r="BT104" i="2"/>
  <c r="BU104" i="2"/>
  <c r="BX104" i="2"/>
  <c r="BY104" i="2"/>
  <c r="CB104" i="2"/>
  <c r="CC104" i="2"/>
  <c r="CF104" i="2"/>
  <c r="CG104" i="2"/>
  <c r="CJ104" i="2"/>
  <c r="CK104" i="2"/>
  <c r="CN104" i="2"/>
  <c r="CO104" i="2"/>
  <c r="CR104" i="2"/>
  <c r="CS104" i="2"/>
  <c r="CV104" i="2"/>
  <c r="CW104" i="2"/>
  <c r="CZ104" i="2"/>
  <c r="DA104" i="2"/>
  <c r="DD104" i="2"/>
  <c r="DE104" i="2"/>
  <c r="DH104" i="2"/>
  <c r="DI104" i="2"/>
  <c r="DL104" i="2"/>
  <c r="DM104" i="2"/>
  <c r="DP104" i="2"/>
  <c r="DQ104" i="2"/>
  <c r="DT104" i="2"/>
  <c r="DU104" i="2"/>
  <c r="DX104" i="2"/>
  <c r="DY104" i="2"/>
  <c r="EB104" i="2"/>
  <c r="EC104" i="2"/>
  <c r="EF104" i="2"/>
  <c r="EG104" i="2"/>
  <c r="EJ104" i="2"/>
  <c r="EK104" i="2"/>
  <c r="EN104" i="2"/>
  <c r="EO104" i="2"/>
  <c r="ER104" i="2"/>
  <c r="ES104" i="2"/>
  <c r="EV104" i="2"/>
  <c r="EW104" i="2"/>
  <c r="EZ104" i="2"/>
  <c r="FA104" i="2"/>
  <c r="FD104" i="2"/>
  <c r="FE104" i="2"/>
  <c r="FH104" i="2"/>
  <c r="FI104" i="2"/>
  <c r="H105" i="2"/>
  <c r="I105" i="2"/>
  <c r="L105" i="2"/>
  <c r="M105" i="2"/>
  <c r="P105" i="2"/>
  <c r="Q105" i="2"/>
  <c r="T105" i="2"/>
  <c r="U105" i="2"/>
  <c r="X105" i="2"/>
  <c r="Y105" i="2"/>
  <c r="AB105" i="2"/>
  <c r="AC105" i="2"/>
  <c r="AF105" i="2"/>
  <c r="AG105" i="2"/>
  <c r="AJ105" i="2"/>
  <c r="AK105" i="2"/>
  <c r="AN105" i="2"/>
  <c r="AO105" i="2"/>
  <c r="AR105" i="2"/>
  <c r="AS105" i="2"/>
  <c r="AV105" i="2"/>
  <c r="AW105" i="2"/>
  <c r="AZ105" i="2"/>
  <c r="BA105" i="2"/>
  <c r="BD105" i="2"/>
  <c r="BE105" i="2"/>
  <c r="BH105" i="2"/>
  <c r="BI105" i="2"/>
  <c r="BL105" i="2"/>
  <c r="BM105" i="2"/>
  <c r="BP105" i="2"/>
  <c r="BQ105" i="2"/>
  <c r="BT105" i="2"/>
  <c r="BU105" i="2"/>
  <c r="BX105" i="2"/>
  <c r="BY105" i="2"/>
  <c r="CB105" i="2"/>
  <c r="CC105" i="2"/>
  <c r="CF105" i="2"/>
  <c r="CG105" i="2"/>
  <c r="CJ105" i="2"/>
  <c r="CK105" i="2"/>
  <c r="CN105" i="2"/>
  <c r="CO105" i="2"/>
  <c r="CR105" i="2"/>
  <c r="CS105" i="2"/>
  <c r="CV105" i="2"/>
  <c r="CW105" i="2"/>
  <c r="CZ105" i="2"/>
  <c r="DA105" i="2"/>
  <c r="DD105" i="2"/>
  <c r="DE105" i="2"/>
  <c r="DH105" i="2"/>
  <c r="DI105" i="2"/>
  <c r="DL105" i="2"/>
  <c r="DM105" i="2"/>
  <c r="DP105" i="2"/>
  <c r="DQ105" i="2"/>
  <c r="DT105" i="2"/>
  <c r="DU105" i="2"/>
  <c r="DX105" i="2"/>
  <c r="DY105" i="2"/>
  <c r="EB105" i="2"/>
  <c r="EC105" i="2"/>
  <c r="EF105" i="2"/>
  <c r="EG105" i="2"/>
  <c r="EJ105" i="2"/>
  <c r="EK105" i="2"/>
  <c r="EN105" i="2"/>
  <c r="EO105" i="2"/>
  <c r="ER105" i="2"/>
  <c r="ES105" i="2"/>
  <c r="EV105" i="2"/>
  <c r="EW105" i="2"/>
  <c r="EZ105" i="2"/>
  <c r="FA105" i="2"/>
  <c r="FD105" i="2"/>
  <c r="FE105" i="2"/>
  <c r="FH105" i="2"/>
  <c r="FI105" i="2"/>
  <c r="H106" i="2"/>
  <c r="I106" i="2"/>
  <c r="L106" i="2"/>
  <c r="M106" i="2"/>
  <c r="P106" i="2"/>
  <c r="Q106" i="2"/>
  <c r="T106" i="2"/>
  <c r="U106" i="2"/>
  <c r="X106" i="2"/>
  <c r="Y106" i="2"/>
  <c r="AB106" i="2"/>
  <c r="AC106" i="2"/>
  <c r="AF106" i="2"/>
  <c r="AG106" i="2"/>
  <c r="AJ106" i="2"/>
  <c r="AK106" i="2"/>
  <c r="AN106" i="2"/>
  <c r="AO106" i="2"/>
  <c r="AR106" i="2"/>
  <c r="AS106" i="2"/>
  <c r="AV106" i="2"/>
  <c r="AW106" i="2"/>
  <c r="AZ106" i="2"/>
  <c r="BA106" i="2"/>
  <c r="BD106" i="2"/>
  <c r="BE106" i="2"/>
  <c r="BH106" i="2"/>
  <c r="BI106" i="2"/>
  <c r="BL106" i="2"/>
  <c r="BM106" i="2"/>
  <c r="BP106" i="2"/>
  <c r="BQ106" i="2"/>
  <c r="BT106" i="2"/>
  <c r="BU106" i="2"/>
  <c r="BX106" i="2"/>
  <c r="BY106" i="2"/>
  <c r="CB106" i="2"/>
  <c r="CC106" i="2"/>
  <c r="CF106" i="2"/>
  <c r="CG106" i="2"/>
  <c r="CJ106" i="2"/>
  <c r="CK106" i="2"/>
  <c r="CN106" i="2"/>
  <c r="CO106" i="2"/>
  <c r="CR106" i="2"/>
  <c r="CS106" i="2"/>
  <c r="CV106" i="2"/>
  <c r="CW106" i="2"/>
  <c r="CZ106" i="2"/>
  <c r="DA106" i="2"/>
  <c r="DD106" i="2"/>
  <c r="DE106" i="2"/>
  <c r="DH106" i="2"/>
  <c r="DI106" i="2"/>
  <c r="DL106" i="2"/>
  <c r="DM106" i="2"/>
  <c r="DP106" i="2"/>
  <c r="DQ106" i="2"/>
  <c r="DT106" i="2"/>
  <c r="DU106" i="2"/>
  <c r="DX106" i="2"/>
  <c r="DY106" i="2"/>
  <c r="EB106" i="2"/>
  <c r="EC106" i="2"/>
  <c r="EF106" i="2"/>
  <c r="EG106" i="2"/>
  <c r="EJ106" i="2"/>
  <c r="EK106" i="2"/>
  <c r="EN106" i="2"/>
  <c r="EO106" i="2"/>
  <c r="ER106" i="2"/>
  <c r="ES106" i="2"/>
  <c r="EV106" i="2"/>
  <c r="EW106" i="2"/>
  <c r="EZ106" i="2"/>
  <c r="FA106" i="2"/>
  <c r="FD106" i="2"/>
  <c r="FE106" i="2"/>
  <c r="FH106" i="2"/>
  <c r="FI106" i="2"/>
  <c r="H107" i="2"/>
  <c r="I107" i="2"/>
  <c r="L107" i="2"/>
  <c r="M107" i="2"/>
  <c r="P107" i="2"/>
  <c r="Q107" i="2"/>
  <c r="T107" i="2"/>
  <c r="U107" i="2"/>
  <c r="X107" i="2"/>
  <c r="Y107" i="2"/>
  <c r="AB107" i="2"/>
  <c r="AC107" i="2"/>
  <c r="AF107" i="2"/>
  <c r="AG107" i="2"/>
  <c r="AJ107" i="2"/>
  <c r="AK107" i="2"/>
  <c r="AN107" i="2"/>
  <c r="AO107" i="2"/>
  <c r="AR107" i="2"/>
  <c r="AS107" i="2"/>
  <c r="AV107" i="2"/>
  <c r="AW107" i="2"/>
  <c r="AZ107" i="2"/>
  <c r="BA107" i="2"/>
  <c r="BD107" i="2"/>
  <c r="BE107" i="2"/>
  <c r="BH107" i="2"/>
  <c r="BI107" i="2"/>
  <c r="BL107" i="2"/>
  <c r="BM107" i="2"/>
  <c r="BP107" i="2"/>
  <c r="BQ107" i="2"/>
  <c r="BT107" i="2"/>
  <c r="BU107" i="2"/>
  <c r="BX107" i="2"/>
  <c r="BY107" i="2"/>
  <c r="CB107" i="2"/>
  <c r="CC107" i="2"/>
  <c r="CF107" i="2"/>
  <c r="CG107" i="2"/>
  <c r="CJ107" i="2"/>
  <c r="CK107" i="2"/>
  <c r="CN107" i="2"/>
  <c r="CO107" i="2"/>
  <c r="CR107" i="2"/>
  <c r="CS107" i="2"/>
  <c r="CV107" i="2"/>
  <c r="CW107" i="2"/>
  <c r="CZ107" i="2"/>
  <c r="DA107" i="2"/>
  <c r="DD107" i="2"/>
  <c r="DE107" i="2"/>
  <c r="DH107" i="2"/>
  <c r="DI107" i="2"/>
  <c r="DL107" i="2"/>
  <c r="DM107" i="2"/>
  <c r="DP107" i="2"/>
  <c r="DQ107" i="2"/>
  <c r="DT107" i="2"/>
  <c r="DU107" i="2"/>
  <c r="DX107" i="2"/>
  <c r="DY107" i="2"/>
  <c r="EB107" i="2"/>
  <c r="EC107" i="2"/>
  <c r="EF107" i="2"/>
  <c r="EG107" i="2"/>
  <c r="EJ107" i="2"/>
  <c r="EK107" i="2"/>
  <c r="EN107" i="2"/>
  <c r="EO107" i="2"/>
  <c r="ER107" i="2"/>
  <c r="ES107" i="2"/>
  <c r="EV107" i="2"/>
  <c r="EW107" i="2"/>
  <c r="EZ107" i="2"/>
  <c r="FA107" i="2"/>
  <c r="FD107" i="2"/>
  <c r="FE107" i="2"/>
  <c r="FH107" i="2"/>
  <c r="FI107" i="2"/>
  <c r="H108" i="2"/>
  <c r="I108" i="2"/>
  <c r="L108" i="2"/>
  <c r="M108" i="2"/>
  <c r="P108" i="2"/>
  <c r="Q108" i="2"/>
  <c r="T108" i="2"/>
  <c r="U108" i="2"/>
  <c r="X108" i="2"/>
  <c r="Y108" i="2"/>
  <c r="AB108" i="2"/>
  <c r="AC108" i="2"/>
  <c r="AF108" i="2"/>
  <c r="AG108" i="2"/>
  <c r="AJ108" i="2"/>
  <c r="AK108" i="2"/>
  <c r="AN108" i="2"/>
  <c r="AO108" i="2"/>
  <c r="AR108" i="2"/>
  <c r="AS108" i="2"/>
  <c r="AV108" i="2"/>
  <c r="AW108" i="2"/>
  <c r="AZ108" i="2"/>
  <c r="BA108" i="2"/>
  <c r="BD108" i="2"/>
  <c r="BE108" i="2"/>
  <c r="BH108" i="2"/>
  <c r="BI108" i="2"/>
  <c r="BL108" i="2"/>
  <c r="BM108" i="2"/>
  <c r="BP108" i="2"/>
  <c r="BQ108" i="2"/>
  <c r="BT108" i="2"/>
  <c r="BU108" i="2"/>
  <c r="BX108" i="2"/>
  <c r="BY108" i="2"/>
  <c r="CB108" i="2"/>
  <c r="CC108" i="2"/>
  <c r="CF108" i="2"/>
  <c r="CG108" i="2"/>
  <c r="CJ108" i="2"/>
  <c r="CK108" i="2"/>
  <c r="CN108" i="2"/>
  <c r="CO108" i="2"/>
  <c r="CR108" i="2"/>
  <c r="CS108" i="2"/>
  <c r="CV108" i="2"/>
  <c r="CW108" i="2"/>
  <c r="CZ108" i="2"/>
  <c r="DA108" i="2"/>
  <c r="DD108" i="2"/>
  <c r="DE108" i="2"/>
  <c r="DH108" i="2"/>
  <c r="DI108" i="2"/>
  <c r="DL108" i="2"/>
  <c r="DM108" i="2"/>
  <c r="DP108" i="2"/>
  <c r="DQ108" i="2"/>
  <c r="DT108" i="2"/>
  <c r="DU108" i="2"/>
  <c r="DX108" i="2"/>
  <c r="DY108" i="2"/>
  <c r="EB108" i="2"/>
  <c r="EC108" i="2"/>
  <c r="EF108" i="2"/>
  <c r="EG108" i="2"/>
  <c r="EJ108" i="2"/>
  <c r="EK108" i="2"/>
  <c r="EN108" i="2"/>
  <c r="EO108" i="2"/>
  <c r="ER108" i="2"/>
  <c r="ES108" i="2"/>
  <c r="EV108" i="2"/>
  <c r="EW108" i="2"/>
  <c r="EZ108" i="2"/>
  <c r="FA108" i="2"/>
  <c r="FD108" i="2"/>
  <c r="FE108" i="2"/>
  <c r="FH108" i="2"/>
  <c r="FI108" i="2"/>
  <c r="H109" i="2"/>
  <c r="I109" i="2"/>
  <c r="L109" i="2"/>
  <c r="M109" i="2"/>
  <c r="P109" i="2"/>
  <c r="Q109" i="2"/>
  <c r="T109" i="2"/>
  <c r="U109" i="2"/>
  <c r="X109" i="2"/>
  <c r="Y109" i="2"/>
  <c r="AB109" i="2"/>
  <c r="AC109" i="2"/>
  <c r="AF109" i="2"/>
  <c r="AG109" i="2"/>
  <c r="AJ109" i="2"/>
  <c r="AK109" i="2"/>
  <c r="AN109" i="2"/>
  <c r="AO109" i="2"/>
  <c r="AR109" i="2"/>
  <c r="AS109" i="2"/>
  <c r="AV109" i="2"/>
  <c r="AW109" i="2"/>
  <c r="AZ109" i="2"/>
  <c r="BA109" i="2"/>
  <c r="BD109" i="2"/>
  <c r="BE109" i="2"/>
  <c r="BH109" i="2"/>
  <c r="BI109" i="2"/>
  <c r="BL109" i="2"/>
  <c r="BM109" i="2"/>
  <c r="BP109" i="2"/>
  <c r="BQ109" i="2"/>
  <c r="BT109" i="2"/>
  <c r="BU109" i="2"/>
  <c r="BX109" i="2"/>
  <c r="BY109" i="2"/>
  <c r="CB109" i="2"/>
  <c r="CC109" i="2"/>
  <c r="CF109" i="2"/>
  <c r="CG109" i="2"/>
  <c r="CJ109" i="2"/>
  <c r="CK109" i="2"/>
  <c r="CN109" i="2"/>
  <c r="CO109" i="2"/>
  <c r="CR109" i="2"/>
  <c r="CS109" i="2"/>
  <c r="CV109" i="2"/>
  <c r="CW109" i="2"/>
  <c r="CZ109" i="2"/>
  <c r="DA109" i="2"/>
  <c r="DD109" i="2"/>
  <c r="DE109" i="2"/>
  <c r="DH109" i="2"/>
  <c r="DI109" i="2"/>
  <c r="DL109" i="2"/>
  <c r="DM109" i="2"/>
  <c r="DP109" i="2"/>
  <c r="DQ109" i="2"/>
  <c r="DT109" i="2"/>
  <c r="DU109" i="2"/>
  <c r="DX109" i="2"/>
  <c r="DY109" i="2"/>
  <c r="EB109" i="2"/>
  <c r="EC109" i="2"/>
  <c r="EF109" i="2"/>
  <c r="EG109" i="2"/>
  <c r="EJ109" i="2"/>
  <c r="EK109" i="2"/>
  <c r="EN109" i="2"/>
  <c r="EO109" i="2"/>
  <c r="ER109" i="2"/>
  <c r="ES109" i="2"/>
  <c r="EV109" i="2"/>
  <c r="EW109" i="2"/>
  <c r="EZ109" i="2"/>
  <c r="FA109" i="2"/>
  <c r="FD109" i="2"/>
  <c r="FE109" i="2"/>
  <c r="FH109" i="2"/>
  <c r="FI109" i="2"/>
  <c r="H110" i="2"/>
  <c r="I110" i="2"/>
  <c r="L110" i="2"/>
  <c r="M110" i="2"/>
  <c r="P110" i="2"/>
  <c r="Q110" i="2"/>
  <c r="T110" i="2"/>
  <c r="U110" i="2"/>
  <c r="X110" i="2"/>
  <c r="Y110" i="2"/>
  <c r="AB110" i="2"/>
  <c r="AC110" i="2"/>
  <c r="AF110" i="2"/>
  <c r="AG110" i="2"/>
  <c r="AJ110" i="2"/>
  <c r="AK110" i="2"/>
  <c r="AN110" i="2"/>
  <c r="AO110" i="2"/>
  <c r="AR110" i="2"/>
  <c r="AS110" i="2"/>
  <c r="AV110" i="2"/>
  <c r="AW110" i="2"/>
  <c r="AZ110" i="2"/>
  <c r="BA110" i="2"/>
  <c r="BD110" i="2"/>
  <c r="BE110" i="2"/>
  <c r="BH110" i="2"/>
  <c r="BI110" i="2"/>
  <c r="BL110" i="2"/>
  <c r="BM110" i="2"/>
  <c r="BP110" i="2"/>
  <c r="BQ110" i="2"/>
  <c r="BT110" i="2"/>
  <c r="BU110" i="2"/>
  <c r="BX110" i="2"/>
  <c r="BY110" i="2"/>
  <c r="CB110" i="2"/>
  <c r="CC110" i="2"/>
  <c r="CF110" i="2"/>
  <c r="CG110" i="2"/>
  <c r="CJ110" i="2"/>
  <c r="CK110" i="2"/>
  <c r="CN110" i="2"/>
  <c r="CO110" i="2"/>
  <c r="CR110" i="2"/>
  <c r="CS110" i="2"/>
  <c r="CV110" i="2"/>
  <c r="CW110" i="2"/>
  <c r="CZ110" i="2"/>
  <c r="DA110" i="2"/>
  <c r="DD110" i="2"/>
  <c r="DE110" i="2"/>
  <c r="DH110" i="2"/>
  <c r="DI110" i="2"/>
  <c r="DL110" i="2"/>
  <c r="DM110" i="2"/>
  <c r="DP110" i="2"/>
  <c r="DQ110" i="2"/>
  <c r="DT110" i="2"/>
  <c r="DU110" i="2"/>
  <c r="DX110" i="2"/>
  <c r="DY110" i="2"/>
  <c r="EB110" i="2"/>
  <c r="EC110" i="2"/>
  <c r="EF110" i="2"/>
  <c r="EG110" i="2"/>
  <c r="EJ110" i="2"/>
  <c r="EK110" i="2"/>
  <c r="EN110" i="2"/>
  <c r="EO110" i="2"/>
  <c r="ER110" i="2"/>
  <c r="ES110" i="2"/>
  <c r="EV110" i="2"/>
  <c r="EW110" i="2"/>
  <c r="EZ110" i="2"/>
  <c r="FA110" i="2"/>
  <c r="FD110" i="2"/>
  <c r="FE110" i="2"/>
  <c r="FH110" i="2"/>
  <c r="FI110" i="2"/>
  <c r="H111" i="2"/>
  <c r="I111" i="2"/>
  <c r="L111" i="2"/>
  <c r="M111" i="2"/>
  <c r="P111" i="2"/>
  <c r="Q111" i="2"/>
  <c r="T111" i="2"/>
  <c r="U111" i="2"/>
  <c r="X111" i="2"/>
  <c r="Y111" i="2"/>
  <c r="AB111" i="2"/>
  <c r="AC111" i="2"/>
  <c r="AF111" i="2"/>
  <c r="AG111" i="2"/>
  <c r="AJ111" i="2"/>
  <c r="AK111" i="2"/>
  <c r="AN111" i="2"/>
  <c r="AO111" i="2"/>
  <c r="AR111" i="2"/>
  <c r="AS111" i="2"/>
  <c r="AV111" i="2"/>
  <c r="AW111" i="2"/>
  <c r="AZ111" i="2"/>
  <c r="BA111" i="2"/>
  <c r="BD111" i="2"/>
  <c r="BE111" i="2"/>
  <c r="BH111" i="2"/>
  <c r="BI111" i="2"/>
  <c r="BL111" i="2"/>
  <c r="BM111" i="2"/>
  <c r="BP111" i="2"/>
  <c r="BQ111" i="2"/>
  <c r="BT111" i="2"/>
  <c r="BU111" i="2"/>
  <c r="BX111" i="2"/>
  <c r="BY111" i="2"/>
  <c r="CB111" i="2"/>
  <c r="CC111" i="2"/>
  <c r="CF111" i="2"/>
  <c r="CG111" i="2"/>
  <c r="CJ111" i="2"/>
  <c r="CK111" i="2"/>
  <c r="CN111" i="2"/>
  <c r="CO111" i="2"/>
  <c r="CR111" i="2"/>
  <c r="CS111" i="2"/>
  <c r="CV111" i="2"/>
  <c r="CW111" i="2"/>
  <c r="CZ111" i="2"/>
  <c r="DA111" i="2"/>
  <c r="DD111" i="2"/>
  <c r="DE111" i="2"/>
  <c r="DH111" i="2"/>
  <c r="DI111" i="2"/>
  <c r="DL111" i="2"/>
  <c r="DM111" i="2"/>
  <c r="DP111" i="2"/>
  <c r="DQ111" i="2"/>
  <c r="DT111" i="2"/>
  <c r="DU111" i="2"/>
  <c r="DX111" i="2"/>
  <c r="DY111" i="2"/>
  <c r="EB111" i="2"/>
  <c r="EC111" i="2"/>
  <c r="EF111" i="2"/>
  <c r="EG111" i="2"/>
  <c r="EJ111" i="2"/>
  <c r="EK111" i="2"/>
  <c r="EN111" i="2"/>
  <c r="EO111" i="2"/>
  <c r="ER111" i="2"/>
  <c r="ES111" i="2"/>
  <c r="EV111" i="2"/>
  <c r="EW111" i="2"/>
  <c r="EZ111" i="2"/>
  <c r="FA111" i="2"/>
  <c r="FD111" i="2"/>
  <c r="FE111" i="2"/>
  <c r="FH111" i="2"/>
  <c r="FI111" i="2"/>
  <c r="H112" i="2"/>
  <c r="I112" i="2"/>
  <c r="L112" i="2"/>
  <c r="M112" i="2"/>
  <c r="P112" i="2"/>
  <c r="Q112" i="2"/>
  <c r="T112" i="2"/>
  <c r="U112" i="2"/>
  <c r="X112" i="2"/>
  <c r="Y112" i="2"/>
  <c r="AB112" i="2"/>
  <c r="AC112" i="2"/>
  <c r="AF112" i="2"/>
  <c r="AG112" i="2"/>
  <c r="AJ112" i="2"/>
  <c r="AK112" i="2"/>
  <c r="AN112" i="2"/>
  <c r="AO112" i="2"/>
  <c r="AR112" i="2"/>
  <c r="AS112" i="2"/>
  <c r="AV112" i="2"/>
  <c r="AW112" i="2"/>
  <c r="AZ112" i="2"/>
  <c r="BA112" i="2"/>
  <c r="BD112" i="2"/>
  <c r="BE112" i="2"/>
  <c r="BH112" i="2"/>
  <c r="BI112" i="2"/>
  <c r="BL112" i="2"/>
  <c r="BM112" i="2"/>
  <c r="BP112" i="2"/>
  <c r="BQ112" i="2"/>
  <c r="BT112" i="2"/>
  <c r="BU112" i="2"/>
  <c r="BX112" i="2"/>
  <c r="BY112" i="2"/>
  <c r="CB112" i="2"/>
  <c r="CC112" i="2"/>
  <c r="CF112" i="2"/>
  <c r="CG112" i="2"/>
  <c r="CJ112" i="2"/>
  <c r="CK112" i="2"/>
  <c r="CN112" i="2"/>
  <c r="CO112" i="2"/>
  <c r="CR112" i="2"/>
  <c r="CS112" i="2"/>
  <c r="CV112" i="2"/>
  <c r="CW112" i="2"/>
  <c r="CZ112" i="2"/>
  <c r="DA112" i="2"/>
  <c r="DD112" i="2"/>
  <c r="DE112" i="2"/>
  <c r="DH112" i="2"/>
  <c r="DI112" i="2"/>
  <c r="DL112" i="2"/>
  <c r="DM112" i="2"/>
  <c r="DP112" i="2"/>
  <c r="DQ112" i="2"/>
  <c r="DT112" i="2"/>
  <c r="DU112" i="2"/>
  <c r="DX112" i="2"/>
  <c r="DY112" i="2"/>
  <c r="EB112" i="2"/>
  <c r="EC112" i="2"/>
  <c r="EF112" i="2"/>
  <c r="EG112" i="2"/>
  <c r="EJ112" i="2"/>
  <c r="EK112" i="2"/>
  <c r="EN112" i="2"/>
  <c r="EO112" i="2"/>
  <c r="ER112" i="2"/>
  <c r="ES112" i="2"/>
  <c r="EV112" i="2"/>
  <c r="EW112" i="2"/>
  <c r="EZ112" i="2"/>
  <c r="FA112" i="2"/>
  <c r="FD112" i="2"/>
  <c r="FE112" i="2"/>
  <c r="FH112" i="2"/>
  <c r="FI112" i="2"/>
  <c r="H113" i="2"/>
  <c r="I113" i="2"/>
  <c r="L113" i="2"/>
  <c r="M113" i="2"/>
  <c r="P113" i="2"/>
  <c r="Q113" i="2"/>
  <c r="T113" i="2"/>
  <c r="U113" i="2"/>
  <c r="X113" i="2"/>
  <c r="Y113" i="2"/>
  <c r="AB113" i="2"/>
  <c r="AC113" i="2"/>
  <c r="AF113" i="2"/>
  <c r="AG113" i="2"/>
  <c r="AJ113" i="2"/>
  <c r="AK113" i="2"/>
  <c r="AN113" i="2"/>
  <c r="AO113" i="2"/>
  <c r="AR113" i="2"/>
  <c r="AS113" i="2"/>
  <c r="AV113" i="2"/>
  <c r="AW113" i="2"/>
  <c r="AZ113" i="2"/>
  <c r="BA113" i="2"/>
  <c r="BD113" i="2"/>
  <c r="BE113" i="2"/>
  <c r="BH113" i="2"/>
  <c r="BI113" i="2"/>
  <c r="BL113" i="2"/>
  <c r="BM113" i="2"/>
  <c r="BP113" i="2"/>
  <c r="BQ113" i="2"/>
  <c r="BT113" i="2"/>
  <c r="BU113" i="2"/>
  <c r="BX113" i="2"/>
  <c r="BY113" i="2"/>
  <c r="CB113" i="2"/>
  <c r="CC113" i="2"/>
  <c r="CF113" i="2"/>
  <c r="CG113" i="2"/>
  <c r="CJ113" i="2"/>
  <c r="CK113" i="2"/>
  <c r="CN113" i="2"/>
  <c r="CO113" i="2"/>
  <c r="CR113" i="2"/>
  <c r="CS113" i="2"/>
  <c r="CV113" i="2"/>
  <c r="CW113" i="2"/>
  <c r="CZ113" i="2"/>
  <c r="DA113" i="2"/>
  <c r="DD113" i="2"/>
  <c r="DE113" i="2"/>
  <c r="DH113" i="2"/>
  <c r="DI113" i="2"/>
  <c r="DL113" i="2"/>
  <c r="DM113" i="2"/>
  <c r="DP113" i="2"/>
  <c r="DQ113" i="2"/>
  <c r="DT113" i="2"/>
  <c r="DU113" i="2"/>
  <c r="DX113" i="2"/>
  <c r="DY113" i="2"/>
  <c r="EB113" i="2"/>
  <c r="EC113" i="2"/>
  <c r="EF113" i="2"/>
  <c r="EG113" i="2"/>
  <c r="EJ113" i="2"/>
  <c r="EK113" i="2"/>
  <c r="EN113" i="2"/>
  <c r="EO113" i="2"/>
  <c r="ER113" i="2"/>
  <c r="ES113" i="2"/>
  <c r="EV113" i="2"/>
  <c r="EW113" i="2"/>
  <c r="EZ113" i="2"/>
  <c r="FA113" i="2"/>
  <c r="FD113" i="2"/>
  <c r="FE113" i="2"/>
  <c r="FH113" i="2"/>
  <c r="FI113" i="2"/>
  <c r="H114" i="2"/>
  <c r="I114" i="2"/>
  <c r="L114" i="2"/>
  <c r="M114" i="2"/>
  <c r="P114" i="2"/>
  <c r="Q114" i="2"/>
  <c r="T114" i="2"/>
  <c r="U114" i="2"/>
  <c r="X114" i="2"/>
  <c r="Y114" i="2"/>
  <c r="AB114" i="2"/>
  <c r="AC114" i="2"/>
  <c r="AF114" i="2"/>
  <c r="AG114" i="2"/>
  <c r="AJ114" i="2"/>
  <c r="AK114" i="2"/>
  <c r="AN114" i="2"/>
  <c r="AO114" i="2"/>
  <c r="AR114" i="2"/>
  <c r="AS114" i="2"/>
  <c r="AV114" i="2"/>
  <c r="AW114" i="2"/>
  <c r="AZ114" i="2"/>
  <c r="BA114" i="2"/>
  <c r="BD114" i="2"/>
  <c r="BE114" i="2"/>
  <c r="BH114" i="2"/>
  <c r="BI114" i="2"/>
  <c r="BL114" i="2"/>
  <c r="BM114" i="2"/>
  <c r="BP114" i="2"/>
  <c r="BQ114" i="2"/>
  <c r="BT114" i="2"/>
  <c r="BU114" i="2"/>
  <c r="BX114" i="2"/>
  <c r="BY114" i="2"/>
  <c r="CB114" i="2"/>
  <c r="CC114" i="2"/>
  <c r="CF114" i="2"/>
  <c r="CG114" i="2"/>
  <c r="CJ114" i="2"/>
  <c r="CK114" i="2"/>
  <c r="CN114" i="2"/>
  <c r="CO114" i="2"/>
  <c r="CR114" i="2"/>
  <c r="CS114" i="2"/>
  <c r="CV114" i="2"/>
  <c r="CW114" i="2"/>
  <c r="CZ114" i="2"/>
  <c r="DA114" i="2"/>
  <c r="DD114" i="2"/>
  <c r="DE114" i="2"/>
  <c r="DH114" i="2"/>
  <c r="DI114" i="2"/>
  <c r="DL114" i="2"/>
  <c r="DM114" i="2"/>
  <c r="DP114" i="2"/>
  <c r="DQ114" i="2"/>
  <c r="DT114" i="2"/>
  <c r="DU114" i="2"/>
  <c r="DX114" i="2"/>
  <c r="DY114" i="2"/>
  <c r="EB114" i="2"/>
  <c r="EC114" i="2"/>
  <c r="EF114" i="2"/>
  <c r="EG114" i="2"/>
  <c r="EJ114" i="2"/>
  <c r="EK114" i="2"/>
  <c r="EN114" i="2"/>
  <c r="EO114" i="2"/>
  <c r="ER114" i="2"/>
  <c r="ES114" i="2"/>
  <c r="EV114" i="2"/>
  <c r="EW114" i="2"/>
  <c r="EZ114" i="2"/>
  <c r="FA114" i="2"/>
  <c r="FD114" i="2"/>
  <c r="FE114" i="2"/>
  <c r="FH114" i="2"/>
  <c r="FI114" i="2"/>
  <c r="H115" i="2"/>
  <c r="I115" i="2"/>
  <c r="L115" i="2"/>
  <c r="M115" i="2"/>
  <c r="P115" i="2"/>
  <c r="Q115" i="2"/>
  <c r="T115" i="2"/>
  <c r="U115" i="2"/>
  <c r="X115" i="2"/>
  <c r="Y115" i="2"/>
  <c r="AB115" i="2"/>
  <c r="AC115" i="2"/>
  <c r="AF115" i="2"/>
  <c r="AG115" i="2"/>
  <c r="AJ115" i="2"/>
  <c r="AK115" i="2"/>
  <c r="AN115" i="2"/>
  <c r="AO115" i="2"/>
  <c r="AR115" i="2"/>
  <c r="AS115" i="2"/>
  <c r="AV115" i="2"/>
  <c r="AW115" i="2"/>
  <c r="AZ115" i="2"/>
  <c r="BA115" i="2"/>
  <c r="BD115" i="2"/>
  <c r="BE115" i="2"/>
  <c r="BH115" i="2"/>
  <c r="BI115" i="2"/>
  <c r="BL115" i="2"/>
  <c r="BM115" i="2"/>
  <c r="BP115" i="2"/>
  <c r="BQ115" i="2"/>
  <c r="BT115" i="2"/>
  <c r="BU115" i="2"/>
  <c r="BX115" i="2"/>
  <c r="BY115" i="2"/>
  <c r="CB115" i="2"/>
  <c r="CC115" i="2"/>
  <c r="CF115" i="2"/>
  <c r="CG115" i="2"/>
  <c r="CJ115" i="2"/>
  <c r="CK115" i="2"/>
  <c r="CN115" i="2"/>
  <c r="CO115" i="2"/>
  <c r="CR115" i="2"/>
  <c r="CS115" i="2"/>
  <c r="CV115" i="2"/>
  <c r="CW115" i="2"/>
  <c r="CZ115" i="2"/>
  <c r="DA115" i="2"/>
  <c r="DD115" i="2"/>
  <c r="DE115" i="2"/>
  <c r="DH115" i="2"/>
  <c r="DI115" i="2"/>
  <c r="DL115" i="2"/>
  <c r="DM115" i="2"/>
  <c r="DP115" i="2"/>
  <c r="DQ115" i="2"/>
  <c r="DT115" i="2"/>
  <c r="DU115" i="2"/>
  <c r="DX115" i="2"/>
  <c r="DY115" i="2"/>
  <c r="EB115" i="2"/>
  <c r="EC115" i="2"/>
  <c r="EF115" i="2"/>
  <c r="EG115" i="2"/>
  <c r="EJ115" i="2"/>
  <c r="EK115" i="2"/>
  <c r="EN115" i="2"/>
  <c r="EO115" i="2"/>
  <c r="ER115" i="2"/>
  <c r="ES115" i="2"/>
  <c r="EV115" i="2"/>
  <c r="EW115" i="2"/>
  <c r="EZ115" i="2"/>
  <c r="FA115" i="2"/>
  <c r="FD115" i="2"/>
  <c r="FE115" i="2"/>
  <c r="FH115" i="2"/>
  <c r="FI115" i="2"/>
  <c r="H116" i="2"/>
  <c r="I116" i="2"/>
  <c r="L116" i="2"/>
  <c r="M116" i="2"/>
  <c r="P116" i="2"/>
  <c r="Q116" i="2"/>
  <c r="T116" i="2"/>
  <c r="U116" i="2"/>
  <c r="X116" i="2"/>
  <c r="Y116" i="2"/>
  <c r="AB116" i="2"/>
  <c r="AC116" i="2"/>
  <c r="AF116" i="2"/>
  <c r="AG116" i="2"/>
  <c r="AJ116" i="2"/>
  <c r="AK116" i="2"/>
  <c r="AN116" i="2"/>
  <c r="AO116" i="2"/>
  <c r="AR116" i="2"/>
  <c r="AS116" i="2"/>
  <c r="AV116" i="2"/>
  <c r="AW116" i="2"/>
  <c r="AZ116" i="2"/>
  <c r="BA116" i="2"/>
  <c r="BD116" i="2"/>
  <c r="BE116" i="2"/>
  <c r="BH116" i="2"/>
  <c r="BI116" i="2"/>
  <c r="BL116" i="2"/>
  <c r="BM116" i="2"/>
  <c r="BP116" i="2"/>
  <c r="BQ116" i="2"/>
  <c r="BT116" i="2"/>
  <c r="BU116" i="2"/>
  <c r="BX116" i="2"/>
  <c r="BY116" i="2"/>
  <c r="CB116" i="2"/>
  <c r="CC116" i="2"/>
  <c r="CF116" i="2"/>
  <c r="CG116" i="2"/>
  <c r="CJ116" i="2"/>
  <c r="CK116" i="2"/>
  <c r="CN116" i="2"/>
  <c r="CO116" i="2"/>
  <c r="CR116" i="2"/>
  <c r="CS116" i="2"/>
  <c r="CV116" i="2"/>
  <c r="CW116" i="2"/>
  <c r="CZ116" i="2"/>
  <c r="DA116" i="2"/>
  <c r="DD116" i="2"/>
  <c r="DE116" i="2"/>
  <c r="DH116" i="2"/>
  <c r="DI116" i="2"/>
  <c r="DL116" i="2"/>
  <c r="DM116" i="2"/>
  <c r="DP116" i="2"/>
  <c r="DQ116" i="2"/>
  <c r="DT116" i="2"/>
  <c r="DU116" i="2"/>
  <c r="DX116" i="2"/>
  <c r="DY116" i="2"/>
  <c r="EB116" i="2"/>
  <c r="EC116" i="2"/>
  <c r="EF116" i="2"/>
  <c r="EG116" i="2"/>
  <c r="EJ116" i="2"/>
  <c r="EK116" i="2"/>
  <c r="EN116" i="2"/>
  <c r="EO116" i="2"/>
  <c r="ER116" i="2"/>
  <c r="ES116" i="2"/>
  <c r="EV116" i="2"/>
  <c r="EW116" i="2"/>
  <c r="EZ116" i="2"/>
  <c r="FA116" i="2"/>
  <c r="FD116" i="2"/>
  <c r="FE116" i="2"/>
  <c r="FH116" i="2"/>
  <c r="FI116" i="2"/>
  <c r="H117" i="2"/>
  <c r="I117" i="2"/>
  <c r="L117" i="2"/>
  <c r="M117" i="2"/>
  <c r="P117" i="2"/>
  <c r="Q117" i="2"/>
  <c r="T117" i="2"/>
  <c r="U117" i="2"/>
  <c r="X117" i="2"/>
  <c r="Y117" i="2"/>
  <c r="AB117" i="2"/>
  <c r="AC117" i="2"/>
  <c r="AF117" i="2"/>
  <c r="AG117" i="2"/>
  <c r="AJ117" i="2"/>
  <c r="AK117" i="2"/>
  <c r="AN117" i="2"/>
  <c r="AO117" i="2"/>
  <c r="AR117" i="2"/>
  <c r="AS117" i="2"/>
  <c r="AV117" i="2"/>
  <c r="AW117" i="2"/>
  <c r="AZ117" i="2"/>
  <c r="BA117" i="2"/>
  <c r="BD117" i="2"/>
  <c r="BE117" i="2"/>
  <c r="BH117" i="2"/>
  <c r="BI117" i="2"/>
  <c r="BL117" i="2"/>
  <c r="BM117" i="2"/>
  <c r="BP117" i="2"/>
  <c r="BQ117" i="2"/>
  <c r="BT117" i="2"/>
  <c r="BU117" i="2"/>
  <c r="BX117" i="2"/>
  <c r="BY117" i="2"/>
  <c r="CB117" i="2"/>
  <c r="CC117" i="2"/>
  <c r="CF117" i="2"/>
  <c r="CG117" i="2"/>
  <c r="CJ117" i="2"/>
  <c r="CK117" i="2"/>
  <c r="CN117" i="2"/>
  <c r="CO117" i="2"/>
  <c r="CR117" i="2"/>
  <c r="CS117" i="2"/>
  <c r="CV117" i="2"/>
  <c r="CW117" i="2"/>
  <c r="CZ117" i="2"/>
  <c r="DA117" i="2"/>
  <c r="DD117" i="2"/>
  <c r="DE117" i="2"/>
  <c r="DH117" i="2"/>
  <c r="DI117" i="2"/>
  <c r="DL117" i="2"/>
  <c r="DM117" i="2"/>
  <c r="DP117" i="2"/>
  <c r="DQ117" i="2"/>
  <c r="DT117" i="2"/>
  <c r="DU117" i="2"/>
  <c r="DX117" i="2"/>
  <c r="DY117" i="2"/>
  <c r="EB117" i="2"/>
  <c r="EC117" i="2"/>
  <c r="EF117" i="2"/>
  <c r="EG117" i="2"/>
  <c r="EJ117" i="2"/>
  <c r="EK117" i="2"/>
  <c r="EN117" i="2"/>
  <c r="EO117" i="2"/>
  <c r="ER117" i="2"/>
  <c r="ES117" i="2"/>
  <c r="EV117" i="2"/>
  <c r="EW117" i="2"/>
  <c r="EZ117" i="2"/>
  <c r="FA117" i="2"/>
  <c r="FD117" i="2"/>
  <c r="FE117" i="2"/>
  <c r="FH117" i="2"/>
  <c r="FI117" i="2"/>
  <c r="H118" i="2"/>
  <c r="I118" i="2"/>
  <c r="L118" i="2"/>
  <c r="M118" i="2"/>
  <c r="P118" i="2"/>
  <c r="Q118" i="2"/>
  <c r="T118" i="2"/>
  <c r="U118" i="2"/>
  <c r="X118" i="2"/>
  <c r="Y118" i="2"/>
  <c r="AB118" i="2"/>
  <c r="AC118" i="2"/>
  <c r="AF118" i="2"/>
  <c r="AG118" i="2"/>
  <c r="AJ118" i="2"/>
  <c r="AK118" i="2"/>
  <c r="AN118" i="2"/>
  <c r="AO118" i="2"/>
  <c r="AR118" i="2"/>
  <c r="AS118" i="2"/>
  <c r="AV118" i="2"/>
  <c r="AW118" i="2"/>
  <c r="AZ118" i="2"/>
  <c r="BA118" i="2"/>
  <c r="BD118" i="2"/>
  <c r="BE118" i="2"/>
  <c r="BH118" i="2"/>
  <c r="BI118" i="2"/>
  <c r="BL118" i="2"/>
  <c r="BM118" i="2"/>
  <c r="BP118" i="2"/>
  <c r="BQ118" i="2"/>
  <c r="BT118" i="2"/>
  <c r="BU118" i="2"/>
  <c r="BX118" i="2"/>
  <c r="BY118" i="2"/>
  <c r="CB118" i="2"/>
  <c r="CC118" i="2"/>
  <c r="CF118" i="2"/>
  <c r="CG118" i="2"/>
  <c r="CJ118" i="2"/>
  <c r="CK118" i="2"/>
  <c r="CN118" i="2"/>
  <c r="CO118" i="2"/>
  <c r="CR118" i="2"/>
  <c r="CS118" i="2"/>
  <c r="CV118" i="2"/>
  <c r="CW118" i="2"/>
  <c r="CZ118" i="2"/>
  <c r="DA118" i="2"/>
  <c r="DD118" i="2"/>
  <c r="DE118" i="2"/>
  <c r="DH118" i="2"/>
  <c r="DI118" i="2"/>
  <c r="DL118" i="2"/>
  <c r="DM118" i="2"/>
  <c r="DP118" i="2"/>
  <c r="DQ118" i="2"/>
  <c r="DT118" i="2"/>
  <c r="DU118" i="2"/>
  <c r="DX118" i="2"/>
  <c r="DY118" i="2"/>
  <c r="EB118" i="2"/>
  <c r="EC118" i="2"/>
  <c r="EF118" i="2"/>
  <c r="EG118" i="2"/>
  <c r="EJ118" i="2"/>
  <c r="EK118" i="2"/>
  <c r="EN118" i="2"/>
  <c r="EO118" i="2"/>
  <c r="ER118" i="2"/>
  <c r="ES118" i="2"/>
  <c r="EV118" i="2"/>
  <c r="EW118" i="2"/>
  <c r="EZ118" i="2"/>
  <c r="FA118" i="2"/>
  <c r="FD118" i="2"/>
  <c r="FE118" i="2"/>
  <c r="FH118" i="2"/>
  <c r="FI118" i="2"/>
  <c r="H119" i="2"/>
  <c r="I119" i="2"/>
  <c r="L119" i="2"/>
  <c r="M119" i="2"/>
  <c r="P119" i="2"/>
  <c r="Q119" i="2"/>
  <c r="T119" i="2"/>
  <c r="U119" i="2"/>
  <c r="X119" i="2"/>
  <c r="Y119" i="2"/>
  <c r="AB119" i="2"/>
  <c r="AC119" i="2"/>
  <c r="AF119" i="2"/>
  <c r="AG119" i="2"/>
  <c r="AJ119" i="2"/>
  <c r="AK119" i="2"/>
  <c r="AN119" i="2"/>
  <c r="AO119" i="2"/>
  <c r="AR119" i="2"/>
  <c r="AS119" i="2"/>
  <c r="AV119" i="2"/>
  <c r="AW119" i="2"/>
  <c r="AZ119" i="2"/>
  <c r="BA119" i="2"/>
  <c r="BD119" i="2"/>
  <c r="BE119" i="2"/>
  <c r="BH119" i="2"/>
  <c r="BI119" i="2"/>
  <c r="BL119" i="2"/>
  <c r="BM119" i="2"/>
  <c r="BP119" i="2"/>
  <c r="BQ119" i="2"/>
  <c r="BT119" i="2"/>
  <c r="BU119" i="2"/>
  <c r="BX119" i="2"/>
  <c r="BY119" i="2"/>
  <c r="CB119" i="2"/>
  <c r="CC119" i="2"/>
  <c r="CF119" i="2"/>
  <c r="CG119" i="2"/>
  <c r="CJ119" i="2"/>
  <c r="CK119" i="2"/>
  <c r="CN119" i="2"/>
  <c r="CO119" i="2"/>
  <c r="CR119" i="2"/>
  <c r="CS119" i="2"/>
  <c r="CV119" i="2"/>
  <c r="CW119" i="2"/>
  <c r="CZ119" i="2"/>
  <c r="DA119" i="2"/>
  <c r="DD119" i="2"/>
  <c r="DE119" i="2"/>
  <c r="DH119" i="2"/>
  <c r="DI119" i="2"/>
  <c r="DL119" i="2"/>
  <c r="DM119" i="2"/>
  <c r="DP119" i="2"/>
  <c r="DQ119" i="2"/>
  <c r="DT119" i="2"/>
  <c r="DU119" i="2"/>
  <c r="DX119" i="2"/>
  <c r="DY119" i="2"/>
  <c r="EB119" i="2"/>
  <c r="EC119" i="2"/>
  <c r="EF119" i="2"/>
  <c r="EG119" i="2"/>
  <c r="EJ119" i="2"/>
  <c r="EK119" i="2"/>
  <c r="EN119" i="2"/>
  <c r="EO119" i="2"/>
  <c r="ER119" i="2"/>
  <c r="ES119" i="2"/>
  <c r="EV119" i="2"/>
  <c r="EW119" i="2"/>
  <c r="EZ119" i="2"/>
  <c r="FA119" i="2"/>
  <c r="FD119" i="2"/>
  <c r="FE119" i="2"/>
  <c r="FH119" i="2"/>
  <c r="FI119" i="2"/>
  <c r="H120" i="2"/>
  <c r="I120" i="2"/>
  <c r="L120" i="2"/>
  <c r="M120" i="2"/>
  <c r="P120" i="2"/>
  <c r="Q120" i="2"/>
  <c r="T120" i="2"/>
  <c r="U120" i="2"/>
  <c r="X120" i="2"/>
  <c r="Y120" i="2"/>
  <c r="AB120" i="2"/>
  <c r="AC120" i="2"/>
  <c r="AF120" i="2"/>
  <c r="AG120" i="2"/>
  <c r="AJ120" i="2"/>
  <c r="AK120" i="2"/>
  <c r="AN120" i="2"/>
  <c r="AO120" i="2"/>
  <c r="AR120" i="2"/>
  <c r="AS120" i="2"/>
  <c r="AV120" i="2"/>
  <c r="AW120" i="2"/>
  <c r="AZ120" i="2"/>
  <c r="BA120" i="2"/>
  <c r="BD120" i="2"/>
  <c r="BE120" i="2"/>
  <c r="BH120" i="2"/>
  <c r="BI120" i="2"/>
  <c r="BL120" i="2"/>
  <c r="BM120" i="2"/>
  <c r="BP120" i="2"/>
  <c r="BQ120" i="2"/>
  <c r="BT120" i="2"/>
  <c r="BU120" i="2"/>
  <c r="BX120" i="2"/>
  <c r="BY120" i="2"/>
  <c r="CB120" i="2"/>
  <c r="CC120" i="2"/>
  <c r="CF120" i="2"/>
  <c r="CG120" i="2"/>
  <c r="CJ120" i="2"/>
  <c r="CK120" i="2"/>
  <c r="CN120" i="2"/>
  <c r="CO120" i="2"/>
  <c r="CR120" i="2"/>
  <c r="CS120" i="2"/>
  <c r="CV120" i="2"/>
  <c r="CW120" i="2"/>
  <c r="CZ120" i="2"/>
  <c r="DA120" i="2"/>
  <c r="DD120" i="2"/>
  <c r="DE120" i="2"/>
  <c r="DH120" i="2"/>
  <c r="DI120" i="2"/>
  <c r="DL120" i="2"/>
  <c r="DM120" i="2"/>
  <c r="DP120" i="2"/>
  <c r="DQ120" i="2"/>
  <c r="DT120" i="2"/>
  <c r="DU120" i="2"/>
  <c r="DX120" i="2"/>
  <c r="DY120" i="2"/>
  <c r="EB120" i="2"/>
  <c r="EC120" i="2"/>
  <c r="EF120" i="2"/>
  <c r="EG120" i="2"/>
  <c r="EJ120" i="2"/>
  <c r="EK120" i="2"/>
  <c r="EN120" i="2"/>
  <c r="EO120" i="2"/>
  <c r="ER120" i="2"/>
  <c r="ES120" i="2"/>
  <c r="EV120" i="2"/>
  <c r="EW120" i="2"/>
  <c r="EZ120" i="2"/>
  <c r="FA120" i="2"/>
  <c r="FD120" i="2"/>
  <c r="FE120" i="2"/>
  <c r="FH120" i="2"/>
  <c r="FI120" i="2"/>
  <c r="H121" i="2"/>
  <c r="I121" i="2"/>
  <c r="L121" i="2"/>
  <c r="M121" i="2"/>
  <c r="P121" i="2"/>
  <c r="Q121" i="2"/>
  <c r="T121" i="2"/>
  <c r="U121" i="2"/>
  <c r="X121" i="2"/>
  <c r="Y121" i="2"/>
  <c r="AB121" i="2"/>
  <c r="AC121" i="2"/>
  <c r="AF121" i="2"/>
  <c r="AG121" i="2"/>
  <c r="AJ121" i="2"/>
  <c r="AK121" i="2"/>
  <c r="AN121" i="2"/>
  <c r="AO121" i="2"/>
  <c r="AR121" i="2"/>
  <c r="AS121" i="2"/>
  <c r="AV121" i="2"/>
  <c r="AW121" i="2"/>
  <c r="AZ121" i="2"/>
  <c r="BA121" i="2"/>
  <c r="BD121" i="2"/>
  <c r="BE121" i="2"/>
  <c r="BH121" i="2"/>
  <c r="BI121" i="2"/>
  <c r="BL121" i="2"/>
  <c r="BM121" i="2"/>
  <c r="BP121" i="2"/>
  <c r="BQ121" i="2"/>
  <c r="BT121" i="2"/>
  <c r="BU121" i="2"/>
  <c r="BX121" i="2"/>
  <c r="BY121" i="2"/>
  <c r="CB121" i="2"/>
  <c r="CC121" i="2"/>
  <c r="CF121" i="2"/>
  <c r="CG121" i="2"/>
  <c r="CJ121" i="2"/>
  <c r="CK121" i="2"/>
  <c r="CN121" i="2"/>
  <c r="CO121" i="2"/>
  <c r="CR121" i="2"/>
  <c r="CS121" i="2"/>
  <c r="CV121" i="2"/>
  <c r="CW121" i="2"/>
  <c r="CZ121" i="2"/>
  <c r="DA121" i="2"/>
  <c r="DD121" i="2"/>
  <c r="DE121" i="2"/>
  <c r="DH121" i="2"/>
  <c r="DI121" i="2"/>
  <c r="DL121" i="2"/>
  <c r="DM121" i="2"/>
  <c r="DP121" i="2"/>
  <c r="DQ121" i="2"/>
  <c r="DT121" i="2"/>
  <c r="DU121" i="2"/>
  <c r="DX121" i="2"/>
  <c r="DY121" i="2"/>
  <c r="EB121" i="2"/>
  <c r="EC121" i="2"/>
  <c r="EF121" i="2"/>
  <c r="EG121" i="2"/>
  <c r="EJ121" i="2"/>
  <c r="EK121" i="2"/>
  <c r="EN121" i="2"/>
  <c r="EO121" i="2"/>
  <c r="ER121" i="2"/>
  <c r="ES121" i="2"/>
  <c r="EV121" i="2"/>
  <c r="EW121" i="2"/>
  <c r="EZ121" i="2"/>
  <c r="FA121" i="2"/>
  <c r="FD121" i="2"/>
  <c r="FE121" i="2"/>
  <c r="FH121" i="2"/>
  <c r="FI121" i="2"/>
  <c r="H122" i="2"/>
  <c r="I122" i="2"/>
  <c r="L122" i="2"/>
  <c r="M122" i="2"/>
  <c r="P122" i="2"/>
  <c r="Q122" i="2"/>
  <c r="T122" i="2"/>
  <c r="U122" i="2"/>
  <c r="X122" i="2"/>
  <c r="Y122" i="2"/>
  <c r="AB122" i="2"/>
  <c r="AC122" i="2"/>
  <c r="AF122" i="2"/>
  <c r="AG122" i="2"/>
  <c r="AJ122" i="2"/>
  <c r="AK122" i="2"/>
  <c r="AN122" i="2"/>
  <c r="AO122" i="2"/>
  <c r="AR122" i="2"/>
  <c r="AS122" i="2"/>
  <c r="AV122" i="2"/>
  <c r="AW122" i="2"/>
  <c r="AZ122" i="2"/>
  <c r="BA122" i="2"/>
  <c r="BD122" i="2"/>
  <c r="BE122" i="2"/>
  <c r="BH122" i="2"/>
  <c r="BI122" i="2"/>
  <c r="BL122" i="2"/>
  <c r="BM122" i="2"/>
  <c r="BP122" i="2"/>
  <c r="BQ122" i="2"/>
  <c r="BT122" i="2"/>
  <c r="BU122" i="2"/>
  <c r="BX122" i="2"/>
  <c r="BY122" i="2"/>
  <c r="CB122" i="2"/>
  <c r="CC122" i="2"/>
  <c r="CF122" i="2"/>
  <c r="CG122" i="2"/>
  <c r="CJ122" i="2"/>
  <c r="CK122" i="2"/>
  <c r="CN122" i="2"/>
  <c r="CO122" i="2"/>
  <c r="CR122" i="2"/>
  <c r="CS122" i="2"/>
  <c r="CV122" i="2"/>
  <c r="CW122" i="2"/>
  <c r="CZ122" i="2"/>
  <c r="DA122" i="2"/>
  <c r="DD122" i="2"/>
  <c r="DE122" i="2"/>
  <c r="DH122" i="2"/>
  <c r="DI122" i="2"/>
  <c r="DL122" i="2"/>
  <c r="DM122" i="2"/>
  <c r="DP122" i="2"/>
  <c r="DQ122" i="2"/>
  <c r="DT122" i="2"/>
  <c r="DU122" i="2"/>
  <c r="DX122" i="2"/>
  <c r="DY122" i="2"/>
  <c r="EB122" i="2"/>
  <c r="EC122" i="2"/>
  <c r="EF122" i="2"/>
  <c r="EG122" i="2"/>
  <c r="EJ122" i="2"/>
  <c r="EK122" i="2"/>
  <c r="EN122" i="2"/>
  <c r="EO122" i="2"/>
  <c r="ER122" i="2"/>
  <c r="ES122" i="2"/>
  <c r="EV122" i="2"/>
  <c r="EW122" i="2"/>
  <c r="EZ122" i="2"/>
  <c r="FA122" i="2"/>
  <c r="FD122" i="2"/>
  <c r="FE122" i="2"/>
  <c r="FH122" i="2"/>
  <c r="FI122" i="2"/>
  <c r="H123" i="2"/>
  <c r="I123" i="2"/>
  <c r="L123" i="2"/>
  <c r="M123" i="2"/>
  <c r="P123" i="2"/>
  <c r="Q123" i="2"/>
  <c r="T123" i="2"/>
  <c r="U123" i="2"/>
  <c r="X123" i="2"/>
  <c r="Y123" i="2"/>
  <c r="AB123" i="2"/>
  <c r="AC123" i="2"/>
  <c r="AF123" i="2"/>
  <c r="AG123" i="2"/>
  <c r="AJ123" i="2"/>
  <c r="AK123" i="2"/>
  <c r="AN123" i="2"/>
  <c r="AO123" i="2"/>
  <c r="AR123" i="2"/>
  <c r="AS123" i="2"/>
  <c r="AV123" i="2"/>
  <c r="AW123" i="2"/>
  <c r="AZ123" i="2"/>
  <c r="BA123" i="2"/>
  <c r="BD123" i="2"/>
  <c r="BE123" i="2"/>
  <c r="BH123" i="2"/>
  <c r="BI123" i="2"/>
  <c r="BL123" i="2"/>
  <c r="BM123" i="2"/>
  <c r="BP123" i="2"/>
  <c r="BQ123" i="2"/>
  <c r="BT123" i="2"/>
  <c r="BU123" i="2"/>
  <c r="BX123" i="2"/>
  <c r="BY123" i="2"/>
  <c r="CB123" i="2"/>
  <c r="CC123" i="2"/>
  <c r="CF123" i="2"/>
  <c r="CG123" i="2"/>
  <c r="CJ123" i="2"/>
  <c r="CK123" i="2"/>
  <c r="CN123" i="2"/>
  <c r="CO123" i="2"/>
  <c r="CR123" i="2"/>
  <c r="CS123" i="2"/>
  <c r="CV123" i="2"/>
  <c r="CW123" i="2"/>
  <c r="CZ123" i="2"/>
  <c r="DA123" i="2"/>
  <c r="DD123" i="2"/>
  <c r="DE123" i="2"/>
  <c r="DH123" i="2"/>
  <c r="DI123" i="2"/>
  <c r="DL123" i="2"/>
  <c r="DM123" i="2"/>
  <c r="DP123" i="2"/>
  <c r="DQ123" i="2"/>
  <c r="DT123" i="2"/>
  <c r="DU123" i="2"/>
  <c r="DX123" i="2"/>
  <c r="DY123" i="2"/>
  <c r="EB123" i="2"/>
  <c r="EC123" i="2"/>
  <c r="EF123" i="2"/>
  <c r="EG123" i="2"/>
  <c r="EJ123" i="2"/>
  <c r="EK123" i="2"/>
  <c r="EN123" i="2"/>
  <c r="EO123" i="2"/>
  <c r="ER123" i="2"/>
  <c r="ES123" i="2"/>
  <c r="EV123" i="2"/>
  <c r="EW123" i="2"/>
  <c r="EZ123" i="2"/>
  <c r="FA123" i="2"/>
  <c r="FD123" i="2"/>
  <c r="FE123" i="2"/>
  <c r="FH123" i="2"/>
  <c r="FI123" i="2"/>
  <c r="H124" i="2"/>
  <c r="I124" i="2"/>
  <c r="L124" i="2"/>
  <c r="M124" i="2"/>
  <c r="P124" i="2"/>
  <c r="Q124" i="2"/>
  <c r="T124" i="2"/>
  <c r="U124" i="2"/>
  <c r="X124" i="2"/>
  <c r="Y124" i="2"/>
  <c r="AB124" i="2"/>
  <c r="AC124" i="2"/>
  <c r="AF124" i="2"/>
  <c r="AG124" i="2"/>
  <c r="AJ124" i="2"/>
  <c r="AK124" i="2"/>
  <c r="AN124" i="2"/>
  <c r="AO124" i="2"/>
  <c r="AR124" i="2"/>
  <c r="AS124" i="2"/>
  <c r="AV124" i="2"/>
  <c r="AW124" i="2"/>
  <c r="AZ124" i="2"/>
  <c r="BA124" i="2"/>
  <c r="BD124" i="2"/>
  <c r="BE124" i="2"/>
  <c r="BH124" i="2"/>
  <c r="BI124" i="2"/>
  <c r="BL124" i="2"/>
  <c r="BM124" i="2"/>
  <c r="BP124" i="2"/>
  <c r="BQ124" i="2"/>
  <c r="BT124" i="2"/>
  <c r="BU124" i="2"/>
  <c r="BX124" i="2"/>
  <c r="BY124" i="2"/>
  <c r="CB124" i="2"/>
  <c r="CC124" i="2"/>
  <c r="CF124" i="2"/>
  <c r="CG124" i="2"/>
  <c r="CJ124" i="2"/>
  <c r="CK124" i="2"/>
  <c r="CN124" i="2"/>
  <c r="CO124" i="2"/>
  <c r="CR124" i="2"/>
  <c r="CS124" i="2"/>
  <c r="CV124" i="2"/>
  <c r="CW124" i="2"/>
  <c r="CZ124" i="2"/>
  <c r="DA124" i="2"/>
  <c r="DD124" i="2"/>
  <c r="DE124" i="2"/>
  <c r="DH124" i="2"/>
  <c r="DI124" i="2"/>
  <c r="DL124" i="2"/>
  <c r="DM124" i="2"/>
  <c r="DP124" i="2"/>
  <c r="DQ124" i="2"/>
  <c r="DT124" i="2"/>
  <c r="DU124" i="2"/>
  <c r="DX124" i="2"/>
  <c r="DY124" i="2"/>
  <c r="EB124" i="2"/>
  <c r="EC124" i="2"/>
  <c r="EF124" i="2"/>
  <c r="EG124" i="2"/>
  <c r="EJ124" i="2"/>
  <c r="EK124" i="2"/>
  <c r="EN124" i="2"/>
  <c r="EO124" i="2"/>
  <c r="ER124" i="2"/>
  <c r="ES124" i="2"/>
  <c r="EV124" i="2"/>
  <c r="EW124" i="2"/>
  <c r="EZ124" i="2"/>
  <c r="FA124" i="2"/>
  <c r="FD124" i="2"/>
  <c r="FE124" i="2"/>
  <c r="FH124" i="2"/>
  <c r="FI124" i="2"/>
  <c r="H125" i="2"/>
  <c r="I125" i="2"/>
  <c r="L125" i="2"/>
  <c r="M125" i="2"/>
  <c r="P125" i="2"/>
  <c r="Q125" i="2"/>
  <c r="T125" i="2"/>
  <c r="U125" i="2"/>
  <c r="X125" i="2"/>
  <c r="Y125" i="2"/>
  <c r="AB125" i="2"/>
  <c r="AC125" i="2"/>
  <c r="AF125" i="2"/>
  <c r="AG125" i="2"/>
  <c r="AJ125" i="2"/>
  <c r="AK125" i="2"/>
  <c r="AN125" i="2"/>
  <c r="AO125" i="2"/>
  <c r="AR125" i="2"/>
  <c r="AS125" i="2"/>
  <c r="AV125" i="2"/>
  <c r="AW125" i="2"/>
  <c r="AZ125" i="2"/>
  <c r="BA125" i="2"/>
  <c r="BD125" i="2"/>
  <c r="BE125" i="2"/>
  <c r="BH125" i="2"/>
  <c r="BI125" i="2"/>
  <c r="BL125" i="2"/>
  <c r="BM125" i="2"/>
  <c r="BP125" i="2"/>
  <c r="BQ125" i="2"/>
  <c r="BT125" i="2"/>
  <c r="BU125" i="2"/>
  <c r="BX125" i="2"/>
  <c r="BY125" i="2"/>
  <c r="CB125" i="2"/>
  <c r="CC125" i="2"/>
  <c r="CF125" i="2"/>
  <c r="CG125" i="2"/>
  <c r="CJ125" i="2"/>
  <c r="CK125" i="2"/>
  <c r="CN125" i="2"/>
  <c r="CO125" i="2"/>
  <c r="CR125" i="2"/>
  <c r="CS125" i="2"/>
  <c r="CV125" i="2"/>
  <c r="CW125" i="2"/>
  <c r="CZ125" i="2"/>
  <c r="DA125" i="2"/>
  <c r="DD125" i="2"/>
  <c r="DE125" i="2"/>
  <c r="DH125" i="2"/>
  <c r="DI125" i="2"/>
  <c r="DL125" i="2"/>
  <c r="DM125" i="2"/>
  <c r="DP125" i="2"/>
  <c r="DQ125" i="2"/>
  <c r="DT125" i="2"/>
  <c r="DU125" i="2"/>
  <c r="DX125" i="2"/>
  <c r="DY125" i="2"/>
  <c r="EB125" i="2"/>
  <c r="EC125" i="2"/>
  <c r="EF125" i="2"/>
  <c r="EG125" i="2"/>
  <c r="EJ125" i="2"/>
  <c r="EK125" i="2"/>
  <c r="EN125" i="2"/>
  <c r="EO125" i="2"/>
  <c r="ER125" i="2"/>
  <c r="ES125" i="2"/>
  <c r="EV125" i="2"/>
  <c r="EW125" i="2"/>
  <c r="EZ125" i="2"/>
  <c r="FA125" i="2"/>
  <c r="FD125" i="2"/>
  <c r="FE125" i="2"/>
  <c r="FH125" i="2"/>
  <c r="FI125" i="2"/>
  <c r="H126" i="2"/>
  <c r="I126" i="2"/>
  <c r="L126" i="2"/>
  <c r="M126" i="2"/>
  <c r="P126" i="2"/>
  <c r="Q126" i="2"/>
  <c r="T126" i="2"/>
  <c r="U126" i="2"/>
  <c r="X126" i="2"/>
  <c r="Y126" i="2"/>
  <c r="AB126" i="2"/>
  <c r="AC126" i="2"/>
  <c r="AF126" i="2"/>
  <c r="AG126" i="2"/>
  <c r="AJ126" i="2"/>
  <c r="AK126" i="2"/>
  <c r="AN126" i="2"/>
  <c r="AO126" i="2"/>
  <c r="AR126" i="2"/>
  <c r="AS126" i="2"/>
  <c r="AV126" i="2"/>
  <c r="AW126" i="2"/>
  <c r="AZ126" i="2"/>
  <c r="BA126" i="2"/>
  <c r="BD126" i="2"/>
  <c r="BE126" i="2"/>
  <c r="BH126" i="2"/>
  <c r="BI126" i="2"/>
  <c r="BL126" i="2"/>
  <c r="BM126" i="2"/>
  <c r="BP126" i="2"/>
  <c r="BQ126" i="2"/>
  <c r="BT126" i="2"/>
  <c r="BU126" i="2"/>
  <c r="BX126" i="2"/>
  <c r="BY126" i="2"/>
  <c r="CB126" i="2"/>
  <c r="CC126" i="2"/>
  <c r="CF126" i="2"/>
  <c r="CG126" i="2"/>
  <c r="CJ126" i="2"/>
  <c r="CK126" i="2"/>
  <c r="CN126" i="2"/>
  <c r="CO126" i="2"/>
  <c r="CR126" i="2"/>
  <c r="CS126" i="2"/>
  <c r="CV126" i="2"/>
  <c r="CW126" i="2"/>
  <c r="CZ126" i="2"/>
  <c r="DA126" i="2"/>
  <c r="DD126" i="2"/>
  <c r="DE126" i="2"/>
  <c r="DH126" i="2"/>
  <c r="DI126" i="2"/>
  <c r="DL126" i="2"/>
  <c r="DM126" i="2"/>
  <c r="DP126" i="2"/>
  <c r="DQ126" i="2"/>
  <c r="DT126" i="2"/>
  <c r="DU126" i="2"/>
  <c r="DX126" i="2"/>
  <c r="DY126" i="2"/>
  <c r="EB126" i="2"/>
  <c r="EC126" i="2"/>
  <c r="EF126" i="2"/>
  <c r="EG126" i="2"/>
  <c r="EJ126" i="2"/>
  <c r="EK126" i="2"/>
  <c r="EN126" i="2"/>
  <c r="EO126" i="2"/>
  <c r="ER126" i="2"/>
  <c r="ES126" i="2"/>
  <c r="EV126" i="2"/>
  <c r="EW126" i="2"/>
  <c r="EZ126" i="2"/>
  <c r="FA126" i="2"/>
  <c r="FD126" i="2"/>
  <c r="FE126" i="2"/>
  <c r="FH126" i="2"/>
  <c r="FI126" i="2"/>
  <c r="H127" i="2"/>
  <c r="I127" i="2"/>
  <c r="L127" i="2"/>
  <c r="M127" i="2"/>
  <c r="P127" i="2"/>
  <c r="Q127" i="2"/>
  <c r="T127" i="2"/>
  <c r="U127" i="2"/>
  <c r="X127" i="2"/>
  <c r="Y127" i="2"/>
  <c r="AB127" i="2"/>
  <c r="AC127" i="2"/>
  <c r="AF127" i="2"/>
  <c r="AG127" i="2"/>
  <c r="AJ127" i="2"/>
  <c r="AK127" i="2"/>
  <c r="AN127" i="2"/>
  <c r="AO127" i="2"/>
  <c r="AR127" i="2"/>
  <c r="AS127" i="2"/>
  <c r="AV127" i="2"/>
  <c r="AW127" i="2"/>
  <c r="AZ127" i="2"/>
  <c r="BA127" i="2"/>
  <c r="BD127" i="2"/>
  <c r="BE127" i="2"/>
  <c r="BH127" i="2"/>
  <c r="BI127" i="2"/>
  <c r="BL127" i="2"/>
  <c r="BM127" i="2"/>
  <c r="BP127" i="2"/>
  <c r="BQ127" i="2"/>
  <c r="BT127" i="2"/>
  <c r="BU127" i="2"/>
  <c r="BX127" i="2"/>
  <c r="BY127" i="2"/>
  <c r="CB127" i="2"/>
  <c r="CC127" i="2"/>
  <c r="CF127" i="2"/>
  <c r="CG127" i="2"/>
  <c r="CJ127" i="2"/>
  <c r="CK127" i="2"/>
  <c r="CN127" i="2"/>
  <c r="CO127" i="2"/>
  <c r="CR127" i="2"/>
  <c r="CS127" i="2"/>
  <c r="CV127" i="2"/>
  <c r="CW127" i="2"/>
  <c r="CZ127" i="2"/>
  <c r="DA127" i="2"/>
  <c r="DD127" i="2"/>
  <c r="DE127" i="2"/>
  <c r="DH127" i="2"/>
  <c r="DI127" i="2"/>
  <c r="DL127" i="2"/>
  <c r="DM127" i="2"/>
  <c r="DP127" i="2"/>
  <c r="DQ127" i="2"/>
  <c r="DT127" i="2"/>
  <c r="DU127" i="2"/>
  <c r="DX127" i="2"/>
  <c r="DY127" i="2"/>
  <c r="EB127" i="2"/>
  <c r="EC127" i="2"/>
  <c r="EF127" i="2"/>
  <c r="EG127" i="2"/>
  <c r="EJ127" i="2"/>
  <c r="EK127" i="2"/>
  <c r="EN127" i="2"/>
  <c r="EO127" i="2"/>
  <c r="ER127" i="2"/>
  <c r="ES127" i="2"/>
  <c r="EV127" i="2"/>
  <c r="EW127" i="2"/>
  <c r="EZ127" i="2"/>
  <c r="FA127" i="2"/>
  <c r="FD127" i="2"/>
  <c r="FE127" i="2"/>
  <c r="FH127" i="2"/>
  <c r="FI127" i="2"/>
  <c r="H128" i="2"/>
  <c r="I128" i="2"/>
  <c r="L128" i="2"/>
  <c r="M128" i="2"/>
  <c r="P128" i="2"/>
  <c r="Q128" i="2"/>
  <c r="T128" i="2"/>
  <c r="U128" i="2"/>
  <c r="X128" i="2"/>
  <c r="Y128" i="2"/>
  <c r="AB128" i="2"/>
  <c r="AC128" i="2"/>
  <c r="AF128" i="2"/>
  <c r="AG128" i="2"/>
  <c r="AJ128" i="2"/>
  <c r="AK128" i="2"/>
  <c r="AN128" i="2"/>
  <c r="AO128" i="2"/>
  <c r="AR128" i="2"/>
  <c r="AS128" i="2"/>
  <c r="AV128" i="2"/>
  <c r="AW128" i="2"/>
  <c r="AZ128" i="2"/>
  <c r="BA128" i="2"/>
  <c r="BD128" i="2"/>
  <c r="BE128" i="2"/>
  <c r="BH128" i="2"/>
  <c r="BI128" i="2"/>
  <c r="BL128" i="2"/>
  <c r="BM128" i="2"/>
  <c r="BP128" i="2"/>
  <c r="BQ128" i="2"/>
  <c r="BT128" i="2"/>
  <c r="BU128" i="2"/>
  <c r="BX128" i="2"/>
  <c r="BY128" i="2"/>
  <c r="CB128" i="2"/>
  <c r="CC128" i="2"/>
  <c r="CF128" i="2"/>
  <c r="CG128" i="2"/>
  <c r="CJ128" i="2"/>
  <c r="CK128" i="2"/>
  <c r="CN128" i="2"/>
  <c r="CO128" i="2"/>
  <c r="CR128" i="2"/>
  <c r="CS128" i="2"/>
  <c r="CV128" i="2"/>
  <c r="CW128" i="2"/>
  <c r="CZ128" i="2"/>
  <c r="DA128" i="2"/>
  <c r="DD128" i="2"/>
  <c r="DE128" i="2"/>
  <c r="DH128" i="2"/>
  <c r="DI128" i="2"/>
  <c r="DL128" i="2"/>
  <c r="DM128" i="2"/>
  <c r="DP128" i="2"/>
  <c r="DQ128" i="2"/>
  <c r="DT128" i="2"/>
  <c r="DU128" i="2"/>
  <c r="DX128" i="2"/>
  <c r="DY128" i="2"/>
  <c r="EB128" i="2"/>
  <c r="EC128" i="2"/>
  <c r="EF128" i="2"/>
  <c r="EG128" i="2"/>
  <c r="EJ128" i="2"/>
  <c r="EK128" i="2"/>
  <c r="EN128" i="2"/>
  <c r="EO128" i="2"/>
  <c r="ER128" i="2"/>
  <c r="ES128" i="2"/>
  <c r="EV128" i="2"/>
  <c r="EW128" i="2"/>
  <c r="EZ128" i="2"/>
  <c r="FA128" i="2"/>
  <c r="FD128" i="2"/>
  <c r="FE128" i="2"/>
  <c r="FH128" i="2"/>
  <c r="FI128" i="2"/>
  <c r="H129" i="2"/>
  <c r="I129" i="2"/>
  <c r="L129" i="2"/>
  <c r="M129" i="2"/>
  <c r="P129" i="2"/>
  <c r="Q129" i="2"/>
  <c r="T129" i="2"/>
  <c r="U129" i="2"/>
  <c r="X129" i="2"/>
  <c r="Y129" i="2"/>
  <c r="AB129" i="2"/>
  <c r="AC129" i="2"/>
  <c r="AF129" i="2"/>
  <c r="AG129" i="2"/>
  <c r="AJ129" i="2"/>
  <c r="AK129" i="2"/>
  <c r="AN129" i="2"/>
  <c r="AO129" i="2"/>
  <c r="AR129" i="2"/>
  <c r="AS129" i="2"/>
  <c r="AV129" i="2"/>
  <c r="AW129" i="2"/>
  <c r="AZ129" i="2"/>
  <c r="BA129" i="2"/>
  <c r="BD129" i="2"/>
  <c r="BE129" i="2"/>
  <c r="BH129" i="2"/>
  <c r="BI129" i="2"/>
  <c r="BL129" i="2"/>
  <c r="BM129" i="2"/>
  <c r="BP129" i="2"/>
  <c r="BQ129" i="2"/>
  <c r="BT129" i="2"/>
  <c r="BU129" i="2"/>
  <c r="BX129" i="2"/>
  <c r="BY129" i="2"/>
  <c r="CB129" i="2"/>
  <c r="CC129" i="2"/>
  <c r="CF129" i="2"/>
  <c r="CG129" i="2"/>
  <c r="CJ129" i="2"/>
  <c r="CK129" i="2"/>
  <c r="CN129" i="2"/>
  <c r="CO129" i="2"/>
  <c r="CR129" i="2"/>
  <c r="CS129" i="2"/>
  <c r="CV129" i="2"/>
  <c r="CW129" i="2"/>
  <c r="CZ129" i="2"/>
  <c r="DA129" i="2"/>
  <c r="DD129" i="2"/>
  <c r="DE129" i="2"/>
  <c r="DH129" i="2"/>
  <c r="DI129" i="2"/>
  <c r="DL129" i="2"/>
  <c r="DM129" i="2"/>
  <c r="DP129" i="2"/>
  <c r="DQ129" i="2"/>
  <c r="DT129" i="2"/>
  <c r="DU129" i="2"/>
  <c r="DX129" i="2"/>
  <c r="DY129" i="2"/>
  <c r="EB129" i="2"/>
  <c r="EC129" i="2"/>
  <c r="EF129" i="2"/>
  <c r="EG129" i="2"/>
  <c r="EJ129" i="2"/>
  <c r="EK129" i="2"/>
  <c r="EN129" i="2"/>
  <c r="EO129" i="2"/>
  <c r="ER129" i="2"/>
  <c r="ES129" i="2"/>
  <c r="EV129" i="2"/>
  <c r="EW129" i="2"/>
  <c r="EZ129" i="2"/>
  <c r="FA129" i="2"/>
  <c r="FD129" i="2"/>
  <c r="FE129" i="2"/>
  <c r="FH129" i="2"/>
  <c r="FI129" i="2"/>
  <c r="H130" i="2"/>
  <c r="I130" i="2"/>
  <c r="L130" i="2"/>
  <c r="M130" i="2"/>
  <c r="P130" i="2"/>
  <c r="Q130" i="2"/>
  <c r="T130" i="2"/>
  <c r="U130" i="2"/>
  <c r="X130" i="2"/>
  <c r="Y130" i="2"/>
  <c r="AB130" i="2"/>
  <c r="AC130" i="2"/>
  <c r="AF130" i="2"/>
  <c r="AG130" i="2"/>
  <c r="AJ130" i="2"/>
  <c r="AK130" i="2"/>
  <c r="AN130" i="2"/>
  <c r="AO130" i="2"/>
  <c r="AR130" i="2"/>
  <c r="AS130" i="2"/>
  <c r="AV130" i="2"/>
  <c r="AW130" i="2"/>
  <c r="AZ130" i="2"/>
  <c r="BA130" i="2"/>
  <c r="BD130" i="2"/>
  <c r="BE130" i="2"/>
  <c r="BH130" i="2"/>
  <c r="BI130" i="2"/>
  <c r="BL130" i="2"/>
  <c r="BM130" i="2"/>
  <c r="BP130" i="2"/>
  <c r="BQ130" i="2"/>
  <c r="BT130" i="2"/>
  <c r="BU130" i="2"/>
  <c r="BX130" i="2"/>
  <c r="BY130" i="2"/>
  <c r="CB130" i="2"/>
  <c r="CC130" i="2"/>
  <c r="CF130" i="2"/>
  <c r="CG130" i="2"/>
  <c r="CJ130" i="2"/>
  <c r="CK130" i="2"/>
  <c r="CN130" i="2"/>
  <c r="CO130" i="2"/>
  <c r="CR130" i="2"/>
  <c r="CS130" i="2"/>
  <c r="CV130" i="2"/>
  <c r="CW130" i="2"/>
  <c r="CZ130" i="2"/>
  <c r="DA130" i="2"/>
  <c r="DD130" i="2"/>
  <c r="DE130" i="2"/>
  <c r="DH130" i="2"/>
  <c r="DI130" i="2"/>
  <c r="DL130" i="2"/>
  <c r="DM130" i="2"/>
  <c r="DP130" i="2"/>
  <c r="DQ130" i="2"/>
  <c r="DT130" i="2"/>
  <c r="DU130" i="2"/>
  <c r="DX130" i="2"/>
  <c r="DY130" i="2"/>
  <c r="EB130" i="2"/>
  <c r="EC130" i="2"/>
  <c r="EF130" i="2"/>
  <c r="EG130" i="2"/>
  <c r="EJ130" i="2"/>
  <c r="EK130" i="2"/>
  <c r="EN130" i="2"/>
  <c r="EO130" i="2"/>
  <c r="ER130" i="2"/>
  <c r="ES130" i="2"/>
  <c r="EV130" i="2"/>
  <c r="EW130" i="2"/>
  <c r="EZ130" i="2"/>
  <c r="FA130" i="2"/>
  <c r="FD130" i="2"/>
  <c r="FE130" i="2"/>
  <c r="FH130" i="2"/>
  <c r="FI130" i="2"/>
  <c r="H131" i="2"/>
  <c r="I131" i="2"/>
  <c r="L131" i="2"/>
  <c r="M131" i="2"/>
  <c r="P131" i="2"/>
  <c r="Q131" i="2"/>
  <c r="T131" i="2"/>
  <c r="U131" i="2"/>
  <c r="X131" i="2"/>
  <c r="Y131" i="2"/>
  <c r="AB131" i="2"/>
  <c r="AC131" i="2"/>
  <c r="AF131" i="2"/>
  <c r="AG131" i="2"/>
  <c r="AJ131" i="2"/>
  <c r="AK131" i="2"/>
  <c r="AN131" i="2"/>
  <c r="AO131" i="2"/>
  <c r="AR131" i="2"/>
  <c r="AS131" i="2"/>
  <c r="AV131" i="2"/>
  <c r="AW131" i="2"/>
  <c r="AZ131" i="2"/>
  <c r="BA131" i="2"/>
  <c r="BD131" i="2"/>
  <c r="BE131" i="2"/>
  <c r="BH131" i="2"/>
  <c r="BI131" i="2"/>
  <c r="BL131" i="2"/>
  <c r="BM131" i="2"/>
  <c r="BP131" i="2"/>
  <c r="BQ131" i="2"/>
  <c r="BT131" i="2"/>
  <c r="BU131" i="2"/>
  <c r="BX131" i="2"/>
  <c r="BY131" i="2"/>
  <c r="CB131" i="2"/>
  <c r="CC131" i="2"/>
  <c r="CF131" i="2"/>
  <c r="CG131" i="2"/>
  <c r="CJ131" i="2"/>
  <c r="CK131" i="2"/>
  <c r="CN131" i="2"/>
  <c r="CO131" i="2"/>
  <c r="CR131" i="2"/>
  <c r="CS131" i="2"/>
  <c r="CV131" i="2"/>
  <c r="CW131" i="2"/>
  <c r="CZ131" i="2"/>
  <c r="DA131" i="2"/>
  <c r="DD131" i="2"/>
  <c r="DE131" i="2"/>
  <c r="DH131" i="2"/>
  <c r="DI131" i="2"/>
  <c r="DL131" i="2"/>
  <c r="DM131" i="2"/>
  <c r="DP131" i="2"/>
  <c r="DQ131" i="2"/>
  <c r="DT131" i="2"/>
  <c r="DU131" i="2"/>
  <c r="DX131" i="2"/>
  <c r="DY131" i="2"/>
  <c r="EB131" i="2"/>
  <c r="EC131" i="2"/>
  <c r="EF131" i="2"/>
  <c r="EG131" i="2"/>
  <c r="EJ131" i="2"/>
  <c r="EK131" i="2"/>
  <c r="EN131" i="2"/>
  <c r="EO131" i="2"/>
  <c r="ER131" i="2"/>
  <c r="ES131" i="2"/>
  <c r="EV131" i="2"/>
  <c r="EW131" i="2"/>
  <c r="EZ131" i="2"/>
  <c r="FA131" i="2"/>
  <c r="FD131" i="2"/>
  <c r="FE131" i="2"/>
  <c r="FH131" i="2"/>
  <c r="FI131" i="2"/>
  <c r="H132" i="2"/>
  <c r="I132" i="2"/>
  <c r="L132" i="2"/>
  <c r="M132" i="2"/>
  <c r="P132" i="2"/>
  <c r="Q132" i="2"/>
  <c r="T132" i="2"/>
  <c r="U132" i="2"/>
  <c r="X132" i="2"/>
  <c r="Y132" i="2"/>
  <c r="AB132" i="2"/>
  <c r="AC132" i="2"/>
  <c r="AF132" i="2"/>
  <c r="AG132" i="2"/>
  <c r="AJ132" i="2"/>
  <c r="AK132" i="2"/>
  <c r="AN132" i="2"/>
  <c r="AO132" i="2"/>
  <c r="AR132" i="2"/>
  <c r="AS132" i="2"/>
  <c r="AV132" i="2"/>
  <c r="AW132" i="2"/>
  <c r="AZ132" i="2"/>
  <c r="BA132" i="2"/>
  <c r="BD132" i="2"/>
  <c r="BE132" i="2"/>
  <c r="BH132" i="2"/>
  <c r="BI132" i="2"/>
  <c r="BL132" i="2"/>
  <c r="BM132" i="2"/>
  <c r="BP132" i="2"/>
  <c r="BQ132" i="2"/>
  <c r="BT132" i="2"/>
  <c r="BU132" i="2"/>
  <c r="BX132" i="2"/>
  <c r="BY132" i="2"/>
  <c r="CB132" i="2"/>
  <c r="CC132" i="2"/>
  <c r="CF132" i="2"/>
  <c r="CG132" i="2"/>
  <c r="CJ132" i="2"/>
  <c r="CK132" i="2"/>
  <c r="CN132" i="2"/>
  <c r="CO132" i="2"/>
  <c r="CR132" i="2"/>
  <c r="CS132" i="2"/>
  <c r="CV132" i="2"/>
  <c r="CW132" i="2"/>
  <c r="CZ132" i="2"/>
  <c r="DA132" i="2"/>
  <c r="DD132" i="2"/>
  <c r="DE132" i="2"/>
  <c r="DH132" i="2"/>
  <c r="DI132" i="2"/>
  <c r="DL132" i="2"/>
  <c r="DM132" i="2"/>
  <c r="DP132" i="2"/>
  <c r="DQ132" i="2"/>
  <c r="DT132" i="2"/>
  <c r="DU132" i="2"/>
  <c r="DX132" i="2"/>
  <c r="DY132" i="2"/>
  <c r="EB132" i="2"/>
  <c r="EC132" i="2"/>
  <c r="EF132" i="2"/>
  <c r="EG132" i="2"/>
  <c r="EJ132" i="2"/>
  <c r="EK132" i="2"/>
  <c r="EN132" i="2"/>
  <c r="EO132" i="2"/>
  <c r="ER132" i="2"/>
  <c r="ES132" i="2"/>
  <c r="EV132" i="2"/>
  <c r="EW132" i="2"/>
  <c r="EZ132" i="2"/>
  <c r="FA132" i="2"/>
  <c r="FD132" i="2"/>
  <c r="FE132" i="2"/>
  <c r="FH132" i="2"/>
  <c r="FI132" i="2"/>
  <c r="H133" i="2"/>
  <c r="I133" i="2"/>
  <c r="L133" i="2"/>
  <c r="M133" i="2"/>
  <c r="P133" i="2"/>
  <c r="Q133" i="2"/>
  <c r="T133" i="2"/>
  <c r="U133" i="2"/>
  <c r="X133" i="2"/>
  <c r="Y133" i="2"/>
  <c r="AB133" i="2"/>
  <c r="AC133" i="2"/>
  <c r="AF133" i="2"/>
  <c r="AG133" i="2"/>
  <c r="AJ133" i="2"/>
  <c r="AK133" i="2"/>
  <c r="AN133" i="2"/>
  <c r="AO133" i="2"/>
  <c r="AR133" i="2"/>
  <c r="AS133" i="2"/>
  <c r="AV133" i="2"/>
  <c r="AW133" i="2"/>
  <c r="AZ133" i="2"/>
  <c r="BA133" i="2"/>
  <c r="BD133" i="2"/>
  <c r="BE133" i="2"/>
  <c r="BH133" i="2"/>
  <c r="BI133" i="2"/>
  <c r="BL133" i="2"/>
  <c r="BM133" i="2"/>
  <c r="BP133" i="2"/>
  <c r="BQ133" i="2"/>
  <c r="BT133" i="2"/>
  <c r="BU133" i="2"/>
  <c r="BX133" i="2"/>
  <c r="BY133" i="2"/>
  <c r="CB133" i="2"/>
  <c r="CC133" i="2"/>
  <c r="CF133" i="2"/>
  <c r="CG133" i="2"/>
  <c r="CJ133" i="2"/>
  <c r="CK133" i="2"/>
  <c r="CN133" i="2"/>
  <c r="CO133" i="2"/>
  <c r="CR133" i="2"/>
  <c r="CS133" i="2"/>
  <c r="CV133" i="2"/>
  <c r="CW133" i="2"/>
  <c r="CZ133" i="2"/>
  <c r="DA133" i="2"/>
  <c r="DD133" i="2"/>
  <c r="DE133" i="2"/>
  <c r="DH133" i="2"/>
  <c r="DI133" i="2"/>
  <c r="DL133" i="2"/>
  <c r="DM133" i="2"/>
  <c r="DP133" i="2"/>
  <c r="DQ133" i="2"/>
  <c r="DT133" i="2"/>
  <c r="DU133" i="2"/>
  <c r="DX133" i="2"/>
  <c r="DY133" i="2"/>
  <c r="EB133" i="2"/>
  <c r="EC133" i="2"/>
  <c r="EF133" i="2"/>
  <c r="EG133" i="2"/>
  <c r="EJ133" i="2"/>
  <c r="EK133" i="2"/>
  <c r="EN133" i="2"/>
  <c r="EO133" i="2"/>
  <c r="ER133" i="2"/>
  <c r="ES133" i="2"/>
  <c r="EV133" i="2"/>
  <c r="EW133" i="2"/>
  <c r="EZ133" i="2"/>
  <c r="FA133" i="2"/>
  <c r="FD133" i="2"/>
  <c r="FE133" i="2"/>
  <c r="FH133" i="2"/>
  <c r="FI133" i="2"/>
  <c r="H134" i="2"/>
  <c r="I134" i="2"/>
  <c r="L134" i="2"/>
  <c r="M134" i="2"/>
  <c r="P134" i="2"/>
  <c r="Q134" i="2"/>
  <c r="T134" i="2"/>
  <c r="U134" i="2"/>
  <c r="X134" i="2"/>
  <c r="Y134" i="2"/>
  <c r="AB134" i="2"/>
  <c r="AC134" i="2"/>
  <c r="AF134" i="2"/>
  <c r="AG134" i="2"/>
  <c r="AJ134" i="2"/>
  <c r="AK134" i="2"/>
  <c r="AN134" i="2"/>
  <c r="AO134" i="2"/>
  <c r="AR134" i="2"/>
  <c r="AS134" i="2"/>
  <c r="AV134" i="2"/>
  <c r="AW134" i="2"/>
  <c r="AZ134" i="2"/>
  <c r="BA134" i="2"/>
  <c r="BD134" i="2"/>
  <c r="BE134" i="2"/>
  <c r="BH134" i="2"/>
  <c r="BI134" i="2"/>
  <c r="BL134" i="2"/>
  <c r="BM134" i="2"/>
  <c r="BP134" i="2"/>
  <c r="BQ134" i="2"/>
  <c r="BT134" i="2"/>
  <c r="BU134" i="2"/>
  <c r="BX134" i="2"/>
  <c r="BY134" i="2"/>
  <c r="CB134" i="2"/>
  <c r="CC134" i="2"/>
  <c r="CF134" i="2"/>
  <c r="CG134" i="2"/>
  <c r="CJ134" i="2"/>
  <c r="CK134" i="2"/>
  <c r="CN134" i="2"/>
  <c r="CO134" i="2"/>
  <c r="CR134" i="2"/>
  <c r="CS134" i="2"/>
  <c r="CV134" i="2"/>
  <c r="CW134" i="2"/>
  <c r="CZ134" i="2"/>
  <c r="DA134" i="2"/>
  <c r="DD134" i="2"/>
  <c r="DE134" i="2"/>
  <c r="DH134" i="2"/>
  <c r="DI134" i="2"/>
  <c r="DL134" i="2"/>
  <c r="DM134" i="2"/>
  <c r="DP134" i="2"/>
  <c r="DQ134" i="2"/>
  <c r="DT134" i="2"/>
  <c r="DU134" i="2"/>
  <c r="DX134" i="2"/>
  <c r="DY134" i="2"/>
  <c r="EB134" i="2"/>
  <c r="EC134" i="2"/>
  <c r="EF134" i="2"/>
  <c r="EG134" i="2"/>
  <c r="EJ134" i="2"/>
  <c r="EK134" i="2"/>
  <c r="EN134" i="2"/>
  <c r="EO134" i="2"/>
  <c r="ER134" i="2"/>
  <c r="ES134" i="2"/>
  <c r="EV134" i="2"/>
  <c r="EW134" i="2"/>
  <c r="EZ134" i="2"/>
  <c r="FA134" i="2"/>
  <c r="FD134" i="2"/>
  <c r="FE134" i="2"/>
  <c r="FH134" i="2"/>
  <c r="FI134" i="2"/>
  <c r="H135" i="2"/>
  <c r="I135" i="2"/>
  <c r="L135" i="2"/>
  <c r="M135" i="2"/>
  <c r="P135" i="2"/>
  <c r="Q135" i="2"/>
  <c r="T135" i="2"/>
  <c r="U135" i="2"/>
  <c r="X135" i="2"/>
  <c r="Y135" i="2"/>
  <c r="AB135" i="2"/>
  <c r="AC135" i="2"/>
  <c r="AF135" i="2"/>
  <c r="AG135" i="2"/>
  <c r="AJ135" i="2"/>
  <c r="AK135" i="2"/>
  <c r="AN135" i="2"/>
  <c r="AO135" i="2"/>
  <c r="AR135" i="2"/>
  <c r="AS135" i="2"/>
  <c r="AV135" i="2"/>
  <c r="AW135" i="2"/>
  <c r="AZ135" i="2"/>
  <c r="BA135" i="2"/>
  <c r="BD135" i="2"/>
  <c r="BE135" i="2"/>
  <c r="BH135" i="2"/>
  <c r="BI135" i="2"/>
  <c r="BL135" i="2"/>
  <c r="BM135" i="2"/>
  <c r="BP135" i="2"/>
  <c r="BQ135" i="2"/>
  <c r="BT135" i="2"/>
  <c r="BU135" i="2"/>
  <c r="BX135" i="2"/>
  <c r="BY135" i="2"/>
  <c r="CB135" i="2"/>
  <c r="CC135" i="2"/>
  <c r="CF135" i="2"/>
  <c r="CG135" i="2"/>
  <c r="CJ135" i="2"/>
  <c r="CK135" i="2"/>
  <c r="CN135" i="2"/>
  <c r="CO135" i="2"/>
  <c r="CR135" i="2"/>
  <c r="CS135" i="2"/>
  <c r="CV135" i="2"/>
  <c r="CW135" i="2"/>
  <c r="CZ135" i="2"/>
  <c r="DA135" i="2"/>
  <c r="DD135" i="2"/>
  <c r="DE135" i="2"/>
  <c r="DH135" i="2"/>
  <c r="DI135" i="2"/>
  <c r="DL135" i="2"/>
  <c r="DM135" i="2"/>
  <c r="DP135" i="2"/>
  <c r="DQ135" i="2"/>
  <c r="DT135" i="2"/>
  <c r="DU135" i="2"/>
  <c r="DX135" i="2"/>
  <c r="DY135" i="2"/>
  <c r="EB135" i="2"/>
  <c r="EC135" i="2"/>
  <c r="EF135" i="2"/>
  <c r="EG135" i="2"/>
  <c r="EJ135" i="2"/>
  <c r="EK135" i="2"/>
  <c r="EN135" i="2"/>
  <c r="EO135" i="2"/>
  <c r="ER135" i="2"/>
  <c r="ES135" i="2"/>
  <c r="EV135" i="2"/>
  <c r="EW135" i="2"/>
  <c r="EZ135" i="2"/>
  <c r="FA135" i="2"/>
  <c r="FD135" i="2"/>
  <c r="FE135" i="2"/>
  <c r="FH135" i="2"/>
  <c r="FI135" i="2"/>
  <c r="H136" i="2"/>
  <c r="I136" i="2"/>
  <c r="L136" i="2"/>
  <c r="M136" i="2"/>
  <c r="P136" i="2"/>
  <c r="Q136" i="2"/>
  <c r="T136" i="2"/>
  <c r="U136" i="2"/>
  <c r="X136" i="2"/>
  <c r="Y136" i="2"/>
  <c r="AB136" i="2"/>
  <c r="AC136" i="2"/>
  <c r="AF136" i="2"/>
  <c r="AG136" i="2"/>
  <c r="AJ136" i="2"/>
  <c r="AK136" i="2"/>
  <c r="AN136" i="2"/>
  <c r="AO136" i="2"/>
  <c r="AR136" i="2"/>
  <c r="AS136" i="2"/>
  <c r="AV136" i="2"/>
  <c r="AW136" i="2"/>
  <c r="AZ136" i="2"/>
  <c r="BA136" i="2"/>
  <c r="BD136" i="2"/>
  <c r="BE136" i="2"/>
  <c r="BH136" i="2"/>
  <c r="BI136" i="2"/>
  <c r="BL136" i="2"/>
  <c r="BM136" i="2"/>
  <c r="BP136" i="2"/>
  <c r="BQ136" i="2"/>
  <c r="BT136" i="2"/>
  <c r="BU136" i="2"/>
  <c r="BX136" i="2"/>
  <c r="BY136" i="2"/>
  <c r="CB136" i="2"/>
  <c r="CC136" i="2"/>
  <c r="CF136" i="2"/>
  <c r="CG136" i="2"/>
  <c r="CJ136" i="2"/>
  <c r="CK136" i="2"/>
  <c r="CN136" i="2"/>
  <c r="CO136" i="2"/>
  <c r="CR136" i="2"/>
  <c r="CS136" i="2"/>
  <c r="CV136" i="2"/>
  <c r="CW136" i="2"/>
  <c r="CZ136" i="2"/>
  <c r="DA136" i="2"/>
  <c r="DD136" i="2"/>
  <c r="DE136" i="2"/>
  <c r="DH136" i="2"/>
  <c r="DI136" i="2"/>
  <c r="DL136" i="2"/>
  <c r="DM136" i="2"/>
  <c r="DP136" i="2"/>
  <c r="DQ136" i="2"/>
  <c r="DT136" i="2"/>
  <c r="DU136" i="2"/>
  <c r="DX136" i="2"/>
  <c r="DY136" i="2"/>
  <c r="EB136" i="2"/>
  <c r="EC136" i="2"/>
  <c r="EF136" i="2"/>
  <c r="EG136" i="2"/>
  <c r="EJ136" i="2"/>
  <c r="EK136" i="2"/>
  <c r="EN136" i="2"/>
  <c r="EO136" i="2"/>
  <c r="ER136" i="2"/>
  <c r="ES136" i="2"/>
  <c r="EV136" i="2"/>
  <c r="EW136" i="2"/>
  <c r="EZ136" i="2"/>
  <c r="FA136" i="2"/>
  <c r="FD136" i="2"/>
  <c r="FE136" i="2"/>
  <c r="FH136" i="2"/>
  <c r="FI136" i="2"/>
  <c r="H137" i="2"/>
  <c r="I137" i="2"/>
  <c r="L137" i="2"/>
  <c r="M137" i="2"/>
  <c r="P137" i="2"/>
  <c r="Q137" i="2"/>
  <c r="T137" i="2"/>
  <c r="U137" i="2"/>
  <c r="X137" i="2"/>
  <c r="Y137" i="2"/>
  <c r="AB137" i="2"/>
  <c r="AC137" i="2"/>
  <c r="AF137" i="2"/>
  <c r="AG137" i="2"/>
  <c r="AJ137" i="2"/>
  <c r="AK137" i="2"/>
  <c r="AN137" i="2"/>
  <c r="AO137" i="2"/>
  <c r="AR137" i="2"/>
  <c r="AS137" i="2"/>
  <c r="AV137" i="2"/>
  <c r="AW137" i="2"/>
  <c r="AZ137" i="2"/>
  <c r="BA137" i="2"/>
  <c r="BD137" i="2"/>
  <c r="BE137" i="2"/>
  <c r="BH137" i="2"/>
  <c r="BI137" i="2"/>
  <c r="BL137" i="2"/>
  <c r="BM137" i="2"/>
  <c r="BP137" i="2"/>
  <c r="BQ137" i="2"/>
  <c r="BT137" i="2"/>
  <c r="BU137" i="2"/>
  <c r="BX137" i="2"/>
  <c r="BY137" i="2"/>
  <c r="CB137" i="2"/>
  <c r="CC137" i="2"/>
  <c r="CF137" i="2"/>
  <c r="CG137" i="2"/>
  <c r="CJ137" i="2"/>
  <c r="CK137" i="2"/>
  <c r="CN137" i="2"/>
  <c r="CO137" i="2"/>
  <c r="CR137" i="2"/>
  <c r="CS137" i="2"/>
  <c r="CV137" i="2"/>
  <c r="CW137" i="2"/>
  <c r="CZ137" i="2"/>
  <c r="DA137" i="2"/>
  <c r="DD137" i="2"/>
  <c r="DE137" i="2"/>
  <c r="DH137" i="2"/>
  <c r="DI137" i="2"/>
  <c r="DL137" i="2"/>
  <c r="DM137" i="2"/>
  <c r="DP137" i="2"/>
  <c r="DQ137" i="2"/>
  <c r="DT137" i="2"/>
  <c r="DU137" i="2"/>
  <c r="DX137" i="2"/>
  <c r="DY137" i="2"/>
  <c r="EB137" i="2"/>
  <c r="EC137" i="2"/>
  <c r="EF137" i="2"/>
  <c r="EG137" i="2"/>
  <c r="EJ137" i="2"/>
  <c r="EK137" i="2"/>
  <c r="EN137" i="2"/>
  <c r="EO137" i="2"/>
  <c r="ER137" i="2"/>
  <c r="ES137" i="2"/>
  <c r="EV137" i="2"/>
  <c r="EW137" i="2"/>
  <c r="EZ137" i="2"/>
  <c r="FA137" i="2"/>
  <c r="FD137" i="2"/>
  <c r="FE137" i="2"/>
  <c r="FH137" i="2"/>
  <c r="FI137" i="2"/>
  <c r="H138" i="2"/>
  <c r="I138" i="2"/>
  <c r="L138" i="2"/>
  <c r="M138" i="2"/>
  <c r="P138" i="2"/>
  <c r="Q138" i="2"/>
  <c r="T138" i="2"/>
  <c r="U138" i="2"/>
  <c r="X138" i="2"/>
  <c r="Y138" i="2"/>
  <c r="AB138" i="2"/>
  <c r="AC138" i="2"/>
  <c r="AF138" i="2"/>
  <c r="AG138" i="2"/>
  <c r="AJ138" i="2"/>
  <c r="AK138" i="2"/>
  <c r="AN138" i="2"/>
  <c r="AO138" i="2"/>
  <c r="AR138" i="2"/>
  <c r="AS138" i="2"/>
  <c r="AV138" i="2"/>
  <c r="AW138" i="2"/>
  <c r="AZ138" i="2"/>
  <c r="BA138" i="2"/>
  <c r="BD138" i="2"/>
  <c r="BE138" i="2"/>
  <c r="BH138" i="2"/>
  <c r="BI138" i="2"/>
  <c r="BL138" i="2"/>
  <c r="BM138" i="2"/>
  <c r="BP138" i="2"/>
  <c r="BQ138" i="2"/>
  <c r="BT138" i="2"/>
  <c r="BU138" i="2"/>
  <c r="BX138" i="2"/>
  <c r="BY138" i="2"/>
  <c r="CB138" i="2"/>
  <c r="CC138" i="2"/>
  <c r="CF138" i="2"/>
  <c r="CG138" i="2"/>
  <c r="CJ138" i="2"/>
  <c r="CK138" i="2"/>
  <c r="CN138" i="2"/>
  <c r="CO138" i="2"/>
  <c r="CR138" i="2"/>
  <c r="CS138" i="2"/>
  <c r="CV138" i="2"/>
  <c r="CW138" i="2"/>
  <c r="CZ138" i="2"/>
  <c r="DA138" i="2"/>
  <c r="DD138" i="2"/>
  <c r="DE138" i="2"/>
  <c r="DH138" i="2"/>
  <c r="DI138" i="2"/>
  <c r="DL138" i="2"/>
  <c r="DM138" i="2"/>
  <c r="DP138" i="2"/>
  <c r="DQ138" i="2"/>
  <c r="DT138" i="2"/>
  <c r="DU138" i="2"/>
  <c r="DX138" i="2"/>
  <c r="DY138" i="2"/>
  <c r="EB138" i="2"/>
  <c r="EC138" i="2"/>
  <c r="EF138" i="2"/>
  <c r="EG138" i="2"/>
  <c r="EJ138" i="2"/>
  <c r="EK138" i="2"/>
  <c r="EN138" i="2"/>
  <c r="EO138" i="2"/>
  <c r="ER138" i="2"/>
  <c r="ES138" i="2"/>
  <c r="EV138" i="2"/>
  <c r="EW138" i="2"/>
  <c r="EZ138" i="2"/>
  <c r="FA138" i="2"/>
  <c r="FD138" i="2"/>
  <c r="FE138" i="2"/>
  <c r="FH138" i="2"/>
  <c r="FI138" i="2"/>
  <c r="H139" i="2"/>
  <c r="I139" i="2"/>
  <c r="L139" i="2"/>
  <c r="M139" i="2"/>
  <c r="P139" i="2"/>
  <c r="Q139" i="2"/>
  <c r="T139" i="2"/>
  <c r="U139" i="2"/>
  <c r="X139" i="2"/>
  <c r="Y139" i="2"/>
  <c r="AB139" i="2"/>
  <c r="AC139" i="2"/>
  <c r="AF139" i="2"/>
  <c r="AG139" i="2"/>
  <c r="AJ139" i="2"/>
  <c r="AK139" i="2"/>
  <c r="AN139" i="2"/>
  <c r="AO139" i="2"/>
  <c r="AR139" i="2"/>
  <c r="AS139" i="2"/>
  <c r="AV139" i="2"/>
  <c r="AW139" i="2"/>
  <c r="AZ139" i="2"/>
  <c r="BA139" i="2"/>
  <c r="BD139" i="2"/>
  <c r="BE139" i="2"/>
  <c r="BH139" i="2"/>
  <c r="BI139" i="2"/>
  <c r="BL139" i="2"/>
  <c r="BM139" i="2"/>
  <c r="BP139" i="2"/>
  <c r="BQ139" i="2"/>
  <c r="BT139" i="2"/>
  <c r="BU139" i="2"/>
  <c r="BX139" i="2"/>
  <c r="BY139" i="2"/>
  <c r="CB139" i="2"/>
  <c r="CC139" i="2"/>
  <c r="CF139" i="2"/>
  <c r="CG139" i="2"/>
  <c r="CJ139" i="2"/>
  <c r="CK139" i="2"/>
  <c r="CN139" i="2"/>
  <c r="CO139" i="2"/>
  <c r="CR139" i="2"/>
  <c r="CS139" i="2"/>
  <c r="CV139" i="2"/>
  <c r="CW139" i="2"/>
  <c r="CZ139" i="2"/>
  <c r="DA139" i="2"/>
  <c r="DD139" i="2"/>
  <c r="DE139" i="2"/>
  <c r="DH139" i="2"/>
  <c r="DI139" i="2"/>
  <c r="DL139" i="2"/>
  <c r="DM139" i="2"/>
  <c r="DP139" i="2"/>
  <c r="DQ139" i="2"/>
  <c r="DT139" i="2"/>
  <c r="DU139" i="2"/>
  <c r="DX139" i="2"/>
  <c r="DY139" i="2"/>
  <c r="EB139" i="2"/>
  <c r="EC139" i="2"/>
  <c r="EF139" i="2"/>
  <c r="EG139" i="2"/>
  <c r="EJ139" i="2"/>
  <c r="EK139" i="2"/>
  <c r="EN139" i="2"/>
  <c r="EO139" i="2"/>
  <c r="ER139" i="2"/>
  <c r="ES139" i="2"/>
  <c r="EV139" i="2"/>
  <c r="EW139" i="2"/>
  <c r="EZ139" i="2"/>
  <c r="FA139" i="2"/>
  <c r="FD139" i="2"/>
  <c r="FE139" i="2"/>
  <c r="FH139" i="2"/>
  <c r="FI139" i="2"/>
  <c r="H140" i="2"/>
  <c r="I140" i="2"/>
  <c r="L140" i="2"/>
  <c r="M140" i="2"/>
  <c r="P140" i="2"/>
  <c r="Q140" i="2"/>
  <c r="T140" i="2"/>
  <c r="U140" i="2"/>
  <c r="X140" i="2"/>
  <c r="Y140" i="2"/>
  <c r="AB140" i="2"/>
  <c r="AC140" i="2"/>
  <c r="AF140" i="2"/>
  <c r="AG140" i="2"/>
  <c r="AJ140" i="2"/>
  <c r="AK140" i="2"/>
  <c r="AN140" i="2"/>
  <c r="AO140" i="2"/>
  <c r="AR140" i="2"/>
  <c r="AS140" i="2"/>
  <c r="AV140" i="2"/>
  <c r="AW140" i="2"/>
  <c r="AZ140" i="2"/>
  <c r="BA140" i="2"/>
  <c r="BD140" i="2"/>
  <c r="BE140" i="2"/>
  <c r="BH140" i="2"/>
  <c r="BI140" i="2"/>
  <c r="BL140" i="2"/>
  <c r="BM140" i="2"/>
  <c r="BP140" i="2"/>
  <c r="BQ140" i="2"/>
  <c r="BT140" i="2"/>
  <c r="BU140" i="2"/>
  <c r="BX140" i="2"/>
  <c r="BY140" i="2"/>
  <c r="CB140" i="2"/>
  <c r="CC140" i="2"/>
  <c r="CF140" i="2"/>
  <c r="CG140" i="2"/>
  <c r="CJ140" i="2"/>
  <c r="CK140" i="2"/>
  <c r="CN140" i="2"/>
  <c r="CO140" i="2"/>
  <c r="CR140" i="2"/>
  <c r="CS140" i="2"/>
  <c r="CV140" i="2"/>
  <c r="CW140" i="2"/>
  <c r="CZ140" i="2"/>
  <c r="DA140" i="2"/>
  <c r="DD140" i="2"/>
  <c r="DE140" i="2"/>
  <c r="DH140" i="2"/>
  <c r="DI140" i="2"/>
  <c r="DL140" i="2"/>
  <c r="DM140" i="2"/>
  <c r="DP140" i="2"/>
  <c r="DQ140" i="2"/>
  <c r="DT140" i="2"/>
  <c r="DU140" i="2"/>
  <c r="DX140" i="2"/>
  <c r="DY140" i="2"/>
  <c r="EB140" i="2"/>
  <c r="EC140" i="2"/>
  <c r="EF140" i="2"/>
  <c r="EG140" i="2"/>
  <c r="EJ140" i="2"/>
  <c r="EK140" i="2"/>
  <c r="EN140" i="2"/>
  <c r="EO140" i="2"/>
  <c r="ER140" i="2"/>
  <c r="ES140" i="2"/>
  <c r="EV140" i="2"/>
  <c r="EW140" i="2"/>
  <c r="EZ140" i="2"/>
  <c r="FA140" i="2"/>
  <c r="FD140" i="2"/>
  <c r="FE140" i="2"/>
  <c r="FH140" i="2"/>
  <c r="FI140" i="2"/>
  <c r="H141" i="2"/>
  <c r="I141" i="2"/>
  <c r="L141" i="2"/>
  <c r="M141" i="2"/>
  <c r="P141" i="2"/>
  <c r="Q141" i="2"/>
  <c r="T141" i="2"/>
  <c r="U141" i="2"/>
  <c r="X141" i="2"/>
  <c r="Y141" i="2"/>
  <c r="AB141" i="2"/>
  <c r="AC141" i="2"/>
  <c r="AF141" i="2"/>
  <c r="AG141" i="2"/>
  <c r="AJ141" i="2"/>
  <c r="AK141" i="2"/>
  <c r="AN141" i="2"/>
  <c r="AO141" i="2"/>
  <c r="AR141" i="2"/>
  <c r="AS141" i="2"/>
  <c r="AV141" i="2"/>
  <c r="AW141" i="2"/>
  <c r="AZ141" i="2"/>
  <c r="BA141" i="2"/>
  <c r="BD141" i="2"/>
  <c r="BE141" i="2"/>
  <c r="BH141" i="2"/>
  <c r="BI141" i="2"/>
  <c r="BL141" i="2"/>
  <c r="BM141" i="2"/>
  <c r="BP141" i="2"/>
  <c r="BQ141" i="2"/>
  <c r="BT141" i="2"/>
  <c r="BU141" i="2"/>
  <c r="BX141" i="2"/>
  <c r="BY141" i="2"/>
  <c r="CB141" i="2"/>
  <c r="CC141" i="2"/>
  <c r="CF141" i="2"/>
  <c r="CG141" i="2"/>
  <c r="CJ141" i="2"/>
  <c r="CK141" i="2"/>
  <c r="CN141" i="2"/>
  <c r="CO141" i="2"/>
  <c r="CR141" i="2"/>
  <c r="CS141" i="2"/>
  <c r="CV141" i="2"/>
  <c r="CW141" i="2"/>
  <c r="CZ141" i="2"/>
  <c r="DA141" i="2"/>
  <c r="DD141" i="2"/>
  <c r="DE141" i="2"/>
  <c r="DH141" i="2"/>
  <c r="DI141" i="2"/>
  <c r="DL141" i="2"/>
  <c r="DM141" i="2"/>
  <c r="DP141" i="2"/>
  <c r="DQ141" i="2"/>
  <c r="DT141" i="2"/>
  <c r="DU141" i="2"/>
  <c r="DX141" i="2"/>
  <c r="DY141" i="2"/>
  <c r="EB141" i="2"/>
  <c r="EC141" i="2"/>
  <c r="EF141" i="2"/>
  <c r="EG141" i="2"/>
  <c r="EJ141" i="2"/>
  <c r="EK141" i="2"/>
  <c r="EN141" i="2"/>
  <c r="EO141" i="2"/>
  <c r="ER141" i="2"/>
  <c r="ES141" i="2"/>
  <c r="EV141" i="2"/>
  <c r="EW141" i="2"/>
  <c r="EZ141" i="2"/>
  <c r="FA141" i="2"/>
  <c r="FD141" i="2"/>
  <c r="FE141" i="2"/>
  <c r="FH141" i="2"/>
  <c r="FI141" i="2"/>
  <c r="H142" i="2"/>
  <c r="I142" i="2"/>
  <c r="L142" i="2"/>
  <c r="M142" i="2"/>
  <c r="P142" i="2"/>
  <c r="Q142" i="2"/>
  <c r="T142" i="2"/>
  <c r="U142" i="2"/>
  <c r="X142" i="2"/>
  <c r="Y142" i="2"/>
  <c r="AB142" i="2"/>
  <c r="AC142" i="2"/>
  <c r="AF142" i="2"/>
  <c r="AG142" i="2"/>
  <c r="AJ142" i="2"/>
  <c r="AK142" i="2"/>
  <c r="AN142" i="2"/>
  <c r="AO142" i="2"/>
  <c r="AR142" i="2"/>
  <c r="AS142" i="2"/>
  <c r="AV142" i="2"/>
  <c r="AW142" i="2"/>
  <c r="AZ142" i="2"/>
  <c r="BA142" i="2"/>
  <c r="BD142" i="2"/>
  <c r="BE142" i="2"/>
  <c r="BH142" i="2"/>
  <c r="BI142" i="2"/>
  <c r="BL142" i="2"/>
  <c r="BM142" i="2"/>
  <c r="BP142" i="2"/>
  <c r="BQ142" i="2"/>
  <c r="BT142" i="2"/>
  <c r="BU142" i="2"/>
  <c r="BX142" i="2"/>
  <c r="BY142" i="2"/>
  <c r="CB142" i="2"/>
  <c r="CC142" i="2"/>
  <c r="CF142" i="2"/>
  <c r="CG142" i="2"/>
  <c r="CJ142" i="2"/>
  <c r="CK142" i="2"/>
  <c r="CN142" i="2"/>
  <c r="CO142" i="2"/>
  <c r="CR142" i="2"/>
  <c r="CS142" i="2"/>
  <c r="CV142" i="2"/>
  <c r="CW142" i="2"/>
  <c r="CZ142" i="2"/>
  <c r="DA142" i="2"/>
  <c r="DD142" i="2"/>
  <c r="DE142" i="2"/>
  <c r="DH142" i="2"/>
  <c r="DI142" i="2"/>
  <c r="DL142" i="2"/>
  <c r="DM142" i="2"/>
  <c r="DP142" i="2"/>
  <c r="DQ142" i="2"/>
  <c r="DT142" i="2"/>
  <c r="DU142" i="2"/>
  <c r="DX142" i="2"/>
  <c r="DY142" i="2"/>
  <c r="EB142" i="2"/>
  <c r="EC142" i="2"/>
  <c r="EF142" i="2"/>
  <c r="EG142" i="2"/>
  <c r="EJ142" i="2"/>
  <c r="EK142" i="2"/>
  <c r="EN142" i="2"/>
  <c r="EO142" i="2"/>
  <c r="ER142" i="2"/>
  <c r="ES142" i="2"/>
  <c r="EV142" i="2"/>
  <c r="EW142" i="2"/>
  <c r="EZ142" i="2"/>
  <c r="FA142" i="2"/>
  <c r="FD142" i="2"/>
  <c r="FE142" i="2"/>
  <c r="FH142" i="2"/>
  <c r="FI142" i="2"/>
  <c r="H143" i="2"/>
  <c r="I143" i="2"/>
  <c r="L143" i="2"/>
  <c r="M143" i="2"/>
  <c r="P143" i="2"/>
  <c r="Q143" i="2"/>
  <c r="T143" i="2"/>
  <c r="U143" i="2"/>
  <c r="X143" i="2"/>
  <c r="Y143" i="2"/>
  <c r="AB143" i="2"/>
  <c r="AC143" i="2"/>
  <c r="AF143" i="2"/>
  <c r="AG143" i="2"/>
  <c r="AJ143" i="2"/>
  <c r="AK143" i="2"/>
  <c r="AN143" i="2"/>
  <c r="AO143" i="2"/>
  <c r="AR143" i="2"/>
  <c r="AS143" i="2"/>
  <c r="AV143" i="2"/>
  <c r="AW143" i="2"/>
  <c r="AZ143" i="2"/>
  <c r="BA143" i="2"/>
  <c r="BD143" i="2"/>
  <c r="BE143" i="2"/>
  <c r="BH143" i="2"/>
  <c r="BI143" i="2"/>
  <c r="BL143" i="2"/>
  <c r="BM143" i="2"/>
  <c r="BP143" i="2"/>
  <c r="BQ143" i="2"/>
  <c r="BT143" i="2"/>
  <c r="BU143" i="2"/>
  <c r="BX143" i="2"/>
  <c r="BY143" i="2"/>
  <c r="CB143" i="2"/>
  <c r="CC143" i="2"/>
  <c r="CF143" i="2"/>
  <c r="CG143" i="2"/>
  <c r="CJ143" i="2"/>
  <c r="CK143" i="2"/>
  <c r="CN143" i="2"/>
  <c r="CO143" i="2"/>
  <c r="CR143" i="2"/>
  <c r="CS143" i="2"/>
  <c r="CV143" i="2"/>
  <c r="CW143" i="2"/>
  <c r="CZ143" i="2"/>
  <c r="DA143" i="2"/>
  <c r="DD143" i="2"/>
  <c r="DE143" i="2"/>
  <c r="DH143" i="2"/>
  <c r="DI143" i="2"/>
  <c r="DL143" i="2"/>
  <c r="DM143" i="2"/>
  <c r="DP143" i="2"/>
  <c r="DQ143" i="2"/>
  <c r="DT143" i="2"/>
  <c r="DU143" i="2"/>
  <c r="DX143" i="2"/>
  <c r="DY143" i="2"/>
  <c r="EB143" i="2"/>
  <c r="EC143" i="2"/>
  <c r="EF143" i="2"/>
  <c r="EG143" i="2"/>
  <c r="EJ143" i="2"/>
  <c r="EK143" i="2"/>
  <c r="EN143" i="2"/>
  <c r="EO143" i="2"/>
  <c r="ER143" i="2"/>
  <c r="ES143" i="2"/>
  <c r="EV143" i="2"/>
  <c r="EW143" i="2"/>
  <c r="EZ143" i="2"/>
  <c r="FA143" i="2"/>
  <c r="FD143" i="2"/>
  <c r="FE143" i="2"/>
  <c r="FH143" i="2"/>
  <c r="FI143" i="2"/>
  <c r="H144" i="2"/>
  <c r="I144" i="2"/>
  <c r="L144" i="2"/>
  <c r="M144" i="2"/>
  <c r="P144" i="2"/>
  <c r="Q144" i="2"/>
  <c r="T144" i="2"/>
  <c r="U144" i="2"/>
  <c r="X144" i="2"/>
  <c r="Y144" i="2"/>
  <c r="AB144" i="2"/>
  <c r="AC144" i="2"/>
  <c r="AF144" i="2"/>
  <c r="AG144" i="2"/>
  <c r="AJ144" i="2"/>
  <c r="AK144" i="2"/>
  <c r="AN144" i="2"/>
  <c r="AO144" i="2"/>
  <c r="AR144" i="2"/>
  <c r="AS144" i="2"/>
  <c r="AV144" i="2"/>
  <c r="AW144" i="2"/>
  <c r="AZ144" i="2"/>
  <c r="BA144" i="2"/>
  <c r="BD144" i="2"/>
  <c r="BE144" i="2"/>
  <c r="BH144" i="2"/>
  <c r="BI144" i="2"/>
  <c r="BL144" i="2"/>
  <c r="BM144" i="2"/>
  <c r="BP144" i="2"/>
  <c r="BQ144" i="2"/>
  <c r="BT144" i="2"/>
  <c r="BU144" i="2"/>
  <c r="BX144" i="2"/>
  <c r="BY144" i="2"/>
  <c r="CB144" i="2"/>
  <c r="CC144" i="2"/>
  <c r="CF144" i="2"/>
  <c r="CG144" i="2"/>
  <c r="CJ144" i="2"/>
  <c r="CK144" i="2"/>
  <c r="CN144" i="2"/>
  <c r="CO144" i="2"/>
  <c r="CR144" i="2"/>
  <c r="CS144" i="2"/>
  <c r="CV144" i="2"/>
  <c r="CW144" i="2"/>
  <c r="CZ144" i="2"/>
  <c r="DA144" i="2"/>
  <c r="DD144" i="2"/>
  <c r="DE144" i="2"/>
  <c r="DH144" i="2"/>
  <c r="DI144" i="2"/>
  <c r="DL144" i="2"/>
  <c r="DM144" i="2"/>
  <c r="DP144" i="2"/>
  <c r="DQ144" i="2"/>
  <c r="DT144" i="2"/>
  <c r="DU144" i="2"/>
  <c r="DX144" i="2"/>
  <c r="DY144" i="2"/>
  <c r="EB144" i="2"/>
  <c r="EC144" i="2"/>
  <c r="EF144" i="2"/>
  <c r="EG144" i="2"/>
  <c r="EJ144" i="2"/>
  <c r="EK144" i="2"/>
  <c r="EN144" i="2"/>
  <c r="EO144" i="2"/>
  <c r="ER144" i="2"/>
  <c r="ES144" i="2"/>
  <c r="EV144" i="2"/>
  <c r="EW144" i="2"/>
  <c r="EZ144" i="2"/>
  <c r="FA144" i="2"/>
  <c r="FD144" i="2"/>
  <c r="FE144" i="2"/>
  <c r="FH144" i="2"/>
  <c r="FI144" i="2"/>
  <c r="H145" i="2"/>
  <c r="I145" i="2"/>
  <c r="L145" i="2"/>
  <c r="M145" i="2"/>
  <c r="P145" i="2"/>
  <c r="Q145" i="2"/>
  <c r="T145" i="2"/>
  <c r="U145" i="2"/>
  <c r="X145" i="2"/>
  <c r="Y145" i="2"/>
  <c r="AB145" i="2"/>
  <c r="AC145" i="2"/>
  <c r="AF145" i="2"/>
  <c r="AG145" i="2"/>
  <c r="AJ145" i="2"/>
  <c r="AK145" i="2"/>
  <c r="AN145" i="2"/>
  <c r="AO145" i="2"/>
  <c r="AR145" i="2"/>
  <c r="AS145" i="2"/>
  <c r="AV145" i="2"/>
  <c r="AW145" i="2"/>
  <c r="AZ145" i="2"/>
  <c r="BA145" i="2"/>
  <c r="BD145" i="2"/>
  <c r="BE145" i="2"/>
  <c r="BH145" i="2"/>
  <c r="BI145" i="2"/>
  <c r="BL145" i="2"/>
  <c r="BM145" i="2"/>
  <c r="BP145" i="2"/>
  <c r="BQ145" i="2"/>
  <c r="BT145" i="2"/>
  <c r="BU145" i="2"/>
  <c r="BX145" i="2"/>
  <c r="BY145" i="2"/>
  <c r="CB145" i="2"/>
  <c r="CC145" i="2"/>
  <c r="CF145" i="2"/>
  <c r="CG145" i="2"/>
  <c r="CJ145" i="2"/>
  <c r="CK145" i="2"/>
  <c r="CN145" i="2"/>
  <c r="CO145" i="2"/>
  <c r="CR145" i="2"/>
  <c r="CS145" i="2"/>
  <c r="CV145" i="2"/>
  <c r="CW145" i="2"/>
  <c r="CZ145" i="2"/>
  <c r="DA145" i="2"/>
  <c r="DD145" i="2"/>
  <c r="DE145" i="2"/>
  <c r="DH145" i="2"/>
  <c r="DI145" i="2"/>
  <c r="DL145" i="2"/>
  <c r="DM145" i="2"/>
  <c r="DP145" i="2"/>
  <c r="DQ145" i="2"/>
  <c r="DT145" i="2"/>
  <c r="DU145" i="2"/>
  <c r="DX145" i="2"/>
  <c r="DY145" i="2"/>
  <c r="EB145" i="2"/>
  <c r="EC145" i="2"/>
  <c r="EF145" i="2"/>
  <c r="EG145" i="2"/>
  <c r="EJ145" i="2"/>
  <c r="EK145" i="2"/>
  <c r="EN145" i="2"/>
  <c r="EO145" i="2"/>
  <c r="ER145" i="2"/>
  <c r="ES145" i="2"/>
  <c r="EV145" i="2"/>
  <c r="EW145" i="2"/>
  <c r="EZ145" i="2"/>
  <c r="FA145" i="2"/>
  <c r="FD145" i="2"/>
  <c r="FE145" i="2"/>
  <c r="FH145" i="2"/>
  <c r="FI145" i="2"/>
  <c r="H146" i="2"/>
  <c r="I146" i="2"/>
  <c r="L146" i="2"/>
  <c r="M146" i="2"/>
  <c r="P146" i="2"/>
  <c r="Q146" i="2"/>
  <c r="T146" i="2"/>
  <c r="U146" i="2"/>
  <c r="X146" i="2"/>
  <c r="Y146" i="2"/>
  <c r="AB146" i="2"/>
  <c r="AC146" i="2"/>
  <c r="AF146" i="2"/>
  <c r="AG146" i="2"/>
  <c r="AJ146" i="2"/>
  <c r="AK146" i="2"/>
  <c r="AN146" i="2"/>
  <c r="AO146" i="2"/>
  <c r="AR146" i="2"/>
  <c r="AS146" i="2"/>
  <c r="AV146" i="2"/>
  <c r="AW146" i="2"/>
  <c r="AZ146" i="2"/>
  <c r="BA146" i="2"/>
  <c r="BD146" i="2"/>
  <c r="BE146" i="2"/>
  <c r="BH146" i="2"/>
  <c r="BI146" i="2"/>
  <c r="BL146" i="2"/>
  <c r="BM146" i="2"/>
  <c r="BP146" i="2"/>
  <c r="BQ146" i="2"/>
  <c r="BT146" i="2"/>
  <c r="BU146" i="2"/>
  <c r="BX146" i="2"/>
  <c r="BY146" i="2"/>
  <c r="CB146" i="2"/>
  <c r="CC146" i="2"/>
  <c r="CF146" i="2"/>
  <c r="CG146" i="2"/>
  <c r="CJ146" i="2"/>
  <c r="CK146" i="2"/>
  <c r="CN146" i="2"/>
  <c r="CO146" i="2"/>
  <c r="CR146" i="2"/>
  <c r="CS146" i="2"/>
  <c r="CV146" i="2"/>
  <c r="CW146" i="2"/>
  <c r="CZ146" i="2"/>
  <c r="DA146" i="2"/>
  <c r="DD146" i="2"/>
  <c r="DE146" i="2"/>
  <c r="DH146" i="2"/>
  <c r="DI146" i="2"/>
  <c r="DL146" i="2"/>
  <c r="DM146" i="2"/>
  <c r="DP146" i="2"/>
  <c r="DQ146" i="2"/>
  <c r="DT146" i="2"/>
  <c r="DU146" i="2"/>
  <c r="DX146" i="2"/>
  <c r="DY146" i="2"/>
  <c r="EB146" i="2"/>
  <c r="EC146" i="2"/>
  <c r="EF146" i="2"/>
  <c r="EG146" i="2"/>
  <c r="EJ146" i="2"/>
  <c r="EK146" i="2"/>
  <c r="EN146" i="2"/>
  <c r="EO146" i="2"/>
  <c r="ER146" i="2"/>
  <c r="ES146" i="2"/>
  <c r="EV146" i="2"/>
  <c r="EW146" i="2"/>
  <c r="EZ146" i="2"/>
  <c r="FA146" i="2"/>
  <c r="FD146" i="2"/>
  <c r="FE146" i="2"/>
  <c r="FH146" i="2"/>
  <c r="FI146" i="2"/>
  <c r="H147" i="2"/>
  <c r="I147" i="2"/>
  <c r="L147" i="2"/>
  <c r="M147" i="2"/>
  <c r="P147" i="2"/>
  <c r="Q147" i="2"/>
  <c r="T147" i="2"/>
  <c r="U147" i="2"/>
  <c r="X147" i="2"/>
  <c r="Y147" i="2"/>
  <c r="AB147" i="2"/>
  <c r="AC147" i="2"/>
  <c r="AF147" i="2"/>
  <c r="AG147" i="2"/>
  <c r="AJ147" i="2"/>
  <c r="AK147" i="2"/>
  <c r="AN147" i="2"/>
  <c r="AO147" i="2"/>
  <c r="AR147" i="2"/>
  <c r="AS147" i="2"/>
  <c r="AV147" i="2"/>
  <c r="AW147" i="2"/>
  <c r="AZ147" i="2"/>
  <c r="BA147" i="2"/>
  <c r="BD147" i="2"/>
  <c r="BE147" i="2"/>
  <c r="BH147" i="2"/>
  <c r="BI147" i="2"/>
  <c r="BL147" i="2"/>
  <c r="BM147" i="2"/>
  <c r="BP147" i="2"/>
  <c r="BQ147" i="2"/>
  <c r="BT147" i="2"/>
  <c r="BU147" i="2"/>
  <c r="BX147" i="2"/>
  <c r="BY147" i="2"/>
  <c r="CB147" i="2"/>
  <c r="CC147" i="2"/>
  <c r="CF147" i="2"/>
  <c r="CG147" i="2"/>
  <c r="CJ147" i="2"/>
  <c r="CK147" i="2"/>
  <c r="CN147" i="2"/>
  <c r="CO147" i="2"/>
  <c r="CR147" i="2"/>
  <c r="CS147" i="2"/>
  <c r="CV147" i="2"/>
  <c r="CW147" i="2"/>
  <c r="CZ147" i="2"/>
  <c r="DA147" i="2"/>
  <c r="DD147" i="2"/>
  <c r="DE147" i="2"/>
  <c r="DH147" i="2"/>
  <c r="DI147" i="2"/>
  <c r="DL147" i="2"/>
  <c r="DM147" i="2"/>
  <c r="DP147" i="2"/>
  <c r="DQ147" i="2"/>
  <c r="DT147" i="2"/>
  <c r="DU147" i="2"/>
  <c r="DX147" i="2"/>
  <c r="DY147" i="2"/>
  <c r="EB147" i="2"/>
  <c r="EC147" i="2"/>
  <c r="EF147" i="2"/>
  <c r="EG147" i="2"/>
  <c r="EJ147" i="2"/>
  <c r="EK147" i="2"/>
  <c r="EN147" i="2"/>
  <c r="EO147" i="2"/>
  <c r="ER147" i="2"/>
  <c r="ES147" i="2"/>
  <c r="EV147" i="2"/>
  <c r="EW147" i="2"/>
  <c r="EZ147" i="2"/>
  <c r="FA147" i="2"/>
  <c r="FD147" i="2"/>
  <c r="FE147" i="2"/>
  <c r="FH147" i="2"/>
  <c r="FI147" i="2"/>
  <c r="H148" i="2"/>
  <c r="I148" i="2"/>
  <c r="L148" i="2"/>
  <c r="M148" i="2"/>
  <c r="P148" i="2"/>
  <c r="Q148" i="2"/>
  <c r="T148" i="2"/>
  <c r="U148" i="2"/>
  <c r="X148" i="2"/>
  <c r="Y148" i="2"/>
  <c r="AB148" i="2"/>
  <c r="AC148" i="2"/>
  <c r="AF148" i="2"/>
  <c r="AG148" i="2"/>
  <c r="AJ148" i="2"/>
  <c r="AK148" i="2"/>
  <c r="AN148" i="2"/>
  <c r="AO148" i="2"/>
  <c r="AR148" i="2"/>
  <c r="AS148" i="2"/>
  <c r="AV148" i="2"/>
  <c r="AW148" i="2"/>
  <c r="AZ148" i="2"/>
  <c r="BA148" i="2"/>
  <c r="BD148" i="2"/>
  <c r="BE148" i="2"/>
  <c r="BH148" i="2"/>
  <c r="BI148" i="2"/>
  <c r="BL148" i="2"/>
  <c r="BM148" i="2"/>
  <c r="BP148" i="2"/>
  <c r="BQ148" i="2"/>
  <c r="BT148" i="2"/>
  <c r="BU148" i="2"/>
  <c r="BX148" i="2"/>
  <c r="BY148" i="2"/>
  <c r="CB148" i="2"/>
  <c r="CC148" i="2"/>
  <c r="CF148" i="2"/>
  <c r="CG148" i="2"/>
  <c r="CJ148" i="2"/>
  <c r="CK148" i="2"/>
  <c r="CN148" i="2"/>
  <c r="CO148" i="2"/>
  <c r="CR148" i="2"/>
  <c r="CS148" i="2"/>
  <c r="CV148" i="2"/>
  <c r="CW148" i="2"/>
  <c r="CZ148" i="2"/>
  <c r="DA148" i="2"/>
  <c r="DD148" i="2"/>
  <c r="DE148" i="2"/>
  <c r="DH148" i="2"/>
  <c r="DI148" i="2"/>
  <c r="DL148" i="2"/>
  <c r="DM148" i="2"/>
  <c r="DP148" i="2"/>
  <c r="DQ148" i="2"/>
  <c r="DT148" i="2"/>
  <c r="DU148" i="2"/>
  <c r="DX148" i="2"/>
  <c r="DY148" i="2"/>
  <c r="EB148" i="2"/>
  <c r="EC148" i="2"/>
  <c r="EF148" i="2"/>
  <c r="EG148" i="2"/>
  <c r="EJ148" i="2"/>
  <c r="EK148" i="2"/>
  <c r="EN148" i="2"/>
  <c r="EO148" i="2"/>
  <c r="ER148" i="2"/>
  <c r="ES148" i="2"/>
  <c r="EV148" i="2"/>
  <c r="EW148" i="2"/>
  <c r="EZ148" i="2"/>
  <c r="FA148" i="2"/>
  <c r="FD148" i="2"/>
  <c r="FE148" i="2"/>
  <c r="FH148" i="2"/>
  <c r="FI148" i="2"/>
  <c r="H149" i="2"/>
  <c r="I149" i="2"/>
  <c r="L149" i="2"/>
  <c r="M149" i="2"/>
  <c r="P149" i="2"/>
  <c r="Q149" i="2"/>
  <c r="T149" i="2"/>
  <c r="U149" i="2"/>
  <c r="X149" i="2"/>
  <c r="Y149" i="2"/>
  <c r="AB149" i="2"/>
  <c r="AC149" i="2"/>
  <c r="AF149" i="2"/>
  <c r="AG149" i="2"/>
  <c r="AJ149" i="2"/>
  <c r="AK149" i="2"/>
  <c r="AN149" i="2"/>
  <c r="AO149" i="2"/>
  <c r="AR149" i="2"/>
  <c r="AS149" i="2"/>
  <c r="AV149" i="2"/>
  <c r="AW149" i="2"/>
  <c r="AZ149" i="2"/>
  <c r="BA149" i="2"/>
  <c r="BD149" i="2"/>
  <c r="BE149" i="2"/>
  <c r="BH149" i="2"/>
  <c r="BI149" i="2"/>
  <c r="BL149" i="2"/>
  <c r="BM149" i="2"/>
  <c r="BP149" i="2"/>
  <c r="BQ149" i="2"/>
  <c r="BT149" i="2"/>
  <c r="BU149" i="2"/>
  <c r="BX149" i="2"/>
  <c r="BY149" i="2"/>
  <c r="CB149" i="2"/>
  <c r="CC149" i="2"/>
  <c r="CF149" i="2"/>
  <c r="CG149" i="2"/>
  <c r="CJ149" i="2"/>
  <c r="CK149" i="2"/>
  <c r="CN149" i="2"/>
  <c r="CO149" i="2"/>
  <c r="CR149" i="2"/>
  <c r="CS149" i="2"/>
  <c r="CV149" i="2"/>
  <c r="CW149" i="2"/>
  <c r="CZ149" i="2"/>
  <c r="DA149" i="2"/>
  <c r="DD149" i="2"/>
  <c r="DE149" i="2"/>
  <c r="DH149" i="2"/>
  <c r="DI149" i="2"/>
  <c r="DL149" i="2"/>
  <c r="DM149" i="2"/>
  <c r="DP149" i="2"/>
  <c r="DQ149" i="2"/>
  <c r="DT149" i="2"/>
  <c r="DU149" i="2"/>
  <c r="DX149" i="2"/>
  <c r="DY149" i="2"/>
  <c r="EB149" i="2"/>
  <c r="EC149" i="2"/>
  <c r="EF149" i="2"/>
  <c r="EG149" i="2"/>
  <c r="EJ149" i="2"/>
  <c r="EK149" i="2"/>
  <c r="EN149" i="2"/>
  <c r="EO149" i="2"/>
  <c r="ER149" i="2"/>
  <c r="ES149" i="2"/>
  <c r="EV149" i="2"/>
  <c r="EW149" i="2"/>
  <c r="EZ149" i="2"/>
  <c r="FA149" i="2"/>
  <c r="FD149" i="2"/>
  <c r="FE149" i="2"/>
  <c r="FH149" i="2"/>
  <c r="FI149" i="2"/>
  <c r="H150" i="2"/>
  <c r="I150" i="2"/>
  <c r="L150" i="2"/>
  <c r="M150" i="2"/>
  <c r="P150" i="2"/>
  <c r="Q150" i="2"/>
  <c r="T150" i="2"/>
  <c r="U150" i="2"/>
  <c r="X150" i="2"/>
  <c r="Y150" i="2"/>
  <c r="AB150" i="2"/>
  <c r="AC150" i="2"/>
  <c r="AF150" i="2"/>
  <c r="AG150" i="2"/>
  <c r="AJ150" i="2"/>
  <c r="AK150" i="2"/>
  <c r="AN150" i="2"/>
  <c r="AO150" i="2"/>
  <c r="AR150" i="2"/>
  <c r="AS150" i="2"/>
  <c r="AV150" i="2"/>
  <c r="AW150" i="2"/>
  <c r="AZ150" i="2"/>
  <c r="BA150" i="2"/>
  <c r="BD150" i="2"/>
  <c r="BE150" i="2"/>
  <c r="BH150" i="2"/>
  <c r="BI150" i="2"/>
  <c r="BL150" i="2"/>
  <c r="BM150" i="2"/>
  <c r="BP150" i="2"/>
  <c r="BQ150" i="2"/>
  <c r="BT150" i="2"/>
  <c r="BU150" i="2"/>
  <c r="BX150" i="2"/>
  <c r="BY150" i="2"/>
  <c r="CB150" i="2"/>
  <c r="CC150" i="2"/>
  <c r="CF150" i="2"/>
  <c r="CG150" i="2"/>
  <c r="CJ150" i="2"/>
  <c r="CK150" i="2"/>
  <c r="CN150" i="2"/>
  <c r="CO150" i="2"/>
  <c r="CR150" i="2"/>
  <c r="CS150" i="2"/>
  <c r="CV150" i="2"/>
  <c r="CW150" i="2"/>
  <c r="CZ150" i="2"/>
  <c r="DA150" i="2"/>
  <c r="DD150" i="2"/>
  <c r="DE150" i="2"/>
  <c r="DH150" i="2"/>
  <c r="DI150" i="2"/>
  <c r="DL150" i="2"/>
  <c r="DM150" i="2"/>
  <c r="DP150" i="2"/>
  <c r="DQ150" i="2"/>
  <c r="DT150" i="2"/>
  <c r="DU150" i="2"/>
  <c r="DX150" i="2"/>
  <c r="DY150" i="2"/>
  <c r="EB150" i="2"/>
  <c r="EC150" i="2"/>
  <c r="EF150" i="2"/>
  <c r="EG150" i="2"/>
  <c r="EJ150" i="2"/>
  <c r="EK150" i="2"/>
  <c r="EN150" i="2"/>
  <c r="EO150" i="2"/>
  <c r="ER150" i="2"/>
  <c r="ES150" i="2"/>
  <c r="EV150" i="2"/>
  <c r="EW150" i="2"/>
  <c r="EZ150" i="2"/>
  <c r="FA150" i="2"/>
  <c r="FD150" i="2"/>
  <c r="FE150" i="2"/>
  <c r="FH150" i="2"/>
  <c r="FI150" i="2"/>
  <c r="H151" i="2"/>
  <c r="I151" i="2"/>
  <c r="L151" i="2"/>
  <c r="M151" i="2"/>
  <c r="P151" i="2"/>
  <c r="Q151" i="2"/>
  <c r="T151" i="2"/>
  <c r="U151" i="2"/>
  <c r="X151" i="2"/>
  <c r="Y151" i="2"/>
  <c r="AB151" i="2"/>
  <c r="AC151" i="2"/>
  <c r="AF151" i="2"/>
  <c r="AG151" i="2"/>
  <c r="AJ151" i="2"/>
  <c r="AK151" i="2"/>
  <c r="AN151" i="2"/>
  <c r="AO151" i="2"/>
  <c r="AR151" i="2"/>
  <c r="AS151" i="2"/>
  <c r="AV151" i="2"/>
  <c r="AW151" i="2"/>
  <c r="AZ151" i="2"/>
  <c r="BA151" i="2"/>
  <c r="BD151" i="2"/>
  <c r="BE151" i="2"/>
  <c r="BH151" i="2"/>
  <c r="BI151" i="2"/>
  <c r="BL151" i="2"/>
  <c r="BM151" i="2"/>
  <c r="BP151" i="2"/>
  <c r="BQ151" i="2"/>
  <c r="BT151" i="2"/>
  <c r="BU151" i="2"/>
  <c r="BX151" i="2"/>
  <c r="BY151" i="2"/>
  <c r="CB151" i="2"/>
  <c r="CC151" i="2"/>
  <c r="CF151" i="2"/>
  <c r="CG151" i="2"/>
  <c r="CJ151" i="2"/>
  <c r="CK151" i="2"/>
  <c r="CN151" i="2"/>
  <c r="CO151" i="2"/>
  <c r="CR151" i="2"/>
  <c r="CS151" i="2"/>
  <c r="CV151" i="2"/>
  <c r="CW151" i="2"/>
  <c r="CZ151" i="2"/>
  <c r="DA151" i="2"/>
  <c r="DD151" i="2"/>
  <c r="DE151" i="2"/>
  <c r="DH151" i="2"/>
  <c r="DI151" i="2"/>
  <c r="DL151" i="2"/>
  <c r="DM151" i="2"/>
  <c r="DP151" i="2"/>
  <c r="DQ151" i="2"/>
  <c r="DT151" i="2"/>
  <c r="DU151" i="2"/>
  <c r="DX151" i="2"/>
  <c r="DY151" i="2"/>
  <c r="EB151" i="2"/>
  <c r="EC151" i="2"/>
  <c r="EF151" i="2"/>
  <c r="EG151" i="2"/>
  <c r="EJ151" i="2"/>
  <c r="EK151" i="2"/>
  <c r="EN151" i="2"/>
  <c r="EO151" i="2"/>
  <c r="ER151" i="2"/>
  <c r="ES151" i="2"/>
  <c r="EV151" i="2"/>
  <c r="EW151" i="2"/>
  <c r="EZ151" i="2"/>
  <c r="FA151" i="2"/>
  <c r="FD151" i="2"/>
  <c r="FE151" i="2"/>
  <c r="FH151" i="2"/>
  <c r="FI151" i="2"/>
  <c r="H152" i="2"/>
  <c r="I152" i="2"/>
  <c r="L152" i="2"/>
  <c r="M152" i="2"/>
  <c r="P152" i="2"/>
  <c r="Q152" i="2"/>
  <c r="T152" i="2"/>
  <c r="U152" i="2"/>
  <c r="X152" i="2"/>
  <c r="Y152" i="2"/>
  <c r="AB152" i="2"/>
  <c r="AC152" i="2"/>
  <c r="AF152" i="2"/>
  <c r="AG152" i="2"/>
  <c r="AJ152" i="2"/>
  <c r="AK152" i="2"/>
  <c r="AN152" i="2"/>
  <c r="AO152" i="2"/>
  <c r="AR152" i="2"/>
  <c r="AS152" i="2"/>
  <c r="AV152" i="2"/>
  <c r="AW152" i="2"/>
  <c r="AZ152" i="2"/>
  <c r="BA152" i="2"/>
  <c r="BD152" i="2"/>
  <c r="BE152" i="2"/>
  <c r="BH152" i="2"/>
  <c r="BI152" i="2"/>
  <c r="BL152" i="2"/>
  <c r="BM152" i="2"/>
  <c r="BP152" i="2"/>
  <c r="BQ152" i="2"/>
  <c r="BT152" i="2"/>
  <c r="BU152" i="2"/>
  <c r="BX152" i="2"/>
  <c r="BY152" i="2"/>
  <c r="CB152" i="2"/>
  <c r="CC152" i="2"/>
  <c r="CF152" i="2"/>
  <c r="CG152" i="2"/>
  <c r="CJ152" i="2"/>
  <c r="CK152" i="2"/>
  <c r="CN152" i="2"/>
  <c r="CO152" i="2"/>
  <c r="CR152" i="2"/>
  <c r="CS152" i="2"/>
  <c r="CV152" i="2"/>
  <c r="CW152" i="2"/>
  <c r="CZ152" i="2"/>
  <c r="DA152" i="2"/>
  <c r="DD152" i="2"/>
  <c r="DE152" i="2"/>
  <c r="DH152" i="2"/>
  <c r="DI152" i="2"/>
  <c r="DL152" i="2"/>
  <c r="DM152" i="2"/>
  <c r="DP152" i="2"/>
  <c r="DQ152" i="2"/>
  <c r="DT152" i="2"/>
  <c r="DU152" i="2"/>
  <c r="DX152" i="2"/>
  <c r="DY152" i="2"/>
  <c r="EB152" i="2"/>
  <c r="EC152" i="2"/>
  <c r="EF152" i="2"/>
  <c r="EG152" i="2"/>
  <c r="EJ152" i="2"/>
  <c r="EK152" i="2"/>
  <c r="EN152" i="2"/>
  <c r="EO152" i="2"/>
  <c r="ER152" i="2"/>
  <c r="ES152" i="2"/>
  <c r="EV152" i="2"/>
  <c r="EW152" i="2"/>
  <c r="EZ152" i="2"/>
  <c r="FA152" i="2"/>
  <c r="FD152" i="2"/>
  <c r="FE152" i="2"/>
  <c r="FH152" i="2"/>
  <c r="FI152" i="2"/>
  <c r="H153" i="2"/>
  <c r="I153" i="2"/>
  <c r="L153" i="2"/>
  <c r="M153" i="2"/>
  <c r="P153" i="2"/>
  <c r="Q153" i="2"/>
  <c r="T153" i="2"/>
  <c r="U153" i="2"/>
  <c r="X153" i="2"/>
  <c r="Y153" i="2"/>
  <c r="AB153" i="2"/>
  <c r="AC153" i="2"/>
  <c r="AF153" i="2"/>
  <c r="AG153" i="2"/>
  <c r="AJ153" i="2"/>
  <c r="AK153" i="2"/>
  <c r="AN153" i="2"/>
  <c r="AO153" i="2"/>
  <c r="AR153" i="2"/>
  <c r="AS153" i="2"/>
  <c r="AV153" i="2"/>
  <c r="AW153" i="2"/>
  <c r="AZ153" i="2"/>
  <c r="BA153" i="2"/>
  <c r="BD153" i="2"/>
  <c r="BE153" i="2"/>
  <c r="BH153" i="2"/>
  <c r="BI153" i="2"/>
  <c r="BL153" i="2"/>
  <c r="BM153" i="2"/>
  <c r="BP153" i="2"/>
  <c r="BQ153" i="2"/>
  <c r="BT153" i="2"/>
  <c r="BU153" i="2"/>
  <c r="BX153" i="2"/>
  <c r="BY153" i="2"/>
  <c r="CB153" i="2"/>
  <c r="CC153" i="2"/>
  <c r="CF153" i="2"/>
  <c r="CG153" i="2"/>
  <c r="CJ153" i="2"/>
  <c r="CK153" i="2"/>
  <c r="CN153" i="2"/>
  <c r="CO153" i="2"/>
  <c r="CR153" i="2"/>
  <c r="CS153" i="2"/>
  <c r="CV153" i="2"/>
  <c r="CW153" i="2"/>
  <c r="CZ153" i="2"/>
  <c r="DA153" i="2"/>
  <c r="DD153" i="2"/>
  <c r="DE153" i="2"/>
  <c r="DH153" i="2"/>
  <c r="DI153" i="2"/>
  <c r="DL153" i="2"/>
  <c r="DM153" i="2"/>
  <c r="DP153" i="2"/>
  <c r="DQ153" i="2"/>
  <c r="DT153" i="2"/>
  <c r="DU153" i="2"/>
  <c r="DX153" i="2"/>
  <c r="DY153" i="2"/>
  <c r="EB153" i="2"/>
  <c r="EC153" i="2"/>
  <c r="EF153" i="2"/>
  <c r="EG153" i="2"/>
  <c r="EJ153" i="2"/>
  <c r="EK153" i="2"/>
  <c r="EN153" i="2"/>
  <c r="EO153" i="2"/>
  <c r="ER153" i="2"/>
  <c r="ES153" i="2"/>
  <c r="EV153" i="2"/>
  <c r="EW153" i="2"/>
  <c r="EZ153" i="2"/>
  <c r="FA153" i="2"/>
  <c r="FD153" i="2"/>
  <c r="FE153" i="2"/>
  <c r="FH153" i="2"/>
  <c r="FI153" i="2"/>
  <c r="H154" i="2"/>
  <c r="I154" i="2"/>
  <c r="L154" i="2"/>
  <c r="M154" i="2"/>
  <c r="P154" i="2"/>
  <c r="Q154" i="2"/>
  <c r="T154" i="2"/>
  <c r="U154" i="2"/>
  <c r="X154" i="2"/>
  <c r="Y154" i="2"/>
  <c r="AB154" i="2"/>
  <c r="AC154" i="2"/>
  <c r="AF154" i="2"/>
  <c r="AG154" i="2"/>
  <c r="AJ154" i="2"/>
  <c r="AK154" i="2"/>
  <c r="AN154" i="2"/>
  <c r="AO154" i="2"/>
  <c r="AR154" i="2"/>
  <c r="AS154" i="2"/>
  <c r="AV154" i="2"/>
  <c r="AW154" i="2"/>
  <c r="AZ154" i="2"/>
  <c r="BA154" i="2"/>
  <c r="BD154" i="2"/>
  <c r="BE154" i="2"/>
  <c r="BH154" i="2"/>
  <c r="BI154" i="2"/>
  <c r="BL154" i="2"/>
  <c r="BM154" i="2"/>
  <c r="BP154" i="2"/>
  <c r="BQ154" i="2"/>
  <c r="BT154" i="2"/>
  <c r="BU154" i="2"/>
  <c r="BX154" i="2"/>
  <c r="BY154" i="2"/>
  <c r="CB154" i="2"/>
  <c r="CC154" i="2"/>
  <c r="CF154" i="2"/>
  <c r="CG154" i="2"/>
  <c r="CJ154" i="2"/>
  <c r="CK154" i="2"/>
  <c r="CN154" i="2"/>
  <c r="CO154" i="2"/>
  <c r="CR154" i="2"/>
  <c r="CS154" i="2"/>
  <c r="CV154" i="2"/>
  <c r="CW154" i="2"/>
  <c r="CZ154" i="2"/>
  <c r="DA154" i="2"/>
  <c r="DD154" i="2"/>
  <c r="DE154" i="2"/>
  <c r="DH154" i="2"/>
  <c r="DI154" i="2"/>
  <c r="DL154" i="2"/>
  <c r="DM154" i="2"/>
  <c r="DP154" i="2"/>
  <c r="DQ154" i="2"/>
  <c r="DT154" i="2"/>
  <c r="DU154" i="2"/>
  <c r="DX154" i="2"/>
  <c r="DY154" i="2"/>
  <c r="EB154" i="2"/>
  <c r="EC154" i="2"/>
  <c r="EF154" i="2"/>
  <c r="EG154" i="2"/>
  <c r="EJ154" i="2"/>
  <c r="EK154" i="2"/>
  <c r="EN154" i="2"/>
  <c r="EO154" i="2"/>
  <c r="ER154" i="2"/>
  <c r="ES154" i="2"/>
  <c r="EV154" i="2"/>
  <c r="EW154" i="2"/>
  <c r="EZ154" i="2"/>
  <c r="FA154" i="2"/>
  <c r="FD154" i="2"/>
  <c r="FE154" i="2"/>
  <c r="FH154" i="2"/>
  <c r="FI154" i="2"/>
  <c r="H155" i="2"/>
  <c r="I155" i="2"/>
  <c r="L155" i="2"/>
  <c r="M155" i="2"/>
  <c r="P155" i="2"/>
  <c r="Q155" i="2"/>
  <c r="T155" i="2"/>
  <c r="U155" i="2"/>
  <c r="X155" i="2"/>
  <c r="Y155" i="2"/>
  <c r="AB155" i="2"/>
  <c r="AC155" i="2"/>
  <c r="AF155" i="2"/>
  <c r="AG155" i="2"/>
  <c r="AJ155" i="2"/>
  <c r="AK155" i="2"/>
  <c r="AN155" i="2"/>
  <c r="AO155" i="2"/>
  <c r="AR155" i="2"/>
  <c r="AS155" i="2"/>
  <c r="AV155" i="2"/>
  <c r="AW155" i="2"/>
  <c r="AZ155" i="2"/>
  <c r="BA155" i="2"/>
  <c r="BD155" i="2"/>
  <c r="BE155" i="2"/>
  <c r="BH155" i="2"/>
  <c r="BI155" i="2"/>
  <c r="BL155" i="2"/>
  <c r="BM155" i="2"/>
  <c r="BP155" i="2"/>
  <c r="BQ155" i="2"/>
  <c r="BT155" i="2"/>
  <c r="BU155" i="2"/>
  <c r="BX155" i="2"/>
  <c r="BY155" i="2"/>
  <c r="CB155" i="2"/>
  <c r="CC155" i="2"/>
  <c r="CF155" i="2"/>
  <c r="CG155" i="2"/>
  <c r="CJ155" i="2"/>
  <c r="CK155" i="2"/>
  <c r="CN155" i="2"/>
  <c r="CO155" i="2"/>
  <c r="CR155" i="2"/>
  <c r="CS155" i="2"/>
  <c r="CV155" i="2"/>
  <c r="CW155" i="2"/>
  <c r="CZ155" i="2"/>
  <c r="DA155" i="2"/>
  <c r="DD155" i="2"/>
  <c r="DE155" i="2"/>
  <c r="DH155" i="2"/>
  <c r="DI155" i="2"/>
  <c r="DL155" i="2"/>
  <c r="DM155" i="2"/>
  <c r="DP155" i="2"/>
  <c r="DQ155" i="2"/>
  <c r="DT155" i="2"/>
  <c r="DU155" i="2"/>
  <c r="DX155" i="2"/>
  <c r="DY155" i="2"/>
  <c r="EB155" i="2"/>
  <c r="EC155" i="2"/>
  <c r="EF155" i="2"/>
  <c r="EG155" i="2"/>
  <c r="EJ155" i="2"/>
  <c r="EK155" i="2"/>
  <c r="EN155" i="2"/>
  <c r="EO155" i="2"/>
  <c r="ER155" i="2"/>
  <c r="ES155" i="2"/>
  <c r="EV155" i="2"/>
  <c r="EW155" i="2"/>
  <c r="EZ155" i="2"/>
  <c r="FA155" i="2"/>
  <c r="FD155" i="2"/>
  <c r="FE155" i="2"/>
  <c r="FH155" i="2"/>
  <c r="FI155" i="2"/>
  <c r="H156" i="2"/>
  <c r="I156" i="2"/>
  <c r="L156" i="2"/>
  <c r="M156" i="2"/>
  <c r="P156" i="2"/>
  <c r="Q156" i="2"/>
  <c r="T156" i="2"/>
  <c r="U156" i="2"/>
  <c r="X156" i="2"/>
  <c r="Y156" i="2"/>
  <c r="AB156" i="2"/>
  <c r="AC156" i="2"/>
  <c r="AF156" i="2"/>
  <c r="AG156" i="2"/>
  <c r="AJ156" i="2"/>
  <c r="AK156" i="2"/>
  <c r="AN156" i="2"/>
  <c r="AO156" i="2"/>
  <c r="AR156" i="2"/>
  <c r="AS156" i="2"/>
  <c r="AV156" i="2"/>
  <c r="AW156" i="2"/>
  <c r="AZ156" i="2"/>
  <c r="BA156" i="2"/>
  <c r="BD156" i="2"/>
  <c r="BE156" i="2"/>
  <c r="BH156" i="2"/>
  <c r="BI156" i="2"/>
  <c r="BL156" i="2"/>
  <c r="BM156" i="2"/>
  <c r="BP156" i="2"/>
  <c r="BQ156" i="2"/>
  <c r="BT156" i="2"/>
  <c r="BU156" i="2"/>
  <c r="BX156" i="2"/>
  <c r="BY156" i="2"/>
  <c r="CB156" i="2"/>
  <c r="CC156" i="2"/>
  <c r="CF156" i="2"/>
  <c r="CG156" i="2"/>
  <c r="CJ156" i="2"/>
  <c r="CK156" i="2"/>
  <c r="CN156" i="2"/>
  <c r="CO156" i="2"/>
  <c r="CR156" i="2"/>
  <c r="CS156" i="2"/>
  <c r="CV156" i="2"/>
  <c r="CW156" i="2"/>
  <c r="CZ156" i="2"/>
  <c r="DA156" i="2"/>
  <c r="DD156" i="2"/>
  <c r="DE156" i="2"/>
  <c r="DH156" i="2"/>
  <c r="DI156" i="2"/>
  <c r="DL156" i="2"/>
  <c r="DM156" i="2"/>
  <c r="DP156" i="2"/>
  <c r="DQ156" i="2"/>
  <c r="DT156" i="2"/>
  <c r="DU156" i="2"/>
  <c r="DX156" i="2"/>
  <c r="DY156" i="2"/>
  <c r="EB156" i="2"/>
  <c r="EC156" i="2"/>
  <c r="EF156" i="2"/>
  <c r="EG156" i="2"/>
  <c r="EJ156" i="2"/>
  <c r="EK156" i="2"/>
  <c r="EN156" i="2"/>
  <c r="EO156" i="2"/>
  <c r="ER156" i="2"/>
  <c r="ES156" i="2"/>
  <c r="EV156" i="2"/>
  <c r="EW156" i="2"/>
  <c r="EZ156" i="2"/>
  <c r="FA156" i="2"/>
  <c r="FD156" i="2"/>
  <c r="FE156" i="2"/>
  <c r="FH156" i="2"/>
  <c r="FI156" i="2"/>
  <c r="H157" i="2"/>
  <c r="I157" i="2"/>
  <c r="L157" i="2"/>
  <c r="M157" i="2"/>
  <c r="P157" i="2"/>
  <c r="Q157" i="2"/>
  <c r="T157" i="2"/>
  <c r="U157" i="2"/>
  <c r="X157" i="2"/>
  <c r="Y157" i="2"/>
  <c r="AB157" i="2"/>
  <c r="AC157" i="2"/>
  <c r="AF157" i="2"/>
  <c r="AG157" i="2"/>
  <c r="AJ157" i="2"/>
  <c r="AK157" i="2"/>
  <c r="AN157" i="2"/>
  <c r="AO157" i="2"/>
  <c r="AR157" i="2"/>
  <c r="AS157" i="2"/>
  <c r="AV157" i="2"/>
  <c r="AW157" i="2"/>
  <c r="AZ157" i="2"/>
  <c r="BA157" i="2"/>
  <c r="BD157" i="2"/>
  <c r="BE157" i="2"/>
  <c r="BH157" i="2"/>
  <c r="BI157" i="2"/>
  <c r="BL157" i="2"/>
  <c r="BM157" i="2"/>
  <c r="BP157" i="2"/>
  <c r="BQ157" i="2"/>
  <c r="BT157" i="2"/>
  <c r="BU157" i="2"/>
  <c r="BX157" i="2"/>
  <c r="BY157" i="2"/>
  <c r="CB157" i="2"/>
  <c r="CC157" i="2"/>
  <c r="CF157" i="2"/>
  <c r="CG157" i="2"/>
  <c r="CJ157" i="2"/>
  <c r="CK157" i="2"/>
  <c r="CN157" i="2"/>
  <c r="CO157" i="2"/>
  <c r="CR157" i="2"/>
  <c r="CS157" i="2"/>
  <c r="CV157" i="2"/>
  <c r="CW157" i="2"/>
  <c r="CZ157" i="2"/>
  <c r="DA157" i="2"/>
  <c r="DD157" i="2"/>
  <c r="DE157" i="2"/>
  <c r="DH157" i="2"/>
  <c r="DI157" i="2"/>
  <c r="DL157" i="2"/>
  <c r="DM157" i="2"/>
  <c r="DP157" i="2"/>
  <c r="DQ157" i="2"/>
  <c r="DT157" i="2"/>
  <c r="DU157" i="2"/>
  <c r="DX157" i="2"/>
  <c r="DY157" i="2"/>
  <c r="EB157" i="2"/>
  <c r="EC157" i="2"/>
  <c r="EF157" i="2"/>
  <c r="EG157" i="2"/>
  <c r="EJ157" i="2"/>
  <c r="EK157" i="2"/>
  <c r="EN157" i="2"/>
  <c r="EO157" i="2"/>
  <c r="ER157" i="2"/>
  <c r="ES157" i="2"/>
  <c r="EV157" i="2"/>
  <c r="EW157" i="2"/>
  <c r="EZ157" i="2"/>
  <c r="FA157" i="2"/>
  <c r="FD157" i="2"/>
  <c r="FE157" i="2"/>
  <c r="FH157" i="2"/>
  <c r="FI157" i="2"/>
  <c r="H158" i="2"/>
  <c r="I158" i="2"/>
  <c r="L158" i="2"/>
  <c r="M158" i="2"/>
  <c r="P158" i="2"/>
  <c r="Q158" i="2"/>
  <c r="T158" i="2"/>
  <c r="U158" i="2"/>
  <c r="X158" i="2"/>
  <c r="Y158" i="2"/>
  <c r="AB158" i="2"/>
  <c r="AC158" i="2"/>
  <c r="AF158" i="2"/>
  <c r="AG158" i="2"/>
  <c r="AJ158" i="2"/>
  <c r="AK158" i="2"/>
  <c r="AN158" i="2"/>
  <c r="AO158" i="2"/>
  <c r="AR158" i="2"/>
  <c r="AS158" i="2"/>
  <c r="AV158" i="2"/>
  <c r="AW158" i="2"/>
  <c r="AZ158" i="2"/>
  <c r="BA158" i="2"/>
  <c r="BD158" i="2"/>
  <c r="BE158" i="2"/>
  <c r="BH158" i="2"/>
  <c r="BI158" i="2"/>
  <c r="BL158" i="2"/>
  <c r="BM158" i="2"/>
  <c r="BP158" i="2"/>
  <c r="BQ158" i="2"/>
  <c r="BT158" i="2"/>
  <c r="BU158" i="2"/>
  <c r="BX158" i="2"/>
  <c r="BY158" i="2"/>
  <c r="CB158" i="2"/>
  <c r="CC158" i="2"/>
  <c r="CF158" i="2"/>
  <c r="CG158" i="2"/>
  <c r="CJ158" i="2"/>
  <c r="CK158" i="2"/>
  <c r="CN158" i="2"/>
  <c r="CO158" i="2"/>
  <c r="CR158" i="2"/>
  <c r="CS158" i="2"/>
  <c r="CV158" i="2"/>
  <c r="CW158" i="2"/>
  <c r="CZ158" i="2"/>
  <c r="DA158" i="2"/>
  <c r="DD158" i="2"/>
  <c r="DE158" i="2"/>
  <c r="DH158" i="2"/>
  <c r="DI158" i="2"/>
  <c r="DL158" i="2"/>
  <c r="DM158" i="2"/>
  <c r="DP158" i="2"/>
  <c r="DQ158" i="2"/>
  <c r="DT158" i="2"/>
  <c r="DU158" i="2"/>
  <c r="DX158" i="2"/>
  <c r="DY158" i="2"/>
  <c r="EB158" i="2"/>
  <c r="EC158" i="2"/>
  <c r="EF158" i="2"/>
  <c r="EG158" i="2"/>
  <c r="EJ158" i="2"/>
  <c r="EK158" i="2"/>
  <c r="EN158" i="2"/>
  <c r="EO158" i="2"/>
  <c r="ER158" i="2"/>
  <c r="ES158" i="2"/>
  <c r="EV158" i="2"/>
  <c r="EW158" i="2"/>
  <c r="EZ158" i="2"/>
  <c r="FA158" i="2"/>
  <c r="FD158" i="2"/>
  <c r="FE158" i="2"/>
  <c r="FH158" i="2"/>
  <c r="FI158" i="2"/>
  <c r="H159" i="2"/>
  <c r="I159" i="2"/>
  <c r="L159" i="2"/>
  <c r="M159" i="2"/>
  <c r="P159" i="2"/>
  <c r="Q159" i="2"/>
  <c r="T159" i="2"/>
  <c r="U159" i="2"/>
  <c r="X159" i="2"/>
  <c r="Y159" i="2"/>
  <c r="AB159" i="2"/>
  <c r="AC159" i="2"/>
  <c r="AF159" i="2"/>
  <c r="AG159" i="2"/>
  <c r="AJ159" i="2"/>
  <c r="AK159" i="2"/>
  <c r="AN159" i="2"/>
  <c r="AO159" i="2"/>
  <c r="AR159" i="2"/>
  <c r="AS159" i="2"/>
  <c r="AV159" i="2"/>
  <c r="AW159" i="2"/>
  <c r="AZ159" i="2"/>
  <c r="BA159" i="2"/>
  <c r="BD159" i="2"/>
  <c r="BE159" i="2"/>
  <c r="BH159" i="2"/>
  <c r="BI159" i="2"/>
  <c r="BL159" i="2"/>
  <c r="BM159" i="2"/>
  <c r="BP159" i="2"/>
  <c r="BQ159" i="2"/>
  <c r="BT159" i="2"/>
  <c r="BU159" i="2"/>
  <c r="BX159" i="2"/>
  <c r="BY159" i="2"/>
  <c r="CB159" i="2"/>
  <c r="CC159" i="2"/>
  <c r="CF159" i="2"/>
  <c r="CG159" i="2"/>
  <c r="CJ159" i="2"/>
  <c r="CK159" i="2"/>
  <c r="CN159" i="2"/>
  <c r="CO159" i="2"/>
  <c r="CR159" i="2"/>
  <c r="CS159" i="2"/>
  <c r="CV159" i="2"/>
  <c r="CW159" i="2"/>
  <c r="CZ159" i="2"/>
  <c r="DA159" i="2"/>
  <c r="DD159" i="2"/>
  <c r="DE159" i="2"/>
  <c r="DH159" i="2"/>
  <c r="DI159" i="2"/>
  <c r="DL159" i="2"/>
  <c r="DM159" i="2"/>
  <c r="DP159" i="2"/>
  <c r="DQ159" i="2"/>
  <c r="DT159" i="2"/>
  <c r="DU159" i="2"/>
  <c r="DX159" i="2"/>
  <c r="DY159" i="2"/>
  <c r="EB159" i="2"/>
  <c r="EC159" i="2"/>
  <c r="EF159" i="2"/>
  <c r="EG159" i="2"/>
  <c r="EJ159" i="2"/>
  <c r="EK159" i="2"/>
  <c r="EN159" i="2"/>
  <c r="EO159" i="2"/>
  <c r="ER159" i="2"/>
  <c r="ES159" i="2"/>
  <c r="EV159" i="2"/>
  <c r="EW159" i="2"/>
  <c r="EZ159" i="2"/>
  <c r="FA159" i="2"/>
  <c r="FD159" i="2"/>
  <c r="FE159" i="2"/>
  <c r="FH159" i="2"/>
  <c r="FI159" i="2"/>
  <c r="H160" i="2"/>
  <c r="I160" i="2"/>
  <c r="L160" i="2"/>
  <c r="M160" i="2"/>
  <c r="P160" i="2"/>
  <c r="Q160" i="2"/>
  <c r="T160" i="2"/>
  <c r="U160" i="2"/>
  <c r="X160" i="2"/>
  <c r="Y160" i="2"/>
  <c r="AB160" i="2"/>
  <c r="AC160" i="2"/>
  <c r="AF160" i="2"/>
  <c r="AG160" i="2"/>
  <c r="AJ160" i="2"/>
  <c r="AK160" i="2"/>
  <c r="AN160" i="2"/>
  <c r="AO160" i="2"/>
  <c r="AR160" i="2"/>
  <c r="AS160" i="2"/>
  <c r="AV160" i="2"/>
  <c r="AW160" i="2"/>
  <c r="AZ160" i="2"/>
  <c r="BA160" i="2"/>
  <c r="BD160" i="2"/>
  <c r="BE160" i="2"/>
  <c r="BH160" i="2"/>
  <c r="BI160" i="2"/>
  <c r="BL160" i="2"/>
  <c r="BM160" i="2"/>
  <c r="BP160" i="2"/>
  <c r="BQ160" i="2"/>
  <c r="BT160" i="2"/>
  <c r="BU160" i="2"/>
  <c r="BX160" i="2"/>
  <c r="BY160" i="2"/>
  <c r="CB160" i="2"/>
  <c r="CC160" i="2"/>
  <c r="CF160" i="2"/>
  <c r="CG160" i="2"/>
  <c r="CJ160" i="2"/>
  <c r="CK160" i="2"/>
  <c r="CN160" i="2"/>
  <c r="CO160" i="2"/>
  <c r="CR160" i="2"/>
  <c r="CS160" i="2"/>
  <c r="CV160" i="2"/>
  <c r="CW160" i="2"/>
  <c r="CZ160" i="2"/>
  <c r="DA160" i="2"/>
  <c r="DD160" i="2"/>
  <c r="DE160" i="2"/>
  <c r="DH160" i="2"/>
  <c r="DI160" i="2"/>
  <c r="DL160" i="2"/>
  <c r="DM160" i="2"/>
  <c r="DP160" i="2"/>
  <c r="DQ160" i="2"/>
  <c r="DT160" i="2"/>
  <c r="DU160" i="2"/>
  <c r="DX160" i="2"/>
  <c r="DY160" i="2"/>
  <c r="EB160" i="2"/>
  <c r="EC160" i="2"/>
  <c r="EF160" i="2"/>
  <c r="EG160" i="2"/>
  <c r="EJ160" i="2"/>
  <c r="EK160" i="2"/>
  <c r="EN160" i="2"/>
  <c r="EO160" i="2"/>
  <c r="ER160" i="2"/>
  <c r="ES160" i="2"/>
  <c r="EV160" i="2"/>
  <c r="EW160" i="2"/>
  <c r="EZ160" i="2"/>
  <c r="FA160" i="2"/>
  <c r="FD160" i="2"/>
  <c r="FE160" i="2"/>
  <c r="FH160" i="2"/>
  <c r="FI160" i="2"/>
  <c r="H161" i="2"/>
  <c r="I161" i="2"/>
  <c r="L161" i="2"/>
  <c r="M161" i="2"/>
  <c r="P161" i="2"/>
  <c r="Q161" i="2"/>
  <c r="T161" i="2"/>
  <c r="U161" i="2"/>
  <c r="X161" i="2"/>
  <c r="Y161" i="2"/>
  <c r="AB161" i="2"/>
  <c r="AC161" i="2"/>
  <c r="AF161" i="2"/>
  <c r="AG161" i="2"/>
  <c r="AJ161" i="2"/>
  <c r="AK161" i="2"/>
  <c r="AN161" i="2"/>
  <c r="AO161" i="2"/>
  <c r="AR161" i="2"/>
  <c r="AS161" i="2"/>
  <c r="AV161" i="2"/>
  <c r="AW161" i="2"/>
  <c r="AZ161" i="2"/>
  <c r="BA161" i="2"/>
  <c r="BD161" i="2"/>
  <c r="BE161" i="2"/>
  <c r="BH161" i="2"/>
  <c r="BI161" i="2"/>
  <c r="BL161" i="2"/>
  <c r="BM161" i="2"/>
  <c r="BP161" i="2"/>
  <c r="BQ161" i="2"/>
  <c r="BT161" i="2"/>
  <c r="BU161" i="2"/>
  <c r="BX161" i="2"/>
  <c r="BY161" i="2"/>
  <c r="CB161" i="2"/>
  <c r="CC161" i="2"/>
  <c r="CF161" i="2"/>
  <c r="CG161" i="2"/>
  <c r="CJ161" i="2"/>
  <c r="CK161" i="2"/>
  <c r="CN161" i="2"/>
  <c r="CO161" i="2"/>
  <c r="CR161" i="2"/>
  <c r="CS161" i="2"/>
  <c r="CV161" i="2"/>
  <c r="CW161" i="2"/>
  <c r="CZ161" i="2"/>
  <c r="DA161" i="2"/>
  <c r="DD161" i="2"/>
  <c r="DE161" i="2"/>
  <c r="DH161" i="2"/>
  <c r="DI161" i="2"/>
  <c r="DL161" i="2"/>
  <c r="DM161" i="2"/>
  <c r="DP161" i="2"/>
  <c r="DQ161" i="2"/>
  <c r="DT161" i="2"/>
  <c r="DU161" i="2"/>
  <c r="DX161" i="2"/>
  <c r="DY161" i="2"/>
  <c r="EB161" i="2"/>
  <c r="EC161" i="2"/>
  <c r="EF161" i="2"/>
  <c r="EG161" i="2"/>
  <c r="EJ161" i="2"/>
  <c r="EK161" i="2"/>
  <c r="EN161" i="2"/>
  <c r="EO161" i="2"/>
  <c r="ER161" i="2"/>
  <c r="ES161" i="2"/>
  <c r="EV161" i="2"/>
  <c r="EW161" i="2"/>
  <c r="EZ161" i="2"/>
  <c r="FA161" i="2"/>
  <c r="FD161" i="2"/>
  <c r="FE161" i="2"/>
  <c r="FH161" i="2"/>
  <c r="FI161" i="2"/>
  <c r="H162" i="2"/>
  <c r="I162" i="2"/>
  <c r="L162" i="2"/>
  <c r="M162" i="2"/>
  <c r="P162" i="2"/>
  <c r="Q162" i="2"/>
  <c r="T162" i="2"/>
  <c r="U162" i="2"/>
  <c r="X162" i="2"/>
  <c r="Y162" i="2"/>
  <c r="AB162" i="2"/>
  <c r="AC162" i="2"/>
  <c r="AF162" i="2"/>
  <c r="AG162" i="2"/>
  <c r="AJ162" i="2"/>
  <c r="AK162" i="2"/>
  <c r="AN162" i="2"/>
  <c r="AO162" i="2"/>
  <c r="AR162" i="2"/>
  <c r="AS162" i="2"/>
  <c r="AV162" i="2"/>
  <c r="AW162" i="2"/>
  <c r="AZ162" i="2"/>
  <c r="BA162" i="2"/>
  <c r="BD162" i="2"/>
  <c r="BE162" i="2"/>
  <c r="BH162" i="2"/>
  <c r="BI162" i="2"/>
  <c r="BL162" i="2"/>
  <c r="BM162" i="2"/>
  <c r="BP162" i="2"/>
  <c r="BQ162" i="2"/>
  <c r="BT162" i="2"/>
  <c r="BU162" i="2"/>
  <c r="BX162" i="2"/>
  <c r="BY162" i="2"/>
  <c r="CB162" i="2"/>
  <c r="CC162" i="2"/>
  <c r="CF162" i="2"/>
  <c r="CG162" i="2"/>
  <c r="CJ162" i="2"/>
  <c r="CK162" i="2"/>
  <c r="CN162" i="2"/>
  <c r="CO162" i="2"/>
  <c r="CR162" i="2"/>
  <c r="CS162" i="2"/>
  <c r="CV162" i="2"/>
  <c r="CW162" i="2"/>
  <c r="CZ162" i="2"/>
  <c r="DA162" i="2"/>
  <c r="DD162" i="2"/>
  <c r="DE162" i="2"/>
  <c r="DH162" i="2"/>
  <c r="DI162" i="2"/>
  <c r="DL162" i="2"/>
  <c r="DM162" i="2"/>
  <c r="DP162" i="2"/>
  <c r="DQ162" i="2"/>
  <c r="DT162" i="2"/>
  <c r="DU162" i="2"/>
  <c r="DX162" i="2"/>
  <c r="DY162" i="2"/>
  <c r="EB162" i="2"/>
  <c r="EC162" i="2"/>
  <c r="EF162" i="2"/>
  <c r="EG162" i="2"/>
  <c r="EJ162" i="2"/>
  <c r="EK162" i="2"/>
  <c r="EN162" i="2"/>
  <c r="EO162" i="2"/>
  <c r="ER162" i="2"/>
  <c r="ES162" i="2"/>
  <c r="EV162" i="2"/>
  <c r="EW162" i="2"/>
  <c r="EZ162" i="2"/>
  <c r="FA162" i="2"/>
  <c r="FD162" i="2"/>
  <c r="FE162" i="2"/>
  <c r="FH162" i="2"/>
  <c r="FI162" i="2"/>
  <c r="H163" i="2"/>
  <c r="I163" i="2"/>
  <c r="L163" i="2"/>
  <c r="M163" i="2"/>
  <c r="P163" i="2"/>
  <c r="Q163" i="2"/>
  <c r="T163" i="2"/>
  <c r="U163" i="2"/>
  <c r="X163" i="2"/>
  <c r="Y163" i="2"/>
  <c r="AB163" i="2"/>
  <c r="AC163" i="2"/>
  <c r="AF163" i="2"/>
  <c r="AG163" i="2"/>
  <c r="AJ163" i="2"/>
  <c r="AK163" i="2"/>
  <c r="AN163" i="2"/>
  <c r="AO163" i="2"/>
  <c r="AR163" i="2"/>
  <c r="AS163" i="2"/>
  <c r="AV163" i="2"/>
  <c r="AW163" i="2"/>
  <c r="AZ163" i="2"/>
  <c r="BA163" i="2"/>
  <c r="BD163" i="2"/>
  <c r="BE163" i="2"/>
  <c r="BH163" i="2"/>
  <c r="BI163" i="2"/>
  <c r="BL163" i="2"/>
  <c r="BM163" i="2"/>
  <c r="BP163" i="2"/>
  <c r="BQ163" i="2"/>
  <c r="BT163" i="2"/>
  <c r="BU163" i="2"/>
  <c r="BX163" i="2"/>
  <c r="BY163" i="2"/>
  <c r="CB163" i="2"/>
  <c r="CC163" i="2"/>
  <c r="CF163" i="2"/>
  <c r="CG163" i="2"/>
  <c r="CJ163" i="2"/>
  <c r="CK163" i="2"/>
  <c r="CN163" i="2"/>
  <c r="CO163" i="2"/>
  <c r="CR163" i="2"/>
  <c r="CS163" i="2"/>
  <c r="CV163" i="2"/>
  <c r="CW163" i="2"/>
  <c r="CZ163" i="2"/>
  <c r="DA163" i="2"/>
  <c r="DD163" i="2"/>
  <c r="DE163" i="2"/>
  <c r="DH163" i="2"/>
  <c r="DI163" i="2"/>
  <c r="DL163" i="2"/>
  <c r="DM163" i="2"/>
  <c r="DP163" i="2"/>
  <c r="DQ163" i="2"/>
  <c r="DT163" i="2"/>
  <c r="DU163" i="2"/>
  <c r="DX163" i="2"/>
  <c r="DY163" i="2"/>
  <c r="EB163" i="2"/>
  <c r="EC163" i="2"/>
  <c r="EF163" i="2"/>
  <c r="EG163" i="2"/>
  <c r="EJ163" i="2"/>
  <c r="EK163" i="2"/>
  <c r="EN163" i="2"/>
  <c r="EO163" i="2"/>
  <c r="ER163" i="2"/>
  <c r="ES163" i="2"/>
  <c r="EV163" i="2"/>
  <c r="EW163" i="2"/>
  <c r="EZ163" i="2"/>
  <c r="FA163" i="2"/>
  <c r="FD163" i="2"/>
  <c r="FE163" i="2"/>
  <c r="FH163" i="2"/>
  <c r="FI163" i="2"/>
  <c r="H164" i="2"/>
  <c r="I164" i="2"/>
  <c r="L164" i="2"/>
  <c r="M164" i="2"/>
  <c r="P164" i="2"/>
  <c r="Q164" i="2"/>
  <c r="T164" i="2"/>
  <c r="U164" i="2"/>
  <c r="X164" i="2"/>
  <c r="Y164" i="2"/>
  <c r="AB164" i="2"/>
  <c r="AC164" i="2"/>
  <c r="AF164" i="2"/>
  <c r="AG164" i="2"/>
  <c r="AJ164" i="2"/>
  <c r="AK164" i="2"/>
  <c r="AN164" i="2"/>
  <c r="AO164" i="2"/>
  <c r="AR164" i="2"/>
  <c r="AS164" i="2"/>
  <c r="AV164" i="2"/>
  <c r="AW164" i="2"/>
  <c r="AZ164" i="2"/>
  <c r="BA164" i="2"/>
  <c r="BD164" i="2"/>
  <c r="BE164" i="2"/>
  <c r="BH164" i="2"/>
  <c r="BI164" i="2"/>
  <c r="BL164" i="2"/>
  <c r="BM164" i="2"/>
  <c r="BP164" i="2"/>
  <c r="BQ164" i="2"/>
  <c r="BT164" i="2"/>
  <c r="BU164" i="2"/>
  <c r="BX164" i="2"/>
  <c r="BY164" i="2"/>
  <c r="CB164" i="2"/>
  <c r="CC164" i="2"/>
  <c r="CF164" i="2"/>
  <c r="CG164" i="2"/>
  <c r="CJ164" i="2"/>
  <c r="CK164" i="2"/>
  <c r="CN164" i="2"/>
  <c r="CO164" i="2"/>
  <c r="CR164" i="2"/>
  <c r="CS164" i="2"/>
  <c r="CV164" i="2"/>
  <c r="CW164" i="2"/>
  <c r="CZ164" i="2"/>
  <c r="DA164" i="2"/>
  <c r="DD164" i="2"/>
  <c r="DE164" i="2"/>
  <c r="DH164" i="2"/>
  <c r="DI164" i="2"/>
  <c r="DL164" i="2"/>
  <c r="DM164" i="2"/>
  <c r="DP164" i="2"/>
  <c r="DQ164" i="2"/>
  <c r="DT164" i="2"/>
  <c r="DU164" i="2"/>
  <c r="DX164" i="2"/>
  <c r="DY164" i="2"/>
  <c r="EB164" i="2"/>
  <c r="EC164" i="2"/>
  <c r="EF164" i="2"/>
  <c r="EG164" i="2"/>
  <c r="EJ164" i="2"/>
  <c r="EK164" i="2"/>
  <c r="EN164" i="2"/>
  <c r="EO164" i="2"/>
  <c r="ER164" i="2"/>
  <c r="ES164" i="2"/>
  <c r="EV164" i="2"/>
  <c r="EW164" i="2"/>
  <c r="EZ164" i="2"/>
  <c r="FA164" i="2"/>
  <c r="FD164" i="2"/>
  <c r="FE164" i="2"/>
  <c r="FH164" i="2"/>
  <c r="FI164" i="2"/>
  <c r="H165" i="2"/>
  <c r="I165" i="2"/>
  <c r="L165" i="2"/>
  <c r="M165" i="2"/>
  <c r="P165" i="2"/>
  <c r="Q165" i="2"/>
  <c r="T165" i="2"/>
  <c r="U165" i="2"/>
  <c r="X165" i="2"/>
  <c r="Y165" i="2"/>
  <c r="AB165" i="2"/>
  <c r="AC165" i="2"/>
  <c r="AF165" i="2"/>
  <c r="AG165" i="2"/>
  <c r="AJ165" i="2"/>
  <c r="AK165" i="2"/>
  <c r="AN165" i="2"/>
  <c r="AO165" i="2"/>
  <c r="AR165" i="2"/>
  <c r="AS165" i="2"/>
  <c r="AV165" i="2"/>
  <c r="AW165" i="2"/>
  <c r="AZ165" i="2"/>
  <c r="BA165" i="2"/>
  <c r="BD165" i="2"/>
  <c r="BE165" i="2"/>
  <c r="BH165" i="2"/>
  <c r="BI165" i="2"/>
  <c r="BL165" i="2"/>
  <c r="BM165" i="2"/>
  <c r="BP165" i="2"/>
  <c r="BQ165" i="2"/>
  <c r="BT165" i="2"/>
  <c r="BU165" i="2"/>
  <c r="BX165" i="2"/>
  <c r="BY165" i="2"/>
  <c r="CB165" i="2"/>
  <c r="CC165" i="2"/>
  <c r="CF165" i="2"/>
  <c r="CG165" i="2"/>
  <c r="CJ165" i="2"/>
  <c r="CK165" i="2"/>
  <c r="CN165" i="2"/>
  <c r="CO165" i="2"/>
  <c r="CR165" i="2"/>
  <c r="CS165" i="2"/>
  <c r="CV165" i="2"/>
  <c r="CW165" i="2"/>
  <c r="CZ165" i="2"/>
  <c r="DA165" i="2"/>
  <c r="DD165" i="2"/>
  <c r="DE165" i="2"/>
  <c r="DH165" i="2"/>
  <c r="DI165" i="2"/>
  <c r="DL165" i="2"/>
  <c r="DM165" i="2"/>
  <c r="DP165" i="2"/>
  <c r="DQ165" i="2"/>
  <c r="DT165" i="2"/>
  <c r="DU165" i="2"/>
  <c r="DX165" i="2"/>
  <c r="DY165" i="2"/>
  <c r="EB165" i="2"/>
  <c r="EC165" i="2"/>
  <c r="EF165" i="2"/>
  <c r="EG165" i="2"/>
  <c r="EJ165" i="2"/>
  <c r="EK165" i="2"/>
  <c r="EN165" i="2"/>
  <c r="EO165" i="2"/>
  <c r="ER165" i="2"/>
  <c r="ES165" i="2"/>
  <c r="EV165" i="2"/>
  <c r="EW165" i="2"/>
  <c r="EZ165" i="2"/>
  <c r="FA165" i="2"/>
  <c r="FD165" i="2"/>
  <c r="FE165" i="2"/>
  <c r="FH165" i="2"/>
  <c r="FI165" i="2"/>
  <c r="H166" i="2"/>
  <c r="I166" i="2"/>
  <c r="L166" i="2"/>
  <c r="M166" i="2"/>
  <c r="P166" i="2"/>
  <c r="Q166" i="2"/>
  <c r="T166" i="2"/>
  <c r="U166" i="2"/>
  <c r="X166" i="2"/>
  <c r="Y166" i="2"/>
  <c r="AB166" i="2"/>
  <c r="AC166" i="2"/>
  <c r="AF166" i="2"/>
  <c r="AG166" i="2"/>
  <c r="AJ166" i="2"/>
  <c r="AK166" i="2"/>
  <c r="AN166" i="2"/>
  <c r="AO166" i="2"/>
  <c r="AR166" i="2"/>
  <c r="AS166" i="2"/>
  <c r="AV166" i="2"/>
  <c r="AW166" i="2"/>
  <c r="AZ166" i="2"/>
  <c r="BA166" i="2"/>
  <c r="BD166" i="2"/>
  <c r="BE166" i="2"/>
  <c r="BH166" i="2"/>
  <c r="BI166" i="2"/>
  <c r="BL166" i="2"/>
  <c r="BM166" i="2"/>
  <c r="BP166" i="2"/>
  <c r="BQ166" i="2"/>
  <c r="BT166" i="2"/>
  <c r="BU166" i="2"/>
  <c r="BX166" i="2"/>
  <c r="BY166" i="2"/>
  <c r="CB166" i="2"/>
  <c r="CC166" i="2"/>
  <c r="CF166" i="2"/>
  <c r="CG166" i="2"/>
  <c r="CJ166" i="2"/>
  <c r="CK166" i="2"/>
  <c r="CN166" i="2"/>
  <c r="CO166" i="2"/>
  <c r="CR166" i="2"/>
  <c r="CS166" i="2"/>
  <c r="CV166" i="2"/>
  <c r="CW166" i="2"/>
  <c r="CZ166" i="2"/>
  <c r="DA166" i="2"/>
  <c r="DD166" i="2"/>
  <c r="DE166" i="2"/>
  <c r="DH166" i="2"/>
  <c r="DI166" i="2"/>
  <c r="DL166" i="2"/>
  <c r="DM166" i="2"/>
  <c r="DP166" i="2"/>
  <c r="DQ166" i="2"/>
  <c r="DT166" i="2"/>
  <c r="DU166" i="2"/>
  <c r="DX166" i="2"/>
  <c r="DY166" i="2"/>
  <c r="EB166" i="2"/>
  <c r="EC166" i="2"/>
  <c r="EF166" i="2"/>
  <c r="EG166" i="2"/>
  <c r="EJ166" i="2"/>
  <c r="EK166" i="2"/>
  <c r="EN166" i="2"/>
  <c r="EO166" i="2"/>
  <c r="ER166" i="2"/>
  <c r="ES166" i="2"/>
  <c r="EV166" i="2"/>
  <c r="EW166" i="2"/>
  <c r="EZ166" i="2"/>
  <c r="FA166" i="2"/>
  <c r="FD166" i="2"/>
  <c r="FE166" i="2"/>
  <c r="FH166" i="2"/>
  <c r="FI166" i="2"/>
  <c r="H167" i="2"/>
  <c r="I167" i="2"/>
  <c r="L167" i="2"/>
  <c r="M167" i="2"/>
  <c r="P167" i="2"/>
  <c r="Q167" i="2"/>
  <c r="T167" i="2"/>
  <c r="U167" i="2"/>
  <c r="X167" i="2"/>
  <c r="Y167" i="2"/>
  <c r="AB167" i="2"/>
  <c r="AC167" i="2"/>
  <c r="AF167" i="2"/>
  <c r="AG167" i="2"/>
  <c r="AJ167" i="2"/>
  <c r="AK167" i="2"/>
  <c r="AN167" i="2"/>
  <c r="AO167" i="2"/>
  <c r="AR167" i="2"/>
  <c r="AS167" i="2"/>
  <c r="AV167" i="2"/>
  <c r="AW167" i="2"/>
  <c r="AZ167" i="2"/>
  <c r="BA167" i="2"/>
  <c r="BD167" i="2"/>
  <c r="BE167" i="2"/>
  <c r="BH167" i="2"/>
  <c r="BI167" i="2"/>
  <c r="BL167" i="2"/>
  <c r="BM167" i="2"/>
  <c r="BP167" i="2"/>
  <c r="BQ167" i="2"/>
  <c r="BT167" i="2"/>
  <c r="BU167" i="2"/>
  <c r="BX167" i="2"/>
  <c r="BY167" i="2"/>
  <c r="CB167" i="2"/>
  <c r="CC167" i="2"/>
  <c r="CF167" i="2"/>
  <c r="CG167" i="2"/>
  <c r="CJ167" i="2"/>
  <c r="CK167" i="2"/>
  <c r="CN167" i="2"/>
  <c r="CO167" i="2"/>
  <c r="CR167" i="2"/>
  <c r="CS167" i="2"/>
  <c r="CV167" i="2"/>
  <c r="CW167" i="2"/>
  <c r="CZ167" i="2"/>
  <c r="DA167" i="2"/>
  <c r="DD167" i="2"/>
  <c r="DE167" i="2"/>
  <c r="DH167" i="2"/>
  <c r="DI167" i="2"/>
  <c r="DL167" i="2"/>
  <c r="DM167" i="2"/>
  <c r="DP167" i="2"/>
  <c r="DQ167" i="2"/>
  <c r="DT167" i="2"/>
  <c r="DU167" i="2"/>
  <c r="DX167" i="2"/>
  <c r="DY167" i="2"/>
  <c r="EB167" i="2"/>
  <c r="EC167" i="2"/>
  <c r="EF167" i="2"/>
  <c r="EG167" i="2"/>
  <c r="EJ167" i="2"/>
  <c r="EK167" i="2"/>
  <c r="EN167" i="2"/>
  <c r="EO167" i="2"/>
  <c r="ER167" i="2"/>
  <c r="ES167" i="2"/>
  <c r="EV167" i="2"/>
  <c r="EW167" i="2"/>
  <c r="EZ167" i="2"/>
  <c r="FA167" i="2"/>
  <c r="FD167" i="2"/>
  <c r="FE167" i="2"/>
  <c r="FH167" i="2"/>
  <c r="FI167" i="2"/>
  <c r="H168" i="2"/>
  <c r="I168" i="2"/>
  <c r="L168" i="2"/>
  <c r="M168" i="2"/>
  <c r="P168" i="2"/>
  <c r="Q168" i="2"/>
  <c r="T168" i="2"/>
  <c r="U168" i="2"/>
  <c r="X168" i="2"/>
  <c r="Y168" i="2"/>
  <c r="AB168" i="2"/>
  <c r="AC168" i="2"/>
  <c r="AF168" i="2"/>
  <c r="AG168" i="2"/>
  <c r="AJ168" i="2"/>
  <c r="AK168" i="2"/>
  <c r="AN168" i="2"/>
  <c r="AO168" i="2"/>
  <c r="AR168" i="2"/>
  <c r="AS168" i="2"/>
  <c r="AV168" i="2"/>
  <c r="AW168" i="2"/>
  <c r="AZ168" i="2"/>
  <c r="BA168" i="2"/>
  <c r="BD168" i="2"/>
  <c r="BE168" i="2"/>
  <c r="BH168" i="2"/>
  <c r="BI168" i="2"/>
  <c r="BL168" i="2"/>
  <c r="BM168" i="2"/>
  <c r="BP168" i="2"/>
  <c r="BQ168" i="2"/>
  <c r="BT168" i="2"/>
  <c r="BU168" i="2"/>
  <c r="BX168" i="2"/>
  <c r="BY168" i="2"/>
  <c r="CB168" i="2"/>
  <c r="CC168" i="2"/>
  <c r="CF168" i="2"/>
  <c r="CG168" i="2"/>
  <c r="CJ168" i="2"/>
  <c r="CK168" i="2"/>
  <c r="CN168" i="2"/>
  <c r="CO168" i="2"/>
  <c r="CR168" i="2"/>
  <c r="CS168" i="2"/>
  <c r="CV168" i="2"/>
  <c r="CW168" i="2"/>
  <c r="CZ168" i="2"/>
  <c r="DA168" i="2"/>
  <c r="DD168" i="2"/>
  <c r="DE168" i="2"/>
  <c r="DH168" i="2"/>
  <c r="DI168" i="2"/>
  <c r="DL168" i="2"/>
  <c r="DM168" i="2"/>
  <c r="DP168" i="2"/>
  <c r="DQ168" i="2"/>
  <c r="DT168" i="2"/>
  <c r="DU168" i="2"/>
  <c r="DX168" i="2"/>
  <c r="DY168" i="2"/>
  <c r="EB168" i="2"/>
  <c r="EC168" i="2"/>
  <c r="EF168" i="2"/>
  <c r="EG168" i="2"/>
  <c r="EJ168" i="2"/>
  <c r="EK168" i="2"/>
  <c r="EN168" i="2"/>
  <c r="EO168" i="2"/>
  <c r="ER168" i="2"/>
  <c r="ES168" i="2"/>
  <c r="EV168" i="2"/>
  <c r="EW168" i="2"/>
  <c r="EZ168" i="2"/>
  <c r="FA168" i="2"/>
  <c r="FD168" i="2"/>
  <c r="FE168" i="2"/>
  <c r="FH168" i="2"/>
  <c r="FI168" i="2"/>
  <c r="H169" i="2"/>
  <c r="I169" i="2"/>
  <c r="L169" i="2"/>
  <c r="M169" i="2"/>
  <c r="P169" i="2"/>
  <c r="Q169" i="2"/>
  <c r="T169" i="2"/>
  <c r="U169" i="2"/>
  <c r="X169" i="2"/>
  <c r="Y169" i="2"/>
  <c r="AB169" i="2"/>
  <c r="AC169" i="2"/>
  <c r="AF169" i="2"/>
  <c r="AG169" i="2"/>
  <c r="AJ169" i="2"/>
  <c r="AK169" i="2"/>
  <c r="AN169" i="2"/>
  <c r="AO169" i="2"/>
  <c r="AR169" i="2"/>
  <c r="AS169" i="2"/>
  <c r="AV169" i="2"/>
  <c r="AW169" i="2"/>
  <c r="AZ169" i="2"/>
  <c r="BA169" i="2"/>
  <c r="BD169" i="2"/>
  <c r="BE169" i="2"/>
  <c r="BH169" i="2"/>
  <c r="BI169" i="2"/>
  <c r="BL169" i="2"/>
  <c r="BM169" i="2"/>
  <c r="BP169" i="2"/>
  <c r="BQ169" i="2"/>
  <c r="BT169" i="2"/>
  <c r="BU169" i="2"/>
  <c r="BX169" i="2"/>
  <c r="BY169" i="2"/>
  <c r="CB169" i="2"/>
  <c r="CC169" i="2"/>
  <c r="CF169" i="2"/>
  <c r="CG169" i="2"/>
  <c r="CJ169" i="2"/>
  <c r="CK169" i="2"/>
  <c r="CN169" i="2"/>
  <c r="CO169" i="2"/>
  <c r="CR169" i="2"/>
  <c r="CS169" i="2"/>
  <c r="CV169" i="2"/>
  <c r="CW169" i="2"/>
  <c r="CZ169" i="2"/>
  <c r="DA169" i="2"/>
  <c r="DD169" i="2"/>
  <c r="DE169" i="2"/>
  <c r="DH169" i="2"/>
  <c r="DI169" i="2"/>
  <c r="DL169" i="2"/>
  <c r="DM169" i="2"/>
  <c r="DP169" i="2"/>
  <c r="DQ169" i="2"/>
  <c r="DT169" i="2"/>
  <c r="DU169" i="2"/>
  <c r="DX169" i="2"/>
  <c r="DY169" i="2"/>
  <c r="EB169" i="2"/>
  <c r="EC169" i="2"/>
  <c r="EF169" i="2"/>
  <c r="EG169" i="2"/>
  <c r="EJ169" i="2"/>
  <c r="EK169" i="2"/>
  <c r="EN169" i="2"/>
  <c r="EO169" i="2"/>
  <c r="ER169" i="2"/>
  <c r="ES169" i="2"/>
  <c r="EV169" i="2"/>
  <c r="EW169" i="2"/>
  <c r="EZ169" i="2"/>
  <c r="FA169" i="2"/>
  <c r="FD169" i="2"/>
  <c r="FE169" i="2"/>
  <c r="FH169" i="2"/>
  <c r="FI169" i="2"/>
  <c r="H170" i="2"/>
  <c r="I170" i="2"/>
  <c r="L170" i="2"/>
  <c r="M170" i="2"/>
  <c r="P170" i="2"/>
  <c r="Q170" i="2"/>
  <c r="T170" i="2"/>
  <c r="U170" i="2"/>
  <c r="X170" i="2"/>
  <c r="Y170" i="2"/>
  <c r="AB170" i="2"/>
  <c r="AC170" i="2"/>
  <c r="AF170" i="2"/>
  <c r="AG170" i="2"/>
  <c r="AJ170" i="2"/>
  <c r="AK170" i="2"/>
  <c r="AN170" i="2"/>
  <c r="AO170" i="2"/>
  <c r="AR170" i="2"/>
  <c r="AS170" i="2"/>
  <c r="AV170" i="2"/>
  <c r="AW170" i="2"/>
  <c r="AZ170" i="2"/>
  <c r="BA170" i="2"/>
  <c r="BD170" i="2"/>
  <c r="BE170" i="2"/>
  <c r="BH170" i="2"/>
  <c r="BI170" i="2"/>
  <c r="BL170" i="2"/>
  <c r="BM170" i="2"/>
  <c r="BP170" i="2"/>
  <c r="BQ170" i="2"/>
  <c r="BT170" i="2"/>
  <c r="BU170" i="2"/>
  <c r="BX170" i="2"/>
  <c r="BY170" i="2"/>
  <c r="CB170" i="2"/>
  <c r="CC170" i="2"/>
  <c r="CF170" i="2"/>
  <c r="CG170" i="2"/>
  <c r="CJ170" i="2"/>
  <c r="CK170" i="2"/>
  <c r="CN170" i="2"/>
  <c r="CO170" i="2"/>
  <c r="CR170" i="2"/>
  <c r="CS170" i="2"/>
  <c r="CV170" i="2"/>
  <c r="CW170" i="2"/>
  <c r="CZ170" i="2"/>
  <c r="DA170" i="2"/>
  <c r="DD170" i="2"/>
  <c r="DE170" i="2"/>
  <c r="DH170" i="2"/>
  <c r="DI170" i="2"/>
  <c r="DL170" i="2"/>
  <c r="DM170" i="2"/>
  <c r="DP170" i="2"/>
  <c r="DQ170" i="2"/>
  <c r="DT170" i="2"/>
  <c r="DU170" i="2"/>
  <c r="DX170" i="2"/>
  <c r="DY170" i="2"/>
  <c r="EB170" i="2"/>
  <c r="EC170" i="2"/>
  <c r="EF170" i="2"/>
  <c r="EG170" i="2"/>
  <c r="EJ170" i="2"/>
  <c r="EK170" i="2"/>
  <c r="EN170" i="2"/>
  <c r="EO170" i="2"/>
  <c r="ER170" i="2"/>
  <c r="ES170" i="2"/>
  <c r="EV170" i="2"/>
  <c r="EW170" i="2"/>
  <c r="EZ170" i="2"/>
  <c r="FA170" i="2"/>
  <c r="FD170" i="2"/>
  <c r="FE170" i="2"/>
  <c r="FH170" i="2"/>
  <c r="FI170" i="2"/>
  <c r="H171" i="2"/>
  <c r="I171" i="2"/>
  <c r="L171" i="2"/>
  <c r="M171" i="2"/>
  <c r="P171" i="2"/>
  <c r="Q171" i="2"/>
  <c r="T171" i="2"/>
  <c r="U171" i="2"/>
  <c r="X171" i="2"/>
  <c r="Y171" i="2"/>
  <c r="AB171" i="2"/>
  <c r="AC171" i="2"/>
  <c r="AF171" i="2"/>
  <c r="AG171" i="2"/>
  <c r="AJ171" i="2"/>
  <c r="AK171" i="2"/>
  <c r="AN171" i="2"/>
  <c r="AO171" i="2"/>
  <c r="AR171" i="2"/>
  <c r="AS171" i="2"/>
  <c r="AV171" i="2"/>
  <c r="AW171" i="2"/>
  <c r="AZ171" i="2"/>
  <c r="BA171" i="2"/>
  <c r="BD171" i="2"/>
  <c r="BE171" i="2"/>
  <c r="BH171" i="2"/>
  <c r="BI171" i="2"/>
  <c r="BL171" i="2"/>
  <c r="BM171" i="2"/>
  <c r="BP171" i="2"/>
  <c r="BQ171" i="2"/>
  <c r="BT171" i="2"/>
  <c r="BU171" i="2"/>
  <c r="BX171" i="2"/>
  <c r="BY171" i="2"/>
  <c r="CB171" i="2"/>
  <c r="CC171" i="2"/>
  <c r="CF171" i="2"/>
  <c r="CG171" i="2"/>
  <c r="CJ171" i="2"/>
  <c r="CK171" i="2"/>
  <c r="CN171" i="2"/>
  <c r="CO171" i="2"/>
  <c r="CR171" i="2"/>
  <c r="CS171" i="2"/>
  <c r="CV171" i="2"/>
  <c r="CW171" i="2"/>
  <c r="CZ171" i="2"/>
  <c r="DA171" i="2"/>
  <c r="DD171" i="2"/>
  <c r="DE171" i="2"/>
  <c r="DH171" i="2"/>
  <c r="DI171" i="2"/>
  <c r="DL171" i="2"/>
  <c r="DM171" i="2"/>
  <c r="DP171" i="2"/>
  <c r="DQ171" i="2"/>
  <c r="DT171" i="2"/>
  <c r="DU171" i="2"/>
  <c r="DX171" i="2"/>
  <c r="DY171" i="2"/>
  <c r="EB171" i="2"/>
  <c r="EC171" i="2"/>
  <c r="EF171" i="2"/>
  <c r="EG171" i="2"/>
  <c r="EJ171" i="2"/>
  <c r="EK171" i="2"/>
  <c r="EN171" i="2"/>
  <c r="EO171" i="2"/>
  <c r="ER171" i="2"/>
  <c r="ES171" i="2"/>
  <c r="EV171" i="2"/>
  <c r="EW171" i="2"/>
  <c r="EZ171" i="2"/>
  <c r="FA171" i="2"/>
  <c r="FD171" i="2"/>
  <c r="FE171" i="2"/>
  <c r="FH171" i="2"/>
  <c r="FI171" i="2"/>
  <c r="H172" i="2"/>
  <c r="I172" i="2"/>
  <c r="L172" i="2"/>
  <c r="M172" i="2"/>
  <c r="P172" i="2"/>
  <c r="Q172" i="2"/>
  <c r="T172" i="2"/>
  <c r="U172" i="2"/>
  <c r="X172" i="2"/>
  <c r="Y172" i="2"/>
  <c r="AB172" i="2"/>
  <c r="AC172" i="2"/>
  <c r="AF172" i="2"/>
  <c r="AG172" i="2"/>
  <c r="AJ172" i="2"/>
  <c r="AK172" i="2"/>
  <c r="AN172" i="2"/>
  <c r="AO172" i="2"/>
  <c r="AR172" i="2"/>
  <c r="AS172" i="2"/>
  <c r="AV172" i="2"/>
  <c r="AW172" i="2"/>
  <c r="AZ172" i="2"/>
  <c r="BA172" i="2"/>
  <c r="BD172" i="2"/>
  <c r="BE172" i="2"/>
  <c r="BH172" i="2"/>
  <c r="BI172" i="2"/>
  <c r="BL172" i="2"/>
  <c r="BM172" i="2"/>
  <c r="BP172" i="2"/>
  <c r="BQ172" i="2"/>
  <c r="BT172" i="2"/>
  <c r="BU172" i="2"/>
  <c r="BX172" i="2"/>
  <c r="BY172" i="2"/>
  <c r="CB172" i="2"/>
  <c r="CC172" i="2"/>
  <c r="CF172" i="2"/>
  <c r="CG172" i="2"/>
  <c r="CJ172" i="2"/>
  <c r="CK172" i="2"/>
  <c r="CN172" i="2"/>
  <c r="CO172" i="2"/>
  <c r="CR172" i="2"/>
  <c r="CS172" i="2"/>
  <c r="CV172" i="2"/>
  <c r="CW172" i="2"/>
  <c r="CZ172" i="2"/>
  <c r="DA172" i="2"/>
  <c r="DD172" i="2"/>
  <c r="DE172" i="2"/>
  <c r="DH172" i="2"/>
  <c r="DI172" i="2"/>
  <c r="DL172" i="2"/>
  <c r="DM172" i="2"/>
  <c r="DP172" i="2"/>
  <c r="DQ172" i="2"/>
  <c r="DT172" i="2"/>
  <c r="DU172" i="2"/>
  <c r="DX172" i="2"/>
  <c r="DY172" i="2"/>
  <c r="EB172" i="2"/>
  <c r="EC172" i="2"/>
  <c r="EF172" i="2"/>
  <c r="EG172" i="2"/>
  <c r="EJ172" i="2"/>
  <c r="EK172" i="2"/>
  <c r="EN172" i="2"/>
  <c r="EO172" i="2"/>
  <c r="ER172" i="2"/>
  <c r="ES172" i="2"/>
  <c r="EV172" i="2"/>
  <c r="EW172" i="2"/>
  <c r="EZ172" i="2"/>
  <c r="FA172" i="2"/>
  <c r="FD172" i="2"/>
  <c r="FE172" i="2"/>
  <c r="FH172" i="2"/>
  <c r="FI172" i="2"/>
  <c r="H173" i="2"/>
  <c r="I173" i="2"/>
  <c r="L173" i="2"/>
  <c r="M173" i="2"/>
  <c r="P173" i="2"/>
  <c r="Q173" i="2"/>
  <c r="T173" i="2"/>
  <c r="U173" i="2"/>
  <c r="X173" i="2"/>
  <c r="Y173" i="2"/>
  <c r="AB173" i="2"/>
  <c r="AC173" i="2"/>
  <c r="AF173" i="2"/>
  <c r="AG173" i="2"/>
  <c r="AJ173" i="2"/>
  <c r="AK173" i="2"/>
  <c r="AN173" i="2"/>
  <c r="AO173" i="2"/>
  <c r="AR173" i="2"/>
  <c r="AS173" i="2"/>
  <c r="AV173" i="2"/>
  <c r="AW173" i="2"/>
  <c r="AZ173" i="2"/>
  <c r="BA173" i="2"/>
  <c r="BD173" i="2"/>
  <c r="BE173" i="2"/>
  <c r="BH173" i="2"/>
  <c r="BI173" i="2"/>
  <c r="BL173" i="2"/>
  <c r="BM173" i="2"/>
  <c r="BP173" i="2"/>
  <c r="BQ173" i="2"/>
  <c r="BT173" i="2"/>
  <c r="BU173" i="2"/>
  <c r="BX173" i="2"/>
  <c r="BY173" i="2"/>
  <c r="CB173" i="2"/>
  <c r="CC173" i="2"/>
  <c r="CF173" i="2"/>
  <c r="CG173" i="2"/>
  <c r="CJ173" i="2"/>
  <c r="CK173" i="2"/>
  <c r="CN173" i="2"/>
  <c r="CO173" i="2"/>
  <c r="CR173" i="2"/>
  <c r="CS173" i="2"/>
  <c r="CV173" i="2"/>
  <c r="CW173" i="2"/>
  <c r="CZ173" i="2"/>
  <c r="DA173" i="2"/>
  <c r="DD173" i="2"/>
  <c r="DE173" i="2"/>
  <c r="DH173" i="2"/>
  <c r="DI173" i="2"/>
  <c r="DL173" i="2"/>
  <c r="DM173" i="2"/>
  <c r="DP173" i="2"/>
  <c r="DQ173" i="2"/>
  <c r="DT173" i="2"/>
  <c r="DU173" i="2"/>
  <c r="DX173" i="2"/>
  <c r="DY173" i="2"/>
  <c r="EB173" i="2"/>
  <c r="EC173" i="2"/>
  <c r="EF173" i="2"/>
  <c r="EG173" i="2"/>
  <c r="EJ173" i="2"/>
  <c r="EK173" i="2"/>
  <c r="EN173" i="2"/>
  <c r="EO173" i="2"/>
  <c r="ER173" i="2"/>
  <c r="ES173" i="2"/>
  <c r="EV173" i="2"/>
  <c r="EW173" i="2"/>
  <c r="EZ173" i="2"/>
  <c r="FA173" i="2"/>
  <c r="FD173" i="2"/>
  <c r="FE173" i="2"/>
  <c r="FH173" i="2"/>
  <c r="FI173" i="2"/>
  <c r="H174" i="2"/>
  <c r="I174" i="2"/>
  <c r="L174" i="2"/>
  <c r="M174" i="2"/>
  <c r="P174" i="2"/>
  <c r="Q174" i="2"/>
  <c r="T174" i="2"/>
  <c r="U174" i="2"/>
  <c r="X174" i="2"/>
  <c r="Y174" i="2"/>
  <c r="AB174" i="2"/>
  <c r="AC174" i="2"/>
  <c r="AF174" i="2"/>
  <c r="AG174" i="2"/>
  <c r="AJ174" i="2"/>
  <c r="AK174" i="2"/>
  <c r="AN174" i="2"/>
  <c r="AO174" i="2"/>
  <c r="AR174" i="2"/>
  <c r="AS174" i="2"/>
  <c r="AV174" i="2"/>
  <c r="AW174" i="2"/>
  <c r="AZ174" i="2"/>
  <c r="BA174" i="2"/>
  <c r="BD174" i="2"/>
  <c r="BE174" i="2"/>
  <c r="BH174" i="2"/>
  <c r="BI174" i="2"/>
  <c r="BL174" i="2"/>
  <c r="BM174" i="2"/>
  <c r="BP174" i="2"/>
  <c r="BQ174" i="2"/>
  <c r="BT174" i="2"/>
  <c r="BU174" i="2"/>
  <c r="BX174" i="2"/>
  <c r="BY174" i="2"/>
  <c r="CB174" i="2"/>
  <c r="CC174" i="2"/>
  <c r="CF174" i="2"/>
  <c r="CG174" i="2"/>
  <c r="CJ174" i="2"/>
  <c r="CK174" i="2"/>
  <c r="CN174" i="2"/>
  <c r="CO174" i="2"/>
  <c r="CR174" i="2"/>
  <c r="CS174" i="2"/>
  <c r="CV174" i="2"/>
  <c r="CW174" i="2"/>
  <c r="CZ174" i="2"/>
  <c r="DA174" i="2"/>
  <c r="DD174" i="2"/>
  <c r="DE174" i="2"/>
  <c r="DH174" i="2"/>
  <c r="DI174" i="2"/>
  <c r="DL174" i="2"/>
  <c r="DM174" i="2"/>
  <c r="DP174" i="2"/>
  <c r="DQ174" i="2"/>
  <c r="DT174" i="2"/>
  <c r="DU174" i="2"/>
  <c r="DX174" i="2"/>
  <c r="DY174" i="2"/>
  <c r="EB174" i="2"/>
  <c r="EC174" i="2"/>
  <c r="EF174" i="2"/>
  <c r="EG174" i="2"/>
  <c r="EJ174" i="2"/>
  <c r="EK174" i="2"/>
  <c r="EN174" i="2"/>
  <c r="EO174" i="2"/>
  <c r="ER174" i="2"/>
  <c r="ES174" i="2"/>
  <c r="EV174" i="2"/>
  <c r="EW174" i="2"/>
  <c r="EZ174" i="2"/>
  <c r="FA174" i="2"/>
  <c r="FD174" i="2"/>
  <c r="FE174" i="2"/>
  <c r="FH174" i="2"/>
  <c r="FI174" i="2"/>
  <c r="H175" i="2"/>
  <c r="I175" i="2"/>
  <c r="L175" i="2"/>
  <c r="M175" i="2"/>
  <c r="P175" i="2"/>
  <c r="Q175" i="2"/>
  <c r="T175" i="2"/>
  <c r="U175" i="2"/>
  <c r="X175" i="2"/>
  <c r="Y175" i="2"/>
  <c r="AB175" i="2"/>
  <c r="AC175" i="2"/>
  <c r="AF175" i="2"/>
  <c r="AG175" i="2"/>
  <c r="AJ175" i="2"/>
  <c r="AK175" i="2"/>
  <c r="AN175" i="2"/>
  <c r="AO175" i="2"/>
  <c r="AR175" i="2"/>
  <c r="AS175" i="2"/>
  <c r="AV175" i="2"/>
  <c r="AW175" i="2"/>
  <c r="AZ175" i="2"/>
  <c r="BA175" i="2"/>
  <c r="BD175" i="2"/>
  <c r="BE175" i="2"/>
  <c r="BH175" i="2"/>
  <c r="BI175" i="2"/>
  <c r="BL175" i="2"/>
  <c r="BM175" i="2"/>
  <c r="BP175" i="2"/>
  <c r="BQ175" i="2"/>
  <c r="BT175" i="2"/>
  <c r="BU175" i="2"/>
  <c r="BX175" i="2"/>
  <c r="BY175" i="2"/>
  <c r="CB175" i="2"/>
  <c r="CC175" i="2"/>
  <c r="CF175" i="2"/>
  <c r="CG175" i="2"/>
  <c r="CJ175" i="2"/>
  <c r="CK175" i="2"/>
  <c r="CN175" i="2"/>
  <c r="CO175" i="2"/>
  <c r="CR175" i="2"/>
  <c r="CS175" i="2"/>
  <c r="CV175" i="2"/>
  <c r="CW175" i="2"/>
  <c r="CZ175" i="2"/>
  <c r="DA175" i="2"/>
  <c r="DD175" i="2"/>
  <c r="DE175" i="2"/>
  <c r="DH175" i="2"/>
  <c r="DI175" i="2"/>
  <c r="DL175" i="2"/>
  <c r="DM175" i="2"/>
  <c r="DP175" i="2"/>
  <c r="DQ175" i="2"/>
  <c r="DT175" i="2"/>
  <c r="DU175" i="2"/>
  <c r="DX175" i="2"/>
  <c r="DY175" i="2"/>
  <c r="EB175" i="2"/>
  <c r="EC175" i="2"/>
  <c r="EF175" i="2"/>
  <c r="EG175" i="2"/>
  <c r="EJ175" i="2"/>
  <c r="EK175" i="2"/>
  <c r="EN175" i="2"/>
  <c r="EO175" i="2"/>
  <c r="ER175" i="2"/>
  <c r="ES175" i="2"/>
  <c r="EV175" i="2"/>
  <c r="EW175" i="2"/>
  <c r="EZ175" i="2"/>
  <c r="FA175" i="2"/>
  <c r="FD175" i="2"/>
  <c r="FE175" i="2"/>
  <c r="FH175" i="2"/>
  <c r="FI175" i="2"/>
  <c r="H176" i="2"/>
  <c r="I176" i="2"/>
  <c r="L176" i="2"/>
  <c r="M176" i="2"/>
  <c r="P176" i="2"/>
  <c r="Q176" i="2"/>
  <c r="T176" i="2"/>
  <c r="U176" i="2"/>
  <c r="X176" i="2"/>
  <c r="Y176" i="2"/>
  <c r="AB176" i="2"/>
  <c r="AC176" i="2"/>
  <c r="AF176" i="2"/>
  <c r="AG176" i="2"/>
  <c r="AJ176" i="2"/>
  <c r="AK176" i="2"/>
  <c r="AN176" i="2"/>
  <c r="AO176" i="2"/>
  <c r="AR176" i="2"/>
  <c r="AS176" i="2"/>
  <c r="AV176" i="2"/>
  <c r="AW176" i="2"/>
  <c r="AZ176" i="2"/>
  <c r="BA176" i="2"/>
  <c r="BD176" i="2"/>
  <c r="BE176" i="2"/>
  <c r="BH176" i="2"/>
  <c r="BI176" i="2"/>
  <c r="BL176" i="2"/>
  <c r="BM176" i="2"/>
  <c r="BP176" i="2"/>
  <c r="BQ176" i="2"/>
  <c r="BT176" i="2"/>
  <c r="BU176" i="2"/>
  <c r="BX176" i="2"/>
  <c r="BY176" i="2"/>
  <c r="CB176" i="2"/>
  <c r="CC176" i="2"/>
  <c r="CF176" i="2"/>
  <c r="CG176" i="2"/>
  <c r="CJ176" i="2"/>
  <c r="CK176" i="2"/>
  <c r="CN176" i="2"/>
  <c r="CO176" i="2"/>
  <c r="CR176" i="2"/>
  <c r="CS176" i="2"/>
  <c r="CV176" i="2"/>
  <c r="CW176" i="2"/>
  <c r="CZ176" i="2"/>
  <c r="DA176" i="2"/>
  <c r="DD176" i="2"/>
  <c r="DE176" i="2"/>
  <c r="DH176" i="2"/>
  <c r="DI176" i="2"/>
  <c r="DL176" i="2"/>
  <c r="DM176" i="2"/>
  <c r="DP176" i="2"/>
  <c r="DQ176" i="2"/>
  <c r="DT176" i="2"/>
  <c r="DU176" i="2"/>
  <c r="DX176" i="2"/>
  <c r="DY176" i="2"/>
  <c r="EB176" i="2"/>
  <c r="EC176" i="2"/>
  <c r="EF176" i="2"/>
  <c r="EG176" i="2"/>
  <c r="EJ176" i="2"/>
  <c r="EK176" i="2"/>
  <c r="EN176" i="2"/>
  <c r="EO176" i="2"/>
  <c r="ER176" i="2"/>
  <c r="ES176" i="2"/>
  <c r="EV176" i="2"/>
  <c r="EW176" i="2"/>
  <c r="EZ176" i="2"/>
  <c r="FA176" i="2"/>
  <c r="FD176" i="2"/>
  <c r="FE176" i="2"/>
  <c r="FH176" i="2"/>
  <c r="FI176" i="2"/>
  <c r="H177" i="2"/>
  <c r="I177" i="2"/>
  <c r="L177" i="2"/>
  <c r="M177" i="2"/>
  <c r="P177" i="2"/>
  <c r="Q177" i="2"/>
  <c r="T177" i="2"/>
  <c r="U177" i="2"/>
  <c r="X177" i="2"/>
  <c r="Y177" i="2"/>
  <c r="AB177" i="2"/>
  <c r="AC177" i="2"/>
  <c r="AF177" i="2"/>
  <c r="AG177" i="2"/>
  <c r="AJ177" i="2"/>
  <c r="AK177" i="2"/>
  <c r="AN177" i="2"/>
  <c r="AO177" i="2"/>
  <c r="AR177" i="2"/>
  <c r="AS177" i="2"/>
  <c r="AV177" i="2"/>
  <c r="AW177" i="2"/>
  <c r="AZ177" i="2"/>
  <c r="BA177" i="2"/>
  <c r="BD177" i="2"/>
  <c r="BE177" i="2"/>
  <c r="BH177" i="2"/>
  <c r="BI177" i="2"/>
  <c r="BL177" i="2"/>
  <c r="BM177" i="2"/>
  <c r="BP177" i="2"/>
  <c r="BQ177" i="2"/>
  <c r="BT177" i="2"/>
  <c r="BU177" i="2"/>
  <c r="BX177" i="2"/>
  <c r="BY177" i="2"/>
  <c r="CB177" i="2"/>
  <c r="CC177" i="2"/>
  <c r="CF177" i="2"/>
  <c r="CG177" i="2"/>
  <c r="CJ177" i="2"/>
  <c r="CK177" i="2"/>
  <c r="CN177" i="2"/>
  <c r="CO177" i="2"/>
  <c r="CR177" i="2"/>
  <c r="CS177" i="2"/>
  <c r="CV177" i="2"/>
  <c r="CW177" i="2"/>
  <c r="CZ177" i="2"/>
  <c r="DA177" i="2"/>
  <c r="DD177" i="2"/>
  <c r="DE177" i="2"/>
  <c r="DH177" i="2"/>
  <c r="DI177" i="2"/>
  <c r="DL177" i="2"/>
  <c r="DM177" i="2"/>
  <c r="DP177" i="2"/>
  <c r="DQ177" i="2"/>
  <c r="DT177" i="2"/>
  <c r="DU177" i="2"/>
  <c r="DX177" i="2"/>
  <c r="DY177" i="2"/>
  <c r="EB177" i="2"/>
  <c r="EC177" i="2"/>
  <c r="EF177" i="2"/>
  <c r="EG177" i="2"/>
  <c r="EJ177" i="2"/>
  <c r="EK177" i="2"/>
  <c r="EN177" i="2"/>
  <c r="EO177" i="2"/>
  <c r="ER177" i="2"/>
  <c r="ES177" i="2"/>
  <c r="EV177" i="2"/>
  <c r="EW177" i="2"/>
  <c r="EZ177" i="2"/>
  <c r="FA177" i="2"/>
  <c r="FD177" i="2"/>
  <c r="FE177" i="2"/>
  <c r="FH177" i="2"/>
  <c r="FI177" i="2"/>
  <c r="H178" i="2"/>
  <c r="I178" i="2"/>
  <c r="L178" i="2"/>
  <c r="M178" i="2"/>
  <c r="P178" i="2"/>
  <c r="Q178" i="2"/>
  <c r="T178" i="2"/>
  <c r="U178" i="2"/>
  <c r="X178" i="2"/>
  <c r="Y178" i="2"/>
  <c r="AB178" i="2"/>
  <c r="AC178" i="2"/>
  <c r="AF178" i="2"/>
  <c r="AG178" i="2"/>
  <c r="AJ178" i="2"/>
  <c r="AK178" i="2"/>
  <c r="AN178" i="2"/>
  <c r="AO178" i="2"/>
  <c r="AR178" i="2"/>
  <c r="AS178" i="2"/>
  <c r="AV178" i="2"/>
  <c r="AW178" i="2"/>
  <c r="AZ178" i="2"/>
  <c r="BA178" i="2"/>
  <c r="BD178" i="2"/>
  <c r="BE178" i="2"/>
  <c r="BH178" i="2"/>
  <c r="BI178" i="2"/>
  <c r="BL178" i="2"/>
  <c r="BM178" i="2"/>
  <c r="BP178" i="2"/>
  <c r="BQ178" i="2"/>
  <c r="BT178" i="2"/>
  <c r="BU178" i="2"/>
  <c r="BX178" i="2"/>
  <c r="BY178" i="2"/>
  <c r="CB178" i="2"/>
  <c r="CC178" i="2"/>
  <c r="CF178" i="2"/>
  <c r="CG178" i="2"/>
  <c r="CJ178" i="2"/>
  <c r="CK178" i="2"/>
  <c r="CN178" i="2"/>
  <c r="CO178" i="2"/>
  <c r="CR178" i="2"/>
  <c r="CS178" i="2"/>
  <c r="CV178" i="2"/>
  <c r="CW178" i="2"/>
  <c r="CZ178" i="2"/>
  <c r="DA178" i="2"/>
  <c r="DD178" i="2"/>
  <c r="DE178" i="2"/>
  <c r="DH178" i="2"/>
  <c r="DI178" i="2"/>
  <c r="DL178" i="2"/>
  <c r="DM178" i="2"/>
  <c r="DP178" i="2"/>
  <c r="DQ178" i="2"/>
  <c r="DT178" i="2"/>
  <c r="DU178" i="2"/>
  <c r="DX178" i="2"/>
  <c r="DY178" i="2"/>
  <c r="EB178" i="2"/>
  <c r="EC178" i="2"/>
  <c r="EF178" i="2"/>
  <c r="EG178" i="2"/>
  <c r="EJ178" i="2"/>
  <c r="EK178" i="2"/>
  <c r="EN178" i="2"/>
  <c r="EO178" i="2"/>
  <c r="ER178" i="2"/>
  <c r="ES178" i="2"/>
  <c r="EV178" i="2"/>
  <c r="EW178" i="2"/>
  <c r="EZ178" i="2"/>
  <c r="FA178" i="2"/>
  <c r="FD178" i="2"/>
  <c r="FE178" i="2"/>
  <c r="FH178" i="2"/>
  <c r="FI178" i="2"/>
  <c r="H179" i="2"/>
  <c r="I179" i="2"/>
  <c r="L179" i="2"/>
  <c r="M179" i="2"/>
  <c r="P179" i="2"/>
  <c r="Q179" i="2"/>
  <c r="T179" i="2"/>
  <c r="U179" i="2"/>
  <c r="X179" i="2"/>
  <c r="Y179" i="2"/>
  <c r="AB179" i="2"/>
  <c r="AC179" i="2"/>
  <c r="AF179" i="2"/>
  <c r="AG179" i="2"/>
  <c r="AJ179" i="2"/>
  <c r="AK179" i="2"/>
  <c r="AN179" i="2"/>
  <c r="AO179" i="2"/>
  <c r="AR179" i="2"/>
  <c r="AS179" i="2"/>
  <c r="AV179" i="2"/>
  <c r="AW179" i="2"/>
  <c r="AZ179" i="2"/>
  <c r="BA179" i="2"/>
  <c r="BD179" i="2"/>
  <c r="BE179" i="2"/>
  <c r="BH179" i="2"/>
  <c r="BI179" i="2"/>
  <c r="BL179" i="2"/>
  <c r="BM179" i="2"/>
  <c r="BP179" i="2"/>
  <c r="BQ179" i="2"/>
  <c r="BT179" i="2"/>
  <c r="BU179" i="2"/>
  <c r="BX179" i="2"/>
  <c r="BY179" i="2"/>
  <c r="CB179" i="2"/>
  <c r="CC179" i="2"/>
  <c r="CF179" i="2"/>
  <c r="CG179" i="2"/>
  <c r="CJ179" i="2"/>
  <c r="CK179" i="2"/>
  <c r="CN179" i="2"/>
  <c r="CO179" i="2"/>
  <c r="CR179" i="2"/>
  <c r="CS179" i="2"/>
  <c r="CV179" i="2"/>
  <c r="CW179" i="2"/>
  <c r="CZ179" i="2"/>
  <c r="DA179" i="2"/>
  <c r="DD179" i="2"/>
  <c r="DE179" i="2"/>
  <c r="DH179" i="2"/>
  <c r="DI179" i="2"/>
  <c r="DL179" i="2"/>
  <c r="DM179" i="2"/>
  <c r="DP179" i="2"/>
  <c r="DQ179" i="2"/>
  <c r="DT179" i="2"/>
  <c r="DU179" i="2"/>
  <c r="DX179" i="2"/>
  <c r="DY179" i="2"/>
  <c r="EB179" i="2"/>
  <c r="EC179" i="2"/>
  <c r="EF179" i="2"/>
  <c r="EG179" i="2"/>
  <c r="EJ179" i="2"/>
  <c r="EK179" i="2"/>
  <c r="EN179" i="2"/>
  <c r="EO179" i="2"/>
  <c r="ER179" i="2"/>
  <c r="ES179" i="2"/>
  <c r="EV179" i="2"/>
  <c r="EW179" i="2"/>
  <c r="EZ179" i="2"/>
  <c r="FA179" i="2"/>
  <c r="FD179" i="2"/>
  <c r="FE179" i="2"/>
  <c r="FH179" i="2"/>
  <c r="FI179" i="2"/>
  <c r="H180" i="2"/>
  <c r="I180" i="2"/>
  <c r="L180" i="2"/>
  <c r="M180" i="2"/>
  <c r="P180" i="2"/>
  <c r="Q180" i="2"/>
  <c r="T180" i="2"/>
  <c r="U180" i="2"/>
  <c r="X180" i="2"/>
  <c r="Y180" i="2"/>
  <c r="AB180" i="2"/>
  <c r="AC180" i="2"/>
  <c r="AF180" i="2"/>
  <c r="AG180" i="2"/>
  <c r="AJ180" i="2"/>
  <c r="AK180" i="2"/>
  <c r="AN180" i="2"/>
  <c r="AO180" i="2"/>
  <c r="AR180" i="2"/>
  <c r="AS180" i="2"/>
  <c r="AV180" i="2"/>
  <c r="AW180" i="2"/>
  <c r="AZ180" i="2"/>
  <c r="BA180" i="2"/>
  <c r="BD180" i="2"/>
  <c r="BE180" i="2"/>
  <c r="BH180" i="2"/>
  <c r="BI180" i="2"/>
  <c r="BL180" i="2"/>
  <c r="BM180" i="2"/>
  <c r="BP180" i="2"/>
  <c r="BQ180" i="2"/>
  <c r="BT180" i="2"/>
  <c r="BU180" i="2"/>
  <c r="BX180" i="2"/>
  <c r="BY180" i="2"/>
  <c r="CB180" i="2"/>
  <c r="CC180" i="2"/>
  <c r="CF180" i="2"/>
  <c r="CG180" i="2"/>
  <c r="CJ180" i="2"/>
  <c r="CK180" i="2"/>
  <c r="CN180" i="2"/>
  <c r="CO180" i="2"/>
  <c r="CR180" i="2"/>
  <c r="CS180" i="2"/>
  <c r="CV180" i="2"/>
  <c r="CW180" i="2"/>
  <c r="CZ180" i="2"/>
  <c r="DA180" i="2"/>
  <c r="DD180" i="2"/>
  <c r="DE180" i="2"/>
  <c r="DH180" i="2"/>
  <c r="DI180" i="2"/>
  <c r="DL180" i="2"/>
  <c r="DM180" i="2"/>
  <c r="DP180" i="2"/>
  <c r="DQ180" i="2"/>
  <c r="DT180" i="2"/>
  <c r="DU180" i="2"/>
  <c r="DX180" i="2"/>
  <c r="DY180" i="2"/>
  <c r="EB180" i="2"/>
  <c r="EC180" i="2"/>
  <c r="EF180" i="2"/>
  <c r="EG180" i="2"/>
  <c r="EJ180" i="2"/>
  <c r="EK180" i="2"/>
  <c r="EN180" i="2"/>
  <c r="EO180" i="2"/>
  <c r="ER180" i="2"/>
  <c r="ES180" i="2"/>
  <c r="EV180" i="2"/>
  <c r="EW180" i="2"/>
  <c r="EZ180" i="2"/>
  <c r="FA180" i="2"/>
  <c r="FD180" i="2"/>
  <c r="FE180" i="2"/>
  <c r="FH180" i="2"/>
  <c r="FI180" i="2"/>
  <c r="H181" i="2"/>
  <c r="I181" i="2"/>
  <c r="L181" i="2"/>
  <c r="M181" i="2"/>
  <c r="P181" i="2"/>
  <c r="Q181" i="2"/>
  <c r="T181" i="2"/>
  <c r="U181" i="2"/>
  <c r="X181" i="2"/>
  <c r="Y181" i="2"/>
  <c r="AB181" i="2"/>
  <c r="AC181" i="2"/>
  <c r="AF181" i="2"/>
  <c r="AG181" i="2"/>
  <c r="AJ181" i="2"/>
  <c r="AK181" i="2"/>
  <c r="AN181" i="2"/>
  <c r="AO181" i="2"/>
  <c r="AR181" i="2"/>
  <c r="AS181" i="2"/>
  <c r="AV181" i="2"/>
  <c r="AW181" i="2"/>
  <c r="AZ181" i="2"/>
  <c r="BA181" i="2"/>
  <c r="BD181" i="2"/>
  <c r="BE181" i="2"/>
  <c r="BH181" i="2"/>
  <c r="BI181" i="2"/>
  <c r="BL181" i="2"/>
  <c r="BM181" i="2"/>
  <c r="BP181" i="2"/>
  <c r="BQ181" i="2"/>
  <c r="BT181" i="2"/>
  <c r="BU181" i="2"/>
  <c r="BX181" i="2"/>
  <c r="BY181" i="2"/>
  <c r="CB181" i="2"/>
  <c r="CC181" i="2"/>
  <c r="CF181" i="2"/>
  <c r="CG181" i="2"/>
  <c r="CJ181" i="2"/>
  <c r="CK181" i="2"/>
  <c r="CN181" i="2"/>
  <c r="CO181" i="2"/>
  <c r="CR181" i="2"/>
  <c r="CS181" i="2"/>
  <c r="CV181" i="2"/>
  <c r="CW181" i="2"/>
  <c r="CZ181" i="2"/>
  <c r="DA181" i="2"/>
  <c r="DD181" i="2"/>
  <c r="DE181" i="2"/>
  <c r="DH181" i="2"/>
  <c r="DI181" i="2"/>
  <c r="DL181" i="2"/>
  <c r="DM181" i="2"/>
  <c r="DP181" i="2"/>
  <c r="DQ181" i="2"/>
  <c r="DT181" i="2"/>
  <c r="DU181" i="2"/>
  <c r="DX181" i="2"/>
  <c r="DY181" i="2"/>
  <c r="EB181" i="2"/>
  <c r="EC181" i="2"/>
  <c r="EF181" i="2"/>
  <c r="EG181" i="2"/>
  <c r="EJ181" i="2"/>
  <c r="EK181" i="2"/>
  <c r="EN181" i="2"/>
  <c r="EO181" i="2"/>
  <c r="ER181" i="2"/>
  <c r="ES181" i="2"/>
  <c r="EV181" i="2"/>
  <c r="EW181" i="2"/>
  <c r="EZ181" i="2"/>
  <c r="FA181" i="2"/>
  <c r="FD181" i="2"/>
  <c r="FE181" i="2"/>
  <c r="FH181" i="2"/>
  <c r="FI181" i="2"/>
  <c r="H182" i="2"/>
  <c r="I182" i="2"/>
  <c r="L182" i="2"/>
  <c r="M182" i="2"/>
  <c r="P182" i="2"/>
  <c r="Q182" i="2"/>
  <c r="T182" i="2"/>
  <c r="U182" i="2"/>
  <c r="X182" i="2"/>
  <c r="Y182" i="2"/>
  <c r="AB182" i="2"/>
  <c r="AC182" i="2"/>
  <c r="AF182" i="2"/>
  <c r="AG182" i="2"/>
  <c r="AJ182" i="2"/>
  <c r="AK182" i="2"/>
  <c r="AN182" i="2"/>
  <c r="AO182" i="2"/>
  <c r="AR182" i="2"/>
  <c r="AS182" i="2"/>
  <c r="AV182" i="2"/>
  <c r="AW182" i="2"/>
  <c r="AZ182" i="2"/>
  <c r="BA182" i="2"/>
  <c r="BD182" i="2"/>
  <c r="BE182" i="2"/>
  <c r="BH182" i="2"/>
  <c r="BI182" i="2"/>
  <c r="BL182" i="2"/>
  <c r="BM182" i="2"/>
  <c r="BP182" i="2"/>
  <c r="BQ182" i="2"/>
  <c r="BT182" i="2"/>
  <c r="BU182" i="2"/>
  <c r="BX182" i="2"/>
  <c r="BY182" i="2"/>
  <c r="CB182" i="2"/>
  <c r="CC182" i="2"/>
  <c r="CF182" i="2"/>
  <c r="CG182" i="2"/>
  <c r="CJ182" i="2"/>
  <c r="CK182" i="2"/>
  <c r="CN182" i="2"/>
  <c r="CO182" i="2"/>
  <c r="CR182" i="2"/>
  <c r="CS182" i="2"/>
  <c r="CV182" i="2"/>
  <c r="CW182" i="2"/>
  <c r="CZ182" i="2"/>
  <c r="DA182" i="2"/>
  <c r="DD182" i="2"/>
  <c r="DE182" i="2"/>
  <c r="DH182" i="2"/>
  <c r="DI182" i="2"/>
  <c r="DL182" i="2"/>
  <c r="DM182" i="2"/>
  <c r="DP182" i="2"/>
  <c r="DQ182" i="2"/>
  <c r="DT182" i="2"/>
  <c r="DU182" i="2"/>
  <c r="DX182" i="2"/>
  <c r="DY182" i="2"/>
  <c r="EB182" i="2"/>
  <c r="EC182" i="2"/>
  <c r="EF182" i="2"/>
  <c r="EG182" i="2"/>
  <c r="EJ182" i="2"/>
  <c r="EK182" i="2"/>
  <c r="EN182" i="2"/>
  <c r="EO182" i="2"/>
  <c r="ER182" i="2"/>
  <c r="ES182" i="2"/>
  <c r="EV182" i="2"/>
  <c r="EW182" i="2"/>
  <c r="EZ182" i="2"/>
  <c r="FA182" i="2"/>
  <c r="FD182" i="2"/>
  <c r="FE182" i="2"/>
  <c r="FH182" i="2"/>
  <c r="FI182" i="2"/>
  <c r="H183" i="2"/>
  <c r="I183" i="2"/>
  <c r="L183" i="2"/>
  <c r="M183" i="2"/>
  <c r="P183" i="2"/>
  <c r="Q183" i="2"/>
  <c r="T183" i="2"/>
  <c r="U183" i="2"/>
  <c r="X183" i="2"/>
  <c r="Y183" i="2"/>
  <c r="AB183" i="2"/>
  <c r="AC183" i="2"/>
  <c r="AF183" i="2"/>
  <c r="AG183" i="2"/>
  <c r="AJ183" i="2"/>
  <c r="AK183" i="2"/>
  <c r="AN183" i="2"/>
  <c r="AO183" i="2"/>
  <c r="AR183" i="2"/>
  <c r="AS183" i="2"/>
  <c r="AV183" i="2"/>
  <c r="AW183" i="2"/>
  <c r="AZ183" i="2"/>
  <c r="BA183" i="2"/>
  <c r="BD183" i="2"/>
  <c r="BE183" i="2"/>
  <c r="BH183" i="2"/>
  <c r="BI183" i="2"/>
  <c r="BL183" i="2"/>
  <c r="BM183" i="2"/>
  <c r="BP183" i="2"/>
  <c r="BQ183" i="2"/>
  <c r="BT183" i="2"/>
  <c r="BU183" i="2"/>
  <c r="BX183" i="2"/>
  <c r="BY183" i="2"/>
  <c r="CB183" i="2"/>
  <c r="CC183" i="2"/>
  <c r="CF183" i="2"/>
  <c r="CG183" i="2"/>
  <c r="CJ183" i="2"/>
  <c r="CK183" i="2"/>
  <c r="CN183" i="2"/>
  <c r="CO183" i="2"/>
  <c r="CR183" i="2"/>
  <c r="CS183" i="2"/>
  <c r="CV183" i="2"/>
  <c r="CW183" i="2"/>
  <c r="CZ183" i="2"/>
  <c r="DA183" i="2"/>
  <c r="DD183" i="2"/>
  <c r="DE183" i="2"/>
  <c r="DH183" i="2"/>
  <c r="DI183" i="2"/>
  <c r="DL183" i="2"/>
  <c r="DM183" i="2"/>
  <c r="DP183" i="2"/>
  <c r="DQ183" i="2"/>
  <c r="DT183" i="2"/>
  <c r="DU183" i="2"/>
  <c r="DX183" i="2"/>
  <c r="DY183" i="2"/>
  <c r="EB183" i="2"/>
  <c r="EC183" i="2"/>
  <c r="EF183" i="2"/>
  <c r="EG183" i="2"/>
  <c r="EJ183" i="2"/>
  <c r="EK183" i="2"/>
  <c r="EN183" i="2"/>
  <c r="EO183" i="2"/>
  <c r="ER183" i="2"/>
  <c r="ES183" i="2"/>
  <c r="EV183" i="2"/>
  <c r="EW183" i="2"/>
  <c r="EZ183" i="2"/>
  <c r="FA183" i="2"/>
  <c r="FD183" i="2"/>
  <c r="FE183" i="2"/>
  <c r="FH183" i="2"/>
  <c r="FI183" i="2"/>
  <c r="H184" i="2"/>
  <c r="I184" i="2"/>
  <c r="L184" i="2"/>
  <c r="M184" i="2"/>
  <c r="P184" i="2"/>
  <c r="Q184" i="2"/>
  <c r="T184" i="2"/>
  <c r="U184" i="2"/>
  <c r="X184" i="2"/>
  <c r="Y184" i="2"/>
  <c r="AB184" i="2"/>
  <c r="AC184" i="2"/>
  <c r="AF184" i="2"/>
  <c r="AG184" i="2"/>
  <c r="AJ184" i="2"/>
  <c r="AK184" i="2"/>
  <c r="AN184" i="2"/>
  <c r="AO184" i="2"/>
  <c r="AR184" i="2"/>
  <c r="AS184" i="2"/>
  <c r="AV184" i="2"/>
  <c r="AW184" i="2"/>
  <c r="AZ184" i="2"/>
  <c r="BA184" i="2"/>
  <c r="BD184" i="2"/>
  <c r="BE184" i="2"/>
  <c r="BH184" i="2"/>
  <c r="BI184" i="2"/>
  <c r="BL184" i="2"/>
  <c r="BM184" i="2"/>
  <c r="BP184" i="2"/>
  <c r="BQ184" i="2"/>
  <c r="BT184" i="2"/>
  <c r="BU184" i="2"/>
  <c r="BX184" i="2"/>
  <c r="BY184" i="2"/>
  <c r="CB184" i="2"/>
  <c r="CC184" i="2"/>
  <c r="CF184" i="2"/>
  <c r="CG184" i="2"/>
  <c r="CJ184" i="2"/>
  <c r="CK184" i="2"/>
  <c r="CN184" i="2"/>
  <c r="CO184" i="2"/>
  <c r="CR184" i="2"/>
  <c r="CS184" i="2"/>
  <c r="CV184" i="2"/>
  <c r="CW184" i="2"/>
  <c r="CZ184" i="2"/>
  <c r="DA184" i="2"/>
  <c r="DD184" i="2"/>
  <c r="DE184" i="2"/>
  <c r="DH184" i="2"/>
  <c r="DI184" i="2"/>
  <c r="DL184" i="2"/>
  <c r="DM184" i="2"/>
  <c r="DP184" i="2"/>
  <c r="DQ184" i="2"/>
  <c r="DT184" i="2"/>
  <c r="DU184" i="2"/>
  <c r="DX184" i="2"/>
  <c r="DY184" i="2"/>
  <c r="EB184" i="2"/>
  <c r="EC184" i="2"/>
  <c r="EF184" i="2"/>
  <c r="EG184" i="2"/>
  <c r="EJ184" i="2"/>
  <c r="EK184" i="2"/>
  <c r="EN184" i="2"/>
  <c r="EO184" i="2"/>
  <c r="ER184" i="2"/>
  <c r="ES184" i="2"/>
  <c r="EV184" i="2"/>
  <c r="EW184" i="2"/>
  <c r="EZ184" i="2"/>
  <c r="FA184" i="2"/>
  <c r="FD184" i="2"/>
  <c r="FE184" i="2"/>
  <c r="FH184" i="2"/>
  <c r="FI184" i="2"/>
  <c r="H185" i="2"/>
  <c r="I185" i="2"/>
  <c r="L185" i="2"/>
  <c r="M185" i="2"/>
  <c r="P185" i="2"/>
  <c r="Q185" i="2"/>
  <c r="T185" i="2"/>
  <c r="U185" i="2"/>
  <c r="X185" i="2"/>
  <c r="Y185" i="2"/>
  <c r="AB185" i="2"/>
  <c r="AC185" i="2"/>
  <c r="AF185" i="2"/>
  <c r="AG185" i="2"/>
  <c r="AJ185" i="2"/>
  <c r="AK185" i="2"/>
  <c r="AN185" i="2"/>
  <c r="AO185" i="2"/>
  <c r="AR185" i="2"/>
  <c r="AS185" i="2"/>
  <c r="AV185" i="2"/>
  <c r="AW185" i="2"/>
  <c r="AZ185" i="2"/>
  <c r="BA185" i="2"/>
  <c r="BD185" i="2"/>
  <c r="BE185" i="2"/>
  <c r="BH185" i="2"/>
  <c r="BI185" i="2"/>
  <c r="BL185" i="2"/>
  <c r="BM185" i="2"/>
  <c r="BP185" i="2"/>
  <c r="BQ185" i="2"/>
  <c r="BT185" i="2"/>
  <c r="BU185" i="2"/>
  <c r="BX185" i="2"/>
  <c r="BY185" i="2"/>
  <c r="CB185" i="2"/>
  <c r="CC185" i="2"/>
  <c r="CF185" i="2"/>
  <c r="CG185" i="2"/>
  <c r="CJ185" i="2"/>
  <c r="CK185" i="2"/>
  <c r="CN185" i="2"/>
  <c r="CO185" i="2"/>
  <c r="CR185" i="2"/>
  <c r="CS185" i="2"/>
  <c r="CV185" i="2"/>
  <c r="CW185" i="2"/>
  <c r="CZ185" i="2"/>
  <c r="DA185" i="2"/>
  <c r="DD185" i="2"/>
  <c r="DE185" i="2"/>
  <c r="DH185" i="2"/>
  <c r="DI185" i="2"/>
  <c r="DL185" i="2"/>
  <c r="DM185" i="2"/>
  <c r="DP185" i="2"/>
  <c r="DQ185" i="2"/>
  <c r="DT185" i="2"/>
  <c r="DU185" i="2"/>
  <c r="DX185" i="2"/>
  <c r="DY185" i="2"/>
  <c r="EB185" i="2"/>
  <c r="EC185" i="2"/>
  <c r="EF185" i="2"/>
  <c r="EG185" i="2"/>
  <c r="EJ185" i="2"/>
  <c r="EK185" i="2"/>
  <c r="EN185" i="2"/>
  <c r="EO185" i="2"/>
  <c r="ER185" i="2"/>
  <c r="ES185" i="2"/>
  <c r="EV185" i="2"/>
  <c r="EW185" i="2"/>
  <c r="EZ185" i="2"/>
  <c r="FA185" i="2"/>
  <c r="FD185" i="2"/>
  <c r="FE185" i="2"/>
  <c r="FH185" i="2"/>
  <c r="FI185" i="2"/>
  <c r="H186" i="2"/>
  <c r="I186" i="2"/>
  <c r="L186" i="2"/>
  <c r="M186" i="2"/>
  <c r="P186" i="2"/>
  <c r="Q186" i="2"/>
  <c r="T186" i="2"/>
  <c r="U186" i="2"/>
  <c r="X186" i="2"/>
  <c r="Y186" i="2"/>
  <c r="AB186" i="2"/>
  <c r="AC186" i="2"/>
  <c r="AF186" i="2"/>
  <c r="AG186" i="2"/>
  <c r="AJ186" i="2"/>
  <c r="AK186" i="2"/>
  <c r="AN186" i="2"/>
  <c r="AO186" i="2"/>
  <c r="AR186" i="2"/>
  <c r="AS186" i="2"/>
  <c r="AV186" i="2"/>
  <c r="AW186" i="2"/>
  <c r="AZ186" i="2"/>
  <c r="BA186" i="2"/>
  <c r="BD186" i="2"/>
  <c r="BE186" i="2"/>
  <c r="BH186" i="2"/>
  <c r="BI186" i="2"/>
  <c r="BL186" i="2"/>
  <c r="BM186" i="2"/>
  <c r="BP186" i="2"/>
  <c r="BQ186" i="2"/>
  <c r="BT186" i="2"/>
  <c r="BU186" i="2"/>
  <c r="BX186" i="2"/>
  <c r="BY186" i="2"/>
  <c r="CB186" i="2"/>
  <c r="CC186" i="2"/>
  <c r="CF186" i="2"/>
  <c r="CG186" i="2"/>
  <c r="CJ186" i="2"/>
  <c r="CK186" i="2"/>
  <c r="CN186" i="2"/>
  <c r="CO186" i="2"/>
  <c r="CR186" i="2"/>
  <c r="CS186" i="2"/>
  <c r="CV186" i="2"/>
  <c r="CW186" i="2"/>
  <c r="CZ186" i="2"/>
  <c r="DA186" i="2"/>
  <c r="DD186" i="2"/>
  <c r="DE186" i="2"/>
  <c r="DH186" i="2"/>
  <c r="DI186" i="2"/>
  <c r="DL186" i="2"/>
  <c r="DM186" i="2"/>
  <c r="DP186" i="2"/>
  <c r="DQ186" i="2"/>
  <c r="DT186" i="2"/>
  <c r="DU186" i="2"/>
  <c r="DX186" i="2"/>
  <c r="DY186" i="2"/>
  <c r="EB186" i="2"/>
  <c r="EC186" i="2"/>
  <c r="EF186" i="2"/>
  <c r="EG186" i="2"/>
  <c r="EJ186" i="2"/>
  <c r="EK186" i="2"/>
  <c r="EN186" i="2"/>
  <c r="EO186" i="2"/>
  <c r="ER186" i="2"/>
  <c r="ES186" i="2"/>
  <c r="EV186" i="2"/>
  <c r="EW186" i="2"/>
  <c r="EZ186" i="2"/>
  <c r="FA186" i="2"/>
  <c r="FD186" i="2"/>
  <c r="FE186" i="2"/>
  <c r="FH186" i="2"/>
  <c r="FI186" i="2"/>
  <c r="H187" i="2"/>
  <c r="I187" i="2"/>
  <c r="L187" i="2"/>
  <c r="M187" i="2"/>
  <c r="P187" i="2"/>
  <c r="Q187" i="2"/>
  <c r="T187" i="2"/>
  <c r="U187" i="2"/>
  <c r="X187" i="2"/>
  <c r="Y187" i="2"/>
  <c r="AB187" i="2"/>
  <c r="AC187" i="2"/>
  <c r="AF187" i="2"/>
  <c r="AG187" i="2"/>
  <c r="AJ187" i="2"/>
  <c r="AK187" i="2"/>
  <c r="AN187" i="2"/>
  <c r="AO187" i="2"/>
  <c r="AR187" i="2"/>
  <c r="AS187" i="2"/>
  <c r="AV187" i="2"/>
  <c r="AW187" i="2"/>
  <c r="AZ187" i="2"/>
  <c r="BA187" i="2"/>
  <c r="BD187" i="2"/>
  <c r="BE187" i="2"/>
  <c r="BH187" i="2"/>
  <c r="BI187" i="2"/>
  <c r="BL187" i="2"/>
  <c r="BM187" i="2"/>
  <c r="BP187" i="2"/>
  <c r="BQ187" i="2"/>
  <c r="BT187" i="2"/>
  <c r="BU187" i="2"/>
  <c r="BX187" i="2"/>
  <c r="BY187" i="2"/>
  <c r="CB187" i="2"/>
  <c r="CC187" i="2"/>
  <c r="CF187" i="2"/>
  <c r="CG187" i="2"/>
  <c r="CJ187" i="2"/>
  <c r="CK187" i="2"/>
  <c r="CN187" i="2"/>
  <c r="CO187" i="2"/>
  <c r="CR187" i="2"/>
  <c r="CS187" i="2"/>
  <c r="CV187" i="2"/>
  <c r="CW187" i="2"/>
  <c r="CZ187" i="2"/>
  <c r="DA187" i="2"/>
  <c r="DD187" i="2"/>
  <c r="DE187" i="2"/>
  <c r="DH187" i="2"/>
  <c r="DI187" i="2"/>
  <c r="DL187" i="2"/>
  <c r="DM187" i="2"/>
  <c r="DP187" i="2"/>
  <c r="DQ187" i="2"/>
  <c r="DT187" i="2"/>
  <c r="DU187" i="2"/>
  <c r="DX187" i="2"/>
  <c r="DY187" i="2"/>
  <c r="EB187" i="2"/>
  <c r="EC187" i="2"/>
  <c r="EF187" i="2"/>
  <c r="EG187" i="2"/>
  <c r="EJ187" i="2"/>
  <c r="EK187" i="2"/>
  <c r="EN187" i="2"/>
  <c r="EO187" i="2"/>
  <c r="ER187" i="2"/>
  <c r="ES187" i="2"/>
  <c r="EV187" i="2"/>
  <c r="EW187" i="2"/>
  <c r="EZ187" i="2"/>
  <c r="FA187" i="2"/>
  <c r="FD187" i="2"/>
  <c r="FE187" i="2"/>
  <c r="FH187" i="2"/>
  <c r="FI187" i="2"/>
  <c r="H188" i="2"/>
  <c r="I188" i="2"/>
  <c r="L188" i="2"/>
  <c r="M188" i="2"/>
  <c r="P188" i="2"/>
  <c r="Q188" i="2"/>
  <c r="T188" i="2"/>
  <c r="U188" i="2"/>
  <c r="X188" i="2"/>
  <c r="Y188" i="2"/>
  <c r="AB188" i="2"/>
  <c r="AC188" i="2"/>
  <c r="AF188" i="2"/>
  <c r="AG188" i="2"/>
  <c r="AJ188" i="2"/>
  <c r="AK188" i="2"/>
  <c r="AN188" i="2"/>
  <c r="AO188" i="2"/>
  <c r="AR188" i="2"/>
  <c r="AS188" i="2"/>
  <c r="AV188" i="2"/>
  <c r="AW188" i="2"/>
  <c r="AZ188" i="2"/>
  <c r="BA188" i="2"/>
  <c r="BD188" i="2"/>
  <c r="BE188" i="2"/>
  <c r="BH188" i="2"/>
  <c r="BI188" i="2"/>
  <c r="BL188" i="2"/>
  <c r="BM188" i="2"/>
  <c r="BP188" i="2"/>
  <c r="BQ188" i="2"/>
  <c r="BT188" i="2"/>
  <c r="BU188" i="2"/>
  <c r="BX188" i="2"/>
  <c r="BY188" i="2"/>
  <c r="CB188" i="2"/>
  <c r="CC188" i="2"/>
  <c r="CF188" i="2"/>
  <c r="CG188" i="2"/>
  <c r="CJ188" i="2"/>
  <c r="CK188" i="2"/>
  <c r="CN188" i="2"/>
  <c r="CO188" i="2"/>
  <c r="CR188" i="2"/>
  <c r="CS188" i="2"/>
  <c r="CV188" i="2"/>
  <c r="CW188" i="2"/>
  <c r="CZ188" i="2"/>
  <c r="DA188" i="2"/>
  <c r="DD188" i="2"/>
  <c r="DE188" i="2"/>
  <c r="DH188" i="2"/>
  <c r="DI188" i="2"/>
  <c r="DL188" i="2"/>
  <c r="DM188" i="2"/>
  <c r="DP188" i="2"/>
  <c r="DQ188" i="2"/>
  <c r="DT188" i="2"/>
  <c r="DU188" i="2"/>
  <c r="DX188" i="2"/>
  <c r="DY188" i="2"/>
  <c r="EB188" i="2"/>
  <c r="EC188" i="2"/>
  <c r="EF188" i="2"/>
  <c r="EG188" i="2"/>
  <c r="EJ188" i="2"/>
  <c r="EK188" i="2"/>
  <c r="EN188" i="2"/>
  <c r="EO188" i="2"/>
  <c r="ER188" i="2"/>
  <c r="ES188" i="2"/>
  <c r="EV188" i="2"/>
  <c r="EW188" i="2"/>
  <c r="EZ188" i="2"/>
  <c r="FA188" i="2"/>
  <c r="FD188" i="2"/>
  <c r="FE188" i="2"/>
  <c r="FH188" i="2"/>
  <c r="FI188" i="2"/>
  <c r="H189" i="2"/>
  <c r="I189" i="2"/>
  <c r="L189" i="2"/>
  <c r="M189" i="2"/>
  <c r="P189" i="2"/>
  <c r="Q189" i="2"/>
  <c r="T189" i="2"/>
  <c r="U189" i="2"/>
  <c r="X189" i="2"/>
  <c r="Y189" i="2"/>
  <c r="AB189" i="2"/>
  <c r="AC189" i="2"/>
  <c r="AF189" i="2"/>
  <c r="AG189" i="2"/>
  <c r="AJ189" i="2"/>
  <c r="AK189" i="2"/>
  <c r="AN189" i="2"/>
  <c r="AO189" i="2"/>
  <c r="AR189" i="2"/>
  <c r="AS189" i="2"/>
  <c r="AV189" i="2"/>
  <c r="AW189" i="2"/>
  <c r="AZ189" i="2"/>
  <c r="BA189" i="2"/>
  <c r="BD189" i="2"/>
  <c r="BE189" i="2"/>
  <c r="BH189" i="2"/>
  <c r="BI189" i="2"/>
  <c r="BL189" i="2"/>
  <c r="BM189" i="2"/>
  <c r="BP189" i="2"/>
  <c r="BQ189" i="2"/>
  <c r="BT189" i="2"/>
  <c r="BU189" i="2"/>
  <c r="BX189" i="2"/>
  <c r="BY189" i="2"/>
  <c r="CB189" i="2"/>
  <c r="CC189" i="2"/>
  <c r="CF189" i="2"/>
  <c r="CG189" i="2"/>
  <c r="CJ189" i="2"/>
  <c r="CK189" i="2"/>
  <c r="CN189" i="2"/>
  <c r="CO189" i="2"/>
  <c r="CR189" i="2"/>
  <c r="CS189" i="2"/>
  <c r="CV189" i="2"/>
  <c r="CW189" i="2"/>
  <c r="CZ189" i="2"/>
  <c r="DA189" i="2"/>
  <c r="DD189" i="2"/>
  <c r="DE189" i="2"/>
  <c r="DH189" i="2"/>
  <c r="DI189" i="2"/>
  <c r="DL189" i="2"/>
  <c r="DM189" i="2"/>
  <c r="DP189" i="2"/>
  <c r="DQ189" i="2"/>
  <c r="DT189" i="2"/>
  <c r="DU189" i="2"/>
  <c r="DX189" i="2"/>
  <c r="DY189" i="2"/>
  <c r="EB189" i="2"/>
  <c r="EC189" i="2"/>
  <c r="EF189" i="2"/>
  <c r="EG189" i="2"/>
  <c r="EJ189" i="2"/>
  <c r="EK189" i="2"/>
  <c r="EN189" i="2"/>
  <c r="EO189" i="2"/>
  <c r="ER189" i="2"/>
  <c r="ES189" i="2"/>
  <c r="EV189" i="2"/>
  <c r="EW189" i="2"/>
  <c r="EZ189" i="2"/>
  <c r="FA189" i="2"/>
  <c r="FD189" i="2"/>
  <c r="FE189" i="2"/>
  <c r="FH189" i="2"/>
  <c r="FI189" i="2"/>
  <c r="H190" i="2"/>
  <c r="I190" i="2"/>
  <c r="L190" i="2"/>
  <c r="M190" i="2"/>
  <c r="P190" i="2"/>
  <c r="Q190" i="2"/>
  <c r="T190" i="2"/>
  <c r="U190" i="2"/>
  <c r="X190" i="2"/>
  <c r="Y190" i="2"/>
  <c r="AB190" i="2"/>
  <c r="AC190" i="2"/>
  <c r="AF190" i="2"/>
  <c r="AG190" i="2"/>
  <c r="AJ190" i="2"/>
  <c r="AK190" i="2"/>
  <c r="AN190" i="2"/>
  <c r="AO190" i="2"/>
  <c r="AR190" i="2"/>
  <c r="AS190" i="2"/>
  <c r="AV190" i="2"/>
  <c r="AW190" i="2"/>
  <c r="AZ190" i="2"/>
  <c r="BA190" i="2"/>
  <c r="BD190" i="2"/>
  <c r="BE190" i="2"/>
  <c r="BH190" i="2"/>
  <c r="BI190" i="2"/>
  <c r="BL190" i="2"/>
  <c r="BM190" i="2"/>
  <c r="BP190" i="2"/>
  <c r="BQ190" i="2"/>
  <c r="BT190" i="2"/>
  <c r="BU190" i="2"/>
  <c r="BX190" i="2"/>
  <c r="BY190" i="2"/>
  <c r="CB190" i="2"/>
  <c r="CC190" i="2"/>
  <c r="CF190" i="2"/>
  <c r="CG190" i="2"/>
  <c r="CJ190" i="2"/>
  <c r="CK190" i="2"/>
  <c r="CN190" i="2"/>
  <c r="CO190" i="2"/>
  <c r="CR190" i="2"/>
  <c r="CS190" i="2"/>
  <c r="CV190" i="2"/>
  <c r="CW190" i="2"/>
  <c r="CZ190" i="2"/>
  <c r="DA190" i="2"/>
  <c r="DD190" i="2"/>
  <c r="DE190" i="2"/>
  <c r="DH190" i="2"/>
  <c r="DI190" i="2"/>
  <c r="DL190" i="2"/>
  <c r="DM190" i="2"/>
  <c r="DP190" i="2"/>
  <c r="DQ190" i="2"/>
  <c r="DT190" i="2"/>
  <c r="DU190" i="2"/>
  <c r="DX190" i="2"/>
  <c r="DY190" i="2"/>
  <c r="EB190" i="2"/>
  <c r="EC190" i="2"/>
  <c r="EF190" i="2"/>
  <c r="EG190" i="2"/>
  <c r="EJ190" i="2"/>
  <c r="EK190" i="2"/>
  <c r="EN190" i="2"/>
  <c r="EO190" i="2"/>
  <c r="ER190" i="2"/>
  <c r="ES190" i="2"/>
  <c r="EV190" i="2"/>
  <c r="EW190" i="2"/>
  <c r="EZ190" i="2"/>
  <c r="FA190" i="2"/>
  <c r="FD190" i="2"/>
  <c r="FE190" i="2"/>
  <c r="FH190" i="2"/>
  <c r="FI190" i="2"/>
  <c r="H191" i="2"/>
  <c r="I191" i="2"/>
  <c r="L191" i="2"/>
  <c r="M191" i="2"/>
  <c r="P191" i="2"/>
  <c r="Q191" i="2"/>
  <c r="T191" i="2"/>
  <c r="U191" i="2"/>
  <c r="X191" i="2"/>
  <c r="Y191" i="2"/>
  <c r="AB191" i="2"/>
  <c r="AC191" i="2"/>
  <c r="AF191" i="2"/>
  <c r="AG191" i="2"/>
  <c r="AJ191" i="2"/>
  <c r="AK191" i="2"/>
  <c r="AN191" i="2"/>
  <c r="AO191" i="2"/>
  <c r="AR191" i="2"/>
  <c r="AS191" i="2"/>
  <c r="AV191" i="2"/>
  <c r="AW191" i="2"/>
  <c r="AZ191" i="2"/>
  <c r="BA191" i="2"/>
  <c r="BD191" i="2"/>
  <c r="BE191" i="2"/>
  <c r="BH191" i="2"/>
  <c r="BI191" i="2"/>
  <c r="BL191" i="2"/>
  <c r="BM191" i="2"/>
  <c r="BP191" i="2"/>
  <c r="BQ191" i="2"/>
  <c r="BT191" i="2"/>
  <c r="BU191" i="2"/>
  <c r="BX191" i="2"/>
  <c r="BY191" i="2"/>
  <c r="CB191" i="2"/>
  <c r="CC191" i="2"/>
  <c r="CF191" i="2"/>
  <c r="CG191" i="2"/>
  <c r="CJ191" i="2"/>
  <c r="CK191" i="2"/>
  <c r="CN191" i="2"/>
  <c r="CO191" i="2"/>
  <c r="CR191" i="2"/>
  <c r="CS191" i="2"/>
  <c r="CV191" i="2"/>
  <c r="CW191" i="2"/>
  <c r="CZ191" i="2"/>
  <c r="DA191" i="2"/>
  <c r="DD191" i="2"/>
  <c r="DE191" i="2"/>
  <c r="DH191" i="2"/>
  <c r="DI191" i="2"/>
  <c r="DL191" i="2"/>
  <c r="DM191" i="2"/>
  <c r="DP191" i="2"/>
  <c r="DQ191" i="2"/>
  <c r="DT191" i="2"/>
  <c r="DU191" i="2"/>
  <c r="DX191" i="2"/>
  <c r="DY191" i="2"/>
  <c r="EB191" i="2"/>
  <c r="EC191" i="2"/>
  <c r="EF191" i="2"/>
  <c r="EG191" i="2"/>
  <c r="EJ191" i="2"/>
  <c r="EK191" i="2"/>
  <c r="EN191" i="2"/>
  <c r="EO191" i="2"/>
  <c r="ER191" i="2"/>
  <c r="ES191" i="2"/>
  <c r="EV191" i="2"/>
  <c r="EW191" i="2"/>
  <c r="EZ191" i="2"/>
  <c r="FA191" i="2"/>
  <c r="FD191" i="2"/>
  <c r="FE191" i="2"/>
  <c r="FH191" i="2"/>
  <c r="FI191" i="2"/>
  <c r="H192" i="2"/>
  <c r="I192" i="2"/>
  <c r="L192" i="2"/>
  <c r="M192" i="2"/>
  <c r="P192" i="2"/>
  <c r="Q192" i="2"/>
  <c r="T192" i="2"/>
  <c r="U192" i="2"/>
  <c r="X192" i="2"/>
  <c r="Y192" i="2"/>
  <c r="AB192" i="2"/>
  <c r="AC192" i="2"/>
  <c r="AF192" i="2"/>
  <c r="AG192" i="2"/>
  <c r="AJ192" i="2"/>
  <c r="AK192" i="2"/>
  <c r="AN192" i="2"/>
  <c r="AO192" i="2"/>
  <c r="AR192" i="2"/>
  <c r="AS192" i="2"/>
  <c r="AV192" i="2"/>
  <c r="AW192" i="2"/>
  <c r="AZ192" i="2"/>
  <c r="BA192" i="2"/>
  <c r="BD192" i="2"/>
  <c r="BE192" i="2"/>
  <c r="BH192" i="2"/>
  <c r="BI192" i="2"/>
  <c r="BL192" i="2"/>
  <c r="BM192" i="2"/>
  <c r="BP192" i="2"/>
  <c r="BQ192" i="2"/>
  <c r="BT192" i="2"/>
  <c r="BU192" i="2"/>
  <c r="BX192" i="2"/>
  <c r="BY192" i="2"/>
  <c r="CB192" i="2"/>
  <c r="CC192" i="2"/>
  <c r="CF192" i="2"/>
  <c r="CG192" i="2"/>
  <c r="CJ192" i="2"/>
  <c r="CK192" i="2"/>
  <c r="CN192" i="2"/>
  <c r="CO192" i="2"/>
  <c r="CR192" i="2"/>
  <c r="CS192" i="2"/>
  <c r="CV192" i="2"/>
  <c r="CW192" i="2"/>
  <c r="CZ192" i="2"/>
  <c r="DA192" i="2"/>
  <c r="DD192" i="2"/>
  <c r="DE192" i="2"/>
  <c r="DH192" i="2"/>
  <c r="DI192" i="2"/>
  <c r="DL192" i="2"/>
  <c r="DM192" i="2"/>
  <c r="DP192" i="2"/>
  <c r="DQ192" i="2"/>
  <c r="DT192" i="2"/>
  <c r="DU192" i="2"/>
  <c r="DX192" i="2"/>
  <c r="DY192" i="2"/>
  <c r="EB192" i="2"/>
  <c r="EC192" i="2"/>
  <c r="EF192" i="2"/>
  <c r="EG192" i="2"/>
  <c r="EJ192" i="2"/>
  <c r="EK192" i="2"/>
  <c r="EN192" i="2"/>
  <c r="EO192" i="2"/>
  <c r="ER192" i="2"/>
  <c r="ES192" i="2"/>
  <c r="EV192" i="2"/>
  <c r="EW192" i="2"/>
  <c r="EZ192" i="2"/>
  <c r="FA192" i="2"/>
  <c r="FD192" i="2"/>
  <c r="FE192" i="2"/>
  <c r="FH192" i="2"/>
  <c r="FI192" i="2"/>
  <c r="H193" i="2"/>
  <c r="I193" i="2"/>
  <c r="L193" i="2"/>
  <c r="M193" i="2"/>
  <c r="P193" i="2"/>
  <c r="Q193" i="2"/>
  <c r="T193" i="2"/>
  <c r="U193" i="2"/>
  <c r="X193" i="2"/>
  <c r="Y193" i="2"/>
  <c r="AB193" i="2"/>
  <c r="AC193" i="2"/>
  <c r="AF193" i="2"/>
  <c r="AG193" i="2"/>
  <c r="AJ193" i="2"/>
  <c r="AK193" i="2"/>
  <c r="AN193" i="2"/>
  <c r="AO193" i="2"/>
  <c r="AR193" i="2"/>
  <c r="AS193" i="2"/>
  <c r="AV193" i="2"/>
  <c r="AW193" i="2"/>
  <c r="AZ193" i="2"/>
  <c r="BA193" i="2"/>
  <c r="BD193" i="2"/>
  <c r="BE193" i="2"/>
  <c r="BH193" i="2"/>
  <c r="BI193" i="2"/>
  <c r="BL193" i="2"/>
  <c r="BM193" i="2"/>
  <c r="BP193" i="2"/>
  <c r="BQ193" i="2"/>
  <c r="BT193" i="2"/>
  <c r="BU193" i="2"/>
  <c r="BX193" i="2"/>
  <c r="BY193" i="2"/>
  <c r="CB193" i="2"/>
  <c r="CC193" i="2"/>
  <c r="CF193" i="2"/>
  <c r="CG193" i="2"/>
  <c r="CJ193" i="2"/>
  <c r="CK193" i="2"/>
  <c r="CN193" i="2"/>
  <c r="CO193" i="2"/>
  <c r="CR193" i="2"/>
  <c r="CS193" i="2"/>
  <c r="CV193" i="2"/>
  <c r="CW193" i="2"/>
  <c r="CZ193" i="2"/>
  <c r="DA193" i="2"/>
  <c r="DD193" i="2"/>
  <c r="DE193" i="2"/>
  <c r="DH193" i="2"/>
  <c r="DI193" i="2"/>
  <c r="DL193" i="2"/>
  <c r="DM193" i="2"/>
  <c r="DP193" i="2"/>
  <c r="DQ193" i="2"/>
  <c r="DT193" i="2"/>
  <c r="DU193" i="2"/>
  <c r="DX193" i="2"/>
  <c r="DY193" i="2"/>
  <c r="EB193" i="2"/>
  <c r="EC193" i="2"/>
  <c r="EF193" i="2"/>
  <c r="EG193" i="2"/>
  <c r="EJ193" i="2"/>
  <c r="EK193" i="2"/>
  <c r="EN193" i="2"/>
  <c r="EO193" i="2"/>
  <c r="ER193" i="2"/>
  <c r="ES193" i="2"/>
  <c r="EV193" i="2"/>
  <c r="EW193" i="2"/>
  <c r="EZ193" i="2"/>
  <c r="FA193" i="2"/>
  <c r="FD193" i="2"/>
  <c r="FE193" i="2"/>
  <c r="FH193" i="2"/>
  <c r="FI193" i="2"/>
  <c r="H194" i="2"/>
  <c r="I194" i="2"/>
  <c r="L194" i="2"/>
  <c r="M194" i="2"/>
  <c r="P194" i="2"/>
  <c r="Q194" i="2"/>
  <c r="T194" i="2"/>
  <c r="U194" i="2"/>
  <c r="X194" i="2"/>
  <c r="Y194" i="2"/>
  <c r="AB194" i="2"/>
  <c r="AC194" i="2"/>
  <c r="AF194" i="2"/>
  <c r="AG194" i="2"/>
  <c r="AJ194" i="2"/>
  <c r="AK194" i="2"/>
  <c r="AN194" i="2"/>
  <c r="AO194" i="2"/>
  <c r="AR194" i="2"/>
  <c r="AS194" i="2"/>
  <c r="AV194" i="2"/>
  <c r="AW194" i="2"/>
  <c r="AZ194" i="2"/>
  <c r="BA194" i="2"/>
  <c r="BD194" i="2"/>
  <c r="BE194" i="2"/>
  <c r="BH194" i="2"/>
  <c r="BI194" i="2"/>
  <c r="BL194" i="2"/>
  <c r="BM194" i="2"/>
  <c r="BP194" i="2"/>
  <c r="BQ194" i="2"/>
  <c r="BT194" i="2"/>
  <c r="BU194" i="2"/>
  <c r="BX194" i="2"/>
  <c r="BY194" i="2"/>
  <c r="CB194" i="2"/>
  <c r="CC194" i="2"/>
  <c r="CF194" i="2"/>
  <c r="CG194" i="2"/>
  <c r="CJ194" i="2"/>
  <c r="CK194" i="2"/>
  <c r="CN194" i="2"/>
  <c r="CO194" i="2"/>
  <c r="CR194" i="2"/>
  <c r="CS194" i="2"/>
  <c r="CV194" i="2"/>
  <c r="CW194" i="2"/>
  <c r="CZ194" i="2"/>
  <c r="DA194" i="2"/>
  <c r="DD194" i="2"/>
  <c r="DE194" i="2"/>
  <c r="DH194" i="2"/>
  <c r="DI194" i="2"/>
  <c r="DL194" i="2"/>
  <c r="DM194" i="2"/>
  <c r="DP194" i="2"/>
  <c r="DQ194" i="2"/>
  <c r="DT194" i="2"/>
  <c r="DU194" i="2"/>
  <c r="DX194" i="2"/>
  <c r="DY194" i="2"/>
  <c r="EB194" i="2"/>
  <c r="EC194" i="2"/>
  <c r="EF194" i="2"/>
  <c r="EG194" i="2"/>
  <c r="EJ194" i="2"/>
  <c r="EK194" i="2"/>
  <c r="EN194" i="2"/>
  <c r="EO194" i="2"/>
  <c r="ER194" i="2"/>
  <c r="ES194" i="2"/>
  <c r="EV194" i="2"/>
  <c r="EW194" i="2"/>
  <c r="EZ194" i="2"/>
  <c r="FA194" i="2"/>
  <c r="FD194" i="2"/>
  <c r="FE194" i="2"/>
  <c r="FH194" i="2"/>
  <c r="FI194" i="2"/>
  <c r="H195" i="2"/>
  <c r="I195" i="2"/>
  <c r="L195" i="2"/>
  <c r="M195" i="2"/>
  <c r="P195" i="2"/>
  <c r="Q195" i="2"/>
  <c r="T195" i="2"/>
  <c r="U195" i="2"/>
  <c r="X195" i="2"/>
  <c r="Y195" i="2"/>
  <c r="AB195" i="2"/>
  <c r="AC195" i="2"/>
  <c r="AF195" i="2"/>
  <c r="AG195" i="2"/>
  <c r="AJ195" i="2"/>
  <c r="AK195" i="2"/>
  <c r="AN195" i="2"/>
  <c r="AO195" i="2"/>
  <c r="AR195" i="2"/>
  <c r="AS195" i="2"/>
  <c r="AV195" i="2"/>
  <c r="AW195" i="2"/>
  <c r="AZ195" i="2"/>
  <c r="BA195" i="2"/>
  <c r="BD195" i="2"/>
  <c r="BE195" i="2"/>
  <c r="BH195" i="2"/>
  <c r="BI195" i="2"/>
  <c r="BL195" i="2"/>
  <c r="BM195" i="2"/>
  <c r="BP195" i="2"/>
  <c r="BQ195" i="2"/>
  <c r="BT195" i="2"/>
  <c r="BU195" i="2"/>
  <c r="BX195" i="2"/>
  <c r="BY195" i="2"/>
  <c r="CB195" i="2"/>
  <c r="CC195" i="2"/>
  <c r="CF195" i="2"/>
  <c r="CG195" i="2"/>
  <c r="CJ195" i="2"/>
  <c r="CK195" i="2"/>
  <c r="CN195" i="2"/>
  <c r="CO195" i="2"/>
  <c r="CR195" i="2"/>
  <c r="CS195" i="2"/>
  <c r="CV195" i="2"/>
  <c r="CW195" i="2"/>
  <c r="CZ195" i="2"/>
  <c r="DA195" i="2"/>
  <c r="DD195" i="2"/>
  <c r="DE195" i="2"/>
  <c r="DH195" i="2"/>
  <c r="DI195" i="2"/>
  <c r="DL195" i="2"/>
  <c r="DM195" i="2"/>
  <c r="DP195" i="2"/>
  <c r="DQ195" i="2"/>
  <c r="DT195" i="2"/>
  <c r="DU195" i="2"/>
  <c r="DX195" i="2"/>
  <c r="DY195" i="2"/>
  <c r="EB195" i="2"/>
  <c r="EC195" i="2"/>
  <c r="EF195" i="2"/>
  <c r="EG195" i="2"/>
  <c r="EJ195" i="2"/>
  <c r="EK195" i="2"/>
  <c r="EN195" i="2"/>
  <c r="EO195" i="2"/>
  <c r="ER195" i="2"/>
  <c r="ES195" i="2"/>
  <c r="EV195" i="2"/>
  <c r="EW195" i="2"/>
  <c r="EZ195" i="2"/>
  <c r="FA195" i="2"/>
  <c r="FD195" i="2"/>
  <c r="FE195" i="2"/>
  <c r="FH195" i="2"/>
  <c r="FI195" i="2"/>
  <c r="H196" i="2"/>
  <c r="I196" i="2"/>
  <c r="L196" i="2"/>
  <c r="M196" i="2"/>
  <c r="P196" i="2"/>
  <c r="Q196" i="2"/>
  <c r="T196" i="2"/>
  <c r="U196" i="2"/>
  <c r="X196" i="2"/>
  <c r="Y196" i="2"/>
  <c r="AB196" i="2"/>
  <c r="AC196" i="2"/>
  <c r="AF196" i="2"/>
  <c r="AG196" i="2"/>
  <c r="AJ196" i="2"/>
  <c r="AK196" i="2"/>
  <c r="AN196" i="2"/>
  <c r="AO196" i="2"/>
  <c r="AR196" i="2"/>
  <c r="AS196" i="2"/>
  <c r="AV196" i="2"/>
  <c r="AW196" i="2"/>
  <c r="AZ196" i="2"/>
  <c r="BA196" i="2"/>
  <c r="BD196" i="2"/>
  <c r="BE196" i="2"/>
  <c r="BH196" i="2"/>
  <c r="BI196" i="2"/>
  <c r="BL196" i="2"/>
  <c r="BM196" i="2"/>
  <c r="BP196" i="2"/>
  <c r="BQ196" i="2"/>
  <c r="BT196" i="2"/>
  <c r="BU196" i="2"/>
  <c r="BX196" i="2"/>
  <c r="BY196" i="2"/>
  <c r="CB196" i="2"/>
  <c r="CC196" i="2"/>
  <c r="CF196" i="2"/>
  <c r="CG196" i="2"/>
  <c r="CJ196" i="2"/>
  <c r="CK196" i="2"/>
  <c r="CN196" i="2"/>
  <c r="CO196" i="2"/>
  <c r="CR196" i="2"/>
  <c r="CS196" i="2"/>
  <c r="CV196" i="2"/>
  <c r="CW196" i="2"/>
  <c r="CZ196" i="2"/>
  <c r="DA196" i="2"/>
  <c r="DD196" i="2"/>
  <c r="DE196" i="2"/>
  <c r="DH196" i="2"/>
  <c r="DI196" i="2"/>
  <c r="DL196" i="2"/>
  <c r="DM196" i="2"/>
  <c r="DP196" i="2"/>
  <c r="DQ196" i="2"/>
  <c r="DT196" i="2"/>
  <c r="DU196" i="2"/>
  <c r="DX196" i="2"/>
  <c r="DY196" i="2"/>
  <c r="EB196" i="2"/>
  <c r="EC196" i="2"/>
  <c r="EF196" i="2"/>
  <c r="EG196" i="2"/>
  <c r="EJ196" i="2"/>
  <c r="EK196" i="2"/>
  <c r="EN196" i="2"/>
  <c r="EO196" i="2"/>
  <c r="ER196" i="2"/>
  <c r="ES196" i="2"/>
  <c r="EV196" i="2"/>
  <c r="EW196" i="2"/>
  <c r="EZ196" i="2"/>
  <c r="FA196" i="2"/>
  <c r="FD196" i="2"/>
  <c r="FE196" i="2"/>
  <c r="FH196" i="2"/>
  <c r="FI196" i="2"/>
  <c r="H197" i="2"/>
  <c r="I197" i="2"/>
  <c r="L197" i="2"/>
  <c r="M197" i="2"/>
  <c r="P197" i="2"/>
  <c r="Q197" i="2"/>
  <c r="T197" i="2"/>
  <c r="U197" i="2"/>
  <c r="X197" i="2"/>
  <c r="Y197" i="2"/>
  <c r="AB197" i="2"/>
  <c r="AC197" i="2"/>
  <c r="AF197" i="2"/>
  <c r="AG197" i="2"/>
  <c r="AJ197" i="2"/>
  <c r="AK197" i="2"/>
  <c r="AN197" i="2"/>
  <c r="AO197" i="2"/>
  <c r="AR197" i="2"/>
  <c r="AS197" i="2"/>
  <c r="AV197" i="2"/>
  <c r="AW197" i="2"/>
  <c r="AZ197" i="2"/>
  <c r="BA197" i="2"/>
  <c r="BD197" i="2"/>
  <c r="BE197" i="2"/>
  <c r="BH197" i="2"/>
  <c r="BI197" i="2"/>
  <c r="BL197" i="2"/>
  <c r="BM197" i="2"/>
  <c r="BP197" i="2"/>
  <c r="BQ197" i="2"/>
  <c r="BT197" i="2"/>
  <c r="BU197" i="2"/>
  <c r="BX197" i="2"/>
  <c r="BY197" i="2"/>
  <c r="CB197" i="2"/>
  <c r="CC197" i="2"/>
  <c r="CF197" i="2"/>
  <c r="CG197" i="2"/>
  <c r="CJ197" i="2"/>
  <c r="CK197" i="2"/>
  <c r="CN197" i="2"/>
  <c r="CO197" i="2"/>
  <c r="CR197" i="2"/>
  <c r="CS197" i="2"/>
  <c r="CV197" i="2"/>
  <c r="CW197" i="2"/>
  <c r="CZ197" i="2"/>
  <c r="DA197" i="2"/>
  <c r="DD197" i="2"/>
  <c r="DE197" i="2"/>
  <c r="DH197" i="2"/>
  <c r="DI197" i="2"/>
  <c r="DL197" i="2"/>
  <c r="DM197" i="2"/>
  <c r="DP197" i="2"/>
  <c r="DQ197" i="2"/>
  <c r="DT197" i="2"/>
  <c r="DU197" i="2"/>
  <c r="DX197" i="2"/>
  <c r="DY197" i="2"/>
  <c r="EB197" i="2"/>
  <c r="EC197" i="2"/>
  <c r="EF197" i="2"/>
  <c r="EG197" i="2"/>
  <c r="EJ197" i="2"/>
  <c r="EK197" i="2"/>
  <c r="EN197" i="2"/>
  <c r="EO197" i="2"/>
  <c r="ER197" i="2"/>
  <c r="ES197" i="2"/>
  <c r="EV197" i="2"/>
  <c r="EW197" i="2"/>
  <c r="EZ197" i="2"/>
  <c r="FA197" i="2"/>
  <c r="FD197" i="2"/>
  <c r="FE197" i="2"/>
  <c r="FH197" i="2"/>
  <c r="FI197" i="2"/>
  <c r="H198" i="2"/>
  <c r="I198" i="2"/>
  <c r="L198" i="2"/>
  <c r="M198" i="2"/>
  <c r="P198" i="2"/>
  <c r="Q198" i="2"/>
  <c r="T198" i="2"/>
  <c r="U198" i="2"/>
  <c r="X198" i="2"/>
  <c r="Y198" i="2"/>
  <c r="AB198" i="2"/>
  <c r="AC198" i="2"/>
  <c r="AF198" i="2"/>
  <c r="AG198" i="2"/>
  <c r="AJ198" i="2"/>
  <c r="AK198" i="2"/>
  <c r="AN198" i="2"/>
  <c r="AO198" i="2"/>
  <c r="AR198" i="2"/>
  <c r="AS198" i="2"/>
  <c r="AV198" i="2"/>
  <c r="AW198" i="2"/>
  <c r="AZ198" i="2"/>
  <c r="BA198" i="2"/>
  <c r="BD198" i="2"/>
  <c r="BE198" i="2"/>
  <c r="BH198" i="2"/>
  <c r="BI198" i="2"/>
  <c r="BL198" i="2"/>
  <c r="BM198" i="2"/>
  <c r="BP198" i="2"/>
  <c r="BQ198" i="2"/>
  <c r="BT198" i="2"/>
  <c r="BU198" i="2"/>
  <c r="BX198" i="2"/>
  <c r="BY198" i="2"/>
  <c r="CB198" i="2"/>
  <c r="CC198" i="2"/>
  <c r="CF198" i="2"/>
  <c r="CG198" i="2"/>
  <c r="CJ198" i="2"/>
  <c r="CK198" i="2"/>
  <c r="CN198" i="2"/>
  <c r="CO198" i="2"/>
  <c r="CR198" i="2"/>
  <c r="CS198" i="2"/>
  <c r="CV198" i="2"/>
  <c r="CW198" i="2"/>
  <c r="CZ198" i="2"/>
  <c r="DA198" i="2"/>
  <c r="DD198" i="2"/>
  <c r="DE198" i="2"/>
  <c r="DH198" i="2"/>
  <c r="DI198" i="2"/>
  <c r="DL198" i="2"/>
  <c r="DM198" i="2"/>
  <c r="DP198" i="2"/>
  <c r="DQ198" i="2"/>
  <c r="DT198" i="2"/>
  <c r="DU198" i="2"/>
  <c r="DX198" i="2"/>
  <c r="DY198" i="2"/>
  <c r="EB198" i="2"/>
  <c r="EC198" i="2"/>
  <c r="EF198" i="2"/>
  <c r="EG198" i="2"/>
  <c r="EJ198" i="2"/>
  <c r="EK198" i="2"/>
  <c r="EN198" i="2"/>
  <c r="EO198" i="2"/>
  <c r="ER198" i="2"/>
  <c r="ES198" i="2"/>
  <c r="EV198" i="2"/>
  <c r="EW198" i="2"/>
  <c r="EZ198" i="2"/>
  <c r="FA198" i="2"/>
  <c r="FD198" i="2"/>
  <c r="FE198" i="2"/>
  <c r="FH198" i="2"/>
  <c r="FI198" i="2"/>
  <c r="H199" i="2"/>
  <c r="I199" i="2"/>
  <c r="L199" i="2"/>
  <c r="M199" i="2"/>
  <c r="P199" i="2"/>
  <c r="Q199" i="2"/>
  <c r="T199" i="2"/>
  <c r="U199" i="2"/>
  <c r="X199" i="2"/>
  <c r="Y199" i="2"/>
  <c r="AB199" i="2"/>
  <c r="AC199" i="2"/>
  <c r="AF199" i="2"/>
  <c r="AG199" i="2"/>
  <c r="AJ199" i="2"/>
  <c r="AK199" i="2"/>
  <c r="AN199" i="2"/>
  <c r="AO199" i="2"/>
  <c r="AR199" i="2"/>
  <c r="AS199" i="2"/>
  <c r="AV199" i="2"/>
  <c r="AW199" i="2"/>
  <c r="AZ199" i="2"/>
  <c r="BA199" i="2"/>
  <c r="BD199" i="2"/>
  <c r="BE199" i="2"/>
  <c r="BH199" i="2"/>
  <c r="BI199" i="2"/>
  <c r="BL199" i="2"/>
  <c r="BM199" i="2"/>
  <c r="BP199" i="2"/>
  <c r="BQ199" i="2"/>
  <c r="BT199" i="2"/>
  <c r="BU199" i="2"/>
  <c r="BX199" i="2"/>
  <c r="BY199" i="2"/>
  <c r="CB199" i="2"/>
  <c r="CC199" i="2"/>
  <c r="CF199" i="2"/>
  <c r="CG199" i="2"/>
  <c r="CJ199" i="2"/>
  <c r="CK199" i="2"/>
  <c r="CN199" i="2"/>
  <c r="CO199" i="2"/>
  <c r="CR199" i="2"/>
  <c r="CS199" i="2"/>
  <c r="CV199" i="2"/>
  <c r="CW199" i="2"/>
  <c r="CZ199" i="2"/>
  <c r="DA199" i="2"/>
  <c r="DD199" i="2"/>
  <c r="DE199" i="2"/>
  <c r="DH199" i="2"/>
  <c r="DI199" i="2"/>
  <c r="DL199" i="2"/>
  <c r="DM199" i="2"/>
  <c r="DP199" i="2"/>
  <c r="DQ199" i="2"/>
  <c r="DT199" i="2"/>
  <c r="DU199" i="2"/>
  <c r="DX199" i="2"/>
  <c r="DY199" i="2"/>
  <c r="EB199" i="2"/>
  <c r="EC199" i="2"/>
  <c r="EF199" i="2"/>
  <c r="EG199" i="2"/>
  <c r="EJ199" i="2"/>
  <c r="EK199" i="2"/>
  <c r="EN199" i="2"/>
  <c r="EO199" i="2"/>
  <c r="ER199" i="2"/>
  <c r="ES199" i="2"/>
  <c r="EV199" i="2"/>
  <c r="EW199" i="2"/>
  <c r="EZ199" i="2"/>
  <c r="FA199" i="2"/>
  <c r="FD199" i="2"/>
  <c r="FE199" i="2"/>
  <c r="FH199" i="2"/>
  <c r="FI199" i="2"/>
  <c r="H200" i="2"/>
  <c r="I200" i="2"/>
  <c r="L200" i="2"/>
  <c r="M200" i="2"/>
  <c r="P200" i="2"/>
  <c r="Q200" i="2"/>
  <c r="T200" i="2"/>
  <c r="U200" i="2"/>
  <c r="X200" i="2"/>
  <c r="Y200" i="2"/>
  <c r="AB200" i="2"/>
  <c r="AC200" i="2"/>
  <c r="AF200" i="2"/>
  <c r="AG200" i="2"/>
  <c r="AJ200" i="2"/>
  <c r="AK200" i="2"/>
  <c r="AN200" i="2"/>
  <c r="AO200" i="2"/>
  <c r="AR200" i="2"/>
  <c r="AS200" i="2"/>
  <c r="AV200" i="2"/>
  <c r="AW200" i="2"/>
  <c r="AZ200" i="2"/>
  <c r="BA200" i="2"/>
  <c r="BD200" i="2"/>
  <c r="BE200" i="2"/>
  <c r="BH200" i="2"/>
  <c r="BI200" i="2"/>
  <c r="BL200" i="2"/>
  <c r="BM200" i="2"/>
  <c r="BP200" i="2"/>
  <c r="BQ200" i="2"/>
  <c r="BT200" i="2"/>
  <c r="BU200" i="2"/>
  <c r="BX200" i="2"/>
  <c r="BY200" i="2"/>
  <c r="CB200" i="2"/>
  <c r="CC200" i="2"/>
  <c r="CF200" i="2"/>
  <c r="CG200" i="2"/>
  <c r="CJ200" i="2"/>
  <c r="CK200" i="2"/>
  <c r="CN200" i="2"/>
  <c r="CO200" i="2"/>
  <c r="CR200" i="2"/>
  <c r="CS200" i="2"/>
  <c r="CV200" i="2"/>
  <c r="CW200" i="2"/>
  <c r="CZ200" i="2"/>
  <c r="DA200" i="2"/>
  <c r="DD200" i="2"/>
  <c r="DE200" i="2"/>
  <c r="DH200" i="2"/>
  <c r="DI200" i="2"/>
  <c r="DL200" i="2"/>
  <c r="DM200" i="2"/>
  <c r="DP200" i="2"/>
  <c r="DQ200" i="2"/>
  <c r="DT200" i="2"/>
  <c r="DU200" i="2"/>
  <c r="DX200" i="2"/>
  <c r="DY200" i="2"/>
  <c r="EB200" i="2"/>
  <c r="EC200" i="2"/>
  <c r="EF200" i="2"/>
  <c r="EG200" i="2"/>
  <c r="EJ200" i="2"/>
  <c r="EK200" i="2"/>
  <c r="EN200" i="2"/>
  <c r="EO200" i="2"/>
  <c r="ER200" i="2"/>
  <c r="ES200" i="2"/>
  <c r="EV200" i="2"/>
  <c r="EW200" i="2"/>
  <c r="EZ200" i="2"/>
  <c r="FA200" i="2"/>
  <c r="FD200" i="2"/>
  <c r="FE200" i="2"/>
  <c r="FH200" i="2"/>
  <c r="FI200" i="2"/>
  <c r="H201" i="2"/>
  <c r="I201" i="2"/>
  <c r="L201" i="2"/>
  <c r="M201" i="2"/>
  <c r="P201" i="2"/>
  <c r="Q201" i="2"/>
  <c r="T201" i="2"/>
  <c r="U201" i="2"/>
  <c r="X201" i="2"/>
  <c r="Y201" i="2"/>
  <c r="AB201" i="2"/>
  <c r="AC201" i="2"/>
  <c r="AF201" i="2"/>
  <c r="AG201" i="2"/>
  <c r="AJ201" i="2"/>
  <c r="AK201" i="2"/>
  <c r="AN201" i="2"/>
  <c r="AO201" i="2"/>
  <c r="AR201" i="2"/>
  <c r="AS201" i="2"/>
  <c r="AV201" i="2"/>
  <c r="AW201" i="2"/>
  <c r="AZ201" i="2"/>
  <c r="BA201" i="2"/>
  <c r="BD201" i="2"/>
  <c r="BE201" i="2"/>
  <c r="BH201" i="2"/>
  <c r="BI201" i="2"/>
  <c r="BL201" i="2"/>
  <c r="BM201" i="2"/>
  <c r="BP201" i="2"/>
  <c r="BQ201" i="2"/>
  <c r="BT201" i="2"/>
  <c r="BU201" i="2"/>
  <c r="BX201" i="2"/>
  <c r="BY201" i="2"/>
  <c r="CB201" i="2"/>
  <c r="CC201" i="2"/>
  <c r="CF201" i="2"/>
  <c r="CG201" i="2"/>
  <c r="CJ201" i="2"/>
  <c r="CK201" i="2"/>
  <c r="CN201" i="2"/>
  <c r="CO201" i="2"/>
  <c r="CR201" i="2"/>
  <c r="CS201" i="2"/>
  <c r="CV201" i="2"/>
  <c r="CW201" i="2"/>
  <c r="CZ201" i="2"/>
  <c r="DA201" i="2"/>
  <c r="DD201" i="2"/>
  <c r="DE201" i="2"/>
  <c r="DH201" i="2"/>
  <c r="DI201" i="2"/>
  <c r="DL201" i="2"/>
  <c r="DM201" i="2"/>
  <c r="DP201" i="2"/>
  <c r="DQ201" i="2"/>
  <c r="DT201" i="2"/>
  <c r="DU201" i="2"/>
  <c r="DX201" i="2"/>
  <c r="DY201" i="2"/>
  <c r="EB201" i="2"/>
  <c r="EC201" i="2"/>
  <c r="EF201" i="2"/>
  <c r="EG201" i="2"/>
  <c r="EJ201" i="2"/>
  <c r="EK201" i="2"/>
  <c r="EN201" i="2"/>
  <c r="EO201" i="2"/>
  <c r="ER201" i="2"/>
  <c r="ES201" i="2"/>
  <c r="EV201" i="2"/>
  <c r="EW201" i="2"/>
  <c r="EZ201" i="2"/>
  <c r="FA201" i="2"/>
  <c r="FD201" i="2"/>
  <c r="FE201" i="2"/>
  <c r="FH201" i="2"/>
  <c r="FI201" i="2"/>
  <c r="H202" i="2"/>
  <c r="I202" i="2"/>
  <c r="L202" i="2"/>
  <c r="M202" i="2"/>
  <c r="P202" i="2"/>
  <c r="Q202" i="2"/>
  <c r="T202" i="2"/>
  <c r="U202" i="2"/>
  <c r="X202" i="2"/>
  <c r="Y202" i="2"/>
  <c r="AB202" i="2"/>
  <c r="AC202" i="2"/>
  <c r="AF202" i="2"/>
  <c r="AG202" i="2"/>
  <c r="AJ202" i="2"/>
  <c r="AK202" i="2"/>
  <c r="AN202" i="2"/>
  <c r="AO202" i="2"/>
  <c r="AR202" i="2"/>
  <c r="AS202" i="2"/>
  <c r="AV202" i="2"/>
  <c r="AW202" i="2"/>
  <c r="AZ202" i="2"/>
  <c r="BA202" i="2"/>
  <c r="BD202" i="2"/>
  <c r="BE202" i="2"/>
  <c r="BH202" i="2"/>
  <c r="BI202" i="2"/>
  <c r="BL202" i="2"/>
  <c r="BM202" i="2"/>
  <c r="BP202" i="2"/>
  <c r="BQ202" i="2"/>
  <c r="BT202" i="2"/>
  <c r="BU202" i="2"/>
  <c r="BX202" i="2"/>
  <c r="BY202" i="2"/>
  <c r="CB202" i="2"/>
  <c r="CC202" i="2"/>
  <c r="CF202" i="2"/>
  <c r="CG202" i="2"/>
  <c r="CJ202" i="2"/>
  <c r="CK202" i="2"/>
  <c r="CN202" i="2"/>
  <c r="CO202" i="2"/>
  <c r="CR202" i="2"/>
  <c r="CS202" i="2"/>
  <c r="CV202" i="2"/>
  <c r="CW202" i="2"/>
  <c r="CZ202" i="2"/>
  <c r="DA202" i="2"/>
  <c r="DD202" i="2"/>
  <c r="DE202" i="2"/>
  <c r="DH202" i="2"/>
  <c r="DI202" i="2"/>
  <c r="DL202" i="2"/>
  <c r="DM202" i="2"/>
  <c r="DP202" i="2"/>
  <c r="DQ202" i="2"/>
  <c r="DT202" i="2"/>
  <c r="DU202" i="2"/>
  <c r="DX202" i="2"/>
  <c r="DY202" i="2"/>
  <c r="EB202" i="2"/>
  <c r="EC202" i="2"/>
  <c r="EF202" i="2"/>
  <c r="EG202" i="2"/>
  <c r="EJ202" i="2"/>
  <c r="EK202" i="2"/>
  <c r="EN202" i="2"/>
  <c r="EO202" i="2"/>
  <c r="ER202" i="2"/>
  <c r="ES202" i="2"/>
  <c r="EV202" i="2"/>
  <c r="EW202" i="2"/>
  <c r="EZ202" i="2"/>
  <c r="FA202" i="2"/>
  <c r="FD202" i="2"/>
  <c r="FE202" i="2"/>
  <c r="FH202" i="2"/>
  <c r="FI202" i="2"/>
  <c r="H203" i="2"/>
  <c r="I203" i="2"/>
  <c r="L203" i="2"/>
  <c r="M203" i="2"/>
  <c r="P203" i="2"/>
  <c r="Q203" i="2"/>
  <c r="T203" i="2"/>
  <c r="U203" i="2"/>
  <c r="X203" i="2"/>
  <c r="Y203" i="2"/>
  <c r="AB203" i="2"/>
  <c r="AC203" i="2"/>
  <c r="AF203" i="2"/>
  <c r="AG203" i="2"/>
  <c r="AJ203" i="2"/>
  <c r="AK203" i="2"/>
  <c r="AN203" i="2"/>
  <c r="AO203" i="2"/>
  <c r="AR203" i="2"/>
  <c r="AS203" i="2"/>
  <c r="AV203" i="2"/>
  <c r="AW203" i="2"/>
  <c r="AZ203" i="2"/>
  <c r="BA203" i="2"/>
  <c r="BD203" i="2"/>
  <c r="BE203" i="2"/>
  <c r="BH203" i="2"/>
  <c r="BI203" i="2"/>
  <c r="BL203" i="2"/>
  <c r="BM203" i="2"/>
  <c r="BP203" i="2"/>
  <c r="BQ203" i="2"/>
  <c r="BT203" i="2"/>
  <c r="BU203" i="2"/>
  <c r="BX203" i="2"/>
  <c r="BY203" i="2"/>
  <c r="CB203" i="2"/>
  <c r="CC203" i="2"/>
  <c r="CF203" i="2"/>
  <c r="CG203" i="2"/>
  <c r="CJ203" i="2"/>
  <c r="CK203" i="2"/>
  <c r="CN203" i="2"/>
  <c r="CO203" i="2"/>
  <c r="CR203" i="2"/>
  <c r="CS203" i="2"/>
  <c r="CV203" i="2"/>
  <c r="CW203" i="2"/>
  <c r="CZ203" i="2"/>
  <c r="DA203" i="2"/>
  <c r="DD203" i="2"/>
  <c r="DE203" i="2"/>
  <c r="DH203" i="2"/>
  <c r="DI203" i="2"/>
  <c r="DL203" i="2"/>
  <c r="DM203" i="2"/>
  <c r="DP203" i="2"/>
  <c r="DQ203" i="2"/>
  <c r="DT203" i="2"/>
  <c r="DU203" i="2"/>
  <c r="DX203" i="2"/>
  <c r="DY203" i="2"/>
  <c r="EB203" i="2"/>
  <c r="EC203" i="2"/>
  <c r="EF203" i="2"/>
  <c r="EG203" i="2"/>
  <c r="EJ203" i="2"/>
  <c r="EK203" i="2"/>
  <c r="EN203" i="2"/>
  <c r="EO203" i="2"/>
  <c r="ER203" i="2"/>
  <c r="ES203" i="2"/>
  <c r="EV203" i="2"/>
  <c r="EW203" i="2"/>
  <c r="EZ203" i="2"/>
  <c r="FA203" i="2"/>
  <c r="FD203" i="2"/>
  <c r="FE203" i="2"/>
  <c r="FH203" i="2"/>
  <c r="FI203" i="2"/>
  <c r="H204" i="2"/>
  <c r="I204" i="2"/>
  <c r="L204" i="2"/>
  <c r="M204" i="2"/>
  <c r="P204" i="2"/>
  <c r="Q204" i="2"/>
  <c r="T204" i="2"/>
  <c r="U204" i="2"/>
  <c r="X204" i="2"/>
  <c r="Y204" i="2"/>
  <c r="AB204" i="2"/>
  <c r="AC204" i="2"/>
  <c r="AF204" i="2"/>
  <c r="AG204" i="2"/>
  <c r="AJ204" i="2"/>
  <c r="AK204" i="2"/>
  <c r="AN204" i="2"/>
  <c r="AO204" i="2"/>
  <c r="AR204" i="2"/>
  <c r="AS204" i="2"/>
  <c r="AV204" i="2"/>
  <c r="AW204" i="2"/>
  <c r="AZ204" i="2"/>
  <c r="BA204" i="2"/>
  <c r="BD204" i="2"/>
  <c r="BE204" i="2"/>
  <c r="BH204" i="2"/>
  <c r="BI204" i="2"/>
  <c r="BL204" i="2"/>
  <c r="BM204" i="2"/>
  <c r="BP204" i="2"/>
  <c r="BQ204" i="2"/>
  <c r="BT204" i="2"/>
  <c r="BU204" i="2"/>
  <c r="BX204" i="2"/>
  <c r="BY204" i="2"/>
  <c r="CB204" i="2"/>
  <c r="CC204" i="2"/>
  <c r="CF204" i="2"/>
  <c r="CG204" i="2"/>
  <c r="CJ204" i="2"/>
  <c r="CK204" i="2"/>
  <c r="CN204" i="2"/>
  <c r="CO204" i="2"/>
  <c r="CR204" i="2"/>
  <c r="CS204" i="2"/>
  <c r="CV204" i="2"/>
  <c r="CW204" i="2"/>
  <c r="CZ204" i="2"/>
  <c r="DA204" i="2"/>
  <c r="DD204" i="2"/>
  <c r="DE204" i="2"/>
  <c r="DH204" i="2"/>
  <c r="DI204" i="2"/>
  <c r="DL204" i="2"/>
  <c r="DM204" i="2"/>
  <c r="DP204" i="2"/>
  <c r="DQ204" i="2"/>
  <c r="DT204" i="2"/>
  <c r="DU204" i="2"/>
  <c r="DX204" i="2"/>
  <c r="DY204" i="2"/>
  <c r="EB204" i="2"/>
  <c r="EC204" i="2"/>
  <c r="EF204" i="2"/>
  <c r="EG204" i="2"/>
  <c r="EJ204" i="2"/>
  <c r="EK204" i="2"/>
  <c r="EN204" i="2"/>
  <c r="EO204" i="2"/>
  <c r="ER204" i="2"/>
  <c r="ES204" i="2"/>
  <c r="EV204" i="2"/>
  <c r="EW204" i="2"/>
  <c r="EZ204" i="2"/>
  <c r="FA204" i="2"/>
  <c r="FD204" i="2"/>
  <c r="FE204" i="2"/>
  <c r="FH204" i="2"/>
  <c r="FI204" i="2"/>
  <c r="H205" i="2"/>
  <c r="I205" i="2"/>
  <c r="L205" i="2"/>
  <c r="M205" i="2"/>
  <c r="P205" i="2"/>
  <c r="Q205" i="2"/>
  <c r="T205" i="2"/>
  <c r="U205" i="2"/>
  <c r="X205" i="2"/>
  <c r="Y205" i="2"/>
  <c r="AB205" i="2"/>
  <c r="AC205" i="2"/>
  <c r="AF205" i="2"/>
  <c r="AG205" i="2"/>
  <c r="AJ205" i="2"/>
  <c r="AK205" i="2"/>
  <c r="AN205" i="2"/>
  <c r="AO205" i="2"/>
  <c r="AR205" i="2"/>
  <c r="AS205" i="2"/>
  <c r="AV205" i="2"/>
  <c r="AW205" i="2"/>
  <c r="AZ205" i="2"/>
  <c r="BA205" i="2"/>
  <c r="BD205" i="2"/>
  <c r="BE205" i="2"/>
  <c r="BH205" i="2"/>
  <c r="BI205" i="2"/>
  <c r="BL205" i="2"/>
  <c r="BM205" i="2"/>
  <c r="BP205" i="2"/>
  <c r="BQ205" i="2"/>
  <c r="BT205" i="2"/>
  <c r="BU205" i="2"/>
  <c r="BX205" i="2"/>
  <c r="BY205" i="2"/>
  <c r="CB205" i="2"/>
  <c r="CC205" i="2"/>
  <c r="CF205" i="2"/>
  <c r="CG205" i="2"/>
  <c r="CJ205" i="2"/>
  <c r="CK205" i="2"/>
  <c r="CN205" i="2"/>
  <c r="CO205" i="2"/>
  <c r="CR205" i="2"/>
  <c r="CS205" i="2"/>
  <c r="CV205" i="2"/>
  <c r="CW205" i="2"/>
  <c r="CZ205" i="2"/>
  <c r="DA205" i="2"/>
  <c r="DD205" i="2"/>
  <c r="DE205" i="2"/>
  <c r="DH205" i="2"/>
  <c r="DI205" i="2"/>
  <c r="DL205" i="2"/>
  <c r="DM205" i="2"/>
  <c r="DP205" i="2"/>
  <c r="DQ205" i="2"/>
  <c r="DT205" i="2"/>
  <c r="DU205" i="2"/>
  <c r="DX205" i="2"/>
  <c r="DY205" i="2"/>
  <c r="EB205" i="2"/>
  <c r="EC205" i="2"/>
  <c r="EF205" i="2"/>
  <c r="EG205" i="2"/>
  <c r="EJ205" i="2"/>
  <c r="EK205" i="2"/>
  <c r="EN205" i="2"/>
  <c r="EO205" i="2"/>
  <c r="ER205" i="2"/>
  <c r="ES205" i="2"/>
  <c r="EV205" i="2"/>
  <c r="EW205" i="2"/>
  <c r="EZ205" i="2"/>
  <c r="FA205" i="2"/>
  <c r="FD205" i="2"/>
  <c r="FE205" i="2"/>
  <c r="FH205" i="2"/>
  <c r="FI205" i="2"/>
  <c r="H206" i="2"/>
  <c r="I206" i="2"/>
  <c r="L206" i="2"/>
  <c r="M206" i="2"/>
  <c r="P206" i="2"/>
  <c r="Q206" i="2"/>
  <c r="T206" i="2"/>
  <c r="U206" i="2"/>
  <c r="X206" i="2"/>
  <c r="Y206" i="2"/>
  <c r="AB206" i="2"/>
  <c r="AC206" i="2"/>
  <c r="AF206" i="2"/>
  <c r="AG206" i="2"/>
  <c r="AJ206" i="2"/>
  <c r="AK206" i="2"/>
  <c r="AN206" i="2"/>
  <c r="AO206" i="2"/>
  <c r="AR206" i="2"/>
  <c r="AS206" i="2"/>
  <c r="AV206" i="2"/>
  <c r="AW206" i="2"/>
  <c r="AZ206" i="2"/>
  <c r="BA206" i="2"/>
  <c r="BD206" i="2"/>
  <c r="BE206" i="2"/>
  <c r="BH206" i="2"/>
  <c r="BI206" i="2"/>
  <c r="BL206" i="2"/>
  <c r="BM206" i="2"/>
  <c r="BP206" i="2"/>
  <c r="BQ206" i="2"/>
  <c r="BT206" i="2"/>
  <c r="BU206" i="2"/>
  <c r="BX206" i="2"/>
  <c r="BY206" i="2"/>
  <c r="CB206" i="2"/>
  <c r="CC206" i="2"/>
  <c r="CF206" i="2"/>
  <c r="CG206" i="2"/>
  <c r="CJ206" i="2"/>
  <c r="CK206" i="2"/>
  <c r="CN206" i="2"/>
  <c r="CO206" i="2"/>
  <c r="CR206" i="2"/>
  <c r="CS206" i="2"/>
  <c r="CV206" i="2"/>
  <c r="CW206" i="2"/>
  <c r="CZ206" i="2"/>
  <c r="DA206" i="2"/>
  <c r="DD206" i="2"/>
  <c r="DE206" i="2"/>
  <c r="DH206" i="2"/>
  <c r="DI206" i="2"/>
  <c r="DL206" i="2"/>
  <c r="DM206" i="2"/>
  <c r="DP206" i="2"/>
  <c r="DQ206" i="2"/>
  <c r="DT206" i="2"/>
  <c r="DU206" i="2"/>
  <c r="DX206" i="2"/>
  <c r="DY206" i="2"/>
  <c r="EB206" i="2"/>
  <c r="EC206" i="2"/>
  <c r="EF206" i="2"/>
  <c r="EG206" i="2"/>
  <c r="EJ206" i="2"/>
  <c r="EK206" i="2"/>
  <c r="EN206" i="2"/>
  <c r="EO206" i="2"/>
  <c r="ER206" i="2"/>
  <c r="ES206" i="2"/>
  <c r="EV206" i="2"/>
  <c r="EW206" i="2"/>
  <c r="EZ206" i="2"/>
  <c r="FA206" i="2"/>
  <c r="FD206" i="2"/>
  <c r="FE206" i="2"/>
  <c r="FH206" i="2"/>
  <c r="FI206" i="2"/>
  <c r="H207" i="2"/>
  <c r="I207" i="2"/>
  <c r="L207" i="2"/>
  <c r="M207" i="2"/>
  <c r="P207" i="2"/>
  <c r="Q207" i="2"/>
  <c r="T207" i="2"/>
  <c r="U207" i="2"/>
  <c r="X207" i="2"/>
  <c r="Y207" i="2"/>
  <c r="AB207" i="2"/>
  <c r="AC207" i="2"/>
  <c r="AF207" i="2"/>
  <c r="AG207" i="2"/>
  <c r="AJ207" i="2"/>
  <c r="AK207" i="2"/>
  <c r="AN207" i="2"/>
  <c r="AO207" i="2"/>
  <c r="AR207" i="2"/>
  <c r="AS207" i="2"/>
  <c r="AV207" i="2"/>
  <c r="AW207" i="2"/>
  <c r="AZ207" i="2"/>
  <c r="BA207" i="2"/>
  <c r="BD207" i="2"/>
  <c r="BE207" i="2"/>
  <c r="BH207" i="2"/>
  <c r="BI207" i="2"/>
  <c r="BL207" i="2"/>
  <c r="BM207" i="2"/>
  <c r="BP207" i="2"/>
  <c r="BQ207" i="2"/>
  <c r="BT207" i="2"/>
  <c r="BU207" i="2"/>
  <c r="BX207" i="2"/>
  <c r="BY207" i="2"/>
  <c r="CB207" i="2"/>
  <c r="CC207" i="2"/>
  <c r="CF207" i="2"/>
  <c r="CG207" i="2"/>
  <c r="CJ207" i="2"/>
  <c r="CK207" i="2"/>
  <c r="CN207" i="2"/>
  <c r="CO207" i="2"/>
  <c r="CR207" i="2"/>
  <c r="CS207" i="2"/>
  <c r="CV207" i="2"/>
  <c r="CW207" i="2"/>
  <c r="CZ207" i="2"/>
  <c r="DA207" i="2"/>
  <c r="DD207" i="2"/>
  <c r="DE207" i="2"/>
  <c r="DH207" i="2"/>
  <c r="DI207" i="2"/>
  <c r="DL207" i="2"/>
  <c r="DM207" i="2"/>
  <c r="DP207" i="2"/>
  <c r="DQ207" i="2"/>
  <c r="DT207" i="2"/>
  <c r="DU207" i="2"/>
  <c r="DX207" i="2"/>
  <c r="DY207" i="2"/>
  <c r="EB207" i="2"/>
  <c r="EC207" i="2"/>
  <c r="EF207" i="2"/>
  <c r="EG207" i="2"/>
  <c r="EJ207" i="2"/>
  <c r="EK207" i="2"/>
  <c r="EN207" i="2"/>
  <c r="EO207" i="2"/>
  <c r="ER207" i="2"/>
  <c r="ES207" i="2"/>
  <c r="EV207" i="2"/>
  <c r="EW207" i="2"/>
  <c r="EZ207" i="2"/>
  <c r="FA207" i="2"/>
  <c r="FD207" i="2"/>
  <c r="FE207" i="2"/>
  <c r="FH207" i="2"/>
  <c r="FI207" i="2"/>
  <c r="H208" i="2"/>
  <c r="I208" i="2"/>
  <c r="L208" i="2"/>
  <c r="M208" i="2"/>
  <c r="P208" i="2"/>
  <c r="Q208" i="2"/>
  <c r="T208" i="2"/>
  <c r="U208" i="2"/>
  <c r="X208" i="2"/>
  <c r="Y208" i="2"/>
  <c r="AB208" i="2"/>
  <c r="AC208" i="2"/>
  <c r="AF208" i="2"/>
  <c r="AG208" i="2"/>
  <c r="AJ208" i="2"/>
  <c r="AK208" i="2"/>
  <c r="AN208" i="2"/>
  <c r="AO208" i="2"/>
  <c r="AR208" i="2"/>
  <c r="AS208" i="2"/>
  <c r="AV208" i="2"/>
  <c r="AW208" i="2"/>
  <c r="AZ208" i="2"/>
  <c r="BA208" i="2"/>
  <c r="BD208" i="2"/>
  <c r="BE208" i="2"/>
  <c r="BH208" i="2"/>
  <c r="BI208" i="2"/>
  <c r="BL208" i="2"/>
  <c r="BM208" i="2"/>
  <c r="BP208" i="2"/>
  <c r="BQ208" i="2"/>
  <c r="BT208" i="2"/>
  <c r="BU208" i="2"/>
  <c r="BX208" i="2"/>
  <c r="BY208" i="2"/>
  <c r="CB208" i="2"/>
  <c r="CC208" i="2"/>
  <c r="CF208" i="2"/>
  <c r="CG208" i="2"/>
  <c r="CJ208" i="2"/>
  <c r="CK208" i="2"/>
  <c r="CN208" i="2"/>
  <c r="CO208" i="2"/>
  <c r="CR208" i="2"/>
  <c r="CS208" i="2"/>
  <c r="CV208" i="2"/>
  <c r="CW208" i="2"/>
  <c r="CZ208" i="2"/>
  <c r="DA208" i="2"/>
  <c r="DD208" i="2"/>
  <c r="DE208" i="2"/>
  <c r="DH208" i="2"/>
  <c r="DI208" i="2"/>
  <c r="DL208" i="2"/>
  <c r="DM208" i="2"/>
  <c r="DP208" i="2"/>
  <c r="DQ208" i="2"/>
  <c r="DT208" i="2"/>
  <c r="DU208" i="2"/>
  <c r="DX208" i="2"/>
  <c r="DY208" i="2"/>
  <c r="EB208" i="2"/>
  <c r="EC208" i="2"/>
  <c r="EF208" i="2"/>
  <c r="EG208" i="2"/>
  <c r="EJ208" i="2"/>
  <c r="EK208" i="2"/>
  <c r="EN208" i="2"/>
  <c r="EO208" i="2"/>
  <c r="ER208" i="2"/>
  <c r="ES208" i="2"/>
  <c r="EV208" i="2"/>
  <c r="EW208" i="2"/>
  <c r="EZ208" i="2"/>
  <c r="FA208" i="2"/>
  <c r="FD208" i="2"/>
  <c r="FE208" i="2"/>
  <c r="FH208" i="2"/>
  <c r="FI208" i="2"/>
  <c r="H209" i="2"/>
  <c r="I209" i="2"/>
  <c r="L209" i="2"/>
  <c r="M209" i="2"/>
  <c r="P209" i="2"/>
  <c r="Q209" i="2"/>
  <c r="T209" i="2"/>
  <c r="U209" i="2"/>
  <c r="X209" i="2"/>
  <c r="Y209" i="2"/>
  <c r="AB209" i="2"/>
  <c r="AC209" i="2"/>
  <c r="AF209" i="2"/>
  <c r="AG209" i="2"/>
  <c r="AJ209" i="2"/>
  <c r="AK209" i="2"/>
  <c r="AN209" i="2"/>
  <c r="AO209" i="2"/>
  <c r="AR209" i="2"/>
  <c r="AS209" i="2"/>
  <c r="AV209" i="2"/>
  <c r="AW209" i="2"/>
  <c r="AZ209" i="2"/>
  <c r="BA209" i="2"/>
  <c r="BD209" i="2"/>
  <c r="BE209" i="2"/>
  <c r="BH209" i="2"/>
  <c r="BI209" i="2"/>
  <c r="BL209" i="2"/>
  <c r="BM209" i="2"/>
  <c r="BP209" i="2"/>
  <c r="BQ209" i="2"/>
  <c r="BT209" i="2"/>
  <c r="BU209" i="2"/>
  <c r="BX209" i="2"/>
  <c r="BY209" i="2"/>
  <c r="CB209" i="2"/>
  <c r="CC209" i="2"/>
  <c r="CF209" i="2"/>
  <c r="CG209" i="2"/>
  <c r="CJ209" i="2"/>
  <c r="CK209" i="2"/>
  <c r="CN209" i="2"/>
  <c r="CO209" i="2"/>
  <c r="CR209" i="2"/>
  <c r="CS209" i="2"/>
  <c r="CV209" i="2"/>
  <c r="CW209" i="2"/>
  <c r="CZ209" i="2"/>
  <c r="DA209" i="2"/>
  <c r="DD209" i="2"/>
  <c r="DE209" i="2"/>
  <c r="DH209" i="2"/>
  <c r="DI209" i="2"/>
  <c r="DL209" i="2"/>
  <c r="DM209" i="2"/>
  <c r="DP209" i="2"/>
  <c r="DQ209" i="2"/>
  <c r="DT209" i="2"/>
  <c r="DU209" i="2"/>
  <c r="DX209" i="2"/>
  <c r="DY209" i="2"/>
  <c r="EB209" i="2"/>
  <c r="EC209" i="2"/>
  <c r="EF209" i="2"/>
  <c r="EG209" i="2"/>
  <c r="EJ209" i="2"/>
  <c r="EK209" i="2"/>
  <c r="EN209" i="2"/>
  <c r="EO209" i="2"/>
  <c r="ER209" i="2"/>
  <c r="ES209" i="2"/>
  <c r="EV209" i="2"/>
  <c r="EW209" i="2"/>
  <c r="EZ209" i="2"/>
  <c r="FA209" i="2"/>
  <c r="FD209" i="2"/>
  <c r="FE209" i="2"/>
  <c r="FH209" i="2"/>
  <c r="FI209" i="2"/>
  <c r="H210" i="2"/>
  <c r="I210" i="2"/>
  <c r="L210" i="2"/>
  <c r="M210" i="2"/>
  <c r="P210" i="2"/>
  <c r="Q210" i="2"/>
  <c r="T210" i="2"/>
  <c r="U210" i="2"/>
  <c r="X210" i="2"/>
  <c r="Y210" i="2"/>
  <c r="AB210" i="2"/>
  <c r="AC210" i="2"/>
  <c r="AF210" i="2"/>
  <c r="AG210" i="2"/>
  <c r="AJ210" i="2"/>
  <c r="AK210" i="2"/>
  <c r="AN210" i="2"/>
  <c r="AO210" i="2"/>
  <c r="AR210" i="2"/>
  <c r="AS210" i="2"/>
  <c r="AV210" i="2"/>
  <c r="AW210" i="2"/>
  <c r="AZ210" i="2"/>
  <c r="BA210" i="2"/>
  <c r="BD210" i="2"/>
  <c r="BE210" i="2"/>
  <c r="BH210" i="2"/>
  <c r="BI210" i="2"/>
  <c r="BL210" i="2"/>
  <c r="BM210" i="2"/>
  <c r="BP210" i="2"/>
  <c r="BQ210" i="2"/>
  <c r="BT210" i="2"/>
  <c r="BU210" i="2"/>
  <c r="BX210" i="2"/>
  <c r="BY210" i="2"/>
  <c r="CB210" i="2"/>
  <c r="CC210" i="2"/>
  <c r="CF210" i="2"/>
  <c r="CG210" i="2"/>
  <c r="CJ210" i="2"/>
  <c r="CK210" i="2"/>
  <c r="CN210" i="2"/>
  <c r="CO210" i="2"/>
  <c r="CR210" i="2"/>
  <c r="CS210" i="2"/>
  <c r="CV210" i="2"/>
  <c r="CW210" i="2"/>
  <c r="CZ210" i="2"/>
  <c r="DA210" i="2"/>
  <c r="DD210" i="2"/>
  <c r="DE210" i="2"/>
  <c r="DH210" i="2"/>
  <c r="DI210" i="2"/>
  <c r="DL210" i="2"/>
  <c r="DM210" i="2"/>
  <c r="DP210" i="2"/>
  <c r="DQ210" i="2"/>
  <c r="DT210" i="2"/>
  <c r="DU210" i="2"/>
  <c r="DX210" i="2"/>
  <c r="DY210" i="2"/>
  <c r="EB210" i="2"/>
  <c r="EC210" i="2"/>
  <c r="EF210" i="2"/>
  <c r="EG210" i="2"/>
  <c r="EJ210" i="2"/>
  <c r="EK210" i="2"/>
  <c r="EN210" i="2"/>
  <c r="EO210" i="2"/>
  <c r="ER210" i="2"/>
  <c r="ES210" i="2"/>
  <c r="EV210" i="2"/>
  <c r="EW210" i="2"/>
  <c r="EZ210" i="2"/>
  <c r="FA210" i="2"/>
  <c r="FD210" i="2"/>
  <c r="FE210" i="2"/>
  <c r="FH210" i="2"/>
  <c r="FI210" i="2"/>
  <c r="H211" i="2"/>
  <c r="I211" i="2"/>
  <c r="L211" i="2"/>
  <c r="M211" i="2"/>
  <c r="P211" i="2"/>
  <c r="Q211" i="2"/>
  <c r="T211" i="2"/>
  <c r="U211" i="2"/>
  <c r="X211" i="2"/>
  <c r="Y211" i="2"/>
  <c r="AB211" i="2"/>
  <c r="AC211" i="2"/>
  <c r="AF211" i="2"/>
  <c r="AG211" i="2"/>
  <c r="AJ211" i="2"/>
  <c r="AK211" i="2"/>
  <c r="AN211" i="2"/>
  <c r="AO211" i="2"/>
  <c r="AR211" i="2"/>
  <c r="AS211" i="2"/>
  <c r="AV211" i="2"/>
  <c r="AW211" i="2"/>
  <c r="AZ211" i="2"/>
  <c r="BA211" i="2"/>
  <c r="BD211" i="2"/>
  <c r="BE211" i="2"/>
  <c r="BH211" i="2"/>
  <c r="BI211" i="2"/>
  <c r="BL211" i="2"/>
  <c r="BM211" i="2"/>
  <c r="BP211" i="2"/>
  <c r="BQ211" i="2"/>
  <c r="BT211" i="2"/>
  <c r="BU211" i="2"/>
  <c r="BX211" i="2"/>
  <c r="BY211" i="2"/>
  <c r="CB211" i="2"/>
  <c r="CC211" i="2"/>
  <c r="CF211" i="2"/>
  <c r="CG211" i="2"/>
  <c r="CJ211" i="2"/>
  <c r="CK211" i="2"/>
  <c r="CN211" i="2"/>
  <c r="CO211" i="2"/>
  <c r="CR211" i="2"/>
  <c r="CS211" i="2"/>
  <c r="CV211" i="2"/>
  <c r="CW211" i="2"/>
  <c r="CZ211" i="2"/>
  <c r="DA211" i="2"/>
  <c r="DD211" i="2"/>
  <c r="DE211" i="2"/>
  <c r="DH211" i="2"/>
  <c r="DI211" i="2"/>
  <c r="DL211" i="2"/>
  <c r="DM211" i="2"/>
  <c r="DP211" i="2"/>
  <c r="DQ211" i="2"/>
  <c r="DT211" i="2"/>
  <c r="DU211" i="2"/>
  <c r="DX211" i="2"/>
  <c r="DY211" i="2"/>
  <c r="EB211" i="2"/>
  <c r="EC211" i="2"/>
  <c r="EF211" i="2"/>
  <c r="EG211" i="2"/>
  <c r="EJ211" i="2"/>
  <c r="EK211" i="2"/>
  <c r="EN211" i="2"/>
  <c r="EO211" i="2"/>
  <c r="ER211" i="2"/>
  <c r="ES211" i="2"/>
  <c r="EV211" i="2"/>
  <c r="EW211" i="2"/>
  <c r="EZ211" i="2"/>
  <c r="FA211" i="2"/>
  <c r="FD211" i="2"/>
  <c r="FE211" i="2"/>
  <c r="FH211" i="2"/>
  <c r="FI211" i="2"/>
  <c r="H212" i="2"/>
  <c r="I212" i="2"/>
  <c r="L212" i="2"/>
  <c r="M212" i="2"/>
  <c r="P212" i="2"/>
  <c r="Q212" i="2"/>
  <c r="T212" i="2"/>
  <c r="U212" i="2"/>
  <c r="X212" i="2"/>
  <c r="Y212" i="2"/>
  <c r="AB212" i="2"/>
  <c r="AC212" i="2"/>
  <c r="AF212" i="2"/>
  <c r="AG212" i="2"/>
  <c r="AJ212" i="2"/>
  <c r="AK212" i="2"/>
  <c r="AN212" i="2"/>
  <c r="AO212" i="2"/>
  <c r="AR212" i="2"/>
  <c r="AS212" i="2"/>
  <c r="AV212" i="2"/>
  <c r="AW212" i="2"/>
  <c r="AZ212" i="2"/>
  <c r="BA212" i="2"/>
  <c r="BD212" i="2"/>
  <c r="BE212" i="2"/>
  <c r="BH212" i="2"/>
  <c r="BI212" i="2"/>
  <c r="BL212" i="2"/>
  <c r="BM212" i="2"/>
  <c r="BP212" i="2"/>
  <c r="BQ212" i="2"/>
  <c r="BT212" i="2"/>
  <c r="BU212" i="2"/>
  <c r="BX212" i="2"/>
  <c r="BY212" i="2"/>
  <c r="CB212" i="2"/>
  <c r="CC212" i="2"/>
  <c r="CF212" i="2"/>
  <c r="CG212" i="2"/>
  <c r="CJ212" i="2"/>
  <c r="CK212" i="2"/>
  <c r="CN212" i="2"/>
  <c r="CO212" i="2"/>
  <c r="CR212" i="2"/>
  <c r="CS212" i="2"/>
  <c r="CV212" i="2"/>
  <c r="CW212" i="2"/>
  <c r="CZ212" i="2"/>
  <c r="DA212" i="2"/>
  <c r="DD212" i="2"/>
  <c r="DE212" i="2"/>
  <c r="DH212" i="2"/>
  <c r="DI212" i="2"/>
  <c r="DL212" i="2"/>
  <c r="DM212" i="2"/>
  <c r="DP212" i="2"/>
  <c r="DQ212" i="2"/>
  <c r="DT212" i="2"/>
  <c r="DU212" i="2"/>
  <c r="DX212" i="2"/>
  <c r="DY212" i="2"/>
  <c r="EB212" i="2"/>
  <c r="EC212" i="2"/>
  <c r="EF212" i="2"/>
  <c r="EG212" i="2"/>
  <c r="EJ212" i="2"/>
  <c r="EK212" i="2"/>
  <c r="EN212" i="2"/>
  <c r="EO212" i="2"/>
  <c r="ER212" i="2"/>
  <c r="ES212" i="2"/>
  <c r="EV212" i="2"/>
  <c r="EW212" i="2"/>
  <c r="EZ212" i="2"/>
  <c r="FA212" i="2"/>
  <c r="FD212" i="2"/>
  <c r="FE212" i="2"/>
  <c r="FH212" i="2"/>
  <c r="FI212" i="2"/>
  <c r="H213" i="2"/>
  <c r="I213" i="2"/>
  <c r="L213" i="2"/>
  <c r="M213" i="2"/>
  <c r="P213" i="2"/>
  <c r="Q213" i="2"/>
  <c r="T213" i="2"/>
  <c r="U213" i="2"/>
  <c r="X213" i="2"/>
  <c r="Y213" i="2"/>
  <c r="AB213" i="2"/>
  <c r="AC213" i="2"/>
  <c r="AF213" i="2"/>
  <c r="AG213" i="2"/>
  <c r="AJ213" i="2"/>
  <c r="AK213" i="2"/>
  <c r="AN213" i="2"/>
  <c r="AO213" i="2"/>
  <c r="AR213" i="2"/>
  <c r="AS213" i="2"/>
  <c r="AV213" i="2"/>
  <c r="AW213" i="2"/>
  <c r="AZ213" i="2"/>
  <c r="BA213" i="2"/>
  <c r="BD213" i="2"/>
  <c r="BE213" i="2"/>
  <c r="BH213" i="2"/>
  <c r="BI213" i="2"/>
  <c r="BL213" i="2"/>
  <c r="BM213" i="2"/>
  <c r="BP213" i="2"/>
  <c r="BQ213" i="2"/>
  <c r="BT213" i="2"/>
  <c r="BU213" i="2"/>
  <c r="BX213" i="2"/>
  <c r="BY213" i="2"/>
  <c r="CB213" i="2"/>
  <c r="CC213" i="2"/>
  <c r="CF213" i="2"/>
  <c r="CG213" i="2"/>
  <c r="CJ213" i="2"/>
  <c r="CK213" i="2"/>
  <c r="CN213" i="2"/>
  <c r="CO213" i="2"/>
  <c r="CR213" i="2"/>
  <c r="CS213" i="2"/>
  <c r="CV213" i="2"/>
  <c r="CW213" i="2"/>
  <c r="CZ213" i="2"/>
  <c r="DA213" i="2"/>
  <c r="DD213" i="2"/>
  <c r="DE213" i="2"/>
  <c r="DH213" i="2"/>
  <c r="DI213" i="2"/>
  <c r="DL213" i="2"/>
  <c r="DM213" i="2"/>
  <c r="DP213" i="2"/>
  <c r="DQ213" i="2"/>
  <c r="DT213" i="2"/>
  <c r="DU213" i="2"/>
  <c r="DX213" i="2"/>
  <c r="DY213" i="2"/>
  <c r="EB213" i="2"/>
  <c r="EC213" i="2"/>
  <c r="EF213" i="2"/>
  <c r="EG213" i="2"/>
  <c r="EJ213" i="2"/>
  <c r="EK213" i="2"/>
  <c r="EN213" i="2"/>
  <c r="EO213" i="2"/>
  <c r="ER213" i="2"/>
  <c r="ES213" i="2"/>
  <c r="EV213" i="2"/>
  <c r="EW213" i="2"/>
  <c r="EZ213" i="2"/>
  <c r="FA213" i="2"/>
  <c r="FD213" i="2"/>
  <c r="FE213" i="2"/>
  <c r="FH213" i="2"/>
  <c r="FI213" i="2"/>
  <c r="H214" i="2"/>
  <c r="I214" i="2"/>
  <c r="L214" i="2"/>
  <c r="M214" i="2"/>
  <c r="P214" i="2"/>
  <c r="Q214" i="2"/>
  <c r="T214" i="2"/>
  <c r="U214" i="2"/>
  <c r="X214" i="2"/>
  <c r="Y214" i="2"/>
  <c r="AB214" i="2"/>
  <c r="AC214" i="2"/>
  <c r="AF214" i="2"/>
  <c r="AG214" i="2"/>
  <c r="AJ214" i="2"/>
  <c r="AK214" i="2"/>
  <c r="AN214" i="2"/>
  <c r="AO214" i="2"/>
  <c r="AR214" i="2"/>
  <c r="AS214" i="2"/>
  <c r="AV214" i="2"/>
  <c r="AW214" i="2"/>
  <c r="AZ214" i="2"/>
  <c r="BA214" i="2"/>
  <c r="BD214" i="2"/>
  <c r="BE214" i="2"/>
  <c r="BH214" i="2"/>
  <c r="BI214" i="2"/>
  <c r="BL214" i="2"/>
  <c r="BM214" i="2"/>
  <c r="BP214" i="2"/>
  <c r="BQ214" i="2"/>
  <c r="BT214" i="2"/>
  <c r="BU214" i="2"/>
  <c r="BX214" i="2"/>
  <c r="BY214" i="2"/>
  <c r="CB214" i="2"/>
  <c r="CC214" i="2"/>
  <c r="CF214" i="2"/>
  <c r="CG214" i="2"/>
  <c r="CJ214" i="2"/>
  <c r="CK214" i="2"/>
  <c r="CN214" i="2"/>
  <c r="CO214" i="2"/>
  <c r="CR214" i="2"/>
  <c r="CS214" i="2"/>
  <c r="CV214" i="2"/>
  <c r="CW214" i="2"/>
  <c r="CZ214" i="2"/>
  <c r="DA214" i="2"/>
  <c r="DD214" i="2"/>
  <c r="DE214" i="2"/>
  <c r="DH214" i="2"/>
  <c r="DI214" i="2"/>
  <c r="DL214" i="2"/>
  <c r="DM214" i="2"/>
  <c r="DP214" i="2"/>
  <c r="DQ214" i="2"/>
  <c r="DT214" i="2"/>
  <c r="DU214" i="2"/>
  <c r="DX214" i="2"/>
  <c r="DY214" i="2"/>
  <c r="EB214" i="2"/>
  <c r="EC214" i="2"/>
  <c r="EF214" i="2"/>
  <c r="EG214" i="2"/>
  <c r="EJ214" i="2"/>
  <c r="EK214" i="2"/>
  <c r="EN214" i="2"/>
  <c r="EO214" i="2"/>
  <c r="ER214" i="2"/>
  <c r="ES214" i="2"/>
  <c r="EV214" i="2"/>
  <c r="EW214" i="2"/>
  <c r="EZ214" i="2"/>
  <c r="FA214" i="2"/>
  <c r="FD214" i="2"/>
  <c r="FE214" i="2"/>
  <c r="FH214" i="2"/>
  <c r="FI214" i="2"/>
  <c r="H215" i="2"/>
  <c r="I215" i="2"/>
  <c r="L215" i="2"/>
  <c r="M215" i="2"/>
  <c r="P215" i="2"/>
  <c r="Q215" i="2"/>
  <c r="T215" i="2"/>
  <c r="U215" i="2"/>
  <c r="X215" i="2"/>
  <c r="Y215" i="2"/>
  <c r="AB215" i="2"/>
  <c r="AC215" i="2"/>
  <c r="AF215" i="2"/>
  <c r="AG215" i="2"/>
  <c r="AJ215" i="2"/>
  <c r="AK215" i="2"/>
  <c r="AN215" i="2"/>
  <c r="AO215" i="2"/>
  <c r="AR215" i="2"/>
  <c r="AS215" i="2"/>
  <c r="AV215" i="2"/>
  <c r="AW215" i="2"/>
  <c r="AZ215" i="2"/>
  <c r="BA215" i="2"/>
  <c r="BD215" i="2"/>
  <c r="BE215" i="2"/>
  <c r="BH215" i="2"/>
  <c r="BI215" i="2"/>
  <c r="BL215" i="2"/>
  <c r="BM215" i="2"/>
  <c r="BP215" i="2"/>
  <c r="BQ215" i="2"/>
  <c r="BT215" i="2"/>
  <c r="BU215" i="2"/>
  <c r="BX215" i="2"/>
  <c r="BY215" i="2"/>
  <c r="CB215" i="2"/>
  <c r="CC215" i="2"/>
  <c r="CF215" i="2"/>
  <c r="CG215" i="2"/>
  <c r="CJ215" i="2"/>
  <c r="CK215" i="2"/>
  <c r="CN215" i="2"/>
  <c r="CO215" i="2"/>
  <c r="CR215" i="2"/>
  <c r="CS215" i="2"/>
  <c r="CV215" i="2"/>
  <c r="CW215" i="2"/>
  <c r="CZ215" i="2"/>
  <c r="DA215" i="2"/>
  <c r="DD215" i="2"/>
  <c r="DE215" i="2"/>
  <c r="DH215" i="2"/>
  <c r="DI215" i="2"/>
  <c r="DL215" i="2"/>
  <c r="DM215" i="2"/>
  <c r="DP215" i="2"/>
  <c r="DQ215" i="2"/>
  <c r="DT215" i="2"/>
  <c r="DU215" i="2"/>
  <c r="DX215" i="2"/>
  <c r="DY215" i="2"/>
  <c r="EB215" i="2"/>
  <c r="EC215" i="2"/>
  <c r="EF215" i="2"/>
  <c r="EG215" i="2"/>
  <c r="EJ215" i="2"/>
  <c r="EK215" i="2"/>
  <c r="EN215" i="2"/>
  <c r="EO215" i="2"/>
  <c r="ER215" i="2"/>
  <c r="ES215" i="2"/>
  <c r="EV215" i="2"/>
  <c r="EW215" i="2"/>
  <c r="EZ215" i="2"/>
  <c r="FA215" i="2"/>
  <c r="FD215" i="2"/>
  <c r="FE215" i="2"/>
  <c r="FH215" i="2"/>
  <c r="FI215" i="2"/>
  <c r="H216" i="2"/>
  <c r="I216" i="2"/>
  <c r="L216" i="2"/>
  <c r="M216" i="2"/>
  <c r="P216" i="2"/>
  <c r="Q216" i="2"/>
  <c r="T216" i="2"/>
  <c r="U216" i="2"/>
  <c r="X216" i="2"/>
  <c r="Y216" i="2"/>
  <c r="AB216" i="2"/>
  <c r="AC216" i="2"/>
  <c r="AF216" i="2"/>
  <c r="AG216" i="2"/>
  <c r="AJ216" i="2"/>
  <c r="AK216" i="2"/>
  <c r="AN216" i="2"/>
  <c r="AO216" i="2"/>
  <c r="AR216" i="2"/>
  <c r="AS216" i="2"/>
  <c r="AV216" i="2"/>
  <c r="AW216" i="2"/>
  <c r="AZ216" i="2"/>
  <c r="BA216" i="2"/>
  <c r="BD216" i="2"/>
  <c r="BE216" i="2"/>
  <c r="BH216" i="2"/>
  <c r="BI216" i="2"/>
  <c r="BL216" i="2"/>
  <c r="BM216" i="2"/>
  <c r="BP216" i="2"/>
  <c r="BQ216" i="2"/>
  <c r="BT216" i="2"/>
  <c r="BU216" i="2"/>
  <c r="BX216" i="2"/>
  <c r="BY216" i="2"/>
  <c r="CB216" i="2"/>
  <c r="CC216" i="2"/>
  <c r="CF216" i="2"/>
  <c r="CG216" i="2"/>
  <c r="CJ216" i="2"/>
  <c r="CK216" i="2"/>
  <c r="CN216" i="2"/>
  <c r="CO216" i="2"/>
  <c r="CR216" i="2"/>
  <c r="CS216" i="2"/>
  <c r="CV216" i="2"/>
  <c r="CW216" i="2"/>
  <c r="CZ216" i="2"/>
  <c r="DA216" i="2"/>
  <c r="DD216" i="2"/>
  <c r="DE216" i="2"/>
  <c r="DH216" i="2"/>
  <c r="DI216" i="2"/>
  <c r="DL216" i="2"/>
  <c r="DM216" i="2"/>
  <c r="DP216" i="2"/>
  <c r="DQ216" i="2"/>
  <c r="DT216" i="2"/>
  <c r="DU216" i="2"/>
  <c r="DX216" i="2"/>
  <c r="DY216" i="2"/>
  <c r="EB216" i="2"/>
  <c r="EC216" i="2"/>
  <c r="EF216" i="2"/>
  <c r="EG216" i="2"/>
  <c r="EJ216" i="2"/>
  <c r="EK216" i="2"/>
  <c r="EN216" i="2"/>
  <c r="EO216" i="2"/>
  <c r="ER216" i="2"/>
  <c r="ES216" i="2"/>
  <c r="EV216" i="2"/>
  <c r="EW216" i="2"/>
  <c r="EZ216" i="2"/>
  <c r="FA216" i="2"/>
  <c r="FD216" i="2"/>
  <c r="FE216" i="2"/>
  <c r="FH216" i="2"/>
  <c r="FI216" i="2"/>
  <c r="H217" i="2"/>
  <c r="I217" i="2"/>
  <c r="L217" i="2"/>
  <c r="M217" i="2"/>
  <c r="P217" i="2"/>
  <c r="Q217" i="2"/>
  <c r="T217" i="2"/>
  <c r="U217" i="2"/>
  <c r="X217" i="2"/>
  <c r="Y217" i="2"/>
  <c r="AB217" i="2"/>
  <c r="AC217" i="2"/>
  <c r="AF217" i="2"/>
  <c r="AG217" i="2"/>
  <c r="AJ217" i="2"/>
  <c r="AK217" i="2"/>
  <c r="AN217" i="2"/>
  <c r="AO217" i="2"/>
  <c r="AR217" i="2"/>
  <c r="AS217" i="2"/>
  <c r="AV217" i="2"/>
  <c r="AW217" i="2"/>
  <c r="AZ217" i="2"/>
  <c r="BA217" i="2"/>
  <c r="BD217" i="2"/>
  <c r="BE217" i="2"/>
  <c r="BH217" i="2"/>
  <c r="BI217" i="2"/>
  <c r="BL217" i="2"/>
  <c r="BM217" i="2"/>
  <c r="BP217" i="2"/>
  <c r="BQ217" i="2"/>
  <c r="BT217" i="2"/>
  <c r="BU217" i="2"/>
  <c r="BX217" i="2"/>
  <c r="BY217" i="2"/>
  <c r="CB217" i="2"/>
  <c r="CC217" i="2"/>
  <c r="CF217" i="2"/>
  <c r="CG217" i="2"/>
  <c r="CJ217" i="2"/>
  <c r="CK217" i="2"/>
  <c r="CN217" i="2"/>
  <c r="CO217" i="2"/>
  <c r="CR217" i="2"/>
  <c r="CS217" i="2"/>
  <c r="CV217" i="2"/>
  <c r="CW217" i="2"/>
  <c r="CZ217" i="2"/>
  <c r="DA217" i="2"/>
  <c r="DD217" i="2"/>
  <c r="DE217" i="2"/>
  <c r="DH217" i="2"/>
  <c r="DI217" i="2"/>
  <c r="DL217" i="2"/>
  <c r="DM217" i="2"/>
  <c r="DP217" i="2"/>
  <c r="DQ217" i="2"/>
  <c r="DT217" i="2"/>
  <c r="DU217" i="2"/>
  <c r="DX217" i="2"/>
  <c r="DY217" i="2"/>
  <c r="EB217" i="2"/>
  <c r="EC217" i="2"/>
  <c r="EF217" i="2"/>
  <c r="EG217" i="2"/>
  <c r="EJ217" i="2"/>
  <c r="EK217" i="2"/>
  <c r="EN217" i="2"/>
  <c r="EO217" i="2"/>
  <c r="ER217" i="2"/>
  <c r="ES217" i="2"/>
  <c r="EV217" i="2"/>
  <c r="EW217" i="2"/>
  <c r="EZ217" i="2"/>
  <c r="FA217" i="2"/>
  <c r="FD217" i="2"/>
  <c r="FE217" i="2"/>
  <c r="FH217" i="2"/>
  <c r="FI217" i="2"/>
  <c r="H218" i="2"/>
  <c r="I218" i="2"/>
  <c r="L218" i="2"/>
  <c r="M218" i="2"/>
  <c r="P218" i="2"/>
  <c r="Q218" i="2"/>
  <c r="T218" i="2"/>
  <c r="U218" i="2"/>
  <c r="X218" i="2"/>
  <c r="Y218" i="2"/>
  <c r="AB218" i="2"/>
  <c r="AC218" i="2"/>
  <c r="AF218" i="2"/>
  <c r="AG218" i="2"/>
  <c r="AJ218" i="2"/>
  <c r="AK218" i="2"/>
  <c r="AN218" i="2"/>
  <c r="AO218" i="2"/>
  <c r="AR218" i="2"/>
  <c r="AS218" i="2"/>
  <c r="AV218" i="2"/>
  <c r="AW218" i="2"/>
  <c r="AZ218" i="2"/>
  <c r="BA218" i="2"/>
  <c r="BD218" i="2"/>
  <c r="BE218" i="2"/>
  <c r="BH218" i="2"/>
  <c r="BI218" i="2"/>
  <c r="BL218" i="2"/>
  <c r="BM218" i="2"/>
  <c r="BP218" i="2"/>
  <c r="BQ218" i="2"/>
  <c r="BT218" i="2"/>
  <c r="BU218" i="2"/>
  <c r="BX218" i="2"/>
  <c r="BY218" i="2"/>
  <c r="CB218" i="2"/>
  <c r="CC218" i="2"/>
  <c r="CF218" i="2"/>
  <c r="CG218" i="2"/>
  <c r="CJ218" i="2"/>
  <c r="CK218" i="2"/>
  <c r="CN218" i="2"/>
  <c r="CO218" i="2"/>
  <c r="CR218" i="2"/>
  <c r="CS218" i="2"/>
  <c r="CV218" i="2"/>
  <c r="CW218" i="2"/>
  <c r="CZ218" i="2"/>
  <c r="DA218" i="2"/>
  <c r="DD218" i="2"/>
  <c r="DE218" i="2"/>
  <c r="DH218" i="2"/>
  <c r="DI218" i="2"/>
  <c r="DL218" i="2"/>
  <c r="DM218" i="2"/>
  <c r="DP218" i="2"/>
  <c r="DQ218" i="2"/>
  <c r="DT218" i="2"/>
  <c r="DU218" i="2"/>
  <c r="DX218" i="2"/>
  <c r="DY218" i="2"/>
  <c r="EB218" i="2"/>
  <c r="EC218" i="2"/>
  <c r="EF218" i="2"/>
  <c r="EG218" i="2"/>
  <c r="EJ218" i="2"/>
  <c r="EK218" i="2"/>
  <c r="EN218" i="2"/>
  <c r="EO218" i="2"/>
  <c r="ER218" i="2"/>
  <c r="ES218" i="2"/>
  <c r="EV218" i="2"/>
  <c r="EW218" i="2"/>
  <c r="EZ218" i="2"/>
  <c r="FA218" i="2"/>
  <c r="FD218" i="2"/>
  <c r="FE218" i="2"/>
  <c r="FH218" i="2"/>
  <c r="FI218" i="2"/>
  <c r="H219" i="2"/>
  <c r="I219" i="2"/>
  <c r="L219" i="2"/>
  <c r="M219" i="2"/>
  <c r="P219" i="2"/>
  <c r="Q219" i="2"/>
  <c r="T219" i="2"/>
  <c r="U219" i="2"/>
  <c r="X219" i="2"/>
  <c r="Y219" i="2"/>
  <c r="AB219" i="2"/>
  <c r="AC219" i="2"/>
  <c r="AF219" i="2"/>
  <c r="AG219" i="2"/>
  <c r="AJ219" i="2"/>
  <c r="AK219" i="2"/>
  <c r="AN219" i="2"/>
  <c r="AO219" i="2"/>
  <c r="AR219" i="2"/>
  <c r="AS219" i="2"/>
  <c r="AV219" i="2"/>
  <c r="AW219" i="2"/>
  <c r="AZ219" i="2"/>
  <c r="BA219" i="2"/>
  <c r="BD219" i="2"/>
  <c r="BE219" i="2"/>
  <c r="BH219" i="2"/>
  <c r="BI219" i="2"/>
  <c r="BL219" i="2"/>
  <c r="BM219" i="2"/>
  <c r="BP219" i="2"/>
  <c r="BQ219" i="2"/>
  <c r="BT219" i="2"/>
  <c r="BU219" i="2"/>
  <c r="BX219" i="2"/>
  <c r="BY219" i="2"/>
  <c r="CB219" i="2"/>
  <c r="CC219" i="2"/>
  <c r="CF219" i="2"/>
  <c r="CG219" i="2"/>
  <c r="CJ219" i="2"/>
  <c r="CK219" i="2"/>
  <c r="CN219" i="2"/>
  <c r="CO219" i="2"/>
  <c r="CR219" i="2"/>
  <c r="CS219" i="2"/>
  <c r="CV219" i="2"/>
  <c r="CW219" i="2"/>
  <c r="CZ219" i="2"/>
  <c r="DA219" i="2"/>
  <c r="DD219" i="2"/>
  <c r="DE219" i="2"/>
  <c r="DH219" i="2"/>
  <c r="DI219" i="2"/>
  <c r="DL219" i="2"/>
  <c r="DM219" i="2"/>
  <c r="DP219" i="2"/>
  <c r="DQ219" i="2"/>
  <c r="DT219" i="2"/>
  <c r="DU219" i="2"/>
  <c r="DX219" i="2"/>
  <c r="DY219" i="2"/>
  <c r="EB219" i="2"/>
  <c r="EC219" i="2"/>
  <c r="EF219" i="2"/>
  <c r="EG219" i="2"/>
  <c r="EJ219" i="2"/>
  <c r="EK219" i="2"/>
  <c r="EN219" i="2"/>
  <c r="EO219" i="2"/>
  <c r="ER219" i="2"/>
  <c r="ES219" i="2"/>
  <c r="EV219" i="2"/>
  <c r="EW219" i="2"/>
  <c r="EZ219" i="2"/>
  <c r="FA219" i="2"/>
  <c r="FD219" i="2"/>
  <c r="FE219" i="2"/>
  <c r="FH219" i="2"/>
  <c r="FI219" i="2"/>
  <c r="H220" i="2"/>
  <c r="I220" i="2"/>
  <c r="L220" i="2"/>
  <c r="M220" i="2"/>
  <c r="P220" i="2"/>
  <c r="Q220" i="2"/>
  <c r="T220" i="2"/>
  <c r="U220" i="2"/>
  <c r="X220" i="2"/>
  <c r="Y220" i="2"/>
  <c r="AB220" i="2"/>
  <c r="AC220" i="2"/>
  <c r="AF220" i="2"/>
  <c r="AG220" i="2"/>
  <c r="AJ220" i="2"/>
  <c r="AK220" i="2"/>
  <c r="AN220" i="2"/>
  <c r="AO220" i="2"/>
  <c r="AR220" i="2"/>
  <c r="AS220" i="2"/>
  <c r="AV220" i="2"/>
  <c r="AW220" i="2"/>
  <c r="AZ220" i="2"/>
  <c r="BA220" i="2"/>
  <c r="BD220" i="2"/>
  <c r="BE220" i="2"/>
  <c r="BH220" i="2"/>
  <c r="BI220" i="2"/>
  <c r="BL220" i="2"/>
  <c r="BM220" i="2"/>
  <c r="BP220" i="2"/>
  <c r="BQ220" i="2"/>
  <c r="BT220" i="2"/>
  <c r="BU220" i="2"/>
  <c r="BX220" i="2"/>
  <c r="BY220" i="2"/>
  <c r="CB220" i="2"/>
  <c r="CC220" i="2"/>
  <c r="CF220" i="2"/>
  <c r="CG220" i="2"/>
  <c r="CJ220" i="2"/>
  <c r="CK220" i="2"/>
  <c r="CN220" i="2"/>
  <c r="CO220" i="2"/>
  <c r="CR220" i="2"/>
  <c r="CS220" i="2"/>
  <c r="CV220" i="2"/>
  <c r="CW220" i="2"/>
  <c r="CZ220" i="2"/>
  <c r="DA220" i="2"/>
  <c r="DD220" i="2"/>
  <c r="DE220" i="2"/>
  <c r="DH220" i="2"/>
  <c r="DI220" i="2"/>
  <c r="DL220" i="2"/>
  <c r="DM220" i="2"/>
  <c r="DP220" i="2"/>
  <c r="DQ220" i="2"/>
  <c r="DT220" i="2"/>
  <c r="DU220" i="2"/>
  <c r="DX220" i="2"/>
  <c r="DY220" i="2"/>
  <c r="EB220" i="2"/>
  <c r="EC220" i="2"/>
  <c r="EF220" i="2"/>
  <c r="EG220" i="2"/>
  <c r="EJ220" i="2"/>
  <c r="EK220" i="2"/>
  <c r="EN220" i="2"/>
  <c r="EO220" i="2"/>
  <c r="ER220" i="2"/>
  <c r="ES220" i="2"/>
  <c r="EV220" i="2"/>
  <c r="EW220" i="2"/>
  <c r="EZ220" i="2"/>
  <c r="FA220" i="2"/>
  <c r="FD220" i="2"/>
  <c r="FE220" i="2"/>
  <c r="FH220" i="2"/>
  <c r="FI220" i="2"/>
  <c r="H221" i="2"/>
  <c r="I221" i="2"/>
  <c r="L221" i="2"/>
  <c r="M221" i="2"/>
  <c r="P221" i="2"/>
  <c r="Q221" i="2"/>
  <c r="T221" i="2"/>
  <c r="U221" i="2"/>
  <c r="X221" i="2"/>
  <c r="Y221" i="2"/>
  <c r="AB221" i="2"/>
  <c r="AC221" i="2"/>
  <c r="AF221" i="2"/>
  <c r="AG221" i="2"/>
  <c r="AJ221" i="2"/>
  <c r="AK221" i="2"/>
  <c r="AN221" i="2"/>
  <c r="AO221" i="2"/>
  <c r="AR221" i="2"/>
  <c r="AS221" i="2"/>
  <c r="AV221" i="2"/>
  <c r="AW221" i="2"/>
  <c r="AZ221" i="2"/>
  <c r="BA221" i="2"/>
  <c r="BD221" i="2"/>
  <c r="BE221" i="2"/>
  <c r="BH221" i="2"/>
  <c r="BI221" i="2"/>
  <c r="BL221" i="2"/>
  <c r="BM221" i="2"/>
  <c r="BP221" i="2"/>
  <c r="BQ221" i="2"/>
  <c r="BT221" i="2"/>
  <c r="BU221" i="2"/>
  <c r="BX221" i="2"/>
  <c r="BY221" i="2"/>
  <c r="CB221" i="2"/>
  <c r="CC221" i="2"/>
  <c r="CF221" i="2"/>
  <c r="CG221" i="2"/>
  <c r="CJ221" i="2"/>
  <c r="CK221" i="2"/>
  <c r="CN221" i="2"/>
  <c r="CO221" i="2"/>
  <c r="CR221" i="2"/>
  <c r="CS221" i="2"/>
  <c r="CV221" i="2"/>
  <c r="CW221" i="2"/>
  <c r="CZ221" i="2"/>
  <c r="DA221" i="2"/>
  <c r="DD221" i="2"/>
  <c r="DE221" i="2"/>
  <c r="DH221" i="2"/>
  <c r="DI221" i="2"/>
  <c r="DL221" i="2"/>
  <c r="DM221" i="2"/>
  <c r="DP221" i="2"/>
  <c r="DQ221" i="2"/>
  <c r="DT221" i="2"/>
  <c r="DU221" i="2"/>
  <c r="DX221" i="2"/>
  <c r="DY221" i="2"/>
  <c r="EB221" i="2"/>
  <c r="EC221" i="2"/>
  <c r="EF221" i="2"/>
  <c r="EG221" i="2"/>
  <c r="EJ221" i="2"/>
  <c r="EK221" i="2"/>
  <c r="EN221" i="2"/>
  <c r="EO221" i="2"/>
  <c r="ER221" i="2"/>
  <c r="ES221" i="2"/>
  <c r="EV221" i="2"/>
  <c r="EW221" i="2"/>
  <c r="EZ221" i="2"/>
  <c r="FA221" i="2"/>
  <c r="FD221" i="2"/>
  <c r="FE221" i="2"/>
  <c r="FH221" i="2"/>
  <c r="FI221" i="2"/>
  <c r="H222" i="2"/>
  <c r="I222" i="2"/>
  <c r="L222" i="2"/>
  <c r="M222" i="2"/>
  <c r="P222" i="2"/>
  <c r="Q222" i="2"/>
  <c r="T222" i="2"/>
  <c r="U222" i="2"/>
  <c r="X222" i="2"/>
  <c r="Y222" i="2"/>
  <c r="AB222" i="2"/>
  <c r="AC222" i="2"/>
  <c r="AF222" i="2"/>
  <c r="AG222" i="2"/>
  <c r="AJ222" i="2"/>
  <c r="AK222" i="2"/>
  <c r="AN222" i="2"/>
  <c r="AO222" i="2"/>
  <c r="AR222" i="2"/>
  <c r="AS222" i="2"/>
  <c r="AV222" i="2"/>
  <c r="AW222" i="2"/>
  <c r="AZ222" i="2"/>
  <c r="BA222" i="2"/>
  <c r="BD222" i="2"/>
  <c r="BE222" i="2"/>
  <c r="BH222" i="2"/>
  <c r="BI222" i="2"/>
  <c r="BL222" i="2"/>
  <c r="BM222" i="2"/>
  <c r="BP222" i="2"/>
  <c r="BQ222" i="2"/>
  <c r="BT222" i="2"/>
  <c r="BU222" i="2"/>
  <c r="BX222" i="2"/>
  <c r="BY222" i="2"/>
  <c r="CB222" i="2"/>
  <c r="CC222" i="2"/>
  <c r="CF222" i="2"/>
  <c r="CG222" i="2"/>
  <c r="CJ222" i="2"/>
  <c r="CK222" i="2"/>
  <c r="CN222" i="2"/>
  <c r="CO222" i="2"/>
  <c r="CR222" i="2"/>
  <c r="CS222" i="2"/>
  <c r="CV222" i="2"/>
  <c r="CW222" i="2"/>
  <c r="CZ222" i="2"/>
  <c r="DA222" i="2"/>
  <c r="DD222" i="2"/>
  <c r="DE222" i="2"/>
  <c r="DH222" i="2"/>
  <c r="DI222" i="2"/>
  <c r="DL222" i="2"/>
  <c r="DM222" i="2"/>
  <c r="DP222" i="2"/>
  <c r="DQ222" i="2"/>
  <c r="DT222" i="2"/>
  <c r="DU222" i="2"/>
  <c r="DX222" i="2"/>
  <c r="DY222" i="2"/>
  <c r="EB222" i="2"/>
  <c r="EC222" i="2"/>
  <c r="EF222" i="2"/>
  <c r="EG222" i="2"/>
  <c r="EJ222" i="2"/>
  <c r="EK222" i="2"/>
  <c r="EN222" i="2"/>
  <c r="EO222" i="2"/>
  <c r="ER222" i="2"/>
  <c r="ES222" i="2"/>
  <c r="EV222" i="2"/>
  <c r="EW222" i="2"/>
  <c r="EZ222" i="2"/>
  <c r="FA222" i="2"/>
  <c r="FD222" i="2"/>
  <c r="FE222" i="2"/>
  <c r="FH222" i="2"/>
  <c r="FI222" i="2"/>
  <c r="H223" i="2"/>
  <c r="I223" i="2"/>
  <c r="L223" i="2"/>
  <c r="M223" i="2"/>
  <c r="P223" i="2"/>
  <c r="Q223" i="2"/>
  <c r="T223" i="2"/>
  <c r="U223" i="2"/>
  <c r="X223" i="2"/>
  <c r="Y223" i="2"/>
  <c r="AB223" i="2"/>
  <c r="AC223" i="2"/>
  <c r="AF223" i="2"/>
  <c r="AG223" i="2"/>
  <c r="AJ223" i="2"/>
  <c r="AK223" i="2"/>
  <c r="AN223" i="2"/>
  <c r="AO223" i="2"/>
  <c r="AR223" i="2"/>
  <c r="AS223" i="2"/>
  <c r="AV223" i="2"/>
  <c r="AW223" i="2"/>
  <c r="AZ223" i="2"/>
  <c r="BA223" i="2"/>
  <c r="BD223" i="2"/>
  <c r="BE223" i="2"/>
  <c r="BH223" i="2"/>
  <c r="BI223" i="2"/>
  <c r="BL223" i="2"/>
  <c r="BM223" i="2"/>
  <c r="BP223" i="2"/>
  <c r="BQ223" i="2"/>
  <c r="BT223" i="2"/>
  <c r="BU223" i="2"/>
  <c r="BX223" i="2"/>
  <c r="BY223" i="2"/>
  <c r="CB223" i="2"/>
  <c r="CC223" i="2"/>
  <c r="CF223" i="2"/>
  <c r="CG223" i="2"/>
  <c r="CJ223" i="2"/>
  <c r="CK223" i="2"/>
  <c r="CN223" i="2"/>
  <c r="CO223" i="2"/>
  <c r="CR223" i="2"/>
  <c r="CS223" i="2"/>
  <c r="CV223" i="2"/>
  <c r="CW223" i="2"/>
  <c r="CZ223" i="2"/>
  <c r="DA223" i="2"/>
  <c r="DD223" i="2"/>
  <c r="DE223" i="2"/>
  <c r="DH223" i="2"/>
  <c r="DI223" i="2"/>
  <c r="DL223" i="2"/>
  <c r="DM223" i="2"/>
  <c r="DP223" i="2"/>
  <c r="DQ223" i="2"/>
  <c r="DT223" i="2"/>
  <c r="DU223" i="2"/>
  <c r="DX223" i="2"/>
  <c r="DY223" i="2"/>
  <c r="EB223" i="2"/>
  <c r="EC223" i="2"/>
  <c r="EF223" i="2"/>
  <c r="EG223" i="2"/>
  <c r="EJ223" i="2"/>
  <c r="EK223" i="2"/>
  <c r="EN223" i="2"/>
  <c r="EO223" i="2"/>
  <c r="ER223" i="2"/>
  <c r="ES223" i="2"/>
  <c r="EV223" i="2"/>
  <c r="EW223" i="2"/>
  <c r="EZ223" i="2"/>
  <c r="FA223" i="2"/>
  <c r="FD223" i="2"/>
  <c r="FE223" i="2"/>
  <c r="FH223" i="2"/>
  <c r="FI223" i="2"/>
  <c r="H224" i="2"/>
  <c r="I224" i="2"/>
  <c r="L224" i="2"/>
  <c r="M224" i="2"/>
  <c r="P224" i="2"/>
  <c r="Q224" i="2"/>
  <c r="T224" i="2"/>
  <c r="U224" i="2"/>
  <c r="X224" i="2"/>
  <c r="Y224" i="2"/>
  <c r="AB224" i="2"/>
  <c r="AC224" i="2"/>
  <c r="AF224" i="2"/>
  <c r="AG224" i="2"/>
  <c r="AJ224" i="2"/>
  <c r="AK224" i="2"/>
  <c r="AN224" i="2"/>
  <c r="AO224" i="2"/>
  <c r="AR224" i="2"/>
  <c r="AS224" i="2"/>
  <c r="AV224" i="2"/>
  <c r="AW224" i="2"/>
  <c r="AZ224" i="2"/>
  <c r="BA224" i="2"/>
  <c r="BD224" i="2"/>
  <c r="BE224" i="2"/>
  <c r="BH224" i="2"/>
  <c r="BI224" i="2"/>
  <c r="BL224" i="2"/>
  <c r="BM224" i="2"/>
  <c r="BP224" i="2"/>
  <c r="BQ224" i="2"/>
  <c r="BT224" i="2"/>
  <c r="BU224" i="2"/>
  <c r="BX224" i="2"/>
  <c r="BY224" i="2"/>
  <c r="CB224" i="2"/>
  <c r="CC224" i="2"/>
  <c r="CF224" i="2"/>
  <c r="CG224" i="2"/>
  <c r="CJ224" i="2"/>
  <c r="CK224" i="2"/>
  <c r="CN224" i="2"/>
  <c r="CO224" i="2"/>
  <c r="CR224" i="2"/>
  <c r="CS224" i="2"/>
  <c r="CV224" i="2"/>
  <c r="CW224" i="2"/>
  <c r="CZ224" i="2"/>
  <c r="DA224" i="2"/>
  <c r="DD224" i="2"/>
  <c r="DE224" i="2"/>
  <c r="DH224" i="2"/>
  <c r="DI224" i="2"/>
  <c r="DL224" i="2"/>
  <c r="DM224" i="2"/>
  <c r="DP224" i="2"/>
  <c r="DQ224" i="2"/>
  <c r="DT224" i="2"/>
  <c r="DU224" i="2"/>
  <c r="DX224" i="2"/>
  <c r="DY224" i="2"/>
  <c r="EB224" i="2"/>
  <c r="EC224" i="2"/>
  <c r="EF224" i="2"/>
  <c r="EG224" i="2"/>
  <c r="EJ224" i="2"/>
  <c r="EK224" i="2"/>
  <c r="EN224" i="2"/>
  <c r="EO224" i="2"/>
  <c r="ER224" i="2"/>
  <c r="ES224" i="2"/>
  <c r="EV224" i="2"/>
  <c r="EW224" i="2"/>
  <c r="EZ224" i="2"/>
  <c r="FA224" i="2"/>
  <c r="FD224" i="2"/>
  <c r="FE224" i="2"/>
  <c r="FH224" i="2"/>
  <c r="FI224" i="2"/>
  <c r="H225" i="2"/>
  <c r="I225" i="2"/>
  <c r="L225" i="2"/>
  <c r="M225" i="2"/>
  <c r="P225" i="2"/>
  <c r="Q225" i="2"/>
  <c r="T225" i="2"/>
  <c r="U225" i="2"/>
  <c r="X225" i="2"/>
  <c r="Y225" i="2"/>
  <c r="AB225" i="2"/>
  <c r="AC225" i="2"/>
  <c r="AF225" i="2"/>
  <c r="AG225" i="2"/>
  <c r="AJ225" i="2"/>
  <c r="AK225" i="2"/>
  <c r="AN225" i="2"/>
  <c r="AO225" i="2"/>
  <c r="AR225" i="2"/>
  <c r="AS225" i="2"/>
  <c r="AV225" i="2"/>
  <c r="AW225" i="2"/>
  <c r="AZ225" i="2"/>
  <c r="BA225" i="2"/>
  <c r="BD225" i="2"/>
  <c r="BE225" i="2"/>
  <c r="BH225" i="2"/>
  <c r="BI225" i="2"/>
  <c r="BL225" i="2"/>
  <c r="BM225" i="2"/>
  <c r="BP225" i="2"/>
  <c r="BQ225" i="2"/>
  <c r="BT225" i="2"/>
  <c r="BU225" i="2"/>
  <c r="BX225" i="2"/>
  <c r="BY225" i="2"/>
  <c r="CB225" i="2"/>
  <c r="CC225" i="2"/>
  <c r="CF225" i="2"/>
  <c r="CG225" i="2"/>
  <c r="CJ225" i="2"/>
  <c r="CK225" i="2"/>
  <c r="CN225" i="2"/>
  <c r="CO225" i="2"/>
  <c r="CR225" i="2"/>
  <c r="CS225" i="2"/>
  <c r="CV225" i="2"/>
  <c r="CW225" i="2"/>
  <c r="CZ225" i="2"/>
  <c r="DA225" i="2"/>
  <c r="DD225" i="2"/>
  <c r="DE225" i="2"/>
  <c r="DH225" i="2"/>
  <c r="DI225" i="2"/>
  <c r="DL225" i="2"/>
  <c r="DM225" i="2"/>
  <c r="DP225" i="2"/>
  <c r="DQ225" i="2"/>
  <c r="DT225" i="2"/>
  <c r="DU225" i="2"/>
  <c r="DX225" i="2"/>
  <c r="DY225" i="2"/>
  <c r="EB225" i="2"/>
  <c r="EC225" i="2"/>
  <c r="EF225" i="2"/>
  <c r="EG225" i="2"/>
  <c r="EJ225" i="2"/>
  <c r="EK225" i="2"/>
  <c r="EN225" i="2"/>
  <c r="EO225" i="2"/>
  <c r="ER225" i="2"/>
  <c r="ES225" i="2"/>
  <c r="EV225" i="2"/>
  <c r="EW225" i="2"/>
  <c r="EZ225" i="2"/>
  <c r="FA225" i="2"/>
  <c r="FD225" i="2"/>
  <c r="FE225" i="2"/>
  <c r="FH225" i="2"/>
  <c r="FI225" i="2"/>
  <c r="H226" i="2"/>
  <c r="I226" i="2"/>
  <c r="L226" i="2"/>
  <c r="M226" i="2"/>
  <c r="P226" i="2"/>
  <c r="Q226" i="2"/>
  <c r="T226" i="2"/>
  <c r="U226" i="2"/>
  <c r="X226" i="2"/>
  <c r="Y226" i="2"/>
  <c r="AB226" i="2"/>
  <c r="AC226" i="2"/>
  <c r="AF226" i="2"/>
  <c r="AG226" i="2"/>
  <c r="AJ226" i="2"/>
  <c r="AK226" i="2"/>
  <c r="AN226" i="2"/>
  <c r="AO226" i="2"/>
  <c r="AR226" i="2"/>
  <c r="AS226" i="2"/>
  <c r="AV226" i="2"/>
  <c r="AW226" i="2"/>
  <c r="AZ226" i="2"/>
  <c r="BA226" i="2"/>
  <c r="BD226" i="2"/>
  <c r="BE226" i="2"/>
  <c r="BH226" i="2"/>
  <c r="BI226" i="2"/>
  <c r="BL226" i="2"/>
  <c r="BM226" i="2"/>
  <c r="BP226" i="2"/>
  <c r="BQ226" i="2"/>
  <c r="BT226" i="2"/>
  <c r="BU226" i="2"/>
  <c r="BX226" i="2"/>
  <c r="BY226" i="2"/>
  <c r="CB226" i="2"/>
  <c r="CC226" i="2"/>
  <c r="CF226" i="2"/>
  <c r="CG226" i="2"/>
  <c r="CJ226" i="2"/>
  <c r="CK226" i="2"/>
  <c r="CN226" i="2"/>
  <c r="CO226" i="2"/>
  <c r="CR226" i="2"/>
  <c r="CS226" i="2"/>
  <c r="CV226" i="2"/>
  <c r="CW226" i="2"/>
  <c r="CZ226" i="2"/>
  <c r="DA226" i="2"/>
  <c r="DD226" i="2"/>
  <c r="DE226" i="2"/>
  <c r="DH226" i="2"/>
  <c r="DI226" i="2"/>
  <c r="DL226" i="2"/>
  <c r="DM226" i="2"/>
  <c r="DP226" i="2"/>
  <c r="DQ226" i="2"/>
  <c r="DT226" i="2"/>
  <c r="DU226" i="2"/>
  <c r="DX226" i="2"/>
  <c r="DY226" i="2"/>
  <c r="EB226" i="2"/>
  <c r="EC226" i="2"/>
  <c r="EF226" i="2"/>
  <c r="EG226" i="2"/>
  <c r="EJ226" i="2"/>
  <c r="EK226" i="2"/>
  <c r="EN226" i="2"/>
  <c r="EO226" i="2"/>
  <c r="ER226" i="2"/>
  <c r="ES226" i="2"/>
  <c r="EV226" i="2"/>
  <c r="EW226" i="2"/>
  <c r="EZ226" i="2"/>
  <c r="FA226" i="2"/>
  <c r="FD226" i="2"/>
  <c r="FE226" i="2"/>
  <c r="FH226" i="2"/>
  <c r="FI226" i="2"/>
  <c r="H227" i="2"/>
  <c r="I227" i="2"/>
  <c r="L227" i="2"/>
  <c r="M227" i="2"/>
  <c r="P227" i="2"/>
  <c r="Q227" i="2"/>
  <c r="T227" i="2"/>
  <c r="U227" i="2"/>
  <c r="X227" i="2"/>
  <c r="Y227" i="2"/>
  <c r="AB227" i="2"/>
  <c r="AC227" i="2"/>
  <c r="AF227" i="2"/>
  <c r="AG227" i="2"/>
  <c r="AJ227" i="2"/>
  <c r="AK227" i="2"/>
  <c r="AN227" i="2"/>
  <c r="AO227" i="2"/>
  <c r="AR227" i="2"/>
  <c r="AS227" i="2"/>
  <c r="AV227" i="2"/>
  <c r="AW227" i="2"/>
  <c r="AZ227" i="2"/>
  <c r="BA227" i="2"/>
  <c r="BD227" i="2"/>
  <c r="BE227" i="2"/>
  <c r="BH227" i="2"/>
  <c r="BI227" i="2"/>
  <c r="BL227" i="2"/>
  <c r="BM227" i="2"/>
  <c r="BP227" i="2"/>
  <c r="BQ227" i="2"/>
  <c r="BT227" i="2"/>
  <c r="BU227" i="2"/>
  <c r="BX227" i="2"/>
  <c r="BY227" i="2"/>
  <c r="CB227" i="2"/>
  <c r="CC227" i="2"/>
  <c r="CF227" i="2"/>
  <c r="CG227" i="2"/>
  <c r="CJ227" i="2"/>
  <c r="CK227" i="2"/>
  <c r="CN227" i="2"/>
  <c r="CO227" i="2"/>
  <c r="CR227" i="2"/>
  <c r="CS227" i="2"/>
  <c r="CV227" i="2"/>
  <c r="CW227" i="2"/>
  <c r="CZ227" i="2"/>
  <c r="DA227" i="2"/>
  <c r="DD227" i="2"/>
  <c r="DE227" i="2"/>
  <c r="DH227" i="2"/>
  <c r="DI227" i="2"/>
  <c r="DL227" i="2"/>
  <c r="DM227" i="2"/>
  <c r="DP227" i="2"/>
  <c r="DQ227" i="2"/>
  <c r="DT227" i="2"/>
  <c r="DU227" i="2"/>
  <c r="DX227" i="2"/>
  <c r="DY227" i="2"/>
  <c r="EB227" i="2"/>
  <c r="EC227" i="2"/>
  <c r="EF227" i="2"/>
  <c r="EG227" i="2"/>
  <c r="EJ227" i="2"/>
  <c r="EK227" i="2"/>
  <c r="EN227" i="2"/>
  <c r="EO227" i="2"/>
  <c r="ER227" i="2"/>
  <c r="ES227" i="2"/>
  <c r="EV227" i="2"/>
  <c r="EW227" i="2"/>
  <c r="EZ227" i="2"/>
  <c r="FA227" i="2"/>
  <c r="FD227" i="2"/>
  <c r="FE227" i="2"/>
  <c r="FH227" i="2"/>
  <c r="FI227" i="2"/>
  <c r="H228" i="2"/>
  <c r="I228" i="2"/>
  <c r="L228" i="2"/>
  <c r="M228" i="2"/>
  <c r="P228" i="2"/>
  <c r="Q228" i="2"/>
  <c r="T228" i="2"/>
  <c r="U228" i="2"/>
  <c r="X228" i="2"/>
  <c r="Y228" i="2"/>
  <c r="AB228" i="2"/>
  <c r="AC228" i="2"/>
  <c r="AF228" i="2"/>
  <c r="AG228" i="2"/>
  <c r="AJ228" i="2"/>
  <c r="AK228" i="2"/>
  <c r="AN228" i="2"/>
  <c r="AO228" i="2"/>
  <c r="AR228" i="2"/>
  <c r="AS228" i="2"/>
  <c r="AV228" i="2"/>
  <c r="AW228" i="2"/>
  <c r="AZ228" i="2"/>
  <c r="BA228" i="2"/>
  <c r="BD228" i="2"/>
  <c r="BE228" i="2"/>
  <c r="BH228" i="2"/>
  <c r="BI228" i="2"/>
  <c r="BL228" i="2"/>
  <c r="BM228" i="2"/>
  <c r="BP228" i="2"/>
  <c r="BQ228" i="2"/>
  <c r="BT228" i="2"/>
  <c r="BU228" i="2"/>
  <c r="BX228" i="2"/>
  <c r="BY228" i="2"/>
  <c r="CB228" i="2"/>
  <c r="CC228" i="2"/>
  <c r="CF228" i="2"/>
  <c r="CG228" i="2"/>
  <c r="CJ228" i="2"/>
  <c r="CK228" i="2"/>
  <c r="CN228" i="2"/>
  <c r="CO228" i="2"/>
  <c r="CR228" i="2"/>
  <c r="CS228" i="2"/>
  <c r="CV228" i="2"/>
  <c r="CW228" i="2"/>
  <c r="CZ228" i="2"/>
  <c r="DA228" i="2"/>
  <c r="DD228" i="2"/>
  <c r="DE228" i="2"/>
  <c r="DH228" i="2"/>
  <c r="DI228" i="2"/>
  <c r="DL228" i="2"/>
  <c r="DM228" i="2"/>
  <c r="DP228" i="2"/>
  <c r="DQ228" i="2"/>
  <c r="DT228" i="2"/>
  <c r="DU228" i="2"/>
  <c r="DX228" i="2"/>
  <c r="DY228" i="2"/>
  <c r="EB228" i="2"/>
  <c r="EC228" i="2"/>
  <c r="EF228" i="2"/>
  <c r="EG228" i="2"/>
  <c r="EJ228" i="2"/>
  <c r="EK228" i="2"/>
  <c r="EN228" i="2"/>
  <c r="EO228" i="2"/>
  <c r="ER228" i="2"/>
  <c r="ES228" i="2"/>
  <c r="EV228" i="2"/>
  <c r="EW228" i="2"/>
  <c r="EZ228" i="2"/>
  <c r="FA228" i="2"/>
  <c r="FD228" i="2"/>
  <c r="FE228" i="2"/>
  <c r="FH228" i="2"/>
  <c r="FI228" i="2"/>
  <c r="H229" i="2"/>
  <c r="I229" i="2"/>
  <c r="L229" i="2"/>
  <c r="M229" i="2"/>
  <c r="P229" i="2"/>
  <c r="Q229" i="2"/>
  <c r="T229" i="2"/>
  <c r="U229" i="2"/>
  <c r="X229" i="2"/>
  <c r="Y229" i="2"/>
  <c r="AB229" i="2"/>
  <c r="AC229" i="2"/>
  <c r="AF229" i="2"/>
  <c r="AG229" i="2"/>
  <c r="AJ229" i="2"/>
  <c r="AK229" i="2"/>
  <c r="AN229" i="2"/>
  <c r="AO229" i="2"/>
  <c r="AR229" i="2"/>
  <c r="AS229" i="2"/>
  <c r="AV229" i="2"/>
  <c r="AW229" i="2"/>
  <c r="AZ229" i="2"/>
  <c r="BA229" i="2"/>
  <c r="BD229" i="2"/>
  <c r="BE229" i="2"/>
  <c r="BH229" i="2"/>
  <c r="BI229" i="2"/>
  <c r="BL229" i="2"/>
  <c r="BM229" i="2"/>
  <c r="BP229" i="2"/>
  <c r="BQ229" i="2"/>
  <c r="BT229" i="2"/>
  <c r="BU229" i="2"/>
  <c r="BX229" i="2"/>
  <c r="BY229" i="2"/>
  <c r="CB229" i="2"/>
  <c r="CC229" i="2"/>
  <c r="CF229" i="2"/>
  <c r="CG229" i="2"/>
  <c r="CJ229" i="2"/>
  <c r="CK229" i="2"/>
  <c r="CN229" i="2"/>
  <c r="CO229" i="2"/>
  <c r="CR229" i="2"/>
  <c r="CS229" i="2"/>
  <c r="CV229" i="2"/>
  <c r="CW229" i="2"/>
  <c r="CZ229" i="2"/>
  <c r="DA229" i="2"/>
  <c r="DD229" i="2"/>
  <c r="DE229" i="2"/>
  <c r="DH229" i="2"/>
  <c r="DI229" i="2"/>
  <c r="DL229" i="2"/>
  <c r="DM229" i="2"/>
  <c r="DP229" i="2"/>
  <c r="DQ229" i="2"/>
  <c r="DT229" i="2"/>
  <c r="DU229" i="2"/>
  <c r="DX229" i="2"/>
  <c r="DY229" i="2"/>
  <c r="EB229" i="2"/>
  <c r="EC229" i="2"/>
  <c r="EF229" i="2"/>
  <c r="EG229" i="2"/>
  <c r="EJ229" i="2"/>
  <c r="EK229" i="2"/>
  <c r="EN229" i="2"/>
  <c r="EO229" i="2"/>
  <c r="ER229" i="2"/>
  <c r="ES229" i="2"/>
  <c r="EV229" i="2"/>
  <c r="EW229" i="2"/>
  <c r="EZ229" i="2"/>
  <c r="FA229" i="2"/>
  <c r="FD229" i="2"/>
  <c r="FE229" i="2"/>
  <c r="FH229" i="2"/>
  <c r="FI229" i="2"/>
  <c r="H230" i="2"/>
  <c r="I230" i="2"/>
  <c r="L230" i="2"/>
  <c r="M230" i="2"/>
  <c r="P230" i="2"/>
  <c r="Q230" i="2"/>
  <c r="T230" i="2"/>
  <c r="U230" i="2"/>
  <c r="X230" i="2"/>
  <c r="Y230" i="2"/>
  <c r="AB230" i="2"/>
  <c r="AC230" i="2"/>
  <c r="AF230" i="2"/>
  <c r="AG230" i="2"/>
  <c r="AJ230" i="2"/>
  <c r="AK230" i="2"/>
  <c r="AN230" i="2"/>
  <c r="AO230" i="2"/>
  <c r="AR230" i="2"/>
  <c r="AS230" i="2"/>
  <c r="AV230" i="2"/>
  <c r="AW230" i="2"/>
  <c r="AZ230" i="2"/>
  <c r="BA230" i="2"/>
  <c r="BD230" i="2"/>
  <c r="BE230" i="2"/>
  <c r="BH230" i="2"/>
  <c r="BI230" i="2"/>
  <c r="BL230" i="2"/>
  <c r="BM230" i="2"/>
  <c r="BP230" i="2"/>
  <c r="BQ230" i="2"/>
  <c r="BT230" i="2"/>
  <c r="BU230" i="2"/>
  <c r="BX230" i="2"/>
  <c r="BY230" i="2"/>
  <c r="CB230" i="2"/>
  <c r="CC230" i="2"/>
  <c r="CF230" i="2"/>
  <c r="CG230" i="2"/>
  <c r="CJ230" i="2"/>
  <c r="CK230" i="2"/>
  <c r="CN230" i="2"/>
  <c r="CO230" i="2"/>
  <c r="CR230" i="2"/>
  <c r="CS230" i="2"/>
  <c r="CV230" i="2"/>
  <c r="CW230" i="2"/>
  <c r="CZ230" i="2"/>
  <c r="DA230" i="2"/>
  <c r="DD230" i="2"/>
  <c r="DE230" i="2"/>
  <c r="DH230" i="2"/>
  <c r="DI230" i="2"/>
  <c r="DL230" i="2"/>
  <c r="DM230" i="2"/>
  <c r="DP230" i="2"/>
  <c r="DQ230" i="2"/>
  <c r="DT230" i="2"/>
  <c r="DU230" i="2"/>
  <c r="DX230" i="2"/>
  <c r="DY230" i="2"/>
  <c r="EB230" i="2"/>
  <c r="EC230" i="2"/>
  <c r="EF230" i="2"/>
  <c r="EG230" i="2"/>
  <c r="EJ230" i="2"/>
  <c r="EK230" i="2"/>
  <c r="EN230" i="2"/>
  <c r="EO230" i="2"/>
  <c r="ER230" i="2"/>
  <c r="ES230" i="2"/>
  <c r="EV230" i="2"/>
  <c r="EW230" i="2"/>
  <c r="EZ230" i="2"/>
  <c r="FA230" i="2"/>
  <c r="FD230" i="2"/>
  <c r="FE230" i="2"/>
  <c r="FH230" i="2"/>
  <c r="FI230" i="2"/>
  <c r="H231" i="2"/>
  <c r="I231" i="2"/>
  <c r="L231" i="2"/>
  <c r="M231" i="2"/>
  <c r="P231" i="2"/>
  <c r="Q231" i="2"/>
  <c r="T231" i="2"/>
  <c r="U231" i="2"/>
  <c r="X231" i="2"/>
  <c r="Y231" i="2"/>
  <c r="AB231" i="2"/>
  <c r="AC231" i="2"/>
  <c r="AF231" i="2"/>
  <c r="AG231" i="2"/>
  <c r="AJ231" i="2"/>
  <c r="AK231" i="2"/>
  <c r="AN231" i="2"/>
  <c r="AO231" i="2"/>
  <c r="AR231" i="2"/>
  <c r="AS231" i="2"/>
  <c r="AV231" i="2"/>
  <c r="AW231" i="2"/>
  <c r="AZ231" i="2"/>
  <c r="BA231" i="2"/>
  <c r="BD231" i="2"/>
  <c r="BE231" i="2"/>
  <c r="BH231" i="2"/>
  <c r="BI231" i="2"/>
  <c r="BL231" i="2"/>
  <c r="BM231" i="2"/>
  <c r="BP231" i="2"/>
  <c r="BQ231" i="2"/>
  <c r="BT231" i="2"/>
  <c r="BU231" i="2"/>
  <c r="BX231" i="2"/>
  <c r="BY231" i="2"/>
  <c r="CB231" i="2"/>
  <c r="CC231" i="2"/>
  <c r="CF231" i="2"/>
  <c r="CG231" i="2"/>
  <c r="CJ231" i="2"/>
  <c r="CK231" i="2"/>
  <c r="CN231" i="2"/>
  <c r="CO231" i="2"/>
  <c r="CR231" i="2"/>
  <c r="CS231" i="2"/>
  <c r="CV231" i="2"/>
  <c r="CW231" i="2"/>
  <c r="CZ231" i="2"/>
  <c r="DA231" i="2"/>
  <c r="DD231" i="2"/>
  <c r="DE231" i="2"/>
  <c r="DH231" i="2"/>
  <c r="DI231" i="2"/>
  <c r="DL231" i="2"/>
  <c r="DM231" i="2"/>
  <c r="DP231" i="2"/>
  <c r="DQ231" i="2"/>
  <c r="DT231" i="2"/>
  <c r="DU231" i="2"/>
  <c r="DX231" i="2"/>
  <c r="DY231" i="2"/>
  <c r="EB231" i="2"/>
  <c r="EC231" i="2"/>
  <c r="EF231" i="2"/>
  <c r="EG231" i="2"/>
  <c r="EJ231" i="2"/>
  <c r="EK231" i="2"/>
  <c r="EN231" i="2"/>
  <c r="EO231" i="2"/>
  <c r="ER231" i="2"/>
  <c r="ES231" i="2"/>
  <c r="EV231" i="2"/>
  <c r="EW231" i="2"/>
  <c r="EZ231" i="2"/>
  <c r="FA231" i="2"/>
  <c r="FD231" i="2"/>
  <c r="FE231" i="2"/>
  <c r="FH231" i="2"/>
  <c r="FI231" i="2"/>
  <c r="H232" i="2"/>
  <c r="I232" i="2"/>
  <c r="L232" i="2"/>
  <c r="M232" i="2"/>
  <c r="P232" i="2"/>
  <c r="Q232" i="2"/>
  <c r="T232" i="2"/>
  <c r="U232" i="2"/>
  <c r="X232" i="2"/>
  <c r="Y232" i="2"/>
  <c r="AB232" i="2"/>
  <c r="AC232" i="2"/>
  <c r="AF232" i="2"/>
  <c r="AG232" i="2"/>
  <c r="AJ232" i="2"/>
  <c r="AK232" i="2"/>
  <c r="AN232" i="2"/>
  <c r="AO232" i="2"/>
  <c r="AR232" i="2"/>
  <c r="AS232" i="2"/>
  <c r="AV232" i="2"/>
  <c r="AW232" i="2"/>
  <c r="AZ232" i="2"/>
  <c r="BA232" i="2"/>
  <c r="BD232" i="2"/>
  <c r="BE232" i="2"/>
  <c r="BH232" i="2"/>
  <c r="BI232" i="2"/>
  <c r="BL232" i="2"/>
  <c r="BM232" i="2"/>
  <c r="BP232" i="2"/>
  <c r="BQ232" i="2"/>
  <c r="BT232" i="2"/>
  <c r="BU232" i="2"/>
  <c r="BX232" i="2"/>
  <c r="BY232" i="2"/>
  <c r="CB232" i="2"/>
  <c r="CC232" i="2"/>
  <c r="CF232" i="2"/>
  <c r="CG232" i="2"/>
  <c r="CJ232" i="2"/>
  <c r="CK232" i="2"/>
  <c r="CN232" i="2"/>
  <c r="CO232" i="2"/>
  <c r="CR232" i="2"/>
  <c r="CS232" i="2"/>
  <c r="CV232" i="2"/>
  <c r="CW232" i="2"/>
  <c r="CZ232" i="2"/>
  <c r="DA232" i="2"/>
  <c r="DD232" i="2"/>
  <c r="DE232" i="2"/>
  <c r="DH232" i="2"/>
  <c r="DI232" i="2"/>
  <c r="DL232" i="2"/>
  <c r="DM232" i="2"/>
  <c r="DP232" i="2"/>
  <c r="DQ232" i="2"/>
  <c r="DT232" i="2"/>
  <c r="DU232" i="2"/>
  <c r="DX232" i="2"/>
  <c r="DY232" i="2"/>
  <c r="EB232" i="2"/>
  <c r="EC232" i="2"/>
  <c r="EF232" i="2"/>
  <c r="EG232" i="2"/>
  <c r="EJ232" i="2"/>
  <c r="EK232" i="2"/>
  <c r="EN232" i="2"/>
  <c r="EO232" i="2"/>
  <c r="ER232" i="2"/>
  <c r="ES232" i="2"/>
  <c r="EV232" i="2"/>
  <c r="EW232" i="2"/>
  <c r="EZ232" i="2"/>
  <c r="FA232" i="2"/>
  <c r="FD232" i="2"/>
  <c r="FE232" i="2"/>
  <c r="FH232" i="2"/>
  <c r="FI232" i="2"/>
  <c r="H233" i="2"/>
  <c r="I233" i="2"/>
  <c r="L233" i="2"/>
  <c r="M233" i="2"/>
  <c r="P233" i="2"/>
  <c r="Q233" i="2"/>
  <c r="T233" i="2"/>
  <c r="U233" i="2"/>
  <c r="X233" i="2"/>
  <c r="Y233" i="2"/>
  <c r="AB233" i="2"/>
  <c r="AC233" i="2"/>
  <c r="AF233" i="2"/>
  <c r="AG233" i="2"/>
  <c r="AJ233" i="2"/>
  <c r="AK233" i="2"/>
  <c r="AN233" i="2"/>
  <c r="AO233" i="2"/>
  <c r="AR233" i="2"/>
  <c r="AS233" i="2"/>
  <c r="AV233" i="2"/>
  <c r="AW233" i="2"/>
  <c r="AZ233" i="2"/>
  <c r="BA233" i="2"/>
  <c r="BD233" i="2"/>
  <c r="BE233" i="2"/>
  <c r="BH233" i="2"/>
  <c r="BI233" i="2"/>
  <c r="BL233" i="2"/>
  <c r="BM233" i="2"/>
  <c r="BP233" i="2"/>
  <c r="BQ233" i="2"/>
  <c r="BT233" i="2"/>
  <c r="BU233" i="2"/>
  <c r="BX233" i="2"/>
  <c r="BY233" i="2"/>
  <c r="CB233" i="2"/>
  <c r="CC233" i="2"/>
  <c r="CF233" i="2"/>
  <c r="CG233" i="2"/>
  <c r="CJ233" i="2"/>
  <c r="CK233" i="2"/>
  <c r="CN233" i="2"/>
  <c r="CO233" i="2"/>
  <c r="CR233" i="2"/>
  <c r="CS233" i="2"/>
  <c r="CV233" i="2"/>
  <c r="CW233" i="2"/>
  <c r="CZ233" i="2"/>
  <c r="DA233" i="2"/>
  <c r="DD233" i="2"/>
  <c r="DE233" i="2"/>
  <c r="DH233" i="2"/>
  <c r="DI233" i="2"/>
  <c r="DL233" i="2"/>
  <c r="DM233" i="2"/>
  <c r="DP233" i="2"/>
  <c r="DQ233" i="2"/>
  <c r="DT233" i="2"/>
  <c r="DU233" i="2"/>
  <c r="DX233" i="2"/>
  <c r="DY233" i="2"/>
  <c r="EB233" i="2"/>
  <c r="EC233" i="2"/>
  <c r="EF233" i="2"/>
  <c r="EG233" i="2"/>
  <c r="EJ233" i="2"/>
  <c r="EK233" i="2"/>
  <c r="EN233" i="2"/>
  <c r="EO233" i="2"/>
  <c r="ER233" i="2"/>
  <c r="ES233" i="2"/>
  <c r="EV233" i="2"/>
  <c r="EW233" i="2"/>
  <c r="EZ233" i="2"/>
  <c r="FA233" i="2"/>
  <c r="FD233" i="2"/>
  <c r="FE233" i="2"/>
  <c r="FH233" i="2"/>
  <c r="FI233" i="2"/>
  <c r="H234" i="2"/>
  <c r="I234" i="2"/>
  <c r="L234" i="2"/>
  <c r="M234" i="2"/>
  <c r="P234" i="2"/>
  <c r="Q234" i="2"/>
  <c r="T234" i="2"/>
  <c r="U234" i="2"/>
  <c r="X234" i="2"/>
  <c r="Y234" i="2"/>
  <c r="AB234" i="2"/>
  <c r="AC234" i="2"/>
  <c r="AF234" i="2"/>
  <c r="AG234" i="2"/>
  <c r="AJ234" i="2"/>
  <c r="AK234" i="2"/>
  <c r="AN234" i="2"/>
  <c r="AO234" i="2"/>
  <c r="AR234" i="2"/>
  <c r="AS234" i="2"/>
  <c r="AV234" i="2"/>
  <c r="AW234" i="2"/>
  <c r="AZ234" i="2"/>
  <c r="BA234" i="2"/>
  <c r="BD234" i="2"/>
  <c r="BE234" i="2"/>
  <c r="BH234" i="2"/>
  <c r="BI234" i="2"/>
  <c r="BL234" i="2"/>
  <c r="BM234" i="2"/>
  <c r="BP234" i="2"/>
  <c r="BQ234" i="2"/>
  <c r="BT234" i="2"/>
  <c r="BU234" i="2"/>
  <c r="BX234" i="2"/>
  <c r="BY234" i="2"/>
  <c r="CB234" i="2"/>
  <c r="CC234" i="2"/>
  <c r="CF234" i="2"/>
  <c r="CG234" i="2"/>
  <c r="CJ234" i="2"/>
  <c r="CK234" i="2"/>
  <c r="CN234" i="2"/>
  <c r="CO234" i="2"/>
  <c r="CR234" i="2"/>
  <c r="CS234" i="2"/>
  <c r="CV234" i="2"/>
  <c r="CW234" i="2"/>
  <c r="CZ234" i="2"/>
  <c r="DA234" i="2"/>
  <c r="DD234" i="2"/>
  <c r="DE234" i="2"/>
  <c r="DH234" i="2"/>
  <c r="DI234" i="2"/>
  <c r="DL234" i="2"/>
  <c r="DM234" i="2"/>
  <c r="DP234" i="2"/>
  <c r="DQ234" i="2"/>
  <c r="DT234" i="2"/>
  <c r="DU234" i="2"/>
  <c r="DX234" i="2"/>
  <c r="DY234" i="2"/>
  <c r="EB234" i="2"/>
  <c r="EC234" i="2"/>
  <c r="EF234" i="2"/>
  <c r="EG234" i="2"/>
  <c r="EJ234" i="2"/>
  <c r="EK234" i="2"/>
  <c r="EN234" i="2"/>
  <c r="EO234" i="2"/>
  <c r="ER234" i="2"/>
  <c r="ES234" i="2"/>
  <c r="EV234" i="2"/>
  <c r="EW234" i="2"/>
  <c r="EZ234" i="2"/>
  <c r="FA234" i="2"/>
  <c r="FD234" i="2"/>
  <c r="FE234" i="2"/>
  <c r="FH234" i="2"/>
  <c r="FI234" i="2"/>
  <c r="H235" i="2"/>
  <c r="I235" i="2"/>
  <c r="L235" i="2"/>
  <c r="M235" i="2"/>
  <c r="P235" i="2"/>
  <c r="Q235" i="2"/>
  <c r="T235" i="2"/>
  <c r="U235" i="2"/>
  <c r="X235" i="2"/>
  <c r="Y235" i="2"/>
  <c r="AB235" i="2"/>
  <c r="AC235" i="2"/>
  <c r="AF235" i="2"/>
  <c r="AG235" i="2"/>
  <c r="AJ235" i="2"/>
  <c r="AK235" i="2"/>
  <c r="AN235" i="2"/>
  <c r="AO235" i="2"/>
  <c r="AR235" i="2"/>
  <c r="AS235" i="2"/>
  <c r="AV235" i="2"/>
  <c r="AW235" i="2"/>
  <c r="AZ235" i="2"/>
  <c r="BA235" i="2"/>
  <c r="BD235" i="2"/>
  <c r="BE235" i="2"/>
  <c r="BH235" i="2"/>
  <c r="BI235" i="2"/>
  <c r="BL235" i="2"/>
  <c r="BM235" i="2"/>
  <c r="BP235" i="2"/>
  <c r="BQ235" i="2"/>
  <c r="BT235" i="2"/>
  <c r="BU235" i="2"/>
  <c r="BX235" i="2"/>
  <c r="BY235" i="2"/>
  <c r="CB235" i="2"/>
  <c r="CC235" i="2"/>
  <c r="CF235" i="2"/>
  <c r="CG235" i="2"/>
  <c r="CJ235" i="2"/>
  <c r="CK235" i="2"/>
  <c r="CN235" i="2"/>
  <c r="CO235" i="2"/>
  <c r="CR235" i="2"/>
  <c r="CS235" i="2"/>
  <c r="CV235" i="2"/>
  <c r="CW235" i="2"/>
  <c r="CZ235" i="2"/>
  <c r="DA235" i="2"/>
  <c r="DD235" i="2"/>
  <c r="DE235" i="2"/>
  <c r="DH235" i="2"/>
  <c r="DI235" i="2"/>
  <c r="DL235" i="2"/>
  <c r="DM235" i="2"/>
  <c r="DP235" i="2"/>
  <c r="DQ235" i="2"/>
  <c r="DT235" i="2"/>
  <c r="DU235" i="2"/>
  <c r="DX235" i="2"/>
  <c r="DY235" i="2"/>
  <c r="EB235" i="2"/>
  <c r="EC235" i="2"/>
  <c r="EF235" i="2"/>
  <c r="EG235" i="2"/>
  <c r="EJ235" i="2"/>
  <c r="EK235" i="2"/>
  <c r="EN235" i="2"/>
  <c r="EO235" i="2"/>
  <c r="ER235" i="2"/>
  <c r="ES235" i="2"/>
  <c r="EV235" i="2"/>
  <c r="EW235" i="2"/>
  <c r="EZ235" i="2"/>
  <c r="FA235" i="2"/>
  <c r="FD235" i="2"/>
  <c r="FE235" i="2"/>
  <c r="FH235" i="2"/>
  <c r="FI235" i="2"/>
  <c r="H236" i="2"/>
  <c r="I236" i="2"/>
  <c r="L236" i="2"/>
  <c r="M236" i="2"/>
  <c r="P236" i="2"/>
  <c r="Q236" i="2"/>
  <c r="T236" i="2"/>
  <c r="U236" i="2"/>
  <c r="X236" i="2"/>
  <c r="Y236" i="2"/>
  <c r="AB236" i="2"/>
  <c r="AC236" i="2"/>
  <c r="AF236" i="2"/>
  <c r="AG236" i="2"/>
  <c r="AJ236" i="2"/>
  <c r="AK236" i="2"/>
  <c r="AN236" i="2"/>
  <c r="AO236" i="2"/>
  <c r="AR236" i="2"/>
  <c r="AS236" i="2"/>
  <c r="AV236" i="2"/>
  <c r="AW236" i="2"/>
  <c r="AZ236" i="2"/>
  <c r="BA236" i="2"/>
  <c r="BD236" i="2"/>
  <c r="BE236" i="2"/>
  <c r="BH236" i="2"/>
  <c r="BI236" i="2"/>
  <c r="BL236" i="2"/>
  <c r="BM236" i="2"/>
  <c r="BP236" i="2"/>
  <c r="BQ236" i="2"/>
  <c r="BT236" i="2"/>
  <c r="BU236" i="2"/>
  <c r="BX236" i="2"/>
  <c r="BY236" i="2"/>
  <c r="CB236" i="2"/>
  <c r="CC236" i="2"/>
  <c r="CF236" i="2"/>
  <c r="CG236" i="2"/>
  <c r="CJ236" i="2"/>
  <c r="CK236" i="2"/>
  <c r="CN236" i="2"/>
  <c r="CO236" i="2"/>
  <c r="CR236" i="2"/>
  <c r="CS236" i="2"/>
  <c r="CV236" i="2"/>
  <c r="CW236" i="2"/>
  <c r="CZ236" i="2"/>
  <c r="DA236" i="2"/>
  <c r="DD236" i="2"/>
  <c r="DE236" i="2"/>
  <c r="DH236" i="2"/>
  <c r="DI236" i="2"/>
  <c r="DL236" i="2"/>
  <c r="DM236" i="2"/>
  <c r="DP236" i="2"/>
  <c r="DQ236" i="2"/>
  <c r="DT236" i="2"/>
  <c r="DU236" i="2"/>
  <c r="DX236" i="2"/>
  <c r="DY236" i="2"/>
  <c r="EB236" i="2"/>
  <c r="EC236" i="2"/>
  <c r="EF236" i="2"/>
  <c r="EG236" i="2"/>
  <c r="EJ236" i="2"/>
  <c r="EK236" i="2"/>
  <c r="EN236" i="2"/>
  <c r="EO236" i="2"/>
  <c r="ER236" i="2"/>
  <c r="ES236" i="2"/>
  <c r="EV236" i="2"/>
  <c r="EW236" i="2"/>
  <c r="EZ236" i="2"/>
  <c r="FA236" i="2"/>
  <c r="FD236" i="2"/>
  <c r="FE236" i="2"/>
  <c r="FH236" i="2"/>
  <c r="FI236" i="2"/>
  <c r="H237" i="2"/>
  <c r="I237" i="2"/>
  <c r="L237" i="2"/>
  <c r="M237" i="2"/>
  <c r="P237" i="2"/>
  <c r="Q237" i="2"/>
  <c r="T237" i="2"/>
  <c r="U237" i="2"/>
  <c r="X237" i="2"/>
  <c r="Y237" i="2"/>
  <c r="AB237" i="2"/>
  <c r="AC237" i="2"/>
  <c r="AF237" i="2"/>
  <c r="AG237" i="2"/>
  <c r="AJ237" i="2"/>
  <c r="AK237" i="2"/>
  <c r="AN237" i="2"/>
  <c r="AO237" i="2"/>
  <c r="AR237" i="2"/>
  <c r="AS237" i="2"/>
  <c r="AV237" i="2"/>
  <c r="AW237" i="2"/>
  <c r="AZ237" i="2"/>
  <c r="BA237" i="2"/>
  <c r="BD237" i="2"/>
  <c r="BE237" i="2"/>
  <c r="BH237" i="2"/>
  <c r="BI237" i="2"/>
  <c r="BL237" i="2"/>
  <c r="BM237" i="2"/>
  <c r="BP237" i="2"/>
  <c r="BQ237" i="2"/>
  <c r="BT237" i="2"/>
  <c r="BU237" i="2"/>
  <c r="BX237" i="2"/>
  <c r="BY237" i="2"/>
  <c r="CB237" i="2"/>
  <c r="CC237" i="2"/>
  <c r="CF237" i="2"/>
  <c r="CG237" i="2"/>
  <c r="CJ237" i="2"/>
  <c r="CK237" i="2"/>
  <c r="CN237" i="2"/>
  <c r="CO237" i="2"/>
  <c r="CR237" i="2"/>
  <c r="CS237" i="2"/>
  <c r="CV237" i="2"/>
  <c r="CW237" i="2"/>
  <c r="CZ237" i="2"/>
  <c r="DA237" i="2"/>
  <c r="DD237" i="2"/>
  <c r="DE237" i="2"/>
  <c r="DH237" i="2"/>
  <c r="DI237" i="2"/>
  <c r="DL237" i="2"/>
  <c r="DM237" i="2"/>
  <c r="DP237" i="2"/>
  <c r="DQ237" i="2"/>
  <c r="DT237" i="2"/>
  <c r="DU237" i="2"/>
  <c r="DX237" i="2"/>
  <c r="DY237" i="2"/>
  <c r="EB237" i="2"/>
  <c r="EC237" i="2"/>
  <c r="EF237" i="2"/>
  <c r="EG237" i="2"/>
  <c r="EJ237" i="2"/>
  <c r="EK237" i="2"/>
  <c r="EN237" i="2"/>
  <c r="EO237" i="2"/>
  <c r="ER237" i="2"/>
  <c r="ES237" i="2"/>
  <c r="EV237" i="2"/>
  <c r="EW237" i="2"/>
  <c r="EZ237" i="2"/>
  <c r="FA237" i="2"/>
  <c r="FD237" i="2"/>
  <c r="FE237" i="2"/>
  <c r="FH237" i="2"/>
  <c r="FI237" i="2"/>
  <c r="H238" i="2"/>
  <c r="I238" i="2"/>
  <c r="L238" i="2"/>
  <c r="M238" i="2"/>
  <c r="P238" i="2"/>
  <c r="Q238" i="2"/>
  <c r="T238" i="2"/>
  <c r="U238" i="2"/>
  <c r="X238" i="2"/>
  <c r="Y238" i="2"/>
  <c r="AB238" i="2"/>
  <c r="AC238" i="2"/>
  <c r="AF238" i="2"/>
  <c r="AG238" i="2"/>
  <c r="AJ238" i="2"/>
  <c r="AK238" i="2"/>
  <c r="AN238" i="2"/>
  <c r="AO238" i="2"/>
  <c r="AR238" i="2"/>
  <c r="AS238" i="2"/>
  <c r="AV238" i="2"/>
  <c r="AW238" i="2"/>
  <c r="AZ238" i="2"/>
  <c r="BA238" i="2"/>
  <c r="BD238" i="2"/>
  <c r="BE238" i="2"/>
  <c r="BH238" i="2"/>
  <c r="BI238" i="2"/>
  <c r="BL238" i="2"/>
  <c r="BM238" i="2"/>
  <c r="BP238" i="2"/>
  <c r="BQ238" i="2"/>
  <c r="BT238" i="2"/>
  <c r="BU238" i="2"/>
  <c r="BX238" i="2"/>
  <c r="BY238" i="2"/>
  <c r="CB238" i="2"/>
  <c r="CC238" i="2"/>
  <c r="CF238" i="2"/>
  <c r="CG238" i="2"/>
  <c r="CJ238" i="2"/>
  <c r="CK238" i="2"/>
  <c r="CN238" i="2"/>
  <c r="CO238" i="2"/>
  <c r="CR238" i="2"/>
  <c r="CS238" i="2"/>
  <c r="CV238" i="2"/>
  <c r="CW238" i="2"/>
  <c r="CZ238" i="2"/>
  <c r="DA238" i="2"/>
  <c r="DD238" i="2"/>
  <c r="DE238" i="2"/>
  <c r="DH238" i="2"/>
  <c r="DI238" i="2"/>
  <c r="DL238" i="2"/>
  <c r="DM238" i="2"/>
  <c r="DP238" i="2"/>
  <c r="DQ238" i="2"/>
  <c r="DT238" i="2"/>
  <c r="DU238" i="2"/>
  <c r="DX238" i="2"/>
  <c r="DY238" i="2"/>
  <c r="EB238" i="2"/>
  <c r="EC238" i="2"/>
  <c r="EF238" i="2"/>
  <c r="EG238" i="2"/>
  <c r="EJ238" i="2"/>
  <c r="EK238" i="2"/>
  <c r="EN238" i="2"/>
  <c r="EO238" i="2"/>
  <c r="ER238" i="2"/>
  <c r="ES238" i="2"/>
  <c r="EV238" i="2"/>
  <c r="EW238" i="2"/>
  <c r="EZ238" i="2"/>
  <c r="FA238" i="2"/>
  <c r="FD238" i="2"/>
  <c r="FE238" i="2"/>
  <c r="FH238" i="2"/>
  <c r="FI238" i="2"/>
  <c r="H239" i="2"/>
  <c r="I239" i="2"/>
  <c r="L239" i="2"/>
  <c r="M239" i="2"/>
  <c r="P239" i="2"/>
  <c r="Q239" i="2"/>
  <c r="T239" i="2"/>
  <c r="U239" i="2"/>
  <c r="X239" i="2"/>
  <c r="Y239" i="2"/>
  <c r="AB239" i="2"/>
  <c r="AC239" i="2"/>
  <c r="AF239" i="2"/>
  <c r="AG239" i="2"/>
  <c r="AJ239" i="2"/>
  <c r="AK239" i="2"/>
  <c r="AN239" i="2"/>
  <c r="AO239" i="2"/>
  <c r="AR239" i="2"/>
  <c r="AS239" i="2"/>
  <c r="AV239" i="2"/>
  <c r="AW239" i="2"/>
  <c r="AZ239" i="2"/>
  <c r="BA239" i="2"/>
  <c r="BD239" i="2"/>
  <c r="BE239" i="2"/>
  <c r="BH239" i="2"/>
  <c r="BI239" i="2"/>
  <c r="BL239" i="2"/>
  <c r="BM239" i="2"/>
  <c r="BP239" i="2"/>
  <c r="BQ239" i="2"/>
  <c r="BT239" i="2"/>
  <c r="BU239" i="2"/>
  <c r="BX239" i="2"/>
  <c r="BY239" i="2"/>
  <c r="CB239" i="2"/>
  <c r="CC239" i="2"/>
  <c r="CF239" i="2"/>
  <c r="CG239" i="2"/>
  <c r="CJ239" i="2"/>
  <c r="CK239" i="2"/>
  <c r="CN239" i="2"/>
  <c r="CO239" i="2"/>
  <c r="CR239" i="2"/>
  <c r="CS239" i="2"/>
  <c r="CV239" i="2"/>
  <c r="CW239" i="2"/>
  <c r="CZ239" i="2"/>
  <c r="DA239" i="2"/>
  <c r="DD239" i="2"/>
  <c r="DE239" i="2"/>
  <c r="DH239" i="2"/>
  <c r="DI239" i="2"/>
  <c r="DL239" i="2"/>
  <c r="DM239" i="2"/>
  <c r="DP239" i="2"/>
  <c r="DQ239" i="2"/>
  <c r="DT239" i="2"/>
  <c r="DU239" i="2"/>
  <c r="DX239" i="2"/>
  <c r="DY239" i="2"/>
  <c r="EB239" i="2"/>
  <c r="EC239" i="2"/>
  <c r="EF239" i="2"/>
  <c r="EG239" i="2"/>
  <c r="EJ239" i="2"/>
  <c r="EK239" i="2"/>
  <c r="EN239" i="2"/>
  <c r="EO239" i="2"/>
  <c r="ER239" i="2"/>
  <c r="ES239" i="2"/>
  <c r="EV239" i="2"/>
  <c r="EW239" i="2"/>
  <c r="EZ239" i="2"/>
  <c r="FA239" i="2"/>
  <c r="FD239" i="2"/>
  <c r="FE239" i="2"/>
  <c r="FH239" i="2"/>
  <c r="FI239" i="2"/>
  <c r="H240" i="2"/>
  <c r="I240" i="2"/>
  <c r="L240" i="2"/>
  <c r="M240" i="2"/>
  <c r="P240" i="2"/>
  <c r="Q240" i="2"/>
  <c r="T240" i="2"/>
  <c r="U240" i="2"/>
  <c r="X240" i="2"/>
  <c r="Y240" i="2"/>
  <c r="AB240" i="2"/>
  <c r="AC240" i="2"/>
  <c r="AF240" i="2"/>
  <c r="AG240" i="2"/>
  <c r="AJ240" i="2"/>
  <c r="AK240" i="2"/>
  <c r="AN240" i="2"/>
  <c r="AO240" i="2"/>
  <c r="AR240" i="2"/>
  <c r="AS240" i="2"/>
  <c r="AV240" i="2"/>
  <c r="AW240" i="2"/>
  <c r="AZ240" i="2"/>
  <c r="BA240" i="2"/>
  <c r="BD240" i="2"/>
  <c r="BE240" i="2"/>
  <c r="BH240" i="2"/>
  <c r="BI240" i="2"/>
  <c r="BL240" i="2"/>
  <c r="BM240" i="2"/>
  <c r="BP240" i="2"/>
  <c r="BQ240" i="2"/>
  <c r="BT240" i="2"/>
  <c r="BU240" i="2"/>
  <c r="BX240" i="2"/>
  <c r="BY240" i="2"/>
  <c r="CB240" i="2"/>
  <c r="CC240" i="2"/>
  <c r="CF240" i="2"/>
  <c r="CG240" i="2"/>
  <c r="CJ240" i="2"/>
  <c r="CK240" i="2"/>
  <c r="CN240" i="2"/>
  <c r="CO240" i="2"/>
  <c r="CR240" i="2"/>
  <c r="CS240" i="2"/>
  <c r="CV240" i="2"/>
  <c r="CW240" i="2"/>
  <c r="CZ240" i="2"/>
  <c r="DA240" i="2"/>
  <c r="DD240" i="2"/>
  <c r="DE240" i="2"/>
  <c r="DH240" i="2"/>
  <c r="DI240" i="2"/>
  <c r="DL240" i="2"/>
  <c r="DM240" i="2"/>
  <c r="DP240" i="2"/>
  <c r="DQ240" i="2"/>
  <c r="DT240" i="2"/>
  <c r="DU240" i="2"/>
  <c r="DX240" i="2"/>
  <c r="DY240" i="2"/>
  <c r="EB240" i="2"/>
  <c r="EC240" i="2"/>
  <c r="EF240" i="2"/>
  <c r="EG240" i="2"/>
  <c r="EJ240" i="2"/>
  <c r="EK240" i="2"/>
  <c r="EN240" i="2"/>
  <c r="EO240" i="2"/>
  <c r="ER240" i="2"/>
  <c r="ES240" i="2"/>
  <c r="EV240" i="2"/>
  <c r="EW240" i="2"/>
  <c r="EZ240" i="2"/>
  <c r="FA240" i="2"/>
  <c r="FD240" i="2"/>
  <c r="FE240" i="2"/>
  <c r="FH240" i="2"/>
  <c r="FI240" i="2"/>
  <c r="H241" i="2"/>
  <c r="I241" i="2"/>
  <c r="L241" i="2"/>
  <c r="M241" i="2"/>
  <c r="P241" i="2"/>
  <c r="Q241" i="2"/>
  <c r="T241" i="2"/>
  <c r="U241" i="2"/>
  <c r="X241" i="2"/>
  <c r="Y241" i="2"/>
  <c r="AB241" i="2"/>
  <c r="AC241" i="2"/>
  <c r="AF241" i="2"/>
  <c r="AG241" i="2"/>
  <c r="AJ241" i="2"/>
  <c r="AK241" i="2"/>
  <c r="AN241" i="2"/>
  <c r="AO241" i="2"/>
  <c r="AR241" i="2"/>
  <c r="AS241" i="2"/>
  <c r="AV241" i="2"/>
  <c r="AW241" i="2"/>
  <c r="AZ241" i="2"/>
  <c r="BA241" i="2"/>
  <c r="BD241" i="2"/>
  <c r="BE241" i="2"/>
  <c r="BH241" i="2"/>
  <c r="BI241" i="2"/>
  <c r="BL241" i="2"/>
  <c r="BM241" i="2"/>
  <c r="BP241" i="2"/>
  <c r="BQ241" i="2"/>
  <c r="BT241" i="2"/>
  <c r="BU241" i="2"/>
  <c r="BX241" i="2"/>
  <c r="BY241" i="2"/>
  <c r="CB241" i="2"/>
  <c r="CC241" i="2"/>
  <c r="CF241" i="2"/>
  <c r="CG241" i="2"/>
  <c r="CJ241" i="2"/>
  <c r="CK241" i="2"/>
  <c r="CN241" i="2"/>
  <c r="CO241" i="2"/>
  <c r="CR241" i="2"/>
  <c r="CS241" i="2"/>
  <c r="CV241" i="2"/>
  <c r="CW241" i="2"/>
  <c r="CZ241" i="2"/>
  <c r="DA241" i="2"/>
  <c r="DD241" i="2"/>
  <c r="DE241" i="2"/>
  <c r="DH241" i="2"/>
  <c r="DI241" i="2"/>
  <c r="DL241" i="2"/>
  <c r="DM241" i="2"/>
  <c r="DP241" i="2"/>
  <c r="DQ241" i="2"/>
  <c r="DT241" i="2"/>
  <c r="DU241" i="2"/>
  <c r="DX241" i="2"/>
  <c r="DY241" i="2"/>
  <c r="EB241" i="2"/>
  <c r="EC241" i="2"/>
  <c r="EF241" i="2"/>
  <c r="EG241" i="2"/>
  <c r="EJ241" i="2"/>
  <c r="EK241" i="2"/>
  <c r="EN241" i="2"/>
  <c r="EO241" i="2"/>
  <c r="ER241" i="2"/>
  <c r="ES241" i="2"/>
  <c r="EV241" i="2"/>
  <c r="EW241" i="2"/>
  <c r="EZ241" i="2"/>
  <c r="FA241" i="2"/>
  <c r="FD241" i="2"/>
  <c r="FE241" i="2"/>
  <c r="FH241" i="2"/>
  <c r="FI241" i="2"/>
  <c r="H242" i="2"/>
  <c r="I242" i="2"/>
  <c r="L242" i="2"/>
  <c r="M242" i="2"/>
  <c r="P242" i="2"/>
  <c r="Q242" i="2"/>
  <c r="T242" i="2"/>
  <c r="U242" i="2"/>
  <c r="X242" i="2"/>
  <c r="Y242" i="2"/>
  <c r="AB242" i="2"/>
  <c r="AC242" i="2"/>
  <c r="AF242" i="2"/>
  <c r="AG242" i="2"/>
  <c r="AJ242" i="2"/>
  <c r="AK242" i="2"/>
  <c r="AN242" i="2"/>
  <c r="AO242" i="2"/>
  <c r="AR242" i="2"/>
  <c r="AS242" i="2"/>
  <c r="AV242" i="2"/>
  <c r="AW242" i="2"/>
  <c r="AZ242" i="2"/>
  <c r="BA242" i="2"/>
  <c r="BD242" i="2"/>
  <c r="BE242" i="2"/>
  <c r="BH242" i="2"/>
  <c r="BI242" i="2"/>
  <c r="BL242" i="2"/>
  <c r="BM242" i="2"/>
  <c r="BP242" i="2"/>
  <c r="BQ242" i="2"/>
  <c r="BT242" i="2"/>
  <c r="BU242" i="2"/>
  <c r="BX242" i="2"/>
  <c r="BY242" i="2"/>
  <c r="CB242" i="2"/>
  <c r="CC242" i="2"/>
  <c r="CF242" i="2"/>
  <c r="CG242" i="2"/>
  <c r="CJ242" i="2"/>
  <c r="CK242" i="2"/>
  <c r="CN242" i="2"/>
  <c r="CO242" i="2"/>
  <c r="CR242" i="2"/>
  <c r="CS242" i="2"/>
  <c r="CV242" i="2"/>
  <c r="CW242" i="2"/>
  <c r="CZ242" i="2"/>
  <c r="DA242" i="2"/>
  <c r="DD242" i="2"/>
  <c r="DE242" i="2"/>
  <c r="DH242" i="2"/>
  <c r="DI242" i="2"/>
  <c r="DL242" i="2"/>
  <c r="DM242" i="2"/>
  <c r="DP242" i="2"/>
  <c r="DQ242" i="2"/>
  <c r="DT242" i="2"/>
  <c r="DU242" i="2"/>
  <c r="DX242" i="2"/>
  <c r="DY242" i="2"/>
  <c r="EB242" i="2"/>
  <c r="EC242" i="2"/>
  <c r="EF242" i="2"/>
  <c r="EG242" i="2"/>
  <c r="EJ242" i="2"/>
  <c r="EK242" i="2"/>
  <c r="EN242" i="2"/>
  <c r="EO242" i="2"/>
  <c r="ER242" i="2"/>
  <c r="ES242" i="2"/>
  <c r="EV242" i="2"/>
  <c r="EW242" i="2"/>
  <c r="EZ242" i="2"/>
  <c r="FA242" i="2"/>
  <c r="FD242" i="2"/>
  <c r="FE242" i="2"/>
  <c r="FH242" i="2"/>
  <c r="FI242" i="2"/>
  <c r="H243" i="2"/>
  <c r="I243" i="2"/>
  <c r="L243" i="2"/>
  <c r="M243" i="2"/>
  <c r="P243" i="2"/>
  <c r="Q243" i="2"/>
  <c r="T243" i="2"/>
  <c r="U243" i="2"/>
  <c r="X243" i="2"/>
  <c r="Y243" i="2"/>
  <c r="AB243" i="2"/>
  <c r="AC243" i="2"/>
  <c r="AF243" i="2"/>
  <c r="AG243" i="2"/>
  <c r="AJ243" i="2"/>
  <c r="AK243" i="2"/>
  <c r="AN243" i="2"/>
  <c r="AO243" i="2"/>
  <c r="AR243" i="2"/>
  <c r="AS243" i="2"/>
  <c r="AV243" i="2"/>
  <c r="AW243" i="2"/>
  <c r="AZ243" i="2"/>
  <c r="BA243" i="2"/>
  <c r="BD243" i="2"/>
  <c r="BE243" i="2"/>
  <c r="BH243" i="2"/>
  <c r="BI243" i="2"/>
  <c r="BL243" i="2"/>
  <c r="BM243" i="2"/>
  <c r="BP243" i="2"/>
  <c r="BQ243" i="2"/>
  <c r="BT243" i="2"/>
  <c r="BU243" i="2"/>
  <c r="BX243" i="2"/>
  <c r="BY243" i="2"/>
  <c r="CB243" i="2"/>
  <c r="CC243" i="2"/>
  <c r="CF243" i="2"/>
  <c r="CG243" i="2"/>
  <c r="CJ243" i="2"/>
  <c r="CK243" i="2"/>
  <c r="CN243" i="2"/>
  <c r="CO243" i="2"/>
  <c r="CR243" i="2"/>
  <c r="CS243" i="2"/>
  <c r="CV243" i="2"/>
  <c r="CW243" i="2"/>
  <c r="CZ243" i="2"/>
  <c r="DA243" i="2"/>
  <c r="DD243" i="2"/>
  <c r="DE243" i="2"/>
  <c r="DH243" i="2"/>
  <c r="DI243" i="2"/>
  <c r="DL243" i="2"/>
  <c r="DM243" i="2"/>
  <c r="DP243" i="2"/>
  <c r="DQ243" i="2"/>
  <c r="DT243" i="2"/>
  <c r="DU243" i="2"/>
  <c r="DX243" i="2"/>
  <c r="DY243" i="2"/>
  <c r="EB243" i="2"/>
  <c r="EC243" i="2"/>
  <c r="EF243" i="2"/>
  <c r="EG243" i="2"/>
  <c r="EJ243" i="2"/>
  <c r="EK243" i="2"/>
  <c r="EN243" i="2"/>
  <c r="EO243" i="2"/>
  <c r="ER243" i="2"/>
  <c r="ES243" i="2"/>
  <c r="EV243" i="2"/>
  <c r="EW243" i="2"/>
  <c r="EZ243" i="2"/>
  <c r="FA243" i="2"/>
  <c r="FD243" i="2"/>
  <c r="FE243" i="2"/>
  <c r="FH243" i="2"/>
  <c r="FI243" i="2"/>
  <c r="H244" i="2"/>
  <c r="I244" i="2"/>
  <c r="L244" i="2"/>
  <c r="M244" i="2"/>
  <c r="P244" i="2"/>
  <c r="Q244" i="2"/>
  <c r="T244" i="2"/>
  <c r="U244" i="2"/>
  <c r="X244" i="2"/>
  <c r="Y244" i="2"/>
  <c r="AB244" i="2"/>
  <c r="AC244" i="2"/>
  <c r="AF244" i="2"/>
  <c r="AG244" i="2"/>
  <c r="AJ244" i="2"/>
  <c r="AK244" i="2"/>
  <c r="AN244" i="2"/>
  <c r="AO244" i="2"/>
  <c r="AR244" i="2"/>
  <c r="AS244" i="2"/>
  <c r="AV244" i="2"/>
  <c r="AW244" i="2"/>
  <c r="AZ244" i="2"/>
  <c r="BA244" i="2"/>
  <c r="BD244" i="2"/>
  <c r="BE244" i="2"/>
  <c r="BH244" i="2"/>
  <c r="BI244" i="2"/>
  <c r="BL244" i="2"/>
  <c r="BM244" i="2"/>
  <c r="BP244" i="2"/>
  <c r="BQ244" i="2"/>
  <c r="BT244" i="2"/>
  <c r="BU244" i="2"/>
  <c r="BX244" i="2"/>
  <c r="BY244" i="2"/>
  <c r="CB244" i="2"/>
  <c r="CC244" i="2"/>
  <c r="CF244" i="2"/>
  <c r="CG244" i="2"/>
  <c r="CJ244" i="2"/>
  <c r="CK244" i="2"/>
  <c r="CN244" i="2"/>
  <c r="CO244" i="2"/>
  <c r="CR244" i="2"/>
  <c r="CS244" i="2"/>
  <c r="CV244" i="2"/>
  <c r="CW244" i="2"/>
  <c r="CZ244" i="2"/>
  <c r="DA244" i="2"/>
  <c r="DD244" i="2"/>
  <c r="DE244" i="2"/>
  <c r="DH244" i="2"/>
  <c r="DI244" i="2"/>
  <c r="DL244" i="2"/>
  <c r="DM244" i="2"/>
  <c r="DP244" i="2"/>
  <c r="DQ244" i="2"/>
  <c r="DT244" i="2"/>
  <c r="DU244" i="2"/>
  <c r="DX244" i="2"/>
  <c r="DY244" i="2"/>
  <c r="EB244" i="2"/>
  <c r="EC244" i="2"/>
  <c r="EF244" i="2"/>
  <c r="EG244" i="2"/>
  <c r="EJ244" i="2"/>
  <c r="EK244" i="2"/>
  <c r="EN244" i="2"/>
  <c r="EO244" i="2"/>
  <c r="ER244" i="2"/>
  <c r="ES244" i="2"/>
  <c r="EV244" i="2"/>
  <c r="EW244" i="2"/>
  <c r="EZ244" i="2"/>
  <c r="FA244" i="2"/>
  <c r="FD244" i="2"/>
  <c r="FE244" i="2"/>
  <c r="FH244" i="2"/>
  <c r="FI244" i="2"/>
  <c r="H245" i="2"/>
  <c r="I245" i="2"/>
  <c r="L245" i="2"/>
  <c r="M245" i="2"/>
  <c r="P245" i="2"/>
  <c r="Q245" i="2"/>
  <c r="T245" i="2"/>
  <c r="U245" i="2"/>
  <c r="X245" i="2"/>
  <c r="Y245" i="2"/>
  <c r="AB245" i="2"/>
  <c r="AC245" i="2"/>
  <c r="AF245" i="2"/>
  <c r="AG245" i="2"/>
  <c r="AJ245" i="2"/>
  <c r="AK245" i="2"/>
  <c r="AN245" i="2"/>
  <c r="AO245" i="2"/>
  <c r="AR245" i="2"/>
  <c r="AS245" i="2"/>
  <c r="AV245" i="2"/>
  <c r="AW245" i="2"/>
  <c r="AZ245" i="2"/>
  <c r="BA245" i="2"/>
  <c r="BD245" i="2"/>
  <c r="BE245" i="2"/>
  <c r="BH245" i="2"/>
  <c r="BI245" i="2"/>
  <c r="BL245" i="2"/>
  <c r="BM245" i="2"/>
  <c r="BP245" i="2"/>
  <c r="BQ245" i="2"/>
  <c r="BT245" i="2"/>
  <c r="BU245" i="2"/>
  <c r="BX245" i="2"/>
  <c r="BY245" i="2"/>
  <c r="CB245" i="2"/>
  <c r="CC245" i="2"/>
  <c r="CF245" i="2"/>
  <c r="CG245" i="2"/>
  <c r="CJ245" i="2"/>
  <c r="CK245" i="2"/>
  <c r="CN245" i="2"/>
  <c r="CO245" i="2"/>
  <c r="CR245" i="2"/>
  <c r="CS245" i="2"/>
  <c r="CV245" i="2"/>
  <c r="CW245" i="2"/>
  <c r="CZ245" i="2"/>
  <c r="DA245" i="2"/>
  <c r="DD245" i="2"/>
  <c r="DE245" i="2"/>
  <c r="DH245" i="2"/>
  <c r="DI245" i="2"/>
  <c r="DL245" i="2"/>
  <c r="DM245" i="2"/>
  <c r="DP245" i="2"/>
  <c r="DQ245" i="2"/>
  <c r="DT245" i="2"/>
  <c r="DU245" i="2"/>
  <c r="DX245" i="2"/>
  <c r="DY245" i="2"/>
  <c r="EB245" i="2"/>
  <c r="EC245" i="2"/>
  <c r="EF245" i="2"/>
  <c r="EG245" i="2"/>
  <c r="EJ245" i="2"/>
  <c r="EK245" i="2"/>
  <c r="EN245" i="2"/>
  <c r="EO245" i="2"/>
  <c r="ER245" i="2"/>
  <c r="ES245" i="2"/>
  <c r="EV245" i="2"/>
  <c r="EW245" i="2"/>
  <c r="EZ245" i="2"/>
  <c r="FA245" i="2"/>
  <c r="FD245" i="2"/>
  <c r="FE245" i="2"/>
  <c r="FH245" i="2"/>
  <c r="FI245" i="2"/>
  <c r="H246" i="2"/>
  <c r="I246" i="2"/>
  <c r="L246" i="2"/>
  <c r="M246" i="2"/>
  <c r="P246" i="2"/>
  <c r="Q246" i="2"/>
  <c r="T246" i="2"/>
  <c r="U246" i="2"/>
  <c r="X246" i="2"/>
  <c r="Y246" i="2"/>
  <c r="AB246" i="2"/>
  <c r="AC246" i="2"/>
  <c r="AF246" i="2"/>
  <c r="AG246" i="2"/>
  <c r="AJ246" i="2"/>
  <c r="AK246" i="2"/>
  <c r="AN246" i="2"/>
  <c r="AO246" i="2"/>
  <c r="AR246" i="2"/>
  <c r="AS246" i="2"/>
  <c r="AV246" i="2"/>
  <c r="AW246" i="2"/>
  <c r="AZ246" i="2"/>
  <c r="BA246" i="2"/>
  <c r="BD246" i="2"/>
  <c r="BE246" i="2"/>
  <c r="BH246" i="2"/>
  <c r="BI246" i="2"/>
  <c r="BL246" i="2"/>
  <c r="BM246" i="2"/>
  <c r="BP246" i="2"/>
  <c r="BQ246" i="2"/>
  <c r="BT246" i="2"/>
  <c r="BU246" i="2"/>
  <c r="BX246" i="2"/>
  <c r="BY246" i="2"/>
  <c r="CB246" i="2"/>
  <c r="CC246" i="2"/>
  <c r="CF246" i="2"/>
  <c r="CG246" i="2"/>
  <c r="CJ246" i="2"/>
  <c r="CK246" i="2"/>
  <c r="CN246" i="2"/>
  <c r="CO246" i="2"/>
  <c r="CR246" i="2"/>
  <c r="CS246" i="2"/>
  <c r="CV246" i="2"/>
  <c r="CW246" i="2"/>
  <c r="CZ246" i="2"/>
  <c r="DA246" i="2"/>
  <c r="DD246" i="2"/>
  <c r="DE246" i="2"/>
  <c r="DH246" i="2"/>
  <c r="DI246" i="2"/>
  <c r="DL246" i="2"/>
  <c r="DM246" i="2"/>
  <c r="DP246" i="2"/>
  <c r="DQ246" i="2"/>
  <c r="DT246" i="2"/>
  <c r="DU246" i="2"/>
  <c r="DX246" i="2"/>
  <c r="DY246" i="2"/>
  <c r="EB246" i="2"/>
  <c r="EC246" i="2"/>
  <c r="EF246" i="2"/>
  <c r="EG246" i="2"/>
  <c r="EJ246" i="2"/>
  <c r="EK246" i="2"/>
  <c r="EN246" i="2"/>
  <c r="EO246" i="2"/>
  <c r="ER246" i="2"/>
  <c r="ES246" i="2"/>
  <c r="EV246" i="2"/>
  <c r="EW246" i="2"/>
  <c r="EZ246" i="2"/>
  <c r="FA246" i="2"/>
  <c r="FD246" i="2"/>
  <c r="FE246" i="2"/>
  <c r="FH246" i="2"/>
  <c r="FI246" i="2"/>
  <c r="H247" i="2"/>
  <c r="I247" i="2"/>
  <c r="L247" i="2"/>
  <c r="M247" i="2"/>
  <c r="P247" i="2"/>
  <c r="Q247" i="2"/>
  <c r="T247" i="2"/>
  <c r="U247" i="2"/>
  <c r="X247" i="2"/>
  <c r="Y247" i="2"/>
  <c r="AB247" i="2"/>
  <c r="AC247" i="2"/>
  <c r="AF247" i="2"/>
  <c r="AG247" i="2"/>
  <c r="AJ247" i="2"/>
  <c r="AK247" i="2"/>
  <c r="AN247" i="2"/>
  <c r="AO247" i="2"/>
  <c r="AR247" i="2"/>
  <c r="AS247" i="2"/>
  <c r="AV247" i="2"/>
  <c r="AW247" i="2"/>
  <c r="AZ247" i="2"/>
  <c r="BA247" i="2"/>
  <c r="BD247" i="2"/>
  <c r="BE247" i="2"/>
  <c r="BH247" i="2"/>
  <c r="BI247" i="2"/>
  <c r="BL247" i="2"/>
  <c r="BM247" i="2"/>
  <c r="BP247" i="2"/>
  <c r="BQ247" i="2"/>
  <c r="BT247" i="2"/>
  <c r="BU247" i="2"/>
  <c r="BX247" i="2"/>
  <c r="BY247" i="2"/>
  <c r="CB247" i="2"/>
  <c r="CC247" i="2"/>
  <c r="CF247" i="2"/>
  <c r="CG247" i="2"/>
  <c r="CJ247" i="2"/>
  <c r="CK247" i="2"/>
  <c r="CN247" i="2"/>
  <c r="CO247" i="2"/>
  <c r="CR247" i="2"/>
  <c r="CS247" i="2"/>
  <c r="CV247" i="2"/>
  <c r="CW247" i="2"/>
  <c r="CZ247" i="2"/>
  <c r="DA247" i="2"/>
  <c r="DD247" i="2"/>
  <c r="DE247" i="2"/>
  <c r="DH247" i="2"/>
  <c r="DI247" i="2"/>
  <c r="DL247" i="2"/>
  <c r="DM247" i="2"/>
  <c r="DP247" i="2"/>
  <c r="DQ247" i="2"/>
  <c r="DT247" i="2"/>
  <c r="DU247" i="2"/>
  <c r="DX247" i="2"/>
  <c r="DY247" i="2"/>
  <c r="EB247" i="2"/>
  <c r="EC247" i="2"/>
  <c r="EF247" i="2"/>
  <c r="EG247" i="2"/>
  <c r="EJ247" i="2"/>
  <c r="EK247" i="2"/>
  <c r="EN247" i="2"/>
  <c r="EO247" i="2"/>
  <c r="ER247" i="2"/>
  <c r="ES247" i="2"/>
  <c r="EV247" i="2"/>
  <c r="EW247" i="2"/>
  <c r="EZ247" i="2"/>
  <c r="FA247" i="2"/>
  <c r="FD247" i="2"/>
  <c r="FE247" i="2"/>
  <c r="FH247" i="2"/>
  <c r="FI247" i="2"/>
  <c r="H248" i="2"/>
  <c r="I248" i="2"/>
  <c r="L248" i="2"/>
  <c r="M248" i="2"/>
  <c r="P248" i="2"/>
  <c r="Q248" i="2"/>
  <c r="T248" i="2"/>
  <c r="U248" i="2"/>
  <c r="X248" i="2"/>
  <c r="Y248" i="2"/>
  <c r="AB248" i="2"/>
  <c r="AC248" i="2"/>
  <c r="AF248" i="2"/>
  <c r="AG248" i="2"/>
  <c r="AJ248" i="2"/>
  <c r="AK248" i="2"/>
  <c r="AN248" i="2"/>
  <c r="AO248" i="2"/>
  <c r="AR248" i="2"/>
  <c r="AS248" i="2"/>
  <c r="AV248" i="2"/>
  <c r="AW248" i="2"/>
  <c r="AZ248" i="2"/>
  <c r="BA248" i="2"/>
  <c r="BD248" i="2"/>
  <c r="BE248" i="2"/>
  <c r="BH248" i="2"/>
  <c r="BI248" i="2"/>
  <c r="BL248" i="2"/>
  <c r="BM248" i="2"/>
  <c r="BP248" i="2"/>
  <c r="BQ248" i="2"/>
  <c r="BT248" i="2"/>
  <c r="BU248" i="2"/>
  <c r="BX248" i="2"/>
  <c r="BY248" i="2"/>
  <c r="CB248" i="2"/>
  <c r="CC248" i="2"/>
  <c r="CF248" i="2"/>
  <c r="CG248" i="2"/>
  <c r="CJ248" i="2"/>
  <c r="CK248" i="2"/>
  <c r="CN248" i="2"/>
  <c r="CO248" i="2"/>
  <c r="CR248" i="2"/>
  <c r="CS248" i="2"/>
  <c r="CV248" i="2"/>
  <c r="CW248" i="2"/>
  <c r="CZ248" i="2"/>
  <c r="DA248" i="2"/>
  <c r="DD248" i="2"/>
  <c r="DE248" i="2"/>
  <c r="DH248" i="2"/>
  <c r="DI248" i="2"/>
  <c r="DL248" i="2"/>
  <c r="DM248" i="2"/>
  <c r="DP248" i="2"/>
  <c r="DQ248" i="2"/>
  <c r="DT248" i="2"/>
  <c r="DU248" i="2"/>
  <c r="DX248" i="2"/>
  <c r="DY248" i="2"/>
  <c r="EB248" i="2"/>
  <c r="EC248" i="2"/>
  <c r="EF248" i="2"/>
  <c r="EG248" i="2"/>
  <c r="EJ248" i="2"/>
  <c r="EK248" i="2"/>
  <c r="EN248" i="2"/>
  <c r="EO248" i="2"/>
  <c r="ER248" i="2"/>
  <c r="ES248" i="2"/>
  <c r="EV248" i="2"/>
  <c r="EW248" i="2"/>
  <c r="EZ248" i="2"/>
  <c r="FA248" i="2"/>
  <c r="FD248" i="2"/>
  <c r="FE248" i="2"/>
  <c r="FH248" i="2"/>
  <c r="FI248" i="2"/>
  <c r="H249" i="2"/>
  <c r="I249" i="2"/>
  <c r="L249" i="2"/>
  <c r="M249" i="2"/>
  <c r="P249" i="2"/>
  <c r="Q249" i="2"/>
  <c r="T249" i="2"/>
  <c r="U249" i="2"/>
  <c r="X249" i="2"/>
  <c r="Y249" i="2"/>
  <c r="AB249" i="2"/>
  <c r="AC249" i="2"/>
  <c r="AF249" i="2"/>
  <c r="AG249" i="2"/>
  <c r="AJ249" i="2"/>
  <c r="AK249" i="2"/>
  <c r="AN249" i="2"/>
  <c r="AO249" i="2"/>
  <c r="AR249" i="2"/>
  <c r="AS249" i="2"/>
  <c r="AV249" i="2"/>
  <c r="AW249" i="2"/>
  <c r="AZ249" i="2"/>
  <c r="BA249" i="2"/>
  <c r="BD249" i="2"/>
  <c r="BE249" i="2"/>
  <c r="BH249" i="2"/>
  <c r="BI249" i="2"/>
  <c r="BL249" i="2"/>
  <c r="BM249" i="2"/>
  <c r="BP249" i="2"/>
  <c r="BQ249" i="2"/>
  <c r="BT249" i="2"/>
  <c r="BU249" i="2"/>
  <c r="BX249" i="2"/>
  <c r="BY249" i="2"/>
  <c r="CB249" i="2"/>
  <c r="CC249" i="2"/>
  <c r="CF249" i="2"/>
  <c r="CG249" i="2"/>
  <c r="CJ249" i="2"/>
  <c r="CK249" i="2"/>
  <c r="CN249" i="2"/>
  <c r="CO249" i="2"/>
  <c r="CR249" i="2"/>
  <c r="CS249" i="2"/>
  <c r="CV249" i="2"/>
  <c r="CW249" i="2"/>
  <c r="CZ249" i="2"/>
  <c r="DA249" i="2"/>
  <c r="DD249" i="2"/>
  <c r="DE249" i="2"/>
  <c r="DH249" i="2"/>
  <c r="DI249" i="2"/>
  <c r="DL249" i="2"/>
  <c r="DM249" i="2"/>
  <c r="DP249" i="2"/>
  <c r="DQ249" i="2"/>
  <c r="DT249" i="2"/>
  <c r="DU249" i="2"/>
  <c r="DX249" i="2"/>
  <c r="DY249" i="2"/>
  <c r="EB249" i="2"/>
  <c r="EC249" i="2"/>
  <c r="EF249" i="2"/>
  <c r="EG249" i="2"/>
  <c r="EJ249" i="2"/>
  <c r="EK249" i="2"/>
  <c r="EN249" i="2"/>
  <c r="EO249" i="2"/>
  <c r="ER249" i="2"/>
  <c r="ES249" i="2"/>
  <c r="EV249" i="2"/>
  <c r="EW249" i="2"/>
  <c r="EZ249" i="2"/>
  <c r="FA249" i="2"/>
  <c r="FD249" i="2"/>
  <c r="FE249" i="2"/>
  <c r="FH249" i="2"/>
  <c r="FI249" i="2"/>
  <c r="H250" i="2"/>
  <c r="I250" i="2"/>
  <c r="L250" i="2"/>
  <c r="M250" i="2"/>
  <c r="P250" i="2"/>
  <c r="Q250" i="2"/>
  <c r="T250" i="2"/>
  <c r="U250" i="2"/>
  <c r="X250" i="2"/>
  <c r="Y250" i="2"/>
  <c r="AB250" i="2"/>
  <c r="AC250" i="2"/>
  <c r="AF250" i="2"/>
  <c r="AG250" i="2"/>
  <c r="AJ250" i="2"/>
  <c r="AK250" i="2"/>
  <c r="AN250" i="2"/>
  <c r="AO250" i="2"/>
  <c r="AR250" i="2"/>
  <c r="AS250" i="2"/>
  <c r="AV250" i="2"/>
  <c r="AW250" i="2"/>
  <c r="AZ250" i="2"/>
  <c r="BA250" i="2"/>
  <c r="BD250" i="2"/>
  <c r="BE250" i="2"/>
  <c r="BH250" i="2"/>
  <c r="BI250" i="2"/>
  <c r="BL250" i="2"/>
  <c r="BM250" i="2"/>
  <c r="BP250" i="2"/>
  <c r="BQ250" i="2"/>
  <c r="BT250" i="2"/>
  <c r="BU250" i="2"/>
  <c r="BX250" i="2"/>
  <c r="BY250" i="2"/>
  <c r="CB250" i="2"/>
  <c r="CC250" i="2"/>
  <c r="CF250" i="2"/>
  <c r="CG250" i="2"/>
  <c r="CJ250" i="2"/>
  <c r="CK250" i="2"/>
  <c r="CN250" i="2"/>
  <c r="CO250" i="2"/>
  <c r="CR250" i="2"/>
  <c r="CS250" i="2"/>
  <c r="CV250" i="2"/>
  <c r="CW250" i="2"/>
  <c r="CZ250" i="2"/>
  <c r="DA250" i="2"/>
  <c r="DD250" i="2"/>
  <c r="DE250" i="2"/>
  <c r="DH250" i="2"/>
  <c r="DI250" i="2"/>
  <c r="DL250" i="2"/>
  <c r="DM250" i="2"/>
  <c r="DP250" i="2"/>
  <c r="DQ250" i="2"/>
  <c r="DT250" i="2"/>
  <c r="DU250" i="2"/>
  <c r="DX250" i="2"/>
  <c r="DY250" i="2"/>
  <c r="EB250" i="2"/>
  <c r="EC250" i="2"/>
  <c r="EF250" i="2"/>
  <c r="EG250" i="2"/>
  <c r="EJ250" i="2"/>
  <c r="EK250" i="2"/>
  <c r="EN250" i="2"/>
  <c r="EO250" i="2"/>
  <c r="ER250" i="2"/>
  <c r="ES250" i="2"/>
  <c r="EV250" i="2"/>
  <c r="EW250" i="2"/>
  <c r="EZ250" i="2"/>
  <c r="FA250" i="2"/>
  <c r="FD250" i="2"/>
  <c r="FE250" i="2"/>
  <c r="FH250" i="2"/>
  <c r="FI250" i="2"/>
  <c r="H251" i="2"/>
  <c r="I251" i="2"/>
  <c r="L251" i="2"/>
  <c r="M251" i="2"/>
  <c r="P251" i="2"/>
  <c r="Q251" i="2"/>
  <c r="T251" i="2"/>
  <c r="U251" i="2"/>
  <c r="X251" i="2"/>
  <c r="Y251" i="2"/>
  <c r="AB251" i="2"/>
  <c r="AC251" i="2"/>
  <c r="AF251" i="2"/>
  <c r="AG251" i="2"/>
  <c r="AJ251" i="2"/>
  <c r="AK251" i="2"/>
  <c r="AN251" i="2"/>
  <c r="AO251" i="2"/>
  <c r="AR251" i="2"/>
  <c r="AS251" i="2"/>
  <c r="AV251" i="2"/>
  <c r="AW251" i="2"/>
  <c r="AZ251" i="2"/>
  <c r="BA251" i="2"/>
  <c r="BD251" i="2"/>
  <c r="BE251" i="2"/>
  <c r="BH251" i="2"/>
  <c r="BI251" i="2"/>
  <c r="BL251" i="2"/>
  <c r="BM251" i="2"/>
  <c r="BP251" i="2"/>
  <c r="BQ251" i="2"/>
  <c r="BT251" i="2"/>
  <c r="BU251" i="2"/>
  <c r="BX251" i="2"/>
  <c r="BY251" i="2"/>
  <c r="CB251" i="2"/>
  <c r="CC251" i="2"/>
  <c r="CF251" i="2"/>
  <c r="CG251" i="2"/>
  <c r="CJ251" i="2"/>
  <c r="CK251" i="2"/>
  <c r="CN251" i="2"/>
  <c r="CO251" i="2"/>
  <c r="CR251" i="2"/>
  <c r="CS251" i="2"/>
  <c r="CV251" i="2"/>
  <c r="CW251" i="2"/>
  <c r="CZ251" i="2"/>
  <c r="DA251" i="2"/>
  <c r="DD251" i="2"/>
  <c r="DE251" i="2"/>
  <c r="DH251" i="2"/>
  <c r="DI251" i="2"/>
  <c r="DL251" i="2"/>
  <c r="DM251" i="2"/>
  <c r="DP251" i="2"/>
  <c r="DQ251" i="2"/>
  <c r="DT251" i="2"/>
  <c r="DU251" i="2"/>
  <c r="DX251" i="2"/>
  <c r="DY251" i="2"/>
  <c r="EB251" i="2"/>
  <c r="EC251" i="2"/>
  <c r="EF251" i="2"/>
  <c r="EG251" i="2"/>
  <c r="EJ251" i="2"/>
  <c r="EK251" i="2"/>
  <c r="EN251" i="2"/>
  <c r="EO251" i="2"/>
  <c r="ER251" i="2"/>
  <c r="ES251" i="2"/>
  <c r="EV251" i="2"/>
  <c r="EW251" i="2"/>
  <c r="EZ251" i="2"/>
  <c r="FA251" i="2"/>
  <c r="FD251" i="2"/>
  <c r="FE251" i="2"/>
  <c r="FH251" i="2"/>
  <c r="FI251" i="2"/>
  <c r="H252" i="2"/>
  <c r="I252" i="2"/>
  <c r="L252" i="2"/>
  <c r="M252" i="2"/>
  <c r="P252" i="2"/>
  <c r="Q252" i="2"/>
  <c r="T252" i="2"/>
  <c r="U252" i="2"/>
  <c r="X252" i="2"/>
  <c r="Y252" i="2"/>
  <c r="AB252" i="2"/>
  <c r="AC252" i="2"/>
  <c r="AF252" i="2"/>
  <c r="AG252" i="2"/>
  <c r="AJ252" i="2"/>
  <c r="AK252" i="2"/>
  <c r="AN252" i="2"/>
  <c r="AO252" i="2"/>
  <c r="AR252" i="2"/>
  <c r="AS252" i="2"/>
  <c r="AV252" i="2"/>
  <c r="AW252" i="2"/>
  <c r="AZ252" i="2"/>
  <c r="BA252" i="2"/>
  <c r="BD252" i="2"/>
  <c r="BE252" i="2"/>
  <c r="BH252" i="2"/>
  <c r="BI252" i="2"/>
  <c r="BL252" i="2"/>
  <c r="BM252" i="2"/>
  <c r="BP252" i="2"/>
  <c r="BQ252" i="2"/>
  <c r="BT252" i="2"/>
  <c r="BU252" i="2"/>
  <c r="BX252" i="2"/>
  <c r="BY252" i="2"/>
  <c r="CB252" i="2"/>
  <c r="CC252" i="2"/>
  <c r="CF252" i="2"/>
  <c r="CG252" i="2"/>
  <c r="CJ252" i="2"/>
  <c r="CK252" i="2"/>
  <c r="CN252" i="2"/>
  <c r="CO252" i="2"/>
  <c r="CR252" i="2"/>
  <c r="CS252" i="2"/>
  <c r="CV252" i="2"/>
  <c r="CW252" i="2"/>
  <c r="CZ252" i="2"/>
  <c r="DA252" i="2"/>
  <c r="DD252" i="2"/>
  <c r="DE252" i="2"/>
  <c r="DH252" i="2"/>
  <c r="DI252" i="2"/>
  <c r="DL252" i="2"/>
  <c r="DM252" i="2"/>
  <c r="DP252" i="2"/>
  <c r="DQ252" i="2"/>
  <c r="DT252" i="2"/>
  <c r="DU252" i="2"/>
  <c r="DX252" i="2"/>
  <c r="DY252" i="2"/>
  <c r="EB252" i="2"/>
  <c r="EC252" i="2"/>
  <c r="EF252" i="2"/>
  <c r="EG252" i="2"/>
  <c r="EJ252" i="2"/>
  <c r="EK252" i="2"/>
  <c r="EN252" i="2"/>
  <c r="EO252" i="2"/>
  <c r="ER252" i="2"/>
  <c r="ES252" i="2"/>
  <c r="EV252" i="2"/>
  <c r="EW252" i="2"/>
  <c r="EZ252" i="2"/>
  <c r="FA252" i="2"/>
  <c r="FD252" i="2"/>
  <c r="FE252" i="2"/>
  <c r="FH252" i="2"/>
  <c r="FI252" i="2"/>
  <c r="H253" i="2"/>
  <c r="I253" i="2"/>
  <c r="L253" i="2"/>
  <c r="M253" i="2"/>
  <c r="P253" i="2"/>
  <c r="Q253" i="2"/>
  <c r="T253" i="2"/>
  <c r="U253" i="2"/>
  <c r="X253" i="2"/>
  <c r="Y253" i="2"/>
  <c r="AB253" i="2"/>
  <c r="AC253" i="2"/>
  <c r="AF253" i="2"/>
  <c r="AG253" i="2"/>
  <c r="AJ253" i="2"/>
  <c r="AK253" i="2"/>
  <c r="AN253" i="2"/>
  <c r="AO253" i="2"/>
  <c r="AR253" i="2"/>
  <c r="AS253" i="2"/>
  <c r="AV253" i="2"/>
  <c r="AW253" i="2"/>
  <c r="AZ253" i="2"/>
  <c r="BA253" i="2"/>
  <c r="BD253" i="2"/>
  <c r="BE253" i="2"/>
  <c r="BH253" i="2"/>
  <c r="BI253" i="2"/>
  <c r="BL253" i="2"/>
  <c r="BM253" i="2"/>
  <c r="BP253" i="2"/>
  <c r="BQ253" i="2"/>
  <c r="BT253" i="2"/>
  <c r="BU253" i="2"/>
  <c r="BX253" i="2"/>
  <c r="BY253" i="2"/>
  <c r="CB253" i="2"/>
  <c r="CC253" i="2"/>
  <c r="CF253" i="2"/>
  <c r="CG253" i="2"/>
  <c r="CJ253" i="2"/>
  <c r="CK253" i="2"/>
  <c r="CN253" i="2"/>
  <c r="CO253" i="2"/>
  <c r="CR253" i="2"/>
  <c r="CS253" i="2"/>
  <c r="CV253" i="2"/>
  <c r="CW253" i="2"/>
  <c r="CZ253" i="2"/>
  <c r="DA253" i="2"/>
  <c r="DD253" i="2"/>
  <c r="DE253" i="2"/>
  <c r="DH253" i="2"/>
  <c r="DI253" i="2"/>
  <c r="DL253" i="2"/>
  <c r="DM253" i="2"/>
  <c r="DP253" i="2"/>
  <c r="DQ253" i="2"/>
  <c r="DT253" i="2"/>
  <c r="DU253" i="2"/>
  <c r="DX253" i="2"/>
  <c r="DY253" i="2"/>
  <c r="EB253" i="2"/>
  <c r="EC253" i="2"/>
  <c r="EF253" i="2"/>
  <c r="EG253" i="2"/>
  <c r="EJ253" i="2"/>
  <c r="EK253" i="2"/>
  <c r="EN253" i="2"/>
  <c r="EO253" i="2"/>
  <c r="ER253" i="2"/>
  <c r="ES253" i="2"/>
  <c r="EV253" i="2"/>
  <c r="EW253" i="2"/>
  <c r="EZ253" i="2"/>
  <c r="FA253" i="2"/>
  <c r="FD253" i="2"/>
  <c r="FE253" i="2"/>
  <c r="FH253" i="2"/>
  <c r="FI253" i="2"/>
  <c r="H254" i="2"/>
  <c r="I254" i="2"/>
  <c r="L254" i="2"/>
  <c r="M254" i="2"/>
  <c r="P254" i="2"/>
  <c r="Q254" i="2"/>
  <c r="T254" i="2"/>
  <c r="U254" i="2"/>
  <c r="X254" i="2"/>
  <c r="Y254" i="2"/>
  <c r="AB254" i="2"/>
  <c r="AC254" i="2"/>
  <c r="AF254" i="2"/>
  <c r="AG254" i="2"/>
  <c r="AJ254" i="2"/>
  <c r="AK254" i="2"/>
  <c r="AN254" i="2"/>
  <c r="AO254" i="2"/>
  <c r="AR254" i="2"/>
  <c r="AS254" i="2"/>
  <c r="AV254" i="2"/>
  <c r="AW254" i="2"/>
  <c r="AZ254" i="2"/>
  <c r="BA254" i="2"/>
  <c r="BD254" i="2"/>
  <c r="BE254" i="2"/>
  <c r="BH254" i="2"/>
  <c r="BI254" i="2"/>
  <c r="BL254" i="2"/>
  <c r="BM254" i="2"/>
  <c r="BP254" i="2"/>
  <c r="BQ254" i="2"/>
  <c r="BT254" i="2"/>
  <c r="BU254" i="2"/>
  <c r="BX254" i="2"/>
  <c r="BY254" i="2"/>
  <c r="CB254" i="2"/>
  <c r="CC254" i="2"/>
  <c r="CF254" i="2"/>
  <c r="CG254" i="2"/>
  <c r="CJ254" i="2"/>
  <c r="CK254" i="2"/>
  <c r="CN254" i="2"/>
  <c r="CO254" i="2"/>
  <c r="CR254" i="2"/>
  <c r="CS254" i="2"/>
  <c r="CV254" i="2"/>
  <c r="CW254" i="2"/>
  <c r="CZ254" i="2"/>
  <c r="DA254" i="2"/>
  <c r="DD254" i="2"/>
  <c r="DE254" i="2"/>
  <c r="DH254" i="2"/>
  <c r="DI254" i="2"/>
  <c r="DL254" i="2"/>
  <c r="DM254" i="2"/>
  <c r="DP254" i="2"/>
  <c r="DQ254" i="2"/>
  <c r="DT254" i="2"/>
  <c r="DU254" i="2"/>
  <c r="DX254" i="2"/>
  <c r="DY254" i="2"/>
  <c r="EB254" i="2"/>
  <c r="EC254" i="2"/>
  <c r="EF254" i="2"/>
  <c r="EG254" i="2"/>
  <c r="EJ254" i="2"/>
  <c r="EK254" i="2"/>
  <c r="EN254" i="2"/>
  <c r="EO254" i="2"/>
  <c r="ER254" i="2"/>
  <c r="ES254" i="2"/>
  <c r="EV254" i="2"/>
  <c r="EW254" i="2"/>
  <c r="EZ254" i="2"/>
  <c r="FA254" i="2"/>
  <c r="FD254" i="2"/>
  <c r="FE254" i="2"/>
  <c r="FH254" i="2"/>
  <c r="FI254" i="2"/>
  <c r="H255" i="2"/>
  <c r="I255" i="2"/>
  <c r="L255" i="2"/>
  <c r="M255" i="2"/>
  <c r="P255" i="2"/>
  <c r="Q255" i="2"/>
  <c r="T255" i="2"/>
  <c r="U255" i="2"/>
  <c r="X255" i="2"/>
  <c r="Y255" i="2"/>
  <c r="AB255" i="2"/>
  <c r="AC255" i="2"/>
  <c r="AF255" i="2"/>
  <c r="AG255" i="2"/>
  <c r="AJ255" i="2"/>
  <c r="AK255" i="2"/>
  <c r="AN255" i="2"/>
  <c r="AO255" i="2"/>
  <c r="AR255" i="2"/>
  <c r="AS255" i="2"/>
  <c r="AV255" i="2"/>
  <c r="AW255" i="2"/>
  <c r="AZ255" i="2"/>
  <c r="BA255" i="2"/>
  <c r="BD255" i="2"/>
  <c r="BE255" i="2"/>
  <c r="BH255" i="2"/>
  <c r="BI255" i="2"/>
  <c r="BL255" i="2"/>
  <c r="BM255" i="2"/>
  <c r="BP255" i="2"/>
  <c r="BQ255" i="2"/>
  <c r="BT255" i="2"/>
  <c r="BU255" i="2"/>
  <c r="BX255" i="2"/>
  <c r="BY255" i="2"/>
  <c r="CB255" i="2"/>
  <c r="CC255" i="2"/>
  <c r="CF255" i="2"/>
  <c r="CG255" i="2"/>
  <c r="CJ255" i="2"/>
  <c r="CK255" i="2"/>
  <c r="CN255" i="2"/>
  <c r="CO255" i="2"/>
  <c r="CR255" i="2"/>
  <c r="CS255" i="2"/>
  <c r="CV255" i="2"/>
  <c r="CW255" i="2"/>
  <c r="CZ255" i="2"/>
  <c r="DA255" i="2"/>
  <c r="DD255" i="2"/>
  <c r="DE255" i="2"/>
  <c r="DH255" i="2"/>
  <c r="DI255" i="2"/>
  <c r="DL255" i="2"/>
  <c r="DM255" i="2"/>
  <c r="DP255" i="2"/>
  <c r="DQ255" i="2"/>
  <c r="DT255" i="2"/>
  <c r="DU255" i="2"/>
  <c r="DX255" i="2"/>
  <c r="DY255" i="2"/>
  <c r="EB255" i="2"/>
  <c r="EC255" i="2"/>
  <c r="EF255" i="2"/>
  <c r="EG255" i="2"/>
  <c r="EJ255" i="2"/>
  <c r="EK255" i="2"/>
  <c r="EN255" i="2"/>
  <c r="EO255" i="2"/>
  <c r="ER255" i="2"/>
  <c r="ES255" i="2"/>
  <c r="EV255" i="2"/>
  <c r="EW255" i="2"/>
  <c r="EZ255" i="2"/>
  <c r="FA255" i="2"/>
  <c r="FD255" i="2"/>
  <c r="FE255" i="2"/>
  <c r="FH255" i="2"/>
  <c r="FI255" i="2"/>
  <c r="H256" i="2"/>
  <c r="I256" i="2"/>
  <c r="L256" i="2"/>
  <c r="M256" i="2"/>
  <c r="P256" i="2"/>
  <c r="Q256" i="2"/>
  <c r="T256" i="2"/>
  <c r="U256" i="2"/>
  <c r="X256" i="2"/>
  <c r="Y256" i="2"/>
  <c r="AB256" i="2"/>
  <c r="AC256" i="2"/>
  <c r="AF256" i="2"/>
  <c r="AG256" i="2"/>
  <c r="AJ256" i="2"/>
  <c r="AK256" i="2"/>
  <c r="AN256" i="2"/>
  <c r="AO256" i="2"/>
  <c r="AR256" i="2"/>
  <c r="AS256" i="2"/>
  <c r="AV256" i="2"/>
  <c r="AW256" i="2"/>
  <c r="AZ256" i="2"/>
  <c r="BA256" i="2"/>
  <c r="BD256" i="2"/>
  <c r="BE256" i="2"/>
  <c r="BH256" i="2"/>
  <c r="BI256" i="2"/>
  <c r="BL256" i="2"/>
  <c r="BM256" i="2"/>
  <c r="BP256" i="2"/>
  <c r="BQ256" i="2"/>
  <c r="BT256" i="2"/>
  <c r="BU256" i="2"/>
  <c r="BX256" i="2"/>
  <c r="BY256" i="2"/>
  <c r="CB256" i="2"/>
  <c r="CC256" i="2"/>
  <c r="CF256" i="2"/>
  <c r="CG256" i="2"/>
  <c r="CJ256" i="2"/>
  <c r="CK256" i="2"/>
  <c r="CN256" i="2"/>
  <c r="CO256" i="2"/>
  <c r="CR256" i="2"/>
  <c r="CS256" i="2"/>
  <c r="CV256" i="2"/>
  <c r="CW256" i="2"/>
  <c r="CZ256" i="2"/>
  <c r="DA256" i="2"/>
  <c r="DD256" i="2"/>
  <c r="DE256" i="2"/>
  <c r="DH256" i="2"/>
  <c r="DI256" i="2"/>
  <c r="DL256" i="2"/>
  <c r="DM256" i="2"/>
  <c r="DP256" i="2"/>
  <c r="DQ256" i="2"/>
  <c r="DT256" i="2"/>
  <c r="DU256" i="2"/>
  <c r="DX256" i="2"/>
  <c r="DY256" i="2"/>
  <c r="EB256" i="2"/>
  <c r="EC256" i="2"/>
  <c r="EF256" i="2"/>
  <c r="EG256" i="2"/>
  <c r="EJ256" i="2"/>
  <c r="EK256" i="2"/>
  <c r="EN256" i="2"/>
  <c r="EO256" i="2"/>
  <c r="ER256" i="2"/>
  <c r="ES256" i="2"/>
  <c r="EV256" i="2"/>
  <c r="EW256" i="2"/>
  <c r="EZ256" i="2"/>
  <c r="FA256" i="2"/>
  <c r="FD256" i="2"/>
  <c r="FE256" i="2"/>
  <c r="FH256" i="2"/>
  <c r="FI256" i="2"/>
  <c r="H257" i="2"/>
  <c r="I257" i="2"/>
  <c r="L257" i="2"/>
  <c r="M257" i="2"/>
  <c r="P257" i="2"/>
  <c r="Q257" i="2"/>
  <c r="T257" i="2"/>
  <c r="U257" i="2"/>
  <c r="X257" i="2"/>
  <c r="Y257" i="2"/>
  <c r="AB257" i="2"/>
  <c r="AC257" i="2"/>
  <c r="AF257" i="2"/>
  <c r="AG257" i="2"/>
  <c r="AJ257" i="2"/>
  <c r="AK257" i="2"/>
  <c r="AN257" i="2"/>
  <c r="AO257" i="2"/>
  <c r="AR257" i="2"/>
  <c r="AS257" i="2"/>
  <c r="AV257" i="2"/>
  <c r="AW257" i="2"/>
  <c r="AZ257" i="2"/>
  <c r="BA257" i="2"/>
  <c r="BD257" i="2"/>
  <c r="BE257" i="2"/>
  <c r="BH257" i="2"/>
  <c r="BI257" i="2"/>
  <c r="BL257" i="2"/>
  <c r="BM257" i="2"/>
  <c r="BP257" i="2"/>
  <c r="BQ257" i="2"/>
  <c r="BT257" i="2"/>
  <c r="BU257" i="2"/>
  <c r="BX257" i="2"/>
  <c r="BY257" i="2"/>
  <c r="CB257" i="2"/>
  <c r="CC257" i="2"/>
  <c r="CF257" i="2"/>
  <c r="CG257" i="2"/>
  <c r="CJ257" i="2"/>
  <c r="CK257" i="2"/>
  <c r="CN257" i="2"/>
  <c r="CO257" i="2"/>
  <c r="CR257" i="2"/>
  <c r="CS257" i="2"/>
  <c r="CV257" i="2"/>
  <c r="CW257" i="2"/>
  <c r="CZ257" i="2"/>
  <c r="DA257" i="2"/>
  <c r="DD257" i="2"/>
  <c r="DE257" i="2"/>
  <c r="DH257" i="2"/>
  <c r="DI257" i="2"/>
  <c r="DL257" i="2"/>
  <c r="DM257" i="2"/>
  <c r="DP257" i="2"/>
  <c r="DQ257" i="2"/>
  <c r="DT257" i="2"/>
  <c r="DU257" i="2"/>
  <c r="DX257" i="2"/>
  <c r="DY257" i="2"/>
  <c r="EB257" i="2"/>
  <c r="EC257" i="2"/>
  <c r="EF257" i="2"/>
  <c r="EG257" i="2"/>
  <c r="EJ257" i="2"/>
  <c r="EK257" i="2"/>
  <c r="EN257" i="2"/>
  <c r="EO257" i="2"/>
  <c r="ER257" i="2"/>
  <c r="ES257" i="2"/>
  <c r="EV257" i="2"/>
  <c r="EW257" i="2"/>
  <c r="EZ257" i="2"/>
  <c r="FA257" i="2"/>
  <c r="FD257" i="2"/>
  <c r="FE257" i="2"/>
  <c r="FH257" i="2"/>
  <c r="FI257" i="2"/>
  <c r="H258" i="2"/>
  <c r="I258" i="2"/>
  <c r="L258" i="2"/>
  <c r="M258" i="2"/>
  <c r="P258" i="2"/>
  <c r="Q258" i="2"/>
  <c r="T258" i="2"/>
  <c r="U258" i="2"/>
  <c r="X258" i="2"/>
  <c r="Y258" i="2"/>
  <c r="AB258" i="2"/>
  <c r="AC258" i="2"/>
  <c r="AF258" i="2"/>
  <c r="AG258" i="2"/>
  <c r="AJ258" i="2"/>
  <c r="AK258" i="2"/>
  <c r="AN258" i="2"/>
  <c r="AO258" i="2"/>
  <c r="AR258" i="2"/>
  <c r="AS258" i="2"/>
  <c r="AV258" i="2"/>
  <c r="AW258" i="2"/>
  <c r="AZ258" i="2"/>
  <c r="BA258" i="2"/>
  <c r="BD258" i="2"/>
  <c r="BE258" i="2"/>
  <c r="BH258" i="2"/>
  <c r="BI258" i="2"/>
  <c r="BL258" i="2"/>
  <c r="BM258" i="2"/>
  <c r="BP258" i="2"/>
  <c r="BQ258" i="2"/>
  <c r="BT258" i="2"/>
  <c r="BU258" i="2"/>
  <c r="BX258" i="2"/>
  <c r="BY258" i="2"/>
  <c r="CB258" i="2"/>
  <c r="CC258" i="2"/>
  <c r="CF258" i="2"/>
  <c r="CG258" i="2"/>
  <c r="CJ258" i="2"/>
  <c r="CK258" i="2"/>
  <c r="CN258" i="2"/>
  <c r="CO258" i="2"/>
  <c r="CR258" i="2"/>
  <c r="CS258" i="2"/>
  <c r="CV258" i="2"/>
  <c r="CW258" i="2"/>
  <c r="CZ258" i="2"/>
  <c r="DA258" i="2"/>
  <c r="DD258" i="2"/>
  <c r="DE258" i="2"/>
  <c r="DH258" i="2"/>
  <c r="DI258" i="2"/>
  <c r="DL258" i="2"/>
  <c r="DM258" i="2"/>
  <c r="DP258" i="2"/>
  <c r="DQ258" i="2"/>
  <c r="DT258" i="2"/>
  <c r="DU258" i="2"/>
  <c r="DX258" i="2"/>
  <c r="DY258" i="2"/>
  <c r="EB258" i="2"/>
  <c r="EC258" i="2"/>
  <c r="EF258" i="2"/>
  <c r="EG258" i="2"/>
  <c r="EJ258" i="2"/>
  <c r="EK258" i="2"/>
  <c r="EN258" i="2"/>
  <c r="EO258" i="2"/>
  <c r="ER258" i="2"/>
  <c r="ES258" i="2"/>
  <c r="EV258" i="2"/>
  <c r="EW258" i="2"/>
  <c r="EZ258" i="2"/>
  <c r="FA258" i="2"/>
  <c r="FD258" i="2"/>
  <c r="FE258" i="2"/>
  <c r="FH258" i="2"/>
  <c r="FI258" i="2"/>
  <c r="H259" i="2"/>
  <c r="I259" i="2"/>
  <c r="L259" i="2"/>
  <c r="M259" i="2"/>
  <c r="P259" i="2"/>
  <c r="Q259" i="2"/>
  <c r="T259" i="2"/>
  <c r="U259" i="2"/>
  <c r="X259" i="2"/>
  <c r="Y259" i="2"/>
  <c r="AB259" i="2"/>
  <c r="AC259" i="2"/>
  <c r="AF259" i="2"/>
  <c r="AG259" i="2"/>
  <c r="AJ259" i="2"/>
  <c r="AK259" i="2"/>
  <c r="AN259" i="2"/>
  <c r="AO259" i="2"/>
  <c r="AR259" i="2"/>
  <c r="AS259" i="2"/>
  <c r="AV259" i="2"/>
  <c r="AW259" i="2"/>
  <c r="AZ259" i="2"/>
  <c r="BA259" i="2"/>
  <c r="BD259" i="2"/>
  <c r="BE259" i="2"/>
  <c r="BH259" i="2"/>
  <c r="BI259" i="2"/>
  <c r="BL259" i="2"/>
  <c r="BM259" i="2"/>
  <c r="BP259" i="2"/>
  <c r="BQ259" i="2"/>
  <c r="BT259" i="2"/>
  <c r="BU259" i="2"/>
  <c r="BX259" i="2"/>
  <c r="BY259" i="2"/>
  <c r="CB259" i="2"/>
  <c r="CC259" i="2"/>
  <c r="CF259" i="2"/>
  <c r="CG259" i="2"/>
  <c r="CJ259" i="2"/>
  <c r="CK259" i="2"/>
  <c r="CN259" i="2"/>
  <c r="CO259" i="2"/>
  <c r="CR259" i="2"/>
  <c r="CS259" i="2"/>
  <c r="CV259" i="2"/>
  <c r="CW259" i="2"/>
  <c r="CZ259" i="2"/>
  <c r="DA259" i="2"/>
  <c r="DD259" i="2"/>
  <c r="DE259" i="2"/>
  <c r="DH259" i="2"/>
  <c r="DI259" i="2"/>
  <c r="DL259" i="2"/>
  <c r="DM259" i="2"/>
  <c r="DP259" i="2"/>
  <c r="DQ259" i="2"/>
  <c r="DT259" i="2"/>
  <c r="DU259" i="2"/>
  <c r="DX259" i="2"/>
  <c r="DY259" i="2"/>
  <c r="EB259" i="2"/>
  <c r="EC259" i="2"/>
  <c r="EF259" i="2"/>
  <c r="EG259" i="2"/>
  <c r="EJ259" i="2"/>
  <c r="EK259" i="2"/>
  <c r="EN259" i="2"/>
  <c r="EO259" i="2"/>
  <c r="ER259" i="2"/>
  <c r="ES259" i="2"/>
  <c r="EV259" i="2"/>
  <c r="EW259" i="2"/>
  <c r="EZ259" i="2"/>
  <c r="FA259" i="2"/>
  <c r="FD259" i="2"/>
  <c r="FE259" i="2"/>
  <c r="FH259" i="2"/>
  <c r="FI259" i="2"/>
  <c r="H260" i="2"/>
  <c r="I260" i="2"/>
  <c r="L260" i="2"/>
  <c r="M260" i="2"/>
  <c r="P260" i="2"/>
  <c r="Q260" i="2"/>
  <c r="T260" i="2"/>
  <c r="U260" i="2"/>
  <c r="X260" i="2"/>
  <c r="Y260" i="2"/>
  <c r="AB260" i="2"/>
  <c r="AC260" i="2"/>
  <c r="AF260" i="2"/>
  <c r="AG260" i="2"/>
  <c r="AJ260" i="2"/>
  <c r="AK260" i="2"/>
  <c r="AN260" i="2"/>
  <c r="AO260" i="2"/>
  <c r="AR260" i="2"/>
  <c r="AS260" i="2"/>
  <c r="AV260" i="2"/>
  <c r="AW260" i="2"/>
  <c r="AZ260" i="2"/>
  <c r="BA260" i="2"/>
  <c r="BD260" i="2"/>
  <c r="BE260" i="2"/>
  <c r="BH260" i="2"/>
  <c r="BI260" i="2"/>
  <c r="BL260" i="2"/>
  <c r="BM260" i="2"/>
  <c r="BP260" i="2"/>
  <c r="BQ260" i="2"/>
  <c r="BT260" i="2"/>
  <c r="BU260" i="2"/>
  <c r="BX260" i="2"/>
  <c r="BY260" i="2"/>
  <c r="CB260" i="2"/>
  <c r="CC260" i="2"/>
  <c r="CF260" i="2"/>
  <c r="CG260" i="2"/>
  <c r="CJ260" i="2"/>
  <c r="CK260" i="2"/>
  <c r="CN260" i="2"/>
  <c r="CO260" i="2"/>
  <c r="CR260" i="2"/>
  <c r="CS260" i="2"/>
  <c r="CV260" i="2"/>
  <c r="CW260" i="2"/>
  <c r="CZ260" i="2"/>
  <c r="DA260" i="2"/>
  <c r="DD260" i="2"/>
  <c r="DE260" i="2"/>
  <c r="DH260" i="2"/>
  <c r="DI260" i="2"/>
  <c r="DL260" i="2"/>
  <c r="DM260" i="2"/>
  <c r="DP260" i="2"/>
  <c r="DQ260" i="2"/>
  <c r="DT260" i="2"/>
  <c r="DU260" i="2"/>
  <c r="DX260" i="2"/>
  <c r="DY260" i="2"/>
  <c r="EB260" i="2"/>
  <c r="EC260" i="2"/>
  <c r="EF260" i="2"/>
  <c r="EG260" i="2"/>
  <c r="EJ260" i="2"/>
  <c r="EK260" i="2"/>
  <c r="EN260" i="2"/>
  <c r="EO260" i="2"/>
  <c r="ER260" i="2"/>
  <c r="ES260" i="2"/>
  <c r="EV260" i="2"/>
  <c r="EW260" i="2"/>
  <c r="EZ260" i="2"/>
  <c r="FA260" i="2"/>
  <c r="FD260" i="2"/>
  <c r="FE260" i="2"/>
  <c r="FH260" i="2"/>
  <c r="FI260" i="2"/>
  <c r="H261" i="2"/>
  <c r="I261" i="2"/>
  <c r="L261" i="2"/>
  <c r="M261" i="2"/>
  <c r="P261" i="2"/>
  <c r="Q261" i="2"/>
  <c r="T261" i="2"/>
  <c r="U261" i="2"/>
  <c r="X261" i="2"/>
  <c r="Y261" i="2"/>
  <c r="AB261" i="2"/>
  <c r="AC261" i="2"/>
  <c r="AF261" i="2"/>
  <c r="AG261" i="2"/>
  <c r="AJ261" i="2"/>
  <c r="AK261" i="2"/>
  <c r="AN261" i="2"/>
  <c r="AO261" i="2"/>
  <c r="AR261" i="2"/>
  <c r="AS261" i="2"/>
  <c r="AV261" i="2"/>
  <c r="AW261" i="2"/>
  <c r="AZ261" i="2"/>
  <c r="BA261" i="2"/>
  <c r="BD261" i="2"/>
  <c r="BE261" i="2"/>
  <c r="BH261" i="2"/>
  <c r="BI261" i="2"/>
  <c r="BL261" i="2"/>
  <c r="BM261" i="2"/>
  <c r="BP261" i="2"/>
  <c r="BQ261" i="2"/>
  <c r="BT261" i="2"/>
  <c r="BU261" i="2"/>
  <c r="BX261" i="2"/>
  <c r="BY261" i="2"/>
  <c r="CB261" i="2"/>
  <c r="CC261" i="2"/>
  <c r="CF261" i="2"/>
  <c r="CG261" i="2"/>
  <c r="CJ261" i="2"/>
  <c r="CK261" i="2"/>
  <c r="CN261" i="2"/>
  <c r="CO261" i="2"/>
  <c r="CR261" i="2"/>
  <c r="CS261" i="2"/>
  <c r="CV261" i="2"/>
  <c r="CW261" i="2"/>
  <c r="CZ261" i="2"/>
  <c r="DA261" i="2"/>
  <c r="DD261" i="2"/>
  <c r="DE261" i="2"/>
  <c r="DH261" i="2"/>
  <c r="DI261" i="2"/>
  <c r="DL261" i="2"/>
  <c r="DM261" i="2"/>
  <c r="DP261" i="2"/>
  <c r="DQ261" i="2"/>
  <c r="DT261" i="2"/>
  <c r="DU261" i="2"/>
  <c r="DX261" i="2"/>
  <c r="DY261" i="2"/>
  <c r="EB261" i="2"/>
  <c r="EC261" i="2"/>
  <c r="EF261" i="2"/>
  <c r="EG261" i="2"/>
  <c r="EJ261" i="2"/>
  <c r="EK261" i="2"/>
  <c r="EN261" i="2"/>
  <c r="EO261" i="2"/>
  <c r="ER261" i="2"/>
  <c r="ES261" i="2"/>
  <c r="EV261" i="2"/>
  <c r="EW261" i="2"/>
  <c r="EZ261" i="2"/>
  <c r="FA261" i="2"/>
  <c r="FD261" i="2"/>
  <c r="FE261" i="2"/>
  <c r="FH261" i="2"/>
  <c r="FI261" i="2"/>
  <c r="H262" i="2"/>
  <c r="I262" i="2"/>
  <c r="L262" i="2"/>
  <c r="M262" i="2"/>
  <c r="P262" i="2"/>
  <c r="Q262" i="2"/>
  <c r="T262" i="2"/>
  <c r="U262" i="2"/>
  <c r="X262" i="2"/>
  <c r="Y262" i="2"/>
  <c r="AB262" i="2"/>
  <c r="AC262" i="2"/>
  <c r="AF262" i="2"/>
  <c r="AG262" i="2"/>
  <c r="AJ262" i="2"/>
  <c r="AK262" i="2"/>
  <c r="AN262" i="2"/>
  <c r="AO262" i="2"/>
  <c r="AR262" i="2"/>
  <c r="AS262" i="2"/>
  <c r="AV262" i="2"/>
  <c r="AW262" i="2"/>
  <c r="AZ262" i="2"/>
  <c r="BA262" i="2"/>
  <c r="BD262" i="2"/>
  <c r="BE262" i="2"/>
  <c r="BH262" i="2"/>
  <c r="BI262" i="2"/>
  <c r="BL262" i="2"/>
  <c r="BM262" i="2"/>
  <c r="BP262" i="2"/>
  <c r="BQ262" i="2"/>
  <c r="BT262" i="2"/>
  <c r="BU262" i="2"/>
  <c r="BX262" i="2"/>
  <c r="BY262" i="2"/>
  <c r="CB262" i="2"/>
  <c r="CC262" i="2"/>
  <c r="CF262" i="2"/>
  <c r="CG262" i="2"/>
  <c r="CJ262" i="2"/>
  <c r="CK262" i="2"/>
  <c r="CN262" i="2"/>
  <c r="CO262" i="2"/>
  <c r="CR262" i="2"/>
  <c r="CS262" i="2"/>
  <c r="CV262" i="2"/>
  <c r="CW262" i="2"/>
  <c r="CZ262" i="2"/>
  <c r="DA262" i="2"/>
  <c r="DD262" i="2"/>
  <c r="DE262" i="2"/>
  <c r="DH262" i="2"/>
  <c r="DI262" i="2"/>
  <c r="DL262" i="2"/>
  <c r="DM262" i="2"/>
  <c r="DP262" i="2"/>
  <c r="DQ262" i="2"/>
  <c r="DT262" i="2"/>
  <c r="DU262" i="2"/>
  <c r="DX262" i="2"/>
  <c r="DY262" i="2"/>
  <c r="EB262" i="2"/>
  <c r="EC262" i="2"/>
  <c r="EF262" i="2"/>
  <c r="EG262" i="2"/>
  <c r="EJ262" i="2"/>
  <c r="EK262" i="2"/>
  <c r="EN262" i="2"/>
  <c r="EO262" i="2"/>
  <c r="ER262" i="2"/>
  <c r="ES262" i="2"/>
  <c r="EV262" i="2"/>
  <c r="EW262" i="2"/>
  <c r="EZ262" i="2"/>
  <c r="FA262" i="2"/>
  <c r="FD262" i="2"/>
  <c r="FE262" i="2"/>
  <c r="FH262" i="2"/>
  <c r="FI262" i="2"/>
  <c r="H263" i="2"/>
  <c r="I263" i="2"/>
  <c r="L263" i="2"/>
  <c r="M263" i="2"/>
  <c r="P263" i="2"/>
  <c r="Q263" i="2"/>
  <c r="T263" i="2"/>
  <c r="U263" i="2"/>
  <c r="X263" i="2"/>
  <c r="Y263" i="2"/>
  <c r="AB263" i="2"/>
  <c r="AC263" i="2"/>
  <c r="AF263" i="2"/>
  <c r="AG263" i="2"/>
  <c r="AJ263" i="2"/>
  <c r="AK263" i="2"/>
  <c r="AN263" i="2"/>
  <c r="AO263" i="2"/>
  <c r="AR263" i="2"/>
  <c r="AS263" i="2"/>
  <c r="AV263" i="2"/>
  <c r="AW263" i="2"/>
  <c r="AZ263" i="2"/>
  <c r="BA263" i="2"/>
  <c r="BD263" i="2"/>
  <c r="BE263" i="2"/>
  <c r="BH263" i="2"/>
  <c r="BI263" i="2"/>
  <c r="BL263" i="2"/>
  <c r="BM263" i="2"/>
  <c r="BP263" i="2"/>
  <c r="BQ263" i="2"/>
  <c r="BT263" i="2"/>
  <c r="BU263" i="2"/>
  <c r="BX263" i="2"/>
  <c r="BY263" i="2"/>
  <c r="CB263" i="2"/>
  <c r="CC263" i="2"/>
  <c r="CF263" i="2"/>
  <c r="CG263" i="2"/>
  <c r="CJ263" i="2"/>
  <c r="CK263" i="2"/>
  <c r="CN263" i="2"/>
  <c r="CO263" i="2"/>
  <c r="CR263" i="2"/>
  <c r="CS263" i="2"/>
  <c r="CV263" i="2"/>
  <c r="CW263" i="2"/>
  <c r="CZ263" i="2"/>
  <c r="DA263" i="2"/>
  <c r="DD263" i="2"/>
  <c r="DE263" i="2"/>
  <c r="DH263" i="2"/>
  <c r="DI263" i="2"/>
  <c r="DL263" i="2"/>
  <c r="DM263" i="2"/>
  <c r="DP263" i="2"/>
  <c r="DQ263" i="2"/>
  <c r="DT263" i="2"/>
  <c r="DU263" i="2"/>
  <c r="DX263" i="2"/>
  <c r="DY263" i="2"/>
  <c r="EB263" i="2"/>
  <c r="EC263" i="2"/>
  <c r="EF263" i="2"/>
  <c r="EG263" i="2"/>
  <c r="EJ263" i="2"/>
  <c r="EK263" i="2"/>
  <c r="EN263" i="2"/>
  <c r="EO263" i="2"/>
  <c r="ER263" i="2"/>
  <c r="ES263" i="2"/>
  <c r="EV263" i="2"/>
  <c r="EW263" i="2"/>
  <c r="EZ263" i="2"/>
  <c r="FA263" i="2"/>
  <c r="FD263" i="2"/>
  <c r="FE263" i="2"/>
  <c r="FH263" i="2"/>
  <c r="FI263" i="2"/>
  <c r="H264" i="2"/>
  <c r="I264" i="2"/>
  <c r="L264" i="2"/>
  <c r="M264" i="2"/>
  <c r="P264" i="2"/>
  <c r="Q264" i="2"/>
  <c r="T264" i="2"/>
  <c r="U264" i="2"/>
  <c r="X264" i="2"/>
  <c r="Y264" i="2"/>
  <c r="AB264" i="2"/>
  <c r="AC264" i="2"/>
  <c r="AF264" i="2"/>
  <c r="AG264" i="2"/>
  <c r="AJ264" i="2"/>
  <c r="AK264" i="2"/>
  <c r="AN264" i="2"/>
  <c r="AO264" i="2"/>
  <c r="AR264" i="2"/>
  <c r="AS264" i="2"/>
  <c r="AV264" i="2"/>
  <c r="AW264" i="2"/>
  <c r="AZ264" i="2"/>
  <c r="BA264" i="2"/>
  <c r="BD264" i="2"/>
  <c r="BE264" i="2"/>
  <c r="BH264" i="2"/>
  <c r="BI264" i="2"/>
  <c r="BL264" i="2"/>
  <c r="BM264" i="2"/>
  <c r="BP264" i="2"/>
  <c r="BQ264" i="2"/>
  <c r="BT264" i="2"/>
  <c r="BU264" i="2"/>
  <c r="BX264" i="2"/>
  <c r="BY264" i="2"/>
  <c r="CB264" i="2"/>
  <c r="CC264" i="2"/>
  <c r="CF264" i="2"/>
  <c r="CG264" i="2"/>
  <c r="CJ264" i="2"/>
  <c r="CK264" i="2"/>
  <c r="CN264" i="2"/>
  <c r="CO264" i="2"/>
  <c r="CR264" i="2"/>
  <c r="CS264" i="2"/>
  <c r="CV264" i="2"/>
  <c r="CW264" i="2"/>
  <c r="CZ264" i="2"/>
  <c r="DA264" i="2"/>
  <c r="DD264" i="2"/>
  <c r="DE264" i="2"/>
  <c r="DH264" i="2"/>
  <c r="DI264" i="2"/>
  <c r="DL264" i="2"/>
  <c r="DM264" i="2"/>
  <c r="DP264" i="2"/>
  <c r="DQ264" i="2"/>
  <c r="DT264" i="2"/>
  <c r="DU264" i="2"/>
  <c r="DX264" i="2"/>
  <c r="DY264" i="2"/>
  <c r="EB264" i="2"/>
  <c r="EC264" i="2"/>
  <c r="EF264" i="2"/>
  <c r="EG264" i="2"/>
  <c r="EJ264" i="2"/>
  <c r="EK264" i="2"/>
  <c r="EN264" i="2"/>
  <c r="EO264" i="2"/>
  <c r="ER264" i="2"/>
  <c r="ES264" i="2"/>
  <c r="EV264" i="2"/>
  <c r="EW264" i="2"/>
  <c r="EZ264" i="2"/>
  <c r="FA264" i="2"/>
  <c r="FD264" i="2"/>
  <c r="FE264" i="2"/>
  <c r="FH264" i="2"/>
  <c r="FI264" i="2"/>
  <c r="H265" i="2"/>
  <c r="I265" i="2"/>
  <c r="L265" i="2"/>
  <c r="M265" i="2"/>
  <c r="P265" i="2"/>
  <c r="Q265" i="2"/>
  <c r="T265" i="2"/>
  <c r="U265" i="2"/>
  <c r="X265" i="2"/>
  <c r="Y265" i="2"/>
  <c r="AB265" i="2"/>
  <c r="AC265" i="2"/>
  <c r="AF265" i="2"/>
  <c r="AG265" i="2"/>
  <c r="AJ265" i="2"/>
  <c r="AK265" i="2"/>
  <c r="AN265" i="2"/>
  <c r="AO265" i="2"/>
  <c r="AR265" i="2"/>
  <c r="AS265" i="2"/>
  <c r="AV265" i="2"/>
  <c r="AW265" i="2"/>
  <c r="AZ265" i="2"/>
  <c r="BA265" i="2"/>
  <c r="BD265" i="2"/>
  <c r="BE265" i="2"/>
  <c r="BH265" i="2"/>
  <c r="BI265" i="2"/>
  <c r="BL265" i="2"/>
  <c r="BM265" i="2"/>
  <c r="BP265" i="2"/>
  <c r="BQ265" i="2"/>
  <c r="BT265" i="2"/>
  <c r="BU265" i="2"/>
  <c r="BX265" i="2"/>
  <c r="BY265" i="2"/>
  <c r="CB265" i="2"/>
  <c r="CC265" i="2"/>
  <c r="CF265" i="2"/>
  <c r="CG265" i="2"/>
  <c r="CJ265" i="2"/>
  <c r="CK265" i="2"/>
  <c r="CN265" i="2"/>
  <c r="CO265" i="2"/>
  <c r="CR265" i="2"/>
  <c r="CS265" i="2"/>
  <c r="CV265" i="2"/>
  <c r="CW265" i="2"/>
  <c r="CZ265" i="2"/>
  <c r="DA265" i="2"/>
  <c r="DD265" i="2"/>
  <c r="DE265" i="2"/>
  <c r="DH265" i="2"/>
  <c r="DI265" i="2"/>
  <c r="DL265" i="2"/>
  <c r="DM265" i="2"/>
  <c r="DP265" i="2"/>
  <c r="DQ265" i="2"/>
  <c r="DT265" i="2"/>
  <c r="DU265" i="2"/>
  <c r="DX265" i="2"/>
  <c r="DY265" i="2"/>
  <c r="EB265" i="2"/>
  <c r="EC265" i="2"/>
  <c r="EF265" i="2"/>
  <c r="EG265" i="2"/>
  <c r="EJ265" i="2"/>
  <c r="EK265" i="2"/>
  <c r="EN265" i="2"/>
  <c r="EO265" i="2"/>
  <c r="ER265" i="2"/>
  <c r="ES265" i="2"/>
  <c r="EV265" i="2"/>
  <c r="EW265" i="2"/>
  <c r="EZ265" i="2"/>
  <c r="FA265" i="2"/>
  <c r="FD265" i="2"/>
  <c r="FE265" i="2"/>
  <c r="FH265" i="2"/>
  <c r="FI265" i="2"/>
  <c r="H266" i="2"/>
  <c r="I266" i="2"/>
  <c r="L266" i="2"/>
  <c r="M266" i="2"/>
  <c r="P266" i="2"/>
  <c r="Q266" i="2"/>
  <c r="T266" i="2"/>
  <c r="U266" i="2"/>
  <c r="X266" i="2"/>
  <c r="Y266" i="2"/>
  <c r="AB266" i="2"/>
  <c r="AC266" i="2"/>
  <c r="AF266" i="2"/>
  <c r="AG266" i="2"/>
  <c r="AJ266" i="2"/>
  <c r="AK266" i="2"/>
  <c r="AN266" i="2"/>
  <c r="AO266" i="2"/>
  <c r="AR266" i="2"/>
  <c r="AS266" i="2"/>
  <c r="AV266" i="2"/>
  <c r="AW266" i="2"/>
  <c r="AZ266" i="2"/>
  <c r="BA266" i="2"/>
  <c r="BD266" i="2"/>
  <c r="BE266" i="2"/>
  <c r="BH266" i="2"/>
  <c r="BI266" i="2"/>
  <c r="BL266" i="2"/>
  <c r="BM266" i="2"/>
  <c r="BP266" i="2"/>
  <c r="BQ266" i="2"/>
  <c r="BT266" i="2"/>
  <c r="BU266" i="2"/>
  <c r="BX266" i="2"/>
  <c r="BY266" i="2"/>
  <c r="CB266" i="2"/>
  <c r="CC266" i="2"/>
  <c r="CF266" i="2"/>
  <c r="CG266" i="2"/>
  <c r="CJ266" i="2"/>
  <c r="CK266" i="2"/>
  <c r="CN266" i="2"/>
  <c r="CO266" i="2"/>
  <c r="CR266" i="2"/>
  <c r="CS266" i="2"/>
  <c r="CV266" i="2"/>
  <c r="CW266" i="2"/>
  <c r="CZ266" i="2"/>
  <c r="DA266" i="2"/>
  <c r="DD266" i="2"/>
  <c r="DE266" i="2"/>
  <c r="DH266" i="2"/>
  <c r="DI266" i="2"/>
  <c r="DL266" i="2"/>
  <c r="DM266" i="2"/>
  <c r="DP266" i="2"/>
  <c r="DQ266" i="2"/>
  <c r="DT266" i="2"/>
  <c r="DU266" i="2"/>
  <c r="DX266" i="2"/>
  <c r="DY266" i="2"/>
  <c r="EB266" i="2"/>
  <c r="EC266" i="2"/>
  <c r="EF266" i="2"/>
  <c r="EG266" i="2"/>
  <c r="EJ266" i="2"/>
  <c r="EK266" i="2"/>
  <c r="EN266" i="2"/>
  <c r="EO266" i="2"/>
  <c r="ER266" i="2"/>
  <c r="ES266" i="2"/>
  <c r="EV266" i="2"/>
  <c r="EW266" i="2"/>
  <c r="EZ266" i="2"/>
  <c r="FA266" i="2"/>
  <c r="FD266" i="2"/>
  <c r="FE266" i="2"/>
  <c r="FH266" i="2"/>
  <c r="FI266" i="2"/>
  <c r="H267" i="2"/>
  <c r="I267" i="2"/>
  <c r="L267" i="2"/>
  <c r="M267" i="2"/>
  <c r="P267" i="2"/>
  <c r="Q267" i="2"/>
  <c r="T267" i="2"/>
  <c r="U267" i="2"/>
  <c r="X267" i="2"/>
  <c r="Y267" i="2"/>
  <c r="AB267" i="2"/>
  <c r="AC267" i="2"/>
  <c r="AF267" i="2"/>
  <c r="AG267" i="2"/>
  <c r="AJ267" i="2"/>
  <c r="AK267" i="2"/>
  <c r="AN267" i="2"/>
  <c r="AO267" i="2"/>
  <c r="AR267" i="2"/>
  <c r="AS267" i="2"/>
  <c r="AV267" i="2"/>
  <c r="AW267" i="2"/>
  <c r="AZ267" i="2"/>
  <c r="BA267" i="2"/>
  <c r="BD267" i="2"/>
  <c r="BE267" i="2"/>
  <c r="BH267" i="2"/>
  <c r="BI267" i="2"/>
  <c r="BL267" i="2"/>
  <c r="BM267" i="2"/>
  <c r="BP267" i="2"/>
  <c r="BQ267" i="2"/>
  <c r="BT267" i="2"/>
  <c r="BU267" i="2"/>
  <c r="BX267" i="2"/>
  <c r="BY267" i="2"/>
  <c r="CB267" i="2"/>
  <c r="CC267" i="2"/>
  <c r="CF267" i="2"/>
  <c r="CG267" i="2"/>
  <c r="CJ267" i="2"/>
  <c r="CK267" i="2"/>
  <c r="CN267" i="2"/>
  <c r="CO267" i="2"/>
  <c r="CR267" i="2"/>
  <c r="CS267" i="2"/>
  <c r="CV267" i="2"/>
  <c r="CW267" i="2"/>
  <c r="CZ267" i="2"/>
  <c r="DA267" i="2"/>
  <c r="DD267" i="2"/>
  <c r="DE267" i="2"/>
  <c r="DH267" i="2"/>
  <c r="DI267" i="2"/>
  <c r="DL267" i="2"/>
  <c r="DM267" i="2"/>
  <c r="DP267" i="2"/>
  <c r="DQ267" i="2"/>
  <c r="DT267" i="2"/>
  <c r="DU267" i="2"/>
  <c r="DX267" i="2"/>
  <c r="DY267" i="2"/>
  <c r="EB267" i="2"/>
  <c r="EC267" i="2"/>
  <c r="EF267" i="2"/>
  <c r="EG267" i="2"/>
  <c r="EJ267" i="2"/>
  <c r="EK267" i="2"/>
  <c r="EN267" i="2"/>
  <c r="EO267" i="2"/>
  <c r="ER267" i="2"/>
  <c r="ES267" i="2"/>
  <c r="EV267" i="2"/>
  <c r="EW267" i="2"/>
  <c r="EZ267" i="2"/>
  <c r="FA267" i="2"/>
  <c r="FD267" i="2"/>
  <c r="FE267" i="2"/>
  <c r="FH267" i="2"/>
  <c r="FI267" i="2"/>
  <c r="H268" i="2"/>
  <c r="I268" i="2"/>
  <c r="L268" i="2"/>
  <c r="M268" i="2"/>
  <c r="P268" i="2"/>
  <c r="Q268" i="2"/>
  <c r="T268" i="2"/>
  <c r="U268" i="2"/>
  <c r="X268" i="2"/>
  <c r="Y268" i="2"/>
  <c r="AB268" i="2"/>
  <c r="AC268" i="2"/>
  <c r="AF268" i="2"/>
  <c r="AG268" i="2"/>
  <c r="AJ268" i="2"/>
  <c r="AK268" i="2"/>
  <c r="AN268" i="2"/>
  <c r="AO268" i="2"/>
  <c r="AR268" i="2"/>
  <c r="AS268" i="2"/>
  <c r="AV268" i="2"/>
  <c r="AW268" i="2"/>
  <c r="AZ268" i="2"/>
  <c r="BA268" i="2"/>
  <c r="BD268" i="2"/>
  <c r="BE268" i="2"/>
  <c r="BH268" i="2"/>
  <c r="BI268" i="2"/>
  <c r="BL268" i="2"/>
  <c r="BM268" i="2"/>
  <c r="BP268" i="2"/>
  <c r="BQ268" i="2"/>
  <c r="BT268" i="2"/>
  <c r="BU268" i="2"/>
  <c r="BX268" i="2"/>
  <c r="BY268" i="2"/>
  <c r="CB268" i="2"/>
  <c r="CC268" i="2"/>
  <c r="CF268" i="2"/>
  <c r="CG268" i="2"/>
  <c r="CJ268" i="2"/>
  <c r="CK268" i="2"/>
  <c r="CN268" i="2"/>
  <c r="CO268" i="2"/>
  <c r="CR268" i="2"/>
  <c r="CS268" i="2"/>
  <c r="CV268" i="2"/>
  <c r="CW268" i="2"/>
  <c r="CZ268" i="2"/>
  <c r="DA268" i="2"/>
  <c r="DD268" i="2"/>
  <c r="DE268" i="2"/>
  <c r="DH268" i="2"/>
  <c r="DI268" i="2"/>
  <c r="DL268" i="2"/>
  <c r="DM268" i="2"/>
  <c r="DP268" i="2"/>
  <c r="DQ268" i="2"/>
  <c r="DT268" i="2"/>
  <c r="DU268" i="2"/>
  <c r="DX268" i="2"/>
  <c r="DY268" i="2"/>
  <c r="EB268" i="2"/>
  <c r="EC268" i="2"/>
  <c r="EF268" i="2"/>
  <c r="EG268" i="2"/>
  <c r="EJ268" i="2"/>
  <c r="EK268" i="2"/>
  <c r="EN268" i="2"/>
  <c r="EO268" i="2"/>
  <c r="ER268" i="2"/>
  <c r="ES268" i="2"/>
  <c r="EV268" i="2"/>
  <c r="EW268" i="2"/>
  <c r="EZ268" i="2"/>
  <c r="FA268" i="2"/>
  <c r="FD268" i="2"/>
  <c r="FE268" i="2"/>
  <c r="FH268" i="2"/>
  <c r="FI268" i="2"/>
  <c r="H269" i="2"/>
  <c r="I269" i="2"/>
  <c r="L269" i="2"/>
  <c r="M269" i="2"/>
  <c r="P269" i="2"/>
  <c r="Q269" i="2"/>
  <c r="T269" i="2"/>
  <c r="U269" i="2"/>
  <c r="X269" i="2"/>
  <c r="Y269" i="2"/>
  <c r="AB269" i="2"/>
  <c r="AC269" i="2"/>
  <c r="AF269" i="2"/>
  <c r="AG269" i="2"/>
  <c r="AJ269" i="2"/>
  <c r="AK269" i="2"/>
  <c r="AN269" i="2"/>
  <c r="AO269" i="2"/>
  <c r="AR269" i="2"/>
  <c r="AS269" i="2"/>
  <c r="AV269" i="2"/>
  <c r="AW269" i="2"/>
  <c r="AZ269" i="2"/>
  <c r="BA269" i="2"/>
  <c r="BD269" i="2"/>
  <c r="BE269" i="2"/>
  <c r="BH269" i="2"/>
  <c r="BI269" i="2"/>
  <c r="BL269" i="2"/>
  <c r="BM269" i="2"/>
  <c r="BP269" i="2"/>
  <c r="BQ269" i="2"/>
  <c r="BT269" i="2"/>
  <c r="BU269" i="2"/>
  <c r="BX269" i="2"/>
  <c r="BY269" i="2"/>
  <c r="CB269" i="2"/>
  <c r="CC269" i="2"/>
  <c r="CF269" i="2"/>
  <c r="CG269" i="2"/>
  <c r="CJ269" i="2"/>
  <c r="CK269" i="2"/>
  <c r="CN269" i="2"/>
  <c r="CO269" i="2"/>
  <c r="CR269" i="2"/>
  <c r="CS269" i="2"/>
  <c r="CV269" i="2"/>
  <c r="CW269" i="2"/>
  <c r="CZ269" i="2"/>
  <c r="DA269" i="2"/>
  <c r="DD269" i="2"/>
  <c r="DE269" i="2"/>
  <c r="DH269" i="2"/>
  <c r="DI269" i="2"/>
  <c r="DL269" i="2"/>
  <c r="DM269" i="2"/>
  <c r="DP269" i="2"/>
  <c r="DQ269" i="2"/>
  <c r="DT269" i="2"/>
  <c r="DU269" i="2"/>
  <c r="DX269" i="2"/>
  <c r="DY269" i="2"/>
  <c r="EB269" i="2"/>
  <c r="EC269" i="2"/>
  <c r="EF269" i="2"/>
  <c r="EG269" i="2"/>
  <c r="EJ269" i="2"/>
  <c r="EK269" i="2"/>
  <c r="EN269" i="2"/>
  <c r="EO269" i="2"/>
  <c r="ER269" i="2"/>
  <c r="ES269" i="2"/>
  <c r="EV269" i="2"/>
  <c r="EW269" i="2"/>
  <c r="EZ269" i="2"/>
  <c r="FA269" i="2"/>
  <c r="FD269" i="2"/>
  <c r="FE269" i="2"/>
  <c r="FH269" i="2"/>
  <c r="FI269" i="2"/>
  <c r="H270" i="2"/>
  <c r="I270" i="2"/>
  <c r="L270" i="2"/>
  <c r="M270" i="2"/>
  <c r="P270" i="2"/>
  <c r="Q270" i="2"/>
  <c r="T270" i="2"/>
  <c r="U270" i="2"/>
  <c r="X270" i="2"/>
  <c r="Y270" i="2"/>
  <c r="AB270" i="2"/>
  <c r="AC270" i="2"/>
  <c r="AF270" i="2"/>
  <c r="AG270" i="2"/>
  <c r="AJ270" i="2"/>
  <c r="AK270" i="2"/>
  <c r="AN270" i="2"/>
  <c r="AO270" i="2"/>
  <c r="AR270" i="2"/>
  <c r="AS270" i="2"/>
  <c r="AV270" i="2"/>
  <c r="AW270" i="2"/>
  <c r="AZ270" i="2"/>
  <c r="BA270" i="2"/>
  <c r="BD270" i="2"/>
  <c r="BE270" i="2"/>
  <c r="BH270" i="2"/>
  <c r="BI270" i="2"/>
  <c r="BL270" i="2"/>
  <c r="BM270" i="2"/>
  <c r="BP270" i="2"/>
  <c r="BQ270" i="2"/>
  <c r="BT270" i="2"/>
  <c r="BU270" i="2"/>
  <c r="BX270" i="2"/>
  <c r="BY270" i="2"/>
  <c r="CB270" i="2"/>
  <c r="CC270" i="2"/>
  <c r="CF270" i="2"/>
  <c r="CG270" i="2"/>
  <c r="CJ270" i="2"/>
  <c r="CK270" i="2"/>
  <c r="CN270" i="2"/>
  <c r="CO270" i="2"/>
  <c r="CR270" i="2"/>
  <c r="CS270" i="2"/>
  <c r="CV270" i="2"/>
  <c r="CW270" i="2"/>
  <c r="CZ270" i="2"/>
  <c r="DA270" i="2"/>
  <c r="DD270" i="2"/>
  <c r="DE270" i="2"/>
  <c r="DH270" i="2"/>
  <c r="DI270" i="2"/>
  <c r="DL270" i="2"/>
  <c r="DM270" i="2"/>
  <c r="DP270" i="2"/>
  <c r="DQ270" i="2"/>
  <c r="DT270" i="2"/>
  <c r="DU270" i="2"/>
  <c r="DX270" i="2"/>
  <c r="DY270" i="2"/>
  <c r="EB270" i="2"/>
  <c r="EC270" i="2"/>
  <c r="EF270" i="2"/>
  <c r="EG270" i="2"/>
  <c r="EJ270" i="2"/>
  <c r="EK270" i="2"/>
  <c r="EN270" i="2"/>
  <c r="EO270" i="2"/>
  <c r="ER270" i="2"/>
  <c r="ES270" i="2"/>
  <c r="EV270" i="2"/>
  <c r="EW270" i="2"/>
  <c r="EZ270" i="2"/>
  <c r="FA270" i="2"/>
  <c r="FD270" i="2"/>
  <c r="FE270" i="2"/>
  <c r="FH270" i="2"/>
  <c r="FI270" i="2"/>
  <c r="H271" i="2"/>
  <c r="I271" i="2"/>
  <c r="L271" i="2"/>
  <c r="M271" i="2"/>
  <c r="P271" i="2"/>
  <c r="Q271" i="2"/>
  <c r="T271" i="2"/>
  <c r="U271" i="2"/>
  <c r="X271" i="2"/>
  <c r="Y271" i="2"/>
  <c r="AB271" i="2"/>
  <c r="AC271" i="2"/>
  <c r="AF271" i="2"/>
  <c r="AG271" i="2"/>
  <c r="AJ271" i="2"/>
  <c r="AK271" i="2"/>
  <c r="AN271" i="2"/>
  <c r="AO271" i="2"/>
  <c r="AR271" i="2"/>
  <c r="AS271" i="2"/>
  <c r="AV271" i="2"/>
  <c r="AW271" i="2"/>
  <c r="AZ271" i="2"/>
  <c r="BA271" i="2"/>
  <c r="BD271" i="2"/>
  <c r="BE271" i="2"/>
  <c r="BH271" i="2"/>
  <c r="BI271" i="2"/>
  <c r="BL271" i="2"/>
  <c r="BM271" i="2"/>
  <c r="BP271" i="2"/>
  <c r="BQ271" i="2"/>
  <c r="BT271" i="2"/>
  <c r="BU271" i="2"/>
  <c r="BX271" i="2"/>
  <c r="BY271" i="2"/>
  <c r="CB271" i="2"/>
  <c r="CC271" i="2"/>
  <c r="CF271" i="2"/>
  <c r="CG271" i="2"/>
  <c r="CJ271" i="2"/>
  <c r="CK271" i="2"/>
  <c r="CN271" i="2"/>
  <c r="CO271" i="2"/>
  <c r="CR271" i="2"/>
  <c r="CS271" i="2"/>
  <c r="CV271" i="2"/>
  <c r="CW271" i="2"/>
  <c r="CZ271" i="2"/>
  <c r="DA271" i="2"/>
  <c r="DD271" i="2"/>
  <c r="DE271" i="2"/>
  <c r="DH271" i="2"/>
  <c r="DI271" i="2"/>
  <c r="DL271" i="2"/>
  <c r="DM271" i="2"/>
  <c r="DP271" i="2"/>
  <c r="DQ271" i="2"/>
  <c r="DT271" i="2"/>
  <c r="DU271" i="2"/>
  <c r="DX271" i="2"/>
  <c r="DY271" i="2"/>
  <c r="EB271" i="2"/>
  <c r="EC271" i="2"/>
  <c r="EF271" i="2"/>
  <c r="EG271" i="2"/>
  <c r="EJ271" i="2"/>
  <c r="EK271" i="2"/>
  <c r="EN271" i="2"/>
  <c r="EO271" i="2"/>
  <c r="ER271" i="2"/>
  <c r="ES271" i="2"/>
  <c r="EV271" i="2"/>
  <c r="EW271" i="2"/>
  <c r="EZ271" i="2"/>
  <c r="FA271" i="2"/>
  <c r="FD271" i="2"/>
  <c r="FE271" i="2"/>
  <c r="FH271" i="2"/>
  <c r="FI271" i="2"/>
  <c r="H272" i="2"/>
  <c r="I272" i="2"/>
  <c r="L272" i="2"/>
  <c r="M272" i="2"/>
  <c r="P272" i="2"/>
  <c r="Q272" i="2"/>
  <c r="T272" i="2"/>
  <c r="U272" i="2"/>
  <c r="X272" i="2"/>
  <c r="Y272" i="2"/>
  <c r="AB272" i="2"/>
  <c r="AC272" i="2"/>
  <c r="AF272" i="2"/>
  <c r="AG272" i="2"/>
  <c r="AJ272" i="2"/>
  <c r="AK272" i="2"/>
  <c r="AN272" i="2"/>
  <c r="AO272" i="2"/>
  <c r="AR272" i="2"/>
  <c r="AS272" i="2"/>
  <c r="AV272" i="2"/>
  <c r="AW272" i="2"/>
  <c r="AZ272" i="2"/>
  <c r="BA272" i="2"/>
  <c r="BD272" i="2"/>
  <c r="BE272" i="2"/>
  <c r="BH272" i="2"/>
  <c r="BI272" i="2"/>
  <c r="BL272" i="2"/>
  <c r="BM272" i="2"/>
  <c r="BP272" i="2"/>
  <c r="BQ272" i="2"/>
  <c r="BT272" i="2"/>
  <c r="BU272" i="2"/>
  <c r="BX272" i="2"/>
  <c r="BY272" i="2"/>
  <c r="CB272" i="2"/>
  <c r="CC272" i="2"/>
  <c r="CF272" i="2"/>
  <c r="CG272" i="2"/>
  <c r="CJ272" i="2"/>
  <c r="CK272" i="2"/>
  <c r="CN272" i="2"/>
  <c r="CO272" i="2"/>
  <c r="CR272" i="2"/>
  <c r="CS272" i="2"/>
  <c r="CV272" i="2"/>
  <c r="CW272" i="2"/>
  <c r="CZ272" i="2"/>
  <c r="DA272" i="2"/>
  <c r="DD272" i="2"/>
  <c r="DE272" i="2"/>
  <c r="DH272" i="2"/>
  <c r="DI272" i="2"/>
  <c r="DL272" i="2"/>
  <c r="DM272" i="2"/>
  <c r="DP272" i="2"/>
  <c r="DQ272" i="2"/>
  <c r="DT272" i="2"/>
  <c r="DU272" i="2"/>
  <c r="DX272" i="2"/>
  <c r="DY272" i="2"/>
  <c r="EB272" i="2"/>
  <c r="EC272" i="2"/>
  <c r="EF272" i="2"/>
  <c r="EG272" i="2"/>
  <c r="EJ272" i="2"/>
  <c r="EK272" i="2"/>
  <c r="EN272" i="2"/>
  <c r="EO272" i="2"/>
  <c r="ER272" i="2"/>
  <c r="ES272" i="2"/>
  <c r="EV272" i="2"/>
  <c r="EW272" i="2"/>
  <c r="EZ272" i="2"/>
  <c r="FA272" i="2"/>
  <c r="FD272" i="2"/>
  <c r="FE272" i="2"/>
  <c r="FH272" i="2"/>
  <c r="FI272" i="2"/>
  <c r="H273" i="2"/>
  <c r="I273" i="2"/>
  <c r="L273" i="2"/>
  <c r="M273" i="2"/>
  <c r="P273" i="2"/>
  <c r="Q273" i="2"/>
  <c r="T273" i="2"/>
  <c r="U273" i="2"/>
  <c r="X273" i="2"/>
  <c r="Y273" i="2"/>
  <c r="AB273" i="2"/>
  <c r="AC273" i="2"/>
  <c r="AF273" i="2"/>
  <c r="AG273" i="2"/>
  <c r="AJ273" i="2"/>
  <c r="AK273" i="2"/>
  <c r="AN273" i="2"/>
  <c r="AO273" i="2"/>
  <c r="AR273" i="2"/>
  <c r="AS273" i="2"/>
  <c r="AV273" i="2"/>
  <c r="AW273" i="2"/>
  <c r="AZ273" i="2"/>
  <c r="BA273" i="2"/>
  <c r="BD273" i="2"/>
  <c r="BE273" i="2"/>
  <c r="BH273" i="2"/>
  <c r="BI273" i="2"/>
  <c r="BL273" i="2"/>
  <c r="BM273" i="2"/>
  <c r="BP273" i="2"/>
  <c r="BQ273" i="2"/>
  <c r="BT273" i="2"/>
  <c r="BU273" i="2"/>
  <c r="BX273" i="2"/>
  <c r="BY273" i="2"/>
  <c r="CB273" i="2"/>
  <c r="CC273" i="2"/>
  <c r="CF273" i="2"/>
  <c r="CG273" i="2"/>
  <c r="CJ273" i="2"/>
  <c r="CK273" i="2"/>
  <c r="CN273" i="2"/>
  <c r="CO273" i="2"/>
  <c r="CR273" i="2"/>
  <c r="CS273" i="2"/>
  <c r="CV273" i="2"/>
  <c r="CW273" i="2"/>
  <c r="CZ273" i="2"/>
  <c r="DA273" i="2"/>
  <c r="DD273" i="2"/>
  <c r="DE273" i="2"/>
  <c r="DH273" i="2"/>
  <c r="DI273" i="2"/>
  <c r="DL273" i="2"/>
  <c r="DM273" i="2"/>
  <c r="DP273" i="2"/>
  <c r="DQ273" i="2"/>
  <c r="DT273" i="2"/>
  <c r="DU273" i="2"/>
  <c r="DX273" i="2"/>
  <c r="DY273" i="2"/>
  <c r="EB273" i="2"/>
  <c r="EC273" i="2"/>
  <c r="EF273" i="2"/>
  <c r="EG273" i="2"/>
  <c r="EJ273" i="2"/>
  <c r="EK273" i="2"/>
  <c r="EN273" i="2"/>
  <c r="EO273" i="2"/>
  <c r="ER273" i="2"/>
  <c r="ES273" i="2"/>
  <c r="EV273" i="2"/>
  <c r="EW273" i="2"/>
  <c r="EZ273" i="2"/>
  <c r="FA273" i="2"/>
  <c r="FD273" i="2"/>
  <c r="FE273" i="2"/>
  <c r="FH273" i="2"/>
  <c r="FI273" i="2"/>
  <c r="H274" i="2"/>
  <c r="I274" i="2"/>
  <c r="L274" i="2"/>
  <c r="M274" i="2"/>
  <c r="P274" i="2"/>
  <c r="Q274" i="2"/>
  <c r="T274" i="2"/>
  <c r="U274" i="2"/>
  <c r="X274" i="2"/>
  <c r="Y274" i="2"/>
  <c r="AB274" i="2"/>
  <c r="AC274" i="2"/>
  <c r="AF274" i="2"/>
  <c r="AG274" i="2"/>
  <c r="AJ274" i="2"/>
  <c r="AK274" i="2"/>
  <c r="AN274" i="2"/>
  <c r="AO274" i="2"/>
  <c r="AR274" i="2"/>
  <c r="AS274" i="2"/>
  <c r="AV274" i="2"/>
  <c r="AW274" i="2"/>
  <c r="AZ274" i="2"/>
  <c r="BA274" i="2"/>
  <c r="BD274" i="2"/>
  <c r="BE274" i="2"/>
  <c r="BH274" i="2"/>
  <c r="BI274" i="2"/>
  <c r="BL274" i="2"/>
  <c r="BM274" i="2"/>
  <c r="BP274" i="2"/>
  <c r="BQ274" i="2"/>
  <c r="BT274" i="2"/>
  <c r="BU274" i="2"/>
  <c r="BX274" i="2"/>
  <c r="BY274" i="2"/>
  <c r="CB274" i="2"/>
  <c r="CC274" i="2"/>
  <c r="CF274" i="2"/>
  <c r="CG274" i="2"/>
  <c r="CJ274" i="2"/>
  <c r="CK274" i="2"/>
  <c r="CN274" i="2"/>
  <c r="CO274" i="2"/>
  <c r="CR274" i="2"/>
  <c r="CS274" i="2"/>
  <c r="CV274" i="2"/>
  <c r="CW274" i="2"/>
  <c r="CZ274" i="2"/>
  <c r="DA274" i="2"/>
  <c r="DD274" i="2"/>
  <c r="DE274" i="2"/>
  <c r="DH274" i="2"/>
  <c r="DI274" i="2"/>
  <c r="DL274" i="2"/>
  <c r="DM274" i="2"/>
  <c r="DP274" i="2"/>
  <c r="DQ274" i="2"/>
  <c r="DT274" i="2"/>
  <c r="DU274" i="2"/>
  <c r="DX274" i="2"/>
  <c r="DY274" i="2"/>
  <c r="EB274" i="2"/>
  <c r="EC274" i="2"/>
  <c r="EF274" i="2"/>
  <c r="EG274" i="2"/>
  <c r="EJ274" i="2"/>
  <c r="EK274" i="2"/>
  <c r="EN274" i="2"/>
  <c r="EO274" i="2"/>
  <c r="ER274" i="2"/>
  <c r="ES274" i="2"/>
  <c r="EV274" i="2"/>
  <c r="EW274" i="2"/>
  <c r="EZ274" i="2"/>
  <c r="FA274" i="2"/>
  <c r="FD274" i="2"/>
  <c r="FE274" i="2"/>
  <c r="FH274" i="2"/>
  <c r="FI274" i="2"/>
  <c r="H275" i="2"/>
  <c r="I275" i="2"/>
  <c r="L275" i="2"/>
  <c r="M275" i="2"/>
  <c r="P275" i="2"/>
  <c r="Q275" i="2"/>
  <c r="T275" i="2"/>
  <c r="U275" i="2"/>
  <c r="X275" i="2"/>
  <c r="Y275" i="2"/>
  <c r="AB275" i="2"/>
  <c r="AC275" i="2"/>
  <c r="AF275" i="2"/>
  <c r="AG275" i="2"/>
  <c r="AJ275" i="2"/>
  <c r="AK275" i="2"/>
  <c r="AN275" i="2"/>
  <c r="AO275" i="2"/>
  <c r="AR275" i="2"/>
  <c r="AS275" i="2"/>
  <c r="AV275" i="2"/>
  <c r="AW275" i="2"/>
  <c r="AZ275" i="2"/>
  <c r="BA275" i="2"/>
  <c r="BD275" i="2"/>
  <c r="BE275" i="2"/>
  <c r="BH275" i="2"/>
  <c r="BI275" i="2"/>
  <c r="BL275" i="2"/>
  <c r="BM275" i="2"/>
  <c r="BP275" i="2"/>
  <c r="BQ275" i="2"/>
  <c r="BT275" i="2"/>
  <c r="BU275" i="2"/>
  <c r="BX275" i="2"/>
  <c r="BY275" i="2"/>
  <c r="CB275" i="2"/>
  <c r="CC275" i="2"/>
  <c r="CF275" i="2"/>
  <c r="CG275" i="2"/>
  <c r="CJ275" i="2"/>
  <c r="CK275" i="2"/>
  <c r="CN275" i="2"/>
  <c r="CO275" i="2"/>
  <c r="CR275" i="2"/>
  <c r="CS275" i="2"/>
  <c r="CV275" i="2"/>
  <c r="CW275" i="2"/>
  <c r="CZ275" i="2"/>
  <c r="DA275" i="2"/>
  <c r="DD275" i="2"/>
  <c r="DE275" i="2"/>
  <c r="DH275" i="2"/>
  <c r="DI275" i="2"/>
  <c r="DL275" i="2"/>
  <c r="DM275" i="2"/>
  <c r="DP275" i="2"/>
  <c r="DQ275" i="2"/>
  <c r="DT275" i="2"/>
  <c r="DU275" i="2"/>
  <c r="DX275" i="2"/>
  <c r="DY275" i="2"/>
  <c r="EB275" i="2"/>
  <c r="EC275" i="2"/>
  <c r="EF275" i="2"/>
  <c r="EG275" i="2"/>
  <c r="EJ275" i="2"/>
  <c r="EK275" i="2"/>
  <c r="EN275" i="2"/>
  <c r="EO275" i="2"/>
  <c r="ER275" i="2"/>
  <c r="ES275" i="2"/>
  <c r="EV275" i="2"/>
  <c r="EW275" i="2"/>
  <c r="EZ275" i="2"/>
  <c r="FA275" i="2"/>
  <c r="FD275" i="2"/>
  <c r="FE275" i="2"/>
  <c r="FH275" i="2"/>
  <c r="FI275" i="2"/>
  <c r="H276" i="2"/>
  <c r="I276" i="2"/>
  <c r="L276" i="2"/>
  <c r="M276" i="2"/>
  <c r="P276" i="2"/>
  <c r="Q276" i="2"/>
  <c r="T276" i="2"/>
  <c r="U276" i="2"/>
  <c r="X276" i="2"/>
  <c r="Y276" i="2"/>
  <c r="AB276" i="2"/>
  <c r="AC276" i="2"/>
  <c r="AF276" i="2"/>
  <c r="AG276" i="2"/>
  <c r="AJ276" i="2"/>
  <c r="AK276" i="2"/>
  <c r="AN276" i="2"/>
  <c r="AO276" i="2"/>
  <c r="AR276" i="2"/>
  <c r="AS276" i="2"/>
  <c r="AV276" i="2"/>
  <c r="AW276" i="2"/>
  <c r="AZ276" i="2"/>
  <c r="BA276" i="2"/>
  <c r="BD276" i="2"/>
  <c r="BE276" i="2"/>
  <c r="BH276" i="2"/>
  <c r="BI276" i="2"/>
  <c r="BL276" i="2"/>
  <c r="BM276" i="2"/>
  <c r="BP276" i="2"/>
  <c r="BQ276" i="2"/>
  <c r="BT276" i="2"/>
  <c r="BU276" i="2"/>
  <c r="BX276" i="2"/>
  <c r="BY276" i="2"/>
  <c r="CB276" i="2"/>
  <c r="CC276" i="2"/>
  <c r="CF276" i="2"/>
  <c r="CG276" i="2"/>
  <c r="CJ276" i="2"/>
  <c r="CK276" i="2"/>
  <c r="CN276" i="2"/>
  <c r="CO276" i="2"/>
  <c r="CR276" i="2"/>
  <c r="CS276" i="2"/>
  <c r="CV276" i="2"/>
  <c r="CW276" i="2"/>
  <c r="CZ276" i="2"/>
  <c r="DA276" i="2"/>
  <c r="DD276" i="2"/>
  <c r="DE276" i="2"/>
  <c r="DH276" i="2"/>
  <c r="DI276" i="2"/>
  <c r="DL276" i="2"/>
  <c r="DM276" i="2"/>
  <c r="DP276" i="2"/>
  <c r="DQ276" i="2"/>
  <c r="DT276" i="2"/>
  <c r="DU276" i="2"/>
  <c r="DX276" i="2"/>
  <c r="DY276" i="2"/>
  <c r="EB276" i="2"/>
  <c r="EC276" i="2"/>
  <c r="EF276" i="2"/>
  <c r="EG276" i="2"/>
  <c r="EJ276" i="2"/>
  <c r="EK276" i="2"/>
  <c r="EN276" i="2"/>
  <c r="EO276" i="2"/>
  <c r="ER276" i="2"/>
  <c r="ES276" i="2"/>
  <c r="EV276" i="2"/>
  <c r="EW276" i="2"/>
  <c r="EZ276" i="2"/>
  <c r="FA276" i="2"/>
  <c r="FD276" i="2"/>
  <c r="FE276" i="2"/>
  <c r="FH276" i="2"/>
  <c r="FI276" i="2"/>
  <c r="H277" i="2"/>
  <c r="I277" i="2"/>
  <c r="L277" i="2"/>
  <c r="M277" i="2"/>
  <c r="P277" i="2"/>
  <c r="Q277" i="2"/>
  <c r="T277" i="2"/>
  <c r="U277" i="2"/>
  <c r="X277" i="2"/>
  <c r="Y277" i="2"/>
  <c r="AB277" i="2"/>
  <c r="AC277" i="2"/>
  <c r="AF277" i="2"/>
  <c r="AG277" i="2"/>
  <c r="AJ277" i="2"/>
  <c r="AK277" i="2"/>
  <c r="AN277" i="2"/>
  <c r="AO277" i="2"/>
  <c r="AR277" i="2"/>
  <c r="AS277" i="2"/>
  <c r="AV277" i="2"/>
  <c r="AW277" i="2"/>
  <c r="AZ277" i="2"/>
  <c r="BA277" i="2"/>
  <c r="BD277" i="2"/>
  <c r="BE277" i="2"/>
  <c r="BH277" i="2"/>
  <c r="BI277" i="2"/>
  <c r="BL277" i="2"/>
  <c r="BM277" i="2"/>
  <c r="BP277" i="2"/>
  <c r="BQ277" i="2"/>
  <c r="BT277" i="2"/>
  <c r="BU277" i="2"/>
  <c r="BX277" i="2"/>
  <c r="BY277" i="2"/>
  <c r="CB277" i="2"/>
  <c r="CC277" i="2"/>
  <c r="CF277" i="2"/>
  <c r="CG277" i="2"/>
  <c r="CJ277" i="2"/>
  <c r="CK277" i="2"/>
  <c r="CN277" i="2"/>
  <c r="CO277" i="2"/>
  <c r="CR277" i="2"/>
  <c r="CS277" i="2"/>
  <c r="CV277" i="2"/>
  <c r="CW277" i="2"/>
  <c r="CZ277" i="2"/>
  <c r="DA277" i="2"/>
  <c r="DD277" i="2"/>
  <c r="DE277" i="2"/>
  <c r="DH277" i="2"/>
  <c r="DI277" i="2"/>
  <c r="DL277" i="2"/>
  <c r="DM277" i="2"/>
  <c r="DP277" i="2"/>
  <c r="DQ277" i="2"/>
  <c r="DT277" i="2"/>
  <c r="DU277" i="2"/>
  <c r="DX277" i="2"/>
  <c r="DY277" i="2"/>
  <c r="EB277" i="2"/>
  <c r="EC277" i="2"/>
  <c r="EF277" i="2"/>
  <c r="EG277" i="2"/>
  <c r="EJ277" i="2"/>
  <c r="EK277" i="2"/>
  <c r="EN277" i="2"/>
  <c r="EO277" i="2"/>
  <c r="ER277" i="2"/>
  <c r="ES277" i="2"/>
  <c r="EV277" i="2"/>
  <c r="EW277" i="2"/>
  <c r="EZ277" i="2"/>
  <c r="FA277" i="2"/>
  <c r="FD277" i="2"/>
  <c r="FE277" i="2"/>
  <c r="FH277" i="2"/>
  <c r="FI277" i="2"/>
  <c r="H278" i="2"/>
  <c r="I278" i="2"/>
  <c r="L278" i="2"/>
  <c r="M278" i="2"/>
  <c r="P278" i="2"/>
  <c r="Q278" i="2"/>
  <c r="T278" i="2"/>
  <c r="U278" i="2"/>
  <c r="X278" i="2"/>
  <c r="Y278" i="2"/>
  <c r="AB278" i="2"/>
  <c r="AC278" i="2"/>
  <c r="AF278" i="2"/>
  <c r="AG278" i="2"/>
  <c r="AJ278" i="2"/>
  <c r="AK278" i="2"/>
  <c r="AN278" i="2"/>
  <c r="AO278" i="2"/>
  <c r="AR278" i="2"/>
  <c r="AS278" i="2"/>
  <c r="AV278" i="2"/>
  <c r="AW278" i="2"/>
  <c r="AZ278" i="2"/>
  <c r="BA278" i="2"/>
  <c r="BD278" i="2"/>
  <c r="BE278" i="2"/>
  <c r="BH278" i="2"/>
  <c r="BI278" i="2"/>
  <c r="BL278" i="2"/>
  <c r="BM278" i="2"/>
  <c r="BP278" i="2"/>
  <c r="BQ278" i="2"/>
  <c r="BT278" i="2"/>
  <c r="BU278" i="2"/>
  <c r="BX278" i="2"/>
  <c r="BY278" i="2"/>
  <c r="CB278" i="2"/>
  <c r="CC278" i="2"/>
  <c r="CF278" i="2"/>
  <c r="CG278" i="2"/>
  <c r="CJ278" i="2"/>
  <c r="CK278" i="2"/>
  <c r="CN278" i="2"/>
  <c r="CO278" i="2"/>
  <c r="CR278" i="2"/>
  <c r="CS278" i="2"/>
  <c r="CV278" i="2"/>
  <c r="CW278" i="2"/>
  <c r="CZ278" i="2"/>
  <c r="DA278" i="2"/>
  <c r="DD278" i="2"/>
  <c r="DE278" i="2"/>
  <c r="DH278" i="2"/>
  <c r="DI278" i="2"/>
  <c r="DL278" i="2"/>
  <c r="DM278" i="2"/>
  <c r="DP278" i="2"/>
  <c r="DQ278" i="2"/>
  <c r="DT278" i="2"/>
  <c r="DU278" i="2"/>
  <c r="DX278" i="2"/>
  <c r="DY278" i="2"/>
  <c r="EB278" i="2"/>
  <c r="EC278" i="2"/>
  <c r="EF278" i="2"/>
  <c r="EG278" i="2"/>
  <c r="EJ278" i="2"/>
  <c r="EK278" i="2"/>
  <c r="EN278" i="2"/>
  <c r="EO278" i="2"/>
  <c r="ER278" i="2"/>
  <c r="ES278" i="2"/>
  <c r="EV278" i="2"/>
  <c r="EW278" i="2"/>
  <c r="EZ278" i="2"/>
  <c r="FA278" i="2"/>
  <c r="FD278" i="2"/>
  <c r="FE278" i="2"/>
  <c r="FH278" i="2"/>
  <c r="FI278" i="2"/>
  <c r="H279" i="2"/>
  <c r="I279" i="2"/>
  <c r="L279" i="2"/>
  <c r="M279" i="2"/>
  <c r="P279" i="2"/>
  <c r="Q279" i="2"/>
  <c r="T279" i="2"/>
  <c r="U279" i="2"/>
  <c r="X279" i="2"/>
  <c r="Y279" i="2"/>
  <c r="AB279" i="2"/>
  <c r="AC279" i="2"/>
  <c r="AF279" i="2"/>
  <c r="AG279" i="2"/>
  <c r="AJ279" i="2"/>
  <c r="AK279" i="2"/>
  <c r="AN279" i="2"/>
  <c r="AO279" i="2"/>
  <c r="AR279" i="2"/>
  <c r="AS279" i="2"/>
  <c r="AV279" i="2"/>
  <c r="AW279" i="2"/>
  <c r="AZ279" i="2"/>
  <c r="BA279" i="2"/>
  <c r="BD279" i="2"/>
  <c r="BE279" i="2"/>
  <c r="BH279" i="2"/>
  <c r="BI279" i="2"/>
  <c r="BL279" i="2"/>
  <c r="BM279" i="2"/>
  <c r="BP279" i="2"/>
  <c r="BQ279" i="2"/>
  <c r="BT279" i="2"/>
  <c r="BU279" i="2"/>
  <c r="BX279" i="2"/>
  <c r="BY279" i="2"/>
  <c r="CB279" i="2"/>
  <c r="CC279" i="2"/>
  <c r="CF279" i="2"/>
  <c r="CG279" i="2"/>
  <c r="CJ279" i="2"/>
  <c r="CK279" i="2"/>
  <c r="CN279" i="2"/>
  <c r="CO279" i="2"/>
  <c r="CR279" i="2"/>
  <c r="CS279" i="2"/>
  <c r="CV279" i="2"/>
  <c r="CW279" i="2"/>
  <c r="CZ279" i="2"/>
  <c r="DA279" i="2"/>
  <c r="DD279" i="2"/>
  <c r="DE279" i="2"/>
  <c r="DH279" i="2"/>
  <c r="DI279" i="2"/>
  <c r="DL279" i="2"/>
  <c r="DM279" i="2"/>
  <c r="DP279" i="2"/>
  <c r="DQ279" i="2"/>
  <c r="DT279" i="2"/>
  <c r="DU279" i="2"/>
  <c r="DX279" i="2"/>
  <c r="DY279" i="2"/>
  <c r="EB279" i="2"/>
  <c r="EC279" i="2"/>
  <c r="EF279" i="2"/>
  <c r="EG279" i="2"/>
  <c r="EJ279" i="2"/>
  <c r="EK279" i="2"/>
  <c r="EN279" i="2"/>
  <c r="EO279" i="2"/>
  <c r="ER279" i="2"/>
  <c r="ES279" i="2"/>
  <c r="EV279" i="2"/>
  <c r="EW279" i="2"/>
  <c r="EZ279" i="2"/>
  <c r="FA279" i="2"/>
  <c r="FD279" i="2"/>
  <c r="FE279" i="2"/>
  <c r="FH279" i="2"/>
  <c r="FI279" i="2"/>
  <c r="H280" i="2"/>
  <c r="I280" i="2"/>
  <c r="L280" i="2"/>
  <c r="M280" i="2"/>
  <c r="P280" i="2"/>
  <c r="Q280" i="2"/>
  <c r="T280" i="2"/>
  <c r="U280" i="2"/>
  <c r="X280" i="2"/>
  <c r="Y280" i="2"/>
  <c r="AB280" i="2"/>
  <c r="AC280" i="2"/>
  <c r="AF280" i="2"/>
  <c r="AG280" i="2"/>
  <c r="AJ280" i="2"/>
  <c r="AK280" i="2"/>
  <c r="AN280" i="2"/>
  <c r="AO280" i="2"/>
  <c r="AR280" i="2"/>
  <c r="AS280" i="2"/>
  <c r="AV280" i="2"/>
  <c r="AW280" i="2"/>
  <c r="AZ280" i="2"/>
  <c r="BA280" i="2"/>
  <c r="BD280" i="2"/>
  <c r="BE280" i="2"/>
  <c r="BH280" i="2"/>
  <c r="BI280" i="2"/>
  <c r="BL280" i="2"/>
  <c r="BM280" i="2"/>
  <c r="BP280" i="2"/>
  <c r="BQ280" i="2"/>
  <c r="BT280" i="2"/>
  <c r="BU280" i="2"/>
  <c r="BX280" i="2"/>
  <c r="BY280" i="2"/>
  <c r="CB280" i="2"/>
  <c r="CC280" i="2"/>
  <c r="CF280" i="2"/>
  <c r="CG280" i="2"/>
  <c r="CJ280" i="2"/>
  <c r="CK280" i="2"/>
  <c r="CN280" i="2"/>
  <c r="CO280" i="2"/>
  <c r="CR280" i="2"/>
  <c r="CS280" i="2"/>
  <c r="CV280" i="2"/>
  <c r="CW280" i="2"/>
  <c r="CZ280" i="2"/>
  <c r="DA280" i="2"/>
  <c r="DD280" i="2"/>
  <c r="DE280" i="2"/>
  <c r="DH280" i="2"/>
  <c r="DI280" i="2"/>
  <c r="DL280" i="2"/>
  <c r="DM280" i="2"/>
  <c r="DP280" i="2"/>
  <c r="DQ280" i="2"/>
  <c r="DT280" i="2"/>
  <c r="DU280" i="2"/>
  <c r="DX280" i="2"/>
  <c r="DY280" i="2"/>
  <c r="EB280" i="2"/>
  <c r="EC280" i="2"/>
  <c r="EF280" i="2"/>
  <c r="EG280" i="2"/>
  <c r="EJ280" i="2"/>
  <c r="EK280" i="2"/>
  <c r="EN280" i="2"/>
  <c r="EO280" i="2"/>
  <c r="ER280" i="2"/>
  <c r="ES280" i="2"/>
  <c r="EV280" i="2"/>
  <c r="EW280" i="2"/>
  <c r="EZ280" i="2"/>
  <c r="FA280" i="2"/>
  <c r="FD280" i="2"/>
  <c r="FE280" i="2"/>
  <c r="FH280" i="2"/>
  <c r="FI280" i="2"/>
  <c r="H281" i="2"/>
  <c r="I281" i="2"/>
  <c r="L281" i="2"/>
  <c r="M281" i="2"/>
  <c r="P281" i="2"/>
  <c r="Q281" i="2"/>
  <c r="T281" i="2"/>
  <c r="U281" i="2"/>
  <c r="X281" i="2"/>
  <c r="Y281" i="2"/>
  <c r="AB281" i="2"/>
  <c r="AC281" i="2"/>
  <c r="AF281" i="2"/>
  <c r="AG281" i="2"/>
  <c r="AJ281" i="2"/>
  <c r="AK281" i="2"/>
  <c r="AN281" i="2"/>
  <c r="AO281" i="2"/>
  <c r="AR281" i="2"/>
  <c r="AS281" i="2"/>
  <c r="AV281" i="2"/>
  <c r="AW281" i="2"/>
  <c r="AZ281" i="2"/>
  <c r="BA281" i="2"/>
  <c r="BD281" i="2"/>
  <c r="BE281" i="2"/>
  <c r="BH281" i="2"/>
  <c r="BI281" i="2"/>
  <c r="BL281" i="2"/>
  <c r="BM281" i="2"/>
  <c r="BP281" i="2"/>
  <c r="BQ281" i="2"/>
  <c r="BT281" i="2"/>
  <c r="BU281" i="2"/>
  <c r="BX281" i="2"/>
  <c r="BY281" i="2"/>
  <c r="CB281" i="2"/>
  <c r="CC281" i="2"/>
  <c r="CF281" i="2"/>
  <c r="CG281" i="2"/>
  <c r="CJ281" i="2"/>
  <c r="CK281" i="2"/>
  <c r="CN281" i="2"/>
  <c r="CO281" i="2"/>
  <c r="CR281" i="2"/>
  <c r="CS281" i="2"/>
  <c r="CV281" i="2"/>
  <c r="CW281" i="2"/>
  <c r="CZ281" i="2"/>
  <c r="DA281" i="2"/>
  <c r="DD281" i="2"/>
  <c r="DE281" i="2"/>
  <c r="DH281" i="2"/>
  <c r="DI281" i="2"/>
  <c r="DL281" i="2"/>
  <c r="DM281" i="2"/>
  <c r="DP281" i="2"/>
  <c r="DQ281" i="2"/>
  <c r="DT281" i="2"/>
  <c r="DU281" i="2"/>
  <c r="DX281" i="2"/>
  <c r="DY281" i="2"/>
  <c r="EB281" i="2"/>
  <c r="EC281" i="2"/>
  <c r="EF281" i="2"/>
  <c r="EG281" i="2"/>
  <c r="EJ281" i="2"/>
  <c r="EK281" i="2"/>
  <c r="EN281" i="2"/>
  <c r="EO281" i="2"/>
  <c r="ER281" i="2"/>
  <c r="ES281" i="2"/>
  <c r="EV281" i="2"/>
  <c r="EW281" i="2"/>
  <c r="EZ281" i="2"/>
  <c r="FA281" i="2"/>
  <c r="FD281" i="2"/>
  <c r="FE281" i="2"/>
  <c r="FH281" i="2"/>
  <c r="FI281" i="2"/>
  <c r="H282" i="2"/>
  <c r="I282" i="2"/>
  <c r="L282" i="2"/>
  <c r="M282" i="2"/>
  <c r="P282" i="2"/>
  <c r="Q282" i="2"/>
  <c r="T282" i="2"/>
  <c r="U282" i="2"/>
  <c r="X282" i="2"/>
  <c r="Y282" i="2"/>
  <c r="AB282" i="2"/>
  <c r="AC282" i="2"/>
  <c r="AF282" i="2"/>
  <c r="AG282" i="2"/>
  <c r="AJ282" i="2"/>
  <c r="AK282" i="2"/>
  <c r="AN282" i="2"/>
  <c r="AO282" i="2"/>
  <c r="AR282" i="2"/>
  <c r="AS282" i="2"/>
  <c r="AV282" i="2"/>
  <c r="AW282" i="2"/>
  <c r="AZ282" i="2"/>
  <c r="BA282" i="2"/>
  <c r="BD282" i="2"/>
  <c r="BE282" i="2"/>
  <c r="BH282" i="2"/>
  <c r="BI282" i="2"/>
  <c r="BL282" i="2"/>
  <c r="BM282" i="2"/>
  <c r="BP282" i="2"/>
  <c r="BQ282" i="2"/>
  <c r="BT282" i="2"/>
  <c r="BU282" i="2"/>
  <c r="BX282" i="2"/>
  <c r="BY282" i="2"/>
  <c r="CB282" i="2"/>
  <c r="CC282" i="2"/>
  <c r="CF282" i="2"/>
  <c r="CG282" i="2"/>
  <c r="CJ282" i="2"/>
  <c r="CK282" i="2"/>
  <c r="CN282" i="2"/>
  <c r="CO282" i="2"/>
  <c r="CR282" i="2"/>
  <c r="CS282" i="2"/>
  <c r="CV282" i="2"/>
  <c r="CW282" i="2"/>
  <c r="CZ282" i="2"/>
  <c r="DA282" i="2"/>
  <c r="DD282" i="2"/>
  <c r="DE282" i="2"/>
  <c r="DH282" i="2"/>
  <c r="DI282" i="2"/>
  <c r="DL282" i="2"/>
  <c r="DM282" i="2"/>
  <c r="DP282" i="2"/>
  <c r="DQ282" i="2"/>
  <c r="DT282" i="2"/>
  <c r="DU282" i="2"/>
  <c r="DX282" i="2"/>
  <c r="DY282" i="2"/>
  <c r="EB282" i="2"/>
  <c r="EC282" i="2"/>
  <c r="EF282" i="2"/>
  <c r="EG282" i="2"/>
  <c r="EJ282" i="2"/>
  <c r="EK282" i="2"/>
  <c r="EN282" i="2"/>
  <c r="EO282" i="2"/>
  <c r="ER282" i="2"/>
  <c r="ES282" i="2"/>
  <c r="EV282" i="2"/>
  <c r="EW282" i="2"/>
  <c r="EZ282" i="2"/>
  <c r="FA282" i="2"/>
  <c r="FD282" i="2"/>
  <c r="FE282" i="2"/>
  <c r="FH282" i="2"/>
  <c r="FI282" i="2"/>
  <c r="H283" i="2"/>
  <c r="I283" i="2"/>
  <c r="L283" i="2"/>
  <c r="M283" i="2"/>
  <c r="P283" i="2"/>
  <c r="Q283" i="2"/>
  <c r="T283" i="2"/>
  <c r="U283" i="2"/>
  <c r="X283" i="2"/>
  <c r="Y283" i="2"/>
  <c r="AB283" i="2"/>
  <c r="AC283" i="2"/>
  <c r="AF283" i="2"/>
  <c r="AG283" i="2"/>
  <c r="AJ283" i="2"/>
  <c r="AK283" i="2"/>
  <c r="AN283" i="2"/>
  <c r="AO283" i="2"/>
  <c r="AR283" i="2"/>
  <c r="AS283" i="2"/>
  <c r="AV283" i="2"/>
  <c r="AW283" i="2"/>
  <c r="AZ283" i="2"/>
  <c r="BA283" i="2"/>
  <c r="BD283" i="2"/>
  <c r="BE283" i="2"/>
  <c r="BH283" i="2"/>
  <c r="BI283" i="2"/>
  <c r="BL283" i="2"/>
  <c r="BM283" i="2"/>
  <c r="BP283" i="2"/>
  <c r="BQ283" i="2"/>
  <c r="BT283" i="2"/>
  <c r="BU283" i="2"/>
  <c r="BX283" i="2"/>
  <c r="BY283" i="2"/>
  <c r="CB283" i="2"/>
  <c r="CC283" i="2"/>
  <c r="CF283" i="2"/>
  <c r="CG283" i="2"/>
  <c r="CJ283" i="2"/>
  <c r="CK283" i="2"/>
  <c r="CN283" i="2"/>
  <c r="CO283" i="2"/>
  <c r="CR283" i="2"/>
  <c r="CS283" i="2"/>
  <c r="CV283" i="2"/>
  <c r="CW283" i="2"/>
  <c r="CZ283" i="2"/>
  <c r="DA283" i="2"/>
  <c r="DD283" i="2"/>
  <c r="DE283" i="2"/>
  <c r="DH283" i="2"/>
  <c r="DI283" i="2"/>
  <c r="DL283" i="2"/>
  <c r="DM283" i="2"/>
  <c r="DP283" i="2"/>
  <c r="DQ283" i="2"/>
  <c r="DT283" i="2"/>
  <c r="DU283" i="2"/>
  <c r="DX283" i="2"/>
  <c r="DY283" i="2"/>
  <c r="EB283" i="2"/>
  <c r="EC283" i="2"/>
  <c r="EF283" i="2"/>
  <c r="EG283" i="2"/>
  <c r="EJ283" i="2"/>
  <c r="EK283" i="2"/>
  <c r="EN283" i="2"/>
  <c r="EO283" i="2"/>
  <c r="ER283" i="2"/>
  <c r="ES283" i="2"/>
  <c r="EV283" i="2"/>
  <c r="EW283" i="2"/>
  <c r="EZ283" i="2"/>
  <c r="FA283" i="2"/>
  <c r="FD283" i="2"/>
  <c r="FE283" i="2"/>
  <c r="FH283" i="2"/>
  <c r="FI283" i="2"/>
  <c r="H284" i="2"/>
  <c r="I284" i="2"/>
  <c r="L284" i="2"/>
  <c r="M284" i="2"/>
  <c r="P284" i="2"/>
  <c r="Q284" i="2"/>
  <c r="T284" i="2"/>
  <c r="U284" i="2"/>
  <c r="X284" i="2"/>
  <c r="Y284" i="2"/>
  <c r="AB284" i="2"/>
  <c r="AC284" i="2"/>
  <c r="AF284" i="2"/>
  <c r="AG284" i="2"/>
  <c r="AJ284" i="2"/>
  <c r="AK284" i="2"/>
  <c r="AN284" i="2"/>
  <c r="AO284" i="2"/>
  <c r="AR284" i="2"/>
  <c r="AS284" i="2"/>
  <c r="AV284" i="2"/>
  <c r="AW284" i="2"/>
  <c r="AZ284" i="2"/>
  <c r="BA284" i="2"/>
  <c r="BD284" i="2"/>
  <c r="BE284" i="2"/>
  <c r="BH284" i="2"/>
  <c r="BI284" i="2"/>
  <c r="BL284" i="2"/>
  <c r="BM284" i="2"/>
  <c r="BP284" i="2"/>
  <c r="BQ284" i="2"/>
  <c r="BT284" i="2"/>
  <c r="BU284" i="2"/>
  <c r="BX284" i="2"/>
  <c r="BY284" i="2"/>
  <c r="CB284" i="2"/>
  <c r="CC284" i="2"/>
  <c r="CF284" i="2"/>
  <c r="CG284" i="2"/>
  <c r="CJ284" i="2"/>
  <c r="CK284" i="2"/>
  <c r="CN284" i="2"/>
  <c r="CO284" i="2"/>
  <c r="CR284" i="2"/>
  <c r="CS284" i="2"/>
  <c r="CV284" i="2"/>
  <c r="CW284" i="2"/>
  <c r="CZ284" i="2"/>
  <c r="DA284" i="2"/>
  <c r="DD284" i="2"/>
  <c r="DE284" i="2"/>
  <c r="DH284" i="2"/>
  <c r="DI284" i="2"/>
  <c r="DL284" i="2"/>
  <c r="DM284" i="2"/>
  <c r="DP284" i="2"/>
  <c r="DQ284" i="2"/>
  <c r="DT284" i="2"/>
  <c r="DU284" i="2"/>
  <c r="DX284" i="2"/>
  <c r="DY284" i="2"/>
  <c r="EB284" i="2"/>
  <c r="EC284" i="2"/>
  <c r="EF284" i="2"/>
  <c r="EG284" i="2"/>
  <c r="EJ284" i="2"/>
  <c r="EK284" i="2"/>
  <c r="EN284" i="2"/>
  <c r="EO284" i="2"/>
  <c r="ER284" i="2"/>
  <c r="ES284" i="2"/>
  <c r="EV284" i="2"/>
  <c r="EW284" i="2"/>
  <c r="EZ284" i="2"/>
  <c r="FA284" i="2"/>
  <c r="FD284" i="2"/>
  <c r="FE284" i="2"/>
  <c r="FH284" i="2"/>
  <c r="FI284" i="2"/>
  <c r="H285" i="2"/>
  <c r="I285" i="2"/>
  <c r="L285" i="2"/>
  <c r="M285" i="2"/>
  <c r="P285" i="2"/>
  <c r="Q285" i="2"/>
  <c r="T285" i="2"/>
  <c r="U285" i="2"/>
  <c r="X285" i="2"/>
  <c r="Y285" i="2"/>
  <c r="AB285" i="2"/>
  <c r="AC285" i="2"/>
  <c r="AF285" i="2"/>
  <c r="AG285" i="2"/>
  <c r="AJ285" i="2"/>
  <c r="AK285" i="2"/>
  <c r="AN285" i="2"/>
  <c r="AO285" i="2"/>
  <c r="AR285" i="2"/>
  <c r="AS285" i="2"/>
  <c r="AV285" i="2"/>
  <c r="AW285" i="2"/>
  <c r="AZ285" i="2"/>
  <c r="BA285" i="2"/>
  <c r="BD285" i="2"/>
  <c r="BE285" i="2"/>
  <c r="BH285" i="2"/>
  <c r="BI285" i="2"/>
  <c r="BL285" i="2"/>
  <c r="BM285" i="2"/>
  <c r="BP285" i="2"/>
  <c r="BQ285" i="2"/>
  <c r="BT285" i="2"/>
  <c r="BU285" i="2"/>
  <c r="BX285" i="2"/>
  <c r="BY285" i="2"/>
  <c r="CB285" i="2"/>
  <c r="CC285" i="2"/>
  <c r="CF285" i="2"/>
  <c r="CG285" i="2"/>
  <c r="CJ285" i="2"/>
  <c r="CK285" i="2"/>
  <c r="CN285" i="2"/>
  <c r="CO285" i="2"/>
  <c r="CR285" i="2"/>
  <c r="CS285" i="2"/>
  <c r="CV285" i="2"/>
  <c r="CW285" i="2"/>
  <c r="CZ285" i="2"/>
  <c r="DA285" i="2"/>
  <c r="DD285" i="2"/>
  <c r="DE285" i="2"/>
  <c r="DH285" i="2"/>
  <c r="DI285" i="2"/>
  <c r="DL285" i="2"/>
  <c r="DM285" i="2"/>
  <c r="DP285" i="2"/>
  <c r="DQ285" i="2"/>
  <c r="DT285" i="2"/>
  <c r="DU285" i="2"/>
  <c r="DX285" i="2"/>
  <c r="DY285" i="2"/>
  <c r="EB285" i="2"/>
  <c r="EC285" i="2"/>
  <c r="EF285" i="2"/>
  <c r="EG285" i="2"/>
  <c r="EJ285" i="2"/>
  <c r="EK285" i="2"/>
  <c r="EN285" i="2"/>
  <c r="EO285" i="2"/>
  <c r="ER285" i="2"/>
  <c r="ES285" i="2"/>
  <c r="EV285" i="2"/>
  <c r="EW285" i="2"/>
  <c r="EZ285" i="2"/>
  <c r="FA285" i="2"/>
  <c r="FD285" i="2"/>
  <c r="FE285" i="2"/>
  <c r="FH285" i="2"/>
  <c r="FI285" i="2"/>
  <c r="H286" i="2"/>
  <c r="I286" i="2"/>
  <c r="L286" i="2"/>
  <c r="M286" i="2"/>
  <c r="P286" i="2"/>
  <c r="Q286" i="2"/>
  <c r="T286" i="2"/>
  <c r="U286" i="2"/>
  <c r="X286" i="2"/>
  <c r="Y286" i="2"/>
  <c r="AB286" i="2"/>
  <c r="AC286" i="2"/>
  <c r="AF286" i="2"/>
  <c r="AG286" i="2"/>
  <c r="AJ286" i="2"/>
  <c r="AK286" i="2"/>
  <c r="AN286" i="2"/>
  <c r="AO286" i="2"/>
  <c r="AR286" i="2"/>
  <c r="AS286" i="2"/>
  <c r="AV286" i="2"/>
  <c r="AW286" i="2"/>
  <c r="AZ286" i="2"/>
  <c r="BA286" i="2"/>
  <c r="BD286" i="2"/>
  <c r="BE286" i="2"/>
  <c r="BH286" i="2"/>
  <c r="BI286" i="2"/>
  <c r="BL286" i="2"/>
  <c r="BM286" i="2"/>
  <c r="BP286" i="2"/>
  <c r="BQ286" i="2"/>
  <c r="BT286" i="2"/>
  <c r="BU286" i="2"/>
  <c r="BX286" i="2"/>
  <c r="BY286" i="2"/>
  <c r="CB286" i="2"/>
  <c r="CC286" i="2"/>
  <c r="CF286" i="2"/>
  <c r="CG286" i="2"/>
  <c r="CJ286" i="2"/>
  <c r="CK286" i="2"/>
  <c r="CN286" i="2"/>
  <c r="CO286" i="2"/>
  <c r="CR286" i="2"/>
  <c r="CS286" i="2"/>
  <c r="CV286" i="2"/>
  <c r="CW286" i="2"/>
  <c r="CZ286" i="2"/>
  <c r="DA286" i="2"/>
  <c r="DD286" i="2"/>
  <c r="DE286" i="2"/>
  <c r="DH286" i="2"/>
  <c r="DI286" i="2"/>
  <c r="DL286" i="2"/>
  <c r="DM286" i="2"/>
  <c r="DP286" i="2"/>
  <c r="DQ286" i="2"/>
  <c r="DT286" i="2"/>
  <c r="DU286" i="2"/>
  <c r="DX286" i="2"/>
  <c r="DY286" i="2"/>
  <c r="EB286" i="2"/>
  <c r="EC286" i="2"/>
  <c r="EF286" i="2"/>
  <c r="EG286" i="2"/>
  <c r="EJ286" i="2"/>
  <c r="EK286" i="2"/>
  <c r="EN286" i="2"/>
  <c r="EO286" i="2"/>
  <c r="ER286" i="2"/>
  <c r="ES286" i="2"/>
  <c r="EV286" i="2"/>
  <c r="EW286" i="2"/>
  <c r="EZ286" i="2"/>
  <c r="FA286" i="2"/>
  <c r="FD286" i="2"/>
  <c r="FE286" i="2"/>
  <c r="FH286" i="2"/>
  <c r="FI286" i="2"/>
  <c r="H287" i="2"/>
  <c r="I287" i="2"/>
  <c r="L287" i="2"/>
  <c r="M287" i="2"/>
  <c r="P287" i="2"/>
  <c r="Q287" i="2"/>
  <c r="T287" i="2"/>
  <c r="U287" i="2"/>
  <c r="X287" i="2"/>
  <c r="Y287" i="2"/>
  <c r="AB287" i="2"/>
  <c r="AC287" i="2"/>
  <c r="AF287" i="2"/>
  <c r="AG287" i="2"/>
  <c r="AJ287" i="2"/>
  <c r="AK287" i="2"/>
  <c r="AN287" i="2"/>
  <c r="AO287" i="2"/>
  <c r="AR287" i="2"/>
  <c r="AS287" i="2"/>
  <c r="AV287" i="2"/>
  <c r="AW287" i="2"/>
  <c r="AZ287" i="2"/>
  <c r="BA287" i="2"/>
  <c r="BD287" i="2"/>
  <c r="BE287" i="2"/>
  <c r="BH287" i="2"/>
  <c r="BI287" i="2"/>
  <c r="BL287" i="2"/>
  <c r="BM287" i="2"/>
  <c r="BP287" i="2"/>
  <c r="BQ287" i="2"/>
  <c r="BT287" i="2"/>
  <c r="BU287" i="2"/>
  <c r="BX287" i="2"/>
  <c r="BY287" i="2"/>
  <c r="CB287" i="2"/>
  <c r="CC287" i="2"/>
  <c r="CF287" i="2"/>
  <c r="CG287" i="2"/>
  <c r="CJ287" i="2"/>
  <c r="CK287" i="2"/>
  <c r="CN287" i="2"/>
  <c r="CO287" i="2"/>
  <c r="CR287" i="2"/>
  <c r="CS287" i="2"/>
  <c r="CV287" i="2"/>
  <c r="CW287" i="2"/>
  <c r="CZ287" i="2"/>
  <c r="DA287" i="2"/>
  <c r="DD287" i="2"/>
  <c r="DE287" i="2"/>
  <c r="DH287" i="2"/>
  <c r="DI287" i="2"/>
  <c r="DL287" i="2"/>
  <c r="DM287" i="2"/>
  <c r="DP287" i="2"/>
  <c r="DQ287" i="2"/>
  <c r="DT287" i="2"/>
  <c r="DU287" i="2"/>
  <c r="DX287" i="2"/>
  <c r="DY287" i="2"/>
  <c r="EB287" i="2"/>
  <c r="EC287" i="2"/>
  <c r="EF287" i="2"/>
  <c r="EG287" i="2"/>
  <c r="EJ287" i="2"/>
  <c r="EK287" i="2"/>
  <c r="EN287" i="2"/>
  <c r="EO287" i="2"/>
  <c r="ER287" i="2"/>
  <c r="ES287" i="2"/>
  <c r="EV287" i="2"/>
  <c r="EW287" i="2"/>
  <c r="EZ287" i="2"/>
  <c r="FA287" i="2"/>
  <c r="FD287" i="2"/>
  <c r="FE287" i="2"/>
  <c r="FH287" i="2"/>
  <c r="FI287" i="2"/>
  <c r="H288" i="2"/>
  <c r="I288" i="2"/>
  <c r="L288" i="2"/>
  <c r="M288" i="2"/>
  <c r="P288" i="2"/>
  <c r="Q288" i="2"/>
  <c r="T288" i="2"/>
  <c r="U288" i="2"/>
  <c r="X288" i="2"/>
  <c r="Y288" i="2"/>
  <c r="AB288" i="2"/>
  <c r="AC288" i="2"/>
  <c r="AF288" i="2"/>
  <c r="AG288" i="2"/>
  <c r="AJ288" i="2"/>
  <c r="AK288" i="2"/>
  <c r="AN288" i="2"/>
  <c r="AO288" i="2"/>
  <c r="AR288" i="2"/>
  <c r="AS288" i="2"/>
  <c r="AV288" i="2"/>
  <c r="AW288" i="2"/>
  <c r="AZ288" i="2"/>
  <c r="BA288" i="2"/>
  <c r="BD288" i="2"/>
  <c r="BE288" i="2"/>
  <c r="BH288" i="2"/>
  <c r="BI288" i="2"/>
  <c r="BL288" i="2"/>
  <c r="BM288" i="2"/>
  <c r="BP288" i="2"/>
  <c r="BQ288" i="2"/>
  <c r="BT288" i="2"/>
  <c r="BU288" i="2"/>
  <c r="BX288" i="2"/>
  <c r="BY288" i="2"/>
  <c r="CB288" i="2"/>
  <c r="CC288" i="2"/>
  <c r="CF288" i="2"/>
  <c r="CG288" i="2"/>
  <c r="CJ288" i="2"/>
  <c r="CK288" i="2"/>
  <c r="CN288" i="2"/>
  <c r="CO288" i="2"/>
  <c r="CR288" i="2"/>
  <c r="CS288" i="2"/>
  <c r="CV288" i="2"/>
  <c r="CW288" i="2"/>
  <c r="CZ288" i="2"/>
  <c r="DA288" i="2"/>
  <c r="DD288" i="2"/>
  <c r="DE288" i="2"/>
  <c r="DH288" i="2"/>
  <c r="DI288" i="2"/>
  <c r="DL288" i="2"/>
  <c r="DM288" i="2"/>
  <c r="DP288" i="2"/>
  <c r="DQ288" i="2"/>
  <c r="DT288" i="2"/>
  <c r="DU288" i="2"/>
  <c r="DX288" i="2"/>
  <c r="DY288" i="2"/>
  <c r="EB288" i="2"/>
  <c r="EC288" i="2"/>
  <c r="EF288" i="2"/>
  <c r="EG288" i="2"/>
  <c r="EJ288" i="2"/>
  <c r="EK288" i="2"/>
  <c r="EN288" i="2"/>
  <c r="EO288" i="2"/>
  <c r="ER288" i="2"/>
  <c r="ES288" i="2"/>
  <c r="EV288" i="2"/>
  <c r="EW288" i="2"/>
  <c r="EZ288" i="2"/>
  <c r="FA288" i="2"/>
  <c r="FD288" i="2"/>
  <c r="FE288" i="2"/>
  <c r="FH288" i="2"/>
  <c r="FI288" i="2"/>
  <c r="FQ288" i="2"/>
  <c r="FP288" i="2"/>
  <c r="FM288" i="2"/>
  <c r="FL288" i="2"/>
  <c r="E288" i="2"/>
  <c r="FQ287" i="2"/>
  <c r="FP287" i="2"/>
  <c r="FM287" i="2"/>
  <c r="FL287" i="2"/>
  <c r="E287" i="2"/>
  <c r="FQ286" i="2"/>
  <c r="FP286" i="2"/>
  <c r="FM286" i="2"/>
  <c r="FL286" i="2"/>
  <c r="E286" i="2"/>
  <c r="FQ285" i="2"/>
  <c r="FP285" i="2"/>
  <c r="FM285" i="2"/>
  <c r="FL285" i="2"/>
  <c r="E285" i="2"/>
  <c r="FQ284" i="2"/>
  <c r="FP284" i="2"/>
  <c r="FM284" i="2"/>
  <c r="FL284" i="2"/>
  <c r="E284" i="2"/>
  <c r="FQ283" i="2"/>
  <c r="FP283" i="2"/>
  <c r="FM283" i="2"/>
  <c r="FL283" i="2"/>
  <c r="E283" i="2"/>
  <c r="FP282" i="2"/>
  <c r="FQ282" i="2" s="1"/>
  <c r="FM282" i="2"/>
  <c r="FL282" i="2"/>
  <c r="E282" i="2"/>
  <c r="FP281" i="2"/>
  <c r="FQ281" i="2" s="1"/>
  <c r="FM281" i="2"/>
  <c r="FL281" i="2"/>
  <c r="E281" i="2"/>
  <c r="FQ280" i="2"/>
  <c r="FP280" i="2"/>
  <c r="FM280" i="2"/>
  <c r="FL280" i="2"/>
  <c r="E280" i="2"/>
  <c r="FQ279" i="2"/>
  <c r="FP279" i="2"/>
  <c r="FM279" i="2"/>
  <c r="FL279" i="2"/>
  <c r="E279" i="2"/>
  <c r="FQ278" i="2"/>
  <c r="FP278" i="2"/>
  <c r="FM278" i="2"/>
  <c r="FL278" i="2"/>
  <c r="E278" i="2"/>
  <c r="FQ277" i="2"/>
  <c r="FP277" i="2"/>
  <c r="FM277" i="2"/>
  <c r="FL277" i="2"/>
  <c r="E277" i="2"/>
  <c r="FQ276" i="2"/>
  <c r="FP276" i="2"/>
  <c r="FM276" i="2"/>
  <c r="FL276" i="2"/>
  <c r="E276" i="2"/>
  <c r="FQ275" i="2"/>
  <c r="FP275" i="2"/>
  <c r="FM275" i="2"/>
  <c r="FL275" i="2"/>
  <c r="E275" i="2"/>
  <c r="FP274" i="2"/>
  <c r="FQ274" i="2" s="1"/>
  <c r="FM274" i="2"/>
  <c r="FL274" i="2"/>
  <c r="E274" i="2"/>
  <c r="FP273" i="2"/>
  <c r="FQ273" i="2" s="1"/>
  <c r="FM273" i="2"/>
  <c r="FL273" i="2"/>
  <c r="E273" i="2"/>
  <c r="FQ272" i="2"/>
  <c r="FP272" i="2"/>
  <c r="FM272" i="2"/>
  <c r="FL272" i="2"/>
  <c r="E272" i="2"/>
  <c r="FQ271" i="2"/>
  <c r="FP271" i="2"/>
  <c r="FM271" i="2"/>
  <c r="FL271" i="2"/>
  <c r="E271" i="2"/>
  <c r="FQ270" i="2"/>
  <c r="FP270" i="2"/>
  <c r="FM270" i="2"/>
  <c r="FL270" i="2"/>
  <c r="E270" i="2"/>
  <c r="FQ269" i="2"/>
  <c r="FP269" i="2"/>
  <c r="FM269" i="2"/>
  <c r="FL269" i="2"/>
  <c r="E269" i="2"/>
  <c r="FQ268" i="2"/>
  <c r="FP268" i="2"/>
  <c r="FM268" i="2"/>
  <c r="FL268" i="2"/>
  <c r="E268" i="2"/>
  <c r="FQ267" i="2"/>
  <c r="FP267" i="2"/>
  <c r="FM267" i="2"/>
  <c r="FL267" i="2"/>
  <c r="E267" i="2"/>
  <c r="FP266" i="2"/>
  <c r="FQ266" i="2" s="1"/>
  <c r="FM266" i="2"/>
  <c r="FL266" i="2"/>
  <c r="E266" i="2"/>
  <c r="FP265" i="2"/>
  <c r="FQ265" i="2" s="1"/>
  <c r="FM265" i="2"/>
  <c r="FL265" i="2"/>
  <c r="E265" i="2"/>
  <c r="FQ264" i="2"/>
  <c r="FP264" i="2"/>
  <c r="FM264" i="2"/>
  <c r="FL264" i="2"/>
  <c r="E264" i="2"/>
  <c r="FQ263" i="2"/>
  <c r="FP263" i="2"/>
  <c r="FM263" i="2"/>
  <c r="FL263" i="2"/>
  <c r="E263" i="2"/>
  <c r="FQ262" i="2"/>
  <c r="FP262" i="2"/>
  <c r="FM262" i="2"/>
  <c r="FL262" i="2"/>
  <c r="E262" i="2"/>
  <c r="FQ261" i="2"/>
  <c r="FP261" i="2"/>
  <c r="FM261" i="2"/>
  <c r="FL261" i="2"/>
  <c r="E261" i="2"/>
  <c r="FQ260" i="2"/>
  <c r="FP260" i="2"/>
  <c r="FM260" i="2"/>
  <c r="FL260" i="2"/>
  <c r="E260" i="2"/>
  <c r="FQ259" i="2"/>
  <c r="FP259" i="2"/>
  <c r="FM259" i="2"/>
  <c r="FL259" i="2"/>
  <c r="E259" i="2"/>
  <c r="FP258" i="2"/>
  <c r="FQ258" i="2" s="1"/>
  <c r="FM258" i="2"/>
  <c r="FL258" i="2"/>
  <c r="E258" i="2"/>
  <c r="FP257" i="2"/>
  <c r="FQ257" i="2" s="1"/>
  <c r="FM257" i="2"/>
  <c r="FL257" i="2"/>
  <c r="E257" i="2"/>
  <c r="FQ256" i="2"/>
  <c r="FP256" i="2"/>
  <c r="FM256" i="2"/>
  <c r="FL256" i="2"/>
  <c r="E256" i="2"/>
  <c r="FQ255" i="2"/>
  <c r="FP255" i="2"/>
  <c r="FM255" i="2"/>
  <c r="FL255" i="2"/>
  <c r="E255" i="2"/>
  <c r="FQ254" i="2"/>
  <c r="FP254" i="2"/>
  <c r="FM254" i="2"/>
  <c r="FL254" i="2"/>
  <c r="E254" i="2"/>
  <c r="FQ253" i="2"/>
  <c r="FP253" i="2"/>
  <c r="FM253" i="2"/>
  <c r="FL253" i="2"/>
  <c r="E253" i="2"/>
  <c r="FQ252" i="2"/>
  <c r="FP252" i="2"/>
  <c r="FM252" i="2"/>
  <c r="FL252" i="2"/>
  <c r="E252" i="2"/>
  <c r="FQ251" i="2"/>
  <c r="FP251" i="2"/>
  <c r="FM251" i="2"/>
  <c r="FL251" i="2"/>
  <c r="E251" i="2"/>
  <c r="FP250" i="2"/>
  <c r="FQ250" i="2" s="1"/>
  <c r="FM250" i="2"/>
  <c r="FL250" i="2"/>
  <c r="E250" i="2"/>
  <c r="FP249" i="2"/>
  <c r="FQ249" i="2" s="1"/>
  <c r="FM249" i="2"/>
  <c r="FL249" i="2"/>
  <c r="E249" i="2"/>
  <c r="FQ248" i="2"/>
  <c r="FP248" i="2"/>
  <c r="FM248" i="2"/>
  <c r="FL248" i="2"/>
  <c r="E248" i="2"/>
  <c r="FQ247" i="2"/>
  <c r="FP247" i="2"/>
  <c r="FM247" i="2"/>
  <c r="FL247" i="2"/>
  <c r="E247" i="2"/>
  <c r="FQ246" i="2"/>
  <c r="FP246" i="2"/>
  <c r="FM246" i="2"/>
  <c r="FL246" i="2"/>
  <c r="E246" i="2"/>
  <c r="FQ245" i="2"/>
  <c r="FP245" i="2"/>
  <c r="FM245" i="2"/>
  <c r="FL245" i="2"/>
  <c r="E245" i="2"/>
  <c r="FQ244" i="2"/>
  <c r="FP244" i="2"/>
  <c r="FM244" i="2"/>
  <c r="FL244" i="2"/>
  <c r="E244" i="2"/>
  <c r="FP243" i="2"/>
  <c r="FQ243" i="2" s="1"/>
  <c r="FM243" i="2"/>
  <c r="FL243" i="2"/>
  <c r="E243" i="2"/>
  <c r="FP242" i="2"/>
  <c r="FQ242" i="2" s="1"/>
  <c r="FM242" i="2"/>
  <c r="FL242" i="2"/>
  <c r="E242" i="2"/>
  <c r="FP241" i="2"/>
  <c r="FQ241" i="2" s="1"/>
  <c r="FM241" i="2"/>
  <c r="FL241" i="2"/>
  <c r="E241" i="2"/>
  <c r="FQ240" i="2"/>
  <c r="FP240" i="2"/>
  <c r="FM240" i="2"/>
  <c r="FL240" i="2"/>
  <c r="E240" i="2"/>
  <c r="FQ239" i="2"/>
  <c r="FP239" i="2"/>
  <c r="FM239" i="2"/>
  <c r="FL239" i="2"/>
  <c r="E239" i="2"/>
  <c r="FQ238" i="2"/>
  <c r="FP238" i="2"/>
  <c r="FM238" i="2"/>
  <c r="FL238" i="2"/>
  <c r="E238" i="2"/>
  <c r="FQ237" i="2"/>
  <c r="FP237" i="2"/>
  <c r="FM237" i="2"/>
  <c r="FL237" i="2"/>
  <c r="E237" i="2"/>
  <c r="FQ236" i="2"/>
  <c r="FP236" i="2"/>
  <c r="FM236" i="2"/>
  <c r="FL236" i="2"/>
  <c r="E236" i="2"/>
  <c r="FQ235" i="2"/>
  <c r="FP235" i="2"/>
  <c r="FM235" i="2"/>
  <c r="FL235" i="2"/>
  <c r="E235" i="2"/>
  <c r="FP234" i="2"/>
  <c r="FQ234" i="2" s="1"/>
  <c r="FM234" i="2"/>
  <c r="FL234" i="2"/>
  <c r="E234" i="2"/>
  <c r="FP233" i="2"/>
  <c r="FQ233" i="2" s="1"/>
  <c r="FM233" i="2"/>
  <c r="FL233" i="2"/>
  <c r="E233" i="2"/>
  <c r="FQ232" i="2"/>
  <c r="FP232" i="2"/>
  <c r="FM232" i="2"/>
  <c r="FL232" i="2"/>
  <c r="E232" i="2"/>
  <c r="FQ231" i="2"/>
  <c r="FP231" i="2"/>
  <c r="FM231" i="2"/>
  <c r="FL231" i="2"/>
  <c r="E231" i="2"/>
  <c r="FQ230" i="2"/>
  <c r="FP230" i="2"/>
  <c r="FM230" i="2"/>
  <c r="FL230" i="2"/>
  <c r="E230" i="2"/>
  <c r="FQ229" i="2"/>
  <c r="FP229" i="2"/>
  <c r="FM229" i="2"/>
  <c r="FL229" i="2"/>
  <c r="E229" i="2"/>
  <c r="FQ228" i="2"/>
  <c r="FP228" i="2"/>
  <c r="FM228" i="2"/>
  <c r="FL228" i="2"/>
  <c r="E228" i="2"/>
  <c r="FQ227" i="2"/>
  <c r="FP227" i="2"/>
  <c r="FM227" i="2"/>
  <c r="FL227" i="2"/>
  <c r="E227" i="2"/>
  <c r="FP226" i="2"/>
  <c r="FQ226" i="2" s="1"/>
  <c r="FM226" i="2"/>
  <c r="FL226" i="2"/>
  <c r="E226" i="2"/>
  <c r="FP225" i="2"/>
  <c r="FQ225" i="2" s="1"/>
  <c r="FM225" i="2"/>
  <c r="FL225" i="2"/>
  <c r="E225" i="2"/>
  <c r="FQ224" i="2"/>
  <c r="FP224" i="2"/>
  <c r="FM224" i="2"/>
  <c r="FL224" i="2"/>
  <c r="E224" i="2"/>
  <c r="FQ223" i="2"/>
  <c r="FP223" i="2"/>
  <c r="FM223" i="2"/>
  <c r="FL223" i="2"/>
  <c r="E223" i="2"/>
  <c r="FQ222" i="2"/>
  <c r="FP222" i="2"/>
  <c r="FM222" i="2"/>
  <c r="FL222" i="2"/>
  <c r="E222" i="2"/>
  <c r="FQ221" i="2"/>
  <c r="FP221" i="2"/>
  <c r="FM221" i="2"/>
  <c r="FL221" i="2"/>
  <c r="E221" i="2"/>
  <c r="FQ220" i="2"/>
  <c r="FP220" i="2"/>
  <c r="FM220" i="2"/>
  <c r="FL220" i="2"/>
  <c r="E220" i="2"/>
  <c r="FP219" i="2"/>
  <c r="FQ219" i="2" s="1"/>
  <c r="FM219" i="2"/>
  <c r="FL219" i="2"/>
  <c r="E219" i="2"/>
  <c r="FP218" i="2"/>
  <c r="FQ218" i="2" s="1"/>
  <c r="FM218" i="2"/>
  <c r="FL218" i="2"/>
  <c r="E218" i="2"/>
  <c r="FP217" i="2"/>
  <c r="FQ217" i="2" s="1"/>
  <c r="FM217" i="2"/>
  <c r="FL217" i="2"/>
  <c r="E217" i="2"/>
  <c r="FQ216" i="2"/>
  <c r="FP216" i="2"/>
  <c r="FM216" i="2"/>
  <c r="FL216" i="2"/>
  <c r="E216" i="2"/>
  <c r="FQ215" i="2"/>
  <c r="FP215" i="2"/>
  <c r="FM215" i="2"/>
  <c r="FL215" i="2"/>
  <c r="E215" i="2"/>
  <c r="FQ214" i="2"/>
  <c r="FP214" i="2"/>
  <c r="FM214" i="2"/>
  <c r="FL214" i="2"/>
  <c r="E214" i="2"/>
  <c r="FQ213" i="2"/>
  <c r="FP213" i="2"/>
  <c r="FM213" i="2"/>
  <c r="FL213" i="2"/>
  <c r="E213" i="2"/>
  <c r="FQ212" i="2"/>
  <c r="FP212" i="2"/>
  <c r="FM212" i="2"/>
  <c r="FL212" i="2"/>
  <c r="E212" i="2"/>
  <c r="FP211" i="2"/>
  <c r="FQ211" i="2" s="1"/>
  <c r="FM211" i="2"/>
  <c r="FL211" i="2"/>
  <c r="E211" i="2"/>
  <c r="FP210" i="2"/>
  <c r="FQ210" i="2" s="1"/>
  <c r="FM210" i="2"/>
  <c r="FL210" i="2"/>
  <c r="E210" i="2"/>
  <c r="FP209" i="2"/>
  <c r="FQ209" i="2" s="1"/>
  <c r="FM209" i="2"/>
  <c r="FL209" i="2"/>
  <c r="E209" i="2"/>
  <c r="FQ208" i="2"/>
  <c r="FP208" i="2"/>
  <c r="FM208" i="2"/>
  <c r="FL208" i="2"/>
  <c r="E208" i="2"/>
  <c r="FQ207" i="2"/>
  <c r="FP207" i="2"/>
  <c r="FM207" i="2"/>
  <c r="FL207" i="2"/>
  <c r="E207" i="2"/>
  <c r="FQ206" i="2"/>
  <c r="FP206" i="2"/>
  <c r="FM206" i="2"/>
  <c r="FL206" i="2"/>
  <c r="E206" i="2"/>
  <c r="FQ205" i="2"/>
  <c r="FP205" i="2"/>
  <c r="FM205" i="2"/>
  <c r="FL205" i="2"/>
  <c r="E205" i="2"/>
  <c r="FQ204" i="2"/>
  <c r="FP204" i="2"/>
  <c r="FM204" i="2"/>
  <c r="FL204" i="2"/>
  <c r="E204" i="2"/>
  <c r="FP203" i="2"/>
  <c r="FQ203" i="2" s="1"/>
  <c r="FM203" i="2"/>
  <c r="FL203" i="2"/>
  <c r="E203" i="2"/>
  <c r="FP202" i="2"/>
  <c r="FQ202" i="2" s="1"/>
  <c r="FM202" i="2"/>
  <c r="FL202" i="2"/>
  <c r="E202" i="2"/>
  <c r="FP201" i="2"/>
  <c r="FQ201" i="2" s="1"/>
  <c r="FM201" i="2"/>
  <c r="FL201" i="2"/>
  <c r="E201" i="2"/>
  <c r="FQ200" i="2"/>
  <c r="FP200" i="2"/>
  <c r="FM200" i="2"/>
  <c r="FL200" i="2"/>
  <c r="E200" i="2"/>
  <c r="FQ199" i="2"/>
  <c r="FP199" i="2"/>
  <c r="FM199" i="2"/>
  <c r="FL199" i="2"/>
  <c r="E199" i="2"/>
  <c r="FQ198" i="2"/>
  <c r="FP198" i="2"/>
  <c r="FM198" i="2"/>
  <c r="FL198" i="2"/>
  <c r="E198" i="2"/>
  <c r="FQ197" i="2"/>
  <c r="FP197" i="2"/>
  <c r="FM197" i="2"/>
  <c r="FL197" i="2"/>
  <c r="E197" i="2"/>
  <c r="FQ196" i="2"/>
  <c r="FP196" i="2"/>
  <c r="FM196" i="2"/>
  <c r="FL196" i="2"/>
  <c r="E196" i="2"/>
  <c r="FQ195" i="2"/>
  <c r="FP195" i="2"/>
  <c r="FM195" i="2"/>
  <c r="FL195" i="2"/>
  <c r="E195" i="2"/>
  <c r="FP194" i="2"/>
  <c r="FQ194" i="2" s="1"/>
  <c r="FM194" i="2"/>
  <c r="FL194" i="2"/>
  <c r="E194" i="2"/>
  <c r="FP193" i="2"/>
  <c r="FQ193" i="2" s="1"/>
  <c r="FM193" i="2"/>
  <c r="FL193" i="2"/>
  <c r="E193" i="2"/>
  <c r="FQ192" i="2"/>
  <c r="FP192" i="2"/>
  <c r="FM192" i="2"/>
  <c r="FL192" i="2"/>
  <c r="E192" i="2"/>
  <c r="FQ191" i="2"/>
  <c r="FP191" i="2"/>
  <c r="FM191" i="2"/>
  <c r="FL191" i="2"/>
  <c r="E191" i="2"/>
  <c r="FQ190" i="2"/>
  <c r="FP190" i="2"/>
  <c r="FM190" i="2"/>
  <c r="FL190" i="2"/>
  <c r="E190" i="2"/>
  <c r="FQ189" i="2"/>
  <c r="FP189" i="2"/>
  <c r="FM189" i="2"/>
  <c r="FL189" i="2"/>
  <c r="E189" i="2"/>
  <c r="FQ188" i="2"/>
  <c r="FP188" i="2"/>
  <c r="FM188" i="2"/>
  <c r="FL188" i="2"/>
  <c r="E188" i="2"/>
  <c r="FP187" i="2"/>
  <c r="FQ187" i="2" s="1"/>
  <c r="FM187" i="2"/>
  <c r="FL187" i="2"/>
  <c r="E187" i="2"/>
  <c r="FP186" i="2"/>
  <c r="FQ186" i="2" s="1"/>
  <c r="FM186" i="2"/>
  <c r="FL186" i="2"/>
  <c r="E186" i="2"/>
  <c r="FP185" i="2"/>
  <c r="FQ185" i="2" s="1"/>
  <c r="FM185" i="2"/>
  <c r="FL185" i="2"/>
  <c r="E185" i="2"/>
  <c r="FQ184" i="2"/>
  <c r="FP184" i="2"/>
  <c r="FM184" i="2"/>
  <c r="FL184" i="2"/>
  <c r="E184" i="2"/>
  <c r="FQ183" i="2"/>
  <c r="FP183" i="2"/>
  <c r="FM183" i="2"/>
  <c r="FL183" i="2"/>
  <c r="E183" i="2"/>
  <c r="FQ182" i="2"/>
  <c r="FP182" i="2"/>
  <c r="FM182" i="2"/>
  <c r="FL182" i="2"/>
  <c r="E182" i="2"/>
  <c r="FQ181" i="2"/>
  <c r="FP181" i="2"/>
  <c r="FM181" i="2"/>
  <c r="FL181" i="2"/>
  <c r="E181" i="2"/>
  <c r="FQ180" i="2"/>
  <c r="FP180" i="2"/>
  <c r="FM180" i="2"/>
  <c r="FL180" i="2"/>
  <c r="E180" i="2"/>
  <c r="FQ179" i="2"/>
  <c r="FP179" i="2"/>
  <c r="FM179" i="2"/>
  <c r="FL179" i="2"/>
  <c r="E179" i="2"/>
  <c r="FP178" i="2"/>
  <c r="FQ178" i="2" s="1"/>
  <c r="FM178" i="2"/>
  <c r="FL178" i="2"/>
  <c r="E178" i="2"/>
  <c r="FP177" i="2"/>
  <c r="FQ177" i="2" s="1"/>
  <c r="FM177" i="2"/>
  <c r="FL177" i="2"/>
  <c r="E177" i="2"/>
  <c r="FQ176" i="2"/>
  <c r="FP176" i="2"/>
  <c r="FM176" i="2"/>
  <c r="FL176" i="2"/>
  <c r="E176" i="2"/>
  <c r="FQ175" i="2"/>
  <c r="FP175" i="2"/>
  <c r="FM175" i="2"/>
  <c r="FL175" i="2"/>
  <c r="E175" i="2"/>
  <c r="FQ174" i="2"/>
  <c r="FP174" i="2"/>
  <c r="FM174" i="2"/>
  <c r="FL174" i="2"/>
  <c r="E174" i="2"/>
  <c r="FQ173" i="2"/>
  <c r="FP173" i="2"/>
  <c r="FM173" i="2"/>
  <c r="FL173" i="2"/>
  <c r="E173" i="2"/>
  <c r="FQ172" i="2"/>
  <c r="FP172" i="2"/>
  <c r="FM172" i="2"/>
  <c r="FL172" i="2"/>
  <c r="E172" i="2"/>
  <c r="FP171" i="2"/>
  <c r="FQ171" i="2" s="1"/>
  <c r="FM171" i="2"/>
  <c r="FL171" i="2"/>
  <c r="E171" i="2"/>
  <c r="FP170" i="2"/>
  <c r="FQ170" i="2" s="1"/>
  <c r="FM170" i="2"/>
  <c r="FL170" i="2"/>
  <c r="E170" i="2"/>
  <c r="FP169" i="2"/>
  <c r="FQ169" i="2" s="1"/>
  <c r="FM169" i="2"/>
  <c r="FL169" i="2"/>
  <c r="E169" i="2"/>
  <c r="FQ168" i="2"/>
  <c r="FP168" i="2"/>
  <c r="FM168" i="2"/>
  <c r="FL168" i="2"/>
  <c r="E168" i="2"/>
  <c r="FQ167" i="2"/>
  <c r="FP167" i="2"/>
  <c r="FM167" i="2"/>
  <c r="FL167" i="2"/>
  <c r="E167" i="2"/>
  <c r="FQ166" i="2"/>
  <c r="FP166" i="2"/>
  <c r="FM166" i="2"/>
  <c r="FL166" i="2"/>
  <c r="E166" i="2"/>
  <c r="FQ165" i="2"/>
  <c r="FP165" i="2"/>
  <c r="FM165" i="2"/>
  <c r="FL165" i="2"/>
  <c r="E165" i="2"/>
  <c r="FQ164" i="2"/>
  <c r="FP164" i="2"/>
  <c r="FM164" i="2"/>
  <c r="FL164" i="2"/>
  <c r="E164" i="2"/>
  <c r="FP163" i="2"/>
  <c r="FQ163" i="2" s="1"/>
  <c r="FM163" i="2"/>
  <c r="FL163" i="2"/>
  <c r="E163" i="2"/>
  <c r="FP162" i="2"/>
  <c r="FQ162" i="2" s="1"/>
  <c r="FM162" i="2"/>
  <c r="FL162" i="2"/>
  <c r="E162" i="2"/>
  <c r="FP161" i="2"/>
  <c r="FQ161" i="2" s="1"/>
  <c r="FM161" i="2"/>
  <c r="FL161" i="2"/>
  <c r="E161" i="2"/>
  <c r="FQ160" i="2"/>
  <c r="FP160" i="2"/>
  <c r="FM160" i="2"/>
  <c r="FL160" i="2"/>
  <c r="E160" i="2"/>
  <c r="FQ159" i="2"/>
  <c r="FP159" i="2"/>
  <c r="FM159" i="2"/>
  <c r="FL159" i="2"/>
  <c r="E159" i="2"/>
  <c r="FQ158" i="2"/>
  <c r="FP158" i="2"/>
  <c r="FM158" i="2"/>
  <c r="FL158" i="2"/>
  <c r="E158" i="2"/>
  <c r="FQ157" i="2"/>
  <c r="FP157" i="2"/>
  <c r="FM157" i="2"/>
  <c r="FL157" i="2"/>
  <c r="E157" i="2"/>
  <c r="FQ156" i="2"/>
  <c r="FP156" i="2"/>
  <c r="FM156" i="2"/>
  <c r="FL156" i="2"/>
  <c r="E156" i="2"/>
  <c r="FQ155" i="2"/>
  <c r="FP155" i="2"/>
  <c r="FM155" i="2"/>
  <c r="FL155" i="2"/>
  <c r="E155" i="2"/>
  <c r="FP154" i="2"/>
  <c r="FQ154" i="2" s="1"/>
  <c r="FM154" i="2"/>
  <c r="FL154" i="2"/>
  <c r="E154" i="2"/>
  <c r="FP153" i="2"/>
  <c r="FQ153" i="2" s="1"/>
  <c r="FM153" i="2"/>
  <c r="FL153" i="2"/>
  <c r="E153" i="2"/>
  <c r="FQ152" i="2"/>
  <c r="FP152" i="2"/>
  <c r="FM152" i="2"/>
  <c r="FL152" i="2"/>
  <c r="E152" i="2"/>
  <c r="FQ151" i="2"/>
  <c r="FP151" i="2"/>
  <c r="FM151" i="2"/>
  <c r="FL151" i="2"/>
  <c r="E151" i="2"/>
  <c r="FQ150" i="2"/>
  <c r="FP150" i="2"/>
  <c r="FM150" i="2"/>
  <c r="FL150" i="2"/>
  <c r="E150" i="2"/>
  <c r="FQ149" i="2"/>
  <c r="FP149" i="2"/>
  <c r="FM149" i="2"/>
  <c r="FL149" i="2"/>
  <c r="E149" i="2"/>
  <c r="FQ148" i="2"/>
  <c r="FP148" i="2"/>
  <c r="FM148" i="2"/>
  <c r="FL148" i="2"/>
  <c r="E148" i="2"/>
  <c r="FQ147" i="2"/>
  <c r="FP147" i="2"/>
  <c r="FM147" i="2"/>
  <c r="FL147" i="2"/>
  <c r="E147" i="2"/>
  <c r="FP146" i="2"/>
  <c r="FQ146" i="2" s="1"/>
  <c r="FM146" i="2"/>
  <c r="FL146" i="2"/>
  <c r="E146" i="2"/>
  <c r="FP145" i="2"/>
  <c r="FQ145" i="2" s="1"/>
  <c r="FM145" i="2"/>
  <c r="FL145" i="2"/>
  <c r="E145" i="2"/>
  <c r="FQ144" i="2"/>
  <c r="FP144" i="2"/>
  <c r="FM144" i="2"/>
  <c r="FL144" i="2"/>
  <c r="E144" i="2"/>
  <c r="FQ143" i="2"/>
  <c r="FP143" i="2"/>
  <c r="FM143" i="2"/>
  <c r="FL143" i="2"/>
  <c r="E143" i="2"/>
  <c r="FQ142" i="2"/>
  <c r="FP142" i="2"/>
  <c r="FM142" i="2"/>
  <c r="FL142" i="2"/>
  <c r="E142" i="2"/>
  <c r="FQ141" i="2"/>
  <c r="FP141" i="2"/>
  <c r="FM141" i="2"/>
  <c r="FL141" i="2"/>
  <c r="E141" i="2"/>
  <c r="FQ140" i="2"/>
  <c r="FP140" i="2"/>
  <c r="FM140" i="2"/>
  <c r="FL140" i="2"/>
  <c r="E140" i="2"/>
  <c r="FP139" i="2"/>
  <c r="FQ139" i="2" s="1"/>
  <c r="FM139" i="2"/>
  <c r="FL139" i="2"/>
  <c r="E139" i="2"/>
  <c r="FP138" i="2"/>
  <c r="FQ138" i="2" s="1"/>
  <c r="FM138" i="2"/>
  <c r="FL138" i="2"/>
  <c r="E138" i="2"/>
  <c r="FP137" i="2"/>
  <c r="FQ137" i="2" s="1"/>
  <c r="FM137" i="2"/>
  <c r="FL137" i="2"/>
  <c r="E137" i="2"/>
  <c r="FQ136" i="2"/>
  <c r="FP136" i="2"/>
  <c r="FM136" i="2"/>
  <c r="FL136" i="2"/>
  <c r="E136" i="2"/>
  <c r="FQ135" i="2"/>
  <c r="FP135" i="2"/>
  <c r="FM135" i="2"/>
  <c r="FL135" i="2"/>
  <c r="E135" i="2"/>
  <c r="FQ134" i="2"/>
  <c r="FP134" i="2"/>
  <c r="FM134" i="2"/>
  <c r="FL134" i="2"/>
  <c r="E134" i="2"/>
  <c r="FQ133" i="2"/>
  <c r="FP133" i="2"/>
  <c r="FM133" i="2"/>
  <c r="FL133" i="2"/>
  <c r="E133" i="2"/>
  <c r="FQ132" i="2"/>
  <c r="FP132" i="2"/>
  <c r="FM132" i="2"/>
  <c r="FL132" i="2"/>
  <c r="E132" i="2"/>
  <c r="FP131" i="2"/>
  <c r="FQ131" i="2" s="1"/>
  <c r="FM131" i="2"/>
  <c r="FL131" i="2"/>
  <c r="E131" i="2"/>
  <c r="FP130" i="2"/>
  <c r="FQ130" i="2" s="1"/>
  <c r="FM130" i="2"/>
  <c r="FL130" i="2"/>
  <c r="E130" i="2"/>
  <c r="FP129" i="2"/>
  <c r="FQ129" i="2" s="1"/>
  <c r="FM129" i="2"/>
  <c r="FL129" i="2"/>
  <c r="E129" i="2"/>
  <c r="FQ128" i="2"/>
  <c r="FP128" i="2"/>
  <c r="FM128" i="2"/>
  <c r="FL128" i="2"/>
  <c r="E128" i="2"/>
  <c r="FQ127" i="2"/>
  <c r="FP127" i="2"/>
  <c r="FM127" i="2"/>
  <c r="FL127" i="2"/>
  <c r="E127" i="2"/>
  <c r="FQ126" i="2"/>
  <c r="FP126" i="2"/>
  <c r="FM126" i="2"/>
  <c r="FL126" i="2"/>
  <c r="E126" i="2"/>
  <c r="FQ125" i="2"/>
  <c r="FP125" i="2"/>
  <c r="FM125" i="2"/>
  <c r="FL125" i="2"/>
  <c r="E125" i="2"/>
  <c r="FQ124" i="2"/>
  <c r="FP124" i="2"/>
  <c r="FM124" i="2"/>
  <c r="FL124" i="2"/>
  <c r="E124" i="2"/>
  <c r="FP123" i="2"/>
  <c r="FQ123" i="2" s="1"/>
  <c r="FM123" i="2"/>
  <c r="FL123" i="2"/>
  <c r="E123" i="2"/>
  <c r="FP122" i="2"/>
  <c r="FQ122" i="2" s="1"/>
  <c r="FM122" i="2"/>
  <c r="FL122" i="2"/>
  <c r="E122" i="2"/>
  <c r="FP121" i="2"/>
  <c r="FQ121" i="2" s="1"/>
  <c r="FM121" i="2"/>
  <c r="FL121" i="2"/>
  <c r="E121" i="2"/>
  <c r="FQ120" i="2"/>
  <c r="FP120" i="2"/>
  <c r="FM120" i="2"/>
  <c r="FL120" i="2"/>
  <c r="E120" i="2"/>
  <c r="FQ119" i="2"/>
  <c r="FP119" i="2"/>
  <c r="FM119" i="2"/>
  <c r="FL119" i="2"/>
  <c r="E119" i="2"/>
  <c r="FQ118" i="2"/>
  <c r="FP118" i="2"/>
  <c r="FM118" i="2"/>
  <c r="FL118" i="2"/>
  <c r="E118" i="2"/>
  <c r="FQ117" i="2"/>
  <c r="FP117" i="2"/>
  <c r="FM117" i="2"/>
  <c r="FL117" i="2"/>
  <c r="E117" i="2"/>
  <c r="FQ116" i="2"/>
  <c r="FP116" i="2"/>
  <c r="FM116" i="2"/>
  <c r="FL116" i="2"/>
  <c r="E116" i="2"/>
  <c r="FP115" i="2"/>
  <c r="FQ115" i="2" s="1"/>
  <c r="FM115" i="2"/>
  <c r="FL115" i="2"/>
  <c r="E115" i="2"/>
  <c r="FP114" i="2"/>
  <c r="FQ114" i="2" s="1"/>
  <c r="FM114" i="2"/>
  <c r="FL114" i="2"/>
  <c r="E114" i="2"/>
  <c r="FP113" i="2"/>
  <c r="FQ113" i="2" s="1"/>
  <c r="FM113" i="2"/>
  <c r="FL113" i="2"/>
  <c r="E113" i="2"/>
  <c r="FQ112" i="2"/>
  <c r="FP112" i="2"/>
  <c r="FM112" i="2"/>
  <c r="FL112" i="2"/>
  <c r="E112" i="2"/>
  <c r="FQ111" i="2"/>
  <c r="FP111" i="2"/>
  <c r="FM111" i="2"/>
  <c r="FL111" i="2"/>
  <c r="E111" i="2"/>
  <c r="FQ110" i="2"/>
  <c r="FP110" i="2"/>
  <c r="FM110" i="2"/>
  <c r="FL110" i="2"/>
  <c r="E110" i="2"/>
  <c r="FQ109" i="2"/>
  <c r="FP109" i="2"/>
  <c r="FM109" i="2"/>
  <c r="FL109" i="2"/>
  <c r="E109" i="2"/>
  <c r="FQ108" i="2"/>
  <c r="FP108" i="2"/>
  <c r="FM108" i="2"/>
  <c r="FL108" i="2"/>
  <c r="E108" i="2"/>
  <c r="FP107" i="2"/>
  <c r="FQ107" i="2" s="1"/>
  <c r="FM107" i="2"/>
  <c r="FL107" i="2"/>
  <c r="E107" i="2"/>
  <c r="FP106" i="2"/>
  <c r="FQ106" i="2" s="1"/>
  <c r="FM106" i="2"/>
  <c r="FL106" i="2"/>
  <c r="E106" i="2"/>
  <c r="FP105" i="2"/>
  <c r="FQ105" i="2" s="1"/>
  <c r="FM105" i="2"/>
  <c r="FL105" i="2"/>
  <c r="E105" i="2"/>
  <c r="FQ104" i="2"/>
  <c r="FP104" i="2"/>
  <c r="FM104" i="2"/>
  <c r="FL104" i="2"/>
  <c r="E104" i="2"/>
  <c r="FQ103" i="2"/>
  <c r="FP103" i="2"/>
  <c r="FM103" i="2"/>
  <c r="FL103" i="2"/>
  <c r="E103" i="2"/>
  <c r="FQ102" i="2"/>
  <c r="FP102" i="2"/>
  <c r="FM102" i="2"/>
  <c r="FL102" i="2"/>
  <c r="E102" i="2"/>
  <c r="FQ101" i="2"/>
  <c r="FP101" i="2"/>
  <c r="FM101" i="2"/>
  <c r="FL101" i="2"/>
  <c r="E101" i="2"/>
  <c r="FQ100" i="2"/>
  <c r="FP100" i="2"/>
  <c r="FM100" i="2"/>
  <c r="FL100" i="2"/>
  <c r="E100" i="2"/>
  <c r="FP99" i="2"/>
  <c r="FQ99" i="2" s="1"/>
  <c r="FM99" i="2"/>
  <c r="FL99" i="2"/>
  <c r="E99" i="2"/>
  <c r="FP98" i="2"/>
  <c r="FQ98" i="2" s="1"/>
  <c r="FM98" i="2"/>
  <c r="FL98" i="2"/>
  <c r="E98" i="2"/>
  <c r="FP97" i="2"/>
  <c r="FQ97" i="2" s="1"/>
  <c r="FM97" i="2"/>
  <c r="FL97" i="2"/>
  <c r="E97" i="2"/>
  <c r="FQ96" i="2"/>
  <c r="FP96" i="2"/>
  <c r="FM96" i="2"/>
  <c r="FL96" i="2"/>
  <c r="E96" i="2"/>
  <c r="FQ95" i="2"/>
  <c r="FP95" i="2"/>
  <c r="FM95" i="2"/>
  <c r="FL95" i="2"/>
  <c r="E95" i="2"/>
  <c r="FQ94" i="2"/>
  <c r="FP94" i="2"/>
  <c r="FM94" i="2"/>
  <c r="FL94" i="2"/>
  <c r="E94" i="2"/>
  <c r="FQ93" i="2"/>
  <c r="FP93" i="2"/>
  <c r="FM93" i="2"/>
  <c r="FL93" i="2"/>
  <c r="E93" i="2"/>
  <c r="FQ92" i="2"/>
  <c r="FP92" i="2"/>
  <c r="FM92" i="2"/>
  <c r="FL92" i="2"/>
  <c r="E92" i="2"/>
  <c r="FP91" i="2"/>
  <c r="FQ91" i="2" s="1"/>
  <c r="FM91" i="2"/>
  <c r="FL91" i="2"/>
  <c r="E91" i="2"/>
  <c r="FP90" i="2"/>
  <c r="FQ90" i="2" s="1"/>
  <c r="FM90" i="2"/>
  <c r="FL90" i="2"/>
  <c r="E90" i="2"/>
  <c r="FP89" i="2"/>
  <c r="FQ89" i="2" s="1"/>
  <c r="FM89" i="2"/>
  <c r="FL89" i="2"/>
  <c r="E89" i="2"/>
  <c r="FQ88" i="2"/>
  <c r="FP88" i="2"/>
  <c r="FM88" i="2"/>
  <c r="FL88" i="2"/>
  <c r="E88" i="2"/>
  <c r="FQ87" i="2"/>
  <c r="FP87" i="2"/>
  <c r="FM87" i="2"/>
  <c r="FL87" i="2"/>
  <c r="E87" i="2"/>
  <c r="FQ86" i="2"/>
  <c r="FP86" i="2"/>
  <c r="FM86" i="2"/>
  <c r="FL86" i="2"/>
  <c r="E86" i="2"/>
  <c r="FQ85" i="2"/>
  <c r="FP85" i="2"/>
  <c r="FM85" i="2"/>
  <c r="FL85" i="2"/>
  <c r="E85" i="2"/>
  <c r="FQ84" i="2"/>
  <c r="FP84" i="2"/>
  <c r="FM84" i="2"/>
  <c r="FL84" i="2"/>
  <c r="E84" i="2"/>
  <c r="FP83" i="2"/>
  <c r="FQ83" i="2" s="1"/>
  <c r="FM83" i="2"/>
  <c r="FL83" i="2"/>
  <c r="E83" i="2"/>
  <c r="FP82" i="2"/>
  <c r="FQ82" i="2" s="1"/>
  <c r="FM82" i="2"/>
  <c r="FL82" i="2"/>
  <c r="E82" i="2"/>
  <c r="FP81" i="2"/>
  <c r="FQ81" i="2" s="1"/>
  <c r="FM81" i="2"/>
  <c r="FL81" i="2"/>
  <c r="E81" i="2"/>
  <c r="FQ80" i="2"/>
  <c r="FP80" i="2"/>
  <c r="FM80" i="2"/>
  <c r="FL80" i="2"/>
  <c r="E80" i="2"/>
  <c r="FQ79" i="2"/>
  <c r="FP79" i="2"/>
  <c r="FM79" i="2"/>
  <c r="FL79" i="2"/>
  <c r="E79" i="2"/>
  <c r="FQ78" i="2"/>
  <c r="FP78" i="2"/>
  <c r="FM78" i="2"/>
  <c r="FL78" i="2"/>
  <c r="E78" i="2"/>
  <c r="FQ77" i="2"/>
  <c r="FP77" i="2"/>
  <c r="FM77" i="2"/>
  <c r="FL77" i="2"/>
  <c r="E77" i="2"/>
  <c r="FQ76" i="2"/>
  <c r="FP76" i="2"/>
  <c r="FM76" i="2"/>
  <c r="FL76" i="2"/>
  <c r="E76" i="2"/>
  <c r="FP75" i="2"/>
  <c r="FQ75" i="2" s="1"/>
  <c r="FM75" i="2"/>
  <c r="FL75" i="2"/>
  <c r="E75" i="2"/>
  <c r="FP74" i="2"/>
  <c r="FQ74" i="2" s="1"/>
  <c r="FM74" i="2"/>
  <c r="FL74" i="2"/>
  <c r="E74" i="2"/>
  <c r="FP73" i="2"/>
  <c r="FQ73" i="2" s="1"/>
  <c r="FM73" i="2"/>
  <c r="FL73" i="2"/>
  <c r="E73" i="2"/>
  <c r="FQ72" i="2"/>
  <c r="FP72" i="2"/>
  <c r="FM72" i="2"/>
  <c r="FL72" i="2"/>
  <c r="E72" i="2"/>
  <c r="FQ71" i="2"/>
  <c r="FP71" i="2"/>
  <c r="FM71" i="2"/>
  <c r="FL71" i="2"/>
  <c r="E71" i="2"/>
  <c r="FQ70" i="2"/>
  <c r="FP70" i="2"/>
  <c r="FM70" i="2"/>
  <c r="FL70" i="2"/>
  <c r="E70" i="2"/>
  <c r="FQ69" i="2"/>
  <c r="FP69" i="2"/>
  <c r="FM69" i="2"/>
  <c r="FL69" i="2"/>
  <c r="E69" i="2"/>
  <c r="FQ68" i="2"/>
  <c r="FP68" i="2"/>
  <c r="FM68" i="2"/>
  <c r="FL68" i="2"/>
  <c r="E68" i="2"/>
  <c r="FQ67" i="2"/>
  <c r="FP67" i="2"/>
  <c r="FM67" i="2"/>
  <c r="FL67" i="2"/>
  <c r="E67" i="2"/>
  <c r="FP66" i="2"/>
  <c r="FQ66" i="2" s="1"/>
  <c r="FM66" i="2"/>
  <c r="FL66" i="2"/>
  <c r="E66" i="2"/>
  <c r="FP65" i="2"/>
  <c r="FQ65" i="2" s="1"/>
  <c r="FM65" i="2"/>
  <c r="FL65" i="2"/>
  <c r="E65" i="2"/>
  <c r="FQ64" i="2"/>
  <c r="FP64" i="2"/>
  <c r="FM64" i="2"/>
  <c r="FL64" i="2"/>
  <c r="E64" i="2"/>
  <c r="FQ63" i="2"/>
  <c r="FP63" i="2"/>
  <c r="FM63" i="2"/>
  <c r="FL63" i="2"/>
  <c r="E63" i="2"/>
  <c r="FQ62" i="2"/>
  <c r="FP62" i="2"/>
  <c r="FM62" i="2"/>
  <c r="FL62" i="2"/>
  <c r="E62" i="2"/>
  <c r="FQ61" i="2"/>
  <c r="FP61" i="2"/>
  <c r="FQ60" i="2" s="1"/>
  <c r="FM61" i="2"/>
  <c r="FL61" i="2"/>
  <c r="E61" i="2"/>
  <c r="FP60" i="2"/>
  <c r="FM60" i="2"/>
  <c r="FL60" i="2"/>
  <c r="E60" i="2"/>
  <c r="FQ59" i="2"/>
  <c r="FP59" i="2"/>
  <c r="FM59" i="2"/>
  <c r="FL59" i="2"/>
  <c r="E59" i="2"/>
  <c r="FP58" i="2"/>
  <c r="FQ58" i="2" s="1"/>
  <c r="FM58" i="2"/>
  <c r="FL58" i="2"/>
  <c r="E58" i="2"/>
  <c r="FP57" i="2"/>
  <c r="FQ57" i="2" s="1"/>
  <c r="FM57" i="2"/>
  <c r="FL57" i="2"/>
  <c r="E57" i="2"/>
  <c r="FQ56" i="2"/>
  <c r="FP56" i="2"/>
  <c r="FM56" i="2"/>
  <c r="FL56" i="2"/>
  <c r="E56" i="2"/>
  <c r="FQ55" i="2"/>
  <c r="FP55" i="2"/>
  <c r="FM55" i="2"/>
  <c r="FL55" i="2"/>
  <c r="E55" i="2"/>
  <c r="FQ54" i="2"/>
  <c r="FP54" i="2"/>
  <c r="FM54" i="2"/>
  <c r="FL54" i="2"/>
  <c r="E54" i="2"/>
  <c r="FQ53" i="2"/>
  <c r="FP53" i="2"/>
  <c r="FQ52" i="2" s="1"/>
  <c r="FM53" i="2"/>
  <c r="FL53" i="2"/>
  <c r="E53" i="2"/>
  <c r="FP52" i="2"/>
  <c r="FM52" i="2"/>
  <c r="FL52" i="2"/>
  <c r="E52" i="2"/>
  <c r="FP51" i="2"/>
  <c r="FQ51" i="2" s="1"/>
  <c r="FM51" i="2"/>
  <c r="FL51" i="2"/>
  <c r="E51" i="2"/>
  <c r="FP50" i="2"/>
  <c r="FQ50" i="2" s="1"/>
  <c r="FM50" i="2"/>
  <c r="FL50" i="2"/>
  <c r="E50" i="2"/>
  <c r="FP49" i="2"/>
  <c r="FQ49" i="2" s="1"/>
  <c r="FM49" i="2"/>
  <c r="FL49" i="2"/>
  <c r="E49" i="2"/>
  <c r="FQ48" i="2"/>
  <c r="FP48" i="2"/>
  <c r="FM48" i="2"/>
  <c r="FL48" i="2"/>
  <c r="E48" i="2"/>
  <c r="FQ47" i="2"/>
  <c r="FP47" i="2"/>
  <c r="FM47" i="2"/>
  <c r="FL47" i="2"/>
  <c r="E47" i="2"/>
  <c r="FQ46" i="2"/>
  <c r="FP46" i="2"/>
  <c r="FM46" i="2"/>
  <c r="FL46" i="2"/>
  <c r="E46" i="2"/>
  <c r="FQ45" i="2"/>
  <c r="FP45" i="2"/>
  <c r="FQ44" i="2" s="1"/>
  <c r="FM45" i="2"/>
  <c r="FL45" i="2"/>
  <c r="E45" i="2"/>
  <c r="FP44" i="2"/>
  <c r="FM44" i="2"/>
  <c r="FL44" i="2"/>
  <c r="E44" i="2"/>
  <c r="FQ43" i="2"/>
  <c r="FP43" i="2"/>
  <c r="FM43" i="2"/>
  <c r="FL43" i="2"/>
  <c r="E43" i="2"/>
  <c r="FP42" i="2"/>
  <c r="FQ42" i="2" s="1"/>
  <c r="FM42" i="2"/>
  <c r="FL42" i="2"/>
  <c r="E42" i="2"/>
  <c r="FP41" i="2"/>
  <c r="FQ41" i="2" s="1"/>
  <c r="FM41" i="2"/>
  <c r="FL41" i="2"/>
  <c r="E41" i="2"/>
  <c r="FQ40" i="2"/>
  <c r="FP40" i="2"/>
  <c r="FM40" i="2"/>
  <c r="FL40" i="2"/>
  <c r="E40" i="2"/>
  <c r="FQ39" i="2"/>
  <c r="FP39" i="2"/>
  <c r="FM39" i="2"/>
  <c r="FL39" i="2"/>
  <c r="E39" i="2"/>
  <c r="FQ38" i="2"/>
  <c r="FP38" i="2"/>
  <c r="FM38" i="2"/>
  <c r="FL38" i="2"/>
  <c r="E38" i="2"/>
  <c r="FQ37" i="2"/>
  <c r="FP37" i="2"/>
  <c r="FQ36" i="2" s="1"/>
  <c r="FM37" i="2"/>
  <c r="FL37" i="2"/>
  <c r="E37" i="2"/>
  <c r="FP36" i="2"/>
  <c r="FM36" i="2"/>
  <c r="FL36" i="2"/>
  <c r="E36" i="2"/>
  <c r="FP35" i="2"/>
  <c r="FQ35" i="2" s="1"/>
  <c r="FM35" i="2"/>
  <c r="FL35" i="2"/>
  <c r="E35" i="2"/>
  <c r="FP34" i="2"/>
  <c r="FQ34" i="2" s="1"/>
  <c r="FM34" i="2"/>
  <c r="FL34" i="2"/>
  <c r="E34" i="2"/>
  <c r="FP33" i="2"/>
  <c r="FQ33" i="2" s="1"/>
  <c r="FM33" i="2"/>
  <c r="FL33" i="2"/>
  <c r="E33" i="2"/>
  <c r="FQ32" i="2"/>
  <c r="FP32" i="2"/>
  <c r="FM32" i="2"/>
  <c r="FL32" i="2"/>
  <c r="E32" i="2"/>
  <c r="FQ31" i="2"/>
  <c r="FP31" i="2"/>
  <c r="FM31" i="2"/>
  <c r="FL31" i="2"/>
  <c r="E31" i="2"/>
  <c r="FQ30" i="2"/>
  <c r="FP30" i="2"/>
  <c r="FM30" i="2"/>
  <c r="FL30" i="2"/>
  <c r="E30" i="2"/>
  <c r="FQ29" i="2"/>
  <c r="FP29" i="2"/>
  <c r="FQ28" i="2" s="1"/>
  <c r="FM29" i="2"/>
  <c r="FL29" i="2"/>
  <c r="E29" i="2"/>
  <c r="FP28" i="2"/>
  <c r="FM28" i="2"/>
  <c r="FL28" i="2"/>
  <c r="E28" i="2"/>
  <c r="T15" i="1"/>
  <c r="X15" i="1"/>
  <c r="Y15" i="1"/>
  <c r="T16" i="1"/>
  <c r="X16" i="1"/>
  <c r="Y16" i="1"/>
  <c r="T17" i="1"/>
  <c r="X17" i="1"/>
  <c r="Y17" i="1"/>
  <c r="T18" i="1"/>
  <c r="X18" i="1"/>
  <c r="Y18" i="1"/>
  <c r="T19" i="1"/>
  <c r="X19" i="1"/>
  <c r="Y19" i="1"/>
  <c r="T20" i="1"/>
  <c r="X20" i="1"/>
  <c r="Y20" i="1"/>
  <c r="T21" i="1"/>
  <c r="X21" i="1"/>
  <c r="Y21" i="1"/>
  <c r="T22" i="1"/>
  <c r="X22" i="1"/>
  <c r="Y22" i="1"/>
  <c r="T23" i="1"/>
  <c r="X23" i="1"/>
  <c r="Y23" i="1"/>
  <c r="T24" i="1"/>
  <c r="X24" i="1"/>
  <c r="Y24" i="1"/>
  <c r="T25" i="1"/>
  <c r="X25" i="1"/>
  <c r="Y25" i="1"/>
  <c r="T26" i="1"/>
  <c r="X26" i="1"/>
  <c r="Y26" i="1"/>
  <c r="T27" i="1"/>
  <c r="X27" i="1"/>
  <c r="Y27" i="1"/>
  <c r="T28" i="1"/>
  <c r="X28" i="1"/>
  <c r="Y28" i="1"/>
  <c r="T29" i="1"/>
  <c r="X29" i="1"/>
  <c r="Y29" i="1"/>
  <c r="T30" i="1"/>
  <c r="X30" i="1"/>
  <c r="Y30" i="1"/>
  <c r="T31" i="1"/>
  <c r="X31" i="1"/>
  <c r="Y31" i="1"/>
  <c r="T32" i="1"/>
  <c r="X32" i="1"/>
  <c r="Y32" i="1"/>
  <c r="T33" i="1"/>
  <c r="X33" i="1"/>
  <c r="Y33" i="1"/>
  <c r="T34" i="1"/>
  <c r="X34" i="1"/>
  <c r="Y34" i="1"/>
  <c r="T35" i="1"/>
  <c r="X35" i="1"/>
  <c r="Y35" i="1"/>
  <c r="T36" i="1"/>
  <c r="X36" i="1"/>
  <c r="Y36" i="1"/>
  <c r="T37" i="1"/>
  <c r="X37" i="1"/>
  <c r="Y37" i="1"/>
  <c r="T38" i="1"/>
  <c r="X38" i="1"/>
  <c r="Y38" i="1"/>
  <c r="T39" i="1"/>
  <c r="X39" i="1"/>
  <c r="Y39" i="1"/>
  <c r="T40" i="1"/>
  <c r="X40" i="1"/>
  <c r="Y40" i="1"/>
  <c r="T41" i="1"/>
  <c r="X41" i="1"/>
  <c r="Y41" i="1"/>
  <c r="T42" i="1"/>
  <c r="X42" i="1"/>
  <c r="Y42" i="1"/>
  <c r="T43" i="1"/>
  <c r="X43" i="1"/>
  <c r="Y43" i="1"/>
  <c r="T44" i="1"/>
  <c r="X44" i="1"/>
  <c r="Y44" i="1"/>
  <c r="T45" i="1"/>
  <c r="X45" i="1"/>
  <c r="Y45" i="1"/>
  <c r="T46" i="1"/>
  <c r="X46" i="1"/>
  <c r="Y46" i="1"/>
  <c r="T47" i="1"/>
  <c r="X47" i="1"/>
  <c r="Y47" i="1"/>
  <c r="T48" i="1"/>
  <c r="X48" i="1"/>
  <c r="Y48" i="1"/>
  <c r="T49" i="1"/>
  <c r="X49" i="1"/>
  <c r="Y49" i="1"/>
  <c r="T50" i="1"/>
  <c r="X50" i="1"/>
  <c r="Y50" i="1"/>
  <c r="T51" i="1"/>
  <c r="X51" i="1"/>
  <c r="Y51" i="1"/>
  <c r="T52" i="1"/>
  <c r="X52" i="1"/>
  <c r="Y52" i="1"/>
  <c r="T53" i="1"/>
  <c r="X53" i="1"/>
  <c r="Y53" i="1"/>
  <c r="T54" i="1"/>
  <c r="X54" i="1"/>
  <c r="Y54" i="1"/>
  <c r="T55" i="1"/>
  <c r="X55" i="1"/>
  <c r="Y55" i="1"/>
  <c r="D23" i="2"/>
  <c r="D10002" i="6" l="1"/>
  <c r="D10001" i="6"/>
  <c r="D10000" i="6"/>
  <c r="D9999" i="6"/>
  <c r="D9998" i="6"/>
  <c r="D9997" i="6"/>
  <c r="D9996" i="6"/>
  <c r="D9995" i="6"/>
  <c r="D9994" i="6"/>
  <c r="D9993" i="6"/>
  <c r="D9992" i="6"/>
  <c r="D9991" i="6"/>
  <c r="D9990" i="6"/>
  <c r="D9989" i="6"/>
  <c r="D9988" i="6"/>
  <c r="D9987" i="6"/>
  <c r="D9986" i="6"/>
  <c r="D9985" i="6"/>
  <c r="D9984" i="6"/>
  <c r="D9983" i="6"/>
  <c r="D9982" i="6"/>
  <c r="D9981" i="6"/>
  <c r="D9980" i="6"/>
  <c r="D9979" i="6"/>
  <c r="D9978" i="6"/>
  <c r="D9977" i="6"/>
  <c r="D9976" i="6"/>
  <c r="D9975" i="6"/>
  <c r="D9974" i="6"/>
  <c r="D9973" i="6"/>
  <c r="D9972" i="6"/>
  <c r="D9971" i="6"/>
  <c r="D9970" i="6"/>
  <c r="D9969" i="6"/>
  <c r="D9968" i="6"/>
  <c r="D9967" i="6"/>
  <c r="D9966" i="6"/>
  <c r="D9965" i="6"/>
  <c r="D9964" i="6"/>
  <c r="D9963" i="6"/>
  <c r="D9962" i="6"/>
  <c r="D9961" i="6"/>
  <c r="D9960" i="6"/>
  <c r="D9959" i="6"/>
  <c r="D9958" i="6"/>
  <c r="D9957" i="6"/>
  <c r="D9956" i="6"/>
  <c r="D9955" i="6"/>
  <c r="D9954" i="6"/>
  <c r="D9953" i="6"/>
  <c r="D9952" i="6"/>
  <c r="D9951" i="6"/>
  <c r="D9950" i="6"/>
  <c r="D9949" i="6"/>
  <c r="D9948" i="6"/>
  <c r="D9947" i="6"/>
  <c r="D9946" i="6"/>
  <c r="D9945" i="6"/>
  <c r="D9944" i="6"/>
  <c r="D9943" i="6"/>
  <c r="D9942" i="6"/>
  <c r="D9941" i="6"/>
  <c r="D9940" i="6"/>
  <c r="D9939" i="6"/>
  <c r="D9938" i="6"/>
  <c r="D9937" i="6"/>
  <c r="D9936" i="6"/>
  <c r="D9935" i="6"/>
  <c r="D9934" i="6"/>
  <c r="D9933" i="6"/>
  <c r="D9932" i="6"/>
  <c r="D9931" i="6"/>
  <c r="D9930" i="6"/>
  <c r="D9929" i="6"/>
  <c r="D9928" i="6"/>
  <c r="D9927" i="6"/>
  <c r="D9926" i="6"/>
  <c r="D9925" i="6"/>
  <c r="D9924" i="6"/>
  <c r="D9923" i="6"/>
  <c r="D9922" i="6"/>
  <c r="D9921" i="6"/>
  <c r="D9920" i="6"/>
  <c r="D9919" i="6"/>
  <c r="D9918" i="6"/>
  <c r="D9917" i="6"/>
  <c r="D9916" i="6"/>
  <c r="D9915" i="6"/>
  <c r="D9914" i="6"/>
  <c r="D9913" i="6"/>
  <c r="D9912" i="6"/>
  <c r="D9911" i="6"/>
  <c r="D9910" i="6"/>
  <c r="D9909" i="6"/>
  <c r="D9908" i="6"/>
  <c r="D9907" i="6"/>
  <c r="D9906" i="6"/>
  <c r="D9905" i="6"/>
  <c r="D9904" i="6"/>
  <c r="D9903" i="6"/>
  <c r="D9902" i="6"/>
  <c r="D9901" i="6"/>
  <c r="D9900" i="6"/>
  <c r="D9899" i="6"/>
  <c r="D9898" i="6"/>
  <c r="D9897" i="6"/>
  <c r="D9896" i="6"/>
  <c r="D9895" i="6"/>
  <c r="D9894" i="6"/>
  <c r="D9893" i="6"/>
  <c r="D9892" i="6"/>
  <c r="D9891" i="6"/>
  <c r="D9890" i="6"/>
  <c r="D9889" i="6"/>
  <c r="D9888" i="6"/>
  <c r="D9887" i="6"/>
  <c r="D9886" i="6"/>
  <c r="D9885" i="6"/>
  <c r="D9884" i="6"/>
  <c r="D9883" i="6"/>
  <c r="D9882" i="6"/>
  <c r="D9881" i="6"/>
  <c r="D9880" i="6"/>
  <c r="D9879" i="6"/>
  <c r="D9878" i="6"/>
  <c r="D9877" i="6"/>
  <c r="D9876" i="6"/>
  <c r="D9875" i="6"/>
  <c r="D9874" i="6"/>
  <c r="D9873" i="6"/>
  <c r="D9872" i="6"/>
  <c r="D9871" i="6"/>
  <c r="D9870" i="6"/>
  <c r="D9869" i="6"/>
  <c r="D9868" i="6"/>
  <c r="D9867" i="6"/>
  <c r="D9866" i="6"/>
  <c r="D9865" i="6"/>
  <c r="D9864" i="6"/>
  <c r="D9863" i="6"/>
  <c r="D9862" i="6"/>
  <c r="D9861" i="6"/>
  <c r="D9860" i="6"/>
  <c r="D9859" i="6"/>
  <c r="D9858" i="6"/>
  <c r="D9857" i="6"/>
  <c r="D9856" i="6"/>
  <c r="D9855" i="6"/>
  <c r="D9854" i="6"/>
  <c r="D9853" i="6"/>
  <c r="D9852" i="6"/>
  <c r="D9851" i="6"/>
  <c r="D9850" i="6"/>
  <c r="D9849" i="6"/>
  <c r="D9848" i="6"/>
  <c r="D9847" i="6"/>
  <c r="D9846" i="6"/>
  <c r="D9845" i="6"/>
  <c r="D9844" i="6"/>
  <c r="D9843" i="6"/>
  <c r="D9842" i="6"/>
  <c r="D9841" i="6"/>
  <c r="D9840" i="6"/>
  <c r="D9839" i="6"/>
  <c r="D9838" i="6"/>
  <c r="D9837" i="6"/>
  <c r="D9836" i="6"/>
  <c r="D9835" i="6"/>
  <c r="D9834" i="6"/>
  <c r="D9833" i="6"/>
  <c r="D9832" i="6"/>
  <c r="D9831" i="6"/>
  <c r="D9830" i="6"/>
  <c r="D9829" i="6"/>
  <c r="D9828" i="6"/>
  <c r="D9827" i="6"/>
  <c r="D9826" i="6"/>
  <c r="D9825" i="6"/>
  <c r="D9824" i="6"/>
  <c r="D9823" i="6"/>
  <c r="D9822" i="6"/>
  <c r="D9821" i="6"/>
  <c r="D9820" i="6"/>
  <c r="D9819" i="6"/>
  <c r="D9818" i="6"/>
  <c r="D9817" i="6"/>
  <c r="D9816" i="6"/>
  <c r="D9815" i="6"/>
  <c r="D9814" i="6"/>
  <c r="D9813" i="6"/>
  <c r="D9812" i="6"/>
  <c r="D9811" i="6"/>
  <c r="D9810" i="6"/>
  <c r="D9809" i="6"/>
  <c r="D9808" i="6"/>
  <c r="D9807" i="6"/>
  <c r="D9806" i="6"/>
  <c r="D9805" i="6"/>
  <c r="D9804" i="6"/>
  <c r="D9803" i="6"/>
  <c r="D9802" i="6"/>
  <c r="D9801" i="6"/>
  <c r="D9800" i="6"/>
  <c r="D9799" i="6"/>
  <c r="D9798" i="6"/>
  <c r="D9797" i="6"/>
  <c r="D9796" i="6"/>
  <c r="D9795" i="6"/>
  <c r="D9794" i="6"/>
  <c r="D9793" i="6"/>
  <c r="D9792" i="6"/>
  <c r="D9791" i="6"/>
  <c r="D9790" i="6"/>
  <c r="D9789" i="6"/>
  <c r="D9788" i="6"/>
  <c r="D9787" i="6"/>
  <c r="D9786" i="6"/>
  <c r="D9785" i="6"/>
  <c r="D9784" i="6"/>
  <c r="D9783" i="6"/>
  <c r="D9782" i="6"/>
  <c r="D9781" i="6"/>
  <c r="D9780" i="6"/>
  <c r="D9779" i="6"/>
  <c r="D9778" i="6"/>
  <c r="D9777" i="6"/>
  <c r="D9776" i="6"/>
  <c r="D9775" i="6"/>
  <c r="D9774" i="6"/>
  <c r="D9773" i="6"/>
  <c r="D9772" i="6"/>
  <c r="D9771" i="6"/>
  <c r="D9770" i="6"/>
  <c r="D9769" i="6"/>
  <c r="D9768" i="6"/>
  <c r="D9767" i="6"/>
  <c r="D9766" i="6"/>
  <c r="D9765" i="6"/>
  <c r="D9764" i="6"/>
  <c r="D9763" i="6"/>
  <c r="D9762" i="6"/>
  <c r="D9761" i="6"/>
  <c r="D9760" i="6"/>
  <c r="D9759" i="6"/>
  <c r="D9758" i="6"/>
  <c r="D9757" i="6"/>
  <c r="D9756" i="6"/>
  <c r="D9755" i="6"/>
  <c r="D9754" i="6"/>
  <c r="D9753" i="6"/>
  <c r="D9752" i="6"/>
  <c r="D9751" i="6"/>
  <c r="D9750" i="6"/>
  <c r="D9749" i="6"/>
  <c r="D9748" i="6"/>
  <c r="D9747" i="6"/>
  <c r="D9746" i="6"/>
  <c r="D9745" i="6"/>
  <c r="D9744" i="6"/>
  <c r="D9743" i="6"/>
  <c r="D9742" i="6"/>
  <c r="D9741" i="6"/>
  <c r="D9740" i="6"/>
  <c r="D9739" i="6"/>
  <c r="D9738" i="6"/>
  <c r="D9737" i="6"/>
  <c r="D9736" i="6"/>
  <c r="D9735" i="6"/>
  <c r="D9734" i="6"/>
  <c r="D9733" i="6"/>
  <c r="D9732" i="6"/>
  <c r="D9731" i="6"/>
  <c r="D9730" i="6"/>
  <c r="D9729" i="6"/>
  <c r="D9728" i="6"/>
  <c r="D9727" i="6"/>
  <c r="D9726" i="6"/>
  <c r="D9725" i="6"/>
  <c r="D9724" i="6"/>
  <c r="D9723" i="6"/>
  <c r="D9722" i="6"/>
  <c r="D9721" i="6"/>
  <c r="D9720" i="6"/>
  <c r="D9719" i="6"/>
  <c r="D9718" i="6"/>
  <c r="D9717" i="6"/>
  <c r="D9716" i="6"/>
  <c r="D9715" i="6"/>
  <c r="D9714" i="6"/>
  <c r="D9713" i="6"/>
  <c r="D9712" i="6"/>
  <c r="D9711" i="6"/>
  <c r="D9710" i="6"/>
  <c r="D9709" i="6"/>
  <c r="D9708" i="6"/>
  <c r="D9707" i="6"/>
  <c r="D9706" i="6"/>
  <c r="D9705" i="6"/>
  <c r="D9704" i="6"/>
  <c r="D9703" i="6"/>
  <c r="D9702" i="6"/>
  <c r="D9701" i="6"/>
  <c r="D9700" i="6"/>
  <c r="D9699" i="6"/>
  <c r="D9698" i="6"/>
  <c r="D9697" i="6"/>
  <c r="D9696" i="6"/>
  <c r="D9695" i="6"/>
  <c r="D9694" i="6"/>
  <c r="D9693" i="6"/>
  <c r="D9692" i="6"/>
  <c r="D9691" i="6"/>
  <c r="D9690" i="6"/>
  <c r="D9689" i="6"/>
  <c r="D9688" i="6"/>
  <c r="D9687" i="6"/>
  <c r="D9686" i="6"/>
  <c r="D9685" i="6"/>
  <c r="D9684" i="6"/>
  <c r="D9683" i="6"/>
  <c r="D9682" i="6"/>
  <c r="D9681" i="6"/>
  <c r="D9680" i="6"/>
  <c r="D9679" i="6"/>
  <c r="D9678" i="6"/>
  <c r="D9677" i="6"/>
  <c r="D9676" i="6"/>
  <c r="D9675" i="6"/>
  <c r="D9674" i="6"/>
  <c r="D9673" i="6"/>
  <c r="D9672" i="6"/>
  <c r="D9671" i="6"/>
  <c r="D9670" i="6"/>
  <c r="D9669" i="6"/>
  <c r="D9668" i="6"/>
  <c r="D9667" i="6"/>
  <c r="D9666" i="6"/>
  <c r="D9665" i="6"/>
  <c r="D9664" i="6"/>
  <c r="D9663" i="6"/>
  <c r="D9662" i="6"/>
  <c r="D9661" i="6"/>
  <c r="D9660" i="6"/>
  <c r="D9659" i="6"/>
  <c r="D9658" i="6"/>
  <c r="D9657" i="6"/>
  <c r="D9656" i="6"/>
  <c r="D9655" i="6"/>
  <c r="D9654" i="6"/>
  <c r="D9653" i="6"/>
  <c r="D9652" i="6"/>
  <c r="D9651" i="6"/>
  <c r="D9650" i="6"/>
  <c r="D9649" i="6"/>
  <c r="D9648" i="6"/>
  <c r="D9647" i="6"/>
  <c r="D9646" i="6"/>
  <c r="D9645" i="6"/>
  <c r="D9644" i="6"/>
  <c r="D9643" i="6"/>
  <c r="D9642" i="6"/>
  <c r="D9641" i="6"/>
  <c r="D9640" i="6"/>
  <c r="D9639" i="6"/>
  <c r="D9638" i="6"/>
  <c r="D9637" i="6"/>
  <c r="D9636" i="6"/>
  <c r="D9635" i="6"/>
  <c r="D9634" i="6"/>
  <c r="D9633" i="6"/>
  <c r="D9632" i="6"/>
  <c r="D9631" i="6"/>
  <c r="D9630" i="6"/>
  <c r="D9629" i="6"/>
  <c r="D9628" i="6"/>
  <c r="D9627" i="6"/>
  <c r="D9626" i="6"/>
  <c r="D9625" i="6"/>
  <c r="D9624" i="6"/>
  <c r="D9623" i="6"/>
  <c r="D9622" i="6"/>
  <c r="D9621" i="6"/>
  <c r="D9620" i="6"/>
  <c r="D9619" i="6"/>
  <c r="D9618" i="6"/>
  <c r="D9617" i="6"/>
  <c r="D9616" i="6"/>
  <c r="D9615" i="6"/>
  <c r="D9614" i="6"/>
  <c r="D9613" i="6"/>
  <c r="D9612" i="6"/>
  <c r="D9611" i="6"/>
  <c r="D9610" i="6"/>
  <c r="D9609" i="6"/>
  <c r="D9608" i="6"/>
  <c r="D9607" i="6"/>
  <c r="D9606" i="6"/>
  <c r="D9605" i="6"/>
  <c r="D9604" i="6"/>
  <c r="D9603" i="6"/>
  <c r="D9602" i="6"/>
  <c r="D9601" i="6"/>
  <c r="D9600" i="6"/>
  <c r="D9599" i="6"/>
  <c r="D9598" i="6"/>
  <c r="D9597" i="6"/>
  <c r="D9596" i="6"/>
  <c r="D9595" i="6"/>
  <c r="D9594" i="6"/>
  <c r="D9593" i="6"/>
  <c r="D9592" i="6"/>
  <c r="D9591" i="6"/>
  <c r="D9590" i="6"/>
  <c r="D9589" i="6"/>
  <c r="D9588" i="6"/>
  <c r="D9587" i="6"/>
  <c r="D9586" i="6"/>
  <c r="D9585" i="6"/>
  <c r="D9584" i="6"/>
  <c r="D9583" i="6"/>
  <c r="D9582" i="6"/>
  <c r="D9581" i="6"/>
  <c r="D9580" i="6"/>
  <c r="D9579" i="6"/>
  <c r="D9578" i="6"/>
  <c r="D9577" i="6"/>
  <c r="D9576" i="6"/>
  <c r="D9575" i="6"/>
  <c r="D9574" i="6"/>
  <c r="D9573" i="6"/>
  <c r="D9572" i="6"/>
  <c r="D9571" i="6"/>
  <c r="D9570" i="6"/>
  <c r="D9569" i="6"/>
  <c r="D9568" i="6"/>
  <c r="D9567" i="6"/>
  <c r="D9566" i="6"/>
  <c r="D9565" i="6"/>
  <c r="D9564" i="6"/>
  <c r="D9563" i="6"/>
  <c r="D9562" i="6"/>
  <c r="D9561" i="6"/>
  <c r="D9560" i="6"/>
  <c r="D9559" i="6"/>
  <c r="D9558" i="6"/>
  <c r="D9557" i="6"/>
  <c r="D9556" i="6"/>
  <c r="D9555" i="6"/>
  <c r="D9554" i="6"/>
  <c r="D9553" i="6"/>
  <c r="D9552" i="6"/>
  <c r="D9551" i="6"/>
  <c r="D9550" i="6"/>
  <c r="D9549" i="6"/>
  <c r="D9548" i="6"/>
  <c r="D9547" i="6"/>
  <c r="D9546" i="6"/>
  <c r="D9545" i="6"/>
  <c r="D9544" i="6"/>
  <c r="D9543" i="6"/>
  <c r="D9542" i="6"/>
  <c r="D9541" i="6"/>
  <c r="D9540" i="6"/>
  <c r="D9539" i="6"/>
  <c r="D9538" i="6"/>
  <c r="D9537" i="6"/>
  <c r="D9536" i="6"/>
  <c r="D9535" i="6"/>
  <c r="D9534" i="6"/>
  <c r="D9533" i="6"/>
  <c r="D9532" i="6"/>
  <c r="D9531" i="6"/>
  <c r="D9530" i="6"/>
  <c r="D9529" i="6"/>
  <c r="D9528" i="6"/>
  <c r="D9527" i="6"/>
  <c r="D9526" i="6"/>
  <c r="D9525" i="6"/>
  <c r="D9524" i="6"/>
  <c r="D9523" i="6"/>
  <c r="D9522" i="6"/>
  <c r="D9521" i="6"/>
  <c r="D9520" i="6"/>
  <c r="D9519" i="6"/>
  <c r="D9518" i="6"/>
  <c r="D9517" i="6"/>
  <c r="D9516" i="6"/>
  <c r="D9515" i="6"/>
  <c r="D9514" i="6"/>
  <c r="D9513" i="6"/>
  <c r="D9512" i="6"/>
  <c r="D9511" i="6"/>
  <c r="D9510" i="6"/>
  <c r="D9509" i="6"/>
  <c r="D9508" i="6"/>
  <c r="D9507" i="6"/>
  <c r="D9506" i="6"/>
  <c r="D9505" i="6"/>
  <c r="D9504" i="6"/>
  <c r="D9503" i="6"/>
  <c r="D9502" i="6"/>
  <c r="D9501" i="6"/>
  <c r="D9500" i="6"/>
  <c r="D9499" i="6"/>
  <c r="D9498" i="6"/>
  <c r="D9497" i="6"/>
  <c r="D9496" i="6"/>
  <c r="D9495" i="6"/>
  <c r="D9494" i="6"/>
  <c r="D9493" i="6"/>
  <c r="D9492" i="6"/>
  <c r="D9491" i="6"/>
  <c r="D9490" i="6"/>
  <c r="D9489" i="6"/>
  <c r="D9488" i="6"/>
  <c r="D9487" i="6"/>
  <c r="D9486" i="6"/>
  <c r="D9485" i="6"/>
  <c r="D9484" i="6"/>
  <c r="D9483" i="6"/>
  <c r="D9482" i="6"/>
  <c r="D9481" i="6"/>
  <c r="D9480" i="6"/>
  <c r="D9479" i="6"/>
  <c r="D9478" i="6"/>
  <c r="D9477" i="6"/>
  <c r="D9476" i="6"/>
  <c r="D9475" i="6"/>
  <c r="D9474" i="6"/>
  <c r="D9473" i="6"/>
  <c r="D9472" i="6"/>
  <c r="D9471" i="6"/>
  <c r="D9470" i="6"/>
  <c r="D9469" i="6"/>
  <c r="D9468" i="6"/>
  <c r="D9467" i="6"/>
  <c r="D9466" i="6"/>
  <c r="D9465" i="6"/>
  <c r="D9464" i="6"/>
  <c r="D9463" i="6"/>
  <c r="D9462" i="6"/>
  <c r="D9461" i="6"/>
  <c r="D9460" i="6"/>
  <c r="D9459" i="6"/>
  <c r="D9458" i="6"/>
  <c r="D9457" i="6"/>
  <c r="D9456" i="6"/>
  <c r="D9455" i="6"/>
  <c r="D9454" i="6"/>
  <c r="D9453" i="6"/>
  <c r="D9452" i="6"/>
  <c r="D9451" i="6"/>
  <c r="D9450" i="6"/>
  <c r="D9449" i="6"/>
  <c r="D9448" i="6"/>
  <c r="D9447" i="6"/>
  <c r="D9446" i="6"/>
  <c r="D9445" i="6"/>
  <c r="D9444" i="6"/>
  <c r="D9443" i="6"/>
  <c r="D9442" i="6"/>
  <c r="D9441" i="6"/>
  <c r="D9440" i="6"/>
  <c r="D9439" i="6"/>
  <c r="D9438" i="6"/>
  <c r="D9437" i="6"/>
  <c r="D9436" i="6"/>
  <c r="D9435" i="6"/>
  <c r="D9434" i="6"/>
  <c r="D9433" i="6"/>
  <c r="D9432" i="6"/>
  <c r="D9431" i="6"/>
  <c r="D9430" i="6"/>
  <c r="D9429" i="6"/>
  <c r="D9428" i="6"/>
  <c r="D9427" i="6"/>
  <c r="D9426" i="6"/>
  <c r="D9425" i="6"/>
  <c r="D9424" i="6"/>
  <c r="D9423" i="6"/>
  <c r="D9422" i="6"/>
  <c r="D9421" i="6"/>
  <c r="D9420" i="6"/>
  <c r="D9419" i="6"/>
  <c r="D9418" i="6"/>
  <c r="D9417" i="6"/>
  <c r="D9416" i="6"/>
  <c r="D9415" i="6"/>
  <c r="D9414" i="6"/>
  <c r="D9413" i="6"/>
  <c r="D9412" i="6"/>
  <c r="D9411" i="6"/>
  <c r="D9410" i="6"/>
  <c r="D9409" i="6"/>
  <c r="D9408" i="6"/>
  <c r="D9407" i="6"/>
  <c r="D9406" i="6"/>
  <c r="D9405" i="6"/>
  <c r="D9404" i="6"/>
  <c r="D9403" i="6"/>
  <c r="D9402" i="6"/>
  <c r="D9401" i="6"/>
  <c r="D9400" i="6"/>
  <c r="D9399" i="6"/>
  <c r="D9398" i="6"/>
  <c r="D9397" i="6"/>
  <c r="D9396" i="6"/>
  <c r="D9395" i="6"/>
  <c r="D9394" i="6"/>
  <c r="D9393" i="6"/>
  <c r="D9392" i="6"/>
  <c r="D9391" i="6"/>
  <c r="D9390" i="6"/>
  <c r="D9389" i="6"/>
  <c r="D9388" i="6"/>
  <c r="D9387" i="6"/>
  <c r="D9386" i="6"/>
  <c r="D9385" i="6"/>
  <c r="D9384" i="6"/>
  <c r="D9383" i="6"/>
  <c r="D9382" i="6"/>
  <c r="D9381" i="6"/>
  <c r="D9380" i="6"/>
  <c r="D9379" i="6"/>
  <c r="D9378" i="6"/>
  <c r="D9377" i="6"/>
  <c r="D9376" i="6"/>
  <c r="D9375" i="6"/>
  <c r="D9374" i="6"/>
  <c r="D9373" i="6"/>
  <c r="D9372" i="6"/>
  <c r="D9371" i="6"/>
  <c r="D9370" i="6"/>
  <c r="D9369" i="6"/>
  <c r="D9368" i="6"/>
  <c r="D9367" i="6"/>
  <c r="D9366" i="6"/>
  <c r="D9365" i="6"/>
  <c r="D9364" i="6"/>
  <c r="D9363" i="6"/>
  <c r="D9362" i="6"/>
  <c r="D9361" i="6"/>
  <c r="D9360" i="6"/>
  <c r="D9359" i="6"/>
  <c r="D9358" i="6"/>
  <c r="D9357" i="6"/>
  <c r="D9356" i="6"/>
  <c r="D9355" i="6"/>
  <c r="D9354" i="6"/>
  <c r="D9353" i="6"/>
  <c r="D9352" i="6"/>
  <c r="D9351" i="6"/>
  <c r="D9350" i="6"/>
  <c r="D9349" i="6"/>
  <c r="D9348" i="6"/>
  <c r="D9347" i="6"/>
  <c r="D9346" i="6"/>
  <c r="D9345" i="6"/>
  <c r="D9344" i="6"/>
  <c r="D9343" i="6"/>
  <c r="D9342" i="6"/>
  <c r="D9341" i="6"/>
  <c r="D9340" i="6"/>
  <c r="D9339" i="6"/>
  <c r="D9338" i="6"/>
  <c r="D9337" i="6"/>
  <c r="D9336" i="6"/>
  <c r="D9335" i="6"/>
  <c r="D9334" i="6"/>
  <c r="D9333" i="6"/>
  <c r="D9332" i="6"/>
  <c r="D9331" i="6"/>
  <c r="D9330" i="6"/>
  <c r="D9329" i="6"/>
  <c r="D9328" i="6"/>
  <c r="D9327" i="6"/>
  <c r="D9326" i="6"/>
  <c r="D9325" i="6"/>
  <c r="D9324" i="6"/>
  <c r="D9323" i="6"/>
  <c r="D9322" i="6"/>
  <c r="D9321" i="6"/>
  <c r="D9320" i="6"/>
  <c r="D9319" i="6"/>
  <c r="D9318" i="6"/>
  <c r="D9317" i="6"/>
  <c r="D9316" i="6"/>
  <c r="D9315" i="6"/>
  <c r="D9314" i="6"/>
  <c r="D9313" i="6"/>
  <c r="D9312" i="6"/>
  <c r="D9311" i="6"/>
  <c r="D9310" i="6"/>
  <c r="D9309" i="6"/>
  <c r="D9308" i="6"/>
  <c r="D9307" i="6"/>
  <c r="D9306" i="6"/>
  <c r="D9305" i="6"/>
  <c r="D9304" i="6"/>
  <c r="D9303" i="6"/>
  <c r="D9302" i="6"/>
  <c r="D9301" i="6"/>
  <c r="D9300" i="6"/>
  <c r="D9299" i="6"/>
  <c r="D9298" i="6"/>
  <c r="D9297" i="6"/>
  <c r="D9296" i="6"/>
  <c r="D9295" i="6"/>
  <c r="D9294" i="6"/>
  <c r="D9293" i="6"/>
  <c r="D9292" i="6"/>
  <c r="D9291" i="6"/>
  <c r="D9290" i="6"/>
  <c r="D9289" i="6"/>
  <c r="D9288" i="6"/>
  <c r="D9287" i="6"/>
  <c r="D9286" i="6"/>
  <c r="D9285" i="6"/>
  <c r="D9284" i="6"/>
  <c r="D9283" i="6"/>
  <c r="D9282" i="6"/>
  <c r="D9281" i="6"/>
  <c r="D9280" i="6"/>
  <c r="D9279" i="6"/>
  <c r="D9278" i="6"/>
  <c r="D9277" i="6"/>
  <c r="D9276" i="6"/>
  <c r="D9275" i="6"/>
  <c r="D9274" i="6"/>
  <c r="D9273" i="6"/>
  <c r="D9272" i="6"/>
  <c r="D9271" i="6"/>
  <c r="D9270" i="6"/>
  <c r="D9269" i="6"/>
  <c r="D9268" i="6"/>
  <c r="D9267" i="6"/>
  <c r="D9266" i="6"/>
  <c r="D9265" i="6"/>
  <c r="D9264" i="6"/>
  <c r="D9263" i="6"/>
  <c r="D9262" i="6"/>
  <c r="D9261" i="6"/>
  <c r="D9260" i="6"/>
  <c r="D9259" i="6"/>
  <c r="D9258" i="6"/>
  <c r="D9257" i="6"/>
  <c r="D9256" i="6"/>
  <c r="D9255" i="6"/>
  <c r="D9254" i="6"/>
  <c r="D9253" i="6"/>
  <c r="D9252" i="6"/>
  <c r="D9251" i="6"/>
  <c r="D9250" i="6"/>
  <c r="D9249" i="6"/>
  <c r="D9248" i="6"/>
  <c r="D9247" i="6"/>
  <c r="D9246" i="6"/>
  <c r="D9245" i="6"/>
  <c r="D9244" i="6"/>
  <c r="D9243" i="6"/>
  <c r="D9242" i="6"/>
  <c r="D9241" i="6"/>
  <c r="D9240" i="6"/>
  <c r="D9239" i="6"/>
  <c r="D9238" i="6"/>
  <c r="D9237" i="6"/>
  <c r="D9236" i="6"/>
  <c r="D9235" i="6"/>
  <c r="D9234" i="6"/>
  <c r="D9233" i="6"/>
  <c r="D9232" i="6"/>
  <c r="D9231" i="6"/>
  <c r="D9230" i="6"/>
  <c r="D9229" i="6"/>
  <c r="D9228" i="6"/>
  <c r="D9227" i="6"/>
  <c r="D9226" i="6"/>
  <c r="D9225" i="6"/>
  <c r="D9224" i="6"/>
  <c r="D9223" i="6"/>
  <c r="D9222" i="6"/>
  <c r="D9221" i="6"/>
  <c r="D9220" i="6"/>
  <c r="D9219" i="6"/>
  <c r="D9218" i="6"/>
  <c r="D9217" i="6"/>
  <c r="D9216" i="6"/>
  <c r="D9215" i="6"/>
  <c r="D9214" i="6"/>
  <c r="D9213" i="6"/>
  <c r="D9212" i="6"/>
  <c r="D9211" i="6"/>
  <c r="D9210" i="6"/>
  <c r="D9209" i="6"/>
  <c r="D9208" i="6"/>
  <c r="D9207" i="6"/>
  <c r="D9206" i="6"/>
  <c r="D9205" i="6"/>
  <c r="D9204" i="6"/>
  <c r="D9203" i="6"/>
  <c r="D9202" i="6"/>
  <c r="D9201" i="6"/>
  <c r="D9200" i="6"/>
  <c r="D9199" i="6"/>
  <c r="D9198" i="6"/>
  <c r="D9197" i="6"/>
  <c r="D9196" i="6"/>
  <c r="D9195" i="6"/>
  <c r="D9194" i="6"/>
  <c r="D9193" i="6"/>
  <c r="D9192" i="6"/>
  <c r="D9191" i="6"/>
  <c r="D9190" i="6"/>
  <c r="D9189" i="6"/>
  <c r="D9188" i="6"/>
  <c r="D9187" i="6"/>
  <c r="D9186" i="6"/>
  <c r="D9185" i="6"/>
  <c r="D9184" i="6"/>
  <c r="D9183" i="6"/>
  <c r="D9182" i="6"/>
  <c r="D9181" i="6"/>
  <c r="D9180" i="6"/>
  <c r="D9179" i="6"/>
  <c r="D9178" i="6"/>
  <c r="D9177" i="6"/>
  <c r="D9176" i="6"/>
  <c r="D9175" i="6"/>
  <c r="D9174" i="6"/>
  <c r="D9173" i="6"/>
  <c r="D9172" i="6"/>
  <c r="D9171" i="6"/>
  <c r="D9170" i="6"/>
  <c r="D9169" i="6"/>
  <c r="D9168" i="6"/>
  <c r="D9167" i="6"/>
  <c r="D9166" i="6"/>
  <c r="D9165" i="6"/>
  <c r="D9164" i="6"/>
  <c r="D9163" i="6"/>
  <c r="D9162" i="6"/>
  <c r="D9161" i="6"/>
  <c r="D9160" i="6"/>
  <c r="D9159" i="6"/>
  <c r="D9158" i="6"/>
  <c r="D9157" i="6"/>
  <c r="D9156" i="6"/>
  <c r="D9155" i="6"/>
  <c r="D9154" i="6"/>
  <c r="D9153" i="6"/>
  <c r="D9152" i="6"/>
  <c r="D9151" i="6"/>
  <c r="D9150" i="6"/>
  <c r="D9149" i="6"/>
  <c r="D9148" i="6"/>
  <c r="D9147" i="6"/>
  <c r="D9146" i="6"/>
  <c r="D9145" i="6"/>
  <c r="D9144" i="6"/>
  <c r="D9143" i="6"/>
  <c r="D9142" i="6"/>
  <c r="D9141" i="6"/>
  <c r="D9140" i="6"/>
  <c r="D9139" i="6"/>
  <c r="D9138" i="6"/>
  <c r="D9137" i="6"/>
  <c r="D9136" i="6"/>
  <c r="D9135" i="6"/>
  <c r="D9134" i="6"/>
  <c r="D9133" i="6"/>
  <c r="D9132" i="6"/>
  <c r="D9131" i="6"/>
  <c r="D9130" i="6"/>
  <c r="D9129" i="6"/>
  <c r="D9128" i="6"/>
  <c r="D9127" i="6"/>
  <c r="D9126" i="6"/>
  <c r="D9125" i="6"/>
  <c r="D9124" i="6"/>
  <c r="D9123" i="6"/>
  <c r="D9122" i="6"/>
  <c r="D9121" i="6"/>
  <c r="D9120" i="6"/>
  <c r="D9119" i="6"/>
  <c r="D9118" i="6"/>
  <c r="D9117" i="6"/>
  <c r="D9116" i="6"/>
  <c r="D9115" i="6"/>
  <c r="D9114" i="6"/>
  <c r="D9113" i="6"/>
  <c r="D9112" i="6"/>
  <c r="D9111" i="6"/>
  <c r="D9110" i="6"/>
  <c r="D9109" i="6"/>
  <c r="D9108" i="6"/>
  <c r="D9107" i="6"/>
  <c r="D9106" i="6"/>
  <c r="D9105" i="6"/>
  <c r="D9104" i="6"/>
  <c r="D9103" i="6"/>
  <c r="D9102" i="6"/>
  <c r="D9101" i="6"/>
  <c r="D9100" i="6"/>
  <c r="D9099" i="6"/>
  <c r="D9098" i="6"/>
  <c r="D9097" i="6"/>
  <c r="D9096" i="6"/>
  <c r="D9095" i="6"/>
  <c r="D9094" i="6"/>
  <c r="D9093" i="6"/>
  <c r="D9092" i="6"/>
  <c r="D9091" i="6"/>
  <c r="D9090" i="6"/>
  <c r="D9089" i="6"/>
  <c r="D9088" i="6"/>
  <c r="D9087" i="6"/>
  <c r="D9086" i="6"/>
  <c r="D9085" i="6"/>
  <c r="D9084" i="6"/>
  <c r="D9083" i="6"/>
  <c r="D9082" i="6"/>
  <c r="D9081" i="6"/>
  <c r="D9080" i="6"/>
  <c r="D9079" i="6"/>
  <c r="D9078" i="6"/>
  <c r="D9077" i="6"/>
  <c r="D9076" i="6"/>
  <c r="D9075" i="6"/>
  <c r="D9074" i="6"/>
  <c r="D9073" i="6"/>
  <c r="D9072" i="6"/>
  <c r="D9071" i="6"/>
  <c r="D9070" i="6"/>
  <c r="D9069" i="6"/>
  <c r="D9068" i="6"/>
  <c r="D9067" i="6"/>
  <c r="D9066" i="6"/>
  <c r="D9065" i="6"/>
  <c r="D9064" i="6"/>
  <c r="D9063" i="6"/>
  <c r="D9062" i="6"/>
  <c r="D9061" i="6"/>
  <c r="D9060" i="6"/>
  <c r="D9059" i="6"/>
  <c r="D9058" i="6"/>
  <c r="D9057" i="6"/>
  <c r="D9056" i="6"/>
  <c r="D9055" i="6"/>
  <c r="D9054" i="6"/>
  <c r="D9053" i="6"/>
  <c r="D9052" i="6"/>
  <c r="D9051" i="6"/>
  <c r="D9050" i="6"/>
  <c r="D9049" i="6"/>
  <c r="D9048" i="6"/>
  <c r="D9047" i="6"/>
  <c r="D9046" i="6"/>
  <c r="D9045" i="6"/>
  <c r="D9044" i="6"/>
  <c r="D9043" i="6"/>
  <c r="D9042" i="6"/>
  <c r="D9041" i="6"/>
  <c r="D9040" i="6"/>
  <c r="D9039" i="6"/>
  <c r="D9038" i="6"/>
  <c r="D9037" i="6"/>
  <c r="D9036" i="6"/>
  <c r="D9035" i="6"/>
  <c r="D9034" i="6"/>
  <c r="D9033" i="6"/>
  <c r="D9032" i="6"/>
  <c r="D9031" i="6"/>
  <c r="D9030" i="6"/>
  <c r="D9029" i="6"/>
  <c r="D9028" i="6"/>
  <c r="D9027" i="6"/>
  <c r="D9026" i="6"/>
  <c r="D9025" i="6"/>
  <c r="D9024" i="6"/>
  <c r="D9023" i="6"/>
  <c r="D9022" i="6"/>
  <c r="D9021" i="6"/>
  <c r="D9020" i="6"/>
  <c r="D9019" i="6"/>
  <c r="D9018" i="6"/>
  <c r="D9017" i="6"/>
  <c r="D9016" i="6"/>
  <c r="D9015" i="6"/>
  <c r="D9014" i="6"/>
  <c r="D9013" i="6"/>
  <c r="D9012" i="6"/>
  <c r="D9011" i="6"/>
  <c r="D9010" i="6"/>
  <c r="D9009" i="6"/>
  <c r="D9008" i="6"/>
  <c r="D9007" i="6"/>
  <c r="D9006" i="6"/>
  <c r="D9005" i="6"/>
  <c r="D9004" i="6"/>
  <c r="D9003" i="6"/>
  <c r="D9002" i="6"/>
  <c r="D9001" i="6"/>
  <c r="D9000" i="6"/>
  <c r="D8999" i="6"/>
  <c r="D8998" i="6"/>
  <c r="D8997" i="6"/>
  <c r="D8996" i="6"/>
  <c r="D8995" i="6"/>
  <c r="D8994" i="6"/>
  <c r="D8993" i="6"/>
  <c r="D8992" i="6"/>
  <c r="D8991" i="6"/>
  <c r="D8990" i="6"/>
  <c r="D8989" i="6"/>
  <c r="D8988" i="6"/>
  <c r="D8987" i="6"/>
  <c r="D8986" i="6"/>
  <c r="D8985" i="6"/>
  <c r="D8984" i="6"/>
  <c r="D8983" i="6"/>
  <c r="D8982" i="6"/>
  <c r="D8981" i="6"/>
  <c r="D8980" i="6"/>
  <c r="D8979" i="6"/>
  <c r="D8978" i="6"/>
  <c r="D8977" i="6"/>
  <c r="D8976" i="6"/>
  <c r="D8975" i="6"/>
  <c r="D8974" i="6"/>
  <c r="D8973" i="6"/>
  <c r="D8972" i="6"/>
  <c r="D8971" i="6"/>
  <c r="D8970" i="6"/>
  <c r="D8969" i="6"/>
  <c r="D8968" i="6"/>
  <c r="D8967" i="6"/>
  <c r="D8966" i="6"/>
  <c r="D8965" i="6"/>
  <c r="D8964" i="6"/>
  <c r="D8963" i="6"/>
  <c r="D8962" i="6"/>
  <c r="D8961" i="6"/>
  <c r="D8960" i="6"/>
  <c r="D8959" i="6"/>
  <c r="D8958" i="6"/>
  <c r="D8957" i="6"/>
  <c r="D8956" i="6"/>
  <c r="D8955" i="6"/>
  <c r="D8954" i="6"/>
  <c r="D8953" i="6"/>
  <c r="D8952" i="6"/>
  <c r="D8951" i="6"/>
  <c r="D8950" i="6"/>
  <c r="D8949" i="6"/>
  <c r="D8948" i="6"/>
  <c r="D8947" i="6"/>
  <c r="D8946" i="6"/>
  <c r="D8945" i="6"/>
  <c r="D8944" i="6"/>
  <c r="D8943" i="6"/>
  <c r="D8942" i="6"/>
  <c r="D8941" i="6"/>
  <c r="D8940" i="6"/>
  <c r="D8939" i="6"/>
  <c r="D8938" i="6"/>
  <c r="D8937" i="6"/>
  <c r="D8936" i="6"/>
  <c r="D8935" i="6"/>
  <c r="D8934" i="6"/>
  <c r="D8933" i="6"/>
  <c r="D8932" i="6"/>
  <c r="D8931" i="6"/>
  <c r="D8930" i="6"/>
  <c r="D8929" i="6"/>
  <c r="D8928" i="6"/>
  <c r="D8927" i="6"/>
  <c r="D8926" i="6"/>
  <c r="D8925" i="6"/>
  <c r="D8924" i="6"/>
  <c r="D8923" i="6"/>
  <c r="D8922" i="6"/>
  <c r="D8921" i="6"/>
  <c r="D8920" i="6"/>
  <c r="D8919" i="6"/>
  <c r="D8918" i="6"/>
  <c r="D8917" i="6"/>
  <c r="D8916" i="6"/>
  <c r="D8915" i="6"/>
  <c r="D8914" i="6"/>
  <c r="D8913" i="6"/>
  <c r="D8912" i="6"/>
  <c r="D8911" i="6"/>
  <c r="D8910" i="6"/>
  <c r="D8909" i="6"/>
  <c r="D8908" i="6"/>
  <c r="D8907" i="6"/>
  <c r="D8906" i="6"/>
  <c r="D8905" i="6"/>
  <c r="D8904" i="6"/>
  <c r="D8903" i="6"/>
  <c r="D8902" i="6"/>
  <c r="D8901" i="6"/>
  <c r="D8900" i="6"/>
  <c r="D8899" i="6"/>
  <c r="D8898" i="6"/>
  <c r="D8897" i="6"/>
  <c r="D8896" i="6"/>
  <c r="D8895" i="6"/>
  <c r="D8894" i="6"/>
  <c r="D8893" i="6"/>
  <c r="D8892" i="6"/>
  <c r="D8891" i="6"/>
  <c r="D8890" i="6"/>
  <c r="D8889" i="6"/>
  <c r="D8888" i="6"/>
  <c r="D8887" i="6"/>
  <c r="D8886" i="6"/>
  <c r="D8885" i="6"/>
  <c r="D8884" i="6"/>
  <c r="D8883" i="6"/>
  <c r="D8882" i="6"/>
  <c r="D8881" i="6"/>
  <c r="D8880" i="6"/>
  <c r="D8879" i="6"/>
  <c r="D8878" i="6"/>
  <c r="D8877" i="6"/>
  <c r="D8876" i="6"/>
  <c r="D8875" i="6"/>
  <c r="D8874" i="6"/>
  <c r="D8873" i="6"/>
  <c r="D8872" i="6"/>
  <c r="D8871" i="6"/>
  <c r="D8870" i="6"/>
  <c r="D8869" i="6"/>
  <c r="D8868" i="6"/>
  <c r="D8867" i="6"/>
  <c r="D8866" i="6"/>
  <c r="D8865" i="6"/>
  <c r="D8864" i="6"/>
  <c r="D8863" i="6"/>
  <c r="D8862" i="6"/>
  <c r="D8861" i="6"/>
  <c r="D8860" i="6"/>
  <c r="D8859" i="6"/>
  <c r="D8858" i="6"/>
  <c r="D8857" i="6"/>
  <c r="D8856" i="6"/>
  <c r="D8855" i="6"/>
  <c r="D8854" i="6"/>
  <c r="D8853" i="6"/>
  <c r="D8852" i="6"/>
  <c r="D8851" i="6"/>
  <c r="D8850" i="6"/>
  <c r="D8849" i="6"/>
  <c r="D8848" i="6"/>
  <c r="D8847" i="6"/>
  <c r="D8846" i="6"/>
  <c r="D8845" i="6"/>
  <c r="D8844" i="6"/>
  <c r="D8843" i="6"/>
  <c r="D8842" i="6"/>
  <c r="D8841" i="6"/>
  <c r="D8840" i="6"/>
  <c r="D8839" i="6"/>
  <c r="D8838" i="6"/>
  <c r="D8837" i="6"/>
  <c r="D8836" i="6"/>
  <c r="D8835" i="6"/>
  <c r="D8834" i="6"/>
  <c r="D8833" i="6"/>
  <c r="D8832" i="6"/>
  <c r="D8831" i="6"/>
  <c r="D8830" i="6"/>
  <c r="D8829" i="6"/>
  <c r="D8828" i="6"/>
  <c r="D8827" i="6"/>
  <c r="D8826" i="6"/>
  <c r="D8825" i="6"/>
  <c r="D8824" i="6"/>
  <c r="D8823" i="6"/>
  <c r="D8822" i="6"/>
  <c r="D8821" i="6"/>
  <c r="D8820" i="6"/>
  <c r="D8819" i="6"/>
  <c r="D8818" i="6"/>
  <c r="D8817" i="6"/>
  <c r="D8816" i="6"/>
  <c r="D8815" i="6"/>
  <c r="D8814" i="6"/>
  <c r="D8813" i="6"/>
  <c r="D8812" i="6"/>
  <c r="D8811" i="6"/>
  <c r="D8810" i="6"/>
  <c r="D8809" i="6"/>
  <c r="D8808" i="6"/>
  <c r="D8807" i="6"/>
  <c r="D8806" i="6"/>
  <c r="D8805" i="6"/>
  <c r="D8804" i="6"/>
  <c r="D8803" i="6"/>
  <c r="D8802" i="6"/>
  <c r="D8801" i="6"/>
  <c r="D8800" i="6"/>
  <c r="D8799" i="6"/>
  <c r="D8798" i="6"/>
  <c r="D8797" i="6"/>
  <c r="D8796" i="6"/>
  <c r="D8795" i="6"/>
  <c r="D8794" i="6"/>
  <c r="D8793" i="6"/>
  <c r="D8792" i="6"/>
  <c r="D8791" i="6"/>
  <c r="D8790" i="6"/>
  <c r="D8789" i="6"/>
  <c r="D8788" i="6"/>
  <c r="D8787" i="6"/>
  <c r="D8786" i="6"/>
  <c r="D8785" i="6"/>
  <c r="D8784" i="6"/>
  <c r="D8783" i="6"/>
  <c r="D8782" i="6"/>
  <c r="D8781" i="6"/>
  <c r="D8780" i="6"/>
  <c r="D8779" i="6"/>
  <c r="D8778" i="6"/>
  <c r="D8777" i="6"/>
  <c r="D8776" i="6"/>
  <c r="D8775" i="6"/>
  <c r="D8774" i="6"/>
  <c r="D8773" i="6"/>
  <c r="D8772" i="6"/>
  <c r="D8771" i="6"/>
  <c r="D8770" i="6"/>
  <c r="D8769" i="6"/>
  <c r="D8768" i="6"/>
  <c r="D8767" i="6"/>
  <c r="D8766" i="6"/>
  <c r="D8765" i="6"/>
  <c r="D8764" i="6"/>
  <c r="D8763" i="6"/>
  <c r="D8762" i="6"/>
  <c r="D8761" i="6"/>
  <c r="D8760" i="6"/>
  <c r="D8759" i="6"/>
  <c r="D8758" i="6"/>
  <c r="D8757" i="6"/>
  <c r="D8756" i="6"/>
  <c r="D8755" i="6"/>
  <c r="D8754" i="6"/>
  <c r="D8753" i="6"/>
  <c r="D8752" i="6"/>
  <c r="D8751" i="6"/>
  <c r="D8750" i="6"/>
  <c r="D8749" i="6"/>
  <c r="D8748" i="6"/>
  <c r="D8747" i="6"/>
  <c r="D8746" i="6"/>
  <c r="D8745" i="6"/>
  <c r="D8744" i="6"/>
  <c r="D8743" i="6"/>
  <c r="D8742" i="6"/>
  <c r="D8741" i="6"/>
  <c r="D8740" i="6"/>
  <c r="D8739" i="6"/>
  <c r="D8738" i="6"/>
  <c r="D8737" i="6"/>
  <c r="D8736" i="6"/>
  <c r="D8735" i="6"/>
  <c r="D8734" i="6"/>
  <c r="D8733" i="6"/>
  <c r="D8732" i="6"/>
  <c r="D8731" i="6"/>
  <c r="D8730" i="6"/>
  <c r="D8729" i="6"/>
  <c r="D8728" i="6"/>
  <c r="D8727" i="6"/>
  <c r="D8726" i="6"/>
  <c r="D8725" i="6"/>
  <c r="D8724" i="6"/>
  <c r="D8723" i="6"/>
  <c r="D8722" i="6"/>
  <c r="D8721" i="6"/>
  <c r="D8720" i="6"/>
  <c r="D8719" i="6"/>
  <c r="D8718" i="6"/>
  <c r="D8717" i="6"/>
  <c r="D8716" i="6"/>
  <c r="D8715" i="6"/>
  <c r="D8714" i="6"/>
  <c r="D8713" i="6"/>
  <c r="D8712" i="6"/>
  <c r="D8711" i="6"/>
  <c r="D8710" i="6"/>
  <c r="D8709" i="6"/>
  <c r="D8708" i="6"/>
  <c r="D8707" i="6"/>
  <c r="D8706" i="6"/>
  <c r="D8705" i="6"/>
  <c r="D8704" i="6"/>
  <c r="D8703" i="6"/>
  <c r="D8702" i="6"/>
  <c r="D8701" i="6"/>
  <c r="D8700" i="6"/>
  <c r="D8699" i="6"/>
  <c r="D8698" i="6"/>
  <c r="D8697" i="6"/>
  <c r="D8696" i="6"/>
  <c r="D8695" i="6"/>
  <c r="D8694" i="6"/>
  <c r="D8693" i="6"/>
  <c r="D8692" i="6"/>
  <c r="D8691" i="6"/>
  <c r="D8690" i="6"/>
  <c r="D8689" i="6"/>
  <c r="D8688" i="6"/>
  <c r="D8687" i="6"/>
  <c r="D8686" i="6"/>
  <c r="D8685" i="6"/>
  <c r="D8684" i="6"/>
  <c r="D8683" i="6"/>
  <c r="D8682" i="6"/>
  <c r="D8681" i="6"/>
  <c r="D8680" i="6"/>
  <c r="D8679" i="6"/>
  <c r="D8678" i="6"/>
  <c r="D8677" i="6"/>
  <c r="D8676" i="6"/>
  <c r="D8675" i="6"/>
  <c r="D8674" i="6"/>
  <c r="D8673" i="6"/>
  <c r="D8672" i="6"/>
  <c r="D8671" i="6"/>
  <c r="D8670" i="6"/>
  <c r="D8669" i="6"/>
  <c r="D8668" i="6"/>
  <c r="D8667" i="6"/>
  <c r="D8666" i="6"/>
  <c r="D8665" i="6"/>
  <c r="D8664" i="6"/>
  <c r="D8663" i="6"/>
  <c r="D8662" i="6"/>
  <c r="D8661" i="6"/>
  <c r="D8660" i="6"/>
  <c r="D8659" i="6"/>
  <c r="D8658" i="6"/>
  <c r="D8657" i="6"/>
  <c r="D8656" i="6"/>
  <c r="D8655" i="6"/>
  <c r="D8654" i="6"/>
  <c r="D8653" i="6"/>
  <c r="D8652" i="6"/>
  <c r="D8651" i="6"/>
  <c r="D8650" i="6"/>
  <c r="D8649" i="6"/>
  <c r="D8648" i="6"/>
  <c r="D8647" i="6"/>
  <c r="D8646" i="6"/>
  <c r="D8645" i="6"/>
  <c r="D8644" i="6"/>
  <c r="D8643" i="6"/>
  <c r="D8642" i="6"/>
  <c r="D8641" i="6"/>
  <c r="D8640" i="6"/>
  <c r="D8639" i="6"/>
  <c r="D8638" i="6"/>
  <c r="D8637" i="6"/>
  <c r="D8636" i="6"/>
  <c r="D8635" i="6"/>
  <c r="D8634" i="6"/>
  <c r="D8633" i="6"/>
  <c r="D8632" i="6"/>
  <c r="D8631" i="6"/>
  <c r="D8630" i="6"/>
  <c r="D8629" i="6"/>
  <c r="D8628" i="6"/>
  <c r="D8627" i="6"/>
  <c r="D8626" i="6"/>
  <c r="D8625" i="6"/>
  <c r="D8624" i="6"/>
  <c r="D8623" i="6"/>
  <c r="D8622" i="6"/>
  <c r="D8621" i="6"/>
  <c r="D8620" i="6"/>
  <c r="D8619" i="6"/>
  <c r="D8618" i="6"/>
  <c r="D8617" i="6"/>
  <c r="D8616" i="6"/>
  <c r="D8615" i="6"/>
  <c r="D8614" i="6"/>
  <c r="D8613" i="6"/>
  <c r="D8612" i="6"/>
  <c r="D8611" i="6"/>
  <c r="D8610" i="6"/>
  <c r="D8609" i="6"/>
  <c r="D8608" i="6"/>
  <c r="D8607" i="6"/>
  <c r="D8606" i="6"/>
  <c r="D8605" i="6"/>
  <c r="D8604" i="6"/>
  <c r="D8603" i="6"/>
  <c r="D8602" i="6"/>
  <c r="D8601" i="6"/>
  <c r="D8600" i="6"/>
  <c r="D8599" i="6"/>
  <c r="D8598" i="6"/>
  <c r="D8597" i="6"/>
  <c r="D8596" i="6"/>
  <c r="D8595" i="6"/>
  <c r="D8594" i="6"/>
  <c r="D8593" i="6"/>
  <c r="D8592" i="6"/>
  <c r="D8591" i="6"/>
  <c r="D8590" i="6"/>
  <c r="D8589" i="6"/>
  <c r="D8588" i="6"/>
  <c r="D8587" i="6"/>
  <c r="D8586" i="6"/>
  <c r="D8585" i="6"/>
  <c r="D8584" i="6"/>
  <c r="D8583" i="6"/>
  <c r="D8582" i="6"/>
  <c r="D8581" i="6"/>
  <c r="D8580" i="6"/>
  <c r="D8579" i="6"/>
  <c r="D8578" i="6"/>
  <c r="D8577" i="6"/>
  <c r="D8576" i="6"/>
  <c r="D8575" i="6"/>
  <c r="D8574" i="6"/>
  <c r="D8573" i="6"/>
  <c r="D8572" i="6"/>
  <c r="D8571" i="6"/>
  <c r="D8570" i="6"/>
  <c r="D8569" i="6"/>
  <c r="D8568" i="6"/>
  <c r="D8567" i="6"/>
  <c r="D8566" i="6"/>
  <c r="D8565" i="6"/>
  <c r="D8564" i="6"/>
  <c r="D8563" i="6"/>
  <c r="D8562" i="6"/>
  <c r="D8561" i="6"/>
  <c r="D8560" i="6"/>
  <c r="D8559" i="6"/>
  <c r="D8558" i="6"/>
  <c r="D8557" i="6"/>
  <c r="D8556" i="6"/>
  <c r="D8555" i="6"/>
  <c r="D8554" i="6"/>
  <c r="D8553" i="6"/>
  <c r="D8552" i="6"/>
  <c r="D8551" i="6"/>
  <c r="D8550" i="6"/>
  <c r="D8549" i="6"/>
  <c r="D8548" i="6"/>
  <c r="D8547" i="6"/>
  <c r="D8546" i="6"/>
  <c r="D8545" i="6"/>
  <c r="D8544" i="6"/>
  <c r="D8543" i="6"/>
  <c r="D8542" i="6"/>
  <c r="D8541" i="6"/>
  <c r="D8540" i="6"/>
  <c r="D8539" i="6"/>
  <c r="D8538" i="6"/>
  <c r="D8537" i="6"/>
  <c r="D8536" i="6"/>
  <c r="D8535" i="6"/>
  <c r="D8534" i="6"/>
  <c r="D8533" i="6"/>
  <c r="D8532" i="6"/>
  <c r="D8531" i="6"/>
  <c r="D8530" i="6"/>
  <c r="D8529" i="6"/>
  <c r="D8528" i="6"/>
  <c r="D8527" i="6"/>
  <c r="D8526" i="6"/>
  <c r="D8525" i="6"/>
  <c r="D8524" i="6"/>
  <c r="D8523" i="6"/>
  <c r="D8522" i="6"/>
  <c r="D8521" i="6"/>
  <c r="D8520" i="6"/>
  <c r="D8519" i="6"/>
  <c r="D8518" i="6"/>
  <c r="D8517" i="6"/>
  <c r="D8516" i="6"/>
  <c r="D8515" i="6"/>
  <c r="D8514" i="6"/>
  <c r="D8513" i="6"/>
  <c r="D8512" i="6"/>
  <c r="D8511" i="6"/>
  <c r="D8510" i="6"/>
  <c r="D8509" i="6"/>
  <c r="D8508" i="6"/>
  <c r="D8507" i="6"/>
  <c r="D8506" i="6"/>
  <c r="D8505" i="6"/>
  <c r="D8504" i="6"/>
  <c r="D8503" i="6"/>
  <c r="D8502" i="6"/>
  <c r="D8501" i="6"/>
  <c r="D8500" i="6"/>
  <c r="D8499" i="6"/>
  <c r="D8498" i="6"/>
  <c r="D8497" i="6"/>
  <c r="D8496" i="6"/>
  <c r="D8495" i="6"/>
  <c r="D8494" i="6"/>
  <c r="D8493" i="6"/>
  <c r="D8492" i="6"/>
  <c r="D8491" i="6"/>
  <c r="D8490" i="6"/>
  <c r="D8489" i="6"/>
  <c r="D8488" i="6"/>
  <c r="D8487" i="6"/>
  <c r="D8486" i="6"/>
  <c r="D8485" i="6"/>
  <c r="D8484" i="6"/>
  <c r="D8483" i="6"/>
  <c r="D8482" i="6"/>
  <c r="D8481" i="6"/>
  <c r="D8480" i="6"/>
  <c r="D8479" i="6"/>
  <c r="D8478" i="6"/>
  <c r="D8477" i="6"/>
  <c r="D8476" i="6"/>
  <c r="D8475" i="6"/>
  <c r="D8474" i="6"/>
  <c r="D8473" i="6"/>
  <c r="D8472" i="6"/>
  <c r="D8471" i="6"/>
  <c r="D8470" i="6"/>
  <c r="D8469" i="6"/>
  <c r="D8468" i="6"/>
  <c r="D8467" i="6"/>
  <c r="D8466" i="6"/>
  <c r="D8465" i="6"/>
  <c r="D8464" i="6"/>
  <c r="D8463" i="6"/>
  <c r="D8462" i="6"/>
  <c r="D8461" i="6"/>
  <c r="D8460" i="6"/>
  <c r="D8459" i="6"/>
  <c r="D8458" i="6"/>
  <c r="D8457" i="6"/>
  <c r="D8456" i="6"/>
  <c r="D8455" i="6"/>
  <c r="D8454" i="6"/>
  <c r="D8453" i="6"/>
  <c r="D8452" i="6"/>
  <c r="D8451" i="6"/>
  <c r="D8450" i="6"/>
  <c r="D8449" i="6"/>
  <c r="D8448" i="6"/>
  <c r="D8447" i="6"/>
  <c r="D8446" i="6"/>
  <c r="D8445" i="6"/>
  <c r="D8444" i="6"/>
  <c r="D8443" i="6"/>
  <c r="D8442" i="6"/>
  <c r="D8441" i="6"/>
  <c r="D8440" i="6"/>
  <c r="D8439" i="6"/>
  <c r="D8438" i="6"/>
  <c r="D8437" i="6"/>
  <c r="D8436" i="6"/>
  <c r="D8435" i="6"/>
  <c r="D8434" i="6"/>
  <c r="D8433" i="6"/>
  <c r="D8432" i="6"/>
  <c r="D8431" i="6"/>
  <c r="D8430" i="6"/>
  <c r="D8429" i="6"/>
  <c r="D8428" i="6"/>
  <c r="D8427" i="6"/>
  <c r="D8426" i="6"/>
  <c r="D8425" i="6"/>
  <c r="D8424" i="6"/>
  <c r="D8423" i="6"/>
  <c r="D8422" i="6"/>
  <c r="D8421" i="6"/>
  <c r="D8420" i="6"/>
  <c r="D8419" i="6"/>
  <c r="D8418" i="6"/>
  <c r="D8417" i="6"/>
  <c r="D8416" i="6"/>
  <c r="D8415" i="6"/>
  <c r="D8414" i="6"/>
  <c r="D8413" i="6"/>
  <c r="D8412" i="6"/>
  <c r="D8411" i="6"/>
  <c r="D8410" i="6"/>
  <c r="D8409" i="6"/>
  <c r="D8408" i="6"/>
  <c r="D8407" i="6"/>
  <c r="D8406" i="6"/>
  <c r="D8405" i="6"/>
  <c r="D8404" i="6"/>
  <c r="D8403" i="6"/>
  <c r="D8402" i="6"/>
  <c r="D8401" i="6"/>
  <c r="D8400" i="6"/>
  <c r="D8399" i="6"/>
  <c r="D8398" i="6"/>
  <c r="D8397" i="6"/>
  <c r="D8396" i="6"/>
  <c r="D8395" i="6"/>
  <c r="D8394" i="6"/>
  <c r="D8393" i="6"/>
  <c r="D8392" i="6"/>
  <c r="D8391" i="6"/>
  <c r="D8390" i="6"/>
  <c r="D8389" i="6"/>
  <c r="D8388" i="6"/>
  <c r="D8387" i="6"/>
  <c r="D8386" i="6"/>
  <c r="D8385" i="6"/>
  <c r="D8384" i="6"/>
  <c r="D8383" i="6"/>
  <c r="D8382" i="6"/>
  <c r="D8381" i="6"/>
  <c r="D8380" i="6"/>
  <c r="D8379" i="6"/>
  <c r="D8378" i="6"/>
  <c r="D8377" i="6"/>
  <c r="D8376" i="6"/>
  <c r="D8375" i="6"/>
  <c r="D8374" i="6"/>
  <c r="D8373" i="6"/>
  <c r="D8372" i="6"/>
  <c r="D8371" i="6"/>
  <c r="D8370" i="6"/>
  <c r="D8369" i="6"/>
  <c r="D8368" i="6"/>
  <c r="D8367" i="6"/>
  <c r="D8366" i="6"/>
  <c r="D8365" i="6"/>
  <c r="D8364" i="6"/>
  <c r="D8363" i="6"/>
  <c r="D8362" i="6"/>
  <c r="D8361" i="6"/>
  <c r="D8360" i="6"/>
  <c r="D8359" i="6"/>
  <c r="D8358" i="6"/>
  <c r="D8357" i="6"/>
  <c r="D8356" i="6"/>
  <c r="D8355" i="6"/>
  <c r="D8354" i="6"/>
  <c r="D8353" i="6"/>
  <c r="D8352" i="6"/>
  <c r="D8351" i="6"/>
  <c r="D8350" i="6"/>
  <c r="D8349" i="6"/>
  <c r="D8348" i="6"/>
  <c r="D8347" i="6"/>
  <c r="D8346" i="6"/>
  <c r="D8345" i="6"/>
  <c r="D8344" i="6"/>
  <c r="D8343" i="6"/>
  <c r="D8342" i="6"/>
  <c r="D8341" i="6"/>
  <c r="D8340" i="6"/>
  <c r="D8339" i="6"/>
  <c r="D8338" i="6"/>
  <c r="D8337" i="6"/>
  <c r="D8336" i="6"/>
  <c r="D8335" i="6"/>
  <c r="D8334" i="6"/>
  <c r="D8333" i="6"/>
  <c r="D8332" i="6"/>
  <c r="D8331" i="6"/>
  <c r="D8330" i="6"/>
  <c r="D8329" i="6"/>
  <c r="D8328" i="6"/>
  <c r="D8327" i="6"/>
  <c r="D8326" i="6"/>
  <c r="D8325" i="6"/>
  <c r="D8324" i="6"/>
  <c r="D8323" i="6"/>
  <c r="D8322" i="6"/>
  <c r="D8321" i="6"/>
  <c r="D8320" i="6"/>
  <c r="D8319" i="6"/>
  <c r="D8318" i="6"/>
  <c r="D8317" i="6"/>
  <c r="D8316" i="6"/>
  <c r="D8315" i="6"/>
  <c r="D8314" i="6"/>
  <c r="D8313" i="6"/>
  <c r="D8312" i="6"/>
  <c r="D8311" i="6"/>
  <c r="D8310" i="6"/>
  <c r="D8309" i="6"/>
  <c r="D8308" i="6"/>
  <c r="D8307" i="6"/>
  <c r="D8306" i="6"/>
  <c r="D8305" i="6"/>
  <c r="D8304" i="6"/>
  <c r="D8303" i="6"/>
  <c r="D8302" i="6"/>
  <c r="D8301" i="6"/>
  <c r="D8300" i="6"/>
  <c r="D8299" i="6"/>
  <c r="D8298" i="6"/>
  <c r="D8297" i="6"/>
  <c r="D8296" i="6"/>
  <c r="D8295" i="6"/>
  <c r="D8294" i="6"/>
  <c r="D8293" i="6"/>
  <c r="D8292" i="6"/>
  <c r="D8291" i="6"/>
  <c r="D8290" i="6"/>
  <c r="D8289" i="6"/>
  <c r="D8288" i="6"/>
  <c r="D8287" i="6"/>
  <c r="D8286" i="6"/>
  <c r="D8285" i="6"/>
  <c r="D8284" i="6"/>
  <c r="D8283" i="6"/>
  <c r="D8282" i="6"/>
  <c r="D8281" i="6"/>
  <c r="D8280" i="6"/>
  <c r="D8279" i="6"/>
  <c r="D8278" i="6"/>
  <c r="D8277" i="6"/>
  <c r="D8276" i="6"/>
  <c r="D8275" i="6"/>
  <c r="D8274" i="6"/>
  <c r="D8273" i="6"/>
  <c r="D8272" i="6"/>
  <c r="D8271" i="6"/>
  <c r="D8270" i="6"/>
  <c r="D8269" i="6"/>
  <c r="D8268" i="6"/>
  <c r="D8267" i="6"/>
  <c r="D8266" i="6"/>
  <c r="D8265" i="6"/>
  <c r="D8264" i="6"/>
  <c r="D8263" i="6"/>
  <c r="D8262" i="6"/>
  <c r="D8261" i="6"/>
  <c r="D8260" i="6"/>
  <c r="D8259" i="6"/>
  <c r="D8258" i="6"/>
  <c r="D8257" i="6"/>
  <c r="D8256" i="6"/>
  <c r="D8255" i="6"/>
  <c r="D8254" i="6"/>
  <c r="D8253" i="6"/>
  <c r="D8252" i="6"/>
  <c r="D8251" i="6"/>
  <c r="D8250" i="6"/>
  <c r="D8249" i="6"/>
  <c r="D8248" i="6"/>
  <c r="D8247" i="6"/>
  <c r="D8246" i="6"/>
  <c r="D8245" i="6"/>
  <c r="D8244" i="6"/>
  <c r="D8243" i="6"/>
  <c r="D8242" i="6"/>
  <c r="D8241" i="6"/>
  <c r="D8240" i="6"/>
  <c r="D8239" i="6"/>
  <c r="D8238" i="6"/>
  <c r="D8237" i="6"/>
  <c r="D8236" i="6"/>
  <c r="D8235" i="6"/>
  <c r="D8234" i="6"/>
  <c r="D8233" i="6"/>
  <c r="D8232" i="6"/>
  <c r="D8231" i="6"/>
  <c r="D8230" i="6"/>
  <c r="D8229" i="6"/>
  <c r="D8228" i="6"/>
  <c r="D8227" i="6"/>
  <c r="D8226" i="6"/>
  <c r="D8225" i="6"/>
  <c r="D8224" i="6"/>
  <c r="D8223" i="6"/>
  <c r="D8222" i="6"/>
  <c r="D8221" i="6"/>
  <c r="D8220" i="6"/>
  <c r="D8219" i="6"/>
  <c r="D8218" i="6"/>
  <c r="D8217" i="6"/>
  <c r="D8216" i="6"/>
  <c r="D8215" i="6"/>
  <c r="D8214" i="6"/>
  <c r="D8213" i="6"/>
  <c r="D8212" i="6"/>
  <c r="D8211" i="6"/>
  <c r="D8210" i="6"/>
  <c r="D8209" i="6"/>
  <c r="D8208" i="6"/>
  <c r="D8207" i="6"/>
  <c r="D8206" i="6"/>
  <c r="D8205" i="6"/>
  <c r="D8204" i="6"/>
  <c r="D8203" i="6"/>
  <c r="D8202" i="6"/>
  <c r="D8201" i="6"/>
  <c r="D8200" i="6"/>
  <c r="D8199" i="6"/>
  <c r="D8198" i="6"/>
  <c r="D8197" i="6"/>
  <c r="D8196" i="6"/>
  <c r="D8195" i="6"/>
  <c r="D8194" i="6"/>
  <c r="D8193" i="6"/>
  <c r="D8192" i="6"/>
  <c r="D8191" i="6"/>
  <c r="D8190" i="6"/>
  <c r="D8189" i="6"/>
  <c r="D8188" i="6"/>
  <c r="D8187" i="6"/>
  <c r="D8186" i="6"/>
  <c r="D8185" i="6"/>
  <c r="D8184" i="6"/>
  <c r="D8183" i="6"/>
  <c r="D8182" i="6"/>
  <c r="D8181" i="6"/>
  <c r="D8180" i="6"/>
  <c r="D8179" i="6"/>
  <c r="D8178" i="6"/>
  <c r="D8177" i="6"/>
  <c r="D8176" i="6"/>
  <c r="D8175" i="6"/>
  <c r="D8174" i="6"/>
  <c r="D8173" i="6"/>
  <c r="D8172" i="6"/>
  <c r="D8171" i="6"/>
  <c r="D8170" i="6"/>
  <c r="D8169" i="6"/>
  <c r="D8168" i="6"/>
  <c r="D8167" i="6"/>
  <c r="D8166" i="6"/>
  <c r="D8165" i="6"/>
  <c r="D8164" i="6"/>
  <c r="D8163" i="6"/>
  <c r="D8162" i="6"/>
  <c r="D8161" i="6"/>
  <c r="D8160" i="6"/>
  <c r="D8159" i="6"/>
  <c r="D8158" i="6"/>
  <c r="D8157" i="6"/>
  <c r="D8156" i="6"/>
  <c r="D8155" i="6"/>
  <c r="D8154" i="6"/>
  <c r="D8153" i="6"/>
  <c r="D8152" i="6"/>
  <c r="D8151" i="6"/>
  <c r="D8150" i="6"/>
  <c r="D8149" i="6"/>
  <c r="D8148" i="6"/>
  <c r="D8147" i="6"/>
  <c r="D8146" i="6"/>
  <c r="D8145" i="6"/>
  <c r="D8144" i="6"/>
  <c r="D8143" i="6"/>
  <c r="D8142" i="6"/>
  <c r="D8141" i="6"/>
  <c r="D8140" i="6"/>
  <c r="D8139" i="6"/>
  <c r="D8138" i="6"/>
  <c r="D8137" i="6"/>
  <c r="D8136" i="6"/>
  <c r="D8135" i="6"/>
  <c r="D8134" i="6"/>
  <c r="D8133" i="6"/>
  <c r="D8132" i="6"/>
  <c r="D8131" i="6"/>
  <c r="D8130" i="6"/>
  <c r="D8129" i="6"/>
  <c r="D8128" i="6"/>
  <c r="D8127" i="6"/>
  <c r="D8126" i="6"/>
  <c r="D8125" i="6"/>
  <c r="D8124" i="6"/>
  <c r="D8123" i="6"/>
  <c r="D8122" i="6"/>
  <c r="D8121" i="6"/>
  <c r="D8120" i="6"/>
  <c r="D8119" i="6"/>
  <c r="D8118" i="6"/>
  <c r="D8117" i="6"/>
  <c r="D8116" i="6"/>
  <c r="D8115" i="6"/>
  <c r="D8114" i="6"/>
  <c r="D8113" i="6"/>
  <c r="D8112" i="6"/>
  <c r="D8111" i="6"/>
  <c r="D8110" i="6"/>
  <c r="D8109" i="6"/>
  <c r="D8108" i="6"/>
  <c r="D8107" i="6"/>
  <c r="D8106" i="6"/>
  <c r="D8105" i="6"/>
  <c r="D8104" i="6"/>
  <c r="D8103" i="6"/>
  <c r="D8102" i="6"/>
  <c r="D8101" i="6"/>
  <c r="D8100" i="6"/>
  <c r="D8099" i="6"/>
  <c r="D8098" i="6"/>
  <c r="D8097" i="6"/>
  <c r="D8096" i="6"/>
  <c r="D8095" i="6"/>
  <c r="D8094" i="6"/>
  <c r="D8093" i="6"/>
  <c r="D8092" i="6"/>
  <c r="D8091" i="6"/>
  <c r="D8090" i="6"/>
  <c r="D8089" i="6"/>
  <c r="D8088" i="6"/>
  <c r="D8087" i="6"/>
  <c r="D8086" i="6"/>
  <c r="D8085" i="6"/>
  <c r="D8084" i="6"/>
  <c r="D8083" i="6"/>
  <c r="D8082" i="6"/>
  <c r="D8081" i="6"/>
  <c r="D8080" i="6"/>
  <c r="D8079" i="6"/>
  <c r="D8078" i="6"/>
  <c r="D8077" i="6"/>
  <c r="D8076" i="6"/>
  <c r="D8075" i="6"/>
  <c r="D8074" i="6"/>
  <c r="D8073" i="6"/>
  <c r="D8072" i="6"/>
  <c r="D8071" i="6"/>
  <c r="D8070" i="6"/>
  <c r="D8069" i="6"/>
  <c r="D8068" i="6"/>
  <c r="D8067" i="6"/>
  <c r="D8066" i="6"/>
  <c r="D8065" i="6"/>
  <c r="D8064" i="6"/>
  <c r="D8063" i="6"/>
  <c r="D8062" i="6"/>
  <c r="D8061" i="6"/>
  <c r="D8060" i="6"/>
  <c r="D8059" i="6"/>
  <c r="D8058" i="6"/>
  <c r="D8057" i="6"/>
  <c r="D8056" i="6"/>
  <c r="D8055" i="6"/>
  <c r="D8054" i="6"/>
  <c r="D8053" i="6"/>
  <c r="D8052" i="6"/>
  <c r="D8051" i="6"/>
  <c r="D8050" i="6"/>
  <c r="D8049" i="6"/>
  <c r="D8048" i="6"/>
  <c r="D8047" i="6"/>
  <c r="D8046" i="6"/>
  <c r="D8045" i="6"/>
  <c r="D8044" i="6"/>
  <c r="D8043" i="6"/>
  <c r="D8042" i="6"/>
  <c r="D8041" i="6"/>
  <c r="D8040" i="6"/>
  <c r="D8039" i="6"/>
  <c r="D8038" i="6"/>
  <c r="D8037" i="6"/>
  <c r="D8036" i="6"/>
  <c r="D8035" i="6"/>
  <c r="D8034" i="6"/>
  <c r="D8033" i="6"/>
  <c r="D8032" i="6"/>
  <c r="D8031" i="6"/>
  <c r="D8030" i="6"/>
  <c r="D8029" i="6"/>
  <c r="D8028" i="6"/>
  <c r="D8027" i="6"/>
  <c r="D8026" i="6"/>
  <c r="D8025" i="6"/>
  <c r="D8024" i="6"/>
  <c r="D8023" i="6"/>
  <c r="D8022" i="6"/>
  <c r="D8021" i="6"/>
  <c r="D8020" i="6"/>
  <c r="D8019" i="6"/>
  <c r="D8018" i="6"/>
  <c r="D8017" i="6"/>
  <c r="D8016" i="6"/>
  <c r="D8015" i="6"/>
  <c r="D8014" i="6"/>
  <c r="D8013" i="6"/>
  <c r="D8012" i="6"/>
  <c r="D8011" i="6"/>
  <c r="D8010" i="6"/>
  <c r="D8009" i="6"/>
  <c r="D8008" i="6"/>
  <c r="D8007" i="6"/>
  <c r="D8006" i="6"/>
  <c r="D8005" i="6"/>
  <c r="D8004" i="6"/>
  <c r="D8003" i="6"/>
  <c r="D8002" i="6"/>
  <c r="D8001" i="6"/>
  <c r="D8000" i="6"/>
  <c r="D7999" i="6"/>
  <c r="D7998" i="6"/>
  <c r="D7997" i="6"/>
  <c r="D7996" i="6"/>
  <c r="D7995" i="6"/>
  <c r="D7994" i="6"/>
  <c r="D7993" i="6"/>
  <c r="D7992" i="6"/>
  <c r="D7991" i="6"/>
  <c r="D7990" i="6"/>
  <c r="D7989" i="6"/>
  <c r="D7988" i="6"/>
  <c r="D7987" i="6"/>
  <c r="D7986" i="6"/>
  <c r="D7985" i="6"/>
  <c r="D7984" i="6"/>
  <c r="D7983" i="6"/>
  <c r="D7982" i="6"/>
  <c r="D7981" i="6"/>
  <c r="D7980" i="6"/>
  <c r="D7979" i="6"/>
  <c r="D7978" i="6"/>
  <c r="D7977" i="6"/>
  <c r="D7976" i="6"/>
  <c r="D7975" i="6"/>
  <c r="D7974" i="6"/>
  <c r="D7973" i="6"/>
  <c r="D7972" i="6"/>
  <c r="D7971" i="6"/>
  <c r="D7970" i="6"/>
  <c r="D7969" i="6"/>
  <c r="D7968" i="6"/>
  <c r="D7967" i="6"/>
  <c r="D7966" i="6"/>
  <c r="D7965" i="6"/>
  <c r="D7964" i="6"/>
  <c r="D7963" i="6"/>
  <c r="D7962" i="6"/>
  <c r="D7961" i="6"/>
  <c r="D7960" i="6"/>
  <c r="D7959" i="6"/>
  <c r="D7958" i="6"/>
  <c r="D7957" i="6"/>
  <c r="D7956" i="6"/>
  <c r="D7955" i="6"/>
  <c r="D7954" i="6"/>
  <c r="D7953" i="6"/>
  <c r="D7952" i="6"/>
  <c r="D7951" i="6"/>
  <c r="D7950" i="6"/>
  <c r="D7949" i="6"/>
  <c r="D7948" i="6"/>
  <c r="D7947" i="6"/>
  <c r="D7946" i="6"/>
  <c r="D7945" i="6"/>
  <c r="D7944" i="6"/>
  <c r="D7943" i="6"/>
  <c r="D7942" i="6"/>
  <c r="D7941" i="6"/>
  <c r="D7940" i="6"/>
  <c r="D7939" i="6"/>
  <c r="D7938" i="6"/>
  <c r="D7937" i="6"/>
  <c r="D7936" i="6"/>
  <c r="D7935" i="6"/>
  <c r="D7934" i="6"/>
  <c r="D7933" i="6"/>
  <c r="D7932" i="6"/>
  <c r="D7931" i="6"/>
  <c r="D7930" i="6"/>
  <c r="D7929" i="6"/>
  <c r="D7928" i="6"/>
  <c r="D7927" i="6"/>
  <c r="D7926" i="6"/>
  <c r="D7925" i="6"/>
  <c r="D7924" i="6"/>
  <c r="D7923" i="6"/>
  <c r="D7922" i="6"/>
  <c r="D7921" i="6"/>
  <c r="D7920" i="6"/>
  <c r="D7919" i="6"/>
  <c r="D7918" i="6"/>
  <c r="D7917" i="6"/>
  <c r="D7916" i="6"/>
  <c r="D7915" i="6"/>
  <c r="D7914" i="6"/>
  <c r="D7913" i="6"/>
  <c r="D7912" i="6"/>
  <c r="D7911" i="6"/>
  <c r="D7910" i="6"/>
  <c r="D7909" i="6"/>
  <c r="D7908" i="6"/>
  <c r="D7907" i="6"/>
  <c r="D7906" i="6"/>
  <c r="D7905" i="6"/>
  <c r="D7904" i="6"/>
  <c r="D7903" i="6"/>
  <c r="D7902" i="6"/>
  <c r="D7901" i="6"/>
  <c r="D7900" i="6"/>
  <c r="D7899" i="6"/>
  <c r="D7898" i="6"/>
  <c r="D7897" i="6"/>
  <c r="D7896" i="6"/>
  <c r="D7895" i="6"/>
  <c r="D7894" i="6"/>
  <c r="D7893" i="6"/>
  <c r="D7892" i="6"/>
  <c r="D7891" i="6"/>
  <c r="D7890" i="6"/>
  <c r="D7889" i="6"/>
  <c r="D7888" i="6"/>
  <c r="D7887" i="6"/>
  <c r="D7886" i="6"/>
  <c r="D7885" i="6"/>
  <c r="D7884" i="6"/>
  <c r="D7883" i="6"/>
  <c r="D7882" i="6"/>
  <c r="D7881" i="6"/>
  <c r="D7880" i="6"/>
  <c r="D7879" i="6"/>
  <c r="D7878" i="6"/>
  <c r="D7877" i="6"/>
  <c r="D7876" i="6"/>
  <c r="D7875" i="6"/>
  <c r="D7874" i="6"/>
  <c r="D7873" i="6"/>
  <c r="D7872" i="6"/>
  <c r="D7871" i="6"/>
  <c r="D7870" i="6"/>
  <c r="D7869" i="6"/>
  <c r="D7868" i="6"/>
  <c r="D7867" i="6"/>
  <c r="D7866" i="6"/>
  <c r="D7865" i="6"/>
  <c r="D7864" i="6"/>
  <c r="D7863" i="6"/>
  <c r="D7862" i="6"/>
  <c r="D7861" i="6"/>
  <c r="D7860" i="6"/>
  <c r="D7859" i="6"/>
  <c r="D7858" i="6"/>
  <c r="D7857" i="6"/>
  <c r="D7856" i="6"/>
  <c r="D7855" i="6"/>
  <c r="D7854" i="6"/>
  <c r="D7853" i="6"/>
  <c r="D7852" i="6"/>
  <c r="D7851" i="6"/>
  <c r="D7850" i="6"/>
  <c r="D7849" i="6"/>
  <c r="D7848" i="6"/>
  <c r="D7847" i="6"/>
  <c r="D7846" i="6"/>
  <c r="D7845" i="6"/>
  <c r="D7844" i="6"/>
  <c r="D7843" i="6"/>
  <c r="D7842" i="6"/>
  <c r="D7841" i="6"/>
  <c r="D7840" i="6"/>
  <c r="D7839" i="6"/>
  <c r="D7838" i="6"/>
  <c r="D7837" i="6"/>
  <c r="D7836" i="6"/>
  <c r="D7835" i="6"/>
  <c r="D7834" i="6"/>
  <c r="D7833" i="6"/>
  <c r="D7832" i="6"/>
  <c r="D7831" i="6"/>
  <c r="D7830" i="6"/>
  <c r="D7829" i="6"/>
  <c r="D7828" i="6"/>
  <c r="D7827" i="6"/>
  <c r="D7826" i="6"/>
  <c r="D7825" i="6"/>
  <c r="D7824" i="6"/>
  <c r="D7823" i="6"/>
  <c r="D7822" i="6"/>
  <c r="D7821" i="6"/>
  <c r="D7820" i="6"/>
  <c r="D7819" i="6"/>
  <c r="D7818" i="6"/>
  <c r="D7817" i="6"/>
  <c r="D7816" i="6"/>
  <c r="D7815" i="6"/>
  <c r="D7814" i="6"/>
  <c r="D7813" i="6"/>
  <c r="D7812" i="6"/>
  <c r="D7811" i="6"/>
  <c r="D7810" i="6"/>
  <c r="D7809" i="6"/>
  <c r="D7808" i="6"/>
  <c r="D7807" i="6"/>
  <c r="D7806" i="6"/>
  <c r="D7805" i="6"/>
  <c r="D7804" i="6"/>
  <c r="D7803" i="6"/>
  <c r="D7802" i="6"/>
  <c r="D7801" i="6"/>
  <c r="D7800" i="6"/>
  <c r="D7799" i="6"/>
  <c r="D7798" i="6"/>
  <c r="D7797" i="6"/>
  <c r="D7796" i="6"/>
  <c r="D7795" i="6"/>
  <c r="D7794" i="6"/>
  <c r="D7793" i="6"/>
  <c r="D7792" i="6"/>
  <c r="D7791" i="6"/>
  <c r="D7790" i="6"/>
  <c r="D7789" i="6"/>
  <c r="D7788" i="6"/>
  <c r="D7787" i="6"/>
  <c r="D7786" i="6"/>
  <c r="D7785" i="6"/>
  <c r="D7784" i="6"/>
  <c r="D7783" i="6"/>
  <c r="D7782" i="6"/>
  <c r="D7781" i="6"/>
  <c r="D7780" i="6"/>
  <c r="D7779" i="6"/>
  <c r="D7778" i="6"/>
  <c r="D7777" i="6"/>
  <c r="D7776" i="6"/>
  <c r="D7775" i="6"/>
  <c r="D7774" i="6"/>
  <c r="D7773" i="6"/>
  <c r="D7772" i="6"/>
  <c r="D7771" i="6"/>
  <c r="D7770" i="6"/>
  <c r="D7769" i="6"/>
  <c r="D7768" i="6"/>
  <c r="D7767" i="6"/>
  <c r="D7766" i="6"/>
  <c r="D7765" i="6"/>
  <c r="D7764" i="6"/>
  <c r="D7763" i="6"/>
  <c r="D7762" i="6"/>
  <c r="D7761" i="6"/>
  <c r="D7760" i="6"/>
  <c r="D7759" i="6"/>
  <c r="D7758" i="6"/>
  <c r="D7757" i="6"/>
  <c r="D7756" i="6"/>
  <c r="D7755" i="6"/>
  <c r="D7754" i="6"/>
  <c r="D7753" i="6"/>
  <c r="D7752" i="6"/>
  <c r="D7751" i="6"/>
  <c r="D7750" i="6"/>
  <c r="D7749" i="6"/>
  <c r="D7748" i="6"/>
  <c r="D7747" i="6"/>
  <c r="D7746" i="6"/>
  <c r="D7745" i="6"/>
  <c r="D7744" i="6"/>
  <c r="D7743" i="6"/>
  <c r="D7742" i="6"/>
  <c r="D7741" i="6"/>
  <c r="D7740" i="6"/>
  <c r="D7739" i="6"/>
  <c r="D7738" i="6"/>
  <c r="D7737" i="6"/>
  <c r="D7736" i="6"/>
  <c r="D7735" i="6"/>
  <c r="D7734" i="6"/>
  <c r="D7733" i="6"/>
  <c r="D7732" i="6"/>
  <c r="D7731" i="6"/>
  <c r="D7730" i="6"/>
  <c r="D7729" i="6"/>
  <c r="D7728" i="6"/>
  <c r="D7727" i="6"/>
  <c r="D7726" i="6"/>
  <c r="D7725" i="6"/>
  <c r="D7724" i="6"/>
  <c r="D7723" i="6"/>
  <c r="D7722" i="6"/>
  <c r="D7721" i="6"/>
  <c r="D7720" i="6"/>
  <c r="D7719" i="6"/>
  <c r="D7718" i="6"/>
  <c r="D7717" i="6"/>
  <c r="D7716" i="6"/>
  <c r="D7715" i="6"/>
  <c r="D7714" i="6"/>
  <c r="D7713" i="6"/>
  <c r="D7712" i="6"/>
  <c r="D7711" i="6"/>
  <c r="D7710" i="6"/>
  <c r="D7709" i="6"/>
  <c r="D7708" i="6"/>
  <c r="D7707" i="6"/>
  <c r="D7706" i="6"/>
  <c r="D7705" i="6"/>
  <c r="D7704" i="6"/>
  <c r="D7703" i="6"/>
  <c r="D7702" i="6"/>
  <c r="D7701" i="6"/>
  <c r="D7700" i="6"/>
  <c r="D7699" i="6"/>
  <c r="D7698" i="6"/>
  <c r="D7697" i="6"/>
  <c r="D7696" i="6"/>
  <c r="D7695" i="6"/>
  <c r="D7694" i="6"/>
  <c r="D7693" i="6"/>
  <c r="D7692" i="6"/>
  <c r="D7691" i="6"/>
  <c r="D7690" i="6"/>
  <c r="D7689" i="6"/>
  <c r="D7688" i="6"/>
  <c r="D7687" i="6"/>
  <c r="D7686" i="6"/>
  <c r="D7685" i="6"/>
  <c r="D7684" i="6"/>
  <c r="D7683" i="6"/>
  <c r="D7682" i="6"/>
  <c r="D7681" i="6"/>
  <c r="D7680" i="6"/>
  <c r="D7679" i="6"/>
  <c r="D7678" i="6"/>
  <c r="D7677" i="6"/>
  <c r="D7676" i="6"/>
  <c r="D7675" i="6"/>
  <c r="D7674" i="6"/>
  <c r="D7673" i="6"/>
  <c r="D7672" i="6"/>
  <c r="D7671" i="6"/>
  <c r="D7670" i="6"/>
  <c r="D7669" i="6"/>
  <c r="D7668" i="6"/>
  <c r="D7667" i="6"/>
  <c r="D7666" i="6"/>
  <c r="D7665" i="6"/>
  <c r="D7664" i="6"/>
  <c r="D7663" i="6"/>
  <c r="D7662" i="6"/>
  <c r="D7661" i="6"/>
  <c r="D7660" i="6"/>
  <c r="D7659" i="6"/>
  <c r="D7658" i="6"/>
  <c r="D7657" i="6"/>
  <c r="D7656" i="6"/>
  <c r="D7655" i="6"/>
  <c r="D7654" i="6"/>
  <c r="D7653" i="6"/>
  <c r="D7652" i="6"/>
  <c r="D7651" i="6"/>
  <c r="D7650" i="6"/>
  <c r="D7649" i="6"/>
  <c r="D7648" i="6"/>
  <c r="D7647" i="6"/>
  <c r="D7646" i="6"/>
  <c r="D7645" i="6"/>
  <c r="D7644" i="6"/>
  <c r="D7643" i="6"/>
  <c r="D7642" i="6"/>
  <c r="D7641" i="6"/>
  <c r="D7640" i="6"/>
  <c r="D7639" i="6"/>
  <c r="D7638" i="6"/>
  <c r="D7637" i="6"/>
  <c r="D7636" i="6"/>
  <c r="D7635" i="6"/>
  <c r="D7634" i="6"/>
  <c r="D7633" i="6"/>
  <c r="D7632" i="6"/>
  <c r="D7631" i="6"/>
  <c r="D7630" i="6"/>
  <c r="D7629" i="6"/>
  <c r="D7628" i="6"/>
  <c r="D7627" i="6"/>
  <c r="D7626" i="6"/>
  <c r="D7625" i="6"/>
  <c r="D7624" i="6"/>
  <c r="D7623" i="6"/>
  <c r="D7622" i="6"/>
  <c r="D7621" i="6"/>
  <c r="D7620" i="6"/>
  <c r="D7619" i="6"/>
  <c r="D7618" i="6"/>
  <c r="D7617" i="6"/>
  <c r="D7616" i="6"/>
  <c r="D7615" i="6"/>
  <c r="D7614" i="6"/>
  <c r="D7613" i="6"/>
  <c r="D7612" i="6"/>
  <c r="D7611" i="6"/>
  <c r="D7610" i="6"/>
  <c r="D7609" i="6"/>
  <c r="D7608" i="6"/>
  <c r="D7607" i="6"/>
  <c r="D7606" i="6"/>
  <c r="D7605" i="6"/>
  <c r="D7604" i="6"/>
  <c r="D7603" i="6"/>
  <c r="D7602" i="6"/>
  <c r="D7601" i="6"/>
  <c r="D7600" i="6"/>
  <c r="D7599" i="6"/>
  <c r="D7598" i="6"/>
  <c r="D7597" i="6"/>
  <c r="D7596" i="6"/>
  <c r="D7595" i="6"/>
  <c r="D7594" i="6"/>
  <c r="D7593" i="6"/>
  <c r="D7592" i="6"/>
  <c r="D7591" i="6"/>
  <c r="D7590" i="6"/>
  <c r="D7589" i="6"/>
  <c r="D7588" i="6"/>
  <c r="D7587" i="6"/>
  <c r="D7586" i="6"/>
  <c r="D7585" i="6"/>
  <c r="D7584" i="6"/>
  <c r="D7583" i="6"/>
  <c r="D7582" i="6"/>
  <c r="D7581" i="6"/>
  <c r="D7580" i="6"/>
  <c r="D7579" i="6"/>
  <c r="D7578" i="6"/>
  <c r="D7577" i="6"/>
  <c r="D7576" i="6"/>
  <c r="D7575" i="6"/>
  <c r="D7574" i="6"/>
  <c r="D7573" i="6"/>
  <c r="D7572" i="6"/>
  <c r="D7571" i="6"/>
  <c r="D7570" i="6"/>
  <c r="D7569" i="6"/>
  <c r="D7568" i="6"/>
  <c r="D7567" i="6"/>
  <c r="D7566" i="6"/>
  <c r="D7565" i="6"/>
  <c r="D7564" i="6"/>
  <c r="D7563" i="6"/>
  <c r="D7562" i="6"/>
  <c r="D7561" i="6"/>
  <c r="D7560" i="6"/>
  <c r="D7559" i="6"/>
  <c r="D7558" i="6"/>
  <c r="D7557" i="6"/>
  <c r="D7556" i="6"/>
  <c r="D7555" i="6"/>
  <c r="D7554" i="6"/>
  <c r="D7553" i="6"/>
  <c r="D7552" i="6"/>
  <c r="D7551" i="6"/>
  <c r="D7550" i="6"/>
  <c r="D7549" i="6"/>
  <c r="D7548" i="6"/>
  <c r="D7547" i="6"/>
  <c r="D7546" i="6"/>
  <c r="D7545" i="6"/>
  <c r="D7544" i="6"/>
  <c r="D7543" i="6"/>
  <c r="D7542" i="6"/>
  <c r="D7541" i="6"/>
  <c r="D7540" i="6"/>
  <c r="D7539" i="6"/>
  <c r="D7538" i="6"/>
  <c r="D7537" i="6"/>
  <c r="D7536" i="6"/>
  <c r="D7535" i="6"/>
  <c r="D7534" i="6"/>
  <c r="D7533" i="6"/>
  <c r="D7532" i="6"/>
  <c r="D7531" i="6"/>
  <c r="D7530" i="6"/>
  <c r="D7529" i="6"/>
  <c r="D7528" i="6"/>
  <c r="D7527" i="6"/>
  <c r="D7526" i="6"/>
  <c r="D7525" i="6"/>
  <c r="D7524" i="6"/>
  <c r="D7523" i="6"/>
  <c r="D7522" i="6"/>
  <c r="D7521" i="6"/>
  <c r="D7520" i="6"/>
  <c r="D7519" i="6"/>
  <c r="D7518" i="6"/>
  <c r="D7517" i="6"/>
  <c r="D7516" i="6"/>
  <c r="D7515" i="6"/>
  <c r="D7514" i="6"/>
  <c r="D7513" i="6"/>
  <c r="D7512" i="6"/>
  <c r="D7511" i="6"/>
  <c r="D7510" i="6"/>
  <c r="D7509" i="6"/>
  <c r="D7508" i="6"/>
  <c r="D7507" i="6"/>
  <c r="D7506" i="6"/>
  <c r="D7505" i="6"/>
  <c r="D7504" i="6"/>
  <c r="D7503" i="6"/>
  <c r="D7502" i="6"/>
  <c r="D7501" i="6"/>
  <c r="D7500" i="6"/>
  <c r="D7499" i="6"/>
  <c r="D7498" i="6"/>
  <c r="D7497" i="6"/>
  <c r="D7496" i="6"/>
  <c r="D7495" i="6"/>
  <c r="D7494" i="6"/>
  <c r="D7493" i="6"/>
  <c r="D7492" i="6"/>
  <c r="D7491" i="6"/>
  <c r="D7490" i="6"/>
  <c r="D7489" i="6"/>
  <c r="D7488" i="6"/>
  <c r="D7487" i="6"/>
  <c r="D7486" i="6"/>
  <c r="D7485" i="6"/>
  <c r="D7484" i="6"/>
  <c r="D7483" i="6"/>
  <c r="D7482" i="6"/>
  <c r="D7481" i="6"/>
  <c r="D7480" i="6"/>
  <c r="D7479" i="6"/>
  <c r="D7478" i="6"/>
  <c r="D7477" i="6"/>
  <c r="D7476" i="6"/>
  <c r="D7475" i="6"/>
  <c r="D7474" i="6"/>
  <c r="D7473" i="6"/>
  <c r="D7472" i="6"/>
  <c r="D7471" i="6"/>
  <c r="D7470" i="6"/>
  <c r="D7469" i="6"/>
  <c r="D7468" i="6"/>
  <c r="D7467" i="6"/>
  <c r="D7466" i="6"/>
  <c r="D7465" i="6"/>
  <c r="D7464" i="6"/>
  <c r="D7463" i="6"/>
  <c r="D7462" i="6"/>
  <c r="D7461" i="6"/>
  <c r="D7460" i="6"/>
  <c r="D7459" i="6"/>
  <c r="D7458" i="6"/>
  <c r="D7457" i="6"/>
  <c r="D7456" i="6"/>
  <c r="D7455" i="6"/>
  <c r="D7454" i="6"/>
  <c r="D7453" i="6"/>
  <c r="D7452" i="6"/>
  <c r="D7451" i="6"/>
  <c r="D7450" i="6"/>
  <c r="D7449" i="6"/>
  <c r="D7448" i="6"/>
  <c r="D7447" i="6"/>
  <c r="D7446" i="6"/>
  <c r="D7445" i="6"/>
  <c r="D7444" i="6"/>
  <c r="D7443" i="6"/>
  <c r="D7442" i="6"/>
  <c r="D7441" i="6"/>
  <c r="D7440" i="6"/>
  <c r="D7439" i="6"/>
  <c r="D7438" i="6"/>
  <c r="D7437" i="6"/>
  <c r="D7436" i="6"/>
  <c r="D7435" i="6"/>
  <c r="D7434" i="6"/>
  <c r="D7433" i="6"/>
  <c r="D7432" i="6"/>
  <c r="D7431" i="6"/>
  <c r="D7430" i="6"/>
  <c r="D7429" i="6"/>
  <c r="D7428" i="6"/>
  <c r="D7427" i="6"/>
  <c r="D7426" i="6"/>
  <c r="D7425" i="6"/>
  <c r="D7424" i="6"/>
  <c r="D7423" i="6"/>
  <c r="D7422" i="6"/>
  <c r="D7421" i="6"/>
  <c r="D7420" i="6"/>
  <c r="D7419" i="6"/>
  <c r="D7418" i="6"/>
  <c r="D7417" i="6"/>
  <c r="D7416" i="6"/>
  <c r="D7415" i="6"/>
  <c r="D7414" i="6"/>
  <c r="D7413" i="6"/>
  <c r="D7412" i="6"/>
  <c r="D7411" i="6"/>
  <c r="D7410" i="6"/>
  <c r="D7409" i="6"/>
  <c r="D7408" i="6"/>
  <c r="D7407" i="6"/>
  <c r="D7406" i="6"/>
  <c r="D7405" i="6"/>
  <c r="D7404" i="6"/>
  <c r="D7403" i="6"/>
  <c r="D7402" i="6"/>
  <c r="D7401" i="6"/>
  <c r="D7400" i="6"/>
  <c r="D7399" i="6"/>
  <c r="D7398" i="6"/>
  <c r="D7397" i="6"/>
  <c r="D7396" i="6"/>
  <c r="D7395" i="6"/>
  <c r="D7394" i="6"/>
  <c r="D7393" i="6"/>
  <c r="D7392" i="6"/>
  <c r="D7391" i="6"/>
  <c r="D7390" i="6"/>
  <c r="D7389" i="6"/>
  <c r="D7388" i="6"/>
  <c r="D7387" i="6"/>
  <c r="D7386" i="6"/>
  <c r="D7385" i="6"/>
  <c r="D7384" i="6"/>
  <c r="D7383" i="6"/>
  <c r="D7382" i="6"/>
  <c r="D7381" i="6"/>
  <c r="D7380" i="6"/>
  <c r="D7379" i="6"/>
  <c r="D7378" i="6"/>
  <c r="D7377" i="6"/>
  <c r="D7376" i="6"/>
  <c r="D7375" i="6"/>
  <c r="D7374" i="6"/>
  <c r="D7373" i="6"/>
  <c r="D7372" i="6"/>
  <c r="D7371" i="6"/>
  <c r="D7370" i="6"/>
  <c r="D7369" i="6"/>
  <c r="D7368" i="6"/>
  <c r="D7367" i="6"/>
  <c r="D7366" i="6"/>
  <c r="D7365" i="6"/>
  <c r="D7364" i="6"/>
  <c r="D7363" i="6"/>
  <c r="D7362" i="6"/>
  <c r="D7361" i="6"/>
  <c r="D7360" i="6"/>
  <c r="D7359" i="6"/>
  <c r="D7358" i="6"/>
  <c r="D7357" i="6"/>
  <c r="D7356" i="6"/>
  <c r="D7355" i="6"/>
  <c r="D7354" i="6"/>
  <c r="D7353" i="6"/>
  <c r="D7352" i="6"/>
  <c r="D7351" i="6"/>
  <c r="D7350" i="6"/>
  <c r="D7349" i="6"/>
  <c r="D7348" i="6"/>
  <c r="D7347" i="6"/>
  <c r="D7346" i="6"/>
  <c r="D7345" i="6"/>
  <c r="D7344" i="6"/>
  <c r="D7343" i="6"/>
  <c r="D7342" i="6"/>
  <c r="D7341" i="6"/>
  <c r="D7340" i="6"/>
  <c r="D7339" i="6"/>
  <c r="D7338" i="6"/>
  <c r="D7337" i="6"/>
  <c r="D7336" i="6"/>
  <c r="D7335" i="6"/>
  <c r="D7334" i="6"/>
  <c r="D7333" i="6"/>
  <c r="D7332" i="6"/>
  <c r="D7331" i="6"/>
  <c r="D7330" i="6"/>
  <c r="D7329" i="6"/>
  <c r="D7328" i="6"/>
  <c r="D7327" i="6"/>
  <c r="D7326" i="6"/>
  <c r="D7325" i="6"/>
  <c r="D7324" i="6"/>
  <c r="D7323" i="6"/>
  <c r="D7322" i="6"/>
  <c r="D7321" i="6"/>
  <c r="D7320" i="6"/>
  <c r="D7319" i="6"/>
  <c r="D7318" i="6"/>
  <c r="D7317" i="6"/>
  <c r="D7316" i="6"/>
  <c r="D7315" i="6"/>
  <c r="D7314" i="6"/>
  <c r="D7313" i="6"/>
  <c r="D7312" i="6"/>
  <c r="D7311" i="6"/>
  <c r="D7310" i="6"/>
  <c r="D7309" i="6"/>
  <c r="D7308" i="6"/>
  <c r="D7307" i="6"/>
  <c r="D7306" i="6"/>
  <c r="D7305" i="6"/>
  <c r="D7304" i="6"/>
  <c r="D7303" i="6"/>
  <c r="D7302" i="6"/>
  <c r="D7301" i="6"/>
  <c r="D7300" i="6"/>
  <c r="D7299" i="6"/>
  <c r="D7298" i="6"/>
  <c r="D7297" i="6"/>
  <c r="D7296" i="6"/>
  <c r="D7295" i="6"/>
  <c r="D7294" i="6"/>
  <c r="D7293" i="6"/>
  <c r="D7292" i="6"/>
  <c r="D7291" i="6"/>
  <c r="D7290" i="6"/>
  <c r="D7289" i="6"/>
  <c r="D7288" i="6"/>
  <c r="D7287" i="6"/>
  <c r="D7286" i="6"/>
  <c r="D7285" i="6"/>
  <c r="D7284" i="6"/>
  <c r="D7283" i="6"/>
  <c r="D7282" i="6"/>
  <c r="D7281" i="6"/>
  <c r="D7280" i="6"/>
  <c r="D7279" i="6"/>
  <c r="D7278" i="6"/>
  <c r="D7277" i="6"/>
  <c r="D7276" i="6"/>
  <c r="D7275" i="6"/>
  <c r="D7274" i="6"/>
  <c r="D7273" i="6"/>
  <c r="D7272" i="6"/>
  <c r="D7271" i="6"/>
  <c r="D7270" i="6"/>
  <c r="D7269" i="6"/>
  <c r="D7268" i="6"/>
  <c r="D7267" i="6"/>
  <c r="D7266" i="6"/>
  <c r="D7265" i="6"/>
  <c r="D7264" i="6"/>
  <c r="D7263" i="6"/>
  <c r="D7262" i="6"/>
  <c r="D7261" i="6"/>
  <c r="D7260" i="6"/>
  <c r="D7259" i="6"/>
  <c r="D7258" i="6"/>
  <c r="D7257" i="6"/>
  <c r="D7256" i="6"/>
  <c r="D7255" i="6"/>
  <c r="D7254" i="6"/>
  <c r="D7253" i="6"/>
  <c r="D7252" i="6"/>
  <c r="D7251" i="6"/>
  <c r="D7250" i="6"/>
  <c r="D7249" i="6"/>
  <c r="D7248" i="6"/>
  <c r="D7247" i="6"/>
  <c r="D7246" i="6"/>
  <c r="D7245" i="6"/>
  <c r="D7244" i="6"/>
  <c r="D7243" i="6"/>
  <c r="D7242" i="6"/>
  <c r="D7241" i="6"/>
  <c r="D7240" i="6"/>
  <c r="D7239" i="6"/>
  <c r="D7238" i="6"/>
  <c r="D7237" i="6"/>
  <c r="D7236" i="6"/>
  <c r="D7235" i="6"/>
  <c r="D7234" i="6"/>
  <c r="D7233" i="6"/>
  <c r="D7232" i="6"/>
  <c r="D7231" i="6"/>
  <c r="D7230" i="6"/>
  <c r="D7229" i="6"/>
  <c r="D7228" i="6"/>
  <c r="D7227" i="6"/>
  <c r="D7226" i="6"/>
  <c r="D7225" i="6"/>
  <c r="D7224" i="6"/>
  <c r="D7223" i="6"/>
  <c r="D7222" i="6"/>
  <c r="D7221" i="6"/>
  <c r="D7220" i="6"/>
  <c r="D7219" i="6"/>
  <c r="D7218" i="6"/>
  <c r="D7217" i="6"/>
  <c r="D7216" i="6"/>
  <c r="D7215" i="6"/>
  <c r="D7214" i="6"/>
  <c r="D7213" i="6"/>
  <c r="D7212" i="6"/>
  <c r="D7211" i="6"/>
  <c r="D7210" i="6"/>
  <c r="D7209" i="6"/>
  <c r="D7208" i="6"/>
  <c r="D7207" i="6"/>
  <c r="D7206" i="6"/>
  <c r="D7205" i="6"/>
  <c r="D7204" i="6"/>
  <c r="D7203" i="6"/>
  <c r="D7202" i="6"/>
  <c r="D7201" i="6"/>
  <c r="D7200" i="6"/>
  <c r="D7199" i="6"/>
  <c r="D7198" i="6"/>
  <c r="D7197" i="6"/>
  <c r="D7196" i="6"/>
  <c r="D7195" i="6"/>
  <c r="D7194" i="6"/>
  <c r="D7193" i="6"/>
  <c r="D7192" i="6"/>
  <c r="D7191" i="6"/>
  <c r="D7190" i="6"/>
  <c r="D7189" i="6"/>
  <c r="D7188" i="6"/>
  <c r="D7187" i="6"/>
  <c r="D7186" i="6"/>
  <c r="D7185" i="6"/>
  <c r="D7184" i="6"/>
  <c r="D7183" i="6"/>
  <c r="D7182" i="6"/>
  <c r="D7181" i="6"/>
  <c r="D7180" i="6"/>
  <c r="D7179" i="6"/>
  <c r="D7178" i="6"/>
  <c r="D7177" i="6"/>
  <c r="D7176" i="6"/>
  <c r="D7175" i="6"/>
  <c r="D7174" i="6"/>
  <c r="D7173" i="6"/>
  <c r="D7172" i="6"/>
  <c r="D7171" i="6"/>
  <c r="D7170" i="6"/>
  <c r="D7169" i="6"/>
  <c r="D7168" i="6"/>
  <c r="D7167" i="6"/>
  <c r="D7166" i="6"/>
  <c r="D7165" i="6"/>
  <c r="D7164" i="6"/>
  <c r="D7163" i="6"/>
  <c r="D7162" i="6"/>
  <c r="D7161" i="6"/>
  <c r="D7160" i="6"/>
  <c r="D7159" i="6"/>
  <c r="D7158" i="6"/>
  <c r="D7157" i="6"/>
  <c r="D7156" i="6"/>
  <c r="D7155" i="6"/>
  <c r="D7154" i="6"/>
  <c r="D7153" i="6"/>
  <c r="D7152" i="6"/>
  <c r="D7151" i="6"/>
  <c r="D7150" i="6"/>
  <c r="D7149" i="6"/>
  <c r="D7148" i="6"/>
  <c r="D7147" i="6"/>
  <c r="D7146" i="6"/>
  <c r="D7145" i="6"/>
  <c r="D7144" i="6"/>
  <c r="D7143" i="6"/>
  <c r="D7142" i="6"/>
  <c r="D7141" i="6"/>
  <c r="D7140" i="6"/>
  <c r="D7139" i="6"/>
  <c r="D7138" i="6"/>
  <c r="D7137" i="6"/>
  <c r="D7136" i="6"/>
  <c r="D7135" i="6"/>
  <c r="D7134" i="6"/>
  <c r="D7133" i="6"/>
  <c r="D7132" i="6"/>
  <c r="D7131" i="6"/>
  <c r="D7130" i="6"/>
  <c r="D7129" i="6"/>
  <c r="D7128" i="6"/>
  <c r="D7127" i="6"/>
  <c r="D7126" i="6"/>
  <c r="D7125" i="6"/>
  <c r="D7124" i="6"/>
  <c r="D7123" i="6"/>
  <c r="D7122" i="6"/>
  <c r="D7121" i="6"/>
  <c r="D7120" i="6"/>
  <c r="D7119" i="6"/>
  <c r="D7118" i="6"/>
  <c r="D7117" i="6"/>
  <c r="D7116" i="6"/>
  <c r="D7115" i="6"/>
  <c r="D7114" i="6"/>
  <c r="D7113" i="6"/>
  <c r="D7112" i="6"/>
  <c r="D7111" i="6"/>
  <c r="D7110" i="6"/>
  <c r="D7109" i="6"/>
  <c r="D7108" i="6"/>
  <c r="D7107" i="6"/>
  <c r="D7106" i="6"/>
  <c r="D7105" i="6"/>
  <c r="D7104" i="6"/>
  <c r="D7103" i="6"/>
  <c r="D7102" i="6"/>
  <c r="D7101" i="6"/>
  <c r="D7100" i="6"/>
  <c r="D7099" i="6"/>
  <c r="D7098" i="6"/>
  <c r="D7097" i="6"/>
  <c r="D7096" i="6"/>
  <c r="D7095" i="6"/>
  <c r="D7094" i="6"/>
  <c r="D7093" i="6"/>
  <c r="D7092" i="6"/>
  <c r="D7091" i="6"/>
  <c r="D7090" i="6"/>
  <c r="D7089" i="6"/>
  <c r="D7088" i="6"/>
  <c r="D7087" i="6"/>
  <c r="D7086" i="6"/>
  <c r="D7085" i="6"/>
  <c r="D7084" i="6"/>
  <c r="D7083" i="6"/>
  <c r="D7082" i="6"/>
  <c r="D7081" i="6"/>
  <c r="D7080" i="6"/>
  <c r="D7079" i="6"/>
  <c r="D7078" i="6"/>
  <c r="D7077" i="6"/>
  <c r="D7076" i="6"/>
  <c r="D7075" i="6"/>
  <c r="D7074" i="6"/>
  <c r="D7073" i="6"/>
  <c r="D7072" i="6"/>
  <c r="D7071" i="6"/>
  <c r="D7070" i="6"/>
  <c r="D7069" i="6"/>
  <c r="D7068" i="6"/>
  <c r="D7067" i="6"/>
  <c r="D7066" i="6"/>
  <c r="D7065" i="6"/>
  <c r="D7064" i="6"/>
  <c r="D7063" i="6"/>
  <c r="D7062" i="6"/>
  <c r="D7061" i="6"/>
  <c r="D7060" i="6"/>
  <c r="D7059" i="6"/>
  <c r="D7058" i="6"/>
  <c r="D7057" i="6"/>
  <c r="D7056" i="6"/>
  <c r="D7055" i="6"/>
  <c r="D7054" i="6"/>
  <c r="D7053" i="6"/>
  <c r="D7052" i="6"/>
  <c r="D7051" i="6"/>
  <c r="D7050" i="6"/>
  <c r="D7049" i="6"/>
  <c r="D7048" i="6"/>
  <c r="D7047" i="6"/>
  <c r="D7046" i="6"/>
  <c r="D7045" i="6"/>
  <c r="D7044" i="6"/>
  <c r="D7043" i="6"/>
  <c r="D7042" i="6"/>
  <c r="D7041" i="6"/>
  <c r="D7040" i="6"/>
  <c r="D7039" i="6"/>
  <c r="D7038" i="6"/>
  <c r="D7037" i="6"/>
  <c r="D7036" i="6"/>
  <c r="D7035" i="6"/>
  <c r="D7034" i="6"/>
  <c r="D7033" i="6"/>
  <c r="D7032" i="6"/>
  <c r="D7031" i="6"/>
  <c r="D7030" i="6"/>
  <c r="D7029" i="6"/>
  <c r="D7028" i="6"/>
  <c r="D7027" i="6"/>
  <c r="D7026" i="6"/>
  <c r="D7025" i="6"/>
  <c r="D7024" i="6"/>
  <c r="D7023" i="6"/>
  <c r="D7022" i="6"/>
  <c r="D7021" i="6"/>
  <c r="D7020" i="6"/>
  <c r="D7019" i="6"/>
  <c r="D7018" i="6"/>
  <c r="D7017" i="6"/>
  <c r="D7016" i="6"/>
  <c r="D7015" i="6"/>
  <c r="D7014" i="6"/>
  <c r="D7013" i="6"/>
  <c r="D7012" i="6"/>
  <c r="D7011" i="6"/>
  <c r="D7010" i="6"/>
  <c r="D7009" i="6"/>
  <c r="D7008" i="6"/>
  <c r="D7007" i="6"/>
  <c r="D7006" i="6"/>
  <c r="D7005" i="6"/>
  <c r="D7004" i="6"/>
  <c r="D7003" i="6"/>
  <c r="D7002" i="6"/>
  <c r="D7001" i="6"/>
  <c r="D7000" i="6"/>
  <c r="D6999" i="6"/>
  <c r="D6998" i="6"/>
  <c r="D6997" i="6"/>
  <c r="D6996" i="6"/>
  <c r="D6995" i="6"/>
  <c r="D6994" i="6"/>
  <c r="D6993" i="6"/>
  <c r="D6992" i="6"/>
  <c r="D6991" i="6"/>
  <c r="D6990" i="6"/>
  <c r="D6989" i="6"/>
  <c r="D6988" i="6"/>
  <c r="D6987" i="6"/>
  <c r="D6986" i="6"/>
  <c r="D6985" i="6"/>
  <c r="D6984" i="6"/>
  <c r="D6983" i="6"/>
  <c r="D6982" i="6"/>
  <c r="D6981" i="6"/>
  <c r="D6980" i="6"/>
  <c r="D6979" i="6"/>
  <c r="D6978" i="6"/>
  <c r="D6977" i="6"/>
  <c r="D6976" i="6"/>
  <c r="D6975" i="6"/>
  <c r="D6974" i="6"/>
  <c r="D6973" i="6"/>
  <c r="D6972" i="6"/>
  <c r="D6971" i="6"/>
  <c r="D6970" i="6"/>
  <c r="D6969" i="6"/>
  <c r="D6968" i="6"/>
  <c r="D6967" i="6"/>
  <c r="D6966" i="6"/>
  <c r="D6965" i="6"/>
  <c r="D6964" i="6"/>
  <c r="D6963" i="6"/>
  <c r="D6962" i="6"/>
  <c r="D6961" i="6"/>
  <c r="D6960" i="6"/>
  <c r="D6959" i="6"/>
  <c r="D6958" i="6"/>
  <c r="D6957" i="6"/>
  <c r="D6956" i="6"/>
  <c r="D6955" i="6"/>
  <c r="D6954" i="6"/>
  <c r="D6953" i="6"/>
  <c r="D6952" i="6"/>
  <c r="D6951" i="6"/>
  <c r="D6950" i="6"/>
  <c r="D6949" i="6"/>
  <c r="D6948" i="6"/>
  <c r="D6947" i="6"/>
  <c r="D6946" i="6"/>
  <c r="D6945" i="6"/>
  <c r="D6944" i="6"/>
  <c r="D6943" i="6"/>
  <c r="D6942" i="6"/>
  <c r="D6941" i="6"/>
  <c r="D6940" i="6"/>
  <c r="D6939" i="6"/>
  <c r="D6938" i="6"/>
  <c r="D6937" i="6"/>
  <c r="D6936" i="6"/>
  <c r="D6935" i="6"/>
  <c r="D6934" i="6"/>
  <c r="D6933" i="6"/>
  <c r="D6932" i="6"/>
  <c r="D6931" i="6"/>
  <c r="D6930" i="6"/>
  <c r="D6929" i="6"/>
  <c r="D6928" i="6"/>
  <c r="D6927" i="6"/>
  <c r="D6926" i="6"/>
  <c r="D6925" i="6"/>
  <c r="D6924" i="6"/>
  <c r="D6923" i="6"/>
  <c r="D6922" i="6"/>
  <c r="D6921" i="6"/>
  <c r="D6920" i="6"/>
  <c r="D6919" i="6"/>
  <c r="D6918" i="6"/>
  <c r="D6917" i="6"/>
  <c r="D6916" i="6"/>
  <c r="D6915" i="6"/>
  <c r="D6914" i="6"/>
  <c r="D6913" i="6"/>
  <c r="D6912" i="6"/>
  <c r="D6911" i="6"/>
  <c r="D6910" i="6"/>
  <c r="D6909" i="6"/>
  <c r="D6908" i="6"/>
  <c r="D6907" i="6"/>
  <c r="D6906" i="6"/>
  <c r="D6905" i="6"/>
  <c r="D6904" i="6"/>
  <c r="D6903" i="6"/>
  <c r="D6902" i="6"/>
  <c r="D6901" i="6"/>
  <c r="D6900" i="6"/>
  <c r="D6899" i="6"/>
  <c r="D6898" i="6"/>
  <c r="D6897" i="6"/>
  <c r="D6896" i="6"/>
  <c r="D6895" i="6"/>
  <c r="D6894" i="6"/>
  <c r="D6893" i="6"/>
  <c r="D6892" i="6"/>
  <c r="D6891" i="6"/>
  <c r="D6890" i="6"/>
  <c r="D6889" i="6"/>
  <c r="D6888" i="6"/>
  <c r="D6887" i="6"/>
  <c r="D6886" i="6"/>
  <c r="D6885" i="6"/>
  <c r="D6884" i="6"/>
  <c r="D6883" i="6"/>
  <c r="D6882" i="6"/>
  <c r="D6881" i="6"/>
  <c r="D6880" i="6"/>
  <c r="D6879" i="6"/>
  <c r="D6878" i="6"/>
  <c r="D6877" i="6"/>
  <c r="D6876" i="6"/>
  <c r="D6875" i="6"/>
  <c r="D6874" i="6"/>
  <c r="D6873" i="6"/>
  <c r="D6872" i="6"/>
  <c r="D6871" i="6"/>
  <c r="D6870" i="6"/>
  <c r="D6869" i="6"/>
  <c r="D6868" i="6"/>
  <c r="D6867" i="6"/>
  <c r="D6866" i="6"/>
  <c r="D6865" i="6"/>
  <c r="D6864" i="6"/>
  <c r="D6863" i="6"/>
  <c r="D6862" i="6"/>
  <c r="D6861" i="6"/>
  <c r="D6860" i="6"/>
  <c r="D6859" i="6"/>
  <c r="D6858" i="6"/>
  <c r="D6857" i="6"/>
  <c r="D6856" i="6"/>
  <c r="D6855" i="6"/>
  <c r="D6854" i="6"/>
  <c r="D6853" i="6"/>
  <c r="D6852" i="6"/>
  <c r="D6851" i="6"/>
  <c r="D6850" i="6"/>
  <c r="D6849" i="6"/>
  <c r="D6848" i="6"/>
  <c r="D6847" i="6"/>
  <c r="D6846" i="6"/>
  <c r="D6845" i="6"/>
  <c r="D6844" i="6"/>
  <c r="D6843" i="6"/>
  <c r="D6842" i="6"/>
  <c r="D6841" i="6"/>
  <c r="D6840" i="6"/>
  <c r="D6839" i="6"/>
  <c r="D6838" i="6"/>
  <c r="D6837" i="6"/>
  <c r="D6836" i="6"/>
  <c r="D6835" i="6"/>
  <c r="D6834" i="6"/>
  <c r="D6833" i="6"/>
  <c r="D6832" i="6"/>
  <c r="D6831" i="6"/>
  <c r="D6830" i="6"/>
  <c r="D6829" i="6"/>
  <c r="D6828" i="6"/>
  <c r="D6827" i="6"/>
  <c r="D6826" i="6"/>
  <c r="D6825" i="6"/>
  <c r="D6824" i="6"/>
  <c r="D6823" i="6"/>
  <c r="D6822" i="6"/>
  <c r="D6821" i="6"/>
  <c r="D6820" i="6"/>
  <c r="D6819" i="6"/>
  <c r="D6818" i="6"/>
  <c r="D6817" i="6"/>
  <c r="D6816" i="6"/>
  <c r="D6815" i="6"/>
  <c r="D6814" i="6"/>
  <c r="D6813" i="6"/>
  <c r="D6812" i="6"/>
  <c r="D6811" i="6"/>
  <c r="D6810" i="6"/>
  <c r="D6809" i="6"/>
  <c r="D6808" i="6"/>
  <c r="D6807" i="6"/>
  <c r="D6806" i="6"/>
  <c r="D6805" i="6"/>
  <c r="D6804" i="6"/>
  <c r="D6803" i="6"/>
  <c r="D6802" i="6"/>
  <c r="D6801" i="6"/>
  <c r="D6800" i="6"/>
  <c r="D6799" i="6"/>
  <c r="D6798" i="6"/>
  <c r="D6797" i="6"/>
  <c r="D6796" i="6"/>
  <c r="D6795" i="6"/>
  <c r="D6794" i="6"/>
  <c r="D6793" i="6"/>
  <c r="D6792" i="6"/>
  <c r="D6791" i="6"/>
  <c r="D6790" i="6"/>
  <c r="D6789" i="6"/>
  <c r="D6788" i="6"/>
  <c r="D6787" i="6"/>
  <c r="D6786" i="6"/>
  <c r="D6785" i="6"/>
  <c r="D6784" i="6"/>
  <c r="D6783" i="6"/>
  <c r="D6782" i="6"/>
  <c r="D6781" i="6"/>
  <c r="D6780" i="6"/>
  <c r="D6779" i="6"/>
  <c r="D6778" i="6"/>
  <c r="D6777" i="6"/>
  <c r="D6776" i="6"/>
  <c r="D6775" i="6"/>
  <c r="D6774" i="6"/>
  <c r="D6773" i="6"/>
  <c r="D6772" i="6"/>
  <c r="D6771" i="6"/>
  <c r="D6770" i="6"/>
  <c r="D6769" i="6"/>
  <c r="D6768" i="6"/>
  <c r="D6767" i="6"/>
  <c r="D6766" i="6"/>
  <c r="D6765" i="6"/>
  <c r="D6764" i="6"/>
  <c r="D6763" i="6"/>
  <c r="D6762" i="6"/>
  <c r="D6761" i="6"/>
  <c r="D6760" i="6"/>
  <c r="D6759" i="6"/>
  <c r="D6758" i="6"/>
  <c r="D6757" i="6"/>
  <c r="D6756" i="6"/>
  <c r="D6755" i="6"/>
  <c r="D6754" i="6"/>
  <c r="D6753" i="6"/>
  <c r="D6752" i="6"/>
  <c r="D6751" i="6"/>
  <c r="D6750" i="6"/>
  <c r="D6749" i="6"/>
  <c r="D6748" i="6"/>
  <c r="D6747" i="6"/>
  <c r="D6746" i="6"/>
  <c r="D6745" i="6"/>
  <c r="D6744" i="6"/>
  <c r="D6743" i="6"/>
  <c r="D6742" i="6"/>
  <c r="D6741" i="6"/>
  <c r="D6740" i="6"/>
  <c r="D6739" i="6"/>
  <c r="D6738" i="6"/>
  <c r="D6737" i="6"/>
  <c r="D6736" i="6"/>
  <c r="D6735" i="6"/>
  <c r="D6734" i="6"/>
  <c r="D6733" i="6"/>
  <c r="D6732" i="6"/>
  <c r="D6731" i="6"/>
  <c r="D6730" i="6"/>
  <c r="D6729" i="6"/>
  <c r="D6728" i="6"/>
  <c r="D6727" i="6"/>
  <c r="D6726" i="6"/>
  <c r="D6725" i="6"/>
  <c r="D6724" i="6"/>
  <c r="D6723" i="6"/>
  <c r="D6722" i="6"/>
  <c r="D6721" i="6"/>
  <c r="D6720" i="6"/>
  <c r="D6719" i="6"/>
  <c r="D6718" i="6"/>
  <c r="D6717" i="6"/>
  <c r="D6716" i="6"/>
  <c r="D6715" i="6"/>
  <c r="D6714" i="6"/>
  <c r="D6713" i="6"/>
  <c r="D6712" i="6"/>
  <c r="D6711" i="6"/>
  <c r="D6710" i="6"/>
  <c r="D6709" i="6"/>
  <c r="D6708" i="6"/>
  <c r="D6707" i="6"/>
  <c r="D6706" i="6"/>
  <c r="D6705" i="6"/>
  <c r="D6704" i="6"/>
  <c r="D6703" i="6"/>
  <c r="D6702" i="6"/>
  <c r="D6701" i="6"/>
  <c r="D6700" i="6"/>
  <c r="D6699" i="6"/>
  <c r="D6698" i="6"/>
  <c r="D6697" i="6"/>
  <c r="D6696" i="6"/>
  <c r="D6695" i="6"/>
  <c r="D6694" i="6"/>
  <c r="D6693" i="6"/>
  <c r="D6692" i="6"/>
  <c r="D6691" i="6"/>
  <c r="D6690" i="6"/>
  <c r="D6689" i="6"/>
  <c r="D6688" i="6"/>
  <c r="D6687" i="6"/>
  <c r="D6686" i="6"/>
  <c r="D6685" i="6"/>
  <c r="D6684" i="6"/>
  <c r="D6683" i="6"/>
  <c r="D6682" i="6"/>
  <c r="D6681" i="6"/>
  <c r="D6680" i="6"/>
  <c r="D6679" i="6"/>
  <c r="D6678" i="6"/>
  <c r="D6677" i="6"/>
  <c r="D6676" i="6"/>
  <c r="D6675" i="6"/>
  <c r="D6674" i="6"/>
  <c r="D6673" i="6"/>
  <c r="D6672" i="6"/>
  <c r="D6671" i="6"/>
  <c r="D6670" i="6"/>
  <c r="D6669" i="6"/>
  <c r="D6668" i="6"/>
  <c r="D6667" i="6"/>
  <c r="D6666" i="6"/>
  <c r="D6665" i="6"/>
  <c r="D6664" i="6"/>
  <c r="D6663" i="6"/>
  <c r="D6662" i="6"/>
  <c r="D6661" i="6"/>
  <c r="D6660" i="6"/>
  <c r="D6659" i="6"/>
  <c r="D6658" i="6"/>
  <c r="D6657" i="6"/>
  <c r="D6656" i="6"/>
  <c r="D6655" i="6"/>
  <c r="D6654" i="6"/>
  <c r="D6653" i="6"/>
  <c r="D6652" i="6"/>
  <c r="D6651" i="6"/>
  <c r="D6650" i="6"/>
  <c r="D6649" i="6"/>
  <c r="D6648" i="6"/>
  <c r="D6647" i="6"/>
  <c r="D6646" i="6"/>
  <c r="D6645" i="6"/>
  <c r="D6644" i="6"/>
  <c r="D6643" i="6"/>
  <c r="D6642" i="6"/>
  <c r="D6641" i="6"/>
  <c r="D6640" i="6"/>
  <c r="D6639" i="6"/>
  <c r="D6638" i="6"/>
  <c r="D6637" i="6"/>
  <c r="D6636" i="6"/>
  <c r="D6635" i="6"/>
  <c r="D6634" i="6"/>
  <c r="D6633" i="6"/>
  <c r="D6632" i="6"/>
  <c r="D6631" i="6"/>
  <c r="D6630" i="6"/>
  <c r="D6629" i="6"/>
  <c r="D6628" i="6"/>
  <c r="D6627" i="6"/>
  <c r="D6626" i="6"/>
  <c r="D6625" i="6"/>
  <c r="D6624" i="6"/>
  <c r="D6623" i="6"/>
  <c r="D6622" i="6"/>
  <c r="D6621" i="6"/>
  <c r="D6620" i="6"/>
  <c r="D6619" i="6"/>
  <c r="D6618" i="6"/>
  <c r="D6617" i="6"/>
  <c r="D6616" i="6"/>
  <c r="D6615" i="6"/>
  <c r="D6614" i="6"/>
  <c r="D6613" i="6"/>
  <c r="D6612" i="6"/>
  <c r="D6611" i="6"/>
  <c r="D6610" i="6"/>
  <c r="D6609" i="6"/>
  <c r="D6608" i="6"/>
  <c r="D6607" i="6"/>
  <c r="D6606" i="6"/>
  <c r="D6605" i="6"/>
  <c r="D6604" i="6"/>
  <c r="D6603" i="6"/>
  <c r="D6602" i="6"/>
  <c r="D6601" i="6"/>
  <c r="D6600" i="6"/>
  <c r="D6599" i="6"/>
  <c r="D6598" i="6"/>
  <c r="D6597" i="6"/>
  <c r="D6596" i="6"/>
  <c r="D6595" i="6"/>
  <c r="D6594" i="6"/>
  <c r="D6593" i="6"/>
  <c r="D6592" i="6"/>
  <c r="D6591" i="6"/>
  <c r="D6590" i="6"/>
  <c r="D6589" i="6"/>
  <c r="D6588" i="6"/>
  <c r="D6587" i="6"/>
  <c r="D6586" i="6"/>
  <c r="D6585" i="6"/>
  <c r="D6584" i="6"/>
  <c r="D6583" i="6"/>
  <c r="D6582" i="6"/>
  <c r="D6581" i="6"/>
  <c r="D6580" i="6"/>
  <c r="D6579" i="6"/>
  <c r="D6578" i="6"/>
  <c r="D6577" i="6"/>
  <c r="D6576" i="6"/>
  <c r="D6575" i="6"/>
  <c r="D6574" i="6"/>
  <c r="D6573" i="6"/>
  <c r="D6572" i="6"/>
  <c r="D6571" i="6"/>
  <c r="D6570" i="6"/>
  <c r="D6569" i="6"/>
  <c r="D6568" i="6"/>
  <c r="D6567" i="6"/>
  <c r="D6566" i="6"/>
  <c r="D6565" i="6"/>
  <c r="D6564" i="6"/>
  <c r="D6563" i="6"/>
  <c r="D6562" i="6"/>
  <c r="D6561" i="6"/>
  <c r="D6560" i="6"/>
  <c r="D6559" i="6"/>
  <c r="D6558" i="6"/>
  <c r="D6557" i="6"/>
  <c r="D6556" i="6"/>
  <c r="D6555" i="6"/>
  <c r="D6554" i="6"/>
  <c r="D6553" i="6"/>
  <c r="D6552" i="6"/>
  <c r="D6551" i="6"/>
  <c r="D6550" i="6"/>
  <c r="D6549" i="6"/>
  <c r="D6548" i="6"/>
  <c r="D6547" i="6"/>
  <c r="D6546" i="6"/>
  <c r="D6545" i="6"/>
  <c r="D6544" i="6"/>
  <c r="D6543" i="6"/>
  <c r="D6542" i="6"/>
  <c r="D6541" i="6"/>
  <c r="D6540" i="6"/>
  <c r="D6539" i="6"/>
  <c r="D6538" i="6"/>
  <c r="D6537" i="6"/>
  <c r="D6536" i="6"/>
  <c r="D6535" i="6"/>
  <c r="D6534" i="6"/>
  <c r="D6533" i="6"/>
  <c r="D6532" i="6"/>
  <c r="D6531" i="6"/>
  <c r="D6530" i="6"/>
  <c r="D6529" i="6"/>
  <c r="D6528" i="6"/>
  <c r="D6527" i="6"/>
  <c r="D6526" i="6"/>
  <c r="D6525" i="6"/>
  <c r="D6524" i="6"/>
  <c r="D6523" i="6"/>
  <c r="D6522" i="6"/>
  <c r="D6521" i="6"/>
  <c r="D6520" i="6"/>
  <c r="D6519" i="6"/>
  <c r="D6518" i="6"/>
  <c r="D6517" i="6"/>
  <c r="D6516" i="6"/>
  <c r="D6515" i="6"/>
  <c r="D6514" i="6"/>
  <c r="D6513" i="6"/>
  <c r="D6512" i="6"/>
  <c r="D6511" i="6"/>
  <c r="D6510" i="6"/>
  <c r="D6509" i="6"/>
  <c r="D6508" i="6"/>
  <c r="D6507" i="6"/>
  <c r="D6506" i="6"/>
  <c r="D6505" i="6"/>
  <c r="D6504" i="6"/>
  <c r="D6503" i="6"/>
  <c r="D6502" i="6"/>
  <c r="D6501" i="6"/>
  <c r="D6500" i="6"/>
  <c r="D6499" i="6"/>
  <c r="D6498" i="6"/>
  <c r="D6497" i="6"/>
  <c r="D6496" i="6"/>
  <c r="D6495" i="6"/>
  <c r="D6494" i="6"/>
  <c r="D6493" i="6"/>
  <c r="D6492" i="6"/>
  <c r="D6491" i="6"/>
  <c r="D6490" i="6"/>
  <c r="D6489" i="6"/>
  <c r="D6488" i="6"/>
  <c r="D6487" i="6"/>
  <c r="D6486" i="6"/>
  <c r="D6485" i="6"/>
  <c r="D6484" i="6"/>
  <c r="D6483" i="6"/>
  <c r="D6482" i="6"/>
  <c r="D6481" i="6"/>
  <c r="D6480" i="6"/>
  <c r="D6479" i="6"/>
  <c r="D6478" i="6"/>
  <c r="D6477" i="6"/>
  <c r="D6476" i="6"/>
  <c r="D6475" i="6"/>
  <c r="D6474" i="6"/>
  <c r="D6473" i="6"/>
  <c r="D6472" i="6"/>
  <c r="D6471" i="6"/>
  <c r="D6470" i="6"/>
  <c r="D6469" i="6"/>
  <c r="D6468" i="6"/>
  <c r="D6467" i="6"/>
  <c r="D6466" i="6"/>
  <c r="D6465" i="6"/>
  <c r="D6464" i="6"/>
  <c r="D6463" i="6"/>
  <c r="D6462" i="6"/>
  <c r="D6461" i="6"/>
  <c r="D6460" i="6"/>
  <c r="D6459" i="6"/>
  <c r="D6458" i="6"/>
  <c r="D6457" i="6"/>
  <c r="D6456" i="6"/>
  <c r="D6455" i="6"/>
  <c r="D6454" i="6"/>
  <c r="D6453" i="6"/>
  <c r="D6452" i="6"/>
  <c r="D6451" i="6"/>
  <c r="D6450" i="6"/>
  <c r="D6449" i="6"/>
  <c r="D6448" i="6"/>
  <c r="D6447" i="6"/>
  <c r="D6446" i="6"/>
  <c r="D6445" i="6"/>
  <c r="D6444" i="6"/>
  <c r="D6443" i="6"/>
  <c r="D6442" i="6"/>
  <c r="D6441" i="6"/>
  <c r="D6440" i="6"/>
  <c r="D6439" i="6"/>
  <c r="D6438" i="6"/>
  <c r="D6437" i="6"/>
  <c r="D6436" i="6"/>
  <c r="D6435" i="6"/>
  <c r="D6434" i="6"/>
  <c r="D6433" i="6"/>
  <c r="D6432" i="6"/>
  <c r="D6431" i="6"/>
  <c r="D6430" i="6"/>
  <c r="D6429" i="6"/>
  <c r="D6428" i="6"/>
  <c r="D6427" i="6"/>
  <c r="D6426" i="6"/>
  <c r="D6425" i="6"/>
  <c r="D6424" i="6"/>
  <c r="D6423" i="6"/>
  <c r="D6422" i="6"/>
  <c r="D6421" i="6"/>
  <c r="D6420" i="6"/>
  <c r="D6419" i="6"/>
  <c r="D6418" i="6"/>
  <c r="D6417" i="6"/>
  <c r="D6416" i="6"/>
  <c r="D6415" i="6"/>
  <c r="D6414" i="6"/>
  <c r="D6413" i="6"/>
  <c r="D6412" i="6"/>
  <c r="D6411" i="6"/>
  <c r="D6410" i="6"/>
  <c r="D6409" i="6"/>
  <c r="D6408" i="6"/>
  <c r="D6407" i="6"/>
  <c r="D6406" i="6"/>
  <c r="D6405" i="6"/>
  <c r="D6404" i="6"/>
  <c r="D6403" i="6"/>
  <c r="D6402" i="6"/>
  <c r="D6401" i="6"/>
  <c r="D6400" i="6"/>
  <c r="D6399" i="6"/>
  <c r="D6398" i="6"/>
  <c r="D6397" i="6"/>
  <c r="D6396" i="6"/>
  <c r="D6395" i="6"/>
  <c r="D6394" i="6"/>
  <c r="D6393" i="6"/>
  <c r="D6392" i="6"/>
  <c r="D6391" i="6"/>
  <c r="D6390" i="6"/>
  <c r="D6389" i="6"/>
  <c r="D6388" i="6"/>
  <c r="D6387" i="6"/>
  <c r="D6386" i="6"/>
  <c r="D6385" i="6"/>
  <c r="D6384" i="6"/>
  <c r="D6383" i="6"/>
  <c r="D6382" i="6"/>
  <c r="D6381" i="6"/>
  <c r="D6380" i="6"/>
  <c r="D6379" i="6"/>
  <c r="D6378" i="6"/>
  <c r="D6377" i="6"/>
  <c r="D6376" i="6"/>
  <c r="D6375" i="6"/>
  <c r="D6374" i="6"/>
  <c r="D6373" i="6"/>
  <c r="D6372" i="6"/>
  <c r="D6371" i="6"/>
  <c r="D6370" i="6"/>
  <c r="D6369" i="6"/>
  <c r="D6368" i="6"/>
  <c r="D6367" i="6"/>
  <c r="D6366" i="6"/>
  <c r="D6365" i="6"/>
  <c r="D6364" i="6"/>
  <c r="D6363" i="6"/>
  <c r="D6362" i="6"/>
  <c r="D6361" i="6"/>
  <c r="D6360" i="6"/>
  <c r="D6359" i="6"/>
  <c r="D6358" i="6"/>
  <c r="D6357" i="6"/>
  <c r="D6356" i="6"/>
  <c r="D6355" i="6"/>
  <c r="D6354" i="6"/>
  <c r="D6353" i="6"/>
  <c r="D6352" i="6"/>
  <c r="D6351" i="6"/>
  <c r="D6350" i="6"/>
  <c r="D6349" i="6"/>
  <c r="D6348" i="6"/>
  <c r="D6347" i="6"/>
  <c r="D6346" i="6"/>
  <c r="D6345" i="6"/>
  <c r="D6344" i="6"/>
  <c r="D6343" i="6"/>
  <c r="D6342" i="6"/>
  <c r="D6341" i="6"/>
  <c r="D6340" i="6"/>
  <c r="D6339" i="6"/>
  <c r="D6338" i="6"/>
  <c r="D6337" i="6"/>
  <c r="D6336" i="6"/>
  <c r="D6335" i="6"/>
  <c r="D6334" i="6"/>
  <c r="D6333" i="6"/>
  <c r="D6332" i="6"/>
  <c r="D6331" i="6"/>
  <c r="D6330" i="6"/>
  <c r="D6329" i="6"/>
  <c r="D6328" i="6"/>
  <c r="D6327" i="6"/>
  <c r="D6326" i="6"/>
  <c r="D6325" i="6"/>
  <c r="D6324" i="6"/>
  <c r="D6323" i="6"/>
  <c r="D6322" i="6"/>
  <c r="D6321" i="6"/>
  <c r="D6320" i="6"/>
  <c r="D6319" i="6"/>
  <c r="D6318" i="6"/>
  <c r="D6317" i="6"/>
  <c r="D6316" i="6"/>
  <c r="D6315" i="6"/>
  <c r="D6314" i="6"/>
  <c r="D6313" i="6"/>
  <c r="D6312" i="6"/>
  <c r="D6311" i="6"/>
  <c r="D6310" i="6"/>
  <c r="D6309" i="6"/>
  <c r="D6308" i="6"/>
  <c r="D6307" i="6"/>
  <c r="D6306" i="6"/>
  <c r="D6305" i="6"/>
  <c r="D6304" i="6"/>
  <c r="D6303" i="6"/>
  <c r="D6302" i="6"/>
  <c r="D6301" i="6"/>
  <c r="D6300" i="6"/>
  <c r="D6299" i="6"/>
  <c r="D6298" i="6"/>
  <c r="D6297" i="6"/>
  <c r="D6296" i="6"/>
  <c r="D6295" i="6"/>
  <c r="D6294" i="6"/>
  <c r="D6293" i="6"/>
  <c r="D6292" i="6"/>
  <c r="D6291" i="6"/>
  <c r="D6290" i="6"/>
  <c r="D6289" i="6"/>
  <c r="D6288" i="6"/>
  <c r="D6287" i="6"/>
  <c r="D6286" i="6"/>
  <c r="D6285" i="6"/>
  <c r="D6284" i="6"/>
  <c r="D6283" i="6"/>
  <c r="D6282" i="6"/>
  <c r="D6281" i="6"/>
  <c r="D6280" i="6"/>
  <c r="D6279" i="6"/>
  <c r="D6278" i="6"/>
  <c r="D6277" i="6"/>
  <c r="D6276" i="6"/>
  <c r="D6275" i="6"/>
  <c r="D6274" i="6"/>
  <c r="D6273" i="6"/>
  <c r="D6272" i="6"/>
  <c r="D6271" i="6"/>
  <c r="D6270" i="6"/>
  <c r="D6269" i="6"/>
  <c r="D6268" i="6"/>
  <c r="D6267" i="6"/>
  <c r="D6266" i="6"/>
  <c r="D6265" i="6"/>
  <c r="D6264" i="6"/>
  <c r="D6263" i="6"/>
  <c r="D6262" i="6"/>
  <c r="D6261" i="6"/>
  <c r="D6260" i="6"/>
  <c r="D6259" i="6"/>
  <c r="D6258" i="6"/>
  <c r="D6257" i="6"/>
  <c r="D6256" i="6"/>
  <c r="D6255" i="6"/>
  <c r="D6254" i="6"/>
  <c r="D6253" i="6"/>
  <c r="D6252" i="6"/>
  <c r="D6251" i="6"/>
  <c r="D6250" i="6"/>
  <c r="D6249" i="6"/>
  <c r="D6248" i="6"/>
  <c r="D6247" i="6"/>
  <c r="D6246" i="6"/>
  <c r="D6245" i="6"/>
  <c r="D6244" i="6"/>
  <c r="D6243" i="6"/>
  <c r="D6242" i="6"/>
  <c r="D6241" i="6"/>
  <c r="D6240" i="6"/>
  <c r="D6239" i="6"/>
  <c r="D6238" i="6"/>
  <c r="D6237" i="6"/>
  <c r="D6236" i="6"/>
  <c r="D6235" i="6"/>
  <c r="D6234" i="6"/>
  <c r="D6233" i="6"/>
  <c r="D6232" i="6"/>
  <c r="D6231" i="6"/>
  <c r="D6230" i="6"/>
  <c r="D6229" i="6"/>
  <c r="D6228" i="6"/>
  <c r="D6227" i="6"/>
  <c r="D6226" i="6"/>
  <c r="D6225" i="6"/>
  <c r="D6224" i="6"/>
  <c r="D6223" i="6"/>
  <c r="D6222" i="6"/>
  <c r="D6221" i="6"/>
  <c r="D6220" i="6"/>
  <c r="D6219" i="6"/>
  <c r="D6218" i="6"/>
  <c r="D6217" i="6"/>
  <c r="D6216" i="6"/>
  <c r="D6215" i="6"/>
  <c r="D6214" i="6"/>
  <c r="D6213" i="6"/>
  <c r="D6212" i="6"/>
  <c r="D6211" i="6"/>
  <c r="D6210" i="6"/>
  <c r="D6209" i="6"/>
  <c r="D6208" i="6"/>
  <c r="D6207" i="6"/>
  <c r="D6206" i="6"/>
  <c r="D6205" i="6"/>
  <c r="D6204" i="6"/>
  <c r="D6203" i="6"/>
  <c r="D6202" i="6"/>
  <c r="D6201" i="6"/>
  <c r="D6200" i="6"/>
  <c r="D6199" i="6"/>
  <c r="D6198" i="6"/>
  <c r="D6197" i="6"/>
  <c r="D6196" i="6"/>
  <c r="D6195" i="6"/>
  <c r="D6194" i="6"/>
  <c r="D6193" i="6"/>
  <c r="D6192" i="6"/>
  <c r="D6191" i="6"/>
  <c r="D6190" i="6"/>
  <c r="D6189" i="6"/>
  <c r="D6188" i="6"/>
  <c r="D6187" i="6"/>
  <c r="D6186" i="6"/>
  <c r="D6185" i="6"/>
  <c r="D6184" i="6"/>
  <c r="D6183" i="6"/>
  <c r="D6182" i="6"/>
  <c r="D6181" i="6"/>
  <c r="D6180" i="6"/>
  <c r="D6179" i="6"/>
  <c r="D6178" i="6"/>
  <c r="D6177" i="6"/>
  <c r="D6176" i="6"/>
  <c r="D6175" i="6"/>
  <c r="D6174" i="6"/>
  <c r="D6173" i="6"/>
  <c r="D6172" i="6"/>
  <c r="D6171" i="6"/>
  <c r="D6170" i="6"/>
  <c r="D6169" i="6"/>
  <c r="D6168" i="6"/>
  <c r="D6167" i="6"/>
  <c r="D6166" i="6"/>
  <c r="D6165" i="6"/>
  <c r="D6164" i="6"/>
  <c r="D6163" i="6"/>
  <c r="D6162" i="6"/>
  <c r="D6161" i="6"/>
  <c r="D6160" i="6"/>
  <c r="D6159" i="6"/>
  <c r="D6158" i="6"/>
  <c r="D6157" i="6"/>
  <c r="D6156" i="6"/>
  <c r="D6155" i="6"/>
  <c r="D6154" i="6"/>
  <c r="D6153" i="6"/>
  <c r="D6152" i="6"/>
  <c r="D6151" i="6"/>
  <c r="D6150" i="6"/>
  <c r="D6149" i="6"/>
  <c r="D6148" i="6"/>
  <c r="D6147" i="6"/>
  <c r="D6146" i="6"/>
  <c r="D6145" i="6"/>
  <c r="D6144" i="6"/>
  <c r="D6143" i="6"/>
  <c r="D6142" i="6"/>
  <c r="D6141" i="6"/>
  <c r="D6140" i="6"/>
  <c r="D6139" i="6"/>
  <c r="D6138" i="6"/>
  <c r="D6137" i="6"/>
  <c r="D6136" i="6"/>
  <c r="D6135" i="6"/>
  <c r="D6134" i="6"/>
  <c r="D6133" i="6"/>
  <c r="D6132" i="6"/>
  <c r="D6131" i="6"/>
  <c r="D6130" i="6"/>
  <c r="D6129" i="6"/>
  <c r="D6128" i="6"/>
  <c r="D6127" i="6"/>
  <c r="D6126" i="6"/>
  <c r="D6125" i="6"/>
  <c r="D6124" i="6"/>
  <c r="D6123" i="6"/>
  <c r="D6122" i="6"/>
  <c r="D6121" i="6"/>
  <c r="D6120" i="6"/>
  <c r="D6119" i="6"/>
  <c r="D6118" i="6"/>
  <c r="D6117" i="6"/>
  <c r="D6116" i="6"/>
  <c r="D6115" i="6"/>
  <c r="D6114" i="6"/>
  <c r="D6113" i="6"/>
  <c r="D6112" i="6"/>
  <c r="D6111" i="6"/>
  <c r="D6110" i="6"/>
  <c r="D6109" i="6"/>
  <c r="D6108" i="6"/>
  <c r="D6107" i="6"/>
  <c r="D6106" i="6"/>
  <c r="D6105" i="6"/>
  <c r="D6104" i="6"/>
  <c r="D6103" i="6"/>
  <c r="D6102" i="6"/>
  <c r="D6101" i="6"/>
  <c r="D6100" i="6"/>
  <c r="D6099" i="6"/>
  <c r="D6098" i="6"/>
  <c r="D6097" i="6"/>
  <c r="D6096" i="6"/>
  <c r="D6095" i="6"/>
  <c r="D6094" i="6"/>
  <c r="D6093" i="6"/>
  <c r="D6092" i="6"/>
  <c r="D6091" i="6"/>
  <c r="D6090" i="6"/>
  <c r="D6089" i="6"/>
  <c r="D6088" i="6"/>
  <c r="D6087" i="6"/>
  <c r="D6086" i="6"/>
  <c r="D6085" i="6"/>
  <c r="D6084" i="6"/>
  <c r="D6083" i="6"/>
  <c r="D6082" i="6"/>
  <c r="D6081" i="6"/>
  <c r="D6080" i="6"/>
  <c r="D6079" i="6"/>
  <c r="D6078" i="6"/>
  <c r="D6077" i="6"/>
  <c r="D6076" i="6"/>
  <c r="D6075" i="6"/>
  <c r="D6074" i="6"/>
  <c r="D6073" i="6"/>
  <c r="D6072" i="6"/>
  <c r="D6071" i="6"/>
  <c r="D6070" i="6"/>
  <c r="D6069" i="6"/>
  <c r="D6068" i="6"/>
  <c r="D6067" i="6"/>
  <c r="D6066" i="6"/>
  <c r="D6065" i="6"/>
  <c r="D6064" i="6"/>
  <c r="D6063" i="6"/>
  <c r="D6062" i="6"/>
  <c r="D6061" i="6"/>
  <c r="D6060" i="6"/>
  <c r="D6059" i="6"/>
  <c r="D6058" i="6"/>
  <c r="D6057" i="6"/>
  <c r="D6056" i="6"/>
  <c r="D6055" i="6"/>
  <c r="D6054" i="6"/>
  <c r="D6053" i="6"/>
  <c r="D6052" i="6"/>
  <c r="D6051" i="6"/>
  <c r="D6050" i="6"/>
  <c r="D6049" i="6"/>
  <c r="D6048" i="6"/>
  <c r="D6047" i="6"/>
  <c r="D6046" i="6"/>
  <c r="D6045" i="6"/>
  <c r="D6044" i="6"/>
  <c r="D6043" i="6"/>
  <c r="D6042" i="6"/>
  <c r="D6041" i="6"/>
  <c r="D6040" i="6"/>
  <c r="D6039" i="6"/>
  <c r="D6038" i="6"/>
  <c r="D6037" i="6"/>
  <c r="D6036" i="6"/>
  <c r="D6035" i="6"/>
  <c r="D6034" i="6"/>
  <c r="D6033" i="6"/>
  <c r="D6032" i="6"/>
  <c r="D6031" i="6"/>
  <c r="D6030" i="6"/>
  <c r="D6029" i="6"/>
  <c r="D6028" i="6"/>
  <c r="D6027" i="6"/>
  <c r="D6026" i="6"/>
  <c r="D6025" i="6"/>
  <c r="D6024" i="6"/>
  <c r="D6023" i="6"/>
  <c r="D6022" i="6"/>
  <c r="D6021" i="6"/>
  <c r="D6020" i="6"/>
  <c r="D6019" i="6"/>
  <c r="D6018" i="6"/>
  <c r="D6017" i="6"/>
  <c r="D6016" i="6"/>
  <c r="D6015" i="6"/>
  <c r="D6014" i="6"/>
  <c r="D6013" i="6"/>
  <c r="D6012" i="6"/>
  <c r="D6011" i="6"/>
  <c r="D6010" i="6"/>
  <c r="D6009" i="6"/>
  <c r="D6008" i="6"/>
  <c r="D6007" i="6"/>
  <c r="D6006" i="6"/>
  <c r="D6005" i="6"/>
  <c r="D6004" i="6"/>
  <c r="D6003" i="6"/>
  <c r="D6002" i="6"/>
  <c r="D6001" i="6"/>
  <c r="D6000" i="6"/>
  <c r="D5999" i="6"/>
  <c r="D5998" i="6"/>
  <c r="D5997" i="6"/>
  <c r="D5996" i="6"/>
  <c r="D5995" i="6"/>
  <c r="D5994" i="6"/>
  <c r="D5993" i="6"/>
  <c r="D5992" i="6"/>
  <c r="D5991" i="6"/>
  <c r="D5990" i="6"/>
  <c r="D5989" i="6"/>
  <c r="D5988" i="6"/>
  <c r="D5987" i="6"/>
  <c r="D5986" i="6"/>
  <c r="D5985" i="6"/>
  <c r="D5984" i="6"/>
  <c r="D5983" i="6"/>
  <c r="D5982" i="6"/>
  <c r="D5981" i="6"/>
  <c r="D5980" i="6"/>
  <c r="D5979" i="6"/>
  <c r="D5978" i="6"/>
  <c r="D5977" i="6"/>
  <c r="D5976" i="6"/>
  <c r="D5975" i="6"/>
  <c r="D5974" i="6"/>
  <c r="D5973" i="6"/>
  <c r="D5972" i="6"/>
  <c r="D5971" i="6"/>
  <c r="D5970" i="6"/>
  <c r="D5969" i="6"/>
  <c r="D5968" i="6"/>
  <c r="D5967" i="6"/>
  <c r="D5966" i="6"/>
  <c r="D5965" i="6"/>
  <c r="D5964" i="6"/>
  <c r="D5963" i="6"/>
  <c r="D5962" i="6"/>
  <c r="D5961" i="6"/>
  <c r="D5960" i="6"/>
  <c r="D5959" i="6"/>
  <c r="D5958" i="6"/>
  <c r="D5957" i="6"/>
  <c r="D5956" i="6"/>
  <c r="D5955" i="6"/>
  <c r="D5954" i="6"/>
  <c r="D5953" i="6"/>
  <c r="D5952" i="6"/>
  <c r="D5951" i="6"/>
  <c r="D5950" i="6"/>
  <c r="D5949" i="6"/>
  <c r="D5948" i="6"/>
  <c r="D5947" i="6"/>
  <c r="D5946" i="6"/>
  <c r="D5945" i="6"/>
  <c r="D5944" i="6"/>
  <c r="D5943" i="6"/>
  <c r="D5942" i="6"/>
  <c r="D5941" i="6"/>
  <c r="D5940" i="6"/>
  <c r="D5939" i="6"/>
  <c r="D5938" i="6"/>
  <c r="D5937" i="6"/>
  <c r="D5936" i="6"/>
  <c r="D5935" i="6"/>
  <c r="D5934" i="6"/>
  <c r="D5933" i="6"/>
  <c r="D5932" i="6"/>
  <c r="D5931" i="6"/>
  <c r="D5930" i="6"/>
  <c r="D5929" i="6"/>
  <c r="D5928" i="6"/>
  <c r="D5927" i="6"/>
  <c r="D5926" i="6"/>
  <c r="D5925" i="6"/>
  <c r="D5924" i="6"/>
  <c r="D5923" i="6"/>
  <c r="D5922" i="6"/>
  <c r="D5921" i="6"/>
  <c r="D5920" i="6"/>
  <c r="D5919" i="6"/>
  <c r="D5918" i="6"/>
  <c r="D5917" i="6"/>
  <c r="D5916" i="6"/>
  <c r="D5915" i="6"/>
  <c r="D5914" i="6"/>
  <c r="D5913" i="6"/>
  <c r="D5912" i="6"/>
  <c r="D5911" i="6"/>
  <c r="D5910" i="6"/>
  <c r="D5909" i="6"/>
  <c r="D5908" i="6"/>
  <c r="D5907" i="6"/>
  <c r="D5906" i="6"/>
  <c r="D5905" i="6"/>
  <c r="D5904" i="6"/>
  <c r="D5903" i="6"/>
  <c r="D5902" i="6"/>
  <c r="D5901" i="6"/>
  <c r="D5900" i="6"/>
  <c r="D5899" i="6"/>
  <c r="D5898" i="6"/>
  <c r="D5897" i="6"/>
  <c r="D5896" i="6"/>
  <c r="D5895" i="6"/>
  <c r="D5894" i="6"/>
  <c r="D5893" i="6"/>
  <c r="D5892" i="6"/>
  <c r="D5891" i="6"/>
  <c r="D5890" i="6"/>
  <c r="D5889" i="6"/>
  <c r="D5888" i="6"/>
  <c r="D5887" i="6"/>
  <c r="D5886" i="6"/>
  <c r="D5885" i="6"/>
  <c r="D5884" i="6"/>
  <c r="D5883" i="6"/>
  <c r="D5882" i="6"/>
  <c r="D5881" i="6"/>
  <c r="D5880" i="6"/>
  <c r="D5879" i="6"/>
  <c r="D5878" i="6"/>
  <c r="D5877" i="6"/>
  <c r="D5876" i="6"/>
  <c r="D5875" i="6"/>
  <c r="D5874" i="6"/>
  <c r="D5873" i="6"/>
  <c r="D5872" i="6"/>
  <c r="D5871" i="6"/>
  <c r="D5870" i="6"/>
  <c r="D5869" i="6"/>
  <c r="D5868" i="6"/>
  <c r="D5867" i="6"/>
  <c r="D5866" i="6"/>
  <c r="D5865" i="6"/>
  <c r="D5864" i="6"/>
  <c r="D5863" i="6"/>
  <c r="D5862" i="6"/>
  <c r="D5861" i="6"/>
  <c r="D5860" i="6"/>
  <c r="D5859" i="6"/>
  <c r="D5858" i="6"/>
  <c r="D5857" i="6"/>
  <c r="D5856" i="6"/>
  <c r="D5855" i="6"/>
  <c r="D5854" i="6"/>
  <c r="D5853" i="6"/>
  <c r="D5852" i="6"/>
  <c r="D5851" i="6"/>
  <c r="D5850" i="6"/>
  <c r="D5849" i="6"/>
  <c r="D5848" i="6"/>
  <c r="D5847" i="6"/>
  <c r="D5846" i="6"/>
  <c r="D5845" i="6"/>
  <c r="D5844" i="6"/>
  <c r="D5843" i="6"/>
  <c r="D5842" i="6"/>
  <c r="D5841" i="6"/>
  <c r="D5840" i="6"/>
  <c r="D5839" i="6"/>
  <c r="D5838" i="6"/>
  <c r="D5837" i="6"/>
  <c r="D5836" i="6"/>
  <c r="D5835" i="6"/>
  <c r="D5834" i="6"/>
  <c r="D5833" i="6"/>
  <c r="D5832" i="6"/>
  <c r="D5831" i="6"/>
  <c r="D5830" i="6"/>
  <c r="D5829" i="6"/>
  <c r="D5828" i="6"/>
  <c r="D5827" i="6"/>
  <c r="D5826" i="6"/>
  <c r="D5825" i="6"/>
  <c r="D5824" i="6"/>
  <c r="D5823" i="6"/>
  <c r="D5822" i="6"/>
  <c r="D5821" i="6"/>
  <c r="D5820" i="6"/>
  <c r="D5819" i="6"/>
  <c r="D5818" i="6"/>
  <c r="D5817" i="6"/>
  <c r="D5816" i="6"/>
  <c r="D5815" i="6"/>
  <c r="D5814" i="6"/>
  <c r="D5813" i="6"/>
  <c r="D5812" i="6"/>
  <c r="D5811" i="6"/>
  <c r="D5810" i="6"/>
  <c r="D5809" i="6"/>
  <c r="D5808" i="6"/>
  <c r="D5807" i="6"/>
  <c r="D5806" i="6"/>
  <c r="D5805" i="6"/>
  <c r="D5804" i="6"/>
  <c r="D5803" i="6"/>
  <c r="D5802" i="6"/>
  <c r="D5801" i="6"/>
  <c r="D5800" i="6"/>
  <c r="D5799" i="6"/>
  <c r="D5798" i="6"/>
  <c r="D5797" i="6"/>
  <c r="D5796" i="6"/>
  <c r="D5795" i="6"/>
  <c r="D5794" i="6"/>
  <c r="D5793" i="6"/>
  <c r="D5792" i="6"/>
  <c r="D5791" i="6"/>
  <c r="D5790" i="6"/>
  <c r="D5789" i="6"/>
  <c r="D5788" i="6"/>
  <c r="D5787" i="6"/>
  <c r="D5786" i="6"/>
  <c r="D5785" i="6"/>
  <c r="D5784" i="6"/>
  <c r="D5783" i="6"/>
  <c r="D5782" i="6"/>
  <c r="D5781" i="6"/>
  <c r="D5780" i="6"/>
  <c r="D5779" i="6"/>
  <c r="D5778" i="6"/>
  <c r="D5777" i="6"/>
  <c r="D5776" i="6"/>
  <c r="D5775" i="6"/>
  <c r="D5774" i="6"/>
  <c r="D5773" i="6"/>
  <c r="D5772" i="6"/>
  <c r="D5771" i="6"/>
  <c r="D5770" i="6"/>
  <c r="D5769" i="6"/>
  <c r="D5768" i="6"/>
  <c r="D5767" i="6"/>
  <c r="D5766" i="6"/>
  <c r="D5765" i="6"/>
  <c r="D5764" i="6"/>
  <c r="D5763" i="6"/>
  <c r="D5762" i="6"/>
  <c r="D5761" i="6"/>
  <c r="D5760" i="6"/>
  <c r="D5759" i="6"/>
  <c r="D5758" i="6"/>
  <c r="D5757" i="6"/>
  <c r="D5756" i="6"/>
  <c r="D5755" i="6"/>
  <c r="D5754" i="6"/>
  <c r="D5753" i="6"/>
  <c r="D5752" i="6"/>
  <c r="D5751" i="6"/>
  <c r="D5750" i="6"/>
  <c r="D5749" i="6"/>
  <c r="D5748" i="6"/>
  <c r="D5747" i="6"/>
  <c r="D5746" i="6"/>
  <c r="D5745" i="6"/>
  <c r="D5744" i="6"/>
  <c r="D5743" i="6"/>
  <c r="D5742" i="6"/>
  <c r="D5741" i="6"/>
  <c r="D5740" i="6"/>
  <c r="D5739" i="6"/>
  <c r="D5738" i="6"/>
  <c r="D5737" i="6"/>
  <c r="D5736" i="6"/>
  <c r="D5735" i="6"/>
  <c r="D5734" i="6"/>
  <c r="D5733" i="6"/>
  <c r="D5732" i="6"/>
  <c r="D5731" i="6"/>
  <c r="D5730" i="6"/>
  <c r="D5729" i="6"/>
  <c r="D5728" i="6"/>
  <c r="D5727" i="6"/>
  <c r="D5726" i="6"/>
  <c r="D5725" i="6"/>
  <c r="D5724" i="6"/>
  <c r="D5723" i="6"/>
  <c r="D5722" i="6"/>
  <c r="D5721" i="6"/>
  <c r="D5720" i="6"/>
  <c r="D5719" i="6"/>
  <c r="D5718" i="6"/>
  <c r="D5717" i="6"/>
  <c r="D5716" i="6"/>
  <c r="D5715" i="6"/>
  <c r="D5714" i="6"/>
  <c r="D5713" i="6"/>
  <c r="D5712" i="6"/>
  <c r="D5711" i="6"/>
  <c r="D5710" i="6"/>
  <c r="D5709" i="6"/>
  <c r="D5708" i="6"/>
  <c r="D5707" i="6"/>
  <c r="D5706" i="6"/>
  <c r="D5705" i="6"/>
  <c r="D5704" i="6"/>
  <c r="D5703" i="6"/>
  <c r="D5702" i="6"/>
  <c r="D5701" i="6"/>
  <c r="D5700" i="6"/>
  <c r="D5699" i="6"/>
  <c r="D5698" i="6"/>
  <c r="D5697" i="6"/>
  <c r="D5696" i="6"/>
  <c r="D5695" i="6"/>
  <c r="D5694" i="6"/>
  <c r="D5693" i="6"/>
  <c r="D5692" i="6"/>
  <c r="D5691" i="6"/>
  <c r="D5690" i="6"/>
  <c r="D5689" i="6"/>
  <c r="D5688" i="6"/>
  <c r="D5687" i="6"/>
  <c r="D5686" i="6"/>
  <c r="D5685" i="6"/>
  <c r="D5684" i="6"/>
  <c r="D5683" i="6"/>
  <c r="D5682" i="6"/>
  <c r="D5681" i="6"/>
  <c r="D5680" i="6"/>
  <c r="D5679" i="6"/>
  <c r="D5678" i="6"/>
  <c r="D5677" i="6"/>
  <c r="D5676" i="6"/>
  <c r="D5675" i="6"/>
  <c r="D5674" i="6"/>
  <c r="D5673" i="6"/>
  <c r="D5672" i="6"/>
  <c r="D5671" i="6"/>
  <c r="D5670" i="6"/>
  <c r="D5669" i="6"/>
  <c r="D5668" i="6"/>
  <c r="D5667" i="6"/>
  <c r="D5666" i="6"/>
  <c r="D5665" i="6"/>
  <c r="D5664" i="6"/>
  <c r="D5663" i="6"/>
  <c r="D5662" i="6"/>
  <c r="D5661" i="6"/>
  <c r="D5660" i="6"/>
  <c r="D5659" i="6"/>
  <c r="D5658" i="6"/>
  <c r="D5657" i="6"/>
  <c r="D5656" i="6"/>
  <c r="D5655" i="6"/>
  <c r="D5654" i="6"/>
  <c r="D5653" i="6"/>
  <c r="D5652" i="6"/>
  <c r="D5651" i="6"/>
  <c r="D5650" i="6"/>
  <c r="D5649" i="6"/>
  <c r="D5648" i="6"/>
  <c r="D5647" i="6"/>
  <c r="D5646" i="6"/>
  <c r="D5645" i="6"/>
  <c r="D5644" i="6"/>
  <c r="D5643" i="6"/>
  <c r="D5642" i="6"/>
  <c r="D5641" i="6"/>
  <c r="D5640" i="6"/>
  <c r="D5639" i="6"/>
  <c r="D5638" i="6"/>
  <c r="D5637" i="6"/>
  <c r="D5636" i="6"/>
  <c r="D5635" i="6"/>
  <c r="D5634" i="6"/>
  <c r="D5633" i="6"/>
  <c r="D5632" i="6"/>
  <c r="D5631" i="6"/>
  <c r="D5630" i="6"/>
  <c r="D5629" i="6"/>
  <c r="D5628" i="6"/>
  <c r="D5627" i="6"/>
  <c r="D5626" i="6"/>
  <c r="D5625" i="6"/>
  <c r="D5624" i="6"/>
  <c r="D5623" i="6"/>
  <c r="D5622" i="6"/>
  <c r="D5621" i="6"/>
  <c r="D5620" i="6"/>
  <c r="D5619" i="6"/>
  <c r="D5618" i="6"/>
  <c r="D5617" i="6"/>
  <c r="D5616" i="6"/>
  <c r="D5615" i="6"/>
  <c r="D5614" i="6"/>
  <c r="D5613" i="6"/>
  <c r="D5612" i="6"/>
  <c r="D5611" i="6"/>
  <c r="D5610" i="6"/>
  <c r="D5609" i="6"/>
  <c r="D5608" i="6"/>
  <c r="D5607" i="6"/>
  <c r="D5606" i="6"/>
  <c r="D5605" i="6"/>
  <c r="D5604" i="6"/>
  <c r="D5603" i="6"/>
  <c r="D5602" i="6"/>
  <c r="D5601" i="6"/>
  <c r="D5600" i="6"/>
  <c r="D5599" i="6"/>
  <c r="D5598" i="6"/>
  <c r="D5597" i="6"/>
  <c r="D5596" i="6"/>
  <c r="D5595" i="6"/>
  <c r="D5594" i="6"/>
  <c r="D5593" i="6"/>
  <c r="D5592" i="6"/>
  <c r="D5591" i="6"/>
  <c r="D5590" i="6"/>
  <c r="D5589" i="6"/>
  <c r="D5588" i="6"/>
  <c r="D5587" i="6"/>
  <c r="D5586" i="6"/>
  <c r="D5585" i="6"/>
  <c r="D5584" i="6"/>
  <c r="D5583" i="6"/>
  <c r="D5582" i="6"/>
  <c r="D5581" i="6"/>
  <c r="D5580" i="6"/>
  <c r="D5579" i="6"/>
  <c r="D5578" i="6"/>
  <c r="D5577" i="6"/>
  <c r="D5576" i="6"/>
  <c r="D5575" i="6"/>
  <c r="D5574" i="6"/>
  <c r="D5573" i="6"/>
  <c r="D5572" i="6"/>
  <c r="D5571" i="6"/>
  <c r="D5570" i="6"/>
  <c r="D5569" i="6"/>
  <c r="D5568" i="6"/>
  <c r="D5567" i="6"/>
  <c r="D5566" i="6"/>
  <c r="D5565" i="6"/>
  <c r="D5564" i="6"/>
  <c r="D5563" i="6"/>
  <c r="D5562" i="6"/>
  <c r="D5561" i="6"/>
  <c r="D5560" i="6"/>
  <c r="D5559" i="6"/>
  <c r="D5558" i="6"/>
  <c r="D5557" i="6"/>
  <c r="D5556" i="6"/>
  <c r="D5555" i="6"/>
  <c r="D5554" i="6"/>
  <c r="D5553" i="6"/>
  <c r="D5552" i="6"/>
  <c r="D5551" i="6"/>
  <c r="D5550" i="6"/>
  <c r="D5549" i="6"/>
  <c r="D5548" i="6"/>
  <c r="D5547" i="6"/>
  <c r="D5546" i="6"/>
  <c r="D5545" i="6"/>
  <c r="D5544" i="6"/>
  <c r="D5543" i="6"/>
  <c r="D5542" i="6"/>
  <c r="D5541" i="6"/>
  <c r="D5540" i="6"/>
  <c r="D5539" i="6"/>
  <c r="D5538" i="6"/>
  <c r="D5537" i="6"/>
  <c r="D5536" i="6"/>
  <c r="D5535" i="6"/>
  <c r="D5534" i="6"/>
  <c r="D5533" i="6"/>
  <c r="D5532" i="6"/>
  <c r="D5531" i="6"/>
  <c r="D5530" i="6"/>
  <c r="D5529" i="6"/>
  <c r="D5528" i="6"/>
  <c r="D5527" i="6"/>
  <c r="D5526" i="6"/>
  <c r="D5525" i="6"/>
  <c r="D5524" i="6"/>
  <c r="D5523" i="6"/>
  <c r="D5522" i="6"/>
  <c r="D5521" i="6"/>
  <c r="D5520" i="6"/>
  <c r="D5519" i="6"/>
  <c r="D5518" i="6"/>
  <c r="D5517" i="6"/>
  <c r="D5516" i="6"/>
  <c r="D5515" i="6"/>
  <c r="D5514" i="6"/>
  <c r="D5513" i="6"/>
  <c r="D5512" i="6"/>
  <c r="D5511" i="6"/>
  <c r="D5510" i="6"/>
  <c r="D5509" i="6"/>
  <c r="D5508" i="6"/>
  <c r="D5507" i="6"/>
  <c r="D5506" i="6"/>
  <c r="D5505" i="6"/>
  <c r="D5504" i="6"/>
  <c r="D5503" i="6"/>
  <c r="D5502" i="6"/>
  <c r="D5501" i="6"/>
  <c r="D5500" i="6"/>
  <c r="D5499" i="6"/>
  <c r="D5498" i="6"/>
  <c r="D5497" i="6"/>
  <c r="D5496" i="6"/>
  <c r="D5495" i="6"/>
  <c r="D5494" i="6"/>
  <c r="D5493" i="6"/>
  <c r="D5492" i="6"/>
  <c r="D5491" i="6"/>
  <c r="D5490" i="6"/>
  <c r="D5489" i="6"/>
  <c r="D5488" i="6"/>
  <c r="D5487" i="6"/>
  <c r="D5486" i="6"/>
  <c r="D5485" i="6"/>
  <c r="D5484" i="6"/>
  <c r="D5483" i="6"/>
  <c r="D5482" i="6"/>
  <c r="D5481" i="6"/>
  <c r="D5480" i="6"/>
  <c r="D5479" i="6"/>
  <c r="D5478" i="6"/>
  <c r="D5477" i="6"/>
  <c r="D5476" i="6"/>
  <c r="D5475" i="6"/>
  <c r="D5474" i="6"/>
  <c r="D5473" i="6"/>
  <c r="D5472" i="6"/>
  <c r="D5471" i="6"/>
  <c r="D5470" i="6"/>
  <c r="D5469" i="6"/>
  <c r="D5468" i="6"/>
  <c r="D5467" i="6"/>
  <c r="D5466" i="6"/>
  <c r="D5465" i="6"/>
  <c r="D5464" i="6"/>
  <c r="D5463" i="6"/>
  <c r="D5462" i="6"/>
  <c r="D5461" i="6"/>
  <c r="D5460" i="6"/>
  <c r="D5459" i="6"/>
  <c r="D5458" i="6"/>
  <c r="D5457" i="6"/>
  <c r="D5456" i="6"/>
  <c r="D5455" i="6"/>
  <c r="D5454" i="6"/>
  <c r="D5453" i="6"/>
  <c r="D5452" i="6"/>
  <c r="D5451" i="6"/>
  <c r="D5450" i="6"/>
  <c r="D5449" i="6"/>
  <c r="D5448" i="6"/>
  <c r="D5447" i="6"/>
  <c r="D5446" i="6"/>
  <c r="D5445" i="6"/>
  <c r="D5444" i="6"/>
  <c r="D5443" i="6"/>
  <c r="D5442" i="6"/>
  <c r="D5441" i="6"/>
  <c r="D5440" i="6"/>
  <c r="D5439" i="6"/>
  <c r="D5438" i="6"/>
  <c r="D5437" i="6"/>
  <c r="D5436" i="6"/>
  <c r="D5435" i="6"/>
  <c r="D5434" i="6"/>
  <c r="D5433" i="6"/>
  <c r="D5432" i="6"/>
  <c r="D5431" i="6"/>
  <c r="D5430" i="6"/>
  <c r="D5429" i="6"/>
  <c r="D5428" i="6"/>
  <c r="D5427" i="6"/>
  <c r="D5426" i="6"/>
  <c r="D5425" i="6"/>
  <c r="D5424" i="6"/>
  <c r="D5423" i="6"/>
  <c r="D5422" i="6"/>
  <c r="D5421" i="6"/>
  <c r="D5420" i="6"/>
  <c r="D5419" i="6"/>
  <c r="D5418" i="6"/>
  <c r="D5417" i="6"/>
  <c r="D5416" i="6"/>
  <c r="D5415" i="6"/>
  <c r="D5414" i="6"/>
  <c r="D5413" i="6"/>
  <c r="D5412" i="6"/>
  <c r="D5411" i="6"/>
  <c r="D5410" i="6"/>
  <c r="D5409" i="6"/>
  <c r="D5408" i="6"/>
  <c r="D5407" i="6"/>
  <c r="D5406" i="6"/>
  <c r="D5405" i="6"/>
  <c r="D5404" i="6"/>
  <c r="D5403" i="6"/>
  <c r="D5402" i="6"/>
  <c r="D5401" i="6"/>
  <c r="D5400" i="6"/>
  <c r="D5399" i="6"/>
  <c r="D5398" i="6"/>
  <c r="D5397" i="6"/>
  <c r="D5396" i="6"/>
  <c r="D5395" i="6"/>
  <c r="D5394" i="6"/>
  <c r="D5393" i="6"/>
  <c r="D5392" i="6"/>
  <c r="D5391" i="6"/>
  <c r="D5390" i="6"/>
  <c r="D5389" i="6"/>
  <c r="D5388" i="6"/>
  <c r="D5387" i="6"/>
  <c r="D5386" i="6"/>
  <c r="D5385" i="6"/>
  <c r="D5384" i="6"/>
  <c r="D5383" i="6"/>
  <c r="D5382" i="6"/>
  <c r="D5381" i="6"/>
  <c r="D5380" i="6"/>
  <c r="D5379" i="6"/>
  <c r="D5378" i="6"/>
  <c r="D5377" i="6"/>
  <c r="D5376" i="6"/>
  <c r="D5375" i="6"/>
  <c r="D5374" i="6"/>
  <c r="D5373" i="6"/>
  <c r="D5372" i="6"/>
  <c r="D5371" i="6"/>
  <c r="D5370" i="6"/>
  <c r="D5369" i="6"/>
  <c r="D5368" i="6"/>
  <c r="D5367" i="6"/>
  <c r="D5366" i="6"/>
  <c r="D5365" i="6"/>
  <c r="D5364" i="6"/>
  <c r="D5363" i="6"/>
  <c r="D5362" i="6"/>
  <c r="D5361" i="6"/>
  <c r="D5360" i="6"/>
  <c r="D5359" i="6"/>
  <c r="D5358" i="6"/>
  <c r="D5357" i="6"/>
  <c r="D5356" i="6"/>
  <c r="D5355" i="6"/>
  <c r="D5354" i="6"/>
  <c r="D5353" i="6"/>
  <c r="D5352" i="6"/>
  <c r="D5351" i="6"/>
  <c r="D5350" i="6"/>
  <c r="D5349" i="6"/>
  <c r="D5348" i="6"/>
  <c r="D5347" i="6"/>
  <c r="D5346" i="6"/>
  <c r="D5345" i="6"/>
  <c r="D5344" i="6"/>
  <c r="D5343" i="6"/>
  <c r="D5342" i="6"/>
  <c r="D5341" i="6"/>
  <c r="D5340" i="6"/>
  <c r="D5339" i="6"/>
  <c r="D5338" i="6"/>
  <c r="D5337" i="6"/>
  <c r="D5336" i="6"/>
  <c r="D5335" i="6"/>
  <c r="D5334" i="6"/>
  <c r="D5333" i="6"/>
  <c r="D5332" i="6"/>
  <c r="D5331" i="6"/>
  <c r="D5330" i="6"/>
  <c r="D5329" i="6"/>
  <c r="D5328" i="6"/>
  <c r="D5327" i="6"/>
  <c r="D5326" i="6"/>
  <c r="D5325" i="6"/>
  <c r="D5324" i="6"/>
  <c r="D5323" i="6"/>
  <c r="D5322" i="6"/>
  <c r="D5321" i="6"/>
  <c r="D5320" i="6"/>
  <c r="D5319" i="6"/>
  <c r="D5318" i="6"/>
  <c r="D5317" i="6"/>
  <c r="D5316" i="6"/>
  <c r="D5315" i="6"/>
  <c r="D5314" i="6"/>
  <c r="D5313" i="6"/>
  <c r="D5312" i="6"/>
  <c r="D5311" i="6"/>
  <c r="D5310" i="6"/>
  <c r="D5309" i="6"/>
  <c r="D5308" i="6"/>
  <c r="D5307" i="6"/>
  <c r="D5306" i="6"/>
  <c r="D5305" i="6"/>
  <c r="D5304" i="6"/>
  <c r="D5303" i="6"/>
  <c r="D5302" i="6"/>
  <c r="D5301" i="6"/>
  <c r="D5300" i="6"/>
  <c r="D5299" i="6"/>
  <c r="D5298" i="6"/>
  <c r="D5297" i="6"/>
  <c r="D5296" i="6"/>
  <c r="D5295" i="6"/>
  <c r="D5294" i="6"/>
  <c r="D5293" i="6"/>
  <c r="D5292" i="6"/>
  <c r="D5291" i="6"/>
  <c r="D5290" i="6"/>
  <c r="D5289" i="6"/>
  <c r="D5288" i="6"/>
  <c r="D5287" i="6"/>
  <c r="D5286" i="6"/>
  <c r="D5285" i="6"/>
  <c r="D5284" i="6"/>
  <c r="D5283" i="6"/>
  <c r="D5282" i="6"/>
  <c r="D5281" i="6"/>
  <c r="D5280" i="6"/>
  <c r="D5279" i="6"/>
  <c r="D5278" i="6"/>
  <c r="D5277" i="6"/>
  <c r="D5276" i="6"/>
  <c r="D5275" i="6"/>
  <c r="D5274" i="6"/>
  <c r="D5273" i="6"/>
  <c r="D5272" i="6"/>
  <c r="D5271" i="6"/>
  <c r="D5270" i="6"/>
  <c r="D5269" i="6"/>
  <c r="D5268" i="6"/>
  <c r="D5267" i="6"/>
  <c r="D5266" i="6"/>
  <c r="D5265" i="6"/>
  <c r="D5264" i="6"/>
  <c r="D5263" i="6"/>
  <c r="D5262" i="6"/>
  <c r="D5261" i="6"/>
  <c r="D5260" i="6"/>
  <c r="D5259" i="6"/>
  <c r="D5258" i="6"/>
  <c r="D5257" i="6"/>
  <c r="D5256" i="6"/>
  <c r="D5255" i="6"/>
  <c r="D5254" i="6"/>
  <c r="D5253" i="6"/>
  <c r="D5252" i="6"/>
  <c r="D5251" i="6"/>
  <c r="D5250" i="6"/>
  <c r="D5249" i="6"/>
  <c r="D5248" i="6"/>
  <c r="D5247" i="6"/>
  <c r="D5246" i="6"/>
  <c r="D5245" i="6"/>
  <c r="D5244" i="6"/>
  <c r="D5243" i="6"/>
  <c r="D5242" i="6"/>
  <c r="D5241" i="6"/>
  <c r="D5240" i="6"/>
  <c r="D5239" i="6"/>
  <c r="D5238" i="6"/>
  <c r="D5237" i="6"/>
  <c r="D5236" i="6"/>
  <c r="D5235" i="6"/>
  <c r="D5234" i="6"/>
  <c r="D5233" i="6"/>
  <c r="D5232" i="6"/>
  <c r="D5231" i="6"/>
  <c r="D5230" i="6"/>
  <c r="D5229" i="6"/>
  <c r="D5228" i="6"/>
  <c r="D5227" i="6"/>
  <c r="D5226" i="6"/>
  <c r="D5225" i="6"/>
  <c r="D5224" i="6"/>
  <c r="D5223" i="6"/>
  <c r="D5222" i="6"/>
  <c r="D5221" i="6"/>
  <c r="D5220" i="6"/>
  <c r="D5219" i="6"/>
  <c r="D5218" i="6"/>
  <c r="D5217" i="6"/>
  <c r="D5216" i="6"/>
  <c r="D5215" i="6"/>
  <c r="D5214" i="6"/>
  <c r="D5213" i="6"/>
  <c r="D5212" i="6"/>
  <c r="D5211" i="6"/>
  <c r="D5210" i="6"/>
  <c r="D5209" i="6"/>
  <c r="D5208" i="6"/>
  <c r="D5207" i="6"/>
  <c r="D5206" i="6"/>
  <c r="D5205" i="6"/>
  <c r="D5204" i="6"/>
  <c r="D5203" i="6"/>
  <c r="D5202" i="6"/>
  <c r="D5201" i="6"/>
  <c r="D5200" i="6"/>
  <c r="D5199" i="6"/>
  <c r="D5198" i="6"/>
  <c r="D5197" i="6"/>
  <c r="D5196" i="6"/>
  <c r="D5195" i="6"/>
  <c r="D5194" i="6"/>
  <c r="D5193" i="6"/>
  <c r="D5192" i="6"/>
  <c r="D5191" i="6"/>
  <c r="D5190" i="6"/>
  <c r="D5189" i="6"/>
  <c r="D5188" i="6"/>
  <c r="D5187" i="6"/>
  <c r="D5186" i="6"/>
  <c r="D5185" i="6"/>
  <c r="D5184" i="6"/>
  <c r="D5183" i="6"/>
  <c r="D5182" i="6"/>
  <c r="D5181" i="6"/>
  <c r="D5180" i="6"/>
  <c r="D5179" i="6"/>
  <c r="D5178" i="6"/>
  <c r="D5177" i="6"/>
  <c r="D5176" i="6"/>
  <c r="D5175" i="6"/>
  <c r="D5174" i="6"/>
  <c r="D5173" i="6"/>
  <c r="D5172" i="6"/>
  <c r="D5171" i="6"/>
  <c r="D5170" i="6"/>
  <c r="D5169" i="6"/>
  <c r="D5168" i="6"/>
  <c r="D5167" i="6"/>
  <c r="D5166" i="6"/>
  <c r="D5165" i="6"/>
  <c r="D5164" i="6"/>
  <c r="D5163" i="6"/>
  <c r="D5162" i="6"/>
  <c r="D5161" i="6"/>
  <c r="D5160" i="6"/>
  <c r="D5159" i="6"/>
  <c r="D5158" i="6"/>
  <c r="D5157" i="6"/>
  <c r="D5156" i="6"/>
  <c r="D5155" i="6"/>
  <c r="D5154" i="6"/>
  <c r="D5153" i="6"/>
  <c r="D5152" i="6"/>
  <c r="D5151" i="6"/>
  <c r="D5150" i="6"/>
  <c r="D5149" i="6"/>
  <c r="D5148" i="6"/>
  <c r="D5147" i="6"/>
  <c r="D5146" i="6"/>
  <c r="D5145" i="6"/>
  <c r="D5144" i="6"/>
  <c r="D5143" i="6"/>
  <c r="D5142" i="6"/>
  <c r="D5141" i="6"/>
  <c r="D5140" i="6"/>
  <c r="D5139" i="6"/>
  <c r="D5138" i="6"/>
  <c r="D5137" i="6"/>
  <c r="D5136" i="6"/>
  <c r="D5135" i="6"/>
  <c r="D5134" i="6"/>
  <c r="D5133" i="6"/>
  <c r="D5132" i="6"/>
  <c r="D5131" i="6"/>
  <c r="D5130" i="6"/>
  <c r="D5129" i="6"/>
  <c r="D5128" i="6"/>
  <c r="D5127" i="6"/>
  <c r="D5126" i="6"/>
  <c r="D5125" i="6"/>
  <c r="D5124" i="6"/>
  <c r="D5123" i="6"/>
  <c r="D5122" i="6"/>
  <c r="D5121" i="6"/>
  <c r="D5120" i="6"/>
  <c r="D5119" i="6"/>
  <c r="D5118" i="6"/>
  <c r="D5117" i="6"/>
  <c r="D5116" i="6"/>
  <c r="D5115" i="6"/>
  <c r="D5114" i="6"/>
  <c r="D5113" i="6"/>
  <c r="D5112" i="6"/>
  <c r="D5111" i="6"/>
  <c r="D5110" i="6"/>
  <c r="D5109" i="6"/>
  <c r="D5108" i="6"/>
  <c r="D5107" i="6"/>
  <c r="D5106" i="6"/>
  <c r="D5105" i="6"/>
  <c r="D5104" i="6"/>
  <c r="D5103" i="6"/>
  <c r="D5102" i="6"/>
  <c r="D5101" i="6"/>
  <c r="D5100" i="6"/>
  <c r="D5099" i="6"/>
  <c r="D5098" i="6"/>
  <c r="D5097" i="6"/>
  <c r="D5096" i="6"/>
  <c r="D5095" i="6"/>
  <c r="D5094" i="6"/>
  <c r="D5093" i="6"/>
  <c r="D5092" i="6"/>
  <c r="D5091" i="6"/>
  <c r="D5090" i="6"/>
  <c r="D5089" i="6"/>
  <c r="D5088" i="6"/>
  <c r="D5087" i="6"/>
  <c r="D5086" i="6"/>
  <c r="D5085" i="6"/>
  <c r="D5084" i="6"/>
  <c r="D5083" i="6"/>
  <c r="D5082" i="6"/>
  <c r="D5081" i="6"/>
  <c r="D5080" i="6"/>
  <c r="D5079" i="6"/>
  <c r="D5078" i="6"/>
  <c r="D5077" i="6"/>
  <c r="D5076" i="6"/>
  <c r="D5075" i="6"/>
  <c r="D5074" i="6"/>
  <c r="D5073" i="6"/>
  <c r="D5072" i="6"/>
  <c r="D5071" i="6"/>
  <c r="D5070" i="6"/>
  <c r="D5069" i="6"/>
  <c r="D5068" i="6"/>
  <c r="D5067" i="6"/>
  <c r="D5066" i="6"/>
  <c r="D5065" i="6"/>
  <c r="D5064" i="6"/>
  <c r="D5063" i="6"/>
  <c r="D5062" i="6"/>
  <c r="D5061" i="6"/>
  <c r="D5060" i="6"/>
  <c r="D5059" i="6"/>
  <c r="D5058" i="6"/>
  <c r="D5057" i="6"/>
  <c r="D5056" i="6"/>
  <c r="D5055" i="6"/>
  <c r="D5054" i="6"/>
  <c r="D5053" i="6"/>
  <c r="D5052" i="6"/>
  <c r="D5051" i="6"/>
  <c r="D5050" i="6"/>
  <c r="D5049" i="6"/>
  <c r="D5048" i="6"/>
  <c r="D5047" i="6"/>
  <c r="D5046" i="6"/>
  <c r="D5045" i="6"/>
  <c r="D5044" i="6"/>
  <c r="D5043" i="6"/>
  <c r="D5042" i="6"/>
  <c r="D5041" i="6"/>
  <c r="D5040" i="6"/>
  <c r="D5039" i="6"/>
  <c r="D5038" i="6"/>
  <c r="D5037" i="6"/>
  <c r="D5036" i="6"/>
  <c r="D5035" i="6"/>
  <c r="D5034" i="6"/>
  <c r="D5033" i="6"/>
  <c r="D5032" i="6"/>
  <c r="D5031" i="6"/>
  <c r="D5030" i="6"/>
  <c r="D5029" i="6"/>
  <c r="D5028" i="6"/>
  <c r="D5027" i="6"/>
  <c r="D5026" i="6"/>
  <c r="D5025" i="6"/>
  <c r="D5024" i="6"/>
  <c r="D5023" i="6"/>
  <c r="D5022" i="6"/>
  <c r="D5021" i="6"/>
  <c r="D5020" i="6"/>
  <c r="D5019" i="6"/>
  <c r="D5018" i="6"/>
  <c r="D5017" i="6"/>
  <c r="D5016" i="6"/>
  <c r="D5015" i="6"/>
  <c r="D5014" i="6"/>
  <c r="D5013" i="6"/>
  <c r="D5012" i="6"/>
  <c r="D5011" i="6"/>
  <c r="D5010" i="6"/>
  <c r="D5009" i="6"/>
  <c r="D5008" i="6"/>
  <c r="D5007" i="6"/>
  <c r="D5006" i="6"/>
  <c r="D5005" i="6"/>
  <c r="D5004" i="6"/>
  <c r="D5003" i="6"/>
  <c r="D5002" i="6"/>
  <c r="D5001" i="6"/>
  <c r="D5000" i="6"/>
  <c r="D4999" i="6"/>
  <c r="D4998" i="6"/>
  <c r="D4997" i="6"/>
  <c r="D4996" i="6"/>
  <c r="D4995" i="6"/>
  <c r="D4994" i="6"/>
  <c r="D4993" i="6"/>
  <c r="D4992" i="6"/>
  <c r="D4991" i="6"/>
  <c r="D4990" i="6"/>
  <c r="D4989" i="6"/>
  <c r="D4988" i="6"/>
  <c r="D4987" i="6"/>
  <c r="D4986" i="6"/>
  <c r="D4985" i="6"/>
  <c r="D4984" i="6"/>
  <c r="D4983" i="6"/>
  <c r="D4982" i="6"/>
  <c r="D4981" i="6"/>
  <c r="D4980" i="6"/>
  <c r="D4979" i="6"/>
  <c r="D4978" i="6"/>
  <c r="D4977" i="6"/>
  <c r="D4976" i="6"/>
  <c r="D4975" i="6"/>
  <c r="D4974" i="6"/>
  <c r="D4973" i="6"/>
  <c r="D4972" i="6"/>
  <c r="D4971" i="6"/>
  <c r="D4970" i="6"/>
  <c r="D4969" i="6"/>
  <c r="D4968" i="6"/>
  <c r="D4967" i="6"/>
  <c r="D4966" i="6"/>
  <c r="D4965" i="6"/>
  <c r="D4964" i="6"/>
  <c r="D4963" i="6"/>
  <c r="D4962" i="6"/>
  <c r="D4961" i="6"/>
  <c r="D4960" i="6"/>
  <c r="D4959" i="6"/>
  <c r="D4958" i="6"/>
  <c r="D4957" i="6"/>
  <c r="D4956" i="6"/>
  <c r="D4955" i="6"/>
  <c r="D4954" i="6"/>
  <c r="D4953" i="6"/>
  <c r="D4952" i="6"/>
  <c r="D4951" i="6"/>
  <c r="D4950" i="6"/>
  <c r="D4949" i="6"/>
  <c r="D4948" i="6"/>
  <c r="D4947" i="6"/>
  <c r="D4946" i="6"/>
  <c r="D4945" i="6"/>
  <c r="D4944" i="6"/>
  <c r="D4943" i="6"/>
  <c r="D4942" i="6"/>
  <c r="D4941" i="6"/>
  <c r="D4940" i="6"/>
  <c r="D4939" i="6"/>
  <c r="D4938" i="6"/>
  <c r="D4937" i="6"/>
  <c r="D4936" i="6"/>
  <c r="D4935" i="6"/>
  <c r="D4934" i="6"/>
  <c r="D4933" i="6"/>
  <c r="D4932" i="6"/>
  <c r="D4931" i="6"/>
  <c r="D4930" i="6"/>
  <c r="D4929" i="6"/>
  <c r="D4928" i="6"/>
  <c r="D4927" i="6"/>
  <c r="D4926" i="6"/>
  <c r="D4925" i="6"/>
  <c r="D4924" i="6"/>
  <c r="D4923" i="6"/>
  <c r="D4922" i="6"/>
  <c r="D4921" i="6"/>
  <c r="D4920" i="6"/>
  <c r="D4919" i="6"/>
  <c r="D4918" i="6"/>
  <c r="D4917" i="6"/>
  <c r="D4916" i="6"/>
  <c r="D4915" i="6"/>
  <c r="D4914" i="6"/>
  <c r="D4913" i="6"/>
  <c r="D4912" i="6"/>
  <c r="D4911" i="6"/>
  <c r="D4910" i="6"/>
  <c r="D4909" i="6"/>
  <c r="D4908" i="6"/>
  <c r="D4907" i="6"/>
  <c r="D4906" i="6"/>
  <c r="D4905" i="6"/>
  <c r="D4904" i="6"/>
  <c r="D4903" i="6"/>
  <c r="D4902" i="6"/>
  <c r="D4901" i="6"/>
  <c r="D4900" i="6"/>
  <c r="D4899" i="6"/>
  <c r="D4898" i="6"/>
  <c r="D4897" i="6"/>
  <c r="D4896" i="6"/>
  <c r="D4895" i="6"/>
  <c r="D4894" i="6"/>
  <c r="D4893" i="6"/>
  <c r="D4892" i="6"/>
  <c r="D4891" i="6"/>
  <c r="D4890" i="6"/>
  <c r="D4889" i="6"/>
  <c r="D4888" i="6"/>
  <c r="D4887" i="6"/>
  <c r="D4886" i="6"/>
  <c r="D4885" i="6"/>
  <c r="D4884" i="6"/>
  <c r="D4883" i="6"/>
  <c r="D4882" i="6"/>
  <c r="D4881" i="6"/>
  <c r="D4880" i="6"/>
  <c r="D4879" i="6"/>
  <c r="D4878" i="6"/>
  <c r="D4877" i="6"/>
  <c r="D4876" i="6"/>
  <c r="D4875" i="6"/>
  <c r="D4874" i="6"/>
  <c r="D4873" i="6"/>
  <c r="D4872" i="6"/>
  <c r="D4871" i="6"/>
  <c r="D4870" i="6"/>
  <c r="D4869" i="6"/>
  <c r="D4868" i="6"/>
  <c r="D4867" i="6"/>
  <c r="D4866" i="6"/>
  <c r="D4865" i="6"/>
  <c r="D4864" i="6"/>
  <c r="D4863" i="6"/>
  <c r="D4862" i="6"/>
  <c r="D4861" i="6"/>
  <c r="D4860" i="6"/>
  <c r="D4859" i="6"/>
  <c r="D4858" i="6"/>
  <c r="D4857" i="6"/>
  <c r="D4856" i="6"/>
  <c r="D4855" i="6"/>
  <c r="D4854" i="6"/>
  <c r="D4853" i="6"/>
  <c r="D4852" i="6"/>
  <c r="D4851" i="6"/>
  <c r="D4850" i="6"/>
  <c r="D4849" i="6"/>
  <c r="D4848" i="6"/>
  <c r="D4847" i="6"/>
  <c r="D4846" i="6"/>
  <c r="D4845" i="6"/>
  <c r="D4844" i="6"/>
  <c r="D4843" i="6"/>
  <c r="D4842" i="6"/>
  <c r="D4841" i="6"/>
  <c r="D4840" i="6"/>
  <c r="D4839" i="6"/>
  <c r="D4838" i="6"/>
  <c r="D4837" i="6"/>
  <c r="D4836" i="6"/>
  <c r="D4835" i="6"/>
  <c r="D4834" i="6"/>
  <c r="D4833" i="6"/>
  <c r="D4832" i="6"/>
  <c r="D4831" i="6"/>
  <c r="D4830" i="6"/>
  <c r="D4829" i="6"/>
  <c r="D4828" i="6"/>
  <c r="D4827" i="6"/>
  <c r="D4826" i="6"/>
  <c r="D4825" i="6"/>
  <c r="D4824" i="6"/>
  <c r="D4823" i="6"/>
  <c r="D4822" i="6"/>
  <c r="D4821" i="6"/>
  <c r="D4820" i="6"/>
  <c r="D4819" i="6"/>
  <c r="D4818" i="6"/>
  <c r="D4817" i="6"/>
  <c r="D4816" i="6"/>
  <c r="D4815" i="6"/>
  <c r="D4814" i="6"/>
  <c r="D4813" i="6"/>
  <c r="D4812" i="6"/>
  <c r="D4811" i="6"/>
  <c r="D4810" i="6"/>
  <c r="D4809" i="6"/>
  <c r="D4808" i="6"/>
  <c r="D4807" i="6"/>
  <c r="D4806" i="6"/>
  <c r="D4805" i="6"/>
  <c r="D4804" i="6"/>
  <c r="D4803" i="6"/>
  <c r="D4802" i="6"/>
  <c r="D4801" i="6"/>
  <c r="D4800" i="6"/>
  <c r="D4799" i="6"/>
  <c r="D4798" i="6"/>
  <c r="D4797" i="6"/>
  <c r="D4796" i="6"/>
  <c r="D4795" i="6"/>
  <c r="D4794" i="6"/>
  <c r="D4793" i="6"/>
  <c r="D4792" i="6"/>
  <c r="D4791" i="6"/>
  <c r="D4790" i="6"/>
  <c r="D4789" i="6"/>
  <c r="D4788" i="6"/>
  <c r="D4787" i="6"/>
  <c r="D4786" i="6"/>
  <c r="D4785" i="6"/>
  <c r="D4784" i="6"/>
  <c r="D4783" i="6"/>
  <c r="D4782" i="6"/>
  <c r="D4781" i="6"/>
  <c r="D4780" i="6"/>
  <c r="D4779" i="6"/>
  <c r="D4778" i="6"/>
  <c r="D4777" i="6"/>
  <c r="D4776" i="6"/>
  <c r="D4775" i="6"/>
  <c r="D4774" i="6"/>
  <c r="D4773" i="6"/>
  <c r="D4772" i="6"/>
  <c r="D4771" i="6"/>
  <c r="D4770" i="6"/>
  <c r="D4769" i="6"/>
  <c r="D4768" i="6"/>
  <c r="D4767" i="6"/>
  <c r="D4766" i="6"/>
  <c r="D4765" i="6"/>
  <c r="D4764" i="6"/>
  <c r="D4763" i="6"/>
  <c r="D4762" i="6"/>
  <c r="D4761" i="6"/>
  <c r="D4760" i="6"/>
  <c r="D4759" i="6"/>
  <c r="D4758" i="6"/>
  <c r="D4757" i="6"/>
  <c r="D4756" i="6"/>
  <c r="D4755" i="6"/>
  <c r="D4754" i="6"/>
  <c r="D4753" i="6"/>
  <c r="D4752" i="6"/>
  <c r="D4751" i="6"/>
  <c r="D4750" i="6"/>
  <c r="D4749" i="6"/>
  <c r="D4748" i="6"/>
  <c r="D4747" i="6"/>
  <c r="D4746" i="6"/>
  <c r="D4745" i="6"/>
  <c r="D4744" i="6"/>
  <c r="D4743" i="6"/>
  <c r="D4742" i="6"/>
  <c r="D4741" i="6"/>
  <c r="D4740" i="6"/>
  <c r="D4739" i="6"/>
  <c r="D4738" i="6"/>
  <c r="D4737" i="6"/>
  <c r="D4736" i="6"/>
  <c r="D4735" i="6"/>
  <c r="D4734" i="6"/>
  <c r="D4733" i="6"/>
  <c r="D4732" i="6"/>
  <c r="D4731" i="6"/>
  <c r="D4730" i="6"/>
  <c r="D4729" i="6"/>
  <c r="D4728" i="6"/>
  <c r="D4727" i="6"/>
  <c r="D4726" i="6"/>
  <c r="D4725" i="6"/>
  <c r="D4724" i="6"/>
  <c r="D4723" i="6"/>
  <c r="D4722" i="6"/>
  <c r="D4721" i="6"/>
  <c r="D4720" i="6"/>
  <c r="D4719" i="6"/>
  <c r="D4718" i="6"/>
  <c r="D4717" i="6"/>
  <c r="D4716" i="6"/>
  <c r="D4715" i="6"/>
  <c r="D4714" i="6"/>
  <c r="D4713" i="6"/>
  <c r="D4712" i="6"/>
  <c r="D4711" i="6"/>
  <c r="D4710" i="6"/>
  <c r="D4709" i="6"/>
  <c r="D4708" i="6"/>
  <c r="D4707" i="6"/>
  <c r="D4706" i="6"/>
  <c r="D4705" i="6"/>
  <c r="D4704" i="6"/>
  <c r="D4703" i="6"/>
  <c r="D4702" i="6"/>
  <c r="D4701" i="6"/>
  <c r="D4700" i="6"/>
  <c r="D4699" i="6"/>
  <c r="D4698" i="6"/>
  <c r="D4697" i="6"/>
  <c r="D4696" i="6"/>
  <c r="D4695" i="6"/>
  <c r="D4694" i="6"/>
  <c r="D4693" i="6"/>
  <c r="D4692" i="6"/>
  <c r="D4691" i="6"/>
  <c r="D4690" i="6"/>
  <c r="D4689" i="6"/>
  <c r="D4688" i="6"/>
  <c r="D4687" i="6"/>
  <c r="D4686" i="6"/>
  <c r="D4685" i="6"/>
  <c r="D4684" i="6"/>
  <c r="D4683" i="6"/>
  <c r="D4682" i="6"/>
  <c r="D4681" i="6"/>
  <c r="D4680" i="6"/>
  <c r="D4679" i="6"/>
  <c r="D4678" i="6"/>
  <c r="D4677" i="6"/>
  <c r="D4676" i="6"/>
  <c r="D4675" i="6"/>
  <c r="D4674" i="6"/>
  <c r="D4673" i="6"/>
  <c r="D4672" i="6"/>
  <c r="D4671" i="6"/>
  <c r="D4670" i="6"/>
  <c r="D4669" i="6"/>
  <c r="D4668" i="6"/>
  <c r="D4667" i="6"/>
  <c r="D4666" i="6"/>
  <c r="D4665" i="6"/>
  <c r="D4664" i="6"/>
  <c r="D4663" i="6"/>
  <c r="D4662" i="6"/>
  <c r="D4661" i="6"/>
  <c r="D4660" i="6"/>
  <c r="D4659" i="6"/>
  <c r="D4658" i="6"/>
  <c r="D4657" i="6"/>
  <c r="D4656" i="6"/>
  <c r="D4655" i="6"/>
  <c r="D4654" i="6"/>
  <c r="D4653" i="6"/>
  <c r="D4652" i="6"/>
  <c r="D4651" i="6"/>
  <c r="D4650" i="6"/>
  <c r="D4649" i="6"/>
  <c r="D4648" i="6"/>
  <c r="D4647" i="6"/>
  <c r="D4646" i="6"/>
  <c r="D4645" i="6"/>
  <c r="D4644" i="6"/>
  <c r="D4643" i="6"/>
  <c r="D4642" i="6"/>
  <c r="D4641" i="6"/>
  <c r="D4640" i="6"/>
  <c r="D4639" i="6"/>
  <c r="D4638" i="6"/>
  <c r="D4637" i="6"/>
  <c r="D4636" i="6"/>
  <c r="D4635" i="6"/>
  <c r="D4634" i="6"/>
  <c r="D4633" i="6"/>
  <c r="D4632" i="6"/>
  <c r="D4631" i="6"/>
  <c r="D4630" i="6"/>
  <c r="D4629" i="6"/>
  <c r="D4628" i="6"/>
  <c r="D4627" i="6"/>
  <c r="D4626" i="6"/>
  <c r="D4625" i="6"/>
  <c r="D4624" i="6"/>
  <c r="D4623" i="6"/>
  <c r="D4622" i="6"/>
  <c r="D4621" i="6"/>
  <c r="D4620" i="6"/>
  <c r="D4619" i="6"/>
  <c r="D4618" i="6"/>
  <c r="D4617" i="6"/>
  <c r="D4616" i="6"/>
  <c r="D4615" i="6"/>
  <c r="D4614" i="6"/>
  <c r="D4613" i="6"/>
  <c r="D4612" i="6"/>
  <c r="D4611" i="6"/>
  <c r="D4610" i="6"/>
  <c r="D4609" i="6"/>
  <c r="D4608" i="6"/>
  <c r="D4607" i="6"/>
  <c r="D4606" i="6"/>
  <c r="D4605" i="6"/>
  <c r="D4604" i="6"/>
  <c r="D4603" i="6"/>
  <c r="D4602" i="6"/>
  <c r="D4601" i="6"/>
  <c r="D4600" i="6"/>
  <c r="D4599" i="6"/>
  <c r="D4598" i="6"/>
  <c r="D4597" i="6"/>
  <c r="D4596" i="6"/>
  <c r="D4595" i="6"/>
  <c r="D4594" i="6"/>
  <c r="D4593" i="6"/>
  <c r="D4592" i="6"/>
  <c r="D4591" i="6"/>
  <c r="D4590" i="6"/>
  <c r="D4589" i="6"/>
  <c r="D4588" i="6"/>
  <c r="D4587" i="6"/>
  <c r="D4586" i="6"/>
  <c r="D4585" i="6"/>
  <c r="D4584" i="6"/>
  <c r="D4583" i="6"/>
  <c r="D4582" i="6"/>
  <c r="D4581" i="6"/>
  <c r="D4580" i="6"/>
  <c r="D4579" i="6"/>
  <c r="D4578" i="6"/>
  <c r="D4577" i="6"/>
  <c r="D4576" i="6"/>
  <c r="D4575" i="6"/>
  <c r="D4574" i="6"/>
  <c r="D4573" i="6"/>
  <c r="D4572" i="6"/>
  <c r="D4571" i="6"/>
  <c r="D4570" i="6"/>
  <c r="D4569" i="6"/>
  <c r="D4568" i="6"/>
  <c r="D4567" i="6"/>
  <c r="D4566" i="6"/>
  <c r="D4565" i="6"/>
  <c r="D4564" i="6"/>
  <c r="D4563" i="6"/>
  <c r="D4562" i="6"/>
  <c r="D4561" i="6"/>
  <c r="D4560" i="6"/>
  <c r="D4559" i="6"/>
  <c r="D4558" i="6"/>
  <c r="D4557" i="6"/>
  <c r="D4556" i="6"/>
  <c r="D4555" i="6"/>
  <c r="D4554" i="6"/>
  <c r="D4553" i="6"/>
  <c r="D4552" i="6"/>
  <c r="D4551" i="6"/>
  <c r="D4550" i="6"/>
  <c r="D4549" i="6"/>
  <c r="D4548" i="6"/>
  <c r="D4547" i="6"/>
  <c r="D4546" i="6"/>
  <c r="D4545" i="6"/>
  <c r="D4544" i="6"/>
  <c r="D4543" i="6"/>
  <c r="D4542" i="6"/>
  <c r="D4541" i="6"/>
  <c r="D4540" i="6"/>
  <c r="D4539" i="6"/>
  <c r="D4538" i="6"/>
  <c r="D4537" i="6"/>
  <c r="D4536" i="6"/>
  <c r="D4535" i="6"/>
  <c r="D4534" i="6"/>
  <c r="D4533" i="6"/>
  <c r="D4532" i="6"/>
  <c r="D4531" i="6"/>
  <c r="D4530" i="6"/>
  <c r="D4529" i="6"/>
  <c r="D4528" i="6"/>
  <c r="D4527" i="6"/>
  <c r="D4526" i="6"/>
  <c r="D4525" i="6"/>
  <c r="D4524" i="6"/>
  <c r="D4523" i="6"/>
  <c r="D4522" i="6"/>
  <c r="D4521" i="6"/>
  <c r="D4520" i="6"/>
  <c r="D4519" i="6"/>
  <c r="D4518" i="6"/>
  <c r="D4517" i="6"/>
  <c r="D4516" i="6"/>
  <c r="D4515" i="6"/>
  <c r="D4514" i="6"/>
  <c r="D4513" i="6"/>
  <c r="D4512" i="6"/>
  <c r="D4511" i="6"/>
  <c r="D4510" i="6"/>
  <c r="D4509" i="6"/>
  <c r="D4508" i="6"/>
  <c r="D4507" i="6"/>
  <c r="D4506" i="6"/>
  <c r="D4505" i="6"/>
  <c r="D4504" i="6"/>
  <c r="D4503" i="6"/>
  <c r="D4502" i="6"/>
  <c r="D4501" i="6"/>
  <c r="D4500" i="6"/>
  <c r="D4499" i="6"/>
  <c r="D4498" i="6"/>
  <c r="D4497" i="6"/>
  <c r="D4496" i="6"/>
  <c r="D4495" i="6"/>
  <c r="D4494" i="6"/>
  <c r="D4493" i="6"/>
  <c r="D4492" i="6"/>
  <c r="D4491" i="6"/>
  <c r="D4490" i="6"/>
  <c r="D4489" i="6"/>
  <c r="D4488" i="6"/>
  <c r="D4487" i="6"/>
  <c r="D4486" i="6"/>
  <c r="D4485" i="6"/>
  <c r="D4484" i="6"/>
  <c r="D4483" i="6"/>
  <c r="D4482" i="6"/>
  <c r="D4481" i="6"/>
  <c r="D4480" i="6"/>
  <c r="D4479" i="6"/>
  <c r="D4478" i="6"/>
  <c r="D4477" i="6"/>
  <c r="D4476" i="6"/>
  <c r="D4475" i="6"/>
  <c r="D4474" i="6"/>
  <c r="D4473" i="6"/>
  <c r="D4472" i="6"/>
  <c r="D4471" i="6"/>
  <c r="D4470" i="6"/>
  <c r="D4469" i="6"/>
  <c r="D4468" i="6"/>
  <c r="D4467" i="6"/>
  <c r="D4466" i="6"/>
  <c r="D4465" i="6"/>
  <c r="D4464" i="6"/>
  <c r="D4463" i="6"/>
  <c r="D4462" i="6"/>
  <c r="D4461" i="6"/>
  <c r="D4460" i="6"/>
  <c r="D4459" i="6"/>
  <c r="D4458" i="6"/>
  <c r="D4457" i="6"/>
  <c r="D4456" i="6"/>
  <c r="D4455" i="6"/>
  <c r="D4454" i="6"/>
  <c r="D4453" i="6"/>
  <c r="D4452" i="6"/>
  <c r="D4451" i="6"/>
  <c r="D4450" i="6"/>
  <c r="D4449" i="6"/>
  <c r="D4448" i="6"/>
  <c r="D4447" i="6"/>
  <c r="D4446" i="6"/>
  <c r="D4445" i="6"/>
  <c r="D4444" i="6"/>
  <c r="D4443" i="6"/>
  <c r="D4442" i="6"/>
  <c r="D4441" i="6"/>
  <c r="D4440" i="6"/>
  <c r="D4439" i="6"/>
  <c r="D4438" i="6"/>
  <c r="D4437" i="6"/>
  <c r="D4436" i="6"/>
  <c r="D4435" i="6"/>
  <c r="D4434" i="6"/>
  <c r="D4433" i="6"/>
  <c r="D4432" i="6"/>
  <c r="D4431" i="6"/>
  <c r="D4430" i="6"/>
  <c r="D4429" i="6"/>
  <c r="D4428" i="6"/>
  <c r="D4427" i="6"/>
  <c r="D4426" i="6"/>
  <c r="D4425" i="6"/>
  <c r="D4424" i="6"/>
  <c r="D4423" i="6"/>
  <c r="D4422" i="6"/>
  <c r="D4421" i="6"/>
  <c r="D4420" i="6"/>
  <c r="D4419" i="6"/>
  <c r="D4418" i="6"/>
  <c r="D4417" i="6"/>
  <c r="D4416" i="6"/>
  <c r="D4415" i="6"/>
  <c r="D4414" i="6"/>
  <c r="D4413" i="6"/>
  <c r="D4412" i="6"/>
  <c r="D4411" i="6"/>
  <c r="D4410" i="6"/>
  <c r="D4409" i="6"/>
  <c r="D4408" i="6"/>
  <c r="D4407" i="6"/>
  <c r="D4406" i="6"/>
  <c r="D4405" i="6"/>
  <c r="D4404" i="6"/>
  <c r="D4403" i="6"/>
  <c r="D4402" i="6"/>
  <c r="D4401" i="6"/>
  <c r="D4400" i="6"/>
  <c r="D4399" i="6"/>
  <c r="D4398" i="6"/>
  <c r="D4397" i="6"/>
  <c r="D4396" i="6"/>
  <c r="D4395" i="6"/>
  <c r="D4394" i="6"/>
  <c r="D4393" i="6"/>
  <c r="D4392" i="6"/>
  <c r="D4391" i="6"/>
  <c r="D4390" i="6"/>
  <c r="D4389" i="6"/>
  <c r="D4388" i="6"/>
  <c r="D4387" i="6"/>
  <c r="D4386" i="6"/>
  <c r="D4385" i="6"/>
  <c r="D4384" i="6"/>
  <c r="D4383" i="6"/>
  <c r="D4382" i="6"/>
  <c r="D4381" i="6"/>
  <c r="D4380" i="6"/>
  <c r="D4379" i="6"/>
  <c r="D4378" i="6"/>
  <c r="D4377" i="6"/>
  <c r="D4376" i="6"/>
  <c r="D4375" i="6"/>
  <c r="D4374" i="6"/>
  <c r="D4373" i="6"/>
  <c r="D4372" i="6"/>
  <c r="D4371" i="6"/>
  <c r="D4370" i="6"/>
  <c r="D4369" i="6"/>
  <c r="D4368" i="6"/>
  <c r="D4367" i="6"/>
  <c r="D4366" i="6"/>
  <c r="D4365" i="6"/>
  <c r="D4364" i="6"/>
  <c r="D4363" i="6"/>
  <c r="D4362" i="6"/>
  <c r="D4361" i="6"/>
  <c r="D4360" i="6"/>
  <c r="D4359" i="6"/>
  <c r="D4358" i="6"/>
  <c r="D4357" i="6"/>
  <c r="D4356" i="6"/>
  <c r="D4355" i="6"/>
  <c r="D4354" i="6"/>
  <c r="D4353" i="6"/>
  <c r="D4352" i="6"/>
  <c r="D4351" i="6"/>
  <c r="D4350" i="6"/>
  <c r="D4349" i="6"/>
  <c r="D4348" i="6"/>
  <c r="D4347" i="6"/>
  <c r="D4346" i="6"/>
  <c r="D4345" i="6"/>
  <c r="D4344" i="6"/>
  <c r="D4343" i="6"/>
  <c r="D4342" i="6"/>
  <c r="D4341" i="6"/>
  <c r="D4340" i="6"/>
  <c r="D4339" i="6"/>
  <c r="D4338" i="6"/>
  <c r="D4337" i="6"/>
  <c r="D4336" i="6"/>
  <c r="D4335" i="6"/>
  <c r="D4334" i="6"/>
  <c r="D4333" i="6"/>
  <c r="D4332" i="6"/>
  <c r="D4331" i="6"/>
  <c r="D4330" i="6"/>
  <c r="D4329" i="6"/>
  <c r="D4328" i="6"/>
  <c r="D4327" i="6"/>
  <c r="D4326" i="6"/>
  <c r="D4325" i="6"/>
  <c r="D4324" i="6"/>
  <c r="D4323" i="6"/>
  <c r="D4322" i="6"/>
  <c r="D4321" i="6"/>
  <c r="D4320" i="6"/>
  <c r="D4319" i="6"/>
  <c r="D4318" i="6"/>
  <c r="D4317" i="6"/>
  <c r="D4316" i="6"/>
  <c r="D4315" i="6"/>
  <c r="D4314" i="6"/>
  <c r="D4313" i="6"/>
  <c r="D4312" i="6"/>
  <c r="D4311" i="6"/>
  <c r="D4310" i="6"/>
  <c r="D4309" i="6"/>
  <c r="D4308" i="6"/>
  <c r="D4307" i="6"/>
  <c r="D4306" i="6"/>
  <c r="D4305" i="6"/>
  <c r="D4304" i="6"/>
  <c r="D4303" i="6"/>
  <c r="D4302" i="6"/>
  <c r="D4301" i="6"/>
  <c r="D4300" i="6"/>
  <c r="D4299" i="6"/>
  <c r="D4298" i="6"/>
  <c r="D4297" i="6"/>
  <c r="D4296" i="6"/>
  <c r="D4295" i="6"/>
  <c r="D4294" i="6"/>
  <c r="D4293" i="6"/>
  <c r="D4292" i="6"/>
  <c r="D4291" i="6"/>
  <c r="D4290" i="6"/>
  <c r="D4289" i="6"/>
  <c r="D4288" i="6"/>
  <c r="D4287" i="6"/>
  <c r="D4286" i="6"/>
  <c r="D4285" i="6"/>
  <c r="D4284" i="6"/>
  <c r="D4283" i="6"/>
  <c r="D4282" i="6"/>
  <c r="D4281" i="6"/>
  <c r="D4280" i="6"/>
  <c r="D4279" i="6"/>
  <c r="D4278" i="6"/>
  <c r="D4277" i="6"/>
  <c r="D4276" i="6"/>
  <c r="D4275" i="6"/>
  <c r="D4274" i="6"/>
  <c r="D4273" i="6"/>
  <c r="D4272" i="6"/>
  <c r="D4271" i="6"/>
  <c r="D4270" i="6"/>
  <c r="D4269" i="6"/>
  <c r="D4268" i="6"/>
  <c r="D4267" i="6"/>
  <c r="D4266" i="6"/>
  <c r="D4265" i="6"/>
  <c r="D4264" i="6"/>
  <c r="D4263" i="6"/>
  <c r="D4262" i="6"/>
  <c r="D4261" i="6"/>
  <c r="D4260" i="6"/>
  <c r="D4259" i="6"/>
  <c r="D4258" i="6"/>
  <c r="D4257" i="6"/>
  <c r="D4256" i="6"/>
  <c r="D4255" i="6"/>
  <c r="D4254" i="6"/>
  <c r="D4253" i="6"/>
  <c r="D4252" i="6"/>
  <c r="D4251" i="6"/>
  <c r="D4250" i="6"/>
  <c r="D4249" i="6"/>
  <c r="D4248" i="6"/>
  <c r="D4247" i="6"/>
  <c r="D4246" i="6"/>
  <c r="D4245" i="6"/>
  <c r="D4244" i="6"/>
  <c r="D4243" i="6"/>
  <c r="D4242" i="6"/>
  <c r="D4241" i="6"/>
  <c r="D4240" i="6"/>
  <c r="D4239" i="6"/>
  <c r="D4238" i="6"/>
  <c r="D4237" i="6"/>
  <c r="D4236" i="6"/>
  <c r="D4235" i="6"/>
  <c r="D4234" i="6"/>
  <c r="D4233" i="6"/>
  <c r="D4232" i="6"/>
  <c r="D4231" i="6"/>
  <c r="D4230" i="6"/>
  <c r="D4229" i="6"/>
  <c r="D4228" i="6"/>
  <c r="D4227" i="6"/>
  <c r="D4226" i="6"/>
  <c r="D4225" i="6"/>
  <c r="D4224" i="6"/>
  <c r="D4223" i="6"/>
  <c r="D4222" i="6"/>
  <c r="D4221" i="6"/>
  <c r="D4220" i="6"/>
  <c r="D4219" i="6"/>
  <c r="D4218" i="6"/>
  <c r="D4217" i="6"/>
  <c r="D4216" i="6"/>
  <c r="D4215" i="6"/>
  <c r="D4214" i="6"/>
  <c r="D4213" i="6"/>
  <c r="D4212" i="6"/>
  <c r="D4211" i="6"/>
  <c r="D4210" i="6"/>
  <c r="D4209" i="6"/>
  <c r="D4208" i="6"/>
  <c r="D4207" i="6"/>
  <c r="D4206" i="6"/>
  <c r="D4205" i="6"/>
  <c r="D4204" i="6"/>
  <c r="D4203" i="6"/>
  <c r="D4202" i="6"/>
  <c r="D4201" i="6"/>
  <c r="D4200" i="6"/>
  <c r="D4199" i="6"/>
  <c r="D4198" i="6"/>
  <c r="D4197" i="6"/>
  <c r="D4196" i="6"/>
  <c r="D4195" i="6"/>
  <c r="D4194" i="6"/>
  <c r="D4193" i="6"/>
  <c r="D4192" i="6"/>
  <c r="D4191" i="6"/>
  <c r="D4190" i="6"/>
  <c r="D4189" i="6"/>
  <c r="D4188" i="6"/>
  <c r="D4187" i="6"/>
  <c r="D4186" i="6"/>
  <c r="D4185" i="6"/>
  <c r="D4184" i="6"/>
  <c r="D4183" i="6"/>
  <c r="D4182" i="6"/>
  <c r="D4181" i="6"/>
  <c r="D4180" i="6"/>
  <c r="D4179" i="6"/>
  <c r="D4178" i="6"/>
  <c r="D4177" i="6"/>
  <c r="D4176" i="6"/>
  <c r="D4175" i="6"/>
  <c r="D4174" i="6"/>
  <c r="D4173" i="6"/>
  <c r="D4172" i="6"/>
  <c r="D4171" i="6"/>
  <c r="D4170" i="6"/>
  <c r="D4169" i="6"/>
  <c r="D4168" i="6"/>
  <c r="D4167" i="6"/>
  <c r="D4166" i="6"/>
  <c r="D4165" i="6"/>
  <c r="D4164" i="6"/>
  <c r="D4163" i="6"/>
  <c r="D4162" i="6"/>
  <c r="D4161" i="6"/>
  <c r="D4160" i="6"/>
  <c r="D4159" i="6"/>
  <c r="D4158" i="6"/>
  <c r="D4157" i="6"/>
  <c r="D4156" i="6"/>
  <c r="D4155" i="6"/>
  <c r="D4154" i="6"/>
  <c r="D4153" i="6"/>
  <c r="D4152" i="6"/>
  <c r="D4151" i="6"/>
  <c r="D4150" i="6"/>
  <c r="D4149" i="6"/>
  <c r="D4148" i="6"/>
  <c r="D4147" i="6"/>
  <c r="D4146" i="6"/>
  <c r="D4145" i="6"/>
  <c r="D4144" i="6"/>
  <c r="D4143" i="6"/>
  <c r="D4142" i="6"/>
  <c r="D4141" i="6"/>
  <c r="D4140" i="6"/>
  <c r="D4139" i="6"/>
  <c r="D4138" i="6"/>
  <c r="D4137" i="6"/>
  <c r="D4136" i="6"/>
  <c r="D4135" i="6"/>
  <c r="D4134" i="6"/>
  <c r="D4133" i="6"/>
  <c r="D4132" i="6"/>
  <c r="D4131" i="6"/>
  <c r="D4130" i="6"/>
  <c r="D4129" i="6"/>
  <c r="D4128" i="6"/>
  <c r="D4127" i="6"/>
  <c r="D4126" i="6"/>
  <c r="D4125" i="6"/>
  <c r="D4124" i="6"/>
  <c r="D4123" i="6"/>
  <c r="D4122" i="6"/>
  <c r="D4121" i="6"/>
  <c r="D4120" i="6"/>
  <c r="D4119" i="6"/>
  <c r="D4118" i="6"/>
  <c r="D4117" i="6"/>
  <c r="D4116" i="6"/>
  <c r="D4115" i="6"/>
  <c r="D4114" i="6"/>
  <c r="D4113" i="6"/>
  <c r="D4112" i="6"/>
  <c r="D4111" i="6"/>
  <c r="D4110" i="6"/>
  <c r="D4109" i="6"/>
  <c r="D4108" i="6"/>
  <c r="D4107" i="6"/>
  <c r="D4106" i="6"/>
  <c r="D4105" i="6"/>
  <c r="D4104" i="6"/>
  <c r="D4103" i="6"/>
  <c r="D4102" i="6"/>
  <c r="D4101" i="6"/>
  <c r="D4100" i="6"/>
  <c r="D4099" i="6"/>
  <c r="D4098" i="6"/>
  <c r="D4097" i="6"/>
  <c r="D4096" i="6"/>
  <c r="D4095" i="6"/>
  <c r="D4094" i="6"/>
  <c r="D4093" i="6"/>
  <c r="D4092" i="6"/>
  <c r="D4091" i="6"/>
  <c r="D4090" i="6"/>
  <c r="D4089" i="6"/>
  <c r="D4088" i="6"/>
  <c r="D4087" i="6"/>
  <c r="D4086" i="6"/>
  <c r="D4085" i="6"/>
  <c r="D4084" i="6"/>
  <c r="D4083" i="6"/>
  <c r="D4082" i="6"/>
  <c r="D4081" i="6"/>
  <c r="D4080" i="6"/>
  <c r="D4079" i="6"/>
  <c r="D4078" i="6"/>
  <c r="D4077" i="6"/>
  <c r="D4076" i="6"/>
  <c r="D4075" i="6"/>
  <c r="D4074" i="6"/>
  <c r="D4073" i="6"/>
  <c r="D4072" i="6"/>
  <c r="D4071" i="6"/>
  <c r="D4070" i="6"/>
  <c r="D4069" i="6"/>
  <c r="D4068" i="6"/>
  <c r="D4067" i="6"/>
  <c r="D4066" i="6"/>
  <c r="D4065" i="6"/>
  <c r="D4064" i="6"/>
  <c r="D4063" i="6"/>
  <c r="D4062" i="6"/>
  <c r="D4061" i="6"/>
  <c r="D4060" i="6"/>
  <c r="D4059" i="6"/>
  <c r="D4058" i="6"/>
  <c r="D4057" i="6"/>
  <c r="D4056" i="6"/>
  <c r="D4055" i="6"/>
  <c r="D4054" i="6"/>
  <c r="D4053" i="6"/>
  <c r="D4052" i="6"/>
  <c r="D4051" i="6"/>
  <c r="D4050" i="6"/>
  <c r="D4049" i="6"/>
  <c r="D4048" i="6"/>
  <c r="D4047" i="6"/>
  <c r="D4046" i="6"/>
  <c r="D4045" i="6"/>
  <c r="D4044" i="6"/>
  <c r="D4043" i="6"/>
  <c r="D4042" i="6"/>
  <c r="D4041" i="6"/>
  <c r="D4040" i="6"/>
  <c r="D4039" i="6"/>
  <c r="D4038" i="6"/>
  <c r="D4037" i="6"/>
  <c r="D4036" i="6"/>
  <c r="D4035" i="6"/>
  <c r="D4034" i="6"/>
  <c r="D4033" i="6"/>
  <c r="D4032" i="6"/>
  <c r="D4031" i="6"/>
  <c r="D4030" i="6"/>
  <c r="D4029" i="6"/>
  <c r="D4028" i="6"/>
  <c r="D4027" i="6"/>
  <c r="D4026" i="6"/>
  <c r="D4025" i="6"/>
  <c r="D4024" i="6"/>
  <c r="D4023" i="6"/>
  <c r="D4022" i="6"/>
  <c r="D4021" i="6"/>
  <c r="D4020" i="6"/>
  <c r="D4019" i="6"/>
  <c r="D4018" i="6"/>
  <c r="D4017" i="6"/>
  <c r="D4016" i="6"/>
  <c r="D4015" i="6"/>
  <c r="D4014" i="6"/>
  <c r="D4013" i="6"/>
  <c r="D4012" i="6"/>
  <c r="D4011" i="6"/>
  <c r="D4010" i="6"/>
  <c r="D4009" i="6"/>
  <c r="D4008" i="6"/>
  <c r="D4007" i="6"/>
  <c r="D4006" i="6"/>
  <c r="D4005" i="6"/>
  <c r="D4004" i="6"/>
  <c r="D4003" i="6"/>
  <c r="D4002" i="6"/>
  <c r="D4001" i="6"/>
  <c r="D4000" i="6"/>
  <c r="D3999" i="6"/>
  <c r="D3998" i="6"/>
  <c r="D3997" i="6"/>
  <c r="D3996" i="6"/>
  <c r="D3995" i="6"/>
  <c r="D3994" i="6"/>
  <c r="D3993" i="6"/>
  <c r="D3992" i="6"/>
  <c r="D3991" i="6"/>
  <c r="D3990" i="6"/>
  <c r="D3989" i="6"/>
  <c r="D3988" i="6"/>
  <c r="D3987" i="6"/>
  <c r="D3986" i="6"/>
  <c r="D3985" i="6"/>
  <c r="D3984" i="6"/>
  <c r="D3983" i="6"/>
  <c r="D3982" i="6"/>
  <c r="D3981" i="6"/>
  <c r="D3980" i="6"/>
  <c r="D3979" i="6"/>
  <c r="D3978" i="6"/>
  <c r="D3977" i="6"/>
  <c r="D3976" i="6"/>
  <c r="D3975" i="6"/>
  <c r="D3974" i="6"/>
  <c r="D3973" i="6"/>
  <c r="D3972" i="6"/>
  <c r="D3971" i="6"/>
  <c r="D3970" i="6"/>
  <c r="D3969" i="6"/>
  <c r="D3968" i="6"/>
  <c r="D3967" i="6"/>
  <c r="D3966" i="6"/>
  <c r="D3965" i="6"/>
  <c r="D3964" i="6"/>
  <c r="D3963" i="6"/>
  <c r="D3962" i="6"/>
  <c r="D3961" i="6"/>
  <c r="D3960" i="6"/>
  <c r="D3959" i="6"/>
  <c r="D3958" i="6"/>
  <c r="D3957" i="6"/>
  <c r="D3956" i="6"/>
  <c r="D3955" i="6"/>
  <c r="D3954" i="6"/>
  <c r="D3953" i="6"/>
  <c r="D3952" i="6"/>
  <c r="D3951" i="6"/>
  <c r="D3950" i="6"/>
  <c r="D3949" i="6"/>
  <c r="D3948" i="6"/>
  <c r="D3947" i="6"/>
  <c r="D3946" i="6"/>
  <c r="D3945" i="6"/>
  <c r="D3944" i="6"/>
  <c r="D3943" i="6"/>
  <c r="D3942" i="6"/>
  <c r="D3941" i="6"/>
  <c r="D3940" i="6"/>
  <c r="D3939" i="6"/>
  <c r="D3938" i="6"/>
  <c r="D3937" i="6"/>
  <c r="D3936" i="6"/>
  <c r="D3935" i="6"/>
  <c r="D3934" i="6"/>
  <c r="D3933" i="6"/>
  <c r="D3932" i="6"/>
  <c r="D3931" i="6"/>
  <c r="D3930" i="6"/>
  <c r="D3929" i="6"/>
  <c r="D3928" i="6"/>
  <c r="D3927" i="6"/>
  <c r="D3926" i="6"/>
  <c r="D3925" i="6"/>
  <c r="D3924" i="6"/>
  <c r="D3923" i="6"/>
  <c r="D3922" i="6"/>
  <c r="D3921" i="6"/>
  <c r="D3920" i="6"/>
  <c r="D3919" i="6"/>
  <c r="D3918" i="6"/>
  <c r="D3917" i="6"/>
  <c r="D3916" i="6"/>
  <c r="D3915" i="6"/>
  <c r="D3914" i="6"/>
  <c r="D3913" i="6"/>
  <c r="D3912" i="6"/>
  <c r="D3911" i="6"/>
  <c r="D3910" i="6"/>
  <c r="D3909" i="6"/>
  <c r="D3908" i="6"/>
  <c r="D3907" i="6"/>
  <c r="D3906" i="6"/>
  <c r="D3905" i="6"/>
  <c r="D3904" i="6"/>
  <c r="D3903" i="6"/>
  <c r="D3902" i="6"/>
  <c r="D3901" i="6"/>
  <c r="D3900" i="6"/>
  <c r="D3899" i="6"/>
  <c r="D3898" i="6"/>
  <c r="D3897" i="6"/>
  <c r="D3896" i="6"/>
  <c r="D3895" i="6"/>
  <c r="D3894" i="6"/>
  <c r="D3893" i="6"/>
  <c r="D3892" i="6"/>
  <c r="D3891" i="6"/>
  <c r="D3890" i="6"/>
  <c r="D3889" i="6"/>
  <c r="D3888" i="6"/>
  <c r="D3887" i="6"/>
  <c r="D3886" i="6"/>
  <c r="D3885" i="6"/>
  <c r="D3884" i="6"/>
  <c r="D3883" i="6"/>
  <c r="D3882" i="6"/>
  <c r="D3881" i="6"/>
  <c r="D3880" i="6"/>
  <c r="D3879" i="6"/>
  <c r="D3878" i="6"/>
  <c r="D3877" i="6"/>
  <c r="D3876" i="6"/>
  <c r="D3875" i="6"/>
  <c r="D3874" i="6"/>
  <c r="D3873" i="6"/>
  <c r="D3872" i="6"/>
  <c r="D3871" i="6"/>
  <c r="D3870" i="6"/>
  <c r="D3869" i="6"/>
  <c r="D3868" i="6"/>
  <c r="D3867" i="6"/>
  <c r="D3866" i="6"/>
  <c r="D3865" i="6"/>
  <c r="D3864" i="6"/>
  <c r="D3863" i="6"/>
  <c r="D3862" i="6"/>
  <c r="D3861" i="6"/>
  <c r="D3860" i="6"/>
  <c r="D3859" i="6"/>
  <c r="D3858" i="6"/>
  <c r="D3857" i="6"/>
  <c r="D3856" i="6"/>
  <c r="D3855" i="6"/>
  <c r="D3854" i="6"/>
  <c r="D3853" i="6"/>
  <c r="D3852" i="6"/>
  <c r="D3851" i="6"/>
  <c r="D3850" i="6"/>
  <c r="D3849" i="6"/>
  <c r="D3848" i="6"/>
  <c r="D3847" i="6"/>
  <c r="D3846" i="6"/>
  <c r="D3845" i="6"/>
  <c r="D3844" i="6"/>
  <c r="D3843" i="6"/>
  <c r="D3842" i="6"/>
  <c r="D3841" i="6"/>
  <c r="D3840" i="6"/>
  <c r="D3839" i="6"/>
  <c r="D3838" i="6"/>
  <c r="D3837" i="6"/>
  <c r="D3836" i="6"/>
  <c r="D3835" i="6"/>
  <c r="D3834" i="6"/>
  <c r="D3833" i="6"/>
  <c r="D3832" i="6"/>
  <c r="D3831" i="6"/>
  <c r="D3830" i="6"/>
  <c r="D3829" i="6"/>
  <c r="D3828" i="6"/>
  <c r="D3827" i="6"/>
  <c r="D3826" i="6"/>
  <c r="D3825" i="6"/>
  <c r="D3824" i="6"/>
  <c r="D3823" i="6"/>
  <c r="D3822" i="6"/>
  <c r="D3821" i="6"/>
  <c r="D3820" i="6"/>
  <c r="D3819" i="6"/>
  <c r="D3818" i="6"/>
  <c r="D3817" i="6"/>
  <c r="D3816" i="6"/>
  <c r="D3815" i="6"/>
  <c r="D3814" i="6"/>
  <c r="D3813" i="6"/>
  <c r="D3812" i="6"/>
  <c r="D3811" i="6"/>
  <c r="D3810" i="6"/>
  <c r="D3809" i="6"/>
  <c r="D3808" i="6"/>
  <c r="D3807" i="6"/>
  <c r="D3806" i="6"/>
  <c r="D3805" i="6"/>
  <c r="D3804" i="6"/>
  <c r="D3803" i="6"/>
  <c r="D3802" i="6"/>
  <c r="D3801" i="6"/>
  <c r="D3800" i="6"/>
  <c r="D3799" i="6"/>
  <c r="D3798" i="6"/>
  <c r="D3797" i="6"/>
  <c r="D3796" i="6"/>
  <c r="D3795" i="6"/>
  <c r="D3794" i="6"/>
  <c r="D3793" i="6"/>
  <c r="D3792" i="6"/>
  <c r="D3791" i="6"/>
  <c r="D3790" i="6"/>
  <c r="D3789" i="6"/>
  <c r="D3788" i="6"/>
  <c r="D3787" i="6"/>
  <c r="D3786" i="6"/>
  <c r="D3785" i="6"/>
  <c r="D3784" i="6"/>
  <c r="D3783" i="6"/>
  <c r="D3782" i="6"/>
  <c r="D3781" i="6"/>
  <c r="D3780" i="6"/>
  <c r="D3779" i="6"/>
  <c r="D3778" i="6"/>
  <c r="D3777" i="6"/>
  <c r="D3776" i="6"/>
  <c r="D3775" i="6"/>
  <c r="D3774" i="6"/>
  <c r="D3773" i="6"/>
  <c r="D3772" i="6"/>
  <c r="D3771" i="6"/>
  <c r="D3770" i="6"/>
  <c r="D3769" i="6"/>
  <c r="D3768" i="6"/>
  <c r="D3767" i="6"/>
  <c r="D3766" i="6"/>
  <c r="D3765" i="6"/>
  <c r="D3764" i="6"/>
  <c r="D3763" i="6"/>
  <c r="D3762" i="6"/>
  <c r="D3761" i="6"/>
  <c r="D3760" i="6"/>
  <c r="D3759" i="6"/>
  <c r="D3758" i="6"/>
  <c r="D3757" i="6"/>
  <c r="D3756" i="6"/>
  <c r="D3755" i="6"/>
  <c r="D3754" i="6"/>
  <c r="D3753" i="6"/>
  <c r="D3752" i="6"/>
  <c r="D3751" i="6"/>
  <c r="D3750" i="6"/>
  <c r="D3749" i="6"/>
  <c r="D3748" i="6"/>
  <c r="D3747" i="6"/>
  <c r="D3746" i="6"/>
  <c r="D3745" i="6"/>
  <c r="D3744" i="6"/>
  <c r="D3743" i="6"/>
  <c r="D3742" i="6"/>
  <c r="D3741" i="6"/>
  <c r="D3740" i="6"/>
  <c r="D3739" i="6"/>
  <c r="D3738" i="6"/>
  <c r="D3737" i="6"/>
  <c r="D3736" i="6"/>
  <c r="D3735" i="6"/>
  <c r="D3734" i="6"/>
  <c r="D3733" i="6"/>
  <c r="D3732" i="6"/>
  <c r="D3731" i="6"/>
  <c r="D3730" i="6"/>
  <c r="D3729" i="6"/>
  <c r="D3728" i="6"/>
  <c r="D3727" i="6"/>
  <c r="D3726" i="6"/>
  <c r="D3725" i="6"/>
  <c r="D3724" i="6"/>
  <c r="D3723" i="6"/>
  <c r="D3722" i="6"/>
  <c r="D3721" i="6"/>
  <c r="D3720" i="6"/>
  <c r="D3719" i="6"/>
  <c r="D3718" i="6"/>
  <c r="D3717" i="6"/>
  <c r="D3716" i="6"/>
  <c r="D3715" i="6"/>
  <c r="D3714" i="6"/>
  <c r="D3713" i="6"/>
  <c r="D3712" i="6"/>
  <c r="D3711" i="6"/>
  <c r="D3710" i="6"/>
  <c r="D3709" i="6"/>
  <c r="D3708" i="6"/>
  <c r="D3707" i="6"/>
  <c r="D3706" i="6"/>
  <c r="D3705" i="6"/>
  <c r="D3704" i="6"/>
  <c r="D3703" i="6"/>
  <c r="D3702" i="6"/>
  <c r="D3701" i="6"/>
  <c r="D3700" i="6"/>
  <c r="D3699" i="6"/>
  <c r="D3698" i="6"/>
  <c r="D3697" i="6"/>
  <c r="D3696" i="6"/>
  <c r="D3695" i="6"/>
  <c r="D3694" i="6"/>
  <c r="D3693" i="6"/>
  <c r="D3692" i="6"/>
  <c r="D3691" i="6"/>
  <c r="D3690" i="6"/>
  <c r="D3689" i="6"/>
  <c r="D3688" i="6"/>
  <c r="D3687" i="6"/>
  <c r="D3686" i="6"/>
  <c r="D3685" i="6"/>
  <c r="D3684" i="6"/>
  <c r="D3683" i="6"/>
  <c r="D3682" i="6"/>
  <c r="D3681" i="6"/>
  <c r="D3680" i="6"/>
  <c r="D3679" i="6"/>
  <c r="D3678" i="6"/>
  <c r="D3677" i="6"/>
  <c r="D3676" i="6"/>
  <c r="D3675" i="6"/>
  <c r="D3674" i="6"/>
  <c r="D3673" i="6"/>
  <c r="D3672" i="6"/>
  <c r="D3671" i="6"/>
  <c r="D3670" i="6"/>
  <c r="D3669" i="6"/>
  <c r="D3668" i="6"/>
  <c r="D3667" i="6"/>
  <c r="D3666" i="6"/>
  <c r="D3665" i="6"/>
  <c r="D3664" i="6"/>
  <c r="D3663" i="6"/>
  <c r="D3662" i="6"/>
  <c r="D3661" i="6"/>
  <c r="D3660" i="6"/>
  <c r="D3659" i="6"/>
  <c r="D3658" i="6"/>
  <c r="D3657" i="6"/>
  <c r="D3656" i="6"/>
  <c r="D3655" i="6"/>
  <c r="D3654" i="6"/>
  <c r="D3653" i="6"/>
  <c r="D3652" i="6"/>
  <c r="D3651" i="6"/>
  <c r="D3650" i="6"/>
  <c r="D3649" i="6"/>
  <c r="D3648" i="6"/>
  <c r="D3647" i="6"/>
  <c r="D3646" i="6"/>
  <c r="D3645" i="6"/>
  <c r="D3644" i="6"/>
  <c r="D3643" i="6"/>
  <c r="D3642" i="6"/>
  <c r="D3641" i="6"/>
  <c r="D3640" i="6"/>
  <c r="D3639" i="6"/>
  <c r="D3638" i="6"/>
  <c r="D3637" i="6"/>
  <c r="D3636" i="6"/>
  <c r="D3635" i="6"/>
  <c r="D3634" i="6"/>
  <c r="D3633" i="6"/>
  <c r="D3632" i="6"/>
  <c r="D3631" i="6"/>
  <c r="D3630" i="6"/>
  <c r="D3629" i="6"/>
  <c r="D3628" i="6"/>
  <c r="D3627" i="6"/>
  <c r="D3626" i="6"/>
  <c r="D3625" i="6"/>
  <c r="D3624" i="6"/>
  <c r="D3623" i="6"/>
  <c r="D3622" i="6"/>
  <c r="D3621" i="6"/>
  <c r="D3620" i="6"/>
  <c r="D3619" i="6"/>
  <c r="D3618" i="6"/>
  <c r="D3617" i="6"/>
  <c r="D3616" i="6"/>
  <c r="D3615" i="6"/>
  <c r="D3614" i="6"/>
  <c r="D3613" i="6"/>
  <c r="D3612" i="6"/>
  <c r="D3611" i="6"/>
  <c r="D3610" i="6"/>
  <c r="D3609" i="6"/>
  <c r="D3608" i="6"/>
  <c r="D3607" i="6"/>
  <c r="D3606" i="6"/>
  <c r="D3605" i="6"/>
  <c r="D3604" i="6"/>
  <c r="D3603" i="6"/>
  <c r="D3602" i="6"/>
  <c r="D3601" i="6"/>
  <c r="D3600" i="6"/>
  <c r="D3599" i="6"/>
  <c r="D3598" i="6"/>
  <c r="D3597" i="6"/>
  <c r="D3596" i="6"/>
  <c r="D3595" i="6"/>
  <c r="D3594" i="6"/>
  <c r="D3593" i="6"/>
  <c r="D3592" i="6"/>
  <c r="D3591" i="6"/>
  <c r="D3590" i="6"/>
  <c r="D3589" i="6"/>
  <c r="D3588" i="6"/>
  <c r="D3587" i="6"/>
  <c r="D3586" i="6"/>
  <c r="D3585" i="6"/>
  <c r="D3584" i="6"/>
  <c r="D3583" i="6"/>
  <c r="D3582" i="6"/>
  <c r="D3581" i="6"/>
  <c r="D3580" i="6"/>
  <c r="D3579" i="6"/>
  <c r="D3578" i="6"/>
  <c r="D3577" i="6"/>
  <c r="D3576" i="6"/>
  <c r="D3575" i="6"/>
  <c r="D3574" i="6"/>
  <c r="D3573" i="6"/>
  <c r="D3572" i="6"/>
  <c r="D3571" i="6"/>
  <c r="D3570" i="6"/>
  <c r="D3569" i="6"/>
  <c r="D3568" i="6"/>
  <c r="D3567" i="6"/>
  <c r="D3566" i="6"/>
  <c r="D3565" i="6"/>
  <c r="D3564" i="6"/>
  <c r="D3563" i="6"/>
  <c r="D3562" i="6"/>
  <c r="D3561" i="6"/>
  <c r="D3560" i="6"/>
  <c r="D3559" i="6"/>
  <c r="D3558" i="6"/>
  <c r="D3557" i="6"/>
  <c r="D3556" i="6"/>
  <c r="D3555" i="6"/>
  <c r="D3554" i="6"/>
  <c r="D3553" i="6"/>
  <c r="D3552" i="6"/>
  <c r="D3551" i="6"/>
  <c r="D3550" i="6"/>
  <c r="D3549" i="6"/>
  <c r="D3548" i="6"/>
  <c r="D3547" i="6"/>
  <c r="D3546" i="6"/>
  <c r="D3545" i="6"/>
  <c r="D3544" i="6"/>
  <c r="D3543" i="6"/>
  <c r="D3542" i="6"/>
  <c r="D3541" i="6"/>
  <c r="D3540" i="6"/>
  <c r="D3539" i="6"/>
  <c r="D3538" i="6"/>
  <c r="D3537" i="6"/>
  <c r="D3536" i="6"/>
  <c r="D3535" i="6"/>
  <c r="D3534" i="6"/>
  <c r="D3533" i="6"/>
  <c r="D3532" i="6"/>
  <c r="D3531" i="6"/>
  <c r="D3530" i="6"/>
  <c r="D3529" i="6"/>
  <c r="D3528" i="6"/>
  <c r="D3527" i="6"/>
  <c r="D3526" i="6"/>
  <c r="D3525" i="6"/>
  <c r="D3524" i="6"/>
  <c r="D3523" i="6"/>
  <c r="D3522" i="6"/>
  <c r="D3521" i="6"/>
  <c r="D3520" i="6"/>
  <c r="D3519" i="6"/>
  <c r="D3518" i="6"/>
  <c r="D3517" i="6"/>
  <c r="D3516" i="6"/>
  <c r="D3515" i="6"/>
  <c r="D3514" i="6"/>
  <c r="D3513" i="6"/>
  <c r="D3512" i="6"/>
  <c r="D3511" i="6"/>
  <c r="D3510" i="6"/>
  <c r="D3509" i="6"/>
  <c r="D3508" i="6"/>
  <c r="D3507" i="6"/>
  <c r="D3506" i="6"/>
  <c r="D3505" i="6"/>
  <c r="D3504" i="6"/>
  <c r="D3503" i="6"/>
  <c r="D3502" i="6"/>
  <c r="D3501" i="6"/>
  <c r="D3500" i="6"/>
  <c r="D3499" i="6"/>
  <c r="D3498" i="6"/>
  <c r="D3497" i="6"/>
  <c r="D3496" i="6"/>
  <c r="D3495" i="6"/>
  <c r="D3494" i="6"/>
  <c r="D3493" i="6"/>
  <c r="D3492" i="6"/>
  <c r="D3491" i="6"/>
  <c r="D3490" i="6"/>
  <c r="D3489" i="6"/>
  <c r="D3488" i="6"/>
  <c r="D3487" i="6"/>
  <c r="D3486" i="6"/>
  <c r="D3485" i="6"/>
  <c r="D3484" i="6"/>
  <c r="D3483" i="6"/>
  <c r="D3482" i="6"/>
  <c r="D3481" i="6"/>
  <c r="D3480" i="6"/>
  <c r="D3479" i="6"/>
  <c r="D3478" i="6"/>
  <c r="D3477" i="6"/>
  <c r="D3476" i="6"/>
  <c r="D3475" i="6"/>
  <c r="D3474" i="6"/>
  <c r="D3473" i="6"/>
  <c r="D3472" i="6"/>
  <c r="D3471" i="6"/>
  <c r="D3470" i="6"/>
  <c r="D3469" i="6"/>
  <c r="D3468" i="6"/>
  <c r="D3467" i="6"/>
  <c r="D3466" i="6"/>
  <c r="D3465" i="6"/>
  <c r="D3464" i="6"/>
  <c r="D3463" i="6"/>
  <c r="D3462" i="6"/>
  <c r="D3461" i="6"/>
  <c r="D3460" i="6"/>
  <c r="D3459" i="6"/>
  <c r="D3458" i="6"/>
  <c r="D3457" i="6"/>
  <c r="D3456" i="6"/>
  <c r="D3455" i="6"/>
  <c r="D3454" i="6"/>
  <c r="D3453" i="6"/>
  <c r="D3452" i="6"/>
  <c r="D3451" i="6"/>
  <c r="D3450" i="6"/>
  <c r="D3449" i="6"/>
  <c r="D3448" i="6"/>
  <c r="D3447" i="6"/>
  <c r="D3446" i="6"/>
  <c r="D3445" i="6"/>
  <c r="D3444" i="6"/>
  <c r="D3443" i="6"/>
  <c r="D3442" i="6"/>
  <c r="D3441" i="6"/>
  <c r="D3440" i="6"/>
  <c r="D3439" i="6"/>
  <c r="D3438" i="6"/>
  <c r="D3437" i="6"/>
  <c r="D3436" i="6"/>
  <c r="D3435" i="6"/>
  <c r="D3434" i="6"/>
  <c r="D3433" i="6"/>
  <c r="D3432" i="6"/>
  <c r="D3431" i="6"/>
  <c r="D3430" i="6"/>
  <c r="D3429" i="6"/>
  <c r="D3428" i="6"/>
  <c r="D3427" i="6"/>
  <c r="D3426" i="6"/>
  <c r="D3425" i="6"/>
  <c r="D3424" i="6"/>
  <c r="D3423" i="6"/>
  <c r="D3422" i="6"/>
  <c r="D3421" i="6"/>
  <c r="D3420" i="6"/>
  <c r="D3419" i="6"/>
  <c r="D3418" i="6"/>
  <c r="D3417" i="6"/>
  <c r="D3416" i="6"/>
  <c r="D3415" i="6"/>
  <c r="D3414" i="6"/>
  <c r="D3413" i="6"/>
  <c r="D3412" i="6"/>
  <c r="D3411" i="6"/>
  <c r="D3410" i="6"/>
  <c r="D3409" i="6"/>
  <c r="D3408" i="6"/>
  <c r="D3407" i="6"/>
  <c r="D3406" i="6"/>
  <c r="D3405" i="6"/>
  <c r="D3404" i="6"/>
  <c r="D3403" i="6"/>
  <c r="D3402" i="6"/>
  <c r="D3401" i="6"/>
  <c r="D3400" i="6"/>
  <c r="D3399" i="6"/>
  <c r="D3398" i="6"/>
  <c r="D3397" i="6"/>
  <c r="D3396" i="6"/>
  <c r="D3395" i="6"/>
  <c r="D3394" i="6"/>
  <c r="D3393" i="6"/>
  <c r="D3392" i="6"/>
  <c r="D3391" i="6"/>
  <c r="D3390" i="6"/>
  <c r="D3389" i="6"/>
  <c r="D3388" i="6"/>
  <c r="D3387" i="6"/>
  <c r="D3386" i="6"/>
  <c r="D3385" i="6"/>
  <c r="D3384" i="6"/>
  <c r="D3383" i="6"/>
  <c r="D3382" i="6"/>
  <c r="D3381" i="6"/>
  <c r="D3380" i="6"/>
  <c r="D3379" i="6"/>
  <c r="D3378" i="6"/>
  <c r="D3377" i="6"/>
  <c r="D3376" i="6"/>
  <c r="D3375" i="6"/>
  <c r="D3374" i="6"/>
  <c r="D3373" i="6"/>
  <c r="D3372" i="6"/>
  <c r="D3371" i="6"/>
  <c r="D3370" i="6"/>
  <c r="D3369" i="6"/>
  <c r="D3368" i="6"/>
  <c r="D3367" i="6"/>
  <c r="D3366" i="6"/>
  <c r="D3365" i="6"/>
  <c r="D3364" i="6"/>
  <c r="D3363" i="6"/>
  <c r="D3362" i="6"/>
  <c r="D3361" i="6"/>
  <c r="D3360" i="6"/>
  <c r="D3359" i="6"/>
  <c r="D3358" i="6"/>
  <c r="D3357" i="6"/>
  <c r="D3356" i="6"/>
  <c r="D3355" i="6"/>
  <c r="D3354" i="6"/>
  <c r="D3353" i="6"/>
  <c r="D3352" i="6"/>
  <c r="D3351" i="6"/>
  <c r="D3350" i="6"/>
  <c r="D3349" i="6"/>
  <c r="D3348" i="6"/>
  <c r="D3347" i="6"/>
  <c r="D3346" i="6"/>
  <c r="D3345" i="6"/>
  <c r="D3344" i="6"/>
  <c r="D3343" i="6"/>
  <c r="D3342" i="6"/>
  <c r="D3341" i="6"/>
  <c r="D3340" i="6"/>
  <c r="D3339" i="6"/>
  <c r="D3338" i="6"/>
  <c r="D3337" i="6"/>
  <c r="D3336" i="6"/>
  <c r="D3335" i="6"/>
  <c r="D3334" i="6"/>
  <c r="D3333" i="6"/>
  <c r="D3332" i="6"/>
  <c r="D3331" i="6"/>
  <c r="D3330" i="6"/>
  <c r="D3329" i="6"/>
  <c r="D3328" i="6"/>
  <c r="D3327" i="6"/>
  <c r="D3326" i="6"/>
  <c r="D3325" i="6"/>
  <c r="D3324" i="6"/>
  <c r="D3323" i="6"/>
  <c r="D3322" i="6"/>
  <c r="D3321" i="6"/>
  <c r="D3320" i="6"/>
  <c r="D3319" i="6"/>
  <c r="D3318" i="6"/>
  <c r="D3317" i="6"/>
  <c r="D3316" i="6"/>
  <c r="D3315" i="6"/>
  <c r="D3314" i="6"/>
  <c r="D3313" i="6"/>
  <c r="D3312" i="6"/>
  <c r="D3311" i="6"/>
  <c r="D3310" i="6"/>
  <c r="D3309" i="6"/>
  <c r="D3308" i="6"/>
  <c r="D3307" i="6"/>
  <c r="D3306" i="6"/>
  <c r="D3305" i="6"/>
  <c r="D3304" i="6"/>
  <c r="D3303" i="6"/>
  <c r="D3302" i="6"/>
  <c r="D3301" i="6"/>
  <c r="D3300" i="6"/>
  <c r="D3299" i="6"/>
  <c r="D3298" i="6"/>
  <c r="D3297" i="6"/>
  <c r="D3296" i="6"/>
  <c r="D3295" i="6"/>
  <c r="D3294" i="6"/>
  <c r="D3293" i="6"/>
  <c r="D3292" i="6"/>
  <c r="D3291" i="6"/>
  <c r="D3290" i="6"/>
  <c r="D3289" i="6"/>
  <c r="D3288" i="6"/>
  <c r="D3287" i="6"/>
  <c r="D3286" i="6"/>
  <c r="D3285" i="6"/>
  <c r="D3284" i="6"/>
  <c r="D3283" i="6"/>
  <c r="D3282" i="6"/>
  <c r="D3281" i="6"/>
  <c r="D3280" i="6"/>
  <c r="D3279" i="6"/>
  <c r="D3278" i="6"/>
  <c r="D3277" i="6"/>
  <c r="D3276" i="6"/>
  <c r="D3275" i="6"/>
  <c r="D3274" i="6"/>
  <c r="D3273" i="6"/>
  <c r="D3272" i="6"/>
  <c r="D3271" i="6"/>
  <c r="D3270" i="6"/>
  <c r="D3269" i="6"/>
  <c r="D3268" i="6"/>
  <c r="D3267" i="6"/>
  <c r="D3266" i="6"/>
  <c r="D3265" i="6"/>
  <c r="D3264" i="6"/>
  <c r="D3263" i="6"/>
  <c r="D3262" i="6"/>
  <c r="D3261" i="6"/>
  <c r="D3260" i="6"/>
  <c r="D3259" i="6"/>
  <c r="D3258" i="6"/>
  <c r="D3257" i="6"/>
  <c r="D3256" i="6"/>
  <c r="D3255" i="6"/>
  <c r="D3254" i="6"/>
  <c r="D3253" i="6"/>
  <c r="D3252" i="6"/>
  <c r="D3251" i="6"/>
  <c r="D3250" i="6"/>
  <c r="D3249" i="6"/>
  <c r="D3248" i="6"/>
  <c r="D3247" i="6"/>
  <c r="D3246" i="6"/>
  <c r="D3245" i="6"/>
  <c r="D3244" i="6"/>
  <c r="D3243" i="6"/>
  <c r="D3242" i="6"/>
  <c r="D3241" i="6"/>
  <c r="D3240" i="6"/>
  <c r="D3239" i="6"/>
  <c r="D3238" i="6"/>
  <c r="D3237" i="6"/>
  <c r="D3236" i="6"/>
  <c r="D3235" i="6"/>
  <c r="D3234" i="6"/>
  <c r="D3233" i="6"/>
  <c r="D3232" i="6"/>
  <c r="D3231" i="6"/>
  <c r="D3230" i="6"/>
  <c r="D3229" i="6"/>
  <c r="D3228" i="6"/>
  <c r="D3227" i="6"/>
  <c r="D3226" i="6"/>
  <c r="D3225" i="6"/>
  <c r="D3224" i="6"/>
  <c r="D3223" i="6"/>
  <c r="D3222" i="6"/>
  <c r="D3221" i="6"/>
  <c r="D3220" i="6"/>
  <c r="D3219" i="6"/>
  <c r="D3218" i="6"/>
  <c r="D3217" i="6"/>
  <c r="D3216" i="6"/>
  <c r="D3215" i="6"/>
  <c r="D3214" i="6"/>
  <c r="D3213" i="6"/>
  <c r="D3212" i="6"/>
  <c r="D3211" i="6"/>
  <c r="D3210" i="6"/>
  <c r="D3209" i="6"/>
  <c r="D3208" i="6"/>
  <c r="D3207" i="6"/>
  <c r="D3206" i="6"/>
  <c r="D3205" i="6"/>
  <c r="D3204" i="6"/>
  <c r="D3203" i="6"/>
  <c r="D3202" i="6"/>
  <c r="D3201" i="6"/>
  <c r="D3200" i="6"/>
  <c r="D3199" i="6"/>
  <c r="D3198" i="6"/>
  <c r="D3197" i="6"/>
  <c r="D3196" i="6"/>
  <c r="D3195" i="6"/>
  <c r="D3194" i="6"/>
  <c r="D3193" i="6"/>
  <c r="D3192" i="6"/>
  <c r="D3191" i="6"/>
  <c r="D3190" i="6"/>
  <c r="D3189" i="6"/>
  <c r="D3188" i="6"/>
  <c r="D3187" i="6"/>
  <c r="D3186" i="6"/>
  <c r="D3185" i="6"/>
  <c r="D3184" i="6"/>
  <c r="D3183" i="6"/>
  <c r="D3182" i="6"/>
  <c r="D3181" i="6"/>
  <c r="D3180" i="6"/>
  <c r="D3179" i="6"/>
  <c r="D3178" i="6"/>
  <c r="D3177" i="6"/>
  <c r="D3176" i="6"/>
  <c r="D3175" i="6"/>
  <c r="D3174" i="6"/>
  <c r="D3173" i="6"/>
  <c r="D3172" i="6"/>
  <c r="D3171" i="6"/>
  <c r="D3170" i="6"/>
  <c r="D3169" i="6"/>
  <c r="D3168" i="6"/>
  <c r="D3167" i="6"/>
  <c r="D3166" i="6"/>
  <c r="D3165" i="6"/>
  <c r="D3164" i="6"/>
  <c r="D3163" i="6"/>
  <c r="D3162" i="6"/>
  <c r="D3161" i="6"/>
  <c r="D3160" i="6"/>
  <c r="D3159" i="6"/>
  <c r="D3158" i="6"/>
  <c r="D3157" i="6"/>
  <c r="D3156" i="6"/>
  <c r="D3155" i="6"/>
  <c r="D3154" i="6"/>
  <c r="D3153" i="6"/>
  <c r="D3152" i="6"/>
  <c r="D3151" i="6"/>
  <c r="D3150" i="6"/>
  <c r="D3149" i="6"/>
  <c r="D3148" i="6"/>
  <c r="D3147" i="6"/>
  <c r="D3146" i="6"/>
  <c r="D3145" i="6"/>
  <c r="D3144" i="6"/>
  <c r="D3143" i="6"/>
  <c r="D3142" i="6"/>
  <c r="D3141" i="6"/>
  <c r="D3140" i="6"/>
  <c r="D3139" i="6"/>
  <c r="D3138" i="6"/>
  <c r="D3137" i="6"/>
  <c r="D3136" i="6"/>
  <c r="D3135" i="6"/>
  <c r="D3134" i="6"/>
  <c r="D3133" i="6"/>
  <c r="D3132" i="6"/>
  <c r="D3131" i="6"/>
  <c r="D3130" i="6"/>
  <c r="D3129" i="6"/>
  <c r="D3128" i="6"/>
  <c r="D3127" i="6"/>
  <c r="D3126" i="6"/>
  <c r="D3125" i="6"/>
  <c r="D3124" i="6"/>
  <c r="D3123" i="6"/>
  <c r="D3122" i="6"/>
  <c r="D3121" i="6"/>
  <c r="D3120" i="6"/>
  <c r="D3119" i="6"/>
  <c r="D3118" i="6"/>
  <c r="D3117" i="6"/>
  <c r="D3116" i="6"/>
  <c r="D3115" i="6"/>
  <c r="D3114" i="6"/>
  <c r="D3113" i="6"/>
  <c r="D3112" i="6"/>
  <c r="D3111" i="6"/>
  <c r="D3110" i="6"/>
  <c r="D3109" i="6"/>
  <c r="D3108" i="6"/>
  <c r="D3107" i="6"/>
  <c r="D3106" i="6"/>
  <c r="D3105" i="6"/>
  <c r="D3104" i="6"/>
  <c r="D3103" i="6"/>
  <c r="D3102" i="6"/>
  <c r="D3101" i="6"/>
  <c r="D3100" i="6"/>
  <c r="D3099" i="6"/>
  <c r="D3098" i="6"/>
  <c r="D3097" i="6"/>
  <c r="D3096" i="6"/>
  <c r="D3095" i="6"/>
  <c r="D3094" i="6"/>
  <c r="D3093" i="6"/>
  <c r="D3092" i="6"/>
  <c r="D3091" i="6"/>
  <c r="D3090" i="6"/>
  <c r="D3089" i="6"/>
  <c r="D3088" i="6"/>
  <c r="D3087" i="6"/>
  <c r="D3086" i="6"/>
  <c r="D3085" i="6"/>
  <c r="D3084" i="6"/>
  <c r="D3083" i="6"/>
  <c r="D3082" i="6"/>
  <c r="D3081" i="6"/>
  <c r="D3080" i="6"/>
  <c r="D3079" i="6"/>
  <c r="D3078" i="6"/>
  <c r="D3077" i="6"/>
  <c r="D3076" i="6"/>
  <c r="D3075" i="6"/>
  <c r="D3074" i="6"/>
  <c r="D3073" i="6"/>
  <c r="D3072" i="6"/>
  <c r="D3071" i="6"/>
  <c r="D3070" i="6"/>
  <c r="D3069" i="6"/>
  <c r="D3068" i="6"/>
  <c r="D3067" i="6"/>
  <c r="D3066" i="6"/>
  <c r="D3065" i="6"/>
  <c r="D3064" i="6"/>
  <c r="D3063" i="6"/>
  <c r="D3062" i="6"/>
  <c r="D3061" i="6"/>
  <c r="D3060" i="6"/>
  <c r="D3059" i="6"/>
  <c r="D3058" i="6"/>
  <c r="D3057" i="6"/>
  <c r="D3056" i="6"/>
  <c r="D3055" i="6"/>
  <c r="D3054" i="6"/>
  <c r="D3053" i="6"/>
  <c r="D3052" i="6"/>
  <c r="D3051" i="6"/>
  <c r="D3050" i="6"/>
  <c r="D3049" i="6"/>
  <c r="D3048" i="6"/>
  <c r="D3047" i="6"/>
  <c r="D3046" i="6"/>
  <c r="D3045" i="6"/>
  <c r="D3044" i="6"/>
  <c r="D3043" i="6"/>
  <c r="D3042" i="6"/>
  <c r="D3041" i="6"/>
  <c r="D3040" i="6"/>
  <c r="D3039" i="6"/>
  <c r="D3038" i="6"/>
  <c r="D3037" i="6"/>
  <c r="D3036" i="6"/>
  <c r="D3035" i="6"/>
  <c r="D3034" i="6"/>
  <c r="D3033" i="6"/>
  <c r="D3032" i="6"/>
  <c r="D3031" i="6"/>
  <c r="D3030" i="6"/>
  <c r="D3029" i="6"/>
  <c r="D3028" i="6"/>
  <c r="D3027" i="6"/>
  <c r="D3026" i="6"/>
  <c r="D3025" i="6"/>
  <c r="D3024" i="6"/>
  <c r="D3023" i="6"/>
  <c r="D3022" i="6"/>
  <c r="D3021" i="6"/>
  <c r="D3020" i="6"/>
  <c r="D3019" i="6"/>
  <c r="D3018" i="6"/>
  <c r="D3017" i="6"/>
  <c r="D3016" i="6"/>
  <c r="D3015" i="6"/>
  <c r="D3014" i="6"/>
  <c r="D3013" i="6"/>
  <c r="D3012" i="6"/>
  <c r="D3011" i="6"/>
  <c r="D3010" i="6"/>
  <c r="D3009" i="6"/>
  <c r="D3008" i="6"/>
  <c r="D3007" i="6"/>
  <c r="D3006" i="6"/>
  <c r="D3005" i="6"/>
  <c r="D3004" i="6"/>
  <c r="D3003" i="6"/>
  <c r="D3002" i="6"/>
  <c r="D3001" i="6"/>
  <c r="D3000" i="6"/>
  <c r="D2999" i="6"/>
  <c r="D2998" i="6"/>
  <c r="D2997" i="6"/>
  <c r="D2996" i="6"/>
  <c r="D2995" i="6"/>
  <c r="D2994" i="6"/>
  <c r="D2993" i="6"/>
  <c r="D2992" i="6"/>
  <c r="D2991" i="6"/>
  <c r="D2990" i="6"/>
  <c r="D2989" i="6"/>
  <c r="D2988" i="6"/>
  <c r="D2987" i="6"/>
  <c r="D2986" i="6"/>
  <c r="D2985" i="6"/>
  <c r="D2984" i="6"/>
  <c r="D2983" i="6"/>
  <c r="D2982" i="6"/>
  <c r="D2981" i="6"/>
  <c r="D2980" i="6"/>
  <c r="D2979" i="6"/>
  <c r="D2978" i="6"/>
  <c r="D2977" i="6"/>
  <c r="D2976" i="6"/>
  <c r="D2975" i="6"/>
  <c r="D2974" i="6"/>
  <c r="D2973" i="6"/>
  <c r="D2972" i="6"/>
  <c r="D2971" i="6"/>
  <c r="D2970" i="6"/>
  <c r="D2969" i="6"/>
  <c r="D2968" i="6"/>
  <c r="D2967" i="6"/>
  <c r="D2966" i="6"/>
  <c r="D2965" i="6"/>
  <c r="D2964" i="6"/>
  <c r="D2963" i="6"/>
  <c r="D2962" i="6"/>
  <c r="D2961" i="6"/>
  <c r="D2960" i="6"/>
  <c r="D2959" i="6"/>
  <c r="D2958" i="6"/>
  <c r="D2957" i="6"/>
  <c r="D2956" i="6"/>
  <c r="D2955" i="6"/>
  <c r="D2954" i="6"/>
  <c r="D2953" i="6"/>
  <c r="D2952" i="6"/>
  <c r="D2951" i="6"/>
  <c r="D2950" i="6"/>
  <c r="D2949" i="6"/>
  <c r="D2948" i="6"/>
  <c r="D2947" i="6"/>
  <c r="D2946" i="6"/>
  <c r="D2945" i="6"/>
  <c r="D2944" i="6"/>
  <c r="D2943" i="6"/>
  <c r="D2942" i="6"/>
  <c r="D2941" i="6"/>
  <c r="D2940" i="6"/>
  <c r="D2939" i="6"/>
  <c r="D2938" i="6"/>
  <c r="D2937" i="6"/>
  <c r="D2936" i="6"/>
  <c r="D2935" i="6"/>
  <c r="D2934" i="6"/>
  <c r="D2933" i="6"/>
  <c r="D2932" i="6"/>
  <c r="D2931" i="6"/>
  <c r="D2930" i="6"/>
  <c r="D2929" i="6"/>
  <c r="D2928" i="6"/>
  <c r="D2927" i="6"/>
  <c r="D2926" i="6"/>
  <c r="D2925" i="6"/>
  <c r="D2924" i="6"/>
  <c r="D2923" i="6"/>
  <c r="D2922" i="6"/>
  <c r="D2921" i="6"/>
  <c r="D2920" i="6"/>
  <c r="D2919" i="6"/>
  <c r="D2918" i="6"/>
  <c r="D2917" i="6"/>
  <c r="D2916" i="6"/>
  <c r="D2915" i="6"/>
  <c r="D2914" i="6"/>
  <c r="D2913" i="6"/>
  <c r="D2912" i="6"/>
  <c r="D2911" i="6"/>
  <c r="D2910" i="6"/>
  <c r="D2909" i="6"/>
  <c r="D2908" i="6"/>
  <c r="D2907" i="6"/>
  <c r="D2906" i="6"/>
  <c r="D2905" i="6"/>
  <c r="D2904" i="6"/>
  <c r="D2903" i="6"/>
  <c r="D2902" i="6"/>
  <c r="D2901" i="6"/>
  <c r="D2900" i="6"/>
  <c r="D2899" i="6"/>
  <c r="D2898" i="6"/>
  <c r="D2897" i="6"/>
  <c r="D2896" i="6"/>
  <c r="D2895" i="6"/>
  <c r="D2894" i="6"/>
  <c r="D2893" i="6"/>
  <c r="D2892" i="6"/>
  <c r="D2891" i="6"/>
  <c r="D2890" i="6"/>
  <c r="D2889" i="6"/>
  <c r="D2888" i="6"/>
  <c r="D2887" i="6"/>
  <c r="D2886" i="6"/>
  <c r="D2885" i="6"/>
  <c r="D2884" i="6"/>
  <c r="D2883" i="6"/>
  <c r="D2882" i="6"/>
  <c r="D2881" i="6"/>
  <c r="D2880" i="6"/>
  <c r="D2879" i="6"/>
  <c r="D2878" i="6"/>
  <c r="D2877" i="6"/>
  <c r="D2876" i="6"/>
  <c r="D2875" i="6"/>
  <c r="D2874" i="6"/>
  <c r="D2873" i="6"/>
  <c r="D2872" i="6"/>
  <c r="D2871" i="6"/>
  <c r="D2870" i="6"/>
  <c r="D2869" i="6"/>
  <c r="D2868" i="6"/>
  <c r="D2867" i="6"/>
  <c r="D2866" i="6"/>
  <c r="D2865" i="6"/>
  <c r="D2864" i="6"/>
  <c r="D2863" i="6"/>
  <c r="D2862" i="6"/>
  <c r="D2861" i="6"/>
  <c r="D2860" i="6"/>
  <c r="D2859" i="6"/>
  <c r="D2858" i="6"/>
  <c r="D2857" i="6"/>
  <c r="D2856" i="6"/>
  <c r="D2855" i="6"/>
  <c r="D2854" i="6"/>
  <c r="D2853" i="6"/>
  <c r="D2852" i="6"/>
  <c r="D2851" i="6"/>
  <c r="D2850" i="6"/>
  <c r="D2849" i="6"/>
  <c r="D2848" i="6"/>
  <c r="D2847" i="6"/>
  <c r="D2846" i="6"/>
  <c r="D2845" i="6"/>
  <c r="D2844" i="6"/>
  <c r="D2843" i="6"/>
  <c r="D2842" i="6"/>
  <c r="D2841" i="6"/>
  <c r="D2840" i="6"/>
  <c r="D2839" i="6"/>
  <c r="D2838" i="6"/>
  <c r="D2837" i="6"/>
  <c r="D2836" i="6"/>
  <c r="D2835" i="6"/>
  <c r="D2834" i="6"/>
  <c r="D2833" i="6"/>
  <c r="D2832" i="6"/>
  <c r="D2831" i="6"/>
  <c r="D2830" i="6"/>
  <c r="D2829" i="6"/>
  <c r="D2828" i="6"/>
  <c r="D2827" i="6"/>
  <c r="D2826" i="6"/>
  <c r="D2825" i="6"/>
  <c r="D2824" i="6"/>
  <c r="D2823" i="6"/>
  <c r="D2822" i="6"/>
  <c r="D2821" i="6"/>
  <c r="D2820" i="6"/>
  <c r="D2819" i="6"/>
  <c r="D2818" i="6"/>
  <c r="D2817" i="6"/>
  <c r="D2816" i="6"/>
  <c r="D2815" i="6"/>
  <c r="D2814" i="6"/>
  <c r="D2813" i="6"/>
  <c r="D2812" i="6"/>
  <c r="D2811" i="6"/>
  <c r="D2810" i="6"/>
  <c r="D2809" i="6"/>
  <c r="D2808" i="6"/>
  <c r="D2807" i="6"/>
  <c r="D2806" i="6"/>
  <c r="D2805" i="6"/>
  <c r="D2804" i="6"/>
  <c r="D2803" i="6"/>
  <c r="D2802" i="6"/>
  <c r="D2801" i="6"/>
  <c r="D2800" i="6"/>
  <c r="D2799" i="6"/>
  <c r="D2798" i="6"/>
  <c r="D2797" i="6"/>
  <c r="D2796" i="6"/>
  <c r="D2795" i="6"/>
  <c r="D2794" i="6"/>
  <c r="D2793" i="6"/>
  <c r="D2792" i="6"/>
  <c r="D2791" i="6"/>
  <c r="D2790" i="6"/>
  <c r="D2789" i="6"/>
  <c r="D2788" i="6"/>
  <c r="D2787" i="6"/>
  <c r="D2786" i="6"/>
  <c r="D2785" i="6"/>
  <c r="D2784" i="6"/>
  <c r="D2783" i="6"/>
  <c r="D2782" i="6"/>
  <c r="D2781" i="6"/>
  <c r="D2780" i="6"/>
  <c r="D2779" i="6"/>
  <c r="D2778" i="6"/>
  <c r="D2777" i="6"/>
  <c r="D2776" i="6"/>
  <c r="D2775" i="6"/>
  <c r="D2774" i="6"/>
  <c r="D2773" i="6"/>
  <c r="D2772" i="6"/>
  <c r="D2771" i="6"/>
  <c r="D2770" i="6"/>
  <c r="D2769" i="6"/>
  <c r="D2768" i="6"/>
  <c r="D2767" i="6"/>
  <c r="D2766" i="6"/>
  <c r="D2765" i="6"/>
  <c r="D2764" i="6"/>
  <c r="D2763" i="6"/>
  <c r="D2762" i="6"/>
  <c r="D2761" i="6"/>
  <c r="D2760" i="6"/>
  <c r="D2759" i="6"/>
  <c r="D2758" i="6"/>
  <c r="D2757" i="6"/>
  <c r="D2756" i="6"/>
  <c r="D2755" i="6"/>
  <c r="D2754" i="6"/>
  <c r="D2753" i="6"/>
  <c r="D2752" i="6"/>
  <c r="D2751" i="6"/>
  <c r="D2750" i="6"/>
  <c r="D2749" i="6"/>
  <c r="D2748" i="6"/>
  <c r="D2747" i="6"/>
  <c r="D2746" i="6"/>
  <c r="D2745" i="6"/>
  <c r="D2744" i="6"/>
  <c r="D2743" i="6"/>
  <c r="D2742" i="6"/>
  <c r="D2741" i="6"/>
  <c r="D2740" i="6"/>
  <c r="D2739" i="6"/>
  <c r="D2738" i="6"/>
  <c r="D2737" i="6"/>
  <c r="D2736" i="6"/>
  <c r="D2735" i="6"/>
  <c r="D2734" i="6"/>
  <c r="D2733" i="6"/>
  <c r="D2732" i="6"/>
  <c r="D2731" i="6"/>
  <c r="D2730" i="6"/>
  <c r="D2729" i="6"/>
  <c r="D2728" i="6"/>
  <c r="D2727" i="6"/>
  <c r="D2726" i="6"/>
  <c r="D2725" i="6"/>
  <c r="D2724" i="6"/>
  <c r="D2723" i="6"/>
  <c r="D2722" i="6"/>
  <c r="D2721" i="6"/>
  <c r="D2720" i="6"/>
  <c r="D2719" i="6"/>
  <c r="D2718" i="6"/>
  <c r="D2717" i="6"/>
  <c r="D2716" i="6"/>
  <c r="D2715" i="6"/>
  <c r="D2714" i="6"/>
  <c r="D2713" i="6"/>
  <c r="D2712" i="6"/>
  <c r="D2711" i="6"/>
  <c r="D2710" i="6"/>
  <c r="D2709" i="6"/>
  <c r="D2708" i="6"/>
  <c r="D2707" i="6"/>
  <c r="D2706" i="6"/>
  <c r="D2705" i="6"/>
  <c r="D2704" i="6"/>
  <c r="D2703" i="6"/>
  <c r="D2702" i="6"/>
  <c r="D2701" i="6"/>
  <c r="D2700" i="6"/>
  <c r="D2699" i="6"/>
  <c r="D2698" i="6"/>
  <c r="D2697" i="6"/>
  <c r="D2696" i="6"/>
  <c r="D2695" i="6"/>
  <c r="D2694" i="6"/>
  <c r="D2693" i="6"/>
  <c r="D2692" i="6"/>
  <c r="D2691" i="6"/>
  <c r="D2690" i="6"/>
  <c r="D2689" i="6"/>
  <c r="D2688" i="6"/>
  <c r="D2687" i="6"/>
  <c r="D2686" i="6"/>
  <c r="D2685" i="6"/>
  <c r="D2684" i="6"/>
  <c r="D2683" i="6"/>
  <c r="D2682" i="6"/>
  <c r="D2681" i="6"/>
  <c r="D2680" i="6"/>
  <c r="D2679" i="6"/>
  <c r="D2678" i="6"/>
  <c r="D2677" i="6"/>
  <c r="D2676" i="6"/>
  <c r="D2675" i="6"/>
  <c r="D2674" i="6"/>
  <c r="D2673" i="6"/>
  <c r="D2672" i="6"/>
  <c r="D2671" i="6"/>
  <c r="D2670" i="6"/>
  <c r="D2669" i="6"/>
  <c r="D2668" i="6"/>
  <c r="D2667" i="6"/>
  <c r="D2666" i="6"/>
  <c r="D2665" i="6"/>
  <c r="D2664" i="6"/>
  <c r="D2663" i="6"/>
  <c r="D2662" i="6"/>
  <c r="D2661" i="6"/>
  <c r="D2660" i="6"/>
  <c r="D2659" i="6"/>
  <c r="D2658" i="6"/>
  <c r="D2657" i="6"/>
  <c r="D2656" i="6"/>
  <c r="D2655" i="6"/>
  <c r="D2654" i="6"/>
  <c r="D2653" i="6"/>
  <c r="D2652" i="6"/>
  <c r="D2651" i="6"/>
  <c r="D2650" i="6"/>
  <c r="D2649" i="6"/>
  <c r="D2648" i="6"/>
  <c r="D2647" i="6"/>
  <c r="D2646" i="6"/>
  <c r="D2645" i="6"/>
  <c r="D2644" i="6"/>
  <c r="D2643" i="6"/>
  <c r="D2642" i="6"/>
  <c r="D2641" i="6"/>
  <c r="D2640" i="6"/>
  <c r="D2639" i="6"/>
  <c r="D2638" i="6"/>
  <c r="D2637" i="6"/>
  <c r="D2636" i="6"/>
  <c r="D2635" i="6"/>
  <c r="D2634" i="6"/>
  <c r="D2633" i="6"/>
  <c r="D2632" i="6"/>
  <c r="D2631" i="6"/>
  <c r="D2630" i="6"/>
  <c r="D2629" i="6"/>
  <c r="D2628" i="6"/>
  <c r="D2627" i="6"/>
  <c r="D2626" i="6"/>
  <c r="D2625" i="6"/>
  <c r="D2624" i="6"/>
  <c r="D2623" i="6"/>
  <c r="D2622" i="6"/>
  <c r="D2621" i="6"/>
  <c r="D2620" i="6"/>
  <c r="D2619" i="6"/>
  <c r="D2618" i="6"/>
  <c r="D2617" i="6"/>
  <c r="D2616" i="6"/>
  <c r="D2615" i="6"/>
  <c r="D2614" i="6"/>
  <c r="D2613" i="6"/>
  <c r="D2612" i="6"/>
  <c r="D2611" i="6"/>
  <c r="D2610" i="6"/>
  <c r="D2609" i="6"/>
  <c r="D2608" i="6"/>
  <c r="D2607" i="6"/>
  <c r="D2606" i="6"/>
  <c r="D2605" i="6"/>
  <c r="D2604" i="6"/>
  <c r="D2603" i="6"/>
  <c r="D2602" i="6"/>
  <c r="D2601" i="6"/>
  <c r="D2600" i="6"/>
  <c r="D2599" i="6"/>
  <c r="D2598" i="6"/>
  <c r="D2597" i="6"/>
  <c r="D2596" i="6"/>
  <c r="D2595" i="6"/>
  <c r="D2594" i="6"/>
  <c r="D2593" i="6"/>
  <c r="D2592" i="6"/>
  <c r="D2591" i="6"/>
  <c r="D2590" i="6"/>
  <c r="D2589" i="6"/>
  <c r="D2588" i="6"/>
  <c r="D2587" i="6"/>
  <c r="D2586" i="6"/>
  <c r="D2585" i="6"/>
  <c r="D2584" i="6"/>
  <c r="D2583" i="6"/>
  <c r="D2582" i="6"/>
  <c r="D2581" i="6"/>
  <c r="D2580" i="6"/>
  <c r="D2579" i="6"/>
  <c r="D2578" i="6"/>
  <c r="D2577" i="6"/>
  <c r="D2576" i="6"/>
  <c r="D2575" i="6"/>
  <c r="D2574" i="6"/>
  <c r="D2573" i="6"/>
  <c r="D2572" i="6"/>
  <c r="D2571" i="6"/>
  <c r="D2570" i="6"/>
  <c r="D2569" i="6"/>
  <c r="D2568" i="6"/>
  <c r="D2567" i="6"/>
  <c r="D2566" i="6"/>
  <c r="D2565" i="6"/>
  <c r="D2564" i="6"/>
  <c r="D2563" i="6"/>
  <c r="D2562" i="6"/>
  <c r="D2561" i="6"/>
  <c r="D2560" i="6"/>
  <c r="D2559" i="6"/>
  <c r="D2558" i="6"/>
  <c r="D2557" i="6"/>
  <c r="D2556" i="6"/>
  <c r="D2555" i="6"/>
  <c r="D2554" i="6"/>
  <c r="D2553" i="6"/>
  <c r="D2552" i="6"/>
  <c r="D2551" i="6"/>
  <c r="D2550" i="6"/>
  <c r="D2549" i="6"/>
  <c r="D2548" i="6"/>
  <c r="D2547" i="6"/>
  <c r="D2546" i="6"/>
  <c r="D2545" i="6"/>
  <c r="D2544" i="6"/>
  <c r="D2543" i="6"/>
  <c r="D2542" i="6"/>
  <c r="D2541" i="6"/>
  <c r="D2540" i="6"/>
  <c r="D2539" i="6"/>
  <c r="D2538" i="6"/>
  <c r="D2537" i="6"/>
  <c r="D2536" i="6"/>
  <c r="D2535" i="6"/>
  <c r="D2534" i="6"/>
  <c r="D2533" i="6"/>
  <c r="D2532" i="6"/>
  <c r="D2531" i="6"/>
  <c r="D2530" i="6"/>
  <c r="D2529" i="6"/>
  <c r="D2528" i="6"/>
  <c r="D2527" i="6"/>
  <c r="D2526" i="6"/>
  <c r="D2525" i="6"/>
  <c r="D2524" i="6"/>
  <c r="D2523" i="6"/>
  <c r="D2522" i="6"/>
  <c r="D2521" i="6"/>
  <c r="D2520" i="6"/>
  <c r="D2519" i="6"/>
  <c r="D2518" i="6"/>
  <c r="D2517" i="6"/>
  <c r="D2516" i="6"/>
  <c r="D2515" i="6"/>
  <c r="D2514" i="6"/>
  <c r="D2513" i="6"/>
  <c r="D2512" i="6"/>
  <c r="D2511" i="6"/>
  <c r="D2510" i="6"/>
  <c r="D2509" i="6"/>
  <c r="D2508" i="6"/>
  <c r="D2507" i="6"/>
  <c r="D2506" i="6"/>
  <c r="D2505" i="6"/>
  <c r="D2504" i="6"/>
  <c r="D2503" i="6"/>
  <c r="D2502" i="6"/>
  <c r="D2501" i="6"/>
  <c r="D2500" i="6"/>
  <c r="D2499" i="6"/>
  <c r="D2498" i="6"/>
  <c r="D2497" i="6"/>
  <c r="D2496" i="6"/>
  <c r="D2495" i="6"/>
  <c r="D2494" i="6"/>
  <c r="D2493" i="6"/>
  <c r="D2492" i="6"/>
  <c r="D2491" i="6"/>
  <c r="D2490" i="6"/>
  <c r="D2489" i="6"/>
  <c r="D2488" i="6"/>
  <c r="D2487" i="6"/>
  <c r="D2486" i="6"/>
  <c r="D2485" i="6"/>
  <c r="D2484" i="6"/>
  <c r="D2483" i="6"/>
  <c r="D2482" i="6"/>
  <c r="D2481" i="6"/>
  <c r="D2480" i="6"/>
  <c r="D2479" i="6"/>
  <c r="D2478" i="6"/>
  <c r="D2477" i="6"/>
  <c r="D2476" i="6"/>
  <c r="D2475" i="6"/>
  <c r="D2474" i="6"/>
  <c r="D2473" i="6"/>
  <c r="D2472" i="6"/>
  <c r="D2471" i="6"/>
  <c r="D2470" i="6"/>
  <c r="D2469" i="6"/>
  <c r="D2468" i="6"/>
  <c r="D2467" i="6"/>
  <c r="D2466" i="6"/>
  <c r="D2465" i="6"/>
  <c r="D2464" i="6"/>
  <c r="D2463" i="6"/>
  <c r="D2462" i="6"/>
  <c r="D2461" i="6"/>
  <c r="D2460" i="6"/>
  <c r="D2459" i="6"/>
  <c r="D2458" i="6"/>
  <c r="D2457" i="6"/>
  <c r="D2456" i="6"/>
  <c r="D2455" i="6"/>
  <c r="D2454" i="6"/>
  <c r="D2453" i="6"/>
  <c r="D2452" i="6"/>
  <c r="D2451" i="6"/>
  <c r="D2450" i="6"/>
  <c r="D2449" i="6"/>
  <c r="D2448" i="6"/>
  <c r="D2447" i="6"/>
  <c r="D2446" i="6"/>
  <c r="D2445" i="6"/>
  <c r="D2444" i="6"/>
  <c r="D2443" i="6"/>
  <c r="D2442" i="6"/>
  <c r="D2441" i="6"/>
  <c r="D2440" i="6"/>
  <c r="D2439" i="6"/>
  <c r="D2438" i="6"/>
  <c r="D2437" i="6"/>
  <c r="D2436" i="6"/>
  <c r="D2435" i="6"/>
  <c r="D2434" i="6"/>
  <c r="D2433" i="6"/>
  <c r="D2432" i="6"/>
  <c r="D2431" i="6"/>
  <c r="D2430" i="6"/>
  <c r="D2429" i="6"/>
  <c r="D2428" i="6"/>
  <c r="D2427" i="6"/>
  <c r="D2426" i="6"/>
  <c r="D2425" i="6"/>
  <c r="D2424" i="6"/>
  <c r="D2423" i="6"/>
  <c r="D2422" i="6"/>
  <c r="D2421" i="6"/>
  <c r="D2420" i="6"/>
  <c r="D2419" i="6"/>
  <c r="D2418" i="6"/>
  <c r="D2417" i="6"/>
  <c r="D2416" i="6"/>
  <c r="D2415" i="6"/>
  <c r="D2414" i="6"/>
  <c r="D2413" i="6"/>
  <c r="D2412" i="6"/>
  <c r="D2411" i="6"/>
  <c r="D2410" i="6"/>
  <c r="D2409" i="6"/>
  <c r="D2408" i="6"/>
  <c r="D2407" i="6"/>
  <c r="D2406" i="6"/>
  <c r="D2405" i="6"/>
  <c r="D2404" i="6"/>
  <c r="D2403" i="6"/>
  <c r="D2402" i="6"/>
  <c r="D2401" i="6"/>
  <c r="D2400" i="6"/>
  <c r="D2399" i="6"/>
  <c r="D2398" i="6"/>
  <c r="D2397" i="6"/>
  <c r="D2396" i="6"/>
  <c r="D2395" i="6"/>
  <c r="D2394" i="6"/>
  <c r="D2393" i="6"/>
  <c r="D2392" i="6"/>
  <c r="D2391" i="6"/>
  <c r="D2390" i="6"/>
  <c r="D2389" i="6"/>
  <c r="D2388" i="6"/>
  <c r="D2387" i="6"/>
  <c r="D2386" i="6"/>
  <c r="D2385" i="6"/>
  <c r="D2384" i="6"/>
  <c r="D2383" i="6"/>
  <c r="D2382" i="6"/>
  <c r="D2381" i="6"/>
  <c r="D2380" i="6"/>
  <c r="D2379" i="6"/>
  <c r="D2378" i="6"/>
  <c r="D2377" i="6"/>
  <c r="D2376" i="6"/>
  <c r="D2375" i="6"/>
  <c r="D2374" i="6"/>
  <c r="D2373" i="6"/>
  <c r="D2372" i="6"/>
  <c r="D2371" i="6"/>
  <c r="D2370" i="6"/>
  <c r="D2369" i="6"/>
  <c r="D2368" i="6"/>
  <c r="D2367" i="6"/>
  <c r="D2366" i="6"/>
  <c r="D2365" i="6"/>
  <c r="D2364" i="6"/>
  <c r="D2363" i="6"/>
  <c r="D2362" i="6"/>
  <c r="D2361" i="6"/>
  <c r="D2360" i="6"/>
  <c r="D2359" i="6"/>
  <c r="D2358" i="6"/>
  <c r="D2357" i="6"/>
  <c r="D2356" i="6"/>
  <c r="D2355" i="6"/>
  <c r="D2354" i="6"/>
  <c r="D2353" i="6"/>
  <c r="D2352" i="6"/>
  <c r="D2351" i="6"/>
  <c r="D2350" i="6"/>
  <c r="D2349" i="6"/>
  <c r="D2348" i="6"/>
  <c r="D2347" i="6"/>
  <c r="D2346" i="6"/>
  <c r="D2345" i="6"/>
  <c r="D2344" i="6"/>
  <c r="D2343" i="6"/>
  <c r="D2342" i="6"/>
  <c r="D2341" i="6"/>
  <c r="D2340" i="6"/>
  <c r="D2339" i="6"/>
  <c r="D2338" i="6"/>
  <c r="D2337" i="6"/>
  <c r="D2336" i="6"/>
  <c r="D2335" i="6"/>
  <c r="D2334" i="6"/>
  <c r="D2333" i="6"/>
  <c r="D2332" i="6"/>
  <c r="D2331" i="6"/>
  <c r="D2330" i="6"/>
  <c r="D2329" i="6"/>
  <c r="D2328" i="6"/>
  <c r="D2327" i="6"/>
  <c r="D2326" i="6"/>
  <c r="D2325" i="6"/>
  <c r="D2324" i="6"/>
  <c r="D2323" i="6"/>
  <c r="D2322" i="6"/>
  <c r="D2321" i="6"/>
  <c r="D2320" i="6"/>
  <c r="D2319" i="6"/>
  <c r="D2318" i="6"/>
  <c r="D2317" i="6"/>
  <c r="D2316" i="6"/>
  <c r="D2315" i="6"/>
  <c r="D2314" i="6"/>
  <c r="D2313" i="6"/>
  <c r="D2312" i="6"/>
  <c r="D2311" i="6"/>
  <c r="D2310" i="6"/>
  <c r="D2309" i="6"/>
  <c r="D2308" i="6"/>
  <c r="D2307" i="6"/>
  <c r="D2306" i="6"/>
  <c r="D2305" i="6"/>
  <c r="D2304" i="6"/>
  <c r="D2303" i="6"/>
  <c r="D2302" i="6"/>
  <c r="D2301" i="6"/>
  <c r="D2300" i="6"/>
  <c r="D2299" i="6"/>
  <c r="D2298" i="6"/>
  <c r="D2297" i="6"/>
  <c r="D2296" i="6"/>
  <c r="D2295" i="6"/>
  <c r="D2294" i="6"/>
  <c r="D2293" i="6"/>
  <c r="D2292" i="6"/>
  <c r="D2291" i="6"/>
  <c r="D2290" i="6"/>
  <c r="D2289" i="6"/>
  <c r="D2288" i="6"/>
  <c r="D2287" i="6"/>
  <c r="D2286" i="6"/>
  <c r="D2285" i="6"/>
  <c r="D2284" i="6"/>
  <c r="D2283" i="6"/>
  <c r="D2282" i="6"/>
  <c r="D2281" i="6"/>
  <c r="D2280" i="6"/>
  <c r="D2279" i="6"/>
  <c r="D2278" i="6"/>
  <c r="D2277" i="6"/>
  <c r="D2276" i="6"/>
  <c r="D2275" i="6"/>
  <c r="D2274" i="6"/>
  <c r="D2273" i="6"/>
  <c r="D2272" i="6"/>
  <c r="D2271" i="6"/>
  <c r="D2270" i="6"/>
  <c r="D2269" i="6"/>
  <c r="D2268" i="6"/>
  <c r="D2267" i="6"/>
  <c r="D2266" i="6"/>
  <c r="D2265" i="6"/>
  <c r="D2264" i="6"/>
  <c r="D2263" i="6"/>
  <c r="D2262" i="6"/>
  <c r="D2261" i="6"/>
  <c r="D2260" i="6"/>
  <c r="D2259" i="6"/>
  <c r="D2258" i="6"/>
  <c r="D2257" i="6"/>
  <c r="D2256" i="6"/>
  <c r="D2255" i="6"/>
  <c r="D2254" i="6"/>
  <c r="D2253" i="6"/>
  <c r="D2252" i="6"/>
  <c r="D2251" i="6"/>
  <c r="D2250" i="6"/>
  <c r="D2249" i="6"/>
  <c r="D2248" i="6"/>
  <c r="D2247" i="6"/>
  <c r="D2246" i="6"/>
  <c r="D2245" i="6"/>
  <c r="D2244" i="6"/>
  <c r="D2243" i="6"/>
  <c r="D2242" i="6"/>
  <c r="D2241" i="6"/>
  <c r="D2240" i="6"/>
  <c r="D2239" i="6"/>
  <c r="D2238" i="6"/>
  <c r="D2237" i="6"/>
  <c r="D2236" i="6"/>
  <c r="D2235" i="6"/>
  <c r="D2234" i="6"/>
  <c r="D2233" i="6"/>
  <c r="D2232" i="6"/>
  <c r="D2231" i="6"/>
  <c r="D2230" i="6"/>
  <c r="D2229" i="6"/>
  <c r="D2228" i="6"/>
  <c r="D2227" i="6"/>
  <c r="D2226" i="6"/>
  <c r="D2225" i="6"/>
  <c r="D2224" i="6"/>
  <c r="D2223" i="6"/>
  <c r="D2222" i="6"/>
  <c r="D2221" i="6"/>
  <c r="D2220" i="6"/>
  <c r="D2219" i="6"/>
  <c r="D2218" i="6"/>
  <c r="D2217" i="6"/>
  <c r="D2216" i="6"/>
  <c r="D2215" i="6"/>
  <c r="D2214" i="6"/>
  <c r="D2213" i="6"/>
  <c r="D2212" i="6"/>
  <c r="D2211" i="6"/>
  <c r="D2210" i="6"/>
  <c r="D2209" i="6"/>
  <c r="D2208" i="6"/>
  <c r="D2207" i="6"/>
  <c r="D2206" i="6"/>
  <c r="D2205" i="6"/>
  <c r="D2204" i="6"/>
  <c r="D2203" i="6"/>
  <c r="D2202" i="6"/>
  <c r="D2201" i="6"/>
  <c r="D2200" i="6"/>
  <c r="D2199" i="6"/>
  <c r="D2198" i="6"/>
  <c r="D2197" i="6"/>
  <c r="D2196" i="6"/>
  <c r="D2195" i="6"/>
  <c r="D2194" i="6"/>
  <c r="D2193" i="6"/>
  <c r="D2192" i="6"/>
  <c r="D2191" i="6"/>
  <c r="D2190" i="6"/>
  <c r="D2189" i="6"/>
  <c r="D2188" i="6"/>
  <c r="D2187" i="6"/>
  <c r="D2186" i="6"/>
  <c r="D2185" i="6"/>
  <c r="D2184" i="6"/>
  <c r="D2183" i="6"/>
  <c r="D2182" i="6"/>
  <c r="D2181" i="6"/>
  <c r="D2180" i="6"/>
  <c r="D2179" i="6"/>
  <c r="D2178" i="6"/>
  <c r="D2177" i="6"/>
  <c r="D2176" i="6"/>
  <c r="D2175" i="6"/>
  <c r="D2174" i="6"/>
  <c r="D2173" i="6"/>
  <c r="D2172" i="6"/>
  <c r="D2171" i="6"/>
  <c r="D2170" i="6"/>
  <c r="D2169" i="6"/>
  <c r="D2168" i="6"/>
  <c r="D2167" i="6"/>
  <c r="D2166" i="6"/>
  <c r="D2165" i="6"/>
  <c r="D2164" i="6"/>
  <c r="D2163" i="6"/>
  <c r="D2162" i="6"/>
  <c r="D2161" i="6"/>
  <c r="D2160" i="6"/>
  <c r="D2159" i="6"/>
  <c r="D2158" i="6"/>
  <c r="D2157" i="6"/>
  <c r="D2156" i="6"/>
  <c r="D2155" i="6"/>
  <c r="D2154" i="6"/>
  <c r="D2153" i="6"/>
  <c r="D2152" i="6"/>
  <c r="D2151" i="6"/>
  <c r="D2150" i="6"/>
  <c r="D2149" i="6"/>
  <c r="D2148" i="6"/>
  <c r="D2147" i="6"/>
  <c r="D2146" i="6"/>
  <c r="D2145" i="6"/>
  <c r="D2144" i="6"/>
  <c r="D2143" i="6"/>
  <c r="D2142" i="6"/>
  <c r="D2141" i="6"/>
  <c r="D2140" i="6"/>
  <c r="D2139" i="6"/>
  <c r="D2138" i="6"/>
  <c r="D2137" i="6"/>
  <c r="D2136" i="6"/>
  <c r="D2135" i="6"/>
  <c r="D2134" i="6"/>
  <c r="D2133" i="6"/>
  <c r="D2132" i="6"/>
  <c r="D2131" i="6"/>
  <c r="D2130" i="6"/>
  <c r="D2129" i="6"/>
  <c r="D2128" i="6"/>
  <c r="D2127" i="6"/>
  <c r="D2126" i="6"/>
  <c r="D2125" i="6"/>
  <c r="D2124" i="6"/>
  <c r="D2123" i="6"/>
  <c r="D2122" i="6"/>
  <c r="D2121" i="6"/>
  <c r="D2120" i="6"/>
  <c r="D2119" i="6"/>
  <c r="D2118" i="6"/>
  <c r="D2117" i="6"/>
  <c r="D2116" i="6"/>
  <c r="D2115" i="6"/>
  <c r="D2114" i="6"/>
  <c r="D2113" i="6"/>
  <c r="D2112" i="6"/>
  <c r="D2111" i="6"/>
  <c r="D2110" i="6"/>
  <c r="D2109" i="6"/>
  <c r="D2108" i="6"/>
  <c r="D2107" i="6"/>
  <c r="D2106" i="6"/>
  <c r="D2105" i="6"/>
  <c r="D2104" i="6"/>
  <c r="D2103" i="6"/>
  <c r="D2102" i="6"/>
  <c r="D2101" i="6"/>
  <c r="D2100" i="6"/>
  <c r="D2099" i="6"/>
  <c r="D2098" i="6"/>
  <c r="D2097" i="6"/>
  <c r="D2096" i="6"/>
  <c r="D2095" i="6"/>
  <c r="D2094" i="6"/>
  <c r="D2093" i="6"/>
  <c r="D2092" i="6"/>
  <c r="D2091" i="6"/>
  <c r="D2090" i="6"/>
  <c r="D2089" i="6"/>
  <c r="D2088" i="6"/>
  <c r="D2087" i="6"/>
  <c r="D2086" i="6"/>
  <c r="D2085" i="6"/>
  <c r="D2084" i="6"/>
  <c r="D2083" i="6"/>
  <c r="D2082" i="6"/>
  <c r="D2081" i="6"/>
  <c r="D2080" i="6"/>
  <c r="D2079" i="6"/>
  <c r="D2078" i="6"/>
  <c r="D2077" i="6"/>
  <c r="D2076" i="6"/>
  <c r="D2075" i="6"/>
  <c r="D2074" i="6"/>
  <c r="D2073" i="6"/>
  <c r="D2072" i="6"/>
  <c r="D2071" i="6"/>
  <c r="D2070" i="6"/>
  <c r="D2069" i="6"/>
  <c r="D2068" i="6"/>
  <c r="D2067" i="6"/>
  <c r="D2066" i="6"/>
  <c r="D2065" i="6"/>
  <c r="D2064" i="6"/>
  <c r="D2063" i="6"/>
  <c r="D2062" i="6"/>
  <c r="D2061" i="6"/>
  <c r="D2060" i="6"/>
  <c r="D2059" i="6"/>
  <c r="D2058" i="6"/>
  <c r="D2057" i="6"/>
  <c r="D2056" i="6"/>
  <c r="D2055" i="6"/>
  <c r="D2054" i="6"/>
  <c r="D2053" i="6"/>
  <c r="D2052" i="6"/>
  <c r="D2051" i="6"/>
  <c r="D2050" i="6"/>
  <c r="D2049" i="6"/>
  <c r="D2048" i="6"/>
  <c r="D2047" i="6"/>
  <c r="D2046" i="6"/>
  <c r="D2045" i="6"/>
  <c r="D2044" i="6"/>
  <c r="D2043" i="6"/>
  <c r="D2042" i="6"/>
  <c r="D2041" i="6"/>
  <c r="D2040" i="6"/>
  <c r="D2039" i="6"/>
  <c r="D2038" i="6"/>
  <c r="D2037" i="6"/>
  <c r="D2036" i="6"/>
  <c r="D2035" i="6"/>
  <c r="D2034" i="6"/>
  <c r="D2033" i="6"/>
  <c r="D2032" i="6"/>
  <c r="D2031" i="6"/>
  <c r="D2030" i="6"/>
  <c r="D2029" i="6"/>
  <c r="D2028" i="6"/>
  <c r="D2027" i="6"/>
  <c r="D2026" i="6"/>
  <c r="D2025" i="6"/>
  <c r="D2024" i="6"/>
  <c r="D2023" i="6"/>
  <c r="D2022" i="6"/>
  <c r="D2021" i="6"/>
  <c r="D2020" i="6"/>
  <c r="D2019" i="6"/>
  <c r="D2018" i="6"/>
  <c r="D2017" i="6"/>
  <c r="D2016" i="6"/>
  <c r="D2015" i="6"/>
  <c r="D2014" i="6"/>
  <c r="D2013" i="6"/>
  <c r="D2012" i="6"/>
  <c r="D2011" i="6"/>
  <c r="D2010" i="6"/>
  <c r="D2009" i="6"/>
  <c r="D2008" i="6"/>
  <c r="D2007" i="6"/>
  <c r="D2006" i="6"/>
  <c r="D2005" i="6"/>
  <c r="D2004" i="6"/>
  <c r="D2003" i="6"/>
  <c r="D2002" i="6"/>
  <c r="D2001" i="6"/>
  <c r="D2000" i="6"/>
  <c r="D1999" i="6"/>
  <c r="D1998" i="6"/>
  <c r="D1997" i="6"/>
  <c r="D1996" i="6"/>
  <c r="D1995" i="6"/>
  <c r="D1994" i="6"/>
  <c r="D1993" i="6"/>
  <c r="D1992" i="6"/>
  <c r="D1991" i="6"/>
  <c r="D1990" i="6"/>
  <c r="D1989" i="6"/>
  <c r="D1988" i="6"/>
  <c r="D1987" i="6"/>
  <c r="D1986" i="6"/>
  <c r="D1985" i="6"/>
  <c r="D1984" i="6"/>
  <c r="D1983" i="6"/>
  <c r="D1982" i="6"/>
  <c r="D1981" i="6"/>
  <c r="D1980" i="6"/>
  <c r="D1979" i="6"/>
  <c r="D1978" i="6"/>
  <c r="D1977" i="6"/>
  <c r="D1976" i="6"/>
  <c r="D1975" i="6"/>
  <c r="D1974" i="6"/>
  <c r="D1973" i="6"/>
  <c r="D1972" i="6"/>
  <c r="D1971" i="6"/>
  <c r="D1970" i="6"/>
  <c r="D1969" i="6"/>
  <c r="D1968" i="6"/>
  <c r="D1967" i="6"/>
  <c r="D1966" i="6"/>
  <c r="D1965" i="6"/>
  <c r="D1964" i="6"/>
  <c r="D1963" i="6"/>
  <c r="D1962" i="6"/>
  <c r="D1961" i="6"/>
  <c r="D1960" i="6"/>
  <c r="D1959" i="6"/>
  <c r="D1958" i="6"/>
  <c r="D1957" i="6"/>
  <c r="D1956" i="6"/>
  <c r="D1955" i="6"/>
  <c r="D1954" i="6"/>
  <c r="D1953" i="6"/>
  <c r="D1952" i="6"/>
  <c r="D1951" i="6"/>
  <c r="D1950" i="6"/>
  <c r="D1949" i="6"/>
  <c r="D1948" i="6"/>
  <c r="D1947" i="6"/>
  <c r="D1946" i="6"/>
  <c r="D1945" i="6"/>
  <c r="D1944" i="6"/>
  <c r="D1943" i="6"/>
  <c r="D1942" i="6"/>
  <c r="D1941" i="6"/>
  <c r="D1940" i="6"/>
  <c r="D1939" i="6"/>
  <c r="D1938" i="6"/>
  <c r="D1937" i="6"/>
  <c r="D1936" i="6"/>
  <c r="D1935" i="6"/>
  <c r="D1934" i="6"/>
  <c r="D1933" i="6"/>
  <c r="D1932" i="6"/>
  <c r="D1931" i="6"/>
  <c r="D1930" i="6"/>
  <c r="D1929" i="6"/>
  <c r="D1928" i="6"/>
  <c r="D1927" i="6"/>
  <c r="D1926" i="6"/>
  <c r="D1925" i="6"/>
  <c r="D1924" i="6"/>
  <c r="D1923" i="6"/>
  <c r="D1922" i="6"/>
  <c r="D1921" i="6"/>
  <c r="D1920" i="6"/>
  <c r="D1919" i="6"/>
  <c r="D1918" i="6"/>
  <c r="D1917" i="6"/>
  <c r="D1916" i="6"/>
  <c r="D1915" i="6"/>
  <c r="D1914" i="6"/>
  <c r="D1913" i="6"/>
  <c r="D1912" i="6"/>
  <c r="D1911" i="6"/>
  <c r="D1910" i="6"/>
  <c r="D1909" i="6"/>
  <c r="D1908" i="6"/>
  <c r="D1907" i="6"/>
  <c r="D1906" i="6"/>
  <c r="D1905" i="6"/>
  <c r="D1904" i="6"/>
  <c r="D1903" i="6"/>
  <c r="D1902" i="6"/>
  <c r="D1901" i="6"/>
  <c r="D1900" i="6"/>
  <c r="D1899" i="6"/>
  <c r="D1898" i="6"/>
  <c r="D1897" i="6"/>
  <c r="D1896" i="6"/>
  <c r="D1895" i="6"/>
  <c r="D1894" i="6"/>
  <c r="D1893" i="6"/>
  <c r="D1892" i="6"/>
  <c r="D1891" i="6"/>
  <c r="D1890" i="6"/>
  <c r="D1889" i="6"/>
  <c r="D1888" i="6"/>
  <c r="D1887" i="6"/>
  <c r="D1886" i="6"/>
  <c r="D1885" i="6"/>
  <c r="D1884" i="6"/>
  <c r="D1883" i="6"/>
  <c r="D1882" i="6"/>
  <c r="D1881" i="6"/>
  <c r="D1880" i="6"/>
  <c r="D1879" i="6"/>
  <c r="D1878" i="6"/>
  <c r="D1877" i="6"/>
  <c r="D1876" i="6"/>
  <c r="D1875" i="6"/>
  <c r="D1874" i="6"/>
  <c r="D1873" i="6"/>
  <c r="D1872" i="6"/>
  <c r="D1871" i="6"/>
  <c r="D1870" i="6"/>
  <c r="D1869" i="6"/>
  <c r="D1868" i="6"/>
  <c r="D1867" i="6"/>
  <c r="D1866" i="6"/>
  <c r="D1865" i="6"/>
  <c r="D1864" i="6"/>
  <c r="D1863" i="6"/>
  <c r="D1862" i="6"/>
  <c r="D1861" i="6"/>
  <c r="D1860" i="6"/>
  <c r="D1859" i="6"/>
  <c r="D1858" i="6"/>
  <c r="D1857" i="6"/>
  <c r="D1856" i="6"/>
  <c r="D1855" i="6"/>
  <c r="D1854" i="6"/>
  <c r="D1853" i="6"/>
  <c r="D1852" i="6"/>
  <c r="D1851" i="6"/>
  <c r="D1850" i="6"/>
  <c r="D1849" i="6"/>
  <c r="D1848" i="6"/>
  <c r="D1847" i="6"/>
  <c r="D1846" i="6"/>
  <c r="D1845" i="6"/>
  <c r="D1844" i="6"/>
  <c r="D1843" i="6"/>
  <c r="D1842" i="6"/>
  <c r="D1841" i="6"/>
  <c r="D1840" i="6"/>
  <c r="D1839" i="6"/>
  <c r="D1838" i="6"/>
  <c r="D1837" i="6"/>
  <c r="D1836" i="6"/>
  <c r="D1835" i="6"/>
  <c r="D1834" i="6"/>
  <c r="D1833" i="6"/>
  <c r="D1832" i="6"/>
  <c r="D1831" i="6"/>
  <c r="D1830" i="6"/>
  <c r="D1829" i="6"/>
  <c r="D1828" i="6"/>
  <c r="D1827" i="6"/>
  <c r="D1826" i="6"/>
  <c r="D1825" i="6"/>
  <c r="D1824" i="6"/>
  <c r="D1823" i="6"/>
  <c r="D1822" i="6"/>
  <c r="D1821" i="6"/>
  <c r="D1820" i="6"/>
  <c r="D1819" i="6"/>
  <c r="D1818" i="6"/>
  <c r="D1817" i="6"/>
  <c r="D1816" i="6"/>
  <c r="D1815" i="6"/>
  <c r="D1814" i="6"/>
  <c r="D1813" i="6"/>
  <c r="D1812" i="6"/>
  <c r="D1811" i="6"/>
  <c r="D1810" i="6"/>
  <c r="D1809" i="6"/>
  <c r="D1808" i="6"/>
  <c r="D1807" i="6"/>
  <c r="D1806" i="6"/>
  <c r="D1805" i="6"/>
  <c r="D1804" i="6"/>
  <c r="D1803" i="6"/>
  <c r="D1802" i="6"/>
  <c r="D1801" i="6"/>
  <c r="D1800" i="6"/>
  <c r="D1799" i="6"/>
  <c r="D1798" i="6"/>
  <c r="D1797" i="6"/>
  <c r="D1796" i="6"/>
  <c r="D1795" i="6"/>
  <c r="D1794" i="6"/>
  <c r="D1793" i="6"/>
  <c r="D1792" i="6"/>
  <c r="D1791" i="6"/>
  <c r="D1790" i="6"/>
  <c r="D1789" i="6"/>
  <c r="D1788" i="6"/>
  <c r="D1787" i="6"/>
  <c r="D1786" i="6"/>
  <c r="D1785" i="6"/>
  <c r="D1784" i="6"/>
  <c r="D1783" i="6"/>
  <c r="D1782" i="6"/>
  <c r="D1781" i="6"/>
  <c r="D1780" i="6"/>
  <c r="D1779" i="6"/>
  <c r="D1778" i="6"/>
  <c r="D1777" i="6"/>
  <c r="D1776" i="6"/>
  <c r="D1775" i="6"/>
  <c r="D1774" i="6"/>
  <c r="D1773" i="6"/>
  <c r="D1772" i="6"/>
  <c r="D1771" i="6"/>
  <c r="D1770" i="6"/>
  <c r="D1769" i="6"/>
  <c r="D1768" i="6"/>
  <c r="D1767" i="6"/>
  <c r="D1766" i="6"/>
  <c r="D1765" i="6"/>
  <c r="D1764" i="6"/>
  <c r="D1763" i="6"/>
  <c r="D1762" i="6"/>
  <c r="D1761" i="6"/>
  <c r="D1760" i="6"/>
  <c r="D1759" i="6"/>
  <c r="D1758" i="6"/>
  <c r="D1757" i="6"/>
  <c r="D1756" i="6"/>
  <c r="D1755" i="6"/>
  <c r="D1754" i="6"/>
  <c r="D1753" i="6"/>
  <c r="D1752" i="6"/>
  <c r="D1751" i="6"/>
  <c r="D1750" i="6"/>
  <c r="D1749" i="6"/>
  <c r="D1748" i="6"/>
  <c r="D1747" i="6"/>
  <c r="D1746" i="6"/>
  <c r="D1745" i="6"/>
  <c r="D1744" i="6"/>
  <c r="D1743" i="6"/>
  <c r="D1742" i="6"/>
  <c r="D1741" i="6"/>
  <c r="D1740" i="6"/>
  <c r="D1739" i="6"/>
  <c r="D1738" i="6"/>
  <c r="D1737" i="6"/>
  <c r="D1736" i="6"/>
  <c r="D1735" i="6"/>
  <c r="D1734" i="6"/>
  <c r="D1733" i="6"/>
  <c r="D1732" i="6"/>
  <c r="D1731" i="6"/>
  <c r="D1730" i="6"/>
  <c r="D1729" i="6"/>
  <c r="D1728" i="6"/>
  <c r="D1727" i="6"/>
  <c r="D1726" i="6"/>
  <c r="D1725" i="6"/>
  <c r="D1724" i="6"/>
  <c r="D1723" i="6"/>
  <c r="D1722" i="6"/>
  <c r="D1721" i="6"/>
  <c r="D1720" i="6"/>
  <c r="D1719" i="6"/>
  <c r="D1718" i="6"/>
  <c r="D1717" i="6"/>
  <c r="D1716" i="6"/>
  <c r="D1715" i="6"/>
  <c r="D1714" i="6"/>
  <c r="D1713" i="6"/>
  <c r="D1712" i="6"/>
  <c r="D1711" i="6"/>
  <c r="D1710" i="6"/>
  <c r="D1709" i="6"/>
  <c r="D1708" i="6"/>
  <c r="D1707" i="6"/>
  <c r="D1706" i="6"/>
  <c r="D1705" i="6"/>
  <c r="D1704" i="6"/>
  <c r="D1703" i="6"/>
  <c r="D1702" i="6"/>
  <c r="D1701" i="6"/>
  <c r="D1700" i="6"/>
  <c r="D1699" i="6"/>
  <c r="D1698" i="6"/>
  <c r="D1697" i="6"/>
  <c r="D1696" i="6"/>
  <c r="D1695" i="6"/>
  <c r="D1694" i="6"/>
  <c r="D1693" i="6"/>
  <c r="D1692" i="6"/>
  <c r="D1691" i="6"/>
  <c r="D1690" i="6"/>
  <c r="D1689" i="6"/>
  <c r="D1688" i="6"/>
  <c r="D1687" i="6"/>
  <c r="D1686" i="6"/>
  <c r="D1685" i="6"/>
  <c r="D1684" i="6"/>
  <c r="D1683" i="6"/>
  <c r="D1682" i="6"/>
  <c r="D1681" i="6"/>
  <c r="D1680" i="6"/>
  <c r="D1679" i="6"/>
  <c r="D1678" i="6"/>
  <c r="D1677" i="6"/>
  <c r="D1676" i="6"/>
  <c r="D1675" i="6"/>
  <c r="D1674" i="6"/>
  <c r="D1673" i="6"/>
  <c r="D1672" i="6"/>
  <c r="D1671" i="6"/>
  <c r="D1670" i="6"/>
  <c r="D1669" i="6"/>
  <c r="D1668" i="6"/>
  <c r="D1667" i="6"/>
  <c r="D1666" i="6"/>
  <c r="D1665" i="6"/>
  <c r="D1664" i="6"/>
  <c r="D1663" i="6"/>
  <c r="D1662" i="6"/>
  <c r="D1661" i="6"/>
  <c r="D1660" i="6"/>
  <c r="D1659" i="6"/>
  <c r="D1658" i="6"/>
  <c r="D1657" i="6"/>
  <c r="D1656" i="6"/>
  <c r="D1655" i="6"/>
  <c r="D1654" i="6"/>
  <c r="D1653" i="6"/>
  <c r="D1652" i="6"/>
  <c r="D1651" i="6"/>
  <c r="D1650" i="6"/>
  <c r="D1649" i="6"/>
  <c r="D1648" i="6"/>
  <c r="D1647" i="6"/>
  <c r="D1646" i="6"/>
  <c r="D1645" i="6"/>
  <c r="D1644" i="6"/>
  <c r="D1643" i="6"/>
  <c r="D1642" i="6"/>
  <c r="D1641" i="6"/>
  <c r="D1640" i="6"/>
  <c r="D1639" i="6"/>
  <c r="D1638" i="6"/>
  <c r="D1637" i="6"/>
  <c r="D1636" i="6"/>
  <c r="D1635" i="6"/>
  <c r="D1634" i="6"/>
  <c r="D1633" i="6"/>
  <c r="D1632" i="6"/>
  <c r="D1631" i="6"/>
  <c r="D1630" i="6"/>
  <c r="D1629" i="6"/>
  <c r="D1628" i="6"/>
  <c r="D1627" i="6"/>
  <c r="D1626" i="6"/>
  <c r="D1625" i="6"/>
  <c r="D1624" i="6"/>
  <c r="D1623" i="6"/>
  <c r="D1622" i="6"/>
  <c r="D1621" i="6"/>
  <c r="D1620" i="6"/>
  <c r="D1619" i="6"/>
  <c r="D1618" i="6"/>
  <c r="D1617" i="6"/>
  <c r="D1616" i="6"/>
  <c r="D1615" i="6"/>
  <c r="D1614" i="6"/>
  <c r="D1613" i="6"/>
  <c r="D1612" i="6"/>
  <c r="D1611" i="6"/>
  <c r="D1610" i="6"/>
  <c r="D1609" i="6"/>
  <c r="D1608" i="6"/>
  <c r="D1607" i="6"/>
  <c r="D1606" i="6"/>
  <c r="D1605" i="6"/>
  <c r="D1604" i="6"/>
  <c r="D1603" i="6"/>
  <c r="D1602" i="6"/>
  <c r="D1601" i="6"/>
  <c r="D1600" i="6"/>
  <c r="D1599" i="6"/>
  <c r="D1598" i="6"/>
  <c r="D1597" i="6"/>
  <c r="D1596" i="6"/>
  <c r="D1595" i="6"/>
  <c r="D1594" i="6"/>
  <c r="D1593" i="6"/>
  <c r="D1592" i="6"/>
  <c r="D1591" i="6"/>
  <c r="D1590" i="6"/>
  <c r="D1589" i="6"/>
  <c r="D1588" i="6"/>
  <c r="D1587" i="6"/>
  <c r="D1586" i="6"/>
  <c r="D1585" i="6"/>
  <c r="D1584" i="6"/>
  <c r="D1583" i="6"/>
  <c r="D1582" i="6"/>
  <c r="D1581" i="6"/>
  <c r="D1580" i="6"/>
  <c r="D1579" i="6"/>
  <c r="D1578" i="6"/>
  <c r="D1577" i="6"/>
  <c r="D1576" i="6"/>
  <c r="D1575" i="6"/>
  <c r="D1574" i="6"/>
  <c r="D1573" i="6"/>
  <c r="D1572" i="6"/>
  <c r="D1571" i="6"/>
  <c r="D1570" i="6"/>
  <c r="D1569" i="6"/>
  <c r="D1568" i="6"/>
  <c r="D1567" i="6"/>
  <c r="D1566" i="6"/>
  <c r="D1565" i="6"/>
  <c r="D1564" i="6"/>
  <c r="D1563" i="6"/>
  <c r="D1562" i="6"/>
  <c r="D1561" i="6"/>
  <c r="D1560" i="6"/>
  <c r="D1559" i="6"/>
  <c r="D1558" i="6"/>
  <c r="D1557" i="6"/>
  <c r="D1556" i="6"/>
  <c r="D1555" i="6"/>
  <c r="D1554" i="6"/>
  <c r="D1553" i="6"/>
  <c r="D1552" i="6"/>
  <c r="D1551" i="6"/>
  <c r="D1550" i="6"/>
  <c r="D1549" i="6"/>
  <c r="D1548" i="6"/>
  <c r="D1547" i="6"/>
  <c r="D1546" i="6"/>
  <c r="D1545" i="6"/>
  <c r="D1544" i="6"/>
  <c r="D1543" i="6"/>
  <c r="D1542" i="6"/>
  <c r="D1541" i="6"/>
  <c r="D1540" i="6"/>
  <c r="D1539" i="6"/>
  <c r="D1538" i="6"/>
  <c r="D1537" i="6"/>
  <c r="D1536" i="6"/>
  <c r="D1535" i="6"/>
  <c r="D1534" i="6"/>
  <c r="D1533" i="6"/>
  <c r="D1532" i="6"/>
  <c r="D1531" i="6"/>
  <c r="D1530" i="6"/>
  <c r="D1529" i="6"/>
  <c r="D1528" i="6"/>
  <c r="D1527" i="6"/>
  <c r="D1526" i="6"/>
  <c r="D1525" i="6"/>
  <c r="D1524" i="6"/>
  <c r="D1523" i="6"/>
  <c r="D1522" i="6"/>
  <c r="D1521" i="6"/>
  <c r="D1520" i="6"/>
  <c r="D1519" i="6"/>
  <c r="D1518" i="6"/>
  <c r="D1517" i="6"/>
  <c r="D1516" i="6"/>
  <c r="D1515" i="6"/>
  <c r="D1514" i="6"/>
  <c r="D1513" i="6"/>
  <c r="D1512" i="6"/>
  <c r="D1511" i="6"/>
  <c r="D1510" i="6"/>
  <c r="D1509" i="6"/>
  <c r="D1508" i="6"/>
  <c r="D1507" i="6"/>
  <c r="D1506" i="6"/>
  <c r="D1505" i="6"/>
  <c r="D1504" i="6"/>
  <c r="D1503" i="6"/>
  <c r="D1502" i="6"/>
  <c r="D1501" i="6"/>
  <c r="D1500" i="6"/>
  <c r="D1499" i="6"/>
  <c r="D1498" i="6"/>
  <c r="D1497" i="6"/>
  <c r="D1496" i="6"/>
  <c r="D1495" i="6"/>
  <c r="D1494" i="6"/>
  <c r="D1493" i="6"/>
  <c r="D1492" i="6"/>
  <c r="D1491" i="6"/>
  <c r="D1490" i="6"/>
  <c r="D1489" i="6"/>
  <c r="D1488" i="6"/>
  <c r="D1487" i="6"/>
  <c r="D1486" i="6"/>
  <c r="D1485" i="6"/>
  <c r="D1484" i="6"/>
  <c r="D1483" i="6"/>
  <c r="D1482" i="6"/>
  <c r="D1481" i="6"/>
  <c r="D1480" i="6"/>
  <c r="D1479" i="6"/>
  <c r="D1478" i="6"/>
  <c r="D1477" i="6"/>
  <c r="D1476" i="6"/>
  <c r="D1475" i="6"/>
  <c r="D1474" i="6"/>
  <c r="D1473" i="6"/>
  <c r="D1472" i="6"/>
  <c r="D1471" i="6"/>
  <c r="D1470" i="6"/>
  <c r="D1469" i="6"/>
  <c r="D1468" i="6"/>
  <c r="D1467" i="6"/>
  <c r="D1466" i="6"/>
  <c r="D1465" i="6"/>
  <c r="D1464" i="6"/>
  <c r="D1463" i="6"/>
  <c r="D1462" i="6"/>
  <c r="D1461" i="6"/>
  <c r="D1460" i="6"/>
  <c r="D1459" i="6"/>
  <c r="D1458" i="6"/>
  <c r="D1457" i="6"/>
  <c r="D1456" i="6"/>
  <c r="D1455" i="6"/>
  <c r="D1454" i="6"/>
  <c r="D1453" i="6"/>
  <c r="D1452" i="6"/>
  <c r="D1451" i="6"/>
  <c r="D1450" i="6"/>
  <c r="D1449" i="6"/>
  <c r="D1448" i="6"/>
  <c r="D1447" i="6"/>
  <c r="D1446" i="6"/>
  <c r="D1445" i="6"/>
  <c r="D1444" i="6"/>
  <c r="D1443" i="6"/>
  <c r="D1442" i="6"/>
  <c r="D1441" i="6"/>
  <c r="D1440" i="6"/>
  <c r="D1439" i="6"/>
  <c r="D1438" i="6"/>
  <c r="D1437" i="6"/>
  <c r="D1436" i="6"/>
  <c r="D1435" i="6"/>
  <c r="D1434" i="6"/>
  <c r="D1433" i="6"/>
  <c r="D1432" i="6"/>
  <c r="D1431" i="6"/>
  <c r="D1430" i="6"/>
  <c r="D1429" i="6"/>
  <c r="D1428" i="6"/>
  <c r="D1427" i="6"/>
  <c r="D1426" i="6"/>
  <c r="D1425" i="6"/>
  <c r="D1424" i="6"/>
  <c r="D1423" i="6"/>
  <c r="D1422" i="6"/>
  <c r="D1421" i="6"/>
  <c r="D1420" i="6"/>
  <c r="D1419" i="6"/>
  <c r="D1418" i="6"/>
  <c r="D1417" i="6"/>
  <c r="D1416" i="6"/>
  <c r="D1415" i="6"/>
  <c r="D1414" i="6"/>
  <c r="D1413" i="6"/>
  <c r="D1412" i="6"/>
  <c r="D1411" i="6"/>
  <c r="D1410" i="6"/>
  <c r="D1409" i="6"/>
  <c r="D1408" i="6"/>
  <c r="D1407" i="6"/>
  <c r="D1406" i="6"/>
  <c r="D1405" i="6"/>
  <c r="D1404" i="6"/>
  <c r="D1403" i="6"/>
  <c r="D1402" i="6"/>
  <c r="D1401" i="6"/>
  <c r="D1400" i="6"/>
  <c r="D1399" i="6"/>
  <c r="D1398" i="6"/>
  <c r="D1397" i="6"/>
  <c r="D1396" i="6"/>
  <c r="D1395" i="6"/>
  <c r="D1394" i="6"/>
  <c r="D1393" i="6"/>
  <c r="D1392" i="6"/>
  <c r="D1391" i="6"/>
  <c r="D1390" i="6"/>
  <c r="D1389" i="6"/>
  <c r="D1388" i="6"/>
  <c r="D1387" i="6"/>
  <c r="D1386" i="6"/>
  <c r="D1385" i="6"/>
  <c r="D1384" i="6"/>
  <c r="D1383" i="6"/>
  <c r="D1382" i="6"/>
  <c r="D1381" i="6"/>
  <c r="D1380" i="6"/>
  <c r="D1379" i="6"/>
  <c r="D1378" i="6"/>
  <c r="D1377" i="6"/>
  <c r="D1376" i="6"/>
  <c r="D1375" i="6"/>
  <c r="D1374" i="6"/>
  <c r="D1373" i="6"/>
  <c r="D1372" i="6"/>
  <c r="D1371" i="6"/>
  <c r="D1370" i="6"/>
  <c r="D1369" i="6"/>
  <c r="D1368" i="6"/>
  <c r="D1367" i="6"/>
  <c r="D1366" i="6"/>
  <c r="D1365" i="6"/>
  <c r="D1364" i="6"/>
  <c r="D1363" i="6"/>
  <c r="D1362" i="6"/>
  <c r="D1361" i="6"/>
  <c r="D1360" i="6"/>
  <c r="D1359" i="6"/>
  <c r="D1358" i="6"/>
  <c r="D1357" i="6"/>
  <c r="D1356" i="6"/>
  <c r="D1355" i="6"/>
  <c r="D1354" i="6"/>
  <c r="D1353" i="6"/>
  <c r="D1352" i="6"/>
  <c r="D1351" i="6"/>
  <c r="D1350" i="6"/>
  <c r="D1349" i="6"/>
  <c r="D1348" i="6"/>
  <c r="D1347" i="6"/>
  <c r="D1346" i="6"/>
  <c r="D1345" i="6"/>
  <c r="D1344" i="6"/>
  <c r="D1343" i="6"/>
  <c r="D1342" i="6"/>
  <c r="D1341" i="6"/>
  <c r="D1340" i="6"/>
  <c r="D1339" i="6"/>
  <c r="D1338" i="6"/>
  <c r="D1337" i="6"/>
  <c r="D1336" i="6"/>
  <c r="D1335" i="6"/>
  <c r="D1334" i="6"/>
  <c r="D1333" i="6"/>
  <c r="D1332" i="6"/>
  <c r="D1331" i="6"/>
  <c r="D1330" i="6"/>
  <c r="D1329" i="6"/>
  <c r="D1328" i="6"/>
  <c r="D1327" i="6"/>
  <c r="D1326" i="6"/>
  <c r="D1325" i="6"/>
  <c r="D1324" i="6"/>
  <c r="D1323" i="6"/>
  <c r="D1322" i="6"/>
  <c r="D1321" i="6"/>
  <c r="D1320" i="6"/>
  <c r="D1319" i="6"/>
  <c r="D1318" i="6"/>
  <c r="D1317" i="6"/>
  <c r="D1316" i="6"/>
  <c r="D1315" i="6"/>
  <c r="D1314" i="6"/>
  <c r="D1313" i="6"/>
  <c r="D1312" i="6"/>
  <c r="D1311" i="6"/>
  <c r="D1310" i="6"/>
  <c r="D1309" i="6"/>
  <c r="D1308" i="6"/>
  <c r="D1307" i="6"/>
  <c r="D1306" i="6"/>
  <c r="D1305" i="6"/>
  <c r="D1304" i="6"/>
  <c r="D1303" i="6"/>
  <c r="D1302" i="6"/>
  <c r="D1301" i="6"/>
  <c r="D1300" i="6"/>
  <c r="D1299" i="6"/>
  <c r="D1298" i="6"/>
  <c r="D1297" i="6"/>
  <c r="D1296" i="6"/>
  <c r="D1295" i="6"/>
  <c r="D1294" i="6"/>
  <c r="D1293" i="6"/>
  <c r="D1292" i="6"/>
  <c r="D1291" i="6"/>
  <c r="D1290" i="6"/>
  <c r="D1289" i="6"/>
  <c r="D1288" i="6"/>
  <c r="D1287" i="6"/>
  <c r="D1286" i="6"/>
  <c r="D1285" i="6"/>
  <c r="D1284" i="6"/>
  <c r="D1283" i="6"/>
  <c r="D1282" i="6"/>
  <c r="D1281" i="6"/>
  <c r="D1280" i="6"/>
  <c r="D1279" i="6"/>
  <c r="D1278" i="6"/>
  <c r="D1277" i="6"/>
  <c r="D1276" i="6"/>
  <c r="D1275" i="6"/>
  <c r="D1274" i="6"/>
  <c r="D1273" i="6"/>
  <c r="D1272" i="6"/>
  <c r="D1271" i="6"/>
  <c r="D1270" i="6"/>
  <c r="D1269" i="6"/>
  <c r="D1268" i="6"/>
  <c r="D1267" i="6"/>
  <c r="D1266" i="6"/>
  <c r="D1265" i="6"/>
  <c r="D1264" i="6"/>
  <c r="D1263" i="6"/>
  <c r="D1262" i="6"/>
  <c r="D1261" i="6"/>
  <c r="D1260" i="6"/>
  <c r="D1259" i="6"/>
  <c r="D1258" i="6"/>
  <c r="D1257" i="6"/>
  <c r="D1256" i="6"/>
  <c r="D1255" i="6"/>
  <c r="D1254" i="6"/>
  <c r="D1253" i="6"/>
  <c r="D1252" i="6"/>
  <c r="D1251" i="6"/>
  <c r="D1250" i="6"/>
  <c r="D1249" i="6"/>
  <c r="D1248" i="6"/>
  <c r="D1247" i="6"/>
  <c r="D1246" i="6"/>
  <c r="D1245" i="6"/>
  <c r="D1244" i="6"/>
  <c r="D1243" i="6"/>
  <c r="D1242" i="6"/>
  <c r="D1241" i="6"/>
  <c r="D1240" i="6"/>
  <c r="D1239" i="6"/>
  <c r="D1238" i="6"/>
  <c r="D1237" i="6"/>
  <c r="D1236" i="6"/>
  <c r="D1235" i="6"/>
  <c r="D1234" i="6"/>
  <c r="D1233" i="6"/>
  <c r="D1232" i="6"/>
  <c r="D1231" i="6"/>
  <c r="D1230" i="6"/>
  <c r="D1229" i="6"/>
  <c r="D1228" i="6"/>
  <c r="D1227" i="6"/>
  <c r="D1226" i="6"/>
  <c r="D1225" i="6"/>
  <c r="D1224" i="6"/>
  <c r="D1223" i="6"/>
  <c r="D1222" i="6"/>
  <c r="D1221" i="6"/>
  <c r="D1220" i="6"/>
  <c r="D1219" i="6"/>
  <c r="D1218" i="6"/>
  <c r="D1217" i="6"/>
  <c r="D1216" i="6"/>
  <c r="D1215" i="6"/>
  <c r="D1214" i="6"/>
  <c r="D1213" i="6"/>
  <c r="D1212" i="6"/>
  <c r="D1211" i="6"/>
  <c r="D1210" i="6"/>
  <c r="D1209" i="6"/>
  <c r="D1208" i="6"/>
  <c r="D1207" i="6"/>
  <c r="D1206" i="6"/>
  <c r="D1205" i="6"/>
  <c r="D1204" i="6"/>
  <c r="D1203" i="6"/>
  <c r="D1202" i="6"/>
  <c r="D1201" i="6"/>
  <c r="D1200" i="6"/>
  <c r="D1199" i="6"/>
  <c r="D1198" i="6"/>
  <c r="D1197" i="6"/>
  <c r="D1196" i="6"/>
  <c r="D1195" i="6"/>
  <c r="D1194" i="6"/>
  <c r="D1193" i="6"/>
  <c r="D1192" i="6"/>
  <c r="D1191" i="6"/>
  <c r="D1190" i="6"/>
  <c r="D1189" i="6"/>
  <c r="D1188" i="6"/>
  <c r="D1187" i="6"/>
  <c r="D1186" i="6"/>
  <c r="D1185" i="6"/>
  <c r="D1184" i="6"/>
  <c r="D1183" i="6"/>
  <c r="D1182" i="6"/>
  <c r="D1181" i="6"/>
  <c r="D1180" i="6"/>
  <c r="D1179" i="6"/>
  <c r="D1178" i="6"/>
  <c r="D1177" i="6"/>
  <c r="D1176" i="6"/>
  <c r="D1175" i="6"/>
  <c r="D1174" i="6"/>
  <c r="D1173" i="6"/>
  <c r="D1172" i="6"/>
  <c r="D1171" i="6"/>
  <c r="D1170" i="6"/>
  <c r="D1169" i="6"/>
  <c r="D1168" i="6"/>
  <c r="D1167" i="6"/>
  <c r="D1166" i="6"/>
  <c r="D1165" i="6"/>
  <c r="D1164" i="6"/>
  <c r="D1163" i="6"/>
  <c r="D1162" i="6"/>
  <c r="D1161" i="6"/>
  <c r="D1160" i="6"/>
  <c r="D1159" i="6"/>
  <c r="D1158" i="6"/>
  <c r="D1157" i="6"/>
  <c r="D1156" i="6"/>
  <c r="D1155" i="6"/>
  <c r="D1154" i="6"/>
  <c r="D1153" i="6"/>
  <c r="D1152" i="6"/>
  <c r="D1151" i="6"/>
  <c r="D1150" i="6"/>
  <c r="D1149" i="6"/>
  <c r="D1148" i="6"/>
  <c r="D1147" i="6"/>
  <c r="D1146" i="6"/>
  <c r="D1145" i="6"/>
  <c r="D1144" i="6"/>
  <c r="D1143" i="6"/>
  <c r="D1142" i="6"/>
  <c r="D1141" i="6"/>
  <c r="D1140" i="6"/>
  <c r="D1139" i="6"/>
  <c r="D1138" i="6"/>
  <c r="D1137" i="6"/>
  <c r="D1136" i="6"/>
  <c r="D1135" i="6"/>
  <c r="D1134" i="6"/>
  <c r="D1133" i="6"/>
  <c r="D1132" i="6"/>
  <c r="D1131" i="6"/>
  <c r="D1130" i="6"/>
  <c r="D1129" i="6"/>
  <c r="D1128" i="6"/>
  <c r="D1127" i="6"/>
  <c r="D1126" i="6"/>
  <c r="D1125" i="6"/>
  <c r="D1124" i="6"/>
  <c r="D1123" i="6"/>
  <c r="D1122" i="6"/>
  <c r="D1121" i="6"/>
  <c r="D1120" i="6"/>
  <c r="D1119" i="6"/>
  <c r="D1118" i="6"/>
  <c r="D1117" i="6"/>
  <c r="D1116" i="6"/>
  <c r="D1115" i="6"/>
  <c r="D1114" i="6"/>
  <c r="D1113" i="6"/>
  <c r="D1112" i="6"/>
  <c r="D1111" i="6"/>
  <c r="D1110" i="6"/>
  <c r="D1109" i="6"/>
  <c r="D1108" i="6"/>
  <c r="D1107" i="6"/>
  <c r="D1106" i="6"/>
  <c r="D1105" i="6"/>
  <c r="D1104" i="6"/>
  <c r="D1103" i="6"/>
  <c r="D1102" i="6"/>
  <c r="D1101" i="6"/>
  <c r="D1100" i="6"/>
  <c r="D1099" i="6"/>
  <c r="D1098" i="6"/>
  <c r="D1097" i="6"/>
  <c r="D1096" i="6"/>
  <c r="D1095" i="6"/>
  <c r="D1094" i="6"/>
  <c r="D1093" i="6"/>
  <c r="D1092" i="6"/>
  <c r="D1091" i="6"/>
  <c r="D1090" i="6"/>
  <c r="D1089" i="6"/>
  <c r="D1088" i="6"/>
  <c r="D1087" i="6"/>
  <c r="D1086" i="6"/>
  <c r="D1085" i="6"/>
  <c r="D1084" i="6"/>
  <c r="D1083" i="6"/>
  <c r="D1082" i="6"/>
  <c r="D1081" i="6"/>
  <c r="D1080" i="6"/>
  <c r="D1079" i="6"/>
  <c r="D1078" i="6"/>
  <c r="D1077" i="6"/>
  <c r="D1076" i="6"/>
  <c r="D1075" i="6"/>
  <c r="D1074" i="6"/>
  <c r="D1073" i="6"/>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D1046" i="6"/>
  <c r="D1045" i="6"/>
  <c r="D1044" i="6"/>
  <c r="D1043" i="6"/>
  <c r="D1042" i="6"/>
  <c r="D1041" i="6"/>
  <c r="D1040" i="6"/>
  <c r="D1039" i="6"/>
  <c r="D1038" i="6"/>
  <c r="D1037" i="6"/>
  <c r="D1036" i="6"/>
  <c r="D1035" i="6"/>
  <c r="D1034" i="6"/>
  <c r="D1033" i="6"/>
  <c r="D1032" i="6"/>
  <c r="D1031" i="6"/>
  <c r="D1030" i="6"/>
  <c r="D1029" i="6"/>
  <c r="D1028" i="6"/>
  <c r="D1027" i="6"/>
  <c r="D1026" i="6"/>
  <c r="D1025" i="6"/>
  <c r="D1024" i="6"/>
  <c r="D1023" i="6"/>
  <c r="D1022" i="6"/>
  <c r="D1021" i="6"/>
  <c r="D1020" i="6"/>
  <c r="D1019" i="6"/>
  <c r="D1018" i="6"/>
  <c r="D1017" i="6"/>
  <c r="D1016" i="6"/>
  <c r="D1015" i="6"/>
  <c r="D1014" i="6"/>
  <c r="D1013" i="6"/>
  <c r="D1012" i="6"/>
  <c r="D1011" i="6"/>
  <c r="D1010" i="6"/>
  <c r="D1009" i="6"/>
  <c r="D1008" i="6"/>
  <c r="D1007" i="6"/>
  <c r="D1006" i="6"/>
  <c r="D1005" i="6"/>
  <c r="D1004" i="6"/>
  <c r="D1003" i="6"/>
  <c r="D1002" i="6"/>
  <c r="D1001" i="6"/>
  <c r="D1000" i="6"/>
  <c r="D999" i="6"/>
  <c r="D998" i="6"/>
  <c r="D997" i="6"/>
  <c r="D996" i="6"/>
  <c r="D995" i="6"/>
  <c r="D994" i="6"/>
  <c r="D993" i="6"/>
  <c r="D992" i="6"/>
  <c r="D991" i="6"/>
  <c r="D990" i="6"/>
  <c r="D989" i="6"/>
  <c r="D988" i="6"/>
  <c r="D987" i="6"/>
  <c r="D986" i="6"/>
  <c r="D985" i="6"/>
  <c r="D984" i="6"/>
  <c r="D983" i="6"/>
  <c r="D982" i="6"/>
  <c r="D981" i="6"/>
  <c r="D980" i="6"/>
  <c r="D979" i="6"/>
  <c r="D978" i="6"/>
  <c r="D977" i="6"/>
  <c r="D976" i="6"/>
  <c r="D975" i="6"/>
  <c r="D974" i="6"/>
  <c r="D973" i="6"/>
  <c r="D972" i="6"/>
  <c r="D971" i="6"/>
  <c r="D970" i="6"/>
  <c r="D969" i="6"/>
  <c r="D968" i="6"/>
  <c r="D967" i="6"/>
  <c r="D966" i="6"/>
  <c r="D965" i="6"/>
  <c r="D964" i="6"/>
  <c r="D963" i="6"/>
  <c r="D962" i="6"/>
  <c r="D961" i="6"/>
  <c r="D960" i="6"/>
  <c r="D959" i="6"/>
  <c r="D958" i="6"/>
  <c r="D957" i="6"/>
  <c r="D956" i="6"/>
  <c r="D955" i="6"/>
  <c r="D954" i="6"/>
  <c r="D953" i="6"/>
  <c r="D952" i="6"/>
  <c r="D951" i="6"/>
  <c r="D950" i="6"/>
  <c r="D949" i="6"/>
  <c r="D948" i="6"/>
  <c r="D947" i="6"/>
  <c r="D946" i="6"/>
  <c r="D945" i="6"/>
  <c r="D944" i="6"/>
  <c r="D943" i="6"/>
  <c r="D942" i="6"/>
  <c r="D941" i="6"/>
  <c r="D940" i="6"/>
  <c r="D939" i="6"/>
  <c r="D938" i="6"/>
  <c r="D937" i="6"/>
  <c r="D936" i="6"/>
  <c r="D935" i="6"/>
  <c r="D934" i="6"/>
  <c r="D933" i="6"/>
  <c r="D932" i="6"/>
  <c r="D931" i="6"/>
  <c r="D930" i="6"/>
  <c r="D929" i="6"/>
  <c r="D928" i="6"/>
  <c r="D927" i="6"/>
  <c r="D926" i="6"/>
  <c r="D925" i="6"/>
  <c r="D924" i="6"/>
  <c r="D923" i="6"/>
  <c r="D922" i="6"/>
  <c r="D921" i="6"/>
  <c r="D920" i="6"/>
  <c r="D919" i="6"/>
  <c r="D918" i="6"/>
  <c r="D917" i="6"/>
  <c r="D916" i="6"/>
  <c r="D915" i="6"/>
  <c r="D914" i="6"/>
  <c r="D913" i="6"/>
  <c r="D912" i="6"/>
  <c r="D911" i="6"/>
  <c r="D910" i="6"/>
  <c r="D909" i="6"/>
  <c r="D908" i="6"/>
  <c r="D907" i="6"/>
  <c r="D906" i="6"/>
  <c r="D905" i="6"/>
  <c r="D904" i="6"/>
  <c r="D903" i="6"/>
  <c r="D902" i="6"/>
  <c r="D901" i="6"/>
  <c r="D900" i="6"/>
  <c r="D899" i="6"/>
  <c r="D898" i="6"/>
  <c r="D897" i="6"/>
  <c r="D896" i="6"/>
  <c r="D895" i="6"/>
  <c r="D894" i="6"/>
  <c r="D893" i="6"/>
  <c r="D892" i="6"/>
  <c r="D891" i="6"/>
  <c r="D890" i="6"/>
  <c r="D889" i="6"/>
  <c r="D888" i="6"/>
  <c r="D887" i="6"/>
  <c r="D886" i="6"/>
  <c r="D885" i="6"/>
  <c r="D884" i="6"/>
  <c r="D883" i="6"/>
  <c r="D882" i="6"/>
  <c r="D881" i="6"/>
  <c r="D880" i="6"/>
  <c r="D879" i="6"/>
  <c r="D878" i="6"/>
  <c r="D877" i="6"/>
  <c r="D876" i="6"/>
  <c r="D875" i="6"/>
  <c r="D874" i="6"/>
  <c r="D873" i="6"/>
  <c r="D872" i="6"/>
  <c r="D871" i="6"/>
  <c r="D870" i="6"/>
  <c r="D869" i="6"/>
  <c r="D868" i="6"/>
  <c r="D867" i="6"/>
  <c r="D866" i="6"/>
  <c r="D865" i="6"/>
  <c r="D864" i="6"/>
  <c r="D863" i="6"/>
  <c r="D862" i="6"/>
  <c r="D861" i="6"/>
  <c r="D860" i="6"/>
  <c r="D859" i="6"/>
  <c r="D858" i="6"/>
  <c r="D857" i="6"/>
  <c r="D856" i="6"/>
  <c r="D855" i="6"/>
  <c r="D854" i="6"/>
  <c r="D853" i="6"/>
  <c r="D852" i="6"/>
  <c r="D851" i="6"/>
  <c r="D850" i="6"/>
  <c r="D849" i="6"/>
  <c r="D848" i="6"/>
  <c r="D847" i="6"/>
  <c r="D846" i="6"/>
  <c r="D845" i="6"/>
  <c r="D844" i="6"/>
  <c r="D843" i="6"/>
  <c r="D842" i="6"/>
  <c r="D841" i="6"/>
  <c r="D840" i="6"/>
  <c r="D839" i="6"/>
  <c r="D838" i="6"/>
  <c r="D837" i="6"/>
  <c r="D836" i="6"/>
  <c r="D835" i="6"/>
  <c r="D834" i="6"/>
  <c r="D833" i="6"/>
  <c r="D832" i="6"/>
  <c r="D831" i="6"/>
  <c r="D830" i="6"/>
  <c r="D829" i="6"/>
  <c r="D828" i="6"/>
  <c r="D827" i="6"/>
  <c r="D826" i="6"/>
  <c r="D825" i="6"/>
  <c r="D824" i="6"/>
  <c r="D823" i="6"/>
  <c r="D822" i="6"/>
  <c r="D821" i="6"/>
  <c r="D820" i="6"/>
  <c r="D819" i="6"/>
  <c r="D818" i="6"/>
  <c r="D817" i="6"/>
  <c r="D816" i="6"/>
  <c r="D815" i="6"/>
  <c r="D814" i="6"/>
  <c r="D813" i="6"/>
  <c r="D812" i="6"/>
  <c r="D811" i="6"/>
  <c r="D810" i="6"/>
  <c r="D809" i="6"/>
  <c r="D808" i="6"/>
  <c r="D807"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D776" i="6"/>
  <c r="D775" i="6"/>
  <c r="D774" i="6"/>
  <c r="D773" i="6"/>
  <c r="D772" i="6"/>
  <c r="D771" i="6"/>
  <c r="D770" i="6"/>
  <c r="D769" i="6"/>
  <c r="D768" i="6"/>
  <c r="D767" i="6"/>
  <c r="D766" i="6"/>
  <c r="D765" i="6"/>
  <c r="D764" i="6"/>
  <c r="D763" i="6"/>
  <c r="D762" i="6"/>
  <c r="D761" i="6"/>
  <c r="D760" i="6"/>
  <c r="D759" i="6"/>
  <c r="D758" i="6"/>
  <c r="D757" i="6"/>
  <c r="D756" i="6"/>
  <c r="D755" i="6"/>
  <c r="D754" i="6"/>
  <c r="D753" i="6"/>
  <c r="D752" i="6"/>
  <c r="D751" i="6"/>
  <c r="D750" i="6"/>
  <c r="D749" i="6"/>
  <c r="D748" i="6"/>
  <c r="D747" i="6"/>
  <c r="D746" i="6"/>
  <c r="D745" i="6"/>
  <c r="D744" i="6"/>
  <c r="D743" i="6"/>
  <c r="D742" i="6"/>
  <c r="D741" i="6"/>
  <c r="D740" i="6"/>
  <c r="D739" i="6"/>
  <c r="D738" i="6"/>
  <c r="D737" i="6"/>
  <c r="D736" i="6"/>
  <c r="D735" i="6"/>
  <c r="D734" i="6"/>
  <c r="D733" i="6"/>
  <c r="D732" i="6"/>
  <c r="D731" i="6"/>
  <c r="D730" i="6"/>
  <c r="D729" i="6"/>
  <c r="D728" i="6"/>
  <c r="D727" i="6"/>
  <c r="D726" i="6"/>
  <c r="D725" i="6"/>
  <c r="D724" i="6"/>
  <c r="D723" i="6"/>
  <c r="D722" i="6"/>
  <c r="D721" i="6"/>
  <c r="D720" i="6"/>
  <c r="D719" i="6"/>
  <c r="D718" i="6"/>
  <c r="D717" i="6"/>
  <c r="D716" i="6"/>
  <c r="D715" i="6"/>
  <c r="D714" i="6"/>
  <c r="D713" i="6"/>
  <c r="D712" i="6"/>
  <c r="D711" i="6"/>
  <c r="D710" i="6"/>
  <c r="D709" i="6"/>
  <c r="D708" i="6"/>
  <c r="D707" i="6"/>
  <c r="D706" i="6"/>
  <c r="D705" i="6"/>
  <c r="D704" i="6"/>
  <c r="D703" i="6"/>
  <c r="D702" i="6"/>
  <c r="D701" i="6"/>
  <c r="D700" i="6"/>
  <c r="D699" i="6"/>
  <c r="D698" i="6"/>
  <c r="D697" i="6"/>
  <c r="D696" i="6"/>
  <c r="D695" i="6"/>
  <c r="D694" i="6"/>
  <c r="D693" i="6"/>
  <c r="D692" i="6"/>
  <c r="D691" i="6"/>
  <c r="D690" i="6"/>
  <c r="D689" i="6"/>
  <c r="D688" i="6"/>
  <c r="D687" i="6"/>
  <c r="D686" i="6"/>
  <c r="D685" i="6"/>
  <c r="D684" i="6"/>
  <c r="D683" i="6"/>
  <c r="D682" i="6"/>
  <c r="D681" i="6"/>
  <c r="D680" i="6"/>
  <c r="D679" i="6"/>
  <c r="D678" i="6"/>
  <c r="D677" i="6"/>
  <c r="D676" i="6"/>
  <c r="D675" i="6"/>
  <c r="D674" i="6"/>
  <c r="D673" i="6"/>
  <c r="D672" i="6"/>
  <c r="D671" i="6"/>
  <c r="D670" i="6"/>
  <c r="D669" i="6"/>
  <c r="D668" i="6"/>
  <c r="D667" i="6"/>
  <c r="D666" i="6"/>
  <c r="D665" i="6"/>
  <c r="D664"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D636" i="6"/>
  <c r="D635" i="6"/>
  <c r="D634" i="6"/>
  <c r="D633" i="6"/>
  <c r="D632" i="6"/>
  <c r="D631" i="6"/>
  <c r="D630" i="6"/>
  <c r="D629" i="6"/>
  <c r="D628" i="6"/>
  <c r="D627" i="6"/>
  <c r="D626" i="6"/>
  <c r="D625" i="6"/>
  <c r="D624" i="6"/>
  <c r="D623" i="6"/>
  <c r="D622" i="6"/>
  <c r="D621" i="6"/>
  <c r="D620" i="6"/>
  <c r="D619" i="6"/>
  <c r="D618" i="6"/>
  <c r="D617" i="6"/>
  <c r="D616" i="6"/>
  <c r="D615" i="6"/>
  <c r="D614" i="6"/>
  <c r="D613" i="6"/>
  <c r="D612" i="6"/>
  <c r="D611" i="6"/>
  <c r="D610" i="6"/>
  <c r="D609" i="6"/>
  <c r="D608" i="6"/>
  <c r="D607"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9"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40" i="6"/>
  <c r="D539" i="6"/>
  <c r="D538" i="6"/>
  <c r="D537" i="6"/>
  <c r="D536" i="6"/>
  <c r="D535" i="6"/>
  <c r="D534" i="6"/>
  <c r="D533" i="6"/>
  <c r="D532" i="6"/>
  <c r="D531" i="6"/>
  <c r="D530" i="6"/>
  <c r="D529" i="6"/>
  <c r="D528" i="6"/>
  <c r="D527" i="6"/>
  <c r="D526" i="6"/>
  <c r="D525" i="6"/>
  <c r="D524" i="6"/>
  <c r="D523" i="6"/>
  <c r="D522" i="6"/>
  <c r="D521" i="6"/>
  <c r="D520" i="6"/>
  <c r="D519" i="6"/>
  <c r="D518" i="6"/>
  <c r="D517" i="6"/>
  <c r="D516" i="6"/>
  <c r="D515" i="6"/>
  <c r="D514" i="6"/>
  <c r="D513" i="6"/>
  <c r="D512" i="6"/>
  <c r="D511" i="6"/>
  <c r="D510" i="6"/>
  <c r="D509" i="6"/>
  <c r="D508" i="6"/>
  <c r="D507" i="6"/>
  <c r="D506" i="6"/>
  <c r="D505" i="6"/>
  <c r="D504" i="6"/>
  <c r="D503" i="6"/>
  <c r="D502" i="6"/>
  <c r="D501" i="6"/>
  <c r="D500" i="6"/>
  <c r="D499" i="6"/>
  <c r="D498" i="6"/>
  <c r="D497" i="6"/>
  <c r="D496" i="6"/>
  <c r="D495" i="6"/>
  <c r="D494" i="6"/>
  <c r="D493" i="6"/>
  <c r="D492" i="6"/>
  <c r="D491" i="6"/>
  <c r="D490" i="6"/>
  <c r="D489" i="6"/>
  <c r="D488" i="6"/>
  <c r="D487" i="6"/>
  <c r="D486" i="6"/>
  <c r="D485" i="6"/>
  <c r="D484" i="6"/>
  <c r="D483" i="6"/>
  <c r="D482" i="6"/>
  <c r="D481" i="6"/>
  <c r="D480" i="6"/>
  <c r="D479" i="6"/>
  <c r="D478" i="6"/>
  <c r="D477" i="6"/>
  <c r="D476" i="6"/>
  <c r="D475" i="6"/>
  <c r="D474" i="6"/>
  <c r="D473" i="6"/>
  <c r="D472" i="6"/>
  <c r="D471" i="6"/>
  <c r="D470" i="6"/>
  <c r="D469" i="6"/>
  <c r="D468" i="6"/>
  <c r="D467" i="6"/>
  <c r="D466" i="6"/>
  <c r="D465" i="6"/>
  <c r="D464" i="6"/>
  <c r="D463" i="6"/>
  <c r="D462" i="6"/>
  <c r="D461" i="6"/>
  <c r="D460" i="6"/>
  <c r="D459" i="6"/>
  <c r="D458" i="6"/>
  <c r="D457" i="6"/>
  <c r="D456" i="6"/>
  <c r="D455" i="6"/>
  <c r="D454" i="6"/>
  <c r="D453" i="6"/>
  <c r="D452" i="6"/>
  <c r="D451" i="6"/>
  <c r="D450" i="6"/>
  <c r="D449" i="6"/>
  <c r="D448" i="6"/>
  <c r="D447" i="6"/>
  <c r="D446" i="6"/>
  <c r="D445" i="6"/>
  <c r="D444" i="6"/>
  <c r="D443" i="6"/>
  <c r="D442" i="6"/>
  <c r="D441" i="6"/>
  <c r="D440" i="6"/>
  <c r="D439" i="6"/>
  <c r="D438" i="6"/>
  <c r="D437" i="6"/>
  <c r="D436" i="6"/>
  <c r="D435" i="6"/>
  <c r="D434" i="6"/>
  <c r="D433" i="6"/>
  <c r="D432" i="6"/>
  <c r="D431" i="6"/>
  <c r="D430" i="6"/>
  <c r="D429" i="6"/>
  <c r="D428" i="6"/>
  <c r="D427" i="6"/>
  <c r="D426" i="6"/>
  <c r="D425" i="6"/>
  <c r="D424" i="6"/>
  <c r="D423" i="6"/>
  <c r="D422" i="6"/>
  <c r="D421" i="6"/>
  <c r="D420" i="6"/>
  <c r="D419" i="6"/>
  <c r="D418" i="6"/>
  <c r="D417" i="6"/>
  <c r="D416" i="6"/>
  <c r="D415" i="6"/>
  <c r="D414" i="6"/>
  <c r="D413" i="6"/>
  <c r="D412" i="6"/>
  <c r="D411" i="6"/>
  <c r="D410" i="6"/>
  <c r="D409" i="6"/>
  <c r="D408" i="6"/>
  <c r="D407" i="6"/>
  <c r="D406" i="6"/>
  <c r="D405" i="6"/>
  <c r="D404" i="6"/>
  <c r="D403" i="6"/>
  <c r="D402" i="6"/>
  <c r="D401" i="6"/>
  <c r="D400" i="6"/>
  <c r="D399" i="6"/>
  <c r="D398" i="6"/>
  <c r="D397" i="6"/>
  <c r="D396" i="6"/>
  <c r="D395" i="6"/>
  <c r="D394" i="6"/>
  <c r="D393" i="6"/>
  <c r="D392" i="6"/>
  <c r="D391" i="6"/>
  <c r="D390" i="6"/>
  <c r="D389" i="6"/>
  <c r="D388" i="6"/>
  <c r="D387" i="6"/>
  <c r="D386" i="6"/>
  <c r="D385" i="6"/>
  <c r="D384" i="6"/>
  <c r="D383" i="6"/>
  <c r="D382" i="6"/>
  <c r="D381" i="6"/>
  <c r="D380" i="6"/>
  <c r="D379" i="6"/>
  <c r="D378" i="6"/>
  <c r="D377" i="6"/>
  <c r="D376" i="6"/>
  <c r="D375" i="6"/>
  <c r="D374" i="6"/>
  <c r="D373" i="6"/>
  <c r="D372" i="6"/>
  <c r="D371" i="6"/>
  <c r="D370" i="6"/>
  <c r="D369" i="6"/>
  <c r="D368" i="6"/>
  <c r="D367" i="6"/>
  <c r="D366" i="6"/>
  <c r="D365" i="6"/>
  <c r="D364" i="6"/>
  <c r="D363" i="6"/>
  <c r="D362" i="6"/>
  <c r="D361" i="6"/>
  <c r="D360" i="6"/>
  <c r="D359" i="6"/>
  <c r="D358" i="6"/>
  <c r="D357" i="6"/>
  <c r="D356" i="6"/>
  <c r="D355" i="6"/>
  <c r="D354" i="6"/>
  <c r="D353" i="6"/>
  <c r="D352" i="6"/>
  <c r="D351" i="6"/>
  <c r="D350" i="6"/>
  <c r="D349" i="6"/>
  <c r="D348" i="6"/>
  <c r="D347" i="6"/>
  <c r="D346" i="6"/>
  <c r="D345" i="6"/>
  <c r="D344" i="6"/>
  <c r="D343" i="6"/>
  <c r="D342" i="6"/>
  <c r="D341" i="6"/>
  <c r="D340" i="6"/>
  <c r="D339" i="6"/>
  <c r="D338" i="6"/>
  <c r="D337" i="6"/>
  <c r="D336" i="6"/>
  <c r="D335" i="6"/>
  <c r="D334" i="6"/>
  <c r="D333" i="6"/>
  <c r="D332" i="6"/>
  <c r="D331" i="6"/>
  <c r="D330" i="6"/>
  <c r="D329" i="6"/>
  <c r="D328" i="6"/>
  <c r="D327" i="6"/>
  <c r="D326" i="6"/>
  <c r="D325" i="6"/>
  <c r="D324" i="6"/>
  <c r="D323" i="6"/>
  <c r="D322" i="6"/>
  <c r="D321" i="6"/>
  <c r="D320" i="6"/>
  <c r="D319" i="6"/>
  <c r="D318" i="6"/>
  <c r="D317" i="6"/>
  <c r="D316" i="6"/>
  <c r="D315" i="6"/>
  <c r="D314" i="6"/>
  <c r="D313" i="6"/>
  <c r="D312" i="6"/>
  <c r="D311" i="6"/>
  <c r="D310" i="6"/>
  <c r="D309"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280" i="6"/>
  <c r="D279" i="6"/>
  <c r="D278" i="6"/>
  <c r="D277" i="6"/>
  <c r="D276" i="6"/>
  <c r="D275" i="6"/>
  <c r="D274" i="6"/>
  <c r="D273" i="6"/>
  <c r="D272" i="6"/>
  <c r="D271" i="6"/>
  <c r="D270" i="6"/>
  <c r="D269" i="6"/>
  <c r="D268" i="6"/>
  <c r="D267" i="6"/>
  <c r="D266" i="6"/>
  <c r="D265" i="6"/>
  <c r="D264" i="6"/>
  <c r="D263" i="6"/>
  <c r="D262" i="6"/>
  <c r="D261" i="6"/>
  <c r="D260" i="6"/>
  <c r="D259" i="6"/>
  <c r="D258" i="6"/>
  <c r="D257" i="6"/>
  <c r="D256" i="6"/>
  <c r="D255" i="6"/>
  <c r="D254" i="6"/>
  <c r="D253" i="6"/>
  <c r="D252" i="6"/>
  <c r="D251" i="6"/>
  <c r="D250" i="6"/>
  <c r="D249" i="6"/>
  <c r="D248" i="6"/>
  <c r="D247" i="6"/>
  <c r="D246"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G25" i="2"/>
  <c r="B15" i="1" l="1"/>
  <c r="B16" i="1"/>
  <c r="B17" i="1"/>
  <c r="B18" i="1"/>
  <c r="B19" i="1"/>
  <c r="B20" i="1"/>
  <c r="B21" i="1"/>
  <c r="B22" i="1"/>
  <c r="B23" i="1"/>
  <c r="B24" i="1"/>
  <c r="B25" i="1"/>
  <c r="B26" i="1"/>
  <c r="B27" i="1"/>
  <c r="B28" i="1"/>
  <c r="B29" i="1"/>
  <c r="B30" i="1"/>
  <c r="B31" i="1"/>
  <c r="B32" i="1"/>
  <c r="B33" i="1"/>
  <c r="B34" i="1"/>
  <c r="B35" i="1"/>
  <c r="B36" i="1"/>
  <c r="B37" i="1"/>
  <c r="B38" i="1"/>
  <c r="B39" i="1"/>
  <c r="C37" i="1" l="1"/>
  <c r="C36" i="1"/>
  <c r="C35" i="1"/>
  <c r="C34" i="1"/>
  <c r="C26" i="1"/>
  <c r="C39" i="1"/>
  <c r="C31" i="1"/>
  <c r="C27" i="1"/>
  <c r="C18" i="1"/>
  <c r="C19" i="1"/>
  <c r="C29" i="1"/>
  <c r="C28" i="1"/>
  <c r="C21" i="1"/>
  <c r="C30" i="1"/>
  <c r="C22" i="1"/>
  <c r="C20" i="1"/>
  <c r="C23" i="1"/>
  <c r="C17" i="1"/>
  <c r="C33" i="1"/>
  <c r="C32" i="1"/>
  <c r="C38" i="1"/>
  <c r="C24" i="1"/>
  <c r="C16" i="1"/>
  <c r="C25" i="1"/>
  <c r="B40" i="1"/>
  <c r="B41" i="1"/>
  <c r="B42" i="1"/>
  <c r="B43" i="1"/>
  <c r="B44" i="1"/>
  <c r="B45" i="1"/>
  <c r="B46" i="1"/>
  <c r="B47" i="1"/>
  <c r="B48" i="1"/>
  <c r="B49" i="1"/>
  <c r="B50" i="1"/>
  <c r="B51" i="1"/>
  <c r="B52" i="1"/>
  <c r="B53" i="1"/>
  <c r="B54" i="1"/>
  <c r="B55" i="1"/>
  <c r="C40" i="1" l="1"/>
  <c r="C41" i="1"/>
  <c r="B38" i="8"/>
  <c r="B39" i="8"/>
  <c r="B40" i="8"/>
  <c r="B41" i="8"/>
  <c r="B42" i="8"/>
  <c r="B43" i="8"/>
  <c r="B44" i="8"/>
  <c r="B45" i="8"/>
  <c r="B6" i="8"/>
  <c r="B7" i="8" s="1"/>
  <c r="H5" i="6"/>
  <c r="B8" i="8" l="1"/>
  <c r="B9" i="8" s="1"/>
  <c r="B10" i="8" l="1"/>
  <c r="FP27" i="2"/>
  <c r="B11" i="8" l="1"/>
  <c r="FQ27" i="2"/>
  <c r="B12" i="8" l="1"/>
  <c r="CI23" i="2"/>
  <c r="B13" i="8" l="1"/>
  <c r="FL27" i="2"/>
  <c r="FM27" i="2"/>
  <c r="K24" i="1"/>
  <c r="K25" i="1"/>
  <c r="J27" i="1"/>
  <c r="K29" i="1"/>
  <c r="J31" i="1"/>
  <c r="J32" i="1"/>
  <c r="K32" i="1"/>
  <c r="J34" i="1"/>
  <c r="L55" i="1"/>
  <c r="L54" i="1"/>
  <c r="L53" i="1"/>
  <c r="L52" i="1"/>
  <c r="L51" i="1"/>
  <c r="L50" i="1"/>
  <c r="L49" i="1"/>
  <c r="L48" i="1"/>
  <c r="L47" i="1"/>
  <c r="K55" i="1"/>
  <c r="K54" i="1"/>
  <c r="K53" i="1"/>
  <c r="K52" i="1"/>
  <c r="K51" i="1"/>
  <c r="K50" i="1"/>
  <c r="K49" i="1"/>
  <c r="K48" i="1"/>
  <c r="K47" i="1"/>
  <c r="K46" i="1"/>
  <c r="K45" i="1"/>
  <c r="K44" i="1"/>
  <c r="K43" i="1"/>
  <c r="K42" i="1"/>
  <c r="K41" i="1"/>
  <c r="K40" i="1"/>
  <c r="K35" i="1"/>
  <c r="K34" i="1"/>
  <c r="K30" i="1"/>
  <c r="K26" i="1"/>
  <c r="J55" i="1"/>
  <c r="J54" i="1"/>
  <c r="J53" i="1"/>
  <c r="J52" i="1"/>
  <c r="J51" i="1"/>
  <c r="J50" i="1"/>
  <c r="J49" i="1"/>
  <c r="J48" i="1"/>
  <c r="J47" i="1"/>
  <c r="J46" i="1"/>
  <c r="J45" i="1"/>
  <c r="J44" i="1"/>
  <c r="J43" i="1"/>
  <c r="J42" i="1"/>
  <c r="J41" i="1"/>
  <c r="J40" i="1"/>
  <c r="J35" i="1"/>
  <c r="J30" i="1"/>
  <c r="J2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F55" i="1"/>
  <c r="F54" i="1"/>
  <c r="F53" i="1"/>
  <c r="F52" i="1"/>
  <c r="F51" i="1"/>
  <c r="F50" i="1"/>
  <c r="F49" i="1"/>
  <c r="F48" i="1"/>
  <c r="F47" i="1"/>
  <c r="F46" i="1"/>
  <c r="F45" i="1"/>
  <c r="F44" i="1"/>
  <c r="F43" i="1"/>
  <c r="F42" i="1"/>
  <c r="F41" i="1"/>
  <c r="F40" i="1"/>
  <c r="F35" i="1"/>
  <c r="F32" i="1"/>
  <c r="F28" i="1"/>
  <c r="F24" i="1"/>
  <c r="C55" i="1"/>
  <c r="C54" i="1"/>
  <c r="C53" i="1"/>
  <c r="C52" i="1"/>
  <c r="C51" i="1"/>
  <c r="C50" i="1"/>
  <c r="C49" i="1"/>
  <c r="C48" i="1"/>
  <c r="C47" i="1"/>
  <c r="C46" i="1"/>
  <c r="C45" i="1"/>
  <c r="C44" i="1"/>
  <c r="C43" i="1"/>
  <c r="C42" i="1"/>
  <c r="K27" i="1"/>
  <c r="K28" i="1"/>
  <c r="K31" i="1"/>
  <c r="K33" i="1"/>
  <c r="K36" i="1"/>
  <c r="K37" i="1"/>
  <c r="K38" i="1"/>
  <c r="K39" i="1"/>
  <c r="J24" i="1"/>
  <c r="J25" i="1"/>
  <c r="J28" i="1"/>
  <c r="J29" i="1"/>
  <c r="J33" i="1"/>
  <c r="J36" i="1"/>
  <c r="J37" i="1"/>
  <c r="J38" i="1"/>
  <c r="J39" i="1"/>
  <c r="F25" i="1"/>
  <c r="F26" i="1"/>
  <c r="F27" i="1"/>
  <c r="F29" i="1"/>
  <c r="F30" i="1"/>
  <c r="F31" i="1"/>
  <c r="F33" i="1"/>
  <c r="F34" i="1"/>
  <c r="F36" i="1"/>
  <c r="F37" i="1"/>
  <c r="F38" i="1"/>
  <c r="F39" i="1"/>
  <c r="N55" i="1"/>
  <c r="N54" i="1"/>
  <c r="N53" i="1"/>
  <c r="N52" i="1"/>
  <c r="N51" i="1"/>
  <c r="N50" i="1"/>
  <c r="N49" i="1"/>
  <c r="N48" i="1"/>
  <c r="N47" i="1"/>
  <c r="M55" i="1"/>
  <c r="M54" i="1"/>
  <c r="M53" i="1"/>
  <c r="M52" i="1"/>
  <c r="M51" i="1"/>
  <c r="M50" i="1"/>
  <c r="M49" i="1"/>
  <c r="M48" i="1"/>
  <c r="M47" i="1"/>
  <c r="E55" i="1"/>
  <c r="E54" i="1"/>
  <c r="E53" i="1"/>
  <c r="E52" i="1"/>
  <c r="E51" i="1"/>
  <c r="E50" i="1"/>
  <c r="E49" i="1"/>
  <c r="E48" i="1"/>
  <c r="E47" i="1"/>
  <c r="D55" i="1"/>
  <c r="D54" i="1"/>
  <c r="D53" i="1"/>
  <c r="D52" i="1"/>
  <c r="D51" i="1"/>
  <c r="D50" i="1"/>
  <c r="D49" i="1"/>
  <c r="D48" i="1"/>
  <c r="D47" i="1"/>
  <c r="FP4" i="2"/>
  <c r="B14" i="8" l="1"/>
  <c r="FK4" i="2"/>
  <c r="FG4" i="2"/>
  <c r="FC4" i="2"/>
  <c r="EY4" i="2"/>
  <c r="EU4" i="2"/>
  <c r="EQ4" i="2"/>
  <c r="EM4" i="2"/>
  <c r="EI4" i="2"/>
  <c r="EE4" i="2"/>
  <c r="EA4" i="2"/>
  <c r="DW4" i="2"/>
  <c r="DS4" i="2"/>
  <c r="DO4" i="2"/>
  <c r="DK4" i="2"/>
  <c r="DG4" i="2"/>
  <c r="DC4" i="2"/>
  <c r="CY4" i="2"/>
  <c r="CU4" i="2"/>
  <c r="CQ4" i="2"/>
  <c r="CM4" i="2"/>
  <c r="CI4" i="2"/>
  <c r="CE4" i="2"/>
  <c r="CA4" i="2"/>
  <c r="BW4" i="2"/>
  <c r="BS4" i="2"/>
  <c r="BO4" i="2"/>
  <c r="BK4" i="2"/>
  <c r="BG4" i="2"/>
  <c r="BC4" i="2"/>
  <c r="AY4" i="2"/>
  <c r="AU4" i="2"/>
  <c r="P55" i="1"/>
  <c r="P54" i="1"/>
  <c r="P53" i="1"/>
  <c r="P52" i="1"/>
  <c r="P51" i="1"/>
  <c r="P50" i="1"/>
  <c r="P49" i="1"/>
  <c r="P48" i="1"/>
  <c r="P47" i="1"/>
  <c r="P35" i="1"/>
  <c r="BS23" i="2"/>
  <c r="FK23" i="2"/>
  <c r="FG23" i="2"/>
  <c r="FI14" i="2" s="1"/>
  <c r="FC23" i="2"/>
  <c r="FE17" i="2" s="1"/>
  <c r="EY23" i="2"/>
  <c r="FA7" i="2" s="1"/>
  <c r="EU23" i="2"/>
  <c r="EW11" i="2" s="1"/>
  <c r="EQ23" i="2"/>
  <c r="ES14" i="2" s="1"/>
  <c r="EM23" i="2"/>
  <c r="EO17" i="2" s="1"/>
  <c r="EI23" i="2"/>
  <c r="EK7" i="2" s="1"/>
  <c r="EE23" i="2"/>
  <c r="EG11" i="2" s="1"/>
  <c r="EA23" i="2"/>
  <c r="DW23" i="2"/>
  <c r="P45" i="1" s="1"/>
  <c r="DS23" i="2"/>
  <c r="P44" i="1" s="1"/>
  <c r="DO23" i="2"/>
  <c r="DK23" i="2"/>
  <c r="DG23" i="2"/>
  <c r="P41" i="1" s="1"/>
  <c r="DC23" i="2"/>
  <c r="CY23" i="2"/>
  <c r="CU23" i="2"/>
  <c r="CQ23" i="2"/>
  <c r="CM23" i="2"/>
  <c r="CE23" i="2"/>
  <c r="CA23" i="2"/>
  <c r="P33" i="1" s="1"/>
  <c r="BW23" i="2"/>
  <c r="BO23" i="2"/>
  <c r="BK23" i="2"/>
  <c r="BG23" i="2"/>
  <c r="BC23" i="2"/>
  <c r="AY23" i="2"/>
  <c r="AU23" i="2"/>
  <c r="P25" i="1" l="1"/>
  <c r="P42" i="1"/>
  <c r="P43" i="1"/>
  <c r="P46" i="1"/>
  <c r="B15" i="8"/>
  <c r="B16" i="8" s="1"/>
  <c r="B17" i="8" s="1"/>
  <c r="B18" i="8" s="1"/>
  <c r="B19" i="8" s="1"/>
  <c r="B20" i="8" s="1"/>
  <c r="P40" i="1"/>
  <c r="P29" i="1"/>
  <c r="P31" i="1"/>
  <c r="P27" i="1"/>
  <c r="P39" i="1"/>
  <c r="P37" i="1"/>
  <c r="P38" i="1"/>
  <c r="P36" i="1"/>
  <c r="FM11" i="2"/>
  <c r="P34" i="1"/>
  <c r="FM17" i="2"/>
  <c r="EW17" i="2"/>
  <c r="EG17" i="2"/>
  <c r="CK5" i="2"/>
  <c r="CK11" i="2" s="1"/>
  <c r="N35" i="1" s="1"/>
  <c r="DA5" i="2"/>
  <c r="DA7" i="2" s="1"/>
  <c r="D39" i="1" s="1"/>
  <c r="L39" i="1" s="1"/>
  <c r="DQ5" i="2"/>
  <c r="DQ11" i="2" s="1"/>
  <c r="EG5" i="2"/>
  <c r="EW5" i="2"/>
  <c r="FM5" i="2"/>
  <c r="EK14" i="2"/>
  <c r="FA14" i="2"/>
  <c r="EO11" i="2"/>
  <c r="FE11" i="2"/>
  <c r="ES7" i="2"/>
  <c r="CG5" i="2"/>
  <c r="CW5" i="2"/>
  <c r="CW7" i="2" s="1"/>
  <c r="D38" i="1" s="1"/>
  <c r="L38" i="1" s="1"/>
  <c r="DM5" i="2"/>
  <c r="DM11" i="2" s="1"/>
  <c r="EC5" i="2"/>
  <c r="EC14" i="2" s="1"/>
  <c r="M46" i="1" s="1"/>
  <c r="EG14" i="2"/>
  <c r="EK11" i="2"/>
  <c r="EO7" i="2"/>
  <c r="ES5" i="2"/>
  <c r="ES17" i="2"/>
  <c r="EW14" i="2"/>
  <c r="FA11" i="2"/>
  <c r="FE7" i="2"/>
  <c r="FI5" i="2"/>
  <c r="FI17" i="2"/>
  <c r="FM14" i="2"/>
  <c r="FI7" i="2"/>
  <c r="CO5" i="2"/>
  <c r="CO7" i="2" s="1"/>
  <c r="D36" i="1" s="1"/>
  <c r="L36" i="1" s="1"/>
  <c r="DE5" i="2"/>
  <c r="DE7" i="2" s="1"/>
  <c r="D40" i="1" s="1"/>
  <c r="L40" i="1" s="1"/>
  <c r="DU5" i="2"/>
  <c r="DU14" i="2" s="1"/>
  <c r="M44" i="1" s="1"/>
  <c r="EC11" i="2"/>
  <c r="N46" i="1" s="1"/>
  <c r="EG7" i="2"/>
  <c r="EK5" i="2"/>
  <c r="EK17" i="2"/>
  <c r="EO14" i="2"/>
  <c r="ES11" i="2"/>
  <c r="EW7" i="2"/>
  <c r="FA5" i="2"/>
  <c r="FA17" i="2"/>
  <c r="FE14" i="2"/>
  <c r="FI11" i="2"/>
  <c r="FM7" i="2"/>
  <c r="CS5" i="2"/>
  <c r="CS11" i="2" s="1"/>
  <c r="DI5" i="2"/>
  <c r="DI7" i="2" s="1"/>
  <c r="D41" i="1" s="1"/>
  <c r="L41" i="1" s="1"/>
  <c r="DY5" i="2"/>
  <c r="DY11" i="2" s="1"/>
  <c r="EO5" i="2"/>
  <c r="FE5" i="2"/>
  <c r="BU5" i="2"/>
  <c r="BE5" i="2"/>
  <c r="BQ5" i="2"/>
  <c r="P28" i="1"/>
  <c r="P32" i="1"/>
  <c r="BI5" i="2"/>
  <c r="BY5" i="2"/>
  <c r="P30" i="1"/>
  <c r="BM5" i="2"/>
  <c r="CC5" i="2"/>
  <c r="BA5" i="2"/>
  <c r="P26" i="1"/>
  <c r="AW5" i="2"/>
  <c r="FY6" i="2"/>
  <c r="FP3" i="2" s="1"/>
  <c r="K23" i="2"/>
  <c r="O23" i="2"/>
  <c r="S23" i="2"/>
  <c r="W23" i="2"/>
  <c r="AA23" i="2"/>
  <c r="AE23" i="2"/>
  <c r="AI23" i="2"/>
  <c r="AM23" i="2"/>
  <c r="AQ23" i="2"/>
  <c r="FV5" i="2"/>
  <c r="FW5" i="2"/>
  <c r="B11" i="2"/>
  <c r="CU7" i="2" s="1"/>
  <c r="B10" i="2"/>
  <c r="B23" i="2"/>
  <c r="GC16" i="2"/>
  <c r="C26" i="2"/>
  <c r="C23" i="6"/>
  <c r="EC7" i="2" l="1"/>
  <c r="D46" i="1" s="1"/>
  <c r="L46" i="1" s="1"/>
  <c r="DQ7" i="2"/>
  <c r="D43" i="1" s="1"/>
  <c r="L43" i="1" s="1"/>
  <c r="DQ14" i="2"/>
  <c r="M43" i="1" s="1"/>
  <c r="N42" i="1"/>
  <c r="N45" i="1"/>
  <c r="N43" i="1"/>
  <c r="DY7" i="2"/>
  <c r="D45" i="1" s="1"/>
  <c r="L45" i="1" s="1"/>
  <c r="DM7" i="2"/>
  <c r="D42" i="1" s="1"/>
  <c r="L42" i="1" s="1"/>
  <c r="DU11" i="2"/>
  <c r="DY14" i="2"/>
  <c r="M45" i="1" s="1"/>
  <c r="DU7" i="2"/>
  <c r="D44" i="1" s="1"/>
  <c r="L44" i="1" s="1"/>
  <c r="DM14" i="2"/>
  <c r="M42" i="1" s="1"/>
  <c r="FK7" i="2"/>
  <c r="BS7" i="2"/>
  <c r="B12" i="2"/>
  <c r="AU7" i="2"/>
  <c r="DK7" i="2"/>
  <c r="GC5" i="2"/>
  <c r="DE11" i="2"/>
  <c r="DI11" i="2"/>
  <c r="DE14" i="2"/>
  <c r="M40" i="1" s="1"/>
  <c r="DI14" i="2"/>
  <c r="M41" i="1" s="1"/>
  <c r="EA7" i="2"/>
  <c r="CA7" i="2"/>
  <c r="EU7" i="2"/>
  <c r="CE7" i="2"/>
  <c r="EY7" i="2"/>
  <c r="BK7" i="2"/>
  <c r="EE7" i="2"/>
  <c r="EI7" i="2"/>
  <c r="EM7" i="2"/>
  <c r="DG7" i="2"/>
  <c r="DS7" i="2"/>
  <c r="DW7" i="2"/>
  <c r="BC7" i="2"/>
  <c r="AY7" i="2"/>
  <c r="CY7" i="2"/>
  <c r="FG7" i="2"/>
  <c r="DC7" i="2"/>
  <c r="FC7" i="2"/>
  <c r="BW7" i="2"/>
  <c r="DO7" i="2"/>
  <c r="BO7" i="2"/>
  <c r="CI7" i="2"/>
  <c r="EQ7" i="2"/>
  <c r="CM7" i="2"/>
  <c r="CQ7" i="2"/>
  <c r="BG7" i="2"/>
  <c r="B21" i="8"/>
  <c r="N37" i="1"/>
  <c r="CS14" i="2"/>
  <c r="M37" i="1" s="1"/>
  <c r="CS7" i="2"/>
  <c r="D37" i="1" s="1"/>
  <c r="L37" i="1" s="1"/>
  <c r="CK14" i="2"/>
  <c r="M35" i="1" s="1"/>
  <c r="DA11" i="2"/>
  <c r="CW11" i="2"/>
  <c r="DA14" i="2"/>
  <c r="M39" i="1" s="1"/>
  <c r="CW14" i="2"/>
  <c r="M38" i="1" s="1"/>
  <c r="CO11" i="2"/>
  <c r="CO14" i="2"/>
  <c r="M36" i="1" s="1"/>
  <c r="CK7" i="2"/>
  <c r="D35" i="1" s="1"/>
  <c r="L35" i="1" s="1"/>
  <c r="AS5" i="2"/>
  <c r="P24" i="1"/>
  <c r="P23" i="1"/>
  <c r="CC11" i="2"/>
  <c r="N33" i="1" s="1"/>
  <c r="U5" i="2"/>
  <c r="U7" i="2" s="1"/>
  <c r="M5" i="2"/>
  <c r="K7" i="2"/>
  <c r="AA7" i="2"/>
  <c r="Q5" i="2"/>
  <c r="Q14" i="2" s="1"/>
  <c r="AI7" i="2"/>
  <c r="O7" i="2"/>
  <c r="AQ7" i="2"/>
  <c r="S7" i="2"/>
  <c r="AM7" i="2"/>
  <c r="AE7" i="2"/>
  <c r="W7" i="2"/>
  <c r="N44" i="1" l="1"/>
  <c r="B22" i="8"/>
  <c r="B23" i="8" s="1"/>
  <c r="B24" i="8" s="1"/>
  <c r="B25" i="8" s="1"/>
  <c r="B26" i="8" s="1"/>
  <c r="B27" i="8" s="1"/>
  <c r="B28" i="8" s="1"/>
  <c r="B29" i="8" s="1"/>
  <c r="B30" i="8" s="1"/>
  <c r="B31" i="8" s="1"/>
  <c r="B32" i="8" s="1"/>
  <c r="B33" i="8" s="1"/>
  <c r="B34" i="8" s="1"/>
  <c r="B35" i="8" s="1"/>
  <c r="B36" i="8" s="1"/>
  <c r="B37" i="8" s="1"/>
  <c r="N41" i="1"/>
  <c r="N40" i="1"/>
  <c r="N38" i="1"/>
  <c r="N39" i="1"/>
  <c r="N36" i="1"/>
  <c r="BA7" i="2"/>
  <c r="D26" i="1" s="1"/>
  <c r="L26" i="1" s="1"/>
  <c r="CC14" i="2"/>
  <c r="M33" i="1" s="1"/>
  <c r="BY11" i="2"/>
  <c r="N32" i="1" s="1"/>
  <c r="BM7" i="2"/>
  <c r="D29" i="1" s="1"/>
  <c r="L29" i="1" s="1"/>
  <c r="BU11" i="2"/>
  <c r="N31" i="1" s="1"/>
  <c r="CG11" i="2"/>
  <c r="N34" i="1" s="1"/>
  <c r="BA14" i="2"/>
  <c r="M26" i="1" s="1"/>
  <c r="BI7" i="2"/>
  <c r="D28" i="1" s="1"/>
  <c r="L28" i="1" s="1"/>
  <c r="BQ14" i="2"/>
  <c r="M30" i="1" s="1"/>
  <c r="BY14" i="2"/>
  <c r="M32" i="1" s="1"/>
  <c r="BU14" i="2"/>
  <c r="M31" i="1" s="1"/>
  <c r="BE7" i="2"/>
  <c r="D27" i="1" s="1"/>
  <c r="L27" i="1" s="1"/>
  <c r="CG14" i="2"/>
  <c r="M34" i="1" s="1"/>
  <c r="AW14" i="2"/>
  <c r="M25" i="1" s="1"/>
  <c r="CC7" i="2"/>
  <c r="E33" i="1" s="1"/>
  <c r="BE11" i="2"/>
  <c r="N27" i="1" s="1"/>
  <c r="BQ11" i="2"/>
  <c r="N30" i="1" s="1"/>
  <c r="BI14" i="2"/>
  <c r="M28" i="1" s="1"/>
  <c r="BY7" i="2"/>
  <c r="D32" i="1" s="1"/>
  <c r="L32" i="1" s="1"/>
  <c r="BA11" i="2"/>
  <c r="N26" i="1" s="1"/>
  <c r="AW7" i="2"/>
  <c r="D25" i="1" s="1"/>
  <c r="L25" i="1" s="1"/>
  <c r="BM14" i="2"/>
  <c r="M29" i="1" s="1"/>
  <c r="BI11" i="2"/>
  <c r="N28" i="1" s="1"/>
  <c r="BQ7" i="2"/>
  <c r="D30" i="1" s="1"/>
  <c r="L30" i="1" s="1"/>
  <c r="BU7" i="2"/>
  <c r="E31" i="1" s="1"/>
  <c r="BE14" i="2"/>
  <c r="M27" i="1" s="1"/>
  <c r="CG7" i="2"/>
  <c r="D34" i="1" s="1"/>
  <c r="L34" i="1" s="1"/>
  <c r="AW11" i="2"/>
  <c r="N25" i="1" s="1"/>
  <c r="BM11" i="2"/>
  <c r="N29" i="1" s="1"/>
  <c r="M7" i="2"/>
  <c r="D16" i="1" s="1"/>
  <c r="M14" i="2"/>
  <c r="M16" i="1" s="1"/>
  <c r="U11" i="2"/>
  <c r="N18" i="1" s="1"/>
  <c r="Q7" i="2"/>
  <c r="D17" i="1" s="1"/>
  <c r="M11" i="2"/>
  <c r="N16" i="1" s="1"/>
  <c r="Q11" i="2"/>
  <c r="N17" i="1" s="1"/>
  <c r="U14" i="2"/>
  <c r="M18" i="1" s="1"/>
  <c r="E27" i="2"/>
  <c r="Y5" i="2"/>
  <c r="AC5" i="2"/>
  <c r="AG5" i="2"/>
  <c r="AG11" i="2" s="1"/>
  <c r="N21" i="1" s="1"/>
  <c r="AK5" i="2"/>
  <c r="AO5" i="2"/>
  <c r="AO11" i="2" s="1"/>
  <c r="N23" i="1" s="1"/>
  <c r="AS11" i="2"/>
  <c r="N24" i="1" s="1"/>
  <c r="C11" i="1"/>
  <c r="C12" i="1"/>
  <c r="G14" i="1"/>
  <c r="H14" i="1"/>
  <c r="I14" i="1"/>
  <c r="K4" i="2"/>
  <c r="F16" i="1"/>
  <c r="G16" i="1"/>
  <c r="H16" i="1"/>
  <c r="I16" i="1"/>
  <c r="J16" i="1"/>
  <c r="K16" i="1"/>
  <c r="P16" i="1"/>
  <c r="O4" i="2"/>
  <c r="F17" i="1"/>
  <c r="G17" i="1"/>
  <c r="H17" i="1"/>
  <c r="I17" i="1"/>
  <c r="J17" i="1"/>
  <c r="K17" i="1"/>
  <c r="M17" i="1"/>
  <c r="P17" i="1"/>
  <c r="S4" i="2"/>
  <c r="D18" i="1"/>
  <c r="F18" i="1"/>
  <c r="G18" i="1"/>
  <c r="H18" i="1"/>
  <c r="I18" i="1"/>
  <c r="J18" i="1"/>
  <c r="K18" i="1"/>
  <c r="P18" i="1"/>
  <c r="W4" i="2"/>
  <c r="G19" i="1"/>
  <c r="H19" i="1"/>
  <c r="I19" i="1"/>
  <c r="P19" i="1"/>
  <c r="F19" i="1"/>
  <c r="J19" i="1"/>
  <c r="K19" i="1"/>
  <c r="AA4" i="2"/>
  <c r="G20" i="1"/>
  <c r="H20" i="1"/>
  <c r="I20" i="1"/>
  <c r="P20" i="1"/>
  <c r="F20" i="1"/>
  <c r="J20" i="1"/>
  <c r="K20" i="1"/>
  <c r="AE4" i="2"/>
  <c r="G21" i="1"/>
  <c r="H21" i="1"/>
  <c r="I21" i="1"/>
  <c r="P21" i="1"/>
  <c r="F21" i="1"/>
  <c r="J21" i="1"/>
  <c r="K21" i="1"/>
  <c r="AI4" i="2"/>
  <c r="G22" i="1"/>
  <c r="H22" i="1"/>
  <c r="I22" i="1"/>
  <c r="P22" i="1"/>
  <c r="F22" i="1"/>
  <c r="K22" i="1"/>
  <c r="AM4" i="2"/>
  <c r="G23" i="1"/>
  <c r="H23" i="1"/>
  <c r="I23" i="1"/>
  <c r="F23" i="1"/>
  <c r="K23" i="1"/>
  <c r="AQ4" i="2"/>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015" i="6"/>
  <c r="H1016" i="6"/>
  <c r="H1017" i="6"/>
  <c r="H1018" i="6"/>
  <c r="H1019" i="6"/>
  <c r="H1020" i="6"/>
  <c r="H1021" i="6"/>
  <c r="H1022" i="6"/>
  <c r="H1023" i="6"/>
  <c r="H1024" i="6"/>
  <c r="H1025" i="6"/>
  <c r="H1026" i="6"/>
  <c r="H1027" i="6"/>
  <c r="H1028" i="6"/>
  <c r="H1029" i="6"/>
  <c r="H1030" i="6"/>
  <c r="H1031" i="6"/>
  <c r="H1032" i="6"/>
  <c r="H1033" i="6"/>
  <c r="H1034" i="6"/>
  <c r="H1035" i="6"/>
  <c r="H1036" i="6"/>
  <c r="H1037" i="6"/>
  <c r="H1038" i="6"/>
  <c r="H1039" i="6"/>
  <c r="H1040" i="6"/>
  <c r="H1041" i="6"/>
  <c r="H1042" i="6"/>
  <c r="H1043" i="6"/>
  <c r="H1044" i="6"/>
  <c r="H1045" i="6"/>
  <c r="H1046" i="6"/>
  <c r="H1047" i="6"/>
  <c r="H1048" i="6"/>
  <c r="H1049" i="6"/>
  <c r="H1050" i="6"/>
  <c r="H1051" i="6"/>
  <c r="H1052" i="6"/>
  <c r="H1053" i="6"/>
  <c r="H1054" i="6"/>
  <c r="H1055" i="6"/>
  <c r="H1056" i="6"/>
  <c r="H1057" i="6"/>
  <c r="H1058" i="6"/>
  <c r="H1059" i="6"/>
  <c r="H1060" i="6"/>
  <c r="H1061" i="6"/>
  <c r="H1062" i="6"/>
  <c r="H1063" i="6"/>
  <c r="H1064" i="6"/>
  <c r="H1065" i="6"/>
  <c r="H1066" i="6"/>
  <c r="H1067" i="6"/>
  <c r="H1068" i="6"/>
  <c r="H1069" i="6"/>
  <c r="H1070" i="6"/>
  <c r="H1071" i="6"/>
  <c r="H1072" i="6"/>
  <c r="H1073" i="6"/>
  <c r="H1074" i="6"/>
  <c r="H1075" i="6"/>
  <c r="H1076" i="6"/>
  <c r="H1077" i="6"/>
  <c r="H1078" i="6"/>
  <c r="H1079" i="6"/>
  <c r="H1080" i="6"/>
  <c r="H1081" i="6"/>
  <c r="H1082" i="6"/>
  <c r="H1083" i="6"/>
  <c r="H1084" i="6"/>
  <c r="H1085" i="6"/>
  <c r="H1086" i="6"/>
  <c r="H1087" i="6"/>
  <c r="H1088" i="6"/>
  <c r="H1089" i="6"/>
  <c r="H1090" i="6"/>
  <c r="H1091" i="6"/>
  <c r="H1092" i="6"/>
  <c r="H1093" i="6"/>
  <c r="H1094" i="6"/>
  <c r="H1095" i="6"/>
  <c r="H1096" i="6"/>
  <c r="H1097" i="6"/>
  <c r="H1098" i="6"/>
  <c r="H1099" i="6"/>
  <c r="H1100" i="6"/>
  <c r="H1101" i="6"/>
  <c r="H1102" i="6"/>
  <c r="H1103" i="6"/>
  <c r="H1104" i="6"/>
  <c r="H1105" i="6"/>
  <c r="H1106" i="6"/>
  <c r="H1107" i="6"/>
  <c r="H1108" i="6"/>
  <c r="H1109" i="6"/>
  <c r="H1110" i="6"/>
  <c r="H1111" i="6"/>
  <c r="H1112" i="6"/>
  <c r="H1113" i="6"/>
  <c r="H1114" i="6"/>
  <c r="H1115" i="6"/>
  <c r="H1116" i="6"/>
  <c r="H1117" i="6"/>
  <c r="H1118" i="6"/>
  <c r="H1119" i="6"/>
  <c r="H1120" i="6"/>
  <c r="H1121" i="6"/>
  <c r="H1122" i="6"/>
  <c r="H1123" i="6"/>
  <c r="H1124" i="6"/>
  <c r="H1125" i="6"/>
  <c r="H1126" i="6"/>
  <c r="H1127" i="6"/>
  <c r="H1128" i="6"/>
  <c r="H1129" i="6"/>
  <c r="H1130" i="6"/>
  <c r="H1131" i="6"/>
  <c r="H1132" i="6"/>
  <c r="H1133" i="6"/>
  <c r="H1134" i="6"/>
  <c r="H1135" i="6"/>
  <c r="H1136" i="6"/>
  <c r="H1137" i="6"/>
  <c r="H1138" i="6"/>
  <c r="H1139" i="6"/>
  <c r="H1140" i="6"/>
  <c r="H1141" i="6"/>
  <c r="H1142" i="6"/>
  <c r="H1143" i="6"/>
  <c r="H1144" i="6"/>
  <c r="H1145" i="6"/>
  <c r="H1146" i="6"/>
  <c r="H1147" i="6"/>
  <c r="H1148" i="6"/>
  <c r="H1149" i="6"/>
  <c r="H1150" i="6"/>
  <c r="H1151" i="6"/>
  <c r="H1152" i="6"/>
  <c r="H1153" i="6"/>
  <c r="H1154" i="6"/>
  <c r="H1155" i="6"/>
  <c r="H1156" i="6"/>
  <c r="H1157" i="6"/>
  <c r="H1158" i="6"/>
  <c r="H1159" i="6"/>
  <c r="H1160" i="6"/>
  <c r="H1161" i="6"/>
  <c r="H1162" i="6"/>
  <c r="H1163" i="6"/>
  <c r="H1164" i="6"/>
  <c r="H1165" i="6"/>
  <c r="H1166" i="6"/>
  <c r="H1167" i="6"/>
  <c r="H1168" i="6"/>
  <c r="H1169" i="6"/>
  <c r="H1170" i="6"/>
  <c r="H1171" i="6"/>
  <c r="H1172" i="6"/>
  <c r="H1173" i="6"/>
  <c r="H1174" i="6"/>
  <c r="H1175" i="6"/>
  <c r="H1176" i="6"/>
  <c r="H1177" i="6"/>
  <c r="H1178" i="6"/>
  <c r="H1179" i="6"/>
  <c r="H1180" i="6"/>
  <c r="H1181" i="6"/>
  <c r="H1182" i="6"/>
  <c r="H1183" i="6"/>
  <c r="H1184" i="6"/>
  <c r="H1185" i="6"/>
  <c r="H1186" i="6"/>
  <c r="H1187" i="6"/>
  <c r="H1188" i="6"/>
  <c r="H1189" i="6"/>
  <c r="H1190" i="6"/>
  <c r="H1191" i="6"/>
  <c r="H1192" i="6"/>
  <c r="H1193" i="6"/>
  <c r="H1194" i="6"/>
  <c r="H1195" i="6"/>
  <c r="H1196" i="6"/>
  <c r="H1197" i="6"/>
  <c r="H1198" i="6"/>
  <c r="H1199" i="6"/>
  <c r="H1200" i="6"/>
  <c r="H1201" i="6"/>
  <c r="H1202" i="6"/>
  <c r="H1203" i="6"/>
  <c r="H1204" i="6"/>
  <c r="H1205" i="6"/>
  <c r="H1206" i="6"/>
  <c r="H1207" i="6"/>
  <c r="H1208" i="6"/>
  <c r="H1209" i="6"/>
  <c r="H1210" i="6"/>
  <c r="H1211" i="6"/>
  <c r="H1212" i="6"/>
  <c r="H1213" i="6"/>
  <c r="H1214" i="6"/>
  <c r="H1215" i="6"/>
  <c r="H1216" i="6"/>
  <c r="H1217" i="6"/>
  <c r="H1218" i="6"/>
  <c r="H1219" i="6"/>
  <c r="H1220" i="6"/>
  <c r="H1221" i="6"/>
  <c r="H1222" i="6"/>
  <c r="H1223" i="6"/>
  <c r="H1224" i="6"/>
  <c r="H1225" i="6"/>
  <c r="H1226" i="6"/>
  <c r="H1227" i="6"/>
  <c r="H1228" i="6"/>
  <c r="H1229" i="6"/>
  <c r="H1230" i="6"/>
  <c r="H1231" i="6"/>
  <c r="H1232" i="6"/>
  <c r="H1233" i="6"/>
  <c r="H1234" i="6"/>
  <c r="H1235" i="6"/>
  <c r="H1236" i="6"/>
  <c r="H1237" i="6"/>
  <c r="H1238" i="6"/>
  <c r="H1239" i="6"/>
  <c r="H1240" i="6"/>
  <c r="H1241" i="6"/>
  <c r="H1242" i="6"/>
  <c r="H1243" i="6"/>
  <c r="H1244" i="6"/>
  <c r="H1245" i="6"/>
  <c r="H1246" i="6"/>
  <c r="H1247" i="6"/>
  <c r="H1248" i="6"/>
  <c r="H1249" i="6"/>
  <c r="H1250" i="6"/>
  <c r="H1251" i="6"/>
  <c r="H1252" i="6"/>
  <c r="H1253" i="6"/>
  <c r="H1254" i="6"/>
  <c r="H1255" i="6"/>
  <c r="H1256" i="6"/>
  <c r="H1257" i="6"/>
  <c r="H1258" i="6"/>
  <c r="H1259" i="6"/>
  <c r="H1260" i="6"/>
  <c r="H1261" i="6"/>
  <c r="H1262" i="6"/>
  <c r="H1263" i="6"/>
  <c r="H1264" i="6"/>
  <c r="H1265" i="6"/>
  <c r="H1266" i="6"/>
  <c r="H1267" i="6"/>
  <c r="H1268" i="6"/>
  <c r="H1269" i="6"/>
  <c r="H1270" i="6"/>
  <c r="H1271" i="6"/>
  <c r="H1272" i="6"/>
  <c r="H1273" i="6"/>
  <c r="H1274" i="6"/>
  <c r="H1275" i="6"/>
  <c r="H1276" i="6"/>
  <c r="H1277" i="6"/>
  <c r="H1278" i="6"/>
  <c r="H1279" i="6"/>
  <c r="H1280" i="6"/>
  <c r="H1281" i="6"/>
  <c r="H1282" i="6"/>
  <c r="H1283" i="6"/>
  <c r="H1284" i="6"/>
  <c r="H1285" i="6"/>
  <c r="H1286" i="6"/>
  <c r="H1287" i="6"/>
  <c r="H1288" i="6"/>
  <c r="H1289" i="6"/>
  <c r="H1290" i="6"/>
  <c r="H1291" i="6"/>
  <c r="H1292" i="6"/>
  <c r="H1293" i="6"/>
  <c r="H1294" i="6"/>
  <c r="H1295" i="6"/>
  <c r="H1296" i="6"/>
  <c r="H1297" i="6"/>
  <c r="H1298" i="6"/>
  <c r="H1299" i="6"/>
  <c r="H1300" i="6"/>
  <c r="H1301" i="6"/>
  <c r="H1302" i="6"/>
  <c r="H1303" i="6"/>
  <c r="H1304" i="6"/>
  <c r="H1305" i="6"/>
  <c r="H1306" i="6"/>
  <c r="H1307" i="6"/>
  <c r="H1308" i="6"/>
  <c r="H1309" i="6"/>
  <c r="H1310" i="6"/>
  <c r="H1311" i="6"/>
  <c r="H1312" i="6"/>
  <c r="H1313" i="6"/>
  <c r="H1314" i="6"/>
  <c r="H1315" i="6"/>
  <c r="H1316" i="6"/>
  <c r="H1317" i="6"/>
  <c r="H1318" i="6"/>
  <c r="H1319" i="6"/>
  <c r="H1320" i="6"/>
  <c r="H1321" i="6"/>
  <c r="H1322" i="6"/>
  <c r="H1323" i="6"/>
  <c r="H1324" i="6"/>
  <c r="H1325" i="6"/>
  <c r="H1326" i="6"/>
  <c r="H1327" i="6"/>
  <c r="H1328" i="6"/>
  <c r="H1329" i="6"/>
  <c r="H1330" i="6"/>
  <c r="H1331" i="6"/>
  <c r="H1332" i="6"/>
  <c r="H1333" i="6"/>
  <c r="H1334" i="6"/>
  <c r="H1335" i="6"/>
  <c r="H1336" i="6"/>
  <c r="H1337" i="6"/>
  <c r="H1338" i="6"/>
  <c r="H1339" i="6"/>
  <c r="H1340" i="6"/>
  <c r="H1341" i="6"/>
  <c r="H1342" i="6"/>
  <c r="H1343" i="6"/>
  <c r="H1344" i="6"/>
  <c r="H1345" i="6"/>
  <c r="H1346" i="6"/>
  <c r="H1347" i="6"/>
  <c r="H1348" i="6"/>
  <c r="H1349" i="6"/>
  <c r="H1350" i="6"/>
  <c r="H1351" i="6"/>
  <c r="H1352" i="6"/>
  <c r="H1353" i="6"/>
  <c r="H1354" i="6"/>
  <c r="H1355" i="6"/>
  <c r="H1356" i="6"/>
  <c r="H1357" i="6"/>
  <c r="H1358" i="6"/>
  <c r="H1359" i="6"/>
  <c r="H1360" i="6"/>
  <c r="H1361" i="6"/>
  <c r="H1362" i="6"/>
  <c r="H1363" i="6"/>
  <c r="H1364" i="6"/>
  <c r="H1365" i="6"/>
  <c r="H1366" i="6"/>
  <c r="H1367" i="6"/>
  <c r="H1368" i="6"/>
  <c r="H1369" i="6"/>
  <c r="H1370" i="6"/>
  <c r="H1371" i="6"/>
  <c r="H1372" i="6"/>
  <c r="H1373" i="6"/>
  <c r="H1374" i="6"/>
  <c r="H1375" i="6"/>
  <c r="H1376" i="6"/>
  <c r="H1377" i="6"/>
  <c r="H1378" i="6"/>
  <c r="H1379" i="6"/>
  <c r="H1380" i="6"/>
  <c r="H1381" i="6"/>
  <c r="H1382" i="6"/>
  <c r="H1383" i="6"/>
  <c r="H1384" i="6"/>
  <c r="H1385" i="6"/>
  <c r="H1386" i="6"/>
  <c r="H1387" i="6"/>
  <c r="H1388" i="6"/>
  <c r="H1389" i="6"/>
  <c r="H1390" i="6"/>
  <c r="H1391" i="6"/>
  <c r="H1392" i="6"/>
  <c r="H1393" i="6"/>
  <c r="H1394" i="6"/>
  <c r="H1395" i="6"/>
  <c r="H1396" i="6"/>
  <c r="H1397" i="6"/>
  <c r="H1398" i="6"/>
  <c r="H1399" i="6"/>
  <c r="H1400" i="6"/>
  <c r="H1401" i="6"/>
  <c r="H1402" i="6"/>
  <c r="H1403" i="6"/>
  <c r="H1404" i="6"/>
  <c r="H1405" i="6"/>
  <c r="H1406" i="6"/>
  <c r="H1407" i="6"/>
  <c r="H1408" i="6"/>
  <c r="H1409" i="6"/>
  <c r="H1410" i="6"/>
  <c r="H1411" i="6"/>
  <c r="H1412" i="6"/>
  <c r="H1413" i="6"/>
  <c r="H1414" i="6"/>
  <c r="H1415" i="6"/>
  <c r="H1416" i="6"/>
  <c r="H1417" i="6"/>
  <c r="H1418" i="6"/>
  <c r="H1419" i="6"/>
  <c r="H1420" i="6"/>
  <c r="H1421" i="6"/>
  <c r="H1422" i="6"/>
  <c r="H1423" i="6"/>
  <c r="H1424" i="6"/>
  <c r="H1425" i="6"/>
  <c r="H1426" i="6"/>
  <c r="H1427" i="6"/>
  <c r="H1428" i="6"/>
  <c r="H1429" i="6"/>
  <c r="H1430" i="6"/>
  <c r="H1431" i="6"/>
  <c r="H1432" i="6"/>
  <c r="H1433" i="6"/>
  <c r="H1434" i="6"/>
  <c r="H1435" i="6"/>
  <c r="H1436" i="6"/>
  <c r="H1437" i="6"/>
  <c r="H1438" i="6"/>
  <c r="H1439" i="6"/>
  <c r="H1440" i="6"/>
  <c r="H1441" i="6"/>
  <c r="H1442" i="6"/>
  <c r="H1443" i="6"/>
  <c r="H1444" i="6"/>
  <c r="H1445" i="6"/>
  <c r="H1446" i="6"/>
  <c r="H1447" i="6"/>
  <c r="H1448" i="6"/>
  <c r="H1449" i="6"/>
  <c r="H1450" i="6"/>
  <c r="H1451" i="6"/>
  <c r="H1452" i="6"/>
  <c r="H1453" i="6"/>
  <c r="H1454" i="6"/>
  <c r="H1455" i="6"/>
  <c r="H1456" i="6"/>
  <c r="H1457" i="6"/>
  <c r="H1458" i="6"/>
  <c r="H1459" i="6"/>
  <c r="H1460" i="6"/>
  <c r="H1461" i="6"/>
  <c r="H1462" i="6"/>
  <c r="H1463" i="6"/>
  <c r="H1464" i="6"/>
  <c r="H1465" i="6"/>
  <c r="H1466" i="6"/>
  <c r="H1467" i="6"/>
  <c r="H1468" i="6"/>
  <c r="H1469" i="6"/>
  <c r="H1470" i="6"/>
  <c r="H1471" i="6"/>
  <c r="H1472" i="6"/>
  <c r="H1473" i="6"/>
  <c r="H1474" i="6"/>
  <c r="H1475" i="6"/>
  <c r="H1476" i="6"/>
  <c r="H1477" i="6"/>
  <c r="H1478" i="6"/>
  <c r="H1479" i="6"/>
  <c r="H1480" i="6"/>
  <c r="H1481" i="6"/>
  <c r="H1482" i="6"/>
  <c r="H1483" i="6"/>
  <c r="H1484" i="6"/>
  <c r="H1485" i="6"/>
  <c r="H1486" i="6"/>
  <c r="H1487" i="6"/>
  <c r="H1488" i="6"/>
  <c r="H1489" i="6"/>
  <c r="H1490" i="6"/>
  <c r="H1491" i="6"/>
  <c r="H1492" i="6"/>
  <c r="H1493" i="6"/>
  <c r="H1494" i="6"/>
  <c r="H1495" i="6"/>
  <c r="H1496" i="6"/>
  <c r="H1497" i="6"/>
  <c r="H1498" i="6"/>
  <c r="H1499" i="6"/>
  <c r="H1500" i="6"/>
  <c r="H1501" i="6"/>
  <c r="H1502" i="6"/>
  <c r="H1503" i="6"/>
  <c r="H1504" i="6"/>
  <c r="H1505" i="6"/>
  <c r="H1506" i="6"/>
  <c r="H1507" i="6"/>
  <c r="H1508" i="6"/>
  <c r="H1509" i="6"/>
  <c r="H1510" i="6"/>
  <c r="H1511" i="6"/>
  <c r="H1512" i="6"/>
  <c r="H1513" i="6"/>
  <c r="H1514" i="6"/>
  <c r="H1515" i="6"/>
  <c r="H1516" i="6"/>
  <c r="H1517" i="6"/>
  <c r="H1518" i="6"/>
  <c r="H1519" i="6"/>
  <c r="H1520" i="6"/>
  <c r="H1521" i="6"/>
  <c r="H1522" i="6"/>
  <c r="H1523" i="6"/>
  <c r="H1524" i="6"/>
  <c r="H1525" i="6"/>
  <c r="H1526" i="6"/>
  <c r="H1527" i="6"/>
  <c r="H1528" i="6"/>
  <c r="H1529" i="6"/>
  <c r="H1530" i="6"/>
  <c r="H1531" i="6"/>
  <c r="H1532" i="6"/>
  <c r="H1533" i="6"/>
  <c r="H1534" i="6"/>
  <c r="H1535" i="6"/>
  <c r="H1536" i="6"/>
  <c r="H1537" i="6"/>
  <c r="H1538" i="6"/>
  <c r="H1539" i="6"/>
  <c r="H1540" i="6"/>
  <c r="H1541" i="6"/>
  <c r="H1542" i="6"/>
  <c r="H1543" i="6"/>
  <c r="H1544" i="6"/>
  <c r="H1545" i="6"/>
  <c r="H1546" i="6"/>
  <c r="H1547" i="6"/>
  <c r="H1548" i="6"/>
  <c r="H1549" i="6"/>
  <c r="H1550" i="6"/>
  <c r="H1551" i="6"/>
  <c r="H1552" i="6"/>
  <c r="H1553" i="6"/>
  <c r="H1554" i="6"/>
  <c r="H1555" i="6"/>
  <c r="H1556" i="6"/>
  <c r="H1557" i="6"/>
  <c r="H1558" i="6"/>
  <c r="H1559" i="6"/>
  <c r="H1560" i="6"/>
  <c r="H1561" i="6"/>
  <c r="H1562" i="6"/>
  <c r="H1563" i="6"/>
  <c r="H1564" i="6"/>
  <c r="H1565" i="6"/>
  <c r="H1566" i="6"/>
  <c r="H1567" i="6"/>
  <c r="H1568" i="6"/>
  <c r="H1569" i="6"/>
  <c r="H1570" i="6"/>
  <c r="H1571" i="6"/>
  <c r="H1572" i="6"/>
  <c r="H1573" i="6"/>
  <c r="H1574" i="6"/>
  <c r="H1575" i="6"/>
  <c r="H1576" i="6"/>
  <c r="H1577" i="6"/>
  <c r="H1578" i="6"/>
  <c r="H1579" i="6"/>
  <c r="H1580" i="6"/>
  <c r="H1581" i="6"/>
  <c r="H1582" i="6"/>
  <c r="H1583" i="6"/>
  <c r="H1584" i="6"/>
  <c r="H1585" i="6"/>
  <c r="H1586" i="6"/>
  <c r="H1587" i="6"/>
  <c r="H1588" i="6"/>
  <c r="H1589" i="6"/>
  <c r="H1590" i="6"/>
  <c r="H1591" i="6"/>
  <c r="H1592" i="6"/>
  <c r="H1593" i="6"/>
  <c r="H1594" i="6"/>
  <c r="H1595" i="6"/>
  <c r="H1596" i="6"/>
  <c r="H1597" i="6"/>
  <c r="H1598" i="6"/>
  <c r="H1599" i="6"/>
  <c r="H1600" i="6"/>
  <c r="H1601" i="6"/>
  <c r="H1602" i="6"/>
  <c r="H1603" i="6"/>
  <c r="H1604" i="6"/>
  <c r="H1605" i="6"/>
  <c r="H1606" i="6"/>
  <c r="H1607" i="6"/>
  <c r="H1608" i="6"/>
  <c r="H1609" i="6"/>
  <c r="H1610" i="6"/>
  <c r="H1611" i="6"/>
  <c r="H1612" i="6"/>
  <c r="H1613" i="6"/>
  <c r="H1614" i="6"/>
  <c r="H1615" i="6"/>
  <c r="H1616" i="6"/>
  <c r="H1617" i="6"/>
  <c r="H1618" i="6"/>
  <c r="H1619" i="6"/>
  <c r="H1620" i="6"/>
  <c r="H1621" i="6"/>
  <c r="H1622" i="6"/>
  <c r="H1623" i="6"/>
  <c r="H1624" i="6"/>
  <c r="H1625" i="6"/>
  <c r="H1626" i="6"/>
  <c r="H1627" i="6"/>
  <c r="H1628" i="6"/>
  <c r="H1629" i="6"/>
  <c r="H1630" i="6"/>
  <c r="H1631" i="6"/>
  <c r="H1632" i="6"/>
  <c r="H1633" i="6"/>
  <c r="H1634" i="6"/>
  <c r="H1635" i="6"/>
  <c r="H1636" i="6"/>
  <c r="H1637" i="6"/>
  <c r="H1638" i="6"/>
  <c r="H1639" i="6"/>
  <c r="H1640" i="6"/>
  <c r="H1641" i="6"/>
  <c r="H1642" i="6"/>
  <c r="H1643" i="6"/>
  <c r="H1644" i="6"/>
  <c r="H1645" i="6"/>
  <c r="H1646" i="6"/>
  <c r="H1647" i="6"/>
  <c r="H1648" i="6"/>
  <c r="H1649" i="6"/>
  <c r="H1650" i="6"/>
  <c r="H1651" i="6"/>
  <c r="H1652" i="6"/>
  <c r="H1653" i="6"/>
  <c r="H1654" i="6"/>
  <c r="H1655" i="6"/>
  <c r="H1656" i="6"/>
  <c r="H1657" i="6"/>
  <c r="H1658" i="6"/>
  <c r="H1659" i="6"/>
  <c r="H1660" i="6"/>
  <c r="H1661" i="6"/>
  <c r="H1662" i="6"/>
  <c r="H1663" i="6"/>
  <c r="H1664" i="6"/>
  <c r="H1665" i="6"/>
  <c r="H1666" i="6"/>
  <c r="H1667" i="6"/>
  <c r="H1668" i="6"/>
  <c r="H1669" i="6"/>
  <c r="H1670" i="6"/>
  <c r="H1671" i="6"/>
  <c r="H1672" i="6"/>
  <c r="H1673" i="6"/>
  <c r="H1674" i="6"/>
  <c r="H1675" i="6"/>
  <c r="H1676" i="6"/>
  <c r="H1677" i="6"/>
  <c r="H1678" i="6"/>
  <c r="H1679" i="6"/>
  <c r="H1680" i="6"/>
  <c r="H1681" i="6"/>
  <c r="H1682" i="6"/>
  <c r="H1683" i="6"/>
  <c r="H1684" i="6"/>
  <c r="H1685" i="6"/>
  <c r="H1686" i="6"/>
  <c r="H1687" i="6"/>
  <c r="H1688" i="6"/>
  <c r="H1689" i="6"/>
  <c r="H1690" i="6"/>
  <c r="H1691" i="6"/>
  <c r="H1692" i="6"/>
  <c r="H1693" i="6"/>
  <c r="H1694" i="6"/>
  <c r="H1695" i="6"/>
  <c r="H1696" i="6"/>
  <c r="H1697" i="6"/>
  <c r="H1698" i="6"/>
  <c r="H1699" i="6"/>
  <c r="H1700" i="6"/>
  <c r="H1701" i="6"/>
  <c r="H1702" i="6"/>
  <c r="H1703" i="6"/>
  <c r="H1704" i="6"/>
  <c r="H1705" i="6"/>
  <c r="H1706" i="6"/>
  <c r="H1707" i="6"/>
  <c r="H1708" i="6"/>
  <c r="H1709" i="6"/>
  <c r="H1710" i="6"/>
  <c r="H1711" i="6"/>
  <c r="H1712" i="6"/>
  <c r="H1713" i="6"/>
  <c r="H1714" i="6"/>
  <c r="H1715" i="6"/>
  <c r="H1716" i="6"/>
  <c r="H1717" i="6"/>
  <c r="H1718" i="6"/>
  <c r="H1719" i="6"/>
  <c r="H1720" i="6"/>
  <c r="H1721" i="6"/>
  <c r="H1722" i="6"/>
  <c r="H1723" i="6"/>
  <c r="H1724" i="6"/>
  <c r="H1725" i="6"/>
  <c r="H1726" i="6"/>
  <c r="H1727" i="6"/>
  <c r="H1728" i="6"/>
  <c r="H1729" i="6"/>
  <c r="H1730" i="6"/>
  <c r="H1731" i="6"/>
  <c r="H1732" i="6"/>
  <c r="H1733" i="6"/>
  <c r="H1734" i="6"/>
  <c r="H1735" i="6"/>
  <c r="H1736" i="6"/>
  <c r="H1737" i="6"/>
  <c r="H1738" i="6"/>
  <c r="H1739" i="6"/>
  <c r="H1740" i="6"/>
  <c r="H1741" i="6"/>
  <c r="H1742" i="6"/>
  <c r="H1743" i="6"/>
  <c r="H1744" i="6"/>
  <c r="H1745" i="6"/>
  <c r="H1746" i="6"/>
  <c r="H1747" i="6"/>
  <c r="H1748" i="6"/>
  <c r="H1749" i="6"/>
  <c r="H1750" i="6"/>
  <c r="H1751" i="6"/>
  <c r="H1752" i="6"/>
  <c r="H1753" i="6"/>
  <c r="H1754" i="6"/>
  <c r="H1755" i="6"/>
  <c r="H1756" i="6"/>
  <c r="H1757" i="6"/>
  <c r="H1758" i="6"/>
  <c r="H1759" i="6"/>
  <c r="H1760" i="6"/>
  <c r="H1761" i="6"/>
  <c r="H1762" i="6"/>
  <c r="H1763" i="6"/>
  <c r="H1764" i="6"/>
  <c r="H1765" i="6"/>
  <c r="H1766" i="6"/>
  <c r="H1767" i="6"/>
  <c r="H1768" i="6"/>
  <c r="H1769" i="6"/>
  <c r="H1770" i="6"/>
  <c r="H1771" i="6"/>
  <c r="H1772" i="6"/>
  <c r="H1773" i="6"/>
  <c r="H1774" i="6"/>
  <c r="H1775" i="6"/>
  <c r="H1776" i="6"/>
  <c r="H1777" i="6"/>
  <c r="H1778" i="6"/>
  <c r="H1779" i="6"/>
  <c r="H1780" i="6"/>
  <c r="H1781" i="6"/>
  <c r="H1782" i="6"/>
  <c r="H1783" i="6"/>
  <c r="H1784" i="6"/>
  <c r="H1785" i="6"/>
  <c r="H1786" i="6"/>
  <c r="H1787" i="6"/>
  <c r="H1788" i="6"/>
  <c r="H1789" i="6"/>
  <c r="H1790" i="6"/>
  <c r="H1791" i="6"/>
  <c r="H1792" i="6"/>
  <c r="H1793" i="6"/>
  <c r="H1794" i="6"/>
  <c r="H1795" i="6"/>
  <c r="H1796" i="6"/>
  <c r="H1797" i="6"/>
  <c r="H1798" i="6"/>
  <c r="H1799" i="6"/>
  <c r="H1800" i="6"/>
  <c r="H1801" i="6"/>
  <c r="H1802" i="6"/>
  <c r="H1803" i="6"/>
  <c r="H1804" i="6"/>
  <c r="H1805" i="6"/>
  <c r="H1806" i="6"/>
  <c r="H1807" i="6"/>
  <c r="H1808" i="6"/>
  <c r="H1809" i="6"/>
  <c r="H1810" i="6"/>
  <c r="H1811" i="6"/>
  <c r="H1812" i="6"/>
  <c r="H1813" i="6"/>
  <c r="H1814" i="6"/>
  <c r="H1815" i="6"/>
  <c r="H1816" i="6"/>
  <c r="H1817" i="6"/>
  <c r="H1818" i="6"/>
  <c r="H1819" i="6"/>
  <c r="H1820" i="6"/>
  <c r="H1821" i="6"/>
  <c r="H1822" i="6"/>
  <c r="H1823" i="6"/>
  <c r="H1824" i="6"/>
  <c r="H1825" i="6"/>
  <c r="H1826" i="6"/>
  <c r="H1827" i="6"/>
  <c r="H1828" i="6"/>
  <c r="H1829" i="6"/>
  <c r="H1830" i="6"/>
  <c r="H1831" i="6"/>
  <c r="H1832" i="6"/>
  <c r="H1833" i="6"/>
  <c r="H1834" i="6"/>
  <c r="H1835" i="6"/>
  <c r="H1836" i="6"/>
  <c r="H1837" i="6"/>
  <c r="H1838" i="6"/>
  <c r="H1839" i="6"/>
  <c r="H1840" i="6"/>
  <c r="H1841" i="6"/>
  <c r="H1842" i="6"/>
  <c r="H1843" i="6"/>
  <c r="H1844" i="6"/>
  <c r="H1845" i="6"/>
  <c r="H1846" i="6"/>
  <c r="H1847" i="6"/>
  <c r="H1848" i="6"/>
  <c r="H1849" i="6"/>
  <c r="H1850" i="6"/>
  <c r="H1851" i="6"/>
  <c r="H1852" i="6"/>
  <c r="H1853" i="6"/>
  <c r="H1854" i="6"/>
  <c r="H1855" i="6"/>
  <c r="H1856" i="6"/>
  <c r="H1857" i="6"/>
  <c r="H1858" i="6"/>
  <c r="H1859" i="6"/>
  <c r="H1860" i="6"/>
  <c r="H1861" i="6"/>
  <c r="H1862" i="6"/>
  <c r="H1863" i="6"/>
  <c r="H1864" i="6"/>
  <c r="H1865" i="6"/>
  <c r="H1866" i="6"/>
  <c r="H1867" i="6"/>
  <c r="H1868" i="6"/>
  <c r="H1869" i="6"/>
  <c r="H1870" i="6"/>
  <c r="H1871" i="6"/>
  <c r="H1872" i="6"/>
  <c r="H1873" i="6"/>
  <c r="H1874" i="6"/>
  <c r="H1875" i="6"/>
  <c r="H1876" i="6"/>
  <c r="H1877" i="6"/>
  <c r="H1878" i="6"/>
  <c r="H1879" i="6"/>
  <c r="H1880" i="6"/>
  <c r="H1881" i="6"/>
  <c r="H1882" i="6"/>
  <c r="H1883" i="6"/>
  <c r="H1884" i="6"/>
  <c r="H1885" i="6"/>
  <c r="H1886" i="6"/>
  <c r="H1887" i="6"/>
  <c r="H1888" i="6"/>
  <c r="H1889" i="6"/>
  <c r="H1890" i="6"/>
  <c r="H1891" i="6"/>
  <c r="H1892" i="6"/>
  <c r="H1893" i="6"/>
  <c r="H1894" i="6"/>
  <c r="H1895" i="6"/>
  <c r="H1896" i="6"/>
  <c r="H1897" i="6"/>
  <c r="H1898" i="6"/>
  <c r="H1899" i="6"/>
  <c r="H1900" i="6"/>
  <c r="H1901" i="6"/>
  <c r="H1902" i="6"/>
  <c r="H1903" i="6"/>
  <c r="H1904" i="6"/>
  <c r="H1905" i="6"/>
  <c r="H1906" i="6"/>
  <c r="H1907" i="6"/>
  <c r="H1908" i="6"/>
  <c r="H1909" i="6"/>
  <c r="H1910" i="6"/>
  <c r="H1911" i="6"/>
  <c r="H1912" i="6"/>
  <c r="H1913" i="6"/>
  <c r="H1914" i="6"/>
  <c r="H1915" i="6"/>
  <c r="H1916" i="6"/>
  <c r="H1917" i="6"/>
  <c r="H1918" i="6"/>
  <c r="H1919" i="6"/>
  <c r="H1920" i="6"/>
  <c r="H1921" i="6"/>
  <c r="H1922" i="6"/>
  <c r="H1923" i="6"/>
  <c r="H1924" i="6"/>
  <c r="H1925" i="6"/>
  <c r="H1926" i="6"/>
  <c r="H1927" i="6"/>
  <c r="H1928" i="6"/>
  <c r="H1929" i="6"/>
  <c r="H1930" i="6"/>
  <c r="H1931" i="6"/>
  <c r="H1932" i="6"/>
  <c r="H1933" i="6"/>
  <c r="H1934" i="6"/>
  <c r="H1935" i="6"/>
  <c r="H1936" i="6"/>
  <c r="H1937" i="6"/>
  <c r="H1938" i="6"/>
  <c r="H1939" i="6"/>
  <c r="H1940" i="6"/>
  <c r="H1941" i="6"/>
  <c r="H1942" i="6"/>
  <c r="H1943" i="6"/>
  <c r="H1944" i="6"/>
  <c r="H1945" i="6"/>
  <c r="H1946" i="6"/>
  <c r="H1947" i="6"/>
  <c r="H1948" i="6"/>
  <c r="H1949" i="6"/>
  <c r="H1950" i="6"/>
  <c r="H1951" i="6"/>
  <c r="H1952" i="6"/>
  <c r="H1953" i="6"/>
  <c r="H1954" i="6"/>
  <c r="H1955" i="6"/>
  <c r="H1956" i="6"/>
  <c r="H1957" i="6"/>
  <c r="H1958" i="6"/>
  <c r="H1959" i="6"/>
  <c r="H1960" i="6"/>
  <c r="H1961" i="6"/>
  <c r="H1962" i="6"/>
  <c r="H1963" i="6"/>
  <c r="H1964" i="6"/>
  <c r="H1965" i="6"/>
  <c r="H1966" i="6"/>
  <c r="H1967" i="6"/>
  <c r="H1968" i="6"/>
  <c r="H1969" i="6"/>
  <c r="H1970" i="6"/>
  <c r="H1971" i="6"/>
  <c r="H1972" i="6"/>
  <c r="H1973" i="6"/>
  <c r="H1974" i="6"/>
  <c r="H1975" i="6"/>
  <c r="H1976" i="6"/>
  <c r="H1977" i="6"/>
  <c r="H1978" i="6"/>
  <c r="H1979" i="6"/>
  <c r="H1980" i="6"/>
  <c r="H1981" i="6"/>
  <c r="H1982" i="6"/>
  <c r="H1983" i="6"/>
  <c r="H1984" i="6"/>
  <c r="H1985" i="6"/>
  <c r="H1986" i="6"/>
  <c r="H1987" i="6"/>
  <c r="H1988" i="6"/>
  <c r="H1989" i="6"/>
  <c r="H1990" i="6"/>
  <c r="H1991" i="6"/>
  <c r="H1992" i="6"/>
  <c r="H1993" i="6"/>
  <c r="H1994" i="6"/>
  <c r="H1995" i="6"/>
  <c r="H1996" i="6"/>
  <c r="H1997" i="6"/>
  <c r="H1998" i="6"/>
  <c r="H1999" i="6"/>
  <c r="H2000" i="6"/>
  <c r="H2001" i="6"/>
  <c r="H2002" i="6"/>
  <c r="H2003" i="6"/>
  <c r="H2004" i="6"/>
  <c r="H2005" i="6"/>
  <c r="H2006" i="6"/>
  <c r="H2007" i="6"/>
  <c r="H2008" i="6"/>
  <c r="H2009" i="6"/>
  <c r="H2010" i="6"/>
  <c r="H2011" i="6"/>
  <c r="H2012" i="6"/>
  <c r="H2013" i="6"/>
  <c r="H2014" i="6"/>
  <c r="H2015" i="6"/>
  <c r="H2016" i="6"/>
  <c r="H2017" i="6"/>
  <c r="H2018" i="6"/>
  <c r="H2019" i="6"/>
  <c r="H2020" i="6"/>
  <c r="H2021" i="6"/>
  <c r="H2022" i="6"/>
  <c r="H2023" i="6"/>
  <c r="H2024" i="6"/>
  <c r="H2025" i="6"/>
  <c r="H2026" i="6"/>
  <c r="H2027" i="6"/>
  <c r="H2028" i="6"/>
  <c r="H2029" i="6"/>
  <c r="H2030" i="6"/>
  <c r="H2031" i="6"/>
  <c r="H2032" i="6"/>
  <c r="H2033" i="6"/>
  <c r="H2034" i="6"/>
  <c r="H2035" i="6"/>
  <c r="H2036" i="6"/>
  <c r="H2037" i="6"/>
  <c r="H2038" i="6"/>
  <c r="H2039" i="6"/>
  <c r="H2040" i="6"/>
  <c r="H2041" i="6"/>
  <c r="H2042" i="6"/>
  <c r="H2043" i="6"/>
  <c r="H2044" i="6"/>
  <c r="H2045" i="6"/>
  <c r="H2046" i="6"/>
  <c r="H2047" i="6"/>
  <c r="H2048" i="6"/>
  <c r="H2049" i="6"/>
  <c r="H2050" i="6"/>
  <c r="H2051" i="6"/>
  <c r="H2052" i="6"/>
  <c r="H2053" i="6"/>
  <c r="H2054" i="6"/>
  <c r="H2055" i="6"/>
  <c r="H2056" i="6"/>
  <c r="H2057" i="6"/>
  <c r="H2058" i="6"/>
  <c r="H2059" i="6"/>
  <c r="H2060" i="6"/>
  <c r="H2061" i="6"/>
  <c r="H2062" i="6"/>
  <c r="H2063" i="6"/>
  <c r="H2064" i="6"/>
  <c r="H2065" i="6"/>
  <c r="H2066" i="6"/>
  <c r="H2067" i="6"/>
  <c r="H2068" i="6"/>
  <c r="H2069" i="6"/>
  <c r="H2070" i="6"/>
  <c r="H2071" i="6"/>
  <c r="H2072" i="6"/>
  <c r="H2073" i="6"/>
  <c r="H2074" i="6"/>
  <c r="H2075" i="6"/>
  <c r="H2076" i="6"/>
  <c r="H2077" i="6"/>
  <c r="H2078" i="6"/>
  <c r="H2079" i="6"/>
  <c r="H2080" i="6"/>
  <c r="H2081" i="6"/>
  <c r="H2082" i="6"/>
  <c r="H2083" i="6"/>
  <c r="H2084" i="6"/>
  <c r="H2085" i="6"/>
  <c r="H2086" i="6"/>
  <c r="H2087" i="6"/>
  <c r="H2088" i="6"/>
  <c r="H2089" i="6"/>
  <c r="H2090" i="6"/>
  <c r="H2091" i="6"/>
  <c r="H2092" i="6"/>
  <c r="H2093" i="6"/>
  <c r="H2094" i="6"/>
  <c r="H2095" i="6"/>
  <c r="H2096" i="6"/>
  <c r="H2097" i="6"/>
  <c r="H2098" i="6"/>
  <c r="H2099" i="6"/>
  <c r="H2100" i="6"/>
  <c r="H2101" i="6"/>
  <c r="H2102" i="6"/>
  <c r="H2103" i="6"/>
  <c r="H2104" i="6"/>
  <c r="H2105" i="6"/>
  <c r="H2106" i="6"/>
  <c r="H2107" i="6"/>
  <c r="H2108" i="6"/>
  <c r="H2109" i="6"/>
  <c r="H2110" i="6"/>
  <c r="H2111" i="6"/>
  <c r="H2112" i="6"/>
  <c r="H2113" i="6"/>
  <c r="H2114" i="6"/>
  <c r="H2115" i="6"/>
  <c r="H2116" i="6"/>
  <c r="H2117" i="6"/>
  <c r="H2118" i="6"/>
  <c r="H2119" i="6"/>
  <c r="H2120" i="6"/>
  <c r="H2121" i="6"/>
  <c r="H2122" i="6"/>
  <c r="H2123" i="6"/>
  <c r="H2124" i="6"/>
  <c r="H2125" i="6"/>
  <c r="H2126" i="6"/>
  <c r="H2127" i="6"/>
  <c r="H2128" i="6"/>
  <c r="H2129" i="6"/>
  <c r="H2130" i="6"/>
  <c r="H2131" i="6"/>
  <c r="H2132" i="6"/>
  <c r="H2133" i="6"/>
  <c r="H2134" i="6"/>
  <c r="H2135" i="6"/>
  <c r="H2136" i="6"/>
  <c r="H2137" i="6"/>
  <c r="H2138" i="6"/>
  <c r="H2139" i="6"/>
  <c r="H2140" i="6"/>
  <c r="H2141" i="6"/>
  <c r="H2142" i="6"/>
  <c r="H2143" i="6"/>
  <c r="H2144" i="6"/>
  <c r="H2145" i="6"/>
  <c r="H2146" i="6"/>
  <c r="H2147" i="6"/>
  <c r="H2148" i="6"/>
  <c r="H2149" i="6"/>
  <c r="H2150" i="6"/>
  <c r="H2151" i="6"/>
  <c r="H2152" i="6"/>
  <c r="H2153" i="6"/>
  <c r="H2154" i="6"/>
  <c r="H2155" i="6"/>
  <c r="H2156" i="6"/>
  <c r="H2157" i="6"/>
  <c r="H2158" i="6"/>
  <c r="H2159" i="6"/>
  <c r="H2160" i="6"/>
  <c r="H2161" i="6"/>
  <c r="H2162" i="6"/>
  <c r="H2163" i="6"/>
  <c r="H2164" i="6"/>
  <c r="H2165" i="6"/>
  <c r="H2166" i="6"/>
  <c r="H2167" i="6"/>
  <c r="H2168" i="6"/>
  <c r="H2169" i="6"/>
  <c r="H2170" i="6"/>
  <c r="H2171" i="6"/>
  <c r="H2172" i="6"/>
  <c r="H2173" i="6"/>
  <c r="H2174" i="6"/>
  <c r="H2175" i="6"/>
  <c r="H2176" i="6"/>
  <c r="H2177" i="6"/>
  <c r="H2178" i="6"/>
  <c r="H2179" i="6"/>
  <c r="H2180" i="6"/>
  <c r="H2181" i="6"/>
  <c r="H2182" i="6"/>
  <c r="H2183" i="6"/>
  <c r="H2184" i="6"/>
  <c r="H2185" i="6"/>
  <c r="H2186" i="6"/>
  <c r="H2187" i="6"/>
  <c r="H2188" i="6"/>
  <c r="H2189" i="6"/>
  <c r="H2190" i="6"/>
  <c r="H2191" i="6"/>
  <c r="H2192" i="6"/>
  <c r="H2193" i="6"/>
  <c r="H2194" i="6"/>
  <c r="H2195" i="6"/>
  <c r="H2196" i="6"/>
  <c r="H2197" i="6"/>
  <c r="H2198" i="6"/>
  <c r="H2199" i="6"/>
  <c r="H2200" i="6"/>
  <c r="H2201" i="6"/>
  <c r="H2202" i="6"/>
  <c r="H2203" i="6"/>
  <c r="H2204" i="6"/>
  <c r="H2205" i="6"/>
  <c r="H2206" i="6"/>
  <c r="H2207" i="6"/>
  <c r="H2208" i="6"/>
  <c r="H2209" i="6"/>
  <c r="H2210" i="6"/>
  <c r="H2211" i="6"/>
  <c r="H2212" i="6"/>
  <c r="H2213" i="6"/>
  <c r="H2214" i="6"/>
  <c r="H2215" i="6"/>
  <c r="H2216" i="6"/>
  <c r="H2217" i="6"/>
  <c r="H2218" i="6"/>
  <c r="H2219" i="6"/>
  <c r="H2220" i="6"/>
  <c r="H2221" i="6"/>
  <c r="H2222" i="6"/>
  <c r="H2223" i="6"/>
  <c r="H2224" i="6"/>
  <c r="H2225" i="6"/>
  <c r="H2226" i="6"/>
  <c r="H2227" i="6"/>
  <c r="H2228" i="6"/>
  <c r="H2229" i="6"/>
  <c r="H2230" i="6"/>
  <c r="H2231" i="6"/>
  <c r="H2232" i="6"/>
  <c r="H2233" i="6"/>
  <c r="H2234" i="6"/>
  <c r="H2235" i="6"/>
  <c r="H2236" i="6"/>
  <c r="H2237" i="6"/>
  <c r="H2238" i="6"/>
  <c r="H2239" i="6"/>
  <c r="H2240" i="6"/>
  <c r="H2241" i="6"/>
  <c r="H2242" i="6"/>
  <c r="H2243" i="6"/>
  <c r="H2244" i="6"/>
  <c r="H2245" i="6"/>
  <c r="H2246" i="6"/>
  <c r="H2247" i="6"/>
  <c r="H2248" i="6"/>
  <c r="H2249" i="6"/>
  <c r="H2250" i="6"/>
  <c r="H2251" i="6"/>
  <c r="H2252" i="6"/>
  <c r="H2253" i="6"/>
  <c r="H2254" i="6"/>
  <c r="H2255" i="6"/>
  <c r="H2256" i="6"/>
  <c r="H2257" i="6"/>
  <c r="H2258" i="6"/>
  <c r="H2259" i="6"/>
  <c r="H2260" i="6"/>
  <c r="H2261" i="6"/>
  <c r="H2262" i="6"/>
  <c r="H2263" i="6"/>
  <c r="H2264" i="6"/>
  <c r="H2265" i="6"/>
  <c r="H2266" i="6"/>
  <c r="H2267" i="6"/>
  <c r="H2268" i="6"/>
  <c r="H2269" i="6"/>
  <c r="H2270" i="6"/>
  <c r="H2271" i="6"/>
  <c r="H2272" i="6"/>
  <c r="H2273" i="6"/>
  <c r="H2274" i="6"/>
  <c r="H2275" i="6"/>
  <c r="H2276" i="6"/>
  <c r="H2277" i="6"/>
  <c r="H2278" i="6"/>
  <c r="H2279" i="6"/>
  <c r="H2280" i="6"/>
  <c r="H2281" i="6"/>
  <c r="H2282" i="6"/>
  <c r="H2283" i="6"/>
  <c r="H2284" i="6"/>
  <c r="H2285" i="6"/>
  <c r="H2286" i="6"/>
  <c r="H2287" i="6"/>
  <c r="H2288" i="6"/>
  <c r="H2289" i="6"/>
  <c r="H2290" i="6"/>
  <c r="H2291" i="6"/>
  <c r="H2292" i="6"/>
  <c r="H2293" i="6"/>
  <c r="H2294" i="6"/>
  <c r="H2295" i="6"/>
  <c r="H2296" i="6"/>
  <c r="H2297" i="6"/>
  <c r="H2298" i="6"/>
  <c r="H2299" i="6"/>
  <c r="H2300" i="6"/>
  <c r="H2301" i="6"/>
  <c r="H2302" i="6"/>
  <c r="H2303" i="6"/>
  <c r="H2304" i="6"/>
  <c r="H2305" i="6"/>
  <c r="H2306" i="6"/>
  <c r="H2307" i="6"/>
  <c r="H2308" i="6"/>
  <c r="H2309" i="6"/>
  <c r="H2310" i="6"/>
  <c r="H2311" i="6"/>
  <c r="H2312" i="6"/>
  <c r="H2313" i="6"/>
  <c r="H2314" i="6"/>
  <c r="H2315" i="6"/>
  <c r="H2316" i="6"/>
  <c r="H2317" i="6"/>
  <c r="H2318" i="6"/>
  <c r="H2319" i="6"/>
  <c r="H2320" i="6"/>
  <c r="H2321" i="6"/>
  <c r="H2322" i="6"/>
  <c r="H2323" i="6"/>
  <c r="H2324" i="6"/>
  <c r="H2325" i="6"/>
  <c r="H2326" i="6"/>
  <c r="H2327" i="6"/>
  <c r="H2328" i="6"/>
  <c r="H2329" i="6"/>
  <c r="H2330" i="6"/>
  <c r="H2331" i="6"/>
  <c r="H2332" i="6"/>
  <c r="H2333" i="6"/>
  <c r="H2334" i="6"/>
  <c r="H2335" i="6"/>
  <c r="H2336" i="6"/>
  <c r="H2337" i="6"/>
  <c r="H2338" i="6"/>
  <c r="H2339" i="6"/>
  <c r="H2340" i="6"/>
  <c r="H2341" i="6"/>
  <c r="H2342" i="6"/>
  <c r="H2343" i="6"/>
  <c r="H2344" i="6"/>
  <c r="H2345" i="6"/>
  <c r="H2346" i="6"/>
  <c r="H2347" i="6"/>
  <c r="H2348" i="6"/>
  <c r="H2349" i="6"/>
  <c r="H2350" i="6"/>
  <c r="H2351" i="6"/>
  <c r="H2352" i="6"/>
  <c r="H2353" i="6"/>
  <c r="H2354" i="6"/>
  <c r="H2355" i="6"/>
  <c r="H2356" i="6"/>
  <c r="H2357" i="6"/>
  <c r="H2358" i="6"/>
  <c r="H2359" i="6"/>
  <c r="H2360" i="6"/>
  <c r="H2361" i="6"/>
  <c r="H2362" i="6"/>
  <c r="H2363" i="6"/>
  <c r="H2364" i="6"/>
  <c r="H2365" i="6"/>
  <c r="H2366" i="6"/>
  <c r="H2367" i="6"/>
  <c r="H2368" i="6"/>
  <c r="H2369" i="6"/>
  <c r="H2370" i="6"/>
  <c r="H2371" i="6"/>
  <c r="H2372" i="6"/>
  <c r="H2373" i="6"/>
  <c r="H2374" i="6"/>
  <c r="H2375" i="6"/>
  <c r="H2376" i="6"/>
  <c r="H2377" i="6"/>
  <c r="H2378" i="6"/>
  <c r="H2379" i="6"/>
  <c r="H2380" i="6"/>
  <c r="H2381" i="6"/>
  <c r="H2382" i="6"/>
  <c r="H2383" i="6"/>
  <c r="H2384" i="6"/>
  <c r="H2385" i="6"/>
  <c r="H2386" i="6"/>
  <c r="H2387" i="6"/>
  <c r="H2388" i="6"/>
  <c r="H2389" i="6"/>
  <c r="H2390" i="6"/>
  <c r="H2391" i="6"/>
  <c r="H2392" i="6"/>
  <c r="H2393" i="6"/>
  <c r="H2394" i="6"/>
  <c r="H2395" i="6"/>
  <c r="H2396" i="6"/>
  <c r="H2397" i="6"/>
  <c r="H2398" i="6"/>
  <c r="H2399" i="6"/>
  <c r="H2400" i="6"/>
  <c r="H2401" i="6"/>
  <c r="H2402" i="6"/>
  <c r="H2403" i="6"/>
  <c r="H2404" i="6"/>
  <c r="H2405" i="6"/>
  <c r="H2406" i="6"/>
  <c r="H2407" i="6"/>
  <c r="H2408" i="6"/>
  <c r="H2409" i="6"/>
  <c r="H2410" i="6"/>
  <c r="H2411" i="6"/>
  <c r="H2412" i="6"/>
  <c r="H2413" i="6"/>
  <c r="H2414" i="6"/>
  <c r="H2415" i="6"/>
  <c r="H2416" i="6"/>
  <c r="H2417" i="6"/>
  <c r="H2418" i="6"/>
  <c r="H2419" i="6"/>
  <c r="H2420" i="6"/>
  <c r="H2421" i="6"/>
  <c r="H2422" i="6"/>
  <c r="H2423" i="6"/>
  <c r="H2424" i="6"/>
  <c r="H2425" i="6"/>
  <c r="H2426" i="6"/>
  <c r="H2427" i="6"/>
  <c r="H2428" i="6"/>
  <c r="H2429" i="6"/>
  <c r="H2430" i="6"/>
  <c r="H2431" i="6"/>
  <c r="H2432" i="6"/>
  <c r="H2433" i="6"/>
  <c r="H2434" i="6"/>
  <c r="H2435" i="6"/>
  <c r="H2436" i="6"/>
  <c r="H2437" i="6"/>
  <c r="H2438" i="6"/>
  <c r="H2439" i="6"/>
  <c r="H2440" i="6"/>
  <c r="H2441" i="6"/>
  <c r="H2442" i="6"/>
  <c r="H2443" i="6"/>
  <c r="H2444" i="6"/>
  <c r="H2445" i="6"/>
  <c r="H2446" i="6"/>
  <c r="H2447" i="6"/>
  <c r="H2448" i="6"/>
  <c r="H2449" i="6"/>
  <c r="H2450" i="6"/>
  <c r="H2451" i="6"/>
  <c r="H2452" i="6"/>
  <c r="H2453" i="6"/>
  <c r="H2454" i="6"/>
  <c r="H2455" i="6"/>
  <c r="H2456" i="6"/>
  <c r="H2457" i="6"/>
  <c r="H2458" i="6"/>
  <c r="H2459" i="6"/>
  <c r="H2460" i="6"/>
  <c r="H2461" i="6"/>
  <c r="H2462" i="6"/>
  <c r="H2463" i="6"/>
  <c r="H2464" i="6"/>
  <c r="H2465" i="6"/>
  <c r="H2466" i="6"/>
  <c r="H2467" i="6"/>
  <c r="H2468" i="6"/>
  <c r="H2469" i="6"/>
  <c r="H2470" i="6"/>
  <c r="H2471" i="6"/>
  <c r="H2472" i="6"/>
  <c r="H2473" i="6"/>
  <c r="H2474" i="6"/>
  <c r="H2475" i="6"/>
  <c r="H2476" i="6"/>
  <c r="H2477" i="6"/>
  <c r="H2478" i="6"/>
  <c r="H2479" i="6"/>
  <c r="H2480" i="6"/>
  <c r="H2481" i="6"/>
  <c r="H2482" i="6"/>
  <c r="H2483" i="6"/>
  <c r="H2484" i="6"/>
  <c r="H2485" i="6"/>
  <c r="H2486" i="6"/>
  <c r="H2487" i="6"/>
  <c r="H2488" i="6"/>
  <c r="H2489" i="6"/>
  <c r="H2490" i="6"/>
  <c r="H2491" i="6"/>
  <c r="H2492" i="6"/>
  <c r="H2493" i="6"/>
  <c r="H2494" i="6"/>
  <c r="H2495" i="6"/>
  <c r="H2496" i="6"/>
  <c r="H2497" i="6"/>
  <c r="H2498" i="6"/>
  <c r="H2499" i="6"/>
  <c r="H2500" i="6"/>
  <c r="H2501" i="6"/>
  <c r="H2502" i="6"/>
  <c r="H2503" i="6"/>
  <c r="H2504" i="6"/>
  <c r="H2505" i="6"/>
  <c r="H2506" i="6"/>
  <c r="H2507" i="6"/>
  <c r="H2508" i="6"/>
  <c r="H2509" i="6"/>
  <c r="H2510" i="6"/>
  <c r="H2511" i="6"/>
  <c r="H2512" i="6"/>
  <c r="H2513" i="6"/>
  <c r="H2514" i="6"/>
  <c r="H2515" i="6"/>
  <c r="H2516" i="6"/>
  <c r="H2517" i="6"/>
  <c r="H2518" i="6"/>
  <c r="H2519" i="6"/>
  <c r="H2520" i="6"/>
  <c r="H2521" i="6"/>
  <c r="H2522" i="6"/>
  <c r="H2523" i="6"/>
  <c r="H2524" i="6"/>
  <c r="H2525" i="6"/>
  <c r="H2526" i="6"/>
  <c r="H2527" i="6"/>
  <c r="H2528" i="6"/>
  <c r="H2529" i="6"/>
  <c r="H2530" i="6"/>
  <c r="H2531" i="6"/>
  <c r="H2532" i="6"/>
  <c r="H2533" i="6"/>
  <c r="H2534" i="6"/>
  <c r="H2535" i="6"/>
  <c r="H2536" i="6"/>
  <c r="H2537" i="6"/>
  <c r="H2538" i="6"/>
  <c r="H2539" i="6"/>
  <c r="H2540" i="6"/>
  <c r="H2541" i="6"/>
  <c r="H2542" i="6"/>
  <c r="H2543" i="6"/>
  <c r="H2544" i="6"/>
  <c r="H2545" i="6"/>
  <c r="H2546" i="6"/>
  <c r="H2547" i="6"/>
  <c r="H2548" i="6"/>
  <c r="H2549" i="6"/>
  <c r="H2550" i="6"/>
  <c r="H2551" i="6"/>
  <c r="H2552" i="6"/>
  <c r="H2553" i="6"/>
  <c r="H2554" i="6"/>
  <c r="H2555" i="6"/>
  <c r="H2556" i="6"/>
  <c r="H2557" i="6"/>
  <c r="H2558" i="6"/>
  <c r="H2559" i="6"/>
  <c r="H2560" i="6"/>
  <c r="H2561" i="6"/>
  <c r="H2562" i="6"/>
  <c r="H2563" i="6"/>
  <c r="H2564" i="6"/>
  <c r="H2565" i="6"/>
  <c r="H2566" i="6"/>
  <c r="H2567" i="6"/>
  <c r="H2568" i="6"/>
  <c r="H2569" i="6"/>
  <c r="H2570" i="6"/>
  <c r="H2571" i="6"/>
  <c r="H2572" i="6"/>
  <c r="H2573" i="6"/>
  <c r="H2574" i="6"/>
  <c r="H2575" i="6"/>
  <c r="H2576" i="6"/>
  <c r="H2577" i="6"/>
  <c r="H2578" i="6"/>
  <c r="H2579" i="6"/>
  <c r="H2580" i="6"/>
  <c r="H2581" i="6"/>
  <c r="H2582" i="6"/>
  <c r="H2583" i="6"/>
  <c r="H2584" i="6"/>
  <c r="H2585" i="6"/>
  <c r="H2586" i="6"/>
  <c r="H2587" i="6"/>
  <c r="H2588" i="6"/>
  <c r="H2589" i="6"/>
  <c r="H2590" i="6"/>
  <c r="H2591" i="6"/>
  <c r="H2592" i="6"/>
  <c r="H2593" i="6"/>
  <c r="H2594" i="6"/>
  <c r="H2595" i="6"/>
  <c r="H2596" i="6"/>
  <c r="H2597" i="6"/>
  <c r="H2598" i="6"/>
  <c r="H2599" i="6"/>
  <c r="H2600" i="6"/>
  <c r="H2601" i="6"/>
  <c r="H2602" i="6"/>
  <c r="H2603" i="6"/>
  <c r="H2604" i="6"/>
  <c r="H2605" i="6"/>
  <c r="H2606" i="6"/>
  <c r="H2607" i="6"/>
  <c r="H2608" i="6"/>
  <c r="H2609" i="6"/>
  <c r="H2610" i="6"/>
  <c r="H2611" i="6"/>
  <c r="H2612" i="6"/>
  <c r="H2613" i="6"/>
  <c r="H2614" i="6"/>
  <c r="H2615" i="6"/>
  <c r="H2616" i="6"/>
  <c r="H2617" i="6"/>
  <c r="H2618" i="6"/>
  <c r="H2619" i="6"/>
  <c r="H2620" i="6"/>
  <c r="H2621" i="6"/>
  <c r="H2622" i="6"/>
  <c r="H2623" i="6"/>
  <c r="H2624" i="6"/>
  <c r="H2625" i="6"/>
  <c r="H2626" i="6"/>
  <c r="H2627" i="6"/>
  <c r="H2628" i="6"/>
  <c r="H2629" i="6"/>
  <c r="H2630" i="6"/>
  <c r="H2631" i="6"/>
  <c r="H2632" i="6"/>
  <c r="H2633" i="6"/>
  <c r="H2634" i="6"/>
  <c r="H2635" i="6"/>
  <c r="H2636" i="6"/>
  <c r="H2637" i="6"/>
  <c r="H2638" i="6"/>
  <c r="H2639" i="6"/>
  <c r="H2640" i="6"/>
  <c r="H2641" i="6"/>
  <c r="H2642" i="6"/>
  <c r="H2643" i="6"/>
  <c r="H2644" i="6"/>
  <c r="H2645" i="6"/>
  <c r="H2646" i="6"/>
  <c r="H2647" i="6"/>
  <c r="H2648" i="6"/>
  <c r="H2649" i="6"/>
  <c r="H2650" i="6"/>
  <c r="H2651" i="6"/>
  <c r="H2652" i="6"/>
  <c r="H2653" i="6"/>
  <c r="H2654" i="6"/>
  <c r="H2655" i="6"/>
  <c r="H2656" i="6"/>
  <c r="H2657" i="6"/>
  <c r="H2658" i="6"/>
  <c r="H2659" i="6"/>
  <c r="H2660" i="6"/>
  <c r="H2661" i="6"/>
  <c r="H2662" i="6"/>
  <c r="H2663" i="6"/>
  <c r="H2664" i="6"/>
  <c r="H2665" i="6"/>
  <c r="H2666" i="6"/>
  <c r="H2667" i="6"/>
  <c r="H2668" i="6"/>
  <c r="H2669" i="6"/>
  <c r="H2670" i="6"/>
  <c r="H2671" i="6"/>
  <c r="H2672" i="6"/>
  <c r="H2673" i="6"/>
  <c r="H2674" i="6"/>
  <c r="H2675" i="6"/>
  <c r="H2676" i="6"/>
  <c r="H2677" i="6"/>
  <c r="H2678" i="6"/>
  <c r="H2679" i="6"/>
  <c r="H2680" i="6"/>
  <c r="H2681" i="6"/>
  <c r="H2682" i="6"/>
  <c r="H2683" i="6"/>
  <c r="H2684" i="6"/>
  <c r="H2685" i="6"/>
  <c r="H2686" i="6"/>
  <c r="H2687" i="6"/>
  <c r="H2688" i="6"/>
  <c r="H2689" i="6"/>
  <c r="H2690" i="6"/>
  <c r="H2691" i="6"/>
  <c r="H2692" i="6"/>
  <c r="H2693" i="6"/>
  <c r="H2694" i="6"/>
  <c r="H2695" i="6"/>
  <c r="H2696" i="6"/>
  <c r="H2697" i="6"/>
  <c r="H2698" i="6"/>
  <c r="H2699" i="6"/>
  <c r="H2700" i="6"/>
  <c r="H2701" i="6"/>
  <c r="H2702" i="6"/>
  <c r="H2703" i="6"/>
  <c r="H2704" i="6"/>
  <c r="H2705" i="6"/>
  <c r="H2706" i="6"/>
  <c r="H2707" i="6"/>
  <c r="H2708" i="6"/>
  <c r="H2709" i="6"/>
  <c r="H2710" i="6"/>
  <c r="H2711" i="6"/>
  <c r="H2712" i="6"/>
  <c r="H2713" i="6"/>
  <c r="H2714" i="6"/>
  <c r="H2715" i="6"/>
  <c r="H2716" i="6"/>
  <c r="H2717" i="6"/>
  <c r="H2718" i="6"/>
  <c r="H2719" i="6"/>
  <c r="H2720" i="6"/>
  <c r="H2721" i="6"/>
  <c r="H2722" i="6"/>
  <c r="H2723" i="6"/>
  <c r="H2724" i="6"/>
  <c r="H2725" i="6"/>
  <c r="H2726" i="6"/>
  <c r="H2727" i="6"/>
  <c r="H2728" i="6"/>
  <c r="H2729" i="6"/>
  <c r="H2730" i="6"/>
  <c r="H2731" i="6"/>
  <c r="H2732" i="6"/>
  <c r="H2733" i="6"/>
  <c r="H2734" i="6"/>
  <c r="H2735" i="6"/>
  <c r="H2736" i="6"/>
  <c r="H2737" i="6"/>
  <c r="H2738" i="6"/>
  <c r="H2739" i="6"/>
  <c r="H2740" i="6"/>
  <c r="H2741" i="6"/>
  <c r="H2742" i="6"/>
  <c r="H2743" i="6"/>
  <c r="H2744" i="6"/>
  <c r="H2745" i="6"/>
  <c r="H2746" i="6"/>
  <c r="H2747" i="6"/>
  <c r="H2748" i="6"/>
  <c r="H2749" i="6"/>
  <c r="H2750" i="6"/>
  <c r="H2751" i="6"/>
  <c r="H2752" i="6"/>
  <c r="H2753" i="6"/>
  <c r="H2754" i="6"/>
  <c r="H2755" i="6"/>
  <c r="H2756" i="6"/>
  <c r="H2757" i="6"/>
  <c r="H2758" i="6"/>
  <c r="H2759" i="6"/>
  <c r="H2760" i="6"/>
  <c r="H2761" i="6"/>
  <c r="H2762" i="6"/>
  <c r="H2763" i="6"/>
  <c r="H2764" i="6"/>
  <c r="H2765" i="6"/>
  <c r="H2766" i="6"/>
  <c r="H2767" i="6"/>
  <c r="H2768" i="6"/>
  <c r="H2769" i="6"/>
  <c r="H2770" i="6"/>
  <c r="H2771" i="6"/>
  <c r="H2772" i="6"/>
  <c r="H2773" i="6"/>
  <c r="H2774" i="6"/>
  <c r="H2775" i="6"/>
  <c r="H2776" i="6"/>
  <c r="H2777" i="6"/>
  <c r="H2778" i="6"/>
  <c r="H2779" i="6"/>
  <c r="H2780" i="6"/>
  <c r="H2781" i="6"/>
  <c r="H2782" i="6"/>
  <c r="H2783" i="6"/>
  <c r="H2784" i="6"/>
  <c r="H2785" i="6"/>
  <c r="H2786" i="6"/>
  <c r="H2787" i="6"/>
  <c r="H2788" i="6"/>
  <c r="H2789" i="6"/>
  <c r="H2790" i="6"/>
  <c r="H2791" i="6"/>
  <c r="H2792" i="6"/>
  <c r="H2793" i="6"/>
  <c r="H2794" i="6"/>
  <c r="H2795" i="6"/>
  <c r="H2796" i="6"/>
  <c r="H2797" i="6"/>
  <c r="H2798" i="6"/>
  <c r="H2799" i="6"/>
  <c r="H2800" i="6"/>
  <c r="H2801" i="6"/>
  <c r="H2802" i="6"/>
  <c r="H2803" i="6"/>
  <c r="H2804" i="6"/>
  <c r="H2805" i="6"/>
  <c r="H2806" i="6"/>
  <c r="H2807" i="6"/>
  <c r="H2808" i="6"/>
  <c r="H2809" i="6"/>
  <c r="H2810" i="6"/>
  <c r="H2811" i="6"/>
  <c r="H2812" i="6"/>
  <c r="H2813" i="6"/>
  <c r="H2814" i="6"/>
  <c r="H2815" i="6"/>
  <c r="H2816" i="6"/>
  <c r="H2817" i="6"/>
  <c r="H2818" i="6"/>
  <c r="H2819" i="6"/>
  <c r="H2820" i="6"/>
  <c r="H2821" i="6"/>
  <c r="H2822" i="6"/>
  <c r="H2823" i="6"/>
  <c r="H2824" i="6"/>
  <c r="H2825" i="6"/>
  <c r="H2826" i="6"/>
  <c r="H2827" i="6"/>
  <c r="H2828" i="6"/>
  <c r="H2829" i="6"/>
  <c r="H2830" i="6"/>
  <c r="H2831" i="6"/>
  <c r="H2832" i="6"/>
  <c r="H2833" i="6"/>
  <c r="H2834" i="6"/>
  <c r="H2835" i="6"/>
  <c r="H2836" i="6"/>
  <c r="H2837" i="6"/>
  <c r="H2838" i="6"/>
  <c r="H2839" i="6"/>
  <c r="H2840" i="6"/>
  <c r="H2841" i="6"/>
  <c r="H2842" i="6"/>
  <c r="H2843" i="6"/>
  <c r="H2844" i="6"/>
  <c r="H2845" i="6"/>
  <c r="H2846" i="6"/>
  <c r="H2847" i="6"/>
  <c r="H2848" i="6"/>
  <c r="H2849" i="6"/>
  <c r="H2850" i="6"/>
  <c r="H2851" i="6"/>
  <c r="H2852" i="6"/>
  <c r="H2853" i="6"/>
  <c r="H2854" i="6"/>
  <c r="H2855" i="6"/>
  <c r="H2856" i="6"/>
  <c r="H2857" i="6"/>
  <c r="H2858" i="6"/>
  <c r="H2859" i="6"/>
  <c r="H2860" i="6"/>
  <c r="H2861" i="6"/>
  <c r="H2862" i="6"/>
  <c r="H2863" i="6"/>
  <c r="H2864" i="6"/>
  <c r="H2865" i="6"/>
  <c r="H2866" i="6"/>
  <c r="H2867" i="6"/>
  <c r="H2868" i="6"/>
  <c r="H2869" i="6"/>
  <c r="H2870" i="6"/>
  <c r="H2871" i="6"/>
  <c r="H2872" i="6"/>
  <c r="H2873" i="6"/>
  <c r="H2874" i="6"/>
  <c r="H2875" i="6"/>
  <c r="H2876" i="6"/>
  <c r="H2877" i="6"/>
  <c r="H2878" i="6"/>
  <c r="H2879" i="6"/>
  <c r="H2880" i="6"/>
  <c r="H2881" i="6"/>
  <c r="H2882" i="6"/>
  <c r="H2883" i="6"/>
  <c r="H2884" i="6"/>
  <c r="H2885" i="6"/>
  <c r="H2886" i="6"/>
  <c r="H2887" i="6"/>
  <c r="H2888" i="6"/>
  <c r="H2889" i="6"/>
  <c r="H2890" i="6"/>
  <c r="H2891" i="6"/>
  <c r="H2892" i="6"/>
  <c r="H2893" i="6"/>
  <c r="H2894" i="6"/>
  <c r="H2895" i="6"/>
  <c r="H2896" i="6"/>
  <c r="H2897" i="6"/>
  <c r="H2898" i="6"/>
  <c r="H2899" i="6"/>
  <c r="H2900" i="6"/>
  <c r="H2901" i="6"/>
  <c r="H2902" i="6"/>
  <c r="H2903" i="6"/>
  <c r="H2904" i="6"/>
  <c r="H2905" i="6"/>
  <c r="H2906" i="6"/>
  <c r="H2907" i="6"/>
  <c r="H2908" i="6"/>
  <c r="H2909" i="6"/>
  <c r="H2910" i="6"/>
  <c r="H2911" i="6"/>
  <c r="H2912" i="6"/>
  <c r="H2913" i="6"/>
  <c r="H2914" i="6"/>
  <c r="H2915" i="6"/>
  <c r="H2916" i="6"/>
  <c r="H2917" i="6"/>
  <c r="H2918" i="6"/>
  <c r="H2919" i="6"/>
  <c r="H2920" i="6"/>
  <c r="H2921" i="6"/>
  <c r="H2922" i="6"/>
  <c r="H2923" i="6"/>
  <c r="H2924" i="6"/>
  <c r="H2925" i="6"/>
  <c r="H2926" i="6"/>
  <c r="H2927" i="6"/>
  <c r="H2928" i="6"/>
  <c r="H2929" i="6"/>
  <c r="H2930" i="6"/>
  <c r="H2931" i="6"/>
  <c r="H2932" i="6"/>
  <c r="H2933" i="6"/>
  <c r="H2934" i="6"/>
  <c r="H2935" i="6"/>
  <c r="H2936" i="6"/>
  <c r="H2937" i="6"/>
  <c r="H2938" i="6"/>
  <c r="H2939" i="6"/>
  <c r="H2940" i="6"/>
  <c r="H2941" i="6"/>
  <c r="H2942" i="6"/>
  <c r="H2943" i="6"/>
  <c r="H2944" i="6"/>
  <c r="H2945" i="6"/>
  <c r="H2946" i="6"/>
  <c r="H2947" i="6"/>
  <c r="H2948" i="6"/>
  <c r="H2949" i="6"/>
  <c r="H2950" i="6"/>
  <c r="H2951" i="6"/>
  <c r="H2952" i="6"/>
  <c r="H2953" i="6"/>
  <c r="H2954" i="6"/>
  <c r="H2955" i="6"/>
  <c r="H2956" i="6"/>
  <c r="H2957" i="6"/>
  <c r="H2958" i="6"/>
  <c r="H2959" i="6"/>
  <c r="H2960" i="6"/>
  <c r="H2961" i="6"/>
  <c r="H2962" i="6"/>
  <c r="H2963" i="6"/>
  <c r="H2964" i="6"/>
  <c r="H2965" i="6"/>
  <c r="H2966" i="6"/>
  <c r="H2967" i="6"/>
  <c r="H2968" i="6"/>
  <c r="H2969" i="6"/>
  <c r="H2970" i="6"/>
  <c r="H2971" i="6"/>
  <c r="H2972" i="6"/>
  <c r="H2973" i="6"/>
  <c r="H2974" i="6"/>
  <c r="H2975" i="6"/>
  <c r="H2976" i="6"/>
  <c r="H2977" i="6"/>
  <c r="H2978" i="6"/>
  <c r="H2979" i="6"/>
  <c r="H2980" i="6"/>
  <c r="H2981" i="6"/>
  <c r="H2982" i="6"/>
  <c r="H2983" i="6"/>
  <c r="H2984" i="6"/>
  <c r="H2985" i="6"/>
  <c r="H2986" i="6"/>
  <c r="H2987" i="6"/>
  <c r="H2988" i="6"/>
  <c r="H2989" i="6"/>
  <c r="H2990" i="6"/>
  <c r="H2991" i="6"/>
  <c r="H2992" i="6"/>
  <c r="H2993" i="6"/>
  <c r="H2994" i="6"/>
  <c r="H2995" i="6"/>
  <c r="H2996" i="6"/>
  <c r="H2997" i="6"/>
  <c r="H2998" i="6"/>
  <c r="H2999" i="6"/>
  <c r="H3000" i="6"/>
  <c r="H3001" i="6"/>
  <c r="H3002" i="6"/>
  <c r="H3003" i="6"/>
  <c r="H3004" i="6"/>
  <c r="H3005" i="6"/>
  <c r="H3006" i="6"/>
  <c r="H3007" i="6"/>
  <c r="H3008" i="6"/>
  <c r="H3009" i="6"/>
  <c r="H3010" i="6"/>
  <c r="H3011" i="6"/>
  <c r="H3012" i="6"/>
  <c r="H3013" i="6"/>
  <c r="H3014" i="6"/>
  <c r="H3015" i="6"/>
  <c r="H3016" i="6"/>
  <c r="H3017" i="6"/>
  <c r="H3018" i="6"/>
  <c r="H3019" i="6"/>
  <c r="H3020" i="6"/>
  <c r="H3021" i="6"/>
  <c r="H3022" i="6"/>
  <c r="H3023" i="6"/>
  <c r="H3024" i="6"/>
  <c r="H3025" i="6"/>
  <c r="H3026" i="6"/>
  <c r="H3027" i="6"/>
  <c r="H3028" i="6"/>
  <c r="H3029" i="6"/>
  <c r="H3030" i="6"/>
  <c r="H3031" i="6"/>
  <c r="H3032" i="6"/>
  <c r="H3033" i="6"/>
  <c r="H3034" i="6"/>
  <c r="H3035" i="6"/>
  <c r="H3036" i="6"/>
  <c r="H3037" i="6"/>
  <c r="H3038" i="6"/>
  <c r="H3039" i="6"/>
  <c r="H3040" i="6"/>
  <c r="H3041" i="6"/>
  <c r="H3042" i="6"/>
  <c r="H3043" i="6"/>
  <c r="H3044" i="6"/>
  <c r="H3045" i="6"/>
  <c r="H3046" i="6"/>
  <c r="H3047" i="6"/>
  <c r="H3048" i="6"/>
  <c r="H3049" i="6"/>
  <c r="H3050" i="6"/>
  <c r="H3051" i="6"/>
  <c r="H3052" i="6"/>
  <c r="H3053" i="6"/>
  <c r="H3054" i="6"/>
  <c r="H3055" i="6"/>
  <c r="H3056" i="6"/>
  <c r="H3057" i="6"/>
  <c r="H3058" i="6"/>
  <c r="H3059" i="6"/>
  <c r="H3060" i="6"/>
  <c r="H3061" i="6"/>
  <c r="H3062" i="6"/>
  <c r="H3063" i="6"/>
  <c r="H3064" i="6"/>
  <c r="H3065" i="6"/>
  <c r="H3066" i="6"/>
  <c r="H3067" i="6"/>
  <c r="H3068" i="6"/>
  <c r="H3069" i="6"/>
  <c r="H3070" i="6"/>
  <c r="H3071" i="6"/>
  <c r="H3072" i="6"/>
  <c r="H3073" i="6"/>
  <c r="H3074" i="6"/>
  <c r="H3075" i="6"/>
  <c r="H3076" i="6"/>
  <c r="H3077" i="6"/>
  <c r="H3078" i="6"/>
  <c r="H3079" i="6"/>
  <c r="H3080" i="6"/>
  <c r="H3081" i="6"/>
  <c r="H3082" i="6"/>
  <c r="H3083" i="6"/>
  <c r="H3084" i="6"/>
  <c r="H3085" i="6"/>
  <c r="H3086" i="6"/>
  <c r="H3087" i="6"/>
  <c r="H3088" i="6"/>
  <c r="H3089" i="6"/>
  <c r="H3090" i="6"/>
  <c r="H3091" i="6"/>
  <c r="H3092" i="6"/>
  <c r="H3093" i="6"/>
  <c r="H3094" i="6"/>
  <c r="H3095" i="6"/>
  <c r="H3096" i="6"/>
  <c r="H3097" i="6"/>
  <c r="H3098" i="6"/>
  <c r="H3099" i="6"/>
  <c r="H3100" i="6"/>
  <c r="H3101" i="6"/>
  <c r="H3102" i="6"/>
  <c r="H3103" i="6"/>
  <c r="H3104" i="6"/>
  <c r="H3105" i="6"/>
  <c r="H3106" i="6"/>
  <c r="H3107" i="6"/>
  <c r="H3108" i="6"/>
  <c r="H3109" i="6"/>
  <c r="H3110" i="6"/>
  <c r="H3111" i="6"/>
  <c r="H3112" i="6"/>
  <c r="H3113" i="6"/>
  <c r="H3114" i="6"/>
  <c r="H3115" i="6"/>
  <c r="H3116" i="6"/>
  <c r="H3117" i="6"/>
  <c r="H3118" i="6"/>
  <c r="H3119" i="6"/>
  <c r="H3120" i="6"/>
  <c r="H3121" i="6"/>
  <c r="H3122" i="6"/>
  <c r="H3123" i="6"/>
  <c r="H3124" i="6"/>
  <c r="H3125" i="6"/>
  <c r="H3126" i="6"/>
  <c r="H3127" i="6"/>
  <c r="H3128" i="6"/>
  <c r="H3129" i="6"/>
  <c r="H3130" i="6"/>
  <c r="H3131" i="6"/>
  <c r="H3132" i="6"/>
  <c r="H3133" i="6"/>
  <c r="H3134" i="6"/>
  <c r="H3135" i="6"/>
  <c r="H3136" i="6"/>
  <c r="H3137" i="6"/>
  <c r="H3138" i="6"/>
  <c r="H3139" i="6"/>
  <c r="H3140" i="6"/>
  <c r="H3141" i="6"/>
  <c r="H3142" i="6"/>
  <c r="H3143" i="6"/>
  <c r="H3144" i="6"/>
  <c r="H3145" i="6"/>
  <c r="H3146" i="6"/>
  <c r="H3147" i="6"/>
  <c r="H3148" i="6"/>
  <c r="H3149" i="6"/>
  <c r="H3150" i="6"/>
  <c r="H3151" i="6"/>
  <c r="H3152" i="6"/>
  <c r="H3153" i="6"/>
  <c r="H3154" i="6"/>
  <c r="H3155" i="6"/>
  <c r="H3156" i="6"/>
  <c r="H3157" i="6"/>
  <c r="H3158" i="6"/>
  <c r="H3159" i="6"/>
  <c r="H3160" i="6"/>
  <c r="H3161" i="6"/>
  <c r="H3162" i="6"/>
  <c r="H3163" i="6"/>
  <c r="H3164" i="6"/>
  <c r="H3165" i="6"/>
  <c r="H3166" i="6"/>
  <c r="H3167" i="6"/>
  <c r="H3168" i="6"/>
  <c r="H3169" i="6"/>
  <c r="H3170" i="6"/>
  <c r="H3171" i="6"/>
  <c r="H3172" i="6"/>
  <c r="H3173" i="6"/>
  <c r="H3174" i="6"/>
  <c r="H3175" i="6"/>
  <c r="H3176" i="6"/>
  <c r="H3177" i="6"/>
  <c r="H3178" i="6"/>
  <c r="H3179" i="6"/>
  <c r="H3180" i="6"/>
  <c r="H3181" i="6"/>
  <c r="H3182" i="6"/>
  <c r="H3183" i="6"/>
  <c r="H3184" i="6"/>
  <c r="H3185" i="6"/>
  <c r="H3186" i="6"/>
  <c r="H3187" i="6"/>
  <c r="H3188" i="6"/>
  <c r="H3189" i="6"/>
  <c r="H3190" i="6"/>
  <c r="H3191" i="6"/>
  <c r="H3192" i="6"/>
  <c r="H3193" i="6"/>
  <c r="H3194" i="6"/>
  <c r="H3195" i="6"/>
  <c r="H3196" i="6"/>
  <c r="H3197" i="6"/>
  <c r="H3198" i="6"/>
  <c r="H3199" i="6"/>
  <c r="H3200" i="6"/>
  <c r="H3201" i="6"/>
  <c r="H3202" i="6"/>
  <c r="H3203" i="6"/>
  <c r="H3204" i="6"/>
  <c r="H3205" i="6"/>
  <c r="H3206" i="6"/>
  <c r="H3207" i="6"/>
  <c r="H3208" i="6"/>
  <c r="H3209" i="6"/>
  <c r="H3210" i="6"/>
  <c r="H3211" i="6"/>
  <c r="H3212" i="6"/>
  <c r="H3213" i="6"/>
  <c r="H3214" i="6"/>
  <c r="H3215" i="6"/>
  <c r="H3216" i="6"/>
  <c r="H3217" i="6"/>
  <c r="H3218" i="6"/>
  <c r="H3219" i="6"/>
  <c r="H3220" i="6"/>
  <c r="H3221" i="6"/>
  <c r="H3222" i="6"/>
  <c r="H3223" i="6"/>
  <c r="H3224" i="6"/>
  <c r="H3225" i="6"/>
  <c r="H3226" i="6"/>
  <c r="H3227" i="6"/>
  <c r="H3228" i="6"/>
  <c r="H3229" i="6"/>
  <c r="H3230" i="6"/>
  <c r="H3231" i="6"/>
  <c r="H3232" i="6"/>
  <c r="H3233" i="6"/>
  <c r="H3234" i="6"/>
  <c r="H3235" i="6"/>
  <c r="H3236" i="6"/>
  <c r="H3237" i="6"/>
  <c r="H3238" i="6"/>
  <c r="H3239" i="6"/>
  <c r="H3240" i="6"/>
  <c r="H3241" i="6"/>
  <c r="H3242" i="6"/>
  <c r="H3243" i="6"/>
  <c r="H3244" i="6"/>
  <c r="H3245" i="6"/>
  <c r="H3246" i="6"/>
  <c r="H3247" i="6"/>
  <c r="H3248" i="6"/>
  <c r="H3249" i="6"/>
  <c r="H3250" i="6"/>
  <c r="H3251" i="6"/>
  <c r="H3252" i="6"/>
  <c r="H3253" i="6"/>
  <c r="H3254" i="6"/>
  <c r="H3255" i="6"/>
  <c r="H3256" i="6"/>
  <c r="H3257" i="6"/>
  <c r="H3258" i="6"/>
  <c r="H3259" i="6"/>
  <c r="H3260" i="6"/>
  <c r="H3261" i="6"/>
  <c r="H3262" i="6"/>
  <c r="H3263" i="6"/>
  <c r="H3264" i="6"/>
  <c r="H3265" i="6"/>
  <c r="H3266" i="6"/>
  <c r="H3267" i="6"/>
  <c r="H3268" i="6"/>
  <c r="H3269" i="6"/>
  <c r="H3270" i="6"/>
  <c r="H3271" i="6"/>
  <c r="H3272" i="6"/>
  <c r="H3273" i="6"/>
  <c r="H3274" i="6"/>
  <c r="H3275" i="6"/>
  <c r="H3276" i="6"/>
  <c r="H3277" i="6"/>
  <c r="H3278" i="6"/>
  <c r="H3279" i="6"/>
  <c r="H3280" i="6"/>
  <c r="H3281" i="6"/>
  <c r="H3282" i="6"/>
  <c r="H3283" i="6"/>
  <c r="H3284" i="6"/>
  <c r="H3285" i="6"/>
  <c r="H3286" i="6"/>
  <c r="H3287" i="6"/>
  <c r="H3288" i="6"/>
  <c r="H3289" i="6"/>
  <c r="H3290" i="6"/>
  <c r="H3291" i="6"/>
  <c r="H3292" i="6"/>
  <c r="H3293" i="6"/>
  <c r="H3294" i="6"/>
  <c r="H3295" i="6"/>
  <c r="H3296" i="6"/>
  <c r="H3297" i="6"/>
  <c r="H3298" i="6"/>
  <c r="H3299" i="6"/>
  <c r="H3300" i="6"/>
  <c r="H3301" i="6"/>
  <c r="H3302" i="6"/>
  <c r="H3303" i="6"/>
  <c r="H3304" i="6"/>
  <c r="H3305" i="6"/>
  <c r="H3306" i="6"/>
  <c r="H3307" i="6"/>
  <c r="H3308" i="6"/>
  <c r="H3309" i="6"/>
  <c r="H3310" i="6"/>
  <c r="H3311" i="6"/>
  <c r="H3312" i="6"/>
  <c r="H3313" i="6"/>
  <c r="H3314" i="6"/>
  <c r="H3315" i="6"/>
  <c r="H3316" i="6"/>
  <c r="H3317" i="6"/>
  <c r="H3318" i="6"/>
  <c r="H3319" i="6"/>
  <c r="H3320" i="6"/>
  <c r="H3321" i="6"/>
  <c r="H3322" i="6"/>
  <c r="H3323" i="6"/>
  <c r="H3324" i="6"/>
  <c r="H3325" i="6"/>
  <c r="H3326" i="6"/>
  <c r="H3327" i="6"/>
  <c r="H3328" i="6"/>
  <c r="H3329" i="6"/>
  <c r="H3330" i="6"/>
  <c r="H3331" i="6"/>
  <c r="H3332" i="6"/>
  <c r="H3333" i="6"/>
  <c r="H3334" i="6"/>
  <c r="H3335" i="6"/>
  <c r="H3336" i="6"/>
  <c r="H3337" i="6"/>
  <c r="H3338" i="6"/>
  <c r="H3339" i="6"/>
  <c r="H3340" i="6"/>
  <c r="H3341" i="6"/>
  <c r="H3342" i="6"/>
  <c r="H3343" i="6"/>
  <c r="H3344" i="6"/>
  <c r="H3345" i="6"/>
  <c r="H3346" i="6"/>
  <c r="H3347" i="6"/>
  <c r="H3348" i="6"/>
  <c r="H3349" i="6"/>
  <c r="H3350" i="6"/>
  <c r="H3351" i="6"/>
  <c r="H3352" i="6"/>
  <c r="H3353" i="6"/>
  <c r="H3354" i="6"/>
  <c r="H3355" i="6"/>
  <c r="H3356" i="6"/>
  <c r="H3357" i="6"/>
  <c r="H3358" i="6"/>
  <c r="H3359" i="6"/>
  <c r="H3360" i="6"/>
  <c r="H3361" i="6"/>
  <c r="H3362" i="6"/>
  <c r="H3363" i="6"/>
  <c r="H3364" i="6"/>
  <c r="H3365" i="6"/>
  <c r="H3366" i="6"/>
  <c r="H3367" i="6"/>
  <c r="H3368" i="6"/>
  <c r="H3369" i="6"/>
  <c r="H3370" i="6"/>
  <c r="H3371" i="6"/>
  <c r="H3372" i="6"/>
  <c r="H3373" i="6"/>
  <c r="H3374" i="6"/>
  <c r="H3375" i="6"/>
  <c r="H3376" i="6"/>
  <c r="H3377" i="6"/>
  <c r="H3378" i="6"/>
  <c r="H3379" i="6"/>
  <c r="H3380" i="6"/>
  <c r="H3381" i="6"/>
  <c r="H3382" i="6"/>
  <c r="H3383" i="6"/>
  <c r="H3384" i="6"/>
  <c r="H3385" i="6"/>
  <c r="H3386" i="6"/>
  <c r="H3387" i="6"/>
  <c r="H3388" i="6"/>
  <c r="H3389" i="6"/>
  <c r="H3390" i="6"/>
  <c r="H3391" i="6"/>
  <c r="H3392" i="6"/>
  <c r="H3393" i="6"/>
  <c r="H3394" i="6"/>
  <c r="H3395" i="6"/>
  <c r="H3396" i="6"/>
  <c r="H3397" i="6"/>
  <c r="H3398" i="6"/>
  <c r="H3399" i="6"/>
  <c r="H3400" i="6"/>
  <c r="H3401" i="6"/>
  <c r="H3402" i="6"/>
  <c r="H3403" i="6"/>
  <c r="H3404" i="6"/>
  <c r="H3405" i="6"/>
  <c r="H3406" i="6"/>
  <c r="H3407" i="6"/>
  <c r="H3408" i="6"/>
  <c r="H3409" i="6"/>
  <c r="H3410" i="6"/>
  <c r="H3411" i="6"/>
  <c r="H3412" i="6"/>
  <c r="H3413" i="6"/>
  <c r="H3414" i="6"/>
  <c r="H3415" i="6"/>
  <c r="H3416" i="6"/>
  <c r="H3417" i="6"/>
  <c r="H3418" i="6"/>
  <c r="H3419" i="6"/>
  <c r="H3420" i="6"/>
  <c r="H3421" i="6"/>
  <c r="H3422" i="6"/>
  <c r="H3423" i="6"/>
  <c r="H3424" i="6"/>
  <c r="H3425" i="6"/>
  <c r="H3426" i="6"/>
  <c r="H3427" i="6"/>
  <c r="H3428" i="6"/>
  <c r="H3429" i="6"/>
  <c r="H3430" i="6"/>
  <c r="H3431" i="6"/>
  <c r="H3432" i="6"/>
  <c r="H3433" i="6"/>
  <c r="H3434" i="6"/>
  <c r="H3435" i="6"/>
  <c r="H3436" i="6"/>
  <c r="H3437" i="6"/>
  <c r="H3438" i="6"/>
  <c r="H3439" i="6"/>
  <c r="H3440" i="6"/>
  <c r="H3441" i="6"/>
  <c r="H3442" i="6"/>
  <c r="H3443" i="6"/>
  <c r="H3444" i="6"/>
  <c r="H3445" i="6"/>
  <c r="H3446" i="6"/>
  <c r="H3447" i="6"/>
  <c r="H3448" i="6"/>
  <c r="H3449" i="6"/>
  <c r="H3450" i="6"/>
  <c r="H3451" i="6"/>
  <c r="H3452" i="6"/>
  <c r="H3453" i="6"/>
  <c r="H3454" i="6"/>
  <c r="H3455" i="6"/>
  <c r="H3456" i="6"/>
  <c r="H3457" i="6"/>
  <c r="H3458" i="6"/>
  <c r="H3459" i="6"/>
  <c r="H3460" i="6"/>
  <c r="H3461" i="6"/>
  <c r="H3462" i="6"/>
  <c r="H3463" i="6"/>
  <c r="H3464" i="6"/>
  <c r="H3465" i="6"/>
  <c r="H3466" i="6"/>
  <c r="H3467" i="6"/>
  <c r="H3468" i="6"/>
  <c r="H3469" i="6"/>
  <c r="H3470" i="6"/>
  <c r="H3471" i="6"/>
  <c r="H3472" i="6"/>
  <c r="H3473" i="6"/>
  <c r="H3474" i="6"/>
  <c r="H3475" i="6"/>
  <c r="H3476" i="6"/>
  <c r="H3477" i="6"/>
  <c r="H3478" i="6"/>
  <c r="H3479" i="6"/>
  <c r="H3480" i="6"/>
  <c r="H3481" i="6"/>
  <c r="H3482" i="6"/>
  <c r="H3483" i="6"/>
  <c r="H3484" i="6"/>
  <c r="H3485" i="6"/>
  <c r="H3486" i="6"/>
  <c r="H3487" i="6"/>
  <c r="H3488" i="6"/>
  <c r="H3489" i="6"/>
  <c r="H3490" i="6"/>
  <c r="H3491" i="6"/>
  <c r="H3492" i="6"/>
  <c r="H3493" i="6"/>
  <c r="H3494" i="6"/>
  <c r="H3495" i="6"/>
  <c r="H3496" i="6"/>
  <c r="H3497" i="6"/>
  <c r="H3498" i="6"/>
  <c r="H3499" i="6"/>
  <c r="H3500" i="6"/>
  <c r="H3501" i="6"/>
  <c r="H3502" i="6"/>
  <c r="H3503" i="6"/>
  <c r="H3504" i="6"/>
  <c r="H3505" i="6"/>
  <c r="H3506" i="6"/>
  <c r="H3507" i="6"/>
  <c r="H3508" i="6"/>
  <c r="H3509" i="6"/>
  <c r="H3510" i="6"/>
  <c r="H3511" i="6"/>
  <c r="H3512" i="6"/>
  <c r="H3513" i="6"/>
  <c r="H3514" i="6"/>
  <c r="H3515" i="6"/>
  <c r="H3516" i="6"/>
  <c r="H3517" i="6"/>
  <c r="H3518" i="6"/>
  <c r="H3519" i="6"/>
  <c r="H3520" i="6"/>
  <c r="H3521" i="6"/>
  <c r="H3522" i="6"/>
  <c r="H3523" i="6"/>
  <c r="H3524" i="6"/>
  <c r="H3525" i="6"/>
  <c r="H3526" i="6"/>
  <c r="H3527" i="6"/>
  <c r="H3528" i="6"/>
  <c r="H3529" i="6"/>
  <c r="H3530" i="6"/>
  <c r="H3531" i="6"/>
  <c r="H3532" i="6"/>
  <c r="H3533" i="6"/>
  <c r="H3534" i="6"/>
  <c r="H3535" i="6"/>
  <c r="H3536" i="6"/>
  <c r="H3537" i="6"/>
  <c r="H3538" i="6"/>
  <c r="H3539" i="6"/>
  <c r="H3540" i="6"/>
  <c r="H3541" i="6"/>
  <c r="H3542" i="6"/>
  <c r="H3543" i="6"/>
  <c r="H3544" i="6"/>
  <c r="H3545" i="6"/>
  <c r="H3546" i="6"/>
  <c r="H3547" i="6"/>
  <c r="H3548" i="6"/>
  <c r="H3549" i="6"/>
  <c r="H3550" i="6"/>
  <c r="H3551" i="6"/>
  <c r="H3552" i="6"/>
  <c r="H3553" i="6"/>
  <c r="H3554" i="6"/>
  <c r="H3555" i="6"/>
  <c r="H3556" i="6"/>
  <c r="H3557" i="6"/>
  <c r="H3558" i="6"/>
  <c r="H3559" i="6"/>
  <c r="H3560" i="6"/>
  <c r="H3561" i="6"/>
  <c r="H3562" i="6"/>
  <c r="H3563" i="6"/>
  <c r="H3564" i="6"/>
  <c r="H3565" i="6"/>
  <c r="H3566" i="6"/>
  <c r="H3567" i="6"/>
  <c r="H3568" i="6"/>
  <c r="H3569" i="6"/>
  <c r="H3570" i="6"/>
  <c r="H3571" i="6"/>
  <c r="H3572" i="6"/>
  <c r="H3573" i="6"/>
  <c r="H3574" i="6"/>
  <c r="H3575" i="6"/>
  <c r="H3576" i="6"/>
  <c r="H3577" i="6"/>
  <c r="H3578" i="6"/>
  <c r="H3579" i="6"/>
  <c r="H3580" i="6"/>
  <c r="H3581" i="6"/>
  <c r="H3582" i="6"/>
  <c r="H3583" i="6"/>
  <c r="H3584" i="6"/>
  <c r="H3585" i="6"/>
  <c r="H3586" i="6"/>
  <c r="H3587" i="6"/>
  <c r="H3588" i="6"/>
  <c r="H3589" i="6"/>
  <c r="H3590" i="6"/>
  <c r="H3591" i="6"/>
  <c r="H3592" i="6"/>
  <c r="H3593" i="6"/>
  <c r="H3594" i="6"/>
  <c r="H3595" i="6"/>
  <c r="H3596" i="6"/>
  <c r="H3597" i="6"/>
  <c r="H3598" i="6"/>
  <c r="H3599" i="6"/>
  <c r="H3600" i="6"/>
  <c r="H3601" i="6"/>
  <c r="H3602" i="6"/>
  <c r="H3603" i="6"/>
  <c r="H3604" i="6"/>
  <c r="H3605" i="6"/>
  <c r="H3606" i="6"/>
  <c r="H3607" i="6"/>
  <c r="H3608" i="6"/>
  <c r="H3609" i="6"/>
  <c r="H3610" i="6"/>
  <c r="H3611" i="6"/>
  <c r="H3612" i="6"/>
  <c r="H3613" i="6"/>
  <c r="H3614" i="6"/>
  <c r="H3615" i="6"/>
  <c r="H3616" i="6"/>
  <c r="H3617" i="6"/>
  <c r="H3618" i="6"/>
  <c r="H3619" i="6"/>
  <c r="H3620" i="6"/>
  <c r="H3621" i="6"/>
  <c r="H3622" i="6"/>
  <c r="H3623" i="6"/>
  <c r="H3624" i="6"/>
  <c r="H3625" i="6"/>
  <c r="H3626" i="6"/>
  <c r="H3627" i="6"/>
  <c r="H3628" i="6"/>
  <c r="H3629" i="6"/>
  <c r="H3630" i="6"/>
  <c r="H3631" i="6"/>
  <c r="H3632" i="6"/>
  <c r="H3633" i="6"/>
  <c r="H3634" i="6"/>
  <c r="H3635" i="6"/>
  <c r="H3636" i="6"/>
  <c r="H3637" i="6"/>
  <c r="H3638" i="6"/>
  <c r="H3639" i="6"/>
  <c r="H3640" i="6"/>
  <c r="H3641" i="6"/>
  <c r="H3642" i="6"/>
  <c r="H3643" i="6"/>
  <c r="H3644" i="6"/>
  <c r="H3645" i="6"/>
  <c r="H3646" i="6"/>
  <c r="H3647" i="6"/>
  <c r="H3648" i="6"/>
  <c r="H3649" i="6"/>
  <c r="H3650" i="6"/>
  <c r="H3651" i="6"/>
  <c r="H3652" i="6"/>
  <c r="H3653" i="6"/>
  <c r="H3654" i="6"/>
  <c r="H3655" i="6"/>
  <c r="H3656" i="6"/>
  <c r="H3657" i="6"/>
  <c r="H3658" i="6"/>
  <c r="H3659" i="6"/>
  <c r="H3660" i="6"/>
  <c r="H3661" i="6"/>
  <c r="H3662" i="6"/>
  <c r="H3663" i="6"/>
  <c r="H3664" i="6"/>
  <c r="H3665" i="6"/>
  <c r="H3666" i="6"/>
  <c r="H3667" i="6"/>
  <c r="H3668" i="6"/>
  <c r="H3669" i="6"/>
  <c r="H3670" i="6"/>
  <c r="H3671" i="6"/>
  <c r="H3672" i="6"/>
  <c r="H3673" i="6"/>
  <c r="H3674" i="6"/>
  <c r="H3675" i="6"/>
  <c r="H3676" i="6"/>
  <c r="H3677" i="6"/>
  <c r="H3678" i="6"/>
  <c r="H3679" i="6"/>
  <c r="H3680" i="6"/>
  <c r="H3681" i="6"/>
  <c r="H3682" i="6"/>
  <c r="H3683" i="6"/>
  <c r="H3684" i="6"/>
  <c r="H3685" i="6"/>
  <c r="H3686" i="6"/>
  <c r="H3687" i="6"/>
  <c r="H3688" i="6"/>
  <c r="H3689" i="6"/>
  <c r="H3690" i="6"/>
  <c r="H3691" i="6"/>
  <c r="H3692" i="6"/>
  <c r="H3693" i="6"/>
  <c r="H3694" i="6"/>
  <c r="H3695" i="6"/>
  <c r="H3696" i="6"/>
  <c r="H3697" i="6"/>
  <c r="H3698" i="6"/>
  <c r="H3699" i="6"/>
  <c r="H3700" i="6"/>
  <c r="H3701" i="6"/>
  <c r="H3702" i="6"/>
  <c r="H3703" i="6"/>
  <c r="H3704" i="6"/>
  <c r="H3705" i="6"/>
  <c r="H3706" i="6"/>
  <c r="H3707" i="6"/>
  <c r="H3708" i="6"/>
  <c r="H3709" i="6"/>
  <c r="H3710" i="6"/>
  <c r="H3711" i="6"/>
  <c r="H3712" i="6"/>
  <c r="H3713" i="6"/>
  <c r="H3714" i="6"/>
  <c r="H3715" i="6"/>
  <c r="H3716" i="6"/>
  <c r="H3717" i="6"/>
  <c r="H3718" i="6"/>
  <c r="H3719" i="6"/>
  <c r="H3720" i="6"/>
  <c r="H3721" i="6"/>
  <c r="H3722" i="6"/>
  <c r="H3723" i="6"/>
  <c r="H3724" i="6"/>
  <c r="H3725" i="6"/>
  <c r="H3726" i="6"/>
  <c r="H3727" i="6"/>
  <c r="H3728" i="6"/>
  <c r="H3729" i="6"/>
  <c r="H3730" i="6"/>
  <c r="H3731" i="6"/>
  <c r="H3732" i="6"/>
  <c r="H3733" i="6"/>
  <c r="H3734" i="6"/>
  <c r="H3735" i="6"/>
  <c r="H3736" i="6"/>
  <c r="H3737" i="6"/>
  <c r="H3738" i="6"/>
  <c r="H3739" i="6"/>
  <c r="H3740" i="6"/>
  <c r="H3741" i="6"/>
  <c r="H3742" i="6"/>
  <c r="H3743" i="6"/>
  <c r="H3744" i="6"/>
  <c r="H3745" i="6"/>
  <c r="H3746" i="6"/>
  <c r="H3747" i="6"/>
  <c r="H3748" i="6"/>
  <c r="H3749" i="6"/>
  <c r="H3750" i="6"/>
  <c r="H3751" i="6"/>
  <c r="H3752" i="6"/>
  <c r="H3753" i="6"/>
  <c r="H3754" i="6"/>
  <c r="H3755" i="6"/>
  <c r="H3756" i="6"/>
  <c r="H3757" i="6"/>
  <c r="H3758" i="6"/>
  <c r="H3759" i="6"/>
  <c r="H3760" i="6"/>
  <c r="H3761" i="6"/>
  <c r="H3762" i="6"/>
  <c r="H3763" i="6"/>
  <c r="H3764" i="6"/>
  <c r="H3765" i="6"/>
  <c r="H3766" i="6"/>
  <c r="H3767" i="6"/>
  <c r="H3768" i="6"/>
  <c r="H3769" i="6"/>
  <c r="H3770" i="6"/>
  <c r="H3771" i="6"/>
  <c r="H3772" i="6"/>
  <c r="H3773" i="6"/>
  <c r="H3774" i="6"/>
  <c r="H3775" i="6"/>
  <c r="H3776" i="6"/>
  <c r="H3777" i="6"/>
  <c r="H3778" i="6"/>
  <c r="H3779" i="6"/>
  <c r="H3780" i="6"/>
  <c r="H3781" i="6"/>
  <c r="H3782" i="6"/>
  <c r="H3783" i="6"/>
  <c r="H3784" i="6"/>
  <c r="H3785" i="6"/>
  <c r="H3786" i="6"/>
  <c r="H3787" i="6"/>
  <c r="H3788" i="6"/>
  <c r="H3789" i="6"/>
  <c r="H3790" i="6"/>
  <c r="H3791" i="6"/>
  <c r="H3792" i="6"/>
  <c r="H3793" i="6"/>
  <c r="H3794" i="6"/>
  <c r="H3795" i="6"/>
  <c r="H3796" i="6"/>
  <c r="H3797" i="6"/>
  <c r="H3798" i="6"/>
  <c r="H3799" i="6"/>
  <c r="H3800" i="6"/>
  <c r="H3801" i="6"/>
  <c r="H3802" i="6"/>
  <c r="H3803" i="6"/>
  <c r="H3804" i="6"/>
  <c r="H3805" i="6"/>
  <c r="H3806" i="6"/>
  <c r="H3807" i="6"/>
  <c r="H3808" i="6"/>
  <c r="H3809" i="6"/>
  <c r="H3810" i="6"/>
  <c r="H3811" i="6"/>
  <c r="H3812" i="6"/>
  <c r="H3813" i="6"/>
  <c r="H3814" i="6"/>
  <c r="H3815" i="6"/>
  <c r="H3816" i="6"/>
  <c r="H3817" i="6"/>
  <c r="H3818" i="6"/>
  <c r="H3819" i="6"/>
  <c r="H3820" i="6"/>
  <c r="H3821" i="6"/>
  <c r="H3822" i="6"/>
  <c r="H3823" i="6"/>
  <c r="H3824" i="6"/>
  <c r="H3825" i="6"/>
  <c r="H3826" i="6"/>
  <c r="H3827" i="6"/>
  <c r="H3828" i="6"/>
  <c r="H3829" i="6"/>
  <c r="H3830" i="6"/>
  <c r="H3831" i="6"/>
  <c r="H3832" i="6"/>
  <c r="H3833" i="6"/>
  <c r="H3834" i="6"/>
  <c r="H3835" i="6"/>
  <c r="H3836" i="6"/>
  <c r="H3837" i="6"/>
  <c r="H3838" i="6"/>
  <c r="H3839" i="6"/>
  <c r="H3840" i="6"/>
  <c r="H3841" i="6"/>
  <c r="H3842" i="6"/>
  <c r="H3843" i="6"/>
  <c r="H3844" i="6"/>
  <c r="H3845" i="6"/>
  <c r="H3846" i="6"/>
  <c r="H3847" i="6"/>
  <c r="H3848" i="6"/>
  <c r="H3849" i="6"/>
  <c r="H3850" i="6"/>
  <c r="H3851" i="6"/>
  <c r="H3852" i="6"/>
  <c r="H3853" i="6"/>
  <c r="H3854" i="6"/>
  <c r="H3855" i="6"/>
  <c r="H3856" i="6"/>
  <c r="H3857" i="6"/>
  <c r="H3858" i="6"/>
  <c r="H3859" i="6"/>
  <c r="H3860" i="6"/>
  <c r="H3861" i="6"/>
  <c r="H3862" i="6"/>
  <c r="H3863" i="6"/>
  <c r="H3864" i="6"/>
  <c r="H3865" i="6"/>
  <c r="H3866" i="6"/>
  <c r="H3867" i="6"/>
  <c r="H3868" i="6"/>
  <c r="H3869" i="6"/>
  <c r="H3870" i="6"/>
  <c r="H3871" i="6"/>
  <c r="H3872" i="6"/>
  <c r="H3873" i="6"/>
  <c r="H3874" i="6"/>
  <c r="H3875" i="6"/>
  <c r="H3876" i="6"/>
  <c r="H3877" i="6"/>
  <c r="H3878" i="6"/>
  <c r="H3879" i="6"/>
  <c r="H3880" i="6"/>
  <c r="H3881" i="6"/>
  <c r="H3882" i="6"/>
  <c r="H3883" i="6"/>
  <c r="H3884" i="6"/>
  <c r="H3885" i="6"/>
  <c r="H3886" i="6"/>
  <c r="H3887" i="6"/>
  <c r="H3888" i="6"/>
  <c r="H3889" i="6"/>
  <c r="H3890" i="6"/>
  <c r="H3891" i="6"/>
  <c r="H3892" i="6"/>
  <c r="H3893" i="6"/>
  <c r="H3894" i="6"/>
  <c r="H3895" i="6"/>
  <c r="H3896" i="6"/>
  <c r="H3897" i="6"/>
  <c r="H3898" i="6"/>
  <c r="H3899" i="6"/>
  <c r="H3900" i="6"/>
  <c r="H3901" i="6"/>
  <c r="H3902" i="6"/>
  <c r="H3903" i="6"/>
  <c r="H3904" i="6"/>
  <c r="H3905" i="6"/>
  <c r="H3906" i="6"/>
  <c r="H3907" i="6"/>
  <c r="H3908" i="6"/>
  <c r="H3909" i="6"/>
  <c r="H3910" i="6"/>
  <c r="H3911" i="6"/>
  <c r="H3912" i="6"/>
  <c r="H3913" i="6"/>
  <c r="H3914" i="6"/>
  <c r="H3915" i="6"/>
  <c r="H3916" i="6"/>
  <c r="H3917" i="6"/>
  <c r="H3918" i="6"/>
  <c r="H3919" i="6"/>
  <c r="H3920" i="6"/>
  <c r="H3921" i="6"/>
  <c r="H3922" i="6"/>
  <c r="H3923" i="6"/>
  <c r="H3924" i="6"/>
  <c r="H3925" i="6"/>
  <c r="H3926" i="6"/>
  <c r="H3927" i="6"/>
  <c r="H3928" i="6"/>
  <c r="H3929" i="6"/>
  <c r="H3930" i="6"/>
  <c r="H3931" i="6"/>
  <c r="H3932" i="6"/>
  <c r="H3933" i="6"/>
  <c r="H3934" i="6"/>
  <c r="H3935" i="6"/>
  <c r="H3936" i="6"/>
  <c r="H3937" i="6"/>
  <c r="H3938" i="6"/>
  <c r="H3939" i="6"/>
  <c r="H3940" i="6"/>
  <c r="H3941" i="6"/>
  <c r="H3942" i="6"/>
  <c r="H3943" i="6"/>
  <c r="H3944" i="6"/>
  <c r="H3945" i="6"/>
  <c r="H3946" i="6"/>
  <c r="H3947" i="6"/>
  <c r="H3948" i="6"/>
  <c r="H3949" i="6"/>
  <c r="H3950" i="6"/>
  <c r="H3951" i="6"/>
  <c r="H3952" i="6"/>
  <c r="H3953" i="6"/>
  <c r="H3954" i="6"/>
  <c r="H3955" i="6"/>
  <c r="H3956" i="6"/>
  <c r="H3957" i="6"/>
  <c r="H3958" i="6"/>
  <c r="H3959" i="6"/>
  <c r="H3960" i="6"/>
  <c r="H3961" i="6"/>
  <c r="H3962" i="6"/>
  <c r="H3963" i="6"/>
  <c r="H3964" i="6"/>
  <c r="H3965" i="6"/>
  <c r="H3966" i="6"/>
  <c r="H3967" i="6"/>
  <c r="H3968" i="6"/>
  <c r="H3969" i="6"/>
  <c r="H3970" i="6"/>
  <c r="H3971" i="6"/>
  <c r="H3972" i="6"/>
  <c r="H3973" i="6"/>
  <c r="H3974" i="6"/>
  <c r="H3975" i="6"/>
  <c r="H3976" i="6"/>
  <c r="H3977" i="6"/>
  <c r="H3978" i="6"/>
  <c r="H3979" i="6"/>
  <c r="H3980" i="6"/>
  <c r="H3981" i="6"/>
  <c r="H3982" i="6"/>
  <c r="H3983" i="6"/>
  <c r="H3984" i="6"/>
  <c r="H3985" i="6"/>
  <c r="H3986" i="6"/>
  <c r="H3987" i="6"/>
  <c r="H3988" i="6"/>
  <c r="H3989" i="6"/>
  <c r="H3990" i="6"/>
  <c r="H3991" i="6"/>
  <c r="H3992" i="6"/>
  <c r="H3993" i="6"/>
  <c r="H3994" i="6"/>
  <c r="H3995" i="6"/>
  <c r="H3996" i="6"/>
  <c r="H3997" i="6"/>
  <c r="H3998" i="6"/>
  <c r="H3999" i="6"/>
  <c r="H4000" i="6"/>
  <c r="H4001" i="6"/>
  <c r="H4002" i="6"/>
  <c r="H4003" i="6"/>
  <c r="H4004" i="6"/>
  <c r="H4005" i="6"/>
  <c r="H4006" i="6"/>
  <c r="H4007" i="6"/>
  <c r="H4008" i="6"/>
  <c r="H4009" i="6"/>
  <c r="H4010" i="6"/>
  <c r="H4011" i="6"/>
  <c r="H4012" i="6"/>
  <c r="H4013" i="6"/>
  <c r="H4014" i="6"/>
  <c r="H4015" i="6"/>
  <c r="H4016" i="6"/>
  <c r="H4017" i="6"/>
  <c r="H4018" i="6"/>
  <c r="H4019" i="6"/>
  <c r="H4020" i="6"/>
  <c r="H4021" i="6"/>
  <c r="H4022" i="6"/>
  <c r="H4023" i="6"/>
  <c r="H4024" i="6"/>
  <c r="H4025" i="6"/>
  <c r="H4026" i="6"/>
  <c r="H4027" i="6"/>
  <c r="H4028" i="6"/>
  <c r="H4029" i="6"/>
  <c r="H4030" i="6"/>
  <c r="H4031" i="6"/>
  <c r="H4032" i="6"/>
  <c r="H4033" i="6"/>
  <c r="H4034" i="6"/>
  <c r="H4035" i="6"/>
  <c r="H4036" i="6"/>
  <c r="H4037" i="6"/>
  <c r="H4038" i="6"/>
  <c r="H4039" i="6"/>
  <c r="H4040" i="6"/>
  <c r="H4041" i="6"/>
  <c r="H4042" i="6"/>
  <c r="H4043" i="6"/>
  <c r="H4044" i="6"/>
  <c r="H4045" i="6"/>
  <c r="H4046" i="6"/>
  <c r="H4047" i="6"/>
  <c r="H4048" i="6"/>
  <c r="H4049" i="6"/>
  <c r="H4050" i="6"/>
  <c r="H4051" i="6"/>
  <c r="H4052" i="6"/>
  <c r="H4053" i="6"/>
  <c r="H4054" i="6"/>
  <c r="H4055" i="6"/>
  <c r="H4056" i="6"/>
  <c r="H4057" i="6"/>
  <c r="H4058" i="6"/>
  <c r="H4059" i="6"/>
  <c r="H4060" i="6"/>
  <c r="H4061" i="6"/>
  <c r="H4062" i="6"/>
  <c r="H4063" i="6"/>
  <c r="H4064" i="6"/>
  <c r="H4065" i="6"/>
  <c r="H4066" i="6"/>
  <c r="H4067" i="6"/>
  <c r="H4068" i="6"/>
  <c r="H4069" i="6"/>
  <c r="H4070" i="6"/>
  <c r="H4071" i="6"/>
  <c r="H4072" i="6"/>
  <c r="H4073" i="6"/>
  <c r="H4074" i="6"/>
  <c r="H4075" i="6"/>
  <c r="H4076" i="6"/>
  <c r="H4077" i="6"/>
  <c r="H4078" i="6"/>
  <c r="H4079" i="6"/>
  <c r="H4080" i="6"/>
  <c r="H4081" i="6"/>
  <c r="H4082" i="6"/>
  <c r="H4083" i="6"/>
  <c r="H4084" i="6"/>
  <c r="H4085" i="6"/>
  <c r="H4086" i="6"/>
  <c r="H4087" i="6"/>
  <c r="H4088" i="6"/>
  <c r="H4089" i="6"/>
  <c r="H4090" i="6"/>
  <c r="H4091" i="6"/>
  <c r="H4092" i="6"/>
  <c r="H4093" i="6"/>
  <c r="H4094" i="6"/>
  <c r="H4095" i="6"/>
  <c r="H4096" i="6"/>
  <c r="H4097" i="6"/>
  <c r="H4098" i="6"/>
  <c r="H4099" i="6"/>
  <c r="H4100" i="6"/>
  <c r="H4101" i="6"/>
  <c r="H4102" i="6"/>
  <c r="H4103" i="6"/>
  <c r="H4104" i="6"/>
  <c r="H4105" i="6"/>
  <c r="H4106" i="6"/>
  <c r="H4107" i="6"/>
  <c r="H4108" i="6"/>
  <c r="H4109" i="6"/>
  <c r="H4110" i="6"/>
  <c r="H4111" i="6"/>
  <c r="H4112" i="6"/>
  <c r="H4113" i="6"/>
  <c r="H4114" i="6"/>
  <c r="H4115" i="6"/>
  <c r="H4116" i="6"/>
  <c r="H4117" i="6"/>
  <c r="H4118" i="6"/>
  <c r="H4119" i="6"/>
  <c r="H4120" i="6"/>
  <c r="H4121" i="6"/>
  <c r="H4122" i="6"/>
  <c r="H4123" i="6"/>
  <c r="H4124" i="6"/>
  <c r="H4125" i="6"/>
  <c r="H4126" i="6"/>
  <c r="H4127" i="6"/>
  <c r="H4128" i="6"/>
  <c r="H4129" i="6"/>
  <c r="H4130" i="6"/>
  <c r="H4131" i="6"/>
  <c r="H4132" i="6"/>
  <c r="H4133" i="6"/>
  <c r="H4134" i="6"/>
  <c r="H4135" i="6"/>
  <c r="H4136" i="6"/>
  <c r="H4137" i="6"/>
  <c r="H4138" i="6"/>
  <c r="H4139" i="6"/>
  <c r="H4140" i="6"/>
  <c r="H4141" i="6"/>
  <c r="H4142" i="6"/>
  <c r="H4143" i="6"/>
  <c r="H4144" i="6"/>
  <c r="H4145" i="6"/>
  <c r="H4146" i="6"/>
  <c r="H4147" i="6"/>
  <c r="H4148" i="6"/>
  <c r="H4149" i="6"/>
  <c r="H4150" i="6"/>
  <c r="H4151" i="6"/>
  <c r="H4152" i="6"/>
  <c r="H4153" i="6"/>
  <c r="H4154" i="6"/>
  <c r="H4155" i="6"/>
  <c r="H4156" i="6"/>
  <c r="H4157" i="6"/>
  <c r="H4158" i="6"/>
  <c r="H4159" i="6"/>
  <c r="H4160" i="6"/>
  <c r="H4161" i="6"/>
  <c r="H4162" i="6"/>
  <c r="H4163" i="6"/>
  <c r="H4164" i="6"/>
  <c r="H4165" i="6"/>
  <c r="H4166" i="6"/>
  <c r="H4167" i="6"/>
  <c r="H4168" i="6"/>
  <c r="H4169" i="6"/>
  <c r="H4170" i="6"/>
  <c r="H4171" i="6"/>
  <c r="H4172" i="6"/>
  <c r="H4173" i="6"/>
  <c r="H4174" i="6"/>
  <c r="H4175" i="6"/>
  <c r="H4176" i="6"/>
  <c r="H4177" i="6"/>
  <c r="H4178" i="6"/>
  <c r="H4179" i="6"/>
  <c r="H4180" i="6"/>
  <c r="H4181" i="6"/>
  <c r="H4182" i="6"/>
  <c r="H4183" i="6"/>
  <c r="H4184" i="6"/>
  <c r="H4185" i="6"/>
  <c r="H4186" i="6"/>
  <c r="H4187" i="6"/>
  <c r="H4188" i="6"/>
  <c r="H4189" i="6"/>
  <c r="H4190" i="6"/>
  <c r="H4191" i="6"/>
  <c r="H4192" i="6"/>
  <c r="H4193" i="6"/>
  <c r="H4194" i="6"/>
  <c r="H4195" i="6"/>
  <c r="H4196" i="6"/>
  <c r="H4197" i="6"/>
  <c r="H4198" i="6"/>
  <c r="H4199" i="6"/>
  <c r="H4200" i="6"/>
  <c r="H4201" i="6"/>
  <c r="H4202" i="6"/>
  <c r="H4203" i="6"/>
  <c r="H4204" i="6"/>
  <c r="H4205" i="6"/>
  <c r="H4206" i="6"/>
  <c r="H4207" i="6"/>
  <c r="H4208" i="6"/>
  <c r="H4209" i="6"/>
  <c r="H4210" i="6"/>
  <c r="H4211" i="6"/>
  <c r="H4212" i="6"/>
  <c r="H4213" i="6"/>
  <c r="H4214" i="6"/>
  <c r="H4215" i="6"/>
  <c r="H4216" i="6"/>
  <c r="H4217" i="6"/>
  <c r="H4218" i="6"/>
  <c r="H4219" i="6"/>
  <c r="H4220" i="6"/>
  <c r="H4221" i="6"/>
  <c r="H4222" i="6"/>
  <c r="H4223" i="6"/>
  <c r="H4224" i="6"/>
  <c r="H4225" i="6"/>
  <c r="H4226" i="6"/>
  <c r="H4227" i="6"/>
  <c r="H4228" i="6"/>
  <c r="H4229" i="6"/>
  <c r="H4230" i="6"/>
  <c r="H4231" i="6"/>
  <c r="H4232" i="6"/>
  <c r="H4233" i="6"/>
  <c r="H4234" i="6"/>
  <c r="H4235" i="6"/>
  <c r="H4236" i="6"/>
  <c r="H4237" i="6"/>
  <c r="H4238" i="6"/>
  <c r="H4239" i="6"/>
  <c r="H4240" i="6"/>
  <c r="H4241" i="6"/>
  <c r="H4242" i="6"/>
  <c r="H4243" i="6"/>
  <c r="H4244" i="6"/>
  <c r="H4245" i="6"/>
  <c r="H4246" i="6"/>
  <c r="H4247" i="6"/>
  <c r="H4248" i="6"/>
  <c r="H4249" i="6"/>
  <c r="H4250" i="6"/>
  <c r="H4251" i="6"/>
  <c r="H4252" i="6"/>
  <c r="H4253" i="6"/>
  <c r="H4254" i="6"/>
  <c r="H4255" i="6"/>
  <c r="H4256" i="6"/>
  <c r="H4257" i="6"/>
  <c r="H4258" i="6"/>
  <c r="H4259" i="6"/>
  <c r="H4260" i="6"/>
  <c r="H4261" i="6"/>
  <c r="H4262" i="6"/>
  <c r="H4263" i="6"/>
  <c r="H4264" i="6"/>
  <c r="H4265" i="6"/>
  <c r="H4266" i="6"/>
  <c r="H4267" i="6"/>
  <c r="H4268" i="6"/>
  <c r="H4269" i="6"/>
  <c r="H4270" i="6"/>
  <c r="H4271" i="6"/>
  <c r="H4272" i="6"/>
  <c r="H4273" i="6"/>
  <c r="H4274" i="6"/>
  <c r="H4275" i="6"/>
  <c r="H4276" i="6"/>
  <c r="H4277" i="6"/>
  <c r="H4278" i="6"/>
  <c r="H4279" i="6"/>
  <c r="H4280" i="6"/>
  <c r="H4281" i="6"/>
  <c r="H4282" i="6"/>
  <c r="H4283" i="6"/>
  <c r="H4284" i="6"/>
  <c r="H4285" i="6"/>
  <c r="H4286" i="6"/>
  <c r="H4287" i="6"/>
  <c r="H4288" i="6"/>
  <c r="H4289" i="6"/>
  <c r="H4290" i="6"/>
  <c r="H4291" i="6"/>
  <c r="H4292" i="6"/>
  <c r="H4293" i="6"/>
  <c r="H4294" i="6"/>
  <c r="H4295" i="6"/>
  <c r="H4296" i="6"/>
  <c r="H4297" i="6"/>
  <c r="H4298" i="6"/>
  <c r="H4299" i="6"/>
  <c r="H4300" i="6"/>
  <c r="H4301" i="6"/>
  <c r="H4302" i="6"/>
  <c r="H4303" i="6"/>
  <c r="H4304" i="6"/>
  <c r="H4305" i="6"/>
  <c r="H4306" i="6"/>
  <c r="H4307" i="6"/>
  <c r="H4308" i="6"/>
  <c r="H4309" i="6"/>
  <c r="H4310" i="6"/>
  <c r="H4311" i="6"/>
  <c r="H4312" i="6"/>
  <c r="H4313" i="6"/>
  <c r="H4314" i="6"/>
  <c r="H4315" i="6"/>
  <c r="H4316" i="6"/>
  <c r="H4317" i="6"/>
  <c r="H4318" i="6"/>
  <c r="H4319" i="6"/>
  <c r="H4320" i="6"/>
  <c r="H4321" i="6"/>
  <c r="H4322" i="6"/>
  <c r="H4323" i="6"/>
  <c r="H4324" i="6"/>
  <c r="H4325" i="6"/>
  <c r="H4326" i="6"/>
  <c r="H4327" i="6"/>
  <c r="H4328" i="6"/>
  <c r="H4329" i="6"/>
  <c r="H4330" i="6"/>
  <c r="H4331" i="6"/>
  <c r="H4332" i="6"/>
  <c r="H4333" i="6"/>
  <c r="H4334" i="6"/>
  <c r="H4335" i="6"/>
  <c r="H4336" i="6"/>
  <c r="H4337" i="6"/>
  <c r="H4338" i="6"/>
  <c r="H4339" i="6"/>
  <c r="H4340" i="6"/>
  <c r="H4341" i="6"/>
  <c r="H4342" i="6"/>
  <c r="H4343" i="6"/>
  <c r="H4344" i="6"/>
  <c r="H4345" i="6"/>
  <c r="H4346" i="6"/>
  <c r="H4347" i="6"/>
  <c r="H4348" i="6"/>
  <c r="H4349" i="6"/>
  <c r="H4350" i="6"/>
  <c r="H4351" i="6"/>
  <c r="H4352" i="6"/>
  <c r="H4353" i="6"/>
  <c r="H4354" i="6"/>
  <c r="H4355" i="6"/>
  <c r="H4356" i="6"/>
  <c r="H4357" i="6"/>
  <c r="H4358" i="6"/>
  <c r="H4359" i="6"/>
  <c r="H4360" i="6"/>
  <c r="H4361" i="6"/>
  <c r="H4362" i="6"/>
  <c r="H4363" i="6"/>
  <c r="H4364" i="6"/>
  <c r="H4365" i="6"/>
  <c r="H4366" i="6"/>
  <c r="H4367" i="6"/>
  <c r="H4368" i="6"/>
  <c r="H4369" i="6"/>
  <c r="H4370" i="6"/>
  <c r="H4371" i="6"/>
  <c r="H4372" i="6"/>
  <c r="H4373" i="6"/>
  <c r="H4374" i="6"/>
  <c r="H4375" i="6"/>
  <c r="H4376" i="6"/>
  <c r="H4377" i="6"/>
  <c r="H4378" i="6"/>
  <c r="H4379" i="6"/>
  <c r="H4380" i="6"/>
  <c r="H4381" i="6"/>
  <c r="H4382" i="6"/>
  <c r="H4383" i="6"/>
  <c r="H4384" i="6"/>
  <c r="H4385" i="6"/>
  <c r="H4386" i="6"/>
  <c r="H4387" i="6"/>
  <c r="H4388" i="6"/>
  <c r="H4389" i="6"/>
  <c r="H4390" i="6"/>
  <c r="H4391" i="6"/>
  <c r="H4392" i="6"/>
  <c r="H4393" i="6"/>
  <c r="H4394" i="6"/>
  <c r="H4395" i="6"/>
  <c r="H4396" i="6"/>
  <c r="H4397" i="6"/>
  <c r="H4398" i="6"/>
  <c r="H4399" i="6"/>
  <c r="H4400" i="6"/>
  <c r="H4401" i="6"/>
  <c r="H4402" i="6"/>
  <c r="H4403" i="6"/>
  <c r="H4404" i="6"/>
  <c r="H4405" i="6"/>
  <c r="H4406" i="6"/>
  <c r="H4407" i="6"/>
  <c r="H4408" i="6"/>
  <c r="H4409" i="6"/>
  <c r="H4410" i="6"/>
  <c r="H4411" i="6"/>
  <c r="H4412" i="6"/>
  <c r="H4413" i="6"/>
  <c r="H4414" i="6"/>
  <c r="H4415" i="6"/>
  <c r="H4416" i="6"/>
  <c r="H4417" i="6"/>
  <c r="H4418" i="6"/>
  <c r="H4419" i="6"/>
  <c r="H4420" i="6"/>
  <c r="H4421" i="6"/>
  <c r="H4422" i="6"/>
  <c r="H4423" i="6"/>
  <c r="H4424" i="6"/>
  <c r="H4425" i="6"/>
  <c r="H4426" i="6"/>
  <c r="H4427" i="6"/>
  <c r="H4428" i="6"/>
  <c r="H4429" i="6"/>
  <c r="H4430" i="6"/>
  <c r="H4431" i="6"/>
  <c r="H4432" i="6"/>
  <c r="H4433" i="6"/>
  <c r="H4434" i="6"/>
  <c r="H4435" i="6"/>
  <c r="H4436" i="6"/>
  <c r="H4437" i="6"/>
  <c r="H4438" i="6"/>
  <c r="H4439" i="6"/>
  <c r="H4440" i="6"/>
  <c r="H4441" i="6"/>
  <c r="H4442" i="6"/>
  <c r="H4443" i="6"/>
  <c r="H4444" i="6"/>
  <c r="H4445" i="6"/>
  <c r="H4446" i="6"/>
  <c r="H4447" i="6"/>
  <c r="H4448" i="6"/>
  <c r="H4449" i="6"/>
  <c r="H4450" i="6"/>
  <c r="H4451" i="6"/>
  <c r="H4452" i="6"/>
  <c r="H4453" i="6"/>
  <c r="H4454" i="6"/>
  <c r="H4455" i="6"/>
  <c r="H4456" i="6"/>
  <c r="H4457" i="6"/>
  <c r="H4458" i="6"/>
  <c r="H4459" i="6"/>
  <c r="H4460" i="6"/>
  <c r="H4461" i="6"/>
  <c r="H4462" i="6"/>
  <c r="H4463" i="6"/>
  <c r="H4464" i="6"/>
  <c r="H4465" i="6"/>
  <c r="H4466" i="6"/>
  <c r="H4467" i="6"/>
  <c r="H4468" i="6"/>
  <c r="H4469" i="6"/>
  <c r="H4470" i="6"/>
  <c r="H4471" i="6"/>
  <c r="H4472" i="6"/>
  <c r="H4473" i="6"/>
  <c r="H4474" i="6"/>
  <c r="H4475" i="6"/>
  <c r="H4476" i="6"/>
  <c r="H4477" i="6"/>
  <c r="H4478" i="6"/>
  <c r="H4479" i="6"/>
  <c r="H4480" i="6"/>
  <c r="H4481" i="6"/>
  <c r="H4482" i="6"/>
  <c r="H4483" i="6"/>
  <c r="H4484" i="6"/>
  <c r="H4485" i="6"/>
  <c r="H4486" i="6"/>
  <c r="H4487" i="6"/>
  <c r="H4488" i="6"/>
  <c r="H4489" i="6"/>
  <c r="H4490" i="6"/>
  <c r="H4491" i="6"/>
  <c r="H4492" i="6"/>
  <c r="H4493" i="6"/>
  <c r="H4494" i="6"/>
  <c r="H4495" i="6"/>
  <c r="H4496" i="6"/>
  <c r="H4497" i="6"/>
  <c r="H4498" i="6"/>
  <c r="H4499" i="6"/>
  <c r="H4500" i="6"/>
  <c r="H4501" i="6"/>
  <c r="H4502" i="6"/>
  <c r="H4503" i="6"/>
  <c r="H4504" i="6"/>
  <c r="H4505" i="6"/>
  <c r="H4506" i="6"/>
  <c r="H4507" i="6"/>
  <c r="H4508" i="6"/>
  <c r="H4509" i="6"/>
  <c r="H4510" i="6"/>
  <c r="H4511" i="6"/>
  <c r="H4512" i="6"/>
  <c r="H4513" i="6"/>
  <c r="H4514" i="6"/>
  <c r="H4515" i="6"/>
  <c r="H4516" i="6"/>
  <c r="H4517" i="6"/>
  <c r="H4518" i="6"/>
  <c r="H4519" i="6"/>
  <c r="H4520" i="6"/>
  <c r="H4521" i="6"/>
  <c r="H4522" i="6"/>
  <c r="H4523" i="6"/>
  <c r="H4524" i="6"/>
  <c r="H4525" i="6"/>
  <c r="H4526" i="6"/>
  <c r="H4527" i="6"/>
  <c r="H4528" i="6"/>
  <c r="H4529" i="6"/>
  <c r="H4530" i="6"/>
  <c r="H4531" i="6"/>
  <c r="H4532" i="6"/>
  <c r="H4533" i="6"/>
  <c r="H4534" i="6"/>
  <c r="H4535" i="6"/>
  <c r="H4536" i="6"/>
  <c r="H4537" i="6"/>
  <c r="H4538" i="6"/>
  <c r="H4539" i="6"/>
  <c r="H4540" i="6"/>
  <c r="H4541" i="6"/>
  <c r="H4542" i="6"/>
  <c r="H4543" i="6"/>
  <c r="H4544" i="6"/>
  <c r="H4545" i="6"/>
  <c r="H4546" i="6"/>
  <c r="H4547" i="6"/>
  <c r="H4548" i="6"/>
  <c r="H4549" i="6"/>
  <c r="H4550" i="6"/>
  <c r="H4551" i="6"/>
  <c r="H4552" i="6"/>
  <c r="H4553" i="6"/>
  <c r="H4554" i="6"/>
  <c r="H4555" i="6"/>
  <c r="H4556" i="6"/>
  <c r="H4557" i="6"/>
  <c r="H4558" i="6"/>
  <c r="H4559" i="6"/>
  <c r="H4560" i="6"/>
  <c r="H4561" i="6"/>
  <c r="H4562" i="6"/>
  <c r="H4563" i="6"/>
  <c r="H4564" i="6"/>
  <c r="H4565" i="6"/>
  <c r="H4566" i="6"/>
  <c r="H4567" i="6"/>
  <c r="H4568" i="6"/>
  <c r="H4569" i="6"/>
  <c r="H4570" i="6"/>
  <c r="H4571" i="6"/>
  <c r="H4572" i="6"/>
  <c r="H4573" i="6"/>
  <c r="H4574" i="6"/>
  <c r="H4575" i="6"/>
  <c r="H4576" i="6"/>
  <c r="H4577" i="6"/>
  <c r="H4578" i="6"/>
  <c r="H4579" i="6"/>
  <c r="H4580" i="6"/>
  <c r="H4581" i="6"/>
  <c r="H4582" i="6"/>
  <c r="H4583" i="6"/>
  <c r="H4584" i="6"/>
  <c r="H4585" i="6"/>
  <c r="H4586" i="6"/>
  <c r="H4587" i="6"/>
  <c r="H4588" i="6"/>
  <c r="H4589" i="6"/>
  <c r="H4590" i="6"/>
  <c r="H4591" i="6"/>
  <c r="H4592" i="6"/>
  <c r="H4593" i="6"/>
  <c r="H4594" i="6"/>
  <c r="H4595" i="6"/>
  <c r="H4596" i="6"/>
  <c r="H4597" i="6"/>
  <c r="H4598" i="6"/>
  <c r="H4599" i="6"/>
  <c r="H4600" i="6"/>
  <c r="H4601" i="6"/>
  <c r="H4602" i="6"/>
  <c r="H4603" i="6"/>
  <c r="H4604" i="6"/>
  <c r="H4605" i="6"/>
  <c r="H4606" i="6"/>
  <c r="H4607" i="6"/>
  <c r="H4608" i="6"/>
  <c r="H4609" i="6"/>
  <c r="H4610" i="6"/>
  <c r="H4611" i="6"/>
  <c r="H4612" i="6"/>
  <c r="H4613" i="6"/>
  <c r="H4614" i="6"/>
  <c r="H4615" i="6"/>
  <c r="H4616" i="6"/>
  <c r="H4617" i="6"/>
  <c r="H4618" i="6"/>
  <c r="H4619" i="6"/>
  <c r="H4620" i="6"/>
  <c r="H4621" i="6"/>
  <c r="H4622" i="6"/>
  <c r="H4623" i="6"/>
  <c r="H4624" i="6"/>
  <c r="H4625" i="6"/>
  <c r="H4626" i="6"/>
  <c r="H4627" i="6"/>
  <c r="H4628" i="6"/>
  <c r="H4629" i="6"/>
  <c r="H4630" i="6"/>
  <c r="H4631" i="6"/>
  <c r="H4632" i="6"/>
  <c r="H4633" i="6"/>
  <c r="H4634" i="6"/>
  <c r="H4635" i="6"/>
  <c r="H4636" i="6"/>
  <c r="H4637" i="6"/>
  <c r="H4638" i="6"/>
  <c r="H4639" i="6"/>
  <c r="H4640" i="6"/>
  <c r="H4641" i="6"/>
  <c r="H4642" i="6"/>
  <c r="H4643" i="6"/>
  <c r="H4644" i="6"/>
  <c r="H4645" i="6"/>
  <c r="H4646" i="6"/>
  <c r="H4647" i="6"/>
  <c r="H4648" i="6"/>
  <c r="H4649" i="6"/>
  <c r="H4650" i="6"/>
  <c r="H4651" i="6"/>
  <c r="H4652" i="6"/>
  <c r="H4653" i="6"/>
  <c r="H4654" i="6"/>
  <c r="H4655" i="6"/>
  <c r="H4656" i="6"/>
  <c r="H4657" i="6"/>
  <c r="H4658" i="6"/>
  <c r="H4659" i="6"/>
  <c r="H4660" i="6"/>
  <c r="H4661" i="6"/>
  <c r="H4662" i="6"/>
  <c r="H4663" i="6"/>
  <c r="H4664" i="6"/>
  <c r="H4665" i="6"/>
  <c r="H4666" i="6"/>
  <c r="H4667" i="6"/>
  <c r="H4668" i="6"/>
  <c r="H4669" i="6"/>
  <c r="H4670" i="6"/>
  <c r="H4671" i="6"/>
  <c r="H4672" i="6"/>
  <c r="H4673" i="6"/>
  <c r="H4674" i="6"/>
  <c r="H4675" i="6"/>
  <c r="H4676" i="6"/>
  <c r="H4677" i="6"/>
  <c r="H4678" i="6"/>
  <c r="H4679" i="6"/>
  <c r="H4680" i="6"/>
  <c r="H4681" i="6"/>
  <c r="H4682" i="6"/>
  <c r="H4683" i="6"/>
  <c r="H4684" i="6"/>
  <c r="H4685" i="6"/>
  <c r="H4686" i="6"/>
  <c r="H4687" i="6"/>
  <c r="H4688" i="6"/>
  <c r="H4689" i="6"/>
  <c r="H4690" i="6"/>
  <c r="H4691" i="6"/>
  <c r="H4692" i="6"/>
  <c r="H4693" i="6"/>
  <c r="H4694" i="6"/>
  <c r="H4695" i="6"/>
  <c r="H4696" i="6"/>
  <c r="H4697" i="6"/>
  <c r="H4698" i="6"/>
  <c r="H4699" i="6"/>
  <c r="H4700" i="6"/>
  <c r="H4701" i="6"/>
  <c r="H4702" i="6"/>
  <c r="H4703" i="6"/>
  <c r="H4704" i="6"/>
  <c r="H4705" i="6"/>
  <c r="H4706" i="6"/>
  <c r="H4707" i="6"/>
  <c r="H4708" i="6"/>
  <c r="H4709" i="6"/>
  <c r="H4710" i="6"/>
  <c r="H4711" i="6"/>
  <c r="H4712" i="6"/>
  <c r="H4713" i="6"/>
  <c r="H4714" i="6"/>
  <c r="H4715" i="6"/>
  <c r="H4716" i="6"/>
  <c r="H4717" i="6"/>
  <c r="H4718" i="6"/>
  <c r="H4719" i="6"/>
  <c r="H4720" i="6"/>
  <c r="H4721" i="6"/>
  <c r="H4722" i="6"/>
  <c r="H4723" i="6"/>
  <c r="H4724" i="6"/>
  <c r="H4725" i="6"/>
  <c r="H4726" i="6"/>
  <c r="H4727" i="6"/>
  <c r="H4728" i="6"/>
  <c r="H4729" i="6"/>
  <c r="H4730" i="6"/>
  <c r="H4731" i="6"/>
  <c r="H4732" i="6"/>
  <c r="H4733" i="6"/>
  <c r="H4734" i="6"/>
  <c r="H4735" i="6"/>
  <c r="H4736" i="6"/>
  <c r="H4737" i="6"/>
  <c r="H4738" i="6"/>
  <c r="H4739" i="6"/>
  <c r="H4740" i="6"/>
  <c r="H4741" i="6"/>
  <c r="H4742" i="6"/>
  <c r="H4743" i="6"/>
  <c r="H4744" i="6"/>
  <c r="H4745" i="6"/>
  <c r="H4746" i="6"/>
  <c r="H4747" i="6"/>
  <c r="H4748" i="6"/>
  <c r="H4749" i="6"/>
  <c r="H4750" i="6"/>
  <c r="H4751" i="6"/>
  <c r="H4752" i="6"/>
  <c r="H4753" i="6"/>
  <c r="H4754" i="6"/>
  <c r="H4755" i="6"/>
  <c r="H4756" i="6"/>
  <c r="H4757" i="6"/>
  <c r="H4758" i="6"/>
  <c r="H4759" i="6"/>
  <c r="H4760" i="6"/>
  <c r="H4761" i="6"/>
  <c r="H4762" i="6"/>
  <c r="H4763" i="6"/>
  <c r="H4764" i="6"/>
  <c r="H4765" i="6"/>
  <c r="H4766" i="6"/>
  <c r="H4767" i="6"/>
  <c r="H4768" i="6"/>
  <c r="H4769" i="6"/>
  <c r="H4770" i="6"/>
  <c r="H4771" i="6"/>
  <c r="H4772" i="6"/>
  <c r="H4773" i="6"/>
  <c r="H4774" i="6"/>
  <c r="H4775" i="6"/>
  <c r="H4776" i="6"/>
  <c r="H4777" i="6"/>
  <c r="H4778" i="6"/>
  <c r="H4779" i="6"/>
  <c r="H4780" i="6"/>
  <c r="H4781" i="6"/>
  <c r="H4782" i="6"/>
  <c r="H4783" i="6"/>
  <c r="H4784" i="6"/>
  <c r="H4785" i="6"/>
  <c r="H4786" i="6"/>
  <c r="H4787" i="6"/>
  <c r="H4788" i="6"/>
  <c r="H4789" i="6"/>
  <c r="H4790" i="6"/>
  <c r="H4791" i="6"/>
  <c r="H4792" i="6"/>
  <c r="H4793" i="6"/>
  <c r="H4794" i="6"/>
  <c r="H4795" i="6"/>
  <c r="H4796" i="6"/>
  <c r="H4797" i="6"/>
  <c r="H4798" i="6"/>
  <c r="H4799" i="6"/>
  <c r="H4800" i="6"/>
  <c r="H4801" i="6"/>
  <c r="H4802" i="6"/>
  <c r="H4803" i="6"/>
  <c r="H4804" i="6"/>
  <c r="H4805" i="6"/>
  <c r="H4806" i="6"/>
  <c r="H4807" i="6"/>
  <c r="H4808" i="6"/>
  <c r="H4809" i="6"/>
  <c r="H4810" i="6"/>
  <c r="H4811" i="6"/>
  <c r="H4812" i="6"/>
  <c r="H4813" i="6"/>
  <c r="H4814" i="6"/>
  <c r="H4815" i="6"/>
  <c r="H4816" i="6"/>
  <c r="H4817" i="6"/>
  <c r="H4818" i="6"/>
  <c r="H4819" i="6"/>
  <c r="H4820" i="6"/>
  <c r="H4821" i="6"/>
  <c r="H4822" i="6"/>
  <c r="H4823" i="6"/>
  <c r="H4824" i="6"/>
  <c r="H4825" i="6"/>
  <c r="H4826" i="6"/>
  <c r="H4827" i="6"/>
  <c r="H4828" i="6"/>
  <c r="H4829" i="6"/>
  <c r="H4830" i="6"/>
  <c r="H4831" i="6"/>
  <c r="H4832" i="6"/>
  <c r="H4833" i="6"/>
  <c r="H4834" i="6"/>
  <c r="H4835" i="6"/>
  <c r="H4836" i="6"/>
  <c r="H4837" i="6"/>
  <c r="H4838" i="6"/>
  <c r="H4839" i="6"/>
  <c r="H4840" i="6"/>
  <c r="H4841" i="6"/>
  <c r="H4842" i="6"/>
  <c r="H4843" i="6"/>
  <c r="H4844" i="6"/>
  <c r="H4845" i="6"/>
  <c r="H4846" i="6"/>
  <c r="H4847" i="6"/>
  <c r="H4848" i="6"/>
  <c r="H4849" i="6"/>
  <c r="H4850" i="6"/>
  <c r="H4851" i="6"/>
  <c r="H4852" i="6"/>
  <c r="H4853" i="6"/>
  <c r="H4854" i="6"/>
  <c r="H4855" i="6"/>
  <c r="H4856" i="6"/>
  <c r="H4857" i="6"/>
  <c r="H4858" i="6"/>
  <c r="H4859" i="6"/>
  <c r="H4860" i="6"/>
  <c r="H4861" i="6"/>
  <c r="H4862" i="6"/>
  <c r="H4863" i="6"/>
  <c r="H4864" i="6"/>
  <c r="H4865" i="6"/>
  <c r="H4866" i="6"/>
  <c r="H4867" i="6"/>
  <c r="H4868" i="6"/>
  <c r="H4869" i="6"/>
  <c r="H4870" i="6"/>
  <c r="H4871" i="6"/>
  <c r="H4872" i="6"/>
  <c r="H4873" i="6"/>
  <c r="H4874" i="6"/>
  <c r="H4875" i="6"/>
  <c r="H4876" i="6"/>
  <c r="H4877" i="6"/>
  <c r="H4878" i="6"/>
  <c r="H4879" i="6"/>
  <c r="H4880" i="6"/>
  <c r="H4881" i="6"/>
  <c r="H4882" i="6"/>
  <c r="H4883" i="6"/>
  <c r="H4884" i="6"/>
  <c r="H4885" i="6"/>
  <c r="H4886" i="6"/>
  <c r="H4887" i="6"/>
  <c r="H4888" i="6"/>
  <c r="H4889" i="6"/>
  <c r="H4890" i="6"/>
  <c r="H4891" i="6"/>
  <c r="H4892" i="6"/>
  <c r="H4893" i="6"/>
  <c r="H4894" i="6"/>
  <c r="H4895" i="6"/>
  <c r="H4896" i="6"/>
  <c r="H4897" i="6"/>
  <c r="H4898" i="6"/>
  <c r="H4899" i="6"/>
  <c r="H4900" i="6"/>
  <c r="H4901" i="6"/>
  <c r="H4902" i="6"/>
  <c r="H4903" i="6"/>
  <c r="H4904" i="6"/>
  <c r="H4905" i="6"/>
  <c r="H4906" i="6"/>
  <c r="H4907" i="6"/>
  <c r="H4908" i="6"/>
  <c r="H4909" i="6"/>
  <c r="H4910" i="6"/>
  <c r="H4911" i="6"/>
  <c r="H4912" i="6"/>
  <c r="H4913" i="6"/>
  <c r="H4914" i="6"/>
  <c r="H4915" i="6"/>
  <c r="H4916" i="6"/>
  <c r="H4917" i="6"/>
  <c r="H4918" i="6"/>
  <c r="H4919" i="6"/>
  <c r="H4920" i="6"/>
  <c r="H4921" i="6"/>
  <c r="H4922" i="6"/>
  <c r="H4923" i="6"/>
  <c r="H4924" i="6"/>
  <c r="H4925" i="6"/>
  <c r="H4926" i="6"/>
  <c r="H4927" i="6"/>
  <c r="H4928" i="6"/>
  <c r="H4929" i="6"/>
  <c r="H4930" i="6"/>
  <c r="H4931" i="6"/>
  <c r="H4932" i="6"/>
  <c r="H4933" i="6"/>
  <c r="H4934" i="6"/>
  <c r="H4935" i="6"/>
  <c r="H4936" i="6"/>
  <c r="H4937" i="6"/>
  <c r="H4938" i="6"/>
  <c r="H4939" i="6"/>
  <c r="H4940" i="6"/>
  <c r="H4941" i="6"/>
  <c r="H4942" i="6"/>
  <c r="H4943" i="6"/>
  <c r="H4944" i="6"/>
  <c r="H4945" i="6"/>
  <c r="H4946" i="6"/>
  <c r="H4947" i="6"/>
  <c r="H4948" i="6"/>
  <c r="H4949" i="6"/>
  <c r="H4950" i="6"/>
  <c r="H4951" i="6"/>
  <c r="H4952" i="6"/>
  <c r="H4953" i="6"/>
  <c r="H4954" i="6"/>
  <c r="H4955" i="6"/>
  <c r="H4956" i="6"/>
  <c r="H4957" i="6"/>
  <c r="H4958" i="6"/>
  <c r="H4959" i="6"/>
  <c r="H4960" i="6"/>
  <c r="H4961" i="6"/>
  <c r="H4962" i="6"/>
  <c r="H4963" i="6"/>
  <c r="H4964" i="6"/>
  <c r="H4965" i="6"/>
  <c r="H4966" i="6"/>
  <c r="H4967" i="6"/>
  <c r="H4968" i="6"/>
  <c r="H4969" i="6"/>
  <c r="H4970" i="6"/>
  <c r="H4971" i="6"/>
  <c r="H4972" i="6"/>
  <c r="H4973" i="6"/>
  <c r="H4974" i="6"/>
  <c r="H4975" i="6"/>
  <c r="H4976" i="6"/>
  <c r="H4977" i="6"/>
  <c r="H4978" i="6"/>
  <c r="H4979" i="6"/>
  <c r="H4980" i="6"/>
  <c r="H4981" i="6"/>
  <c r="H4982" i="6"/>
  <c r="H4983" i="6"/>
  <c r="H4984" i="6"/>
  <c r="H4985" i="6"/>
  <c r="H4986" i="6"/>
  <c r="H4987" i="6"/>
  <c r="H4988" i="6"/>
  <c r="H4989" i="6"/>
  <c r="H4990" i="6"/>
  <c r="H4991" i="6"/>
  <c r="H4992" i="6"/>
  <c r="H4993" i="6"/>
  <c r="H4994" i="6"/>
  <c r="H4995" i="6"/>
  <c r="H4996" i="6"/>
  <c r="H4997" i="6"/>
  <c r="H4998" i="6"/>
  <c r="H4999" i="6"/>
  <c r="H5000" i="6"/>
  <c r="H5001" i="6"/>
  <c r="H5002" i="6"/>
  <c r="H5003" i="6"/>
  <c r="H5004" i="6"/>
  <c r="H5005" i="6"/>
  <c r="H5006" i="6"/>
  <c r="H5007" i="6"/>
  <c r="H5008" i="6"/>
  <c r="H5009" i="6"/>
  <c r="H5010" i="6"/>
  <c r="H5011" i="6"/>
  <c r="H5012" i="6"/>
  <c r="H5013" i="6"/>
  <c r="H5014" i="6"/>
  <c r="H5015" i="6"/>
  <c r="H5016" i="6"/>
  <c r="H5017" i="6"/>
  <c r="H5018" i="6"/>
  <c r="H5019" i="6"/>
  <c r="H5020" i="6"/>
  <c r="H5021" i="6"/>
  <c r="H5022" i="6"/>
  <c r="H5023" i="6"/>
  <c r="H5024" i="6"/>
  <c r="H5025" i="6"/>
  <c r="H5026" i="6"/>
  <c r="H5027" i="6"/>
  <c r="H5028" i="6"/>
  <c r="H5029" i="6"/>
  <c r="H5030" i="6"/>
  <c r="H5031" i="6"/>
  <c r="H5032" i="6"/>
  <c r="H5033" i="6"/>
  <c r="H5034" i="6"/>
  <c r="H5035" i="6"/>
  <c r="H5036" i="6"/>
  <c r="H5037" i="6"/>
  <c r="H5038" i="6"/>
  <c r="H5039" i="6"/>
  <c r="H5040" i="6"/>
  <c r="H5041" i="6"/>
  <c r="H5042" i="6"/>
  <c r="H5043" i="6"/>
  <c r="H5044" i="6"/>
  <c r="H5045" i="6"/>
  <c r="H5046" i="6"/>
  <c r="H5047" i="6"/>
  <c r="H5048" i="6"/>
  <c r="H5049" i="6"/>
  <c r="H5050" i="6"/>
  <c r="H5051" i="6"/>
  <c r="H5052" i="6"/>
  <c r="H5053" i="6"/>
  <c r="H5054" i="6"/>
  <c r="H5055" i="6"/>
  <c r="H5056" i="6"/>
  <c r="H5057" i="6"/>
  <c r="H5058" i="6"/>
  <c r="H5059" i="6"/>
  <c r="H5060" i="6"/>
  <c r="H5061" i="6"/>
  <c r="H5062" i="6"/>
  <c r="H5063" i="6"/>
  <c r="H5064" i="6"/>
  <c r="H5065" i="6"/>
  <c r="H5066" i="6"/>
  <c r="H5067" i="6"/>
  <c r="H5068" i="6"/>
  <c r="H5069" i="6"/>
  <c r="H5070" i="6"/>
  <c r="H5071" i="6"/>
  <c r="H5072" i="6"/>
  <c r="H5073" i="6"/>
  <c r="H5074" i="6"/>
  <c r="H5075" i="6"/>
  <c r="H5076" i="6"/>
  <c r="H5077" i="6"/>
  <c r="H5078" i="6"/>
  <c r="H5079" i="6"/>
  <c r="H5080" i="6"/>
  <c r="H5081" i="6"/>
  <c r="H5082" i="6"/>
  <c r="H5083" i="6"/>
  <c r="H5084" i="6"/>
  <c r="H5085" i="6"/>
  <c r="H5086" i="6"/>
  <c r="H5087" i="6"/>
  <c r="H5088" i="6"/>
  <c r="H5089" i="6"/>
  <c r="H5090" i="6"/>
  <c r="H5091" i="6"/>
  <c r="H5092" i="6"/>
  <c r="H5093" i="6"/>
  <c r="H5094" i="6"/>
  <c r="H5095" i="6"/>
  <c r="H5096" i="6"/>
  <c r="H5097" i="6"/>
  <c r="H5098" i="6"/>
  <c r="H5099" i="6"/>
  <c r="H5100" i="6"/>
  <c r="H5101" i="6"/>
  <c r="H5102" i="6"/>
  <c r="H5103" i="6"/>
  <c r="H5104" i="6"/>
  <c r="H5105" i="6"/>
  <c r="H5106" i="6"/>
  <c r="H5107" i="6"/>
  <c r="H5108" i="6"/>
  <c r="H5109" i="6"/>
  <c r="H5110" i="6"/>
  <c r="H5111" i="6"/>
  <c r="H5112" i="6"/>
  <c r="H5113" i="6"/>
  <c r="H5114" i="6"/>
  <c r="H5115" i="6"/>
  <c r="H5116" i="6"/>
  <c r="H5117" i="6"/>
  <c r="H5118" i="6"/>
  <c r="H5119" i="6"/>
  <c r="H5120" i="6"/>
  <c r="H5121" i="6"/>
  <c r="H5122" i="6"/>
  <c r="H5123" i="6"/>
  <c r="H5124" i="6"/>
  <c r="H5125" i="6"/>
  <c r="H5126" i="6"/>
  <c r="H5127" i="6"/>
  <c r="H5128" i="6"/>
  <c r="H5129" i="6"/>
  <c r="H5130" i="6"/>
  <c r="H5131" i="6"/>
  <c r="H5132" i="6"/>
  <c r="H5133" i="6"/>
  <c r="H5134" i="6"/>
  <c r="H5135" i="6"/>
  <c r="H5136" i="6"/>
  <c r="H5137" i="6"/>
  <c r="H5138" i="6"/>
  <c r="H5139" i="6"/>
  <c r="H5140" i="6"/>
  <c r="H5141" i="6"/>
  <c r="H5142" i="6"/>
  <c r="H5143" i="6"/>
  <c r="H5144" i="6"/>
  <c r="H5145" i="6"/>
  <c r="H5146" i="6"/>
  <c r="H5147" i="6"/>
  <c r="H5148" i="6"/>
  <c r="H5149" i="6"/>
  <c r="H5150" i="6"/>
  <c r="H5151" i="6"/>
  <c r="H5152" i="6"/>
  <c r="H5153" i="6"/>
  <c r="H5154" i="6"/>
  <c r="H5155" i="6"/>
  <c r="H5156" i="6"/>
  <c r="H5157" i="6"/>
  <c r="H5158" i="6"/>
  <c r="H5159" i="6"/>
  <c r="H5160" i="6"/>
  <c r="H5161" i="6"/>
  <c r="H5162" i="6"/>
  <c r="H5163" i="6"/>
  <c r="H5164" i="6"/>
  <c r="H5165" i="6"/>
  <c r="H5166" i="6"/>
  <c r="H5167" i="6"/>
  <c r="H5168" i="6"/>
  <c r="H5169" i="6"/>
  <c r="H5170" i="6"/>
  <c r="H5171" i="6"/>
  <c r="H5172" i="6"/>
  <c r="H5173" i="6"/>
  <c r="H5174" i="6"/>
  <c r="H5175" i="6"/>
  <c r="H5176" i="6"/>
  <c r="H5177" i="6"/>
  <c r="H5178" i="6"/>
  <c r="H5179" i="6"/>
  <c r="H5180" i="6"/>
  <c r="H5181" i="6"/>
  <c r="H5182" i="6"/>
  <c r="H5183" i="6"/>
  <c r="H5184" i="6"/>
  <c r="H5185" i="6"/>
  <c r="H5186" i="6"/>
  <c r="H5187" i="6"/>
  <c r="H5188" i="6"/>
  <c r="H5189" i="6"/>
  <c r="H5190" i="6"/>
  <c r="H5191" i="6"/>
  <c r="H5192" i="6"/>
  <c r="H5193" i="6"/>
  <c r="H5194" i="6"/>
  <c r="H5195" i="6"/>
  <c r="H5196" i="6"/>
  <c r="H5197" i="6"/>
  <c r="H5198" i="6"/>
  <c r="H5199" i="6"/>
  <c r="H5200" i="6"/>
  <c r="H5201" i="6"/>
  <c r="H5202" i="6"/>
  <c r="H5203" i="6"/>
  <c r="H5204" i="6"/>
  <c r="H5205" i="6"/>
  <c r="H5206" i="6"/>
  <c r="H5207" i="6"/>
  <c r="H5208" i="6"/>
  <c r="H5209" i="6"/>
  <c r="H5210" i="6"/>
  <c r="H5211" i="6"/>
  <c r="H5212" i="6"/>
  <c r="H5213" i="6"/>
  <c r="H5214" i="6"/>
  <c r="H5215" i="6"/>
  <c r="H5216" i="6"/>
  <c r="H5217" i="6"/>
  <c r="H5218" i="6"/>
  <c r="H5219" i="6"/>
  <c r="H5220" i="6"/>
  <c r="H5221" i="6"/>
  <c r="H5222" i="6"/>
  <c r="H5223" i="6"/>
  <c r="H5224" i="6"/>
  <c r="H5225" i="6"/>
  <c r="H5226" i="6"/>
  <c r="H5227" i="6"/>
  <c r="H5228" i="6"/>
  <c r="H5229" i="6"/>
  <c r="H5230" i="6"/>
  <c r="H5231" i="6"/>
  <c r="H5232" i="6"/>
  <c r="H5233" i="6"/>
  <c r="H5234" i="6"/>
  <c r="H5235" i="6"/>
  <c r="H5236" i="6"/>
  <c r="H5237" i="6"/>
  <c r="H5238" i="6"/>
  <c r="H5239" i="6"/>
  <c r="H5240" i="6"/>
  <c r="H5241" i="6"/>
  <c r="H5242" i="6"/>
  <c r="H5243" i="6"/>
  <c r="H5244" i="6"/>
  <c r="H5245" i="6"/>
  <c r="H5246" i="6"/>
  <c r="H5247" i="6"/>
  <c r="H5248" i="6"/>
  <c r="H5249" i="6"/>
  <c r="H5250" i="6"/>
  <c r="H5251" i="6"/>
  <c r="H5252" i="6"/>
  <c r="H5253" i="6"/>
  <c r="H5254" i="6"/>
  <c r="H5255" i="6"/>
  <c r="H5256" i="6"/>
  <c r="H5257" i="6"/>
  <c r="H5258" i="6"/>
  <c r="H5259" i="6"/>
  <c r="H5260" i="6"/>
  <c r="H5261" i="6"/>
  <c r="H5262" i="6"/>
  <c r="H5263" i="6"/>
  <c r="H5264" i="6"/>
  <c r="H5265" i="6"/>
  <c r="H5266" i="6"/>
  <c r="H5267" i="6"/>
  <c r="H5268" i="6"/>
  <c r="H5269" i="6"/>
  <c r="H5270" i="6"/>
  <c r="H5271" i="6"/>
  <c r="H5272" i="6"/>
  <c r="H5273" i="6"/>
  <c r="H5274" i="6"/>
  <c r="H5275" i="6"/>
  <c r="H5276" i="6"/>
  <c r="H5277" i="6"/>
  <c r="H5278" i="6"/>
  <c r="H5279" i="6"/>
  <c r="H5280" i="6"/>
  <c r="H5281" i="6"/>
  <c r="H5282" i="6"/>
  <c r="H5283" i="6"/>
  <c r="H5284" i="6"/>
  <c r="H5285" i="6"/>
  <c r="H5286" i="6"/>
  <c r="H5287" i="6"/>
  <c r="H5288" i="6"/>
  <c r="H5289" i="6"/>
  <c r="H5290" i="6"/>
  <c r="H5291" i="6"/>
  <c r="H5292" i="6"/>
  <c r="H5293" i="6"/>
  <c r="H5294" i="6"/>
  <c r="H5295" i="6"/>
  <c r="H5296" i="6"/>
  <c r="H5297" i="6"/>
  <c r="H5298" i="6"/>
  <c r="H5299" i="6"/>
  <c r="H5300" i="6"/>
  <c r="H5301" i="6"/>
  <c r="H5302" i="6"/>
  <c r="H5303" i="6"/>
  <c r="H5304" i="6"/>
  <c r="H5305" i="6"/>
  <c r="H5306" i="6"/>
  <c r="H5307" i="6"/>
  <c r="H5308" i="6"/>
  <c r="H5309" i="6"/>
  <c r="H5310" i="6"/>
  <c r="H5311" i="6"/>
  <c r="H5312" i="6"/>
  <c r="H5313" i="6"/>
  <c r="H5314" i="6"/>
  <c r="H5315" i="6"/>
  <c r="H5316" i="6"/>
  <c r="H5317" i="6"/>
  <c r="H5318" i="6"/>
  <c r="H5319" i="6"/>
  <c r="H5320" i="6"/>
  <c r="H5321" i="6"/>
  <c r="H5322" i="6"/>
  <c r="H5323" i="6"/>
  <c r="H5324" i="6"/>
  <c r="H5325" i="6"/>
  <c r="H5326" i="6"/>
  <c r="H5327" i="6"/>
  <c r="H5328" i="6"/>
  <c r="H5329" i="6"/>
  <c r="H5330" i="6"/>
  <c r="H5331" i="6"/>
  <c r="H5332" i="6"/>
  <c r="H5333" i="6"/>
  <c r="H5334" i="6"/>
  <c r="H5335" i="6"/>
  <c r="H5336" i="6"/>
  <c r="H5337" i="6"/>
  <c r="H5338" i="6"/>
  <c r="H5339" i="6"/>
  <c r="H5340" i="6"/>
  <c r="H5341" i="6"/>
  <c r="H5342" i="6"/>
  <c r="H5343" i="6"/>
  <c r="H5344" i="6"/>
  <c r="H5345" i="6"/>
  <c r="H5346" i="6"/>
  <c r="H5347" i="6"/>
  <c r="H5348" i="6"/>
  <c r="H5349" i="6"/>
  <c r="H5350" i="6"/>
  <c r="H5351" i="6"/>
  <c r="H5352" i="6"/>
  <c r="H5353" i="6"/>
  <c r="H5354" i="6"/>
  <c r="H5355" i="6"/>
  <c r="H5356" i="6"/>
  <c r="H5357" i="6"/>
  <c r="H5358" i="6"/>
  <c r="H5359" i="6"/>
  <c r="H5360" i="6"/>
  <c r="H5361" i="6"/>
  <c r="H5362" i="6"/>
  <c r="H5363" i="6"/>
  <c r="H5364" i="6"/>
  <c r="H5365" i="6"/>
  <c r="H5366" i="6"/>
  <c r="H5367" i="6"/>
  <c r="H5368" i="6"/>
  <c r="H5369" i="6"/>
  <c r="H5370" i="6"/>
  <c r="H5371" i="6"/>
  <c r="H5372" i="6"/>
  <c r="H5373" i="6"/>
  <c r="H5374" i="6"/>
  <c r="H5375" i="6"/>
  <c r="H5376" i="6"/>
  <c r="H5377" i="6"/>
  <c r="H5378" i="6"/>
  <c r="H5379" i="6"/>
  <c r="H5380" i="6"/>
  <c r="H5381" i="6"/>
  <c r="H5382" i="6"/>
  <c r="H5383" i="6"/>
  <c r="H5384" i="6"/>
  <c r="H5385" i="6"/>
  <c r="H5386" i="6"/>
  <c r="H5387" i="6"/>
  <c r="H5388" i="6"/>
  <c r="H5389" i="6"/>
  <c r="H5390" i="6"/>
  <c r="H5391" i="6"/>
  <c r="H5392" i="6"/>
  <c r="H5393" i="6"/>
  <c r="H5394" i="6"/>
  <c r="H5395" i="6"/>
  <c r="H5396" i="6"/>
  <c r="H5397" i="6"/>
  <c r="H5398" i="6"/>
  <c r="H5399" i="6"/>
  <c r="H5400" i="6"/>
  <c r="H5401" i="6"/>
  <c r="H5402" i="6"/>
  <c r="H5403" i="6"/>
  <c r="H5404" i="6"/>
  <c r="H5405" i="6"/>
  <c r="H5406" i="6"/>
  <c r="H5407" i="6"/>
  <c r="H5408" i="6"/>
  <c r="H5409" i="6"/>
  <c r="H5410" i="6"/>
  <c r="H5411" i="6"/>
  <c r="H5412" i="6"/>
  <c r="H5413" i="6"/>
  <c r="H5414" i="6"/>
  <c r="H5415" i="6"/>
  <c r="H5416" i="6"/>
  <c r="H5417" i="6"/>
  <c r="H5418" i="6"/>
  <c r="H5419" i="6"/>
  <c r="H5420" i="6"/>
  <c r="H5421" i="6"/>
  <c r="H5422" i="6"/>
  <c r="H5423" i="6"/>
  <c r="H5424" i="6"/>
  <c r="H5425" i="6"/>
  <c r="H5426" i="6"/>
  <c r="H5427" i="6"/>
  <c r="H5428" i="6"/>
  <c r="H5429" i="6"/>
  <c r="H5430" i="6"/>
  <c r="H5431" i="6"/>
  <c r="H5432" i="6"/>
  <c r="H5433" i="6"/>
  <c r="H5434" i="6"/>
  <c r="H5435" i="6"/>
  <c r="H5436" i="6"/>
  <c r="H5437" i="6"/>
  <c r="H5438" i="6"/>
  <c r="H5439" i="6"/>
  <c r="H5440" i="6"/>
  <c r="H5441" i="6"/>
  <c r="H5442" i="6"/>
  <c r="H5443" i="6"/>
  <c r="H5444" i="6"/>
  <c r="H5445" i="6"/>
  <c r="H5446" i="6"/>
  <c r="H5447" i="6"/>
  <c r="H5448" i="6"/>
  <c r="H5449" i="6"/>
  <c r="H5450" i="6"/>
  <c r="H5451" i="6"/>
  <c r="H5452" i="6"/>
  <c r="H5453" i="6"/>
  <c r="H5454" i="6"/>
  <c r="H5455" i="6"/>
  <c r="H5456" i="6"/>
  <c r="H5457" i="6"/>
  <c r="H5458" i="6"/>
  <c r="H5459" i="6"/>
  <c r="H5460" i="6"/>
  <c r="H5461" i="6"/>
  <c r="H5462" i="6"/>
  <c r="H5463" i="6"/>
  <c r="H5464" i="6"/>
  <c r="H5465" i="6"/>
  <c r="H5466" i="6"/>
  <c r="H5467" i="6"/>
  <c r="H5468" i="6"/>
  <c r="H5469" i="6"/>
  <c r="H5470" i="6"/>
  <c r="H5471" i="6"/>
  <c r="H5472" i="6"/>
  <c r="H5473" i="6"/>
  <c r="H5474" i="6"/>
  <c r="H5475" i="6"/>
  <c r="H5476" i="6"/>
  <c r="H5477" i="6"/>
  <c r="H5478" i="6"/>
  <c r="H5479" i="6"/>
  <c r="H5480" i="6"/>
  <c r="H5481" i="6"/>
  <c r="H5482" i="6"/>
  <c r="H5483" i="6"/>
  <c r="H5484" i="6"/>
  <c r="H5485" i="6"/>
  <c r="H5486" i="6"/>
  <c r="H5487" i="6"/>
  <c r="H5488" i="6"/>
  <c r="H5489" i="6"/>
  <c r="H5490" i="6"/>
  <c r="H5491" i="6"/>
  <c r="H5492" i="6"/>
  <c r="H5493" i="6"/>
  <c r="H5494" i="6"/>
  <c r="H5495" i="6"/>
  <c r="H5496" i="6"/>
  <c r="H5497" i="6"/>
  <c r="H5498" i="6"/>
  <c r="H5499" i="6"/>
  <c r="H5500" i="6"/>
  <c r="H5501" i="6"/>
  <c r="H5502" i="6"/>
  <c r="H5503" i="6"/>
  <c r="H5504" i="6"/>
  <c r="H5505" i="6"/>
  <c r="H5506" i="6"/>
  <c r="H5507" i="6"/>
  <c r="H5508" i="6"/>
  <c r="H5509" i="6"/>
  <c r="H5510" i="6"/>
  <c r="H5511" i="6"/>
  <c r="H5512" i="6"/>
  <c r="H5513" i="6"/>
  <c r="H5514" i="6"/>
  <c r="H5515" i="6"/>
  <c r="H5516" i="6"/>
  <c r="H5517" i="6"/>
  <c r="H5518" i="6"/>
  <c r="H5519" i="6"/>
  <c r="H5520" i="6"/>
  <c r="H5521" i="6"/>
  <c r="H5522" i="6"/>
  <c r="H5523" i="6"/>
  <c r="H5524" i="6"/>
  <c r="H5525" i="6"/>
  <c r="H5526" i="6"/>
  <c r="H5527" i="6"/>
  <c r="H5528" i="6"/>
  <c r="H5529" i="6"/>
  <c r="H5530" i="6"/>
  <c r="H5531" i="6"/>
  <c r="H5532" i="6"/>
  <c r="H5533" i="6"/>
  <c r="H5534" i="6"/>
  <c r="H5535" i="6"/>
  <c r="H5536" i="6"/>
  <c r="H5537" i="6"/>
  <c r="H5538" i="6"/>
  <c r="H5539" i="6"/>
  <c r="H5540" i="6"/>
  <c r="H5541" i="6"/>
  <c r="H5542" i="6"/>
  <c r="H5543" i="6"/>
  <c r="H5544" i="6"/>
  <c r="H5545" i="6"/>
  <c r="H5546" i="6"/>
  <c r="H5547" i="6"/>
  <c r="H5548" i="6"/>
  <c r="H5549" i="6"/>
  <c r="H5550" i="6"/>
  <c r="H5551" i="6"/>
  <c r="H5552" i="6"/>
  <c r="H5553" i="6"/>
  <c r="H5554" i="6"/>
  <c r="H5555" i="6"/>
  <c r="H5556" i="6"/>
  <c r="H5557" i="6"/>
  <c r="H5558" i="6"/>
  <c r="H5559" i="6"/>
  <c r="H5560" i="6"/>
  <c r="H5561" i="6"/>
  <c r="H5562" i="6"/>
  <c r="H5563" i="6"/>
  <c r="H5564" i="6"/>
  <c r="H5565" i="6"/>
  <c r="H5566" i="6"/>
  <c r="H5567" i="6"/>
  <c r="H5568" i="6"/>
  <c r="H5569" i="6"/>
  <c r="H5570" i="6"/>
  <c r="H5571" i="6"/>
  <c r="H5572" i="6"/>
  <c r="H5573" i="6"/>
  <c r="H5574" i="6"/>
  <c r="H5575" i="6"/>
  <c r="H5576" i="6"/>
  <c r="H5577" i="6"/>
  <c r="H5578" i="6"/>
  <c r="H5579" i="6"/>
  <c r="H5580" i="6"/>
  <c r="H5581" i="6"/>
  <c r="H5582" i="6"/>
  <c r="H5583" i="6"/>
  <c r="H5584" i="6"/>
  <c r="H5585" i="6"/>
  <c r="H5586" i="6"/>
  <c r="H5587" i="6"/>
  <c r="H5588" i="6"/>
  <c r="H5589" i="6"/>
  <c r="H5590" i="6"/>
  <c r="H5591" i="6"/>
  <c r="H5592" i="6"/>
  <c r="H5593" i="6"/>
  <c r="H5594" i="6"/>
  <c r="H5595" i="6"/>
  <c r="H5596" i="6"/>
  <c r="H5597" i="6"/>
  <c r="H5598" i="6"/>
  <c r="H5599" i="6"/>
  <c r="H5600" i="6"/>
  <c r="H5601" i="6"/>
  <c r="H5602" i="6"/>
  <c r="H5603" i="6"/>
  <c r="H5604" i="6"/>
  <c r="H5605" i="6"/>
  <c r="H5606" i="6"/>
  <c r="H5607" i="6"/>
  <c r="H5608" i="6"/>
  <c r="H5609" i="6"/>
  <c r="H5610" i="6"/>
  <c r="H5611" i="6"/>
  <c r="H5612" i="6"/>
  <c r="H5613" i="6"/>
  <c r="H5614" i="6"/>
  <c r="H5615" i="6"/>
  <c r="H5616" i="6"/>
  <c r="H5617" i="6"/>
  <c r="H5618" i="6"/>
  <c r="H5619" i="6"/>
  <c r="H5620" i="6"/>
  <c r="H5621" i="6"/>
  <c r="H5622" i="6"/>
  <c r="H5623" i="6"/>
  <c r="H5624" i="6"/>
  <c r="H5625" i="6"/>
  <c r="H5626" i="6"/>
  <c r="H5627" i="6"/>
  <c r="H5628" i="6"/>
  <c r="H5629" i="6"/>
  <c r="H5630" i="6"/>
  <c r="H5631" i="6"/>
  <c r="H5632" i="6"/>
  <c r="H5633" i="6"/>
  <c r="H5634" i="6"/>
  <c r="H5635" i="6"/>
  <c r="H5636" i="6"/>
  <c r="H5637" i="6"/>
  <c r="H5638" i="6"/>
  <c r="H5639" i="6"/>
  <c r="H5640" i="6"/>
  <c r="H5641" i="6"/>
  <c r="H5642" i="6"/>
  <c r="H5643" i="6"/>
  <c r="H5644" i="6"/>
  <c r="H5645" i="6"/>
  <c r="H5646" i="6"/>
  <c r="H5647" i="6"/>
  <c r="H5648" i="6"/>
  <c r="H5649" i="6"/>
  <c r="H5650" i="6"/>
  <c r="H5651" i="6"/>
  <c r="H5652" i="6"/>
  <c r="H5653" i="6"/>
  <c r="H5654" i="6"/>
  <c r="H5655" i="6"/>
  <c r="H5656" i="6"/>
  <c r="H5657" i="6"/>
  <c r="H5658" i="6"/>
  <c r="H5659" i="6"/>
  <c r="H5660" i="6"/>
  <c r="H5661" i="6"/>
  <c r="H5662" i="6"/>
  <c r="H5663" i="6"/>
  <c r="H5664" i="6"/>
  <c r="H5665" i="6"/>
  <c r="H5666" i="6"/>
  <c r="H5667" i="6"/>
  <c r="H5668" i="6"/>
  <c r="H5669" i="6"/>
  <c r="H5670" i="6"/>
  <c r="H5671" i="6"/>
  <c r="H5672" i="6"/>
  <c r="H5673" i="6"/>
  <c r="H5674" i="6"/>
  <c r="H5675" i="6"/>
  <c r="H5676" i="6"/>
  <c r="H5677" i="6"/>
  <c r="H5678" i="6"/>
  <c r="H5679" i="6"/>
  <c r="H5680" i="6"/>
  <c r="H5681" i="6"/>
  <c r="H5682" i="6"/>
  <c r="H5683" i="6"/>
  <c r="H5684" i="6"/>
  <c r="H5685" i="6"/>
  <c r="H5686" i="6"/>
  <c r="H5687" i="6"/>
  <c r="H5688" i="6"/>
  <c r="H5689" i="6"/>
  <c r="H5690" i="6"/>
  <c r="H5691" i="6"/>
  <c r="H5692" i="6"/>
  <c r="H5693" i="6"/>
  <c r="H5694" i="6"/>
  <c r="H5695" i="6"/>
  <c r="H5696" i="6"/>
  <c r="H5697" i="6"/>
  <c r="H5698" i="6"/>
  <c r="H5699" i="6"/>
  <c r="H5700" i="6"/>
  <c r="H5701" i="6"/>
  <c r="H5702" i="6"/>
  <c r="H5703" i="6"/>
  <c r="H5704" i="6"/>
  <c r="H5705" i="6"/>
  <c r="H5706" i="6"/>
  <c r="H5707" i="6"/>
  <c r="H5708" i="6"/>
  <c r="H5709" i="6"/>
  <c r="H5710" i="6"/>
  <c r="H5711" i="6"/>
  <c r="H5712" i="6"/>
  <c r="H5713" i="6"/>
  <c r="H5714" i="6"/>
  <c r="H5715" i="6"/>
  <c r="H5716" i="6"/>
  <c r="H5717" i="6"/>
  <c r="H5718" i="6"/>
  <c r="H5719" i="6"/>
  <c r="H5720" i="6"/>
  <c r="H5721" i="6"/>
  <c r="H5722" i="6"/>
  <c r="H5723" i="6"/>
  <c r="H5724" i="6"/>
  <c r="H5725" i="6"/>
  <c r="H5726" i="6"/>
  <c r="H5727" i="6"/>
  <c r="H5728" i="6"/>
  <c r="H5729" i="6"/>
  <c r="H5730" i="6"/>
  <c r="H5731" i="6"/>
  <c r="H5732" i="6"/>
  <c r="H5733" i="6"/>
  <c r="H5734" i="6"/>
  <c r="H5735" i="6"/>
  <c r="H5736" i="6"/>
  <c r="H5737" i="6"/>
  <c r="H5738" i="6"/>
  <c r="H5739" i="6"/>
  <c r="H5740" i="6"/>
  <c r="H5741" i="6"/>
  <c r="H5742" i="6"/>
  <c r="H5743" i="6"/>
  <c r="H5744" i="6"/>
  <c r="H5745" i="6"/>
  <c r="H5746" i="6"/>
  <c r="H5747" i="6"/>
  <c r="H5748" i="6"/>
  <c r="H5749" i="6"/>
  <c r="H5750" i="6"/>
  <c r="H5751" i="6"/>
  <c r="H5752" i="6"/>
  <c r="H5753" i="6"/>
  <c r="H5754" i="6"/>
  <c r="H5755" i="6"/>
  <c r="H5756" i="6"/>
  <c r="H5757" i="6"/>
  <c r="H5758" i="6"/>
  <c r="H5759" i="6"/>
  <c r="H5760" i="6"/>
  <c r="H5761" i="6"/>
  <c r="H5762" i="6"/>
  <c r="H5763" i="6"/>
  <c r="H5764" i="6"/>
  <c r="H5765" i="6"/>
  <c r="H5766" i="6"/>
  <c r="H5767" i="6"/>
  <c r="H5768" i="6"/>
  <c r="H5769" i="6"/>
  <c r="H5770" i="6"/>
  <c r="H5771" i="6"/>
  <c r="H5772" i="6"/>
  <c r="H5773" i="6"/>
  <c r="H5774" i="6"/>
  <c r="H5775" i="6"/>
  <c r="H5776" i="6"/>
  <c r="H5777" i="6"/>
  <c r="H5778" i="6"/>
  <c r="H5779" i="6"/>
  <c r="H5780" i="6"/>
  <c r="H5781" i="6"/>
  <c r="H5782" i="6"/>
  <c r="H5783" i="6"/>
  <c r="H5784" i="6"/>
  <c r="H5785" i="6"/>
  <c r="H5786" i="6"/>
  <c r="H5787" i="6"/>
  <c r="H5788" i="6"/>
  <c r="H5789" i="6"/>
  <c r="H5790" i="6"/>
  <c r="H5791" i="6"/>
  <c r="H5792" i="6"/>
  <c r="H5793" i="6"/>
  <c r="H5794" i="6"/>
  <c r="H5795" i="6"/>
  <c r="H5796" i="6"/>
  <c r="H5797" i="6"/>
  <c r="H5798" i="6"/>
  <c r="H5799" i="6"/>
  <c r="H5800" i="6"/>
  <c r="H5801" i="6"/>
  <c r="H5802" i="6"/>
  <c r="H5803" i="6"/>
  <c r="H5804" i="6"/>
  <c r="H5805" i="6"/>
  <c r="H5806" i="6"/>
  <c r="H5807" i="6"/>
  <c r="H5808" i="6"/>
  <c r="H5809" i="6"/>
  <c r="H5810" i="6"/>
  <c r="H5811" i="6"/>
  <c r="H5812" i="6"/>
  <c r="H5813" i="6"/>
  <c r="H5814" i="6"/>
  <c r="H5815" i="6"/>
  <c r="H5816" i="6"/>
  <c r="H5817" i="6"/>
  <c r="H5818" i="6"/>
  <c r="H5819" i="6"/>
  <c r="H5820" i="6"/>
  <c r="H5821" i="6"/>
  <c r="H5822" i="6"/>
  <c r="H5823" i="6"/>
  <c r="H5824" i="6"/>
  <c r="H5825" i="6"/>
  <c r="H5826" i="6"/>
  <c r="H5827" i="6"/>
  <c r="H5828" i="6"/>
  <c r="H5829" i="6"/>
  <c r="H5830" i="6"/>
  <c r="H5831" i="6"/>
  <c r="H5832" i="6"/>
  <c r="H5833" i="6"/>
  <c r="H5834" i="6"/>
  <c r="H5835" i="6"/>
  <c r="H5836" i="6"/>
  <c r="H5837" i="6"/>
  <c r="H5838" i="6"/>
  <c r="H5839" i="6"/>
  <c r="H5840" i="6"/>
  <c r="H5841" i="6"/>
  <c r="H5842" i="6"/>
  <c r="H5843" i="6"/>
  <c r="H5844" i="6"/>
  <c r="H5845" i="6"/>
  <c r="H5846" i="6"/>
  <c r="H5847" i="6"/>
  <c r="H5848" i="6"/>
  <c r="H5849" i="6"/>
  <c r="H5850" i="6"/>
  <c r="H5851" i="6"/>
  <c r="H5852" i="6"/>
  <c r="H5853" i="6"/>
  <c r="H5854" i="6"/>
  <c r="H5855" i="6"/>
  <c r="H5856" i="6"/>
  <c r="H5857" i="6"/>
  <c r="H5858" i="6"/>
  <c r="H5859" i="6"/>
  <c r="H5860" i="6"/>
  <c r="H5861" i="6"/>
  <c r="H5862" i="6"/>
  <c r="H5863" i="6"/>
  <c r="H5864" i="6"/>
  <c r="H5865" i="6"/>
  <c r="H5866" i="6"/>
  <c r="H5867" i="6"/>
  <c r="H5868" i="6"/>
  <c r="H5869" i="6"/>
  <c r="H5870" i="6"/>
  <c r="H5871" i="6"/>
  <c r="H5872" i="6"/>
  <c r="H5873" i="6"/>
  <c r="H5874" i="6"/>
  <c r="H5875" i="6"/>
  <c r="H5876" i="6"/>
  <c r="H5877" i="6"/>
  <c r="H5878" i="6"/>
  <c r="H5879" i="6"/>
  <c r="H5880" i="6"/>
  <c r="H5881" i="6"/>
  <c r="H5882" i="6"/>
  <c r="H5883" i="6"/>
  <c r="H5884" i="6"/>
  <c r="H5885" i="6"/>
  <c r="H5886" i="6"/>
  <c r="H5887" i="6"/>
  <c r="H5888" i="6"/>
  <c r="H5889" i="6"/>
  <c r="H5890" i="6"/>
  <c r="H5891" i="6"/>
  <c r="H5892" i="6"/>
  <c r="H5893" i="6"/>
  <c r="H5894" i="6"/>
  <c r="H5895" i="6"/>
  <c r="H5896" i="6"/>
  <c r="H5897" i="6"/>
  <c r="H5898" i="6"/>
  <c r="H5899" i="6"/>
  <c r="H5900" i="6"/>
  <c r="H5901" i="6"/>
  <c r="H5902" i="6"/>
  <c r="H5903" i="6"/>
  <c r="H5904" i="6"/>
  <c r="H5905" i="6"/>
  <c r="H5906" i="6"/>
  <c r="H5907" i="6"/>
  <c r="H5908" i="6"/>
  <c r="H5909" i="6"/>
  <c r="H5910" i="6"/>
  <c r="H5911" i="6"/>
  <c r="H5912" i="6"/>
  <c r="H5913" i="6"/>
  <c r="H5914" i="6"/>
  <c r="H5915" i="6"/>
  <c r="H5916" i="6"/>
  <c r="H5917" i="6"/>
  <c r="H5918" i="6"/>
  <c r="H5919" i="6"/>
  <c r="H5920" i="6"/>
  <c r="H5921" i="6"/>
  <c r="H5922" i="6"/>
  <c r="H5923" i="6"/>
  <c r="H5924" i="6"/>
  <c r="H5925" i="6"/>
  <c r="H5926" i="6"/>
  <c r="H5927" i="6"/>
  <c r="H5928" i="6"/>
  <c r="H5929" i="6"/>
  <c r="H5930" i="6"/>
  <c r="H5931" i="6"/>
  <c r="H5932" i="6"/>
  <c r="H5933" i="6"/>
  <c r="H5934" i="6"/>
  <c r="H5935" i="6"/>
  <c r="H5936" i="6"/>
  <c r="H5937" i="6"/>
  <c r="H5938" i="6"/>
  <c r="H5939" i="6"/>
  <c r="H5940" i="6"/>
  <c r="H5941" i="6"/>
  <c r="H5942" i="6"/>
  <c r="H5943" i="6"/>
  <c r="H5944" i="6"/>
  <c r="H5945" i="6"/>
  <c r="H5946" i="6"/>
  <c r="H5947" i="6"/>
  <c r="H5948" i="6"/>
  <c r="H5949" i="6"/>
  <c r="H5950" i="6"/>
  <c r="H5951" i="6"/>
  <c r="H5952" i="6"/>
  <c r="H5953" i="6"/>
  <c r="H5954" i="6"/>
  <c r="H5955" i="6"/>
  <c r="H5956" i="6"/>
  <c r="H5957" i="6"/>
  <c r="H5958" i="6"/>
  <c r="H5959" i="6"/>
  <c r="H5960" i="6"/>
  <c r="H5961" i="6"/>
  <c r="H5962" i="6"/>
  <c r="H5963" i="6"/>
  <c r="H5964" i="6"/>
  <c r="H5965" i="6"/>
  <c r="H5966" i="6"/>
  <c r="H5967" i="6"/>
  <c r="H5968" i="6"/>
  <c r="H5969" i="6"/>
  <c r="H5970" i="6"/>
  <c r="H5971" i="6"/>
  <c r="H5972" i="6"/>
  <c r="H5973" i="6"/>
  <c r="H5974" i="6"/>
  <c r="H5975" i="6"/>
  <c r="H5976" i="6"/>
  <c r="H5977" i="6"/>
  <c r="H5978" i="6"/>
  <c r="H5979" i="6"/>
  <c r="H5980" i="6"/>
  <c r="H5981" i="6"/>
  <c r="H5982" i="6"/>
  <c r="H5983" i="6"/>
  <c r="H5984" i="6"/>
  <c r="H5985" i="6"/>
  <c r="H5986" i="6"/>
  <c r="H5987" i="6"/>
  <c r="H5988" i="6"/>
  <c r="H5989" i="6"/>
  <c r="H5990" i="6"/>
  <c r="H5991" i="6"/>
  <c r="H5992" i="6"/>
  <c r="H5993" i="6"/>
  <c r="H5994" i="6"/>
  <c r="H5995" i="6"/>
  <c r="H5996" i="6"/>
  <c r="H5997" i="6"/>
  <c r="H5998" i="6"/>
  <c r="H5999" i="6"/>
  <c r="H6000" i="6"/>
  <c r="H6001" i="6"/>
  <c r="H6002" i="6"/>
  <c r="H6003" i="6"/>
  <c r="H6004" i="6"/>
  <c r="H6005" i="6"/>
  <c r="H6006" i="6"/>
  <c r="H6007" i="6"/>
  <c r="H6008" i="6"/>
  <c r="H6009" i="6"/>
  <c r="H6010" i="6"/>
  <c r="H6011" i="6"/>
  <c r="H6012" i="6"/>
  <c r="H6013" i="6"/>
  <c r="H6014" i="6"/>
  <c r="H6015" i="6"/>
  <c r="H6016" i="6"/>
  <c r="H6017" i="6"/>
  <c r="H6018" i="6"/>
  <c r="H6019" i="6"/>
  <c r="H6020" i="6"/>
  <c r="H6021" i="6"/>
  <c r="H6022" i="6"/>
  <c r="H6023" i="6"/>
  <c r="H6024" i="6"/>
  <c r="H6025" i="6"/>
  <c r="H6026" i="6"/>
  <c r="H6027" i="6"/>
  <c r="H6028" i="6"/>
  <c r="H6029" i="6"/>
  <c r="H6030" i="6"/>
  <c r="H6031" i="6"/>
  <c r="H6032" i="6"/>
  <c r="H6033" i="6"/>
  <c r="H6034" i="6"/>
  <c r="H6035" i="6"/>
  <c r="H6036" i="6"/>
  <c r="H6037" i="6"/>
  <c r="H6038" i="6"/>
  <c r="H6039" i="6"/>
  <c r="H6040" i="6"/>
  <c r="H6041" i="6"/>
  <c r="H6042" i="6"/>
  <c r="H6043" i="6"/>
  <c r="H6044" i="6"/>
  <c r="H6045" i="6"/>
  <c r="H6046" i="6"/>
  <c r="H6047" i="6"/>
  <c r="H6048" i="6"/>
  <c r="H6049" i="6"/>
  <c r="H6050" i="6"/>
  <c r="H6051" i="6"/>
  <c r="H6052" i="6"/>
  <c r="H6053" i="6"/>
  <c r="H6054" i="6"/>
  <c r="H6055" i="6"/>
  <c r="H6056" i="6"/>
  <c r="H6057" i="6"/>
  <c r="H6058" i="6"/>
  <c r="H6059" i="6"/>
  <c r="H6060" i="6"/>
  <c r="H6061" i="6"/>
  <c r="H6062" i="6"/>
  <c r="H6063" i="6"/>
  <c r="H6064" i="6"/>
  <c r="H6065" i="6"/>
  <c r="H6066" i="6"/>
  <c r="H6067" i="6"/>
  <c r="H6068" i="6"/>
  <c r="H6069" i="6"/>
  <c r="H6070" i="6"/>
  <c r="H6071" i="6"/>
  <c r="H6072" i="6"/>
  <c r="H6073" i="6"/>
  <c r="H6074" i="6"/>
  <c r="H6075" i="6"/>
  <c r="H6076" i="6"/>
  <c r="H6077" i="6"/>
  <c r="H6078" i="6"/>
  <c r="H6079" i="6"/>
  <c r="H6080" i="6"/>
  <c r="H6081" i="6"/>
  <c r="H6082" i="6"/>
  <c r="H6083" i="6"/>
  <c r="H6084" i="6"/>
  <c r="H6085" i="6"/>
  <c r="H6086" i="6"/>
  <c r="H6087" i="6"/>
  <c r="H6088" i="6"/>
  <c r="H6089" i="6"/>
  <c r="H6090" i="6"/>
  <c r="H6091" i="6"/>
  <c r="H6092" i="6"/>
  <c r="H6093" i="6"/>
  <c r="H6094" i="6"/>
  <c r="H6095" i="6"/>
  <c r="H6096" i="6"/>
  <c r="H6097" i="6"/>
  <c r="H6098" i="6"/>
  <c r="H6099" i="6"/>
  <c r="H6100" i="6"/>
  <c r="H6101" i="6"/>
  <c r="H6102" i="6"/>
  <c r="H6103" i="6"/>
  <c r="H6104" i="6"/>
  <c r="H6105" i="6"/>
  <c r="H6106" i="6"/>
  <c r="H6107" i="6"/>
  <c r="H6108" i="6"/>
  <c r="H6109" i="6"/>
  <c r="H6110" i="6"/>
  <c r="H6111" i="6"/>
  <c r="H6112" i="6"/>
  <c r="H6113" i="6"/>
  <c r="H6114" i="6"/>
  <c r="H6115" i="6"/>
  <c r="H6116" i="6"/>
  <c r="H6117" i="6"/>
  <c r="H6118" i="6"/>
  <c r="H6119" i="6"/>
  <c r="H6120" i="6"/>
  <c r="H6121" i="6"/>
  <c r="H6122" i="6"/>
  <c r="H6123" i="6"/>
  <c r="H6124" i="6"/>
  <c r="H6125" i="6"/>
  <c r="H6126" i="6"/>
  <c r="H6127" i="6"/>
  <c r="H6128" i="6"/>
  <c r="H6129" i="6"/>
  <c r="H6130" i="6"/>
  <c r="H6131" i="6"/>
  <c r="H6132" i="6"/>
  <c r="H6133" i="6"/>
  <c r="H6134" i="6"/>
  <c r="H6135" i="6"/>
  <c r="H6136" i="6"/>
  <c r="H6137" i="6"/>
  <c r="H6138" i="6"/>
  <c r="H6139" i="6"/>
  <c r="H6140" i="6"/>
  <c r="H6141" i="6"/>
  <c r="H6142" i="6"/>
  <c r="H6143" i="6"/>
  <c r="H6144" i="6"/>
  <c r="H6145" i="6"/>
  <c r="H6146" i="6"/>
  <c r="H6147" i="6"/>
  <c r="H6148" i="6"/>
  <c r="H6149" i="6"/>
  <c r="H6150" i="6"/>
  <c r="H6151" i="6"/>
  <c r="H6152" i="6"/>
  <c r="H6153" i="6"/>
  <c r="H6154" i="6"/>
  <c r="H6155" i="6"/>
  <c r="H6156" i="6"/>
  <c r="H6157" i="6"/>
  <c r="H6158" i="6"/>
  <c r="H6159" i="6"/>
  <c r="H6160" i="6"/>
  <c r="H6161" i="6"/>
  <c r="H6162" i="6"/>
  <c r="H6163" i="6"/>
  <c r="H6164" i="6"/>
  <c r="H6165" i="6"/>
  <c r="H6166" i="6"/>
  <c r="H6167" i="6"/>
  <c r="H6168" i="6"/>
  <c r="H6169" i="6"/>
  <c r="H6170" i="6"/>
  <c r="H6171" i="6"/>
  <c r="H6172" i="6"/>
  <c r="H6173" i="6"/>
  <c r="H6174" i="6"/>
  <c r="H6175" i="6"/>
  <c r="H6176" i="6"/>
  <c r="H6177" i="6"/>
  <c r="H6178" i="6"/>
  <c r="H6179" i="6"/>
  <c r="H6180" i="6"/>
  <c r="H6181" i="6"/>
  <c r="H6182" i="6"/>
  <c r="H6183" i="6"/>
  <c r="H6184" i="6"/>
  <c r="H6185" i="6"/>
  <c r="H6186" i="6"/>
  <c r="H6187" i="6"/>
  <c r="H6188" i="6"/>
  <c r="H6189" i="6"/>
  <c r="H6190" i="6"/>
  <c r="H6191" i="6"/>
  <c r="H6192" i="6"/>
  <c r="H6193" i="6"/>
  <c r="H6194" i="6"/>
  <c r="H6195" i="6"/>
  <c r="H6196" i="6"/>
  <c r="H6197" i="6"/>
  <c r="H6198" i="6"/>
  <c r="H6199" i="6"/>
  <c r="H6200" i="6"/>
  <c r="H6201" i="6"/>
  <c r="H6202" i="6"/>
  <c r="H6203" i="6"/>
  <c r="H6204" i="6"/>
  <c r="H6205" i="6"/>
  <c r="H6206" i="6"/>
  <c r="H6207" i="6"/>
  <c r="H6208" i="6"/>
  <c r="H6209" i="6"/>
  <c r="H6210" i="6"/>
  <c r="H6211" i="6"/>
  <c r="H6212" i="6"/>
  <c r="H6213" i="6"/>
  <c r="H6214" i="6"/>
  <c r="H6215" i="6"/>
  <c r="H6216" i="6"/>
  <c r="H6217" i="6"/>
  <c r="H6218" i="6"/>
  <c r="H6219" i="6"/>
  <c r="H6220" i="6"/>
  <c r="H6221" i="6"/>
  <c r="H6222" i="6"/>
  <c r="H6223" i="6"/>
  <c r="H6224" i="6"/>
  <c r="H6225" i="6"/>
  <c r="H6226" i="6"/>
  <c r="H6227" i="6"/>
  <c r="H6228" i="6"/>
  <c r="H6229" i="6"/>
  <c r="H6230" i="6"/>
  <c r="H6231" i="6"/>
  <c r="H6232" i="6"/>
  <c r="H6233" i="6"/>
  <c r="H6234" i="6"/>
  <c r="H6235" i="6"/>
  <c r="H6236" i="6"/>
  <c r="H6237" i="6"/>
  <c r="H6238" i="6"/>
  <c r="H6239" i="6"/>
  <c r="H6240" i="6"/>
  <c r="H6241" i="6"/>
  <c r="H6242" i="6"/>
  <c r="H6243" i="6"/>
  <c r="H6244" i="6"/>
  <c r="H6245" i="6"/>
  <c r="H6246" i="6"/>
  <c r="H6247" i="6"/>
  <c r="H6248" i="6"/>
  <c r="H6249" i="6"/>
  <c r="H6250" i="6"/>
  <c r="H6251" i="6"/>
  <c r="H6252" i="6"/>
  <c r="H6253" i="6"/>
  <c r="H6254" i="6"/>
  <c r="H6255" i="6"/>
  <c r="H6256" i="6"/>
  <c r="H6257" i="6"/>
  <c r="H6258" i="6"/>
  <c r="H6259" i="6"/>
  <c r="H6260" i="6"/>
  <c r="H6261" i="6"/>
  <c r="H6262" i="6"/>
  <c r="H6263" i="6"/>
  <c r="H6264" i="6"/>
  <c r="H6265" i="6"/>
  <c r="H6266" i="6"/>
  <c r="H6267" i="6"/>
  <c r="H6268" i="6"/>
  <c r="H6269" i="6"/>
  <c r="H6270" i="6"/>
  <c r="H6271" i="6"/>
  <c r="H6272" i="6"/>
  <c r="H6273" i="6"/>
  <c r="H6274" i="6"/>
  <c r="H6275" i="6"/>
  <c r="H6276" i="6"/>
  <c r="H6277" i="6"/>
  <c r="H6278" i="6"/>
  <c r="H6279" i="6"/>
  <c r="H6280" i="6"/>
  <c r="H6281" i="6"/>
  <c r="H6282" i="6"/>
  <c r="H6283" i="6"/>
  <c r="H6284" i="6"/>
  <c r="H6285" i="6"/>
  <c r="H6286" i="6"/>
  <c r="H6287" i="6"/>
  <c r="H6288" i="6"/>
  <c r="H6289" i="6"/>
  <c r="H6290" i="6"/>
  <c r="H6291" i="6"/>
  <c r="H6292" i="6"/>
  <c r="H6293" i="6"/>
  <c r="H6294" i="6"/>
  <c r="H6295" i="6"/>
  <c r="H6296" i="6"/>
  <c r="H6297" i="6"/>
  <c r="H6298" i="6"/>
  <c r="H6299" i="6"/>
  <c r="H6300" i="6"/>
  <c r="H6301" i="6"/>
  <c r="H6302" i="6"/>
  <c r="H6303" i="6"/>
  <c r="H6304" i="6"/>
  <c r="H6305" i="6"/>
  <c r="H6306" i="6"/>
  <c r="H6307" i="6"/>
  <c r="H6308" i="6"/>
  <c r="H6309" i="6"/>
  <c r="H6310" i="6"/>
  <c r="H6311" i="6"/>
  <c r="H6312" i="6"/>
  <c r="H6313" i="6"/>
  <c r="H6314" i="6"/>
  <c r="H6315" i="6"/>
  <c r="H6316" i="6"/>
  <c r="H6317" i="6"/>
  <c r="H6318" i="6"/>
  <c r="H6319" i="6"/>
  <c r="H6320" i="6"/>
  <c r="H6321" i="6"/>
  <c r="H6322" i="6"/>
  <c r="H6323" i="6"/>
  <c r="H6324" i="6"/>
  <c r="H6325" i="6"/>
  <c r="H6326" i="6"/>
  <c r="H6327" i="6"/>
  <c r="H6328" i="6"/>
  <c r="H6329" i="6"/>
  <c r="H6330" i="6"/>
  <c r="H6331" i="6"/>
  <c r="H6332" i="6"/>
  <c r="H6333" i="6"/>
  <c r="H6334" i="6"/>
  <c r="H6335" i="6"/>
  <c r="H6336" i="6"/>
  <c r="H6337" i="6"/>
  <c r="H6338" i="6"/>
  <c r="H6339" i="6"/>
  <c r="H6340" i="6"/>
  <c r="H6341" i="6"/>
  <c r="H6342" i="6"/>
  <c r="H6343" i="6"/>
  <c r="H6344" i="6"/>
  <c r="H6345" i="6"/>
  <c r="H6346" i="6"/>
  <c r="H6347" i="6"/>
  <c r="H6348" i="6"/>
  <c r="H6349" i="6"/>
  <c r="H6350" i="6"/>
  <c r="H6351" i="6"/>
  <c r="H6352" i="6"/>
  <c r="H6353" i="6"/>
  <c r="H6354" i="6"/>
  <c r="H6355" i="6"/>
  <c r="H6356" i="6"/>
  <c r="H6357" i="6"/>
  <c r="H6358" i="6"/>
  <c r="H6359" i="6"/>
  <c r="H6360" i="6"/>
  <c r="H6361" i="6"/>
  <c r="H6362" i="6"/>
  <c r="H6363" i="6"/>
  <c r="H6364" i="6"/>
  <c r="H6365" i="6"/>
  <c r="H6366" i="6"/>
  <c r="H6367" i="6"/>
  <c r="H6368" i="6"/>
  <c r="H6369" i="6"/>
  <c r="H6370" i="6"/>
  <c r="H6371" i="6"/>
  <c r="H6372" i="6"/>
  <c r="H6373" i="6"/>
  <c r="H6374" i="6"/>
  <c r="H6375" i="6"/>
  <c r="H6376" i="6"/>
  <c r="H6377" i="6"/>
  <c r="H6378" i="6"/>
  <c r="H6379" i="6"/>
  <c r="H6380" i="6"/>
  <c r="H6381" i="6"/>
  <c r="H6382" i="6"/>
  <c r="H6383" i="6"/>
  <c r="H6384" i="6"/>
  <c r="H6385" i="6"/>
  <c r="H6386" i="6"/>
  <c r="H6387" i="6"/>
  <c r="H6388" i="6"/>
  <c r="H6389" i="6"/>
  <c r="H6390" i="6"/>
  <c r="H6391" i="6"/>
  <c r="H6392" i="6"/>
  <c r="H6393" i="6"/>
  <c r="H6394" i="6"/>
  <c r="H6395" i="6"/>
  <c r="H6396" i="6"/>
  <c r="H6397" i="6"/>
  <c r="H6398" i="6"/>
  <c r="H6399" i="6"/>
  <c r="H6400" i="6"/>
  <c r="H6401" i="6"/>
  <c r="H6402" i="6"/>
  <c r="H6403" i="6"/>
  <c r="H6404" i="6"/>
  <c r="H6405" i="6"/>
  <c r="H6406" i="6"/>
  <c r="H6407" i="6"/>
  <c r="H6408" i="6"/>
  <c r="H6409" i="6"/>
  <c r="H6410" i="6"/>
  <c r="H6411" i="6"/>
  <c r="H6412" i="6"/>
  <c r="H6413" i="6"/>
  <c r="H6414" i="6"/>
  <c r="H6415" i="6"/>
  <c r="H6416" i="6"/>
  <c r="H6417" i="6"/>
  <c r="H6418" i="6"/>
  <c r="H6419" i="6"/>
  <c r="H6420" i="6"/>
  <c r="H6421" i="6"/>
  <c r="H6422" i="6"/>
  <c r="H6423" i="6"/>
  <c r="H6424" i="6"/>
  <c r="H6425" i="6"/>
  <c r="H6426" i="6"/>
  <c r="H6427" i="6"/>
  <c r="H6428" i="6"/>
  <c r="H6429" i="6"/>
  <c r="H6430" i="6"/>
  <c r="H6431" i="6"/>
  <c r="H6432" i="6"/>
  <c r="H6433" i="6"/>
  <c r="H6434" i="6"/>
  <c r="H6435" i="6"/>
  <c r="H6436" i="6"/>
  <c r="H6437" i="6"/>
  <c r="H6438" i="6"/>
  <c r="H6439" i="6"/>
  <c r="H6440" i="6"/>
  <c r="H6441" i="6"/>
  <c r="H6442" i="6"/>
  <c r="H6443" i="6"/>
  <c r="H6444" i="6"/>
  <c r="H6445" i="6"/>
  <c r="H6446" i="6"/>
  <c r="H6447" i="6"/>
  <c r="H6448" i="6"/>
  <c r="H6449" i="6"/>
  <c r="H6450" i="6"/>
  <c r="H6451" i="6"/>
  <c r="H6452" i="6"/>
  <c r="H6453" i="6"/>
  <c r="H6454" i="6"/>
  <c r="H6455" i="6"/>
  <c r="H6456" i="6"/>
  <c r="H6457" i="6"/>
  <c r="H6458" i="6"/>
  <c r="H6459" i="6"/>
  <c r="H6460" i="6"/>
  <c r="H6461" i="6"/>
  <c r="H6462" i="6"/>
  <c r="H6463" i="6"/>
  <c r="H6464" i="6"/>
  <c r="H6465" i="6"/>
  <c r="H6466" i="6"/>
  <c r="H6467" i="6"/>
  <c r="H6468" i="6"/>
  <c r="H6469" i="6"/>
  <c r="H6470" i="6"/>
  <c r="H6471" i="6"/>
  <c r="H6472" i="6"/>
  <c r="H6473" i="6"/>
  <c r="H6474" i="6"/>
  <c r="H6475" i="6"/>
  <c r="H6476" i="6"/>
  <c r="H6477" i="6"/>
  <c r="H6478" i="6"/>
  <c r="H6479" i="6"/>
  <c r="H6480" i="6"/>
  <c r="H6481" i="6"/>
  <c r="H6482" i="6"/>
  <c r="H6483" i="6"/>
  <c r="H6484" i="6"/>
  <c r="H6485" i="6"/>
  <c r="H6486" i="6"/>
  <c r="H6487" i="6"/>
  <c r="H6488" i="6"/>
  <c r="H6489" i="6"/>
  <c r="H6490" i="6"/>
  <c r="H6491" i="6"/>
  <c r="H6492" i="6"/>
  <c r="H6493" i="6"/>
  <c r="H6494" i="6"/>
  <c r="H6495" i="6"/>
  <c r="H6496" i="6"/>
  <c r="H6497" i="6"/>
  <c r="H6498" i="6"/>
  <c r="H6499" i="6"/>
  <c r="H6500" i="6"/>
  <c r="H6501" i="6"/>
  <c r="H6502" i="6"/>
  <c r="H6503" i="6"/>
  <c r="H6504" i="6"/>
  <c r="H6505" i="6"/>
  <c r="H6506" i="6"/>
  <c r="H6507" i="6"/>
  <c r="H6508" i="6"/>
  <c r="H6509" i="6"/>
  <c r="H6510" i="6"/>
  <c r="H6511" i="6"/>
  <c r="H6512" i="6"/>
  <c r="H6513" i="6"/>
  <c r="H6514" i="6"/>
  <c r="H6515" i="6"/>
  <c r="H6516" i="6"/>
  <c r="H6517" i="6"/>
  <c r="H6518" i="6"/>
  <c r="H6519" i="6"/>
  <c r="H6520" i="6"/>
  <c r="H6521" i="6"/>
  <c r="H6522" i="6"/>
  <c r="H6523" i="6"/>
  <c r="H6524" i="6"/>
  <c r="H6525" i="6"/>
  <c r="H6526" i="6"/>
  <c r="H6527" i="6"/>
  <c r="H6528" i="6"/>
  <c r="H6529" i="6"/>
  <c r="H6530" i="6"/>
  <c r="H6531" i="6"/>
  <c r="H6532" i="6"/>
  <c r="H6533" i="6"/>
  <c r="H6534" i="6"/>
  <c r="H6535" i="6"/>
  <c r="H6536" i="6"/>
  <c r="H6537" i="6"/>
  <c r="H6538" i="6"/>
  <c r="H6539" i="6"/>
  <c r="H6540" i="6"/>
  <c r="H6541" i="6"/>
  <c r="H6542" i="6"/>
  <c r="H6543" i="6"/>
  <c r="H6544" i="6"/>
  <c r="H6545" i="6"/>
  <c r="H6546" i="6"/>
  <c r="H6547" i="6"/>
  <c r="H6548" i="6"/>
  <c r="H6549" i="6"/>
  <c r="H6550" i="6"/>
  <c r="H6551" i="6"/>
  <c r="H6552" i="6"/>
  <c r="H6553" i="6"/>
  <c r="H6554" i="6"/>
  <c r="H6555" i="6"/>
  <c r="H6556" i="6"/>
  <c r="H6557" i="6"/>
  <c r="H6558" i="6"/>
  <c r="H6559" i="6"/>
  <c r="H6560" i="6"/>
  <c r="H6561" i="6"/>
  <c r="H6562" i="6"/>
  <c r="H6563" i="6"/>
  <c r="H6564" i="6"/>
  <c r="H6565" i="6"/>
  <c r="H6566" i="6"/>
  <c r="H6567" i="6"/>
  <c r="H6568" i="6"/>
  <c r="H6569" i="6"/>
  <c r="H6570" i="6"/>
  <c r="H6571" i="6"/>
  <c r="H6572" i="6"/>
  <c r="H6573" i="6"/>
  <c r="H6574" i="6"/>
  <c r="H6575" i="6"/>
  <c r="H6576" i="6"/>
  <c r="H6577" i="6"/>
  <c r="H6578" i="6"/>
  <c r="H6579" i="6"/>
  <c r="H6580" i="6"/>
  <c r="H6581" i="6"/>
  <c r="H6582" i="6"/>
  <c r="H6583" i="6"/>
  <c r="H6584" i="6"/>
  <c r="H6585" i="6"/>
  <c r="H6586" i="6"/>
  <c r="H6587" i="6"/>
  <c r="H6588" i="6"/>
  <c r="H6589" i="6"/>
  <c r="H6590" i="6"/>
  <c r="H6591" i="6"/>
  <c r="H6592" i="6"/>
  <c r="H6593" i="6"/>
  <c r="H6594" i="6"/>
  <c r="H6595" i="6"/>
  <c r="H6596" i="6"/>
  <c r="H6597" i="6"/>
  <c r="H6598" i="6"/>
  <c r="H6599" i="6"/>
  <c r="H6600" i="6"/>
  <c r="H6601" i="6"/>
  <c r="H6602" i="6"/>
  <c r="H6603" i="6"/>
  <c r="H6604" i="6"/>
  <c r="H6605" i="6"/>
  <c r="H6606" i="6"/>
  <c r="H6607" i="6"/>
  <c r="H6608" i="6"/>
  <c r="H6609" i="6"/>
  <c r="H6610" i="6"/>
  <c r="H6611" i="6"/>
  <c r="H6612" i="6"/>
  <c r="H6613" i="6"/>
  <c r="H6614" i="6"/>
  <c r="H6615" i="6"/>
  <c r="H6616" i="6"/>
  <c r="H6617" i="6"/>
  <c r="H6618" i="6"/>
  <c r="H6619" i="6"/>
  <c r="H6620" i="6"/>
  <c r="H6621" i="6"/>
  <c r="H6622" i="6"/>
  <c r="H6623" i="6"/>
  <c r="H6624" i="6"/>
  <c r="H6625" i="6"/>
  <c r="H6626" i="6"/>
  <c r="H6627" i="6"/>
  <c r="H6628" i="6"/>
  <c r="H6629" i="6"/>
  <c r="H6630" i="6"/>
  <c r="H6631" i="6"/>
  <c r="H6632" i="6"/>
  <c r="H6633" i="6"/>
  <c r="H6634" i="6"/>
  <c r="H6635" i="6"/>
  <c r="H6636" i="6"/>
  <c r="H6637" i="6"/>
  <c r="H6638" i="6"/>
  <c r="H6639" i="6"/>
  <c r="H6640" i="6"/>
  <c r="H6641" i="6"/>
  <c r="H6642" i="6"/>
  <c r="H6643" i="6"/>
  <c r="H6644" i="6"/>
  <c r="H6645" i="6"/>
  <c r="H6646" i="6"/>
  <c r="H6647" i="6"/>
  <c r="H6648" i="6"/>
  <c r="H6649" i="6"/>
  <c r="H6650" i="6"/>
  <c r="H6651" i="6"/>
  <c r="H6652" i="6"/>
  <c r="H6653" i="6"/>
  <c r="H6654" i="6"/>
  <c r="H6655" i="6"/>
  <c r="H6656" i="6"/>
  <c r="H6657" i="6"/>
  <c r="H6658" i="6"/>
  <c r="H6659" i="6"/>
  <c r="H6660" i="6"/>
  <c r="H6661" i="6"/>
  <c r="H6662" i="6"/>
  <c r="H6663" i="6"/>
  <c r="H6664" i="6"/>
  <c r="H6665" i="6"/>
  <c r="H6666" i="6"/>
  <c r="H6667" i="6"/>
  <c r="H6668" i="6"/>
  <c r="H6669" i="6"/>
  <c r="H6670" i="6"/>
  <c r="H6671" i="6"/>
  <c r="H6672" i="6"/>
  <c r="H6673" i="6"/>
  <c r="H6674" i="6"/>
  <c r="H6675" i="6"/>
  <c r="H6676" i="6"/>
  <c r="H6677" i="6"/>
  <c r="H6678" i="6"/>
  <c r="H6679" i="6"/>
  <c r="H6680" i="6"/>
  <c r="H6681" i="6"/>
  <c r="H6682" i="6"/>
  <c r="H6683" i="6"/>
  <c r="H6684" i="6"/>
  <c r="H6685" i="6"/>
  <c r="H6686" i="6"/>
  <c r="H6687" i="6"/>
  <c r="H6688" i="6"/>
  <c r="H6689" i="6"/>
  <c r="H6690" i="6"/>
  <c r="H6691" i="6"/>
  <c r="H6692" i="6"/>
  <c r="H6693" i="6"/>
  <c r="H6694" i="6"/>
  <c r="H6695" i="6"/>
  <c r="H6696" i="6"/>
  <c r="H6697" i="6"/>
  <c r="H6698" i="6"/>
  <c r="H6699" i="6"/>
  <c r="H6700" i="6"/>
  <c r="H6701" i="6"/>
  <c r="H6702" i="6"/>
  <c r="H6703" i="6"/>
  <c r="H6704" i="6"/>
  <c r="H6705" i="6"/>
  <c r="H6706" i="6"/>
  <c r="H6707" i="6"/>
  <c r="H6708" i="6"/>
  <c r="H6709" i="6"/>
  <c r="H6710" i="6"/>
  <c r="H6711" i="6"/>
  <c r="H6712" i="6"/>
  <c r="H6713" i="6"/>
  <c r="H6714" i="6"/>
  <c r="H6715" i="6"/>
  <c r="H6716" i="6"/>
  <c r="H6717" i="6"/>
  <c r="H6718" i="6"/>
  <c r="H6719" i="6"/>
  <c r="H6720" i="6"/>
  <c r="H6721" i="6"/>
  <c r="H6722" i="6"/>
  <c r="H6723" i="6"/>
  <c r="H6724" i="6"/>
  <c r="H6725" i="6"/>
  <c r="H6726" i="6"/>
  <c r="H6727" i="6"/>
  <c r="H6728" i="6"/>
  <c r="H6729" i="6"/>
  <c r="H6730" i="6"/>
  <c r="H6731" i="6"/>
  <c r="H6732" i="6"/>
  <c r="H6733" i="6"/>
  <c r="H6734" i="6"/>
  <c r="H6735" i="6"/>
  <c r="H6736" i="6"/>
  <c r="H6737" i="6"/>
  <c r="H6738" i="6"/>
  <c r="H6739" i="6"/>
  <c r="H6740" i="6"/>
  <c r="H6741" i="6"/>
  <c r="H6742" i="6"/>
  <c r="H6743" i="6"/>
  <c r="H6744" i="6"/>
  <c r="H6745" i="6"/>
  <c r="H6746" i="6"/>
  <c r="H6747" i="6"/>
  <c r="H6748" i="6"/>
  <c r="H6749" i="6"/>
  <c r="H6750" i="6"/>
  <c r="H6751" i="6"/>
  <c r="H6752" i="6"/>
  <c r="H6753" i="6"/>
  <c r="H6754" i="6"/>
  <c r="H6755" i="6"/>
  <c r="H6756" i="6"/>
  <c r="H6757" i="6"/>
  <c r="H6758" i="6"/>
  <c r="H6759" i="6"/>
  <c r="H6760" i="6"/>
  <c r="H6761" i="6"/>
  <c r="H6762" i="6"/>
  <c r="H6763" i="6"/>
  <c r="H6764" i="6"/>
  <c r="H6765" i="6"/>
  <c r="H6766" i="6"/>
  <c r="H6767" i="6"/>
  <c r="H6768" i="6"/>
  <c r="H6769" i="6"/>
  <c r="H6770" i="6"/>
  <c r="H6771" i="6"/>
  <c r="H6772" i="6"/>
  <c r="H6773" i="6"/>
  <c r="H6774" i="6"/>
  <c r="H6775" i="6"/>
  <c r="H6776" i="6"/>
  <c r="H6777" i="6"/>
  <c r="H6778" i="6"/>
  <c r="H6779" i="6"/>
  <c r="H6780" i="6"/>
  <c r="H6781" i="6"/>
  <c r="H6782" i="6"/>
  <c r="H6783" i="6"/>
  <c r="H6784" i="6"/>
  <c r="H6785" i="6"/>
  <c r="H6786" i="6"/>
  <c r="H6787" i="6"/>
  <c r="H6788" i="6"/>
  <c r="H6789" i="6"/>
  <c r="H6790" i="6"/>
  <c r="H6791" i="6"/>
  <c r="H6792" i="6"/>
  <c r="H6793" i="6"/>
  <c r="H6794" i="6"/>
  <c r="H6795" i="6"/>
  <c r="H6796" i="6"/>
  <c r="H6797" i="6"/>
  <c r="H6798" i="6"/>
  <c r="H6799" i="6"/>
  <c r="H6800" i="6"/>
  <c r="H6801" i="6"/>
  <c r="H6802" i="6"/>
  <c r="H6803" i="6"/>
  <c r="H6804" i="6"/>
  <c r="H6805" i="6"/>
  <c r="H6806" i="6"/>
  <c r="H6807" i="6"/>
  <c r="H6808" i="6"/>
  <c r="H6809" i="6"/>
  <c r="H6810" i="6"/>
  <c r="H6811" i="6"/>
  <c r="H6812" i="6"/>
  <c r="H6813" i="6"/>
  <c r="H6814" i="6"/>
  <c r="H6815" i="6"/>
  <c r="H6816" i="6"/>
  <c r="H6817" i="6"/>
  <c r="H6818" i="6"/>
  <c r="H6819" i="6"/>
  <c r="H6820" i="6"/>
  <c r="H6821" i="6"/>
  <c r="H6822" i="6"/>
  <c r="H6823" i="6"/>
  <c r="H6824" i="6"/>
  <c r="H6825" i="6"/>
  <c r="H6826" i="6"/>
  <c r="H6827" i="6"/>
  <c r="H6828" i="6"/>
  <c r="H6829" i="6"/>
  <c r="H6830" i="6"/>
  <c r="H6831" i="6"/>
  <c r="H6832" i="6"/>
  <c r="H6833" i="6"/>
  <c r="H6834" i="6"/>
  <c r="H6835" i="6"/>
  <c r="H6836" i="6"/>
  <c r="H6837" i="6"/>
  <c r="H6838" i="6"/>
  <c r="H6839" i="6"/>
  <c r="H6840" i="6"/>
  <c r="H6841" i="6"/>
  <c r="H6842" i="6"/>
  <c r="H6843" i="6"/>
  <c r="H6844" i="6"/>
  <c r="H6845" i="6"/>
  <c r="H6846" i="6"/>
  <c r="H6847" i="6"/>
  <c r="H6848" i="6"/>
  <c r="H6849" i="6"/>
  <c r="H6850" i="6"/>
  <c r="H6851" i="6"/>
  <c r="H6852" i="6"/>
  <c r="H6853" i="6"/>
  <c r="H6854" i="6"/>
  <c r="H6855" i="6"/>
  <c r="H6856" i="6"/>
  <c r="H6857" i="6"/>
  <c r="H6858" i="6"/>
  <c r="H6859" i="6"/>
  <c r="H6860" i="6"/>
  <c r="H6861" i="6"/>
  <c r="H6862" i="6"/>
  <c r="H6863" i="6"/>
  <c r="H6864" i="6"/>
  <c r="H6865" i="6"/>
  <c r="H6866" i="6"/>
  <c r="H6867" i="6"/>
  <c r="H6868" i="6"/>
  <c r="H6869" i="6"/>
  <c r="H6870" i="6"/>
  <c r="H6871" i="6"/>
  <c r="H6872" i="6"/>
  <c r="H6873" i="6"/>
  <c r="H6874" i="6"/>
  <c r="H6875" i="6"/>
  <c r="H6876" i="6"/>
  <c r="H6877" i="6"/>
  <c r="H6878" i="6"/>
  <c r="H6879" i="6"/>
  <c r="H6880" i="6"/>
  <c r="H6881" i="6"/>
  <c r="H6882" i="6"/>
  <c r="H6883" i="6"/>
  <c r="H6884" i="6"/>
  <c r="H6885" i="6"/>
  <c r="H6886" i="6"/>
  <c r="H6887" i="6"/>
  <c r="H6888" i="6"/>
  <c r="H6889" i="6"/>
  <c r="H6890" i="6"/>
  <c r="H6891" i="6"/>
  <c r="H6892" i="6"/>
  <c r="H6893" i="6"/>
  <c r="H6894" i="6"/>
  <c r="H6895" i="6"/>
  <c r="H6896" i="6"/>
  <c r="H6897" i="6"/>
  <c r="H6898" i="6"/>
  <c r="H6899" i="6"/>
  <c r="H6900" i="6"/>
  <c r="H6901" i="6"/>
  <c r="H6902" i="6"/>
  <c r="H6903" i="6"/>
  <c r="H6904" i="6"/>
  <c r="H6905" i="6"/>
  <c r="H6906" i="6"/>
  <c r="H6907" i="6"/>
  <c r="H6908" i="6"/>
  <c r="H6909" i="6"/>
  <c r="H6910" i="6"/>
  <c r="H6911" i="6"/>
  <c r="H6912" i="6"/>
  <c r="H6913" i="6"/>
  <c r="H6914" i="6"/>
  <c r="H6915" i="6"/>
  <c r="H6916" i="6"/>
  <c r="H6917" i="6"/>
  <c r="H6918" i="6"/>
  <c r="H6919" i="6"/>
  <c r="H6920" i="6"/>
  <c r="H6921" i="6"/>
  <c r="H6922" i="6"/>
  <c r="H6923" i="6"/>
  <c r="H6924" i="6"/>
  <c r="H6925" i="6"/>
  <c r="H6926" i="6"/>
  <c r="H6927" i="6"/>
  <c r="H6928" i="6"/>
  <c r="H6929" i="6"/>
  <c r="H6930" i="6"/>
  <c r="H6931" i="6"/>
  <c r="H6932" i="6"/>
  <c r="H6933" i="6"/>
  <c r="H6934" i="6"/>
  <c r="H6935" i="6"/>
  <c r="H6936" i="6"/>
  <c r="H6937" i="6"/>
  <c r="H6938" i="6"/>
  <c r="H6939" i="6"/>
  <c r="H6940" i="6"/>
  <c r="H6941" i="6"/>
  <c r="H6942" i="6"/>
  <c r="H6943" i="6"/>
  <c r="H6944" i="6"/>
  <c r="H6945" i="6"/>
  <c r="H6946" i="6"/>
  <c r="H6947" i="6"/>
  <c r="H6948" i="6"/>
  <c r="H6949" i="6"/>
  <c r="H6950" i="6"/>
  <c r="H6951" i="6"/>
  <c r="H6952" i="6"/>
  <c r="H6953" i="6"/>
  <c r="H6954" i="6"/>
  <c r="H6955" i="6"/>
  <c r="H6956" i="6"/>
  <c r="H6957" i="6"/>
  <c r="H6958" i="6"/>
  <c r="H6959" i="6"/>
  <c r="H6960" i="6"/>
  <c r="H6961" i="6"/>
  <c r="H6962" i="6"/>
  <c r="H6963" i="6"/>
  <c r="H6964" i="6"/>
  <c r="H6965" i="6"/>
  <c r="H6966" i="6"/>
  <c r="H6967" i="6"/>
  <c r="H6968" i="6"/>
  <c r="H6969" i="6"/>
  <c r="H6970" i="6"/>
  <c r="H6971" i="6"/>
  <c r="H6972" i="6"/>
  <c r="H6973" i="6"/>
  <c r="H6974" i="6"/>
  <c r="H6975" i="6"/>
  <c r="H6976" i="6"/>
  <c r="H6977" i="6"/>
  <c r="H6978" i="6"/>
  <c r="H6979" i="6"/>
  <c r="H6980" i="6"/>
  <c r="H6981" i="6"/>
  <c r="H6982" i="6"/>
  <c r="H6983" i="6"/>
  <c r="H6984" i="6"/>
  <c r="H6985" i="6"/>
  <c r="H6986" i="6"/>
  <c r="H6987" i="6"/>
  <c r="H6988" i="6"/>
  <c r="H6989" i="6"/>
  <c r="H6990" i="6"/>
  <c r="H6991" i="6"/>
  <c r="H6992" i="6"/>
  <c r="H6993" i="6"/>
  <c r="H6994" i="6"/>
  <c r="H6995" i="6"/>
  <c r="H6996" i="6"/>
  <c r="H6997" i="6"/>
  <c r="H6998" i="6"/>
  <c r="H6999" i="6"/>
  <c r="H7000" i="6"/>
  <c r="H7001" i="6"/>
  <c r="H7002" i="6"/>
  <c r="H7003" i="6"/>
  <c r="H7004" i="6"/>
  <c r="H7005" i="6"/>
  <c r="H7006" i="6"/>
  <c r="H7007" i="6"/>
  <c r="H7008" i="6"/>
  <c r="H7009" i="6"/>
  <c r="H7010" i="6"/>
  <c r="H7011" i="6"/>
  <c r="H7012" i="6"/>
  <c r="H7013" i="6"/>
  <c r="H7014" i="6"/>
  <c r="H7015" i="6"/>
  <c r="H7016" i="6"/>
  <c r="H7017" i="6"/>
  <c r="H7018" i="6"/>
  <c r="H7019" i="6"/>
  <c r="H7020" i="6"/>
  <c r="H7021" i="6"/>
  <c r="H7022" i="6"/>
  <c r="H7023" i="6"/>
  <c r="H7024" i="6"/>
  <c r="H7025" i="6"/>
  <c r="H7026" i="6"/>
  <c r="H7027" i="6"/>
  <c r="H7028" i="6"/>
  <c r="H7029" i="6"/>
  <c r="H7030" i="6"/>
  <c r="H7031" i="6"/>
  <c r="H7032" i="6"/>
  <c r="H7033" i="6"/>
  <c r="H7034" i="6"/>
  <c r="H7035" i="6"/>
  <c r="H7036" i="6"/>
  <c r="H7037" i="6"/>
  <c r="H7038" i="6"/>
  <c r="H7039" i="6"/>
  <c r="H7040" i="6"/>
  <c r="H7041" i="6"/>
  <c r="H7042" i="6"/>
  <c r="H7043" i="6"/>
  <c r="H7044" i="6"/>
  <c r="H7045" i="6"/>
  <c r="H7046" i="6"/>
  <c r="H7047" i="6"/>
  <c r="H7048" i="6"/>
  <c r="H7049" i="6"/>
  <c r="H7050" i="6"/>
  <c r="H7051" i="6"/>
  <c r="H7052" i="6"/>
  <c r="H7053" i="6"/>
  <c r="H7054" i="6"/>
  <c r="H7055" i="6"/>
  <c r="H7056" i="6"/>
  <c r="H7057" i="6"/>
  <c r="H7058" i="6"/>
  <c r="H7059" i="6"/>
  <c r="H7060" i="6"/>
  <c r="H7061" i="6"/>
  <c r="H7062" i="6"/>
  <c r="H7063" i="6"/>
  <c r="H7064" i="6"/>
  <c r="H7065" i="6"/>
  <c r="H7066" i="6"/>
  <c r="H7067" i="6"/>
  <c r="H7068" i="6"/>
  <c r="H7069" i="6"/>
  <c r="H7070" i="6"/>
  <c r="H7071" i="6"/>
  <c r="H7072" i="6"/>
  <c r="H7073" i="6"/>
  <c r="H7074" i="6"/>
  <c r="H7075" i="6"/>
  <c r="H7076" i="6"/>
  <c r="H7077" i="6"/>
  <c r="H7078" i="6"/>
  <c r="H7079" i="6"/>
  <c r="H7080" i="6"/>
  <c r="H7081" i="6"/>
  <c r="H7082" i="6"/>
  <c r="H7083" i="6"/>
  <c r="H7084" i="6"/>
  <c r="H7085" i="6"/>
  <c r="H7086" i="6"/>
  <c r="H7087" i="6"/>
  <c r="H7088" i="6"/>
  <c r="H7089" i="6"/>
  <c r="H7090" i="6"/>
  <c r="H7091" i="6"/>
  <c r="H7092" i="6"/>
  <c r="H7093" i="6"/>
  <c r="H7094" i="6"/>
  <c r="H7095" i="6"/>
  <c r="H7096" i="6"/>
  <c r="H7097" i="6"/>
  <c r="H7098" i="6"/>
  <c r="H7099" i="6"/>
  <c r="H7100" i="6"/>
  <c r="H7101" i="6"/>
  <c r="H7102" i="6"/>
  <c r="H7103" i="6"/>
  <c r="H7104" i="6"/>
  <c r="H7105" i="6"/>
  <c r="H7106" i="6"/>
  <c r="H7107" i="6"/>
  <c r="H7108" i="6"/>
  <c r="H7109" i="6"/>
  <c r="H7110" i="6"/>
  <c r="H7111" i="6"/>
  <c r="H7112" i="6"/>
  <c r="H7113" i="6"/>
  <c r="H7114" i="6"/>
  <c r="H7115" i="6"/>
  <c r="H7116" i="6"/>
  <c r="H7117" i="6"/>
  <c r="H7118" i="6"/>
  <c r="H7119" i="6"/>
  <c r="H7120" i="6"/>
  <c r="H7121" i="6"/>
  <c r="H7122" i="6"/>
  <c r="H7123" i="6"/>
  <c r="H7124" i="6"/>
  <c r="H7125" i="6"/>
  <c r="H7126" i="6"/>
  <c r="H7127" i="6"/>
  <c r="H7128" i="6"/>
  <c r="H7129" i="6"/>
  <c r="H7130" i="6"/>
  <c r="H7131" i="6"/>
  <c r="H7132" i="6"/>
  <c r="H7133" i="6"/>
  <c r="H7134" i="6"/>
  <c r="H7135" i="6"/>
  <c r="H7136" i="6"/>
  <c r="H7137" i="6"/>
  <c r="H7138" i="6"/>
  <c r="H7139" i="6"/>
  <c r="H7140" i="6"/>
  <c r="H7141" i="6"/>
  <c r="H7142" i="6"/>
  <c r="H7143" i="6"/>
  <c r="H7144" i="6"/>
  <c r="H7145" i="6"/>
  <c r="H7146" i="6"/>
  <c r="H7147" i="6"/>
  <c r="H7148" i="6"/>
  <c r="H7149" i="6"/>
  <c r="H7150" i="6"/>
  <c r="H7151" i="6"/>
  <c r="H7152" i="6"/>
  <c r="H7153" i="6"/>
  <c r="H7154" i="6"/>
  <c r="H7155" i="6"/>
  <c r="H7156" i="6"/>
  <c r="H7157" i="6"/>
  <c r="H7158" i="6"/>
  <c r="H7159" i="6"/>
  <c r="H7160" i="6"/>
  <c r="H7161" i="6"/>
  <c r="H7162" i="6"/>
  <c r="H7163" i="6"/>
  <c r="H7164" i="6"/>
  <c r="H7165" i="6"/>
  <c r="H7166" i="6"/>
  <c r="H7167" i="6"/>
  <c r="H7168" i="6"/>
  <c r="H7169" i="6"/>
  <c r="H7170" i="6"/>
  <c r="H7171" i="6"/>
  <c r="H7172" i="6"/>
  <c r="H7173" i="6"/>
  <c r="H7174" i="6"/>
  <c r="H7175" i="6"/>
  <c r="H7176" i="6"/>
  <c r="H7177" i="6"/>
  <c r="H7178" i="6"/>
  <c r="H7179" i="6"/>
  <c r="H7180" i="6"/>
  <c r="H7181" i="6"/>
  <c r="H7182" i="6"/>
  <c r="H7183" i="6"/>
  <c r="H7184" i="6"/>
  <c r="H7185" i="6"/>
  <c r="H7186" i="6"/>
  <c r="H7187" i="6"/>
  <c r="H7188" i="6"/>
  <c r="H7189" i="6"/>
  <c r="H7190" i="6"/>
  <c r="H7191" i="6"/>
  <c r="H7192" i="6"/>
  <c r="H7193" i="6"/>
  <c r="H7194" i="6"/>
  <c r="H7195" i="6"/>
  <c r="H7196" i="6"/>
  <c r="H7197" i="6"/>
  <c r="H7198" i="6"/>
  <c r="H7199" i="6"/>
  <c r="H7200" i="6"/>
  <c r="H7201" i="6"/>
  <c r="H7202" i="6"/>
  <c r="H7203" i="6"/>
  <c r="H7204" i="6"/>
  <c r="H7205" i="6"/>
  <c r="H7206" i="6"/>
  <c r="H7207" i="6"/>
  <c r="H7208" i="6"/>
  <c r="H7209" i="6"/>
  <c r="H7210" i="6"/>
  <c r="H7211" i="6"/>
  <c r="H7212" i="6"/>
  <c r="H7213" i="6"/>
  <c r="H7214" i="6"/>
  <c r="H7215" i="6"/>
  <c r="H7216" i="6"/>
  <c r="H7217" i="6"/>
  <c r="H7218" i="6"/>
  <c r="H7219" i="6"/>
  <c r="H7220" i="6"/>
  <c r="H7221" i="6"/>
  <c r="H7222" i="6"/>
  <c r="H7223" i="6"/>
  <c r="H7224" i="6"/>
  <c r="H7225" i="6"/>
  <c r="H7226" i="6"/>
  <c r="H7227" i="6"/>
  <c r="H7228" i="6"/>
  <c r="H7229" i="6"/>
  <c r="H7230" i="6"/>
  <c r="H7231" i="6"/>
  <c r="H7232" i="6"/>
  <c r="H7233" i="6"/>
  <c r="H7234" i="6"/>
  <c r="H7235" i="6"/>
  <c r="H7236" i="6"/>
  <c r="H7237" i="6"/>
  <c r="H7238" i="6"/>
  <c r="H7239" i="6"/>
  <c r="H7240" i="6"/>
  <c r="H7241" i="6"/>
  <c r="H7242" i="6"/>
  <c r="H7243" i="6"/>
  <c r="H7244" i="6"/>
  <c r="H7245" i="6"/>
  <c r="H7246" i="6"/>
  <c r="H7247" i="6"/>
  <c r="H7248" i="6"/>
  <c r="H7249" i="6"/>
  <c r="H7250" i="6"/>
  <c r="H7251" i="6"/>
  <c r="H7252" i="6"/>
  <c r="H7253" i="6"/>
  <c r="H7254" i="6"/>
  <c r="H7255" i="6"/>
  <c r="H7256" i="6"/>
  <c r="H7257" i="6"/>
  <c r="H7258" i="6"/>
  <c r="H7259" i="6"/>
  <c r="H7260" i="6"/>
  <c r="H7261" i="6"/>
  <c r="H7262" i="6"/>
  <c r="H7263" i="6"/>
  <c r="H7264" i="6"/>
  <c r="H7265" i="6"/>
  <c r="H7266" i="6"/>
  <c r="H7267" i="6"/>
  <c r="H7268" i="6"/>
  <c r="H7269" i="6"/>
  <c r="H7270" i="6"/>
  <c r="H7271" i="6"/>
  <c r="H7272" i="6"/>
  <c r="H7273" i="6"/>
  <c r="H7274" i="6"/>
  <c r="H7275" i="6"/>
  <c r="H7276" i="6"/>
  <c r="H7277" i="6"/>
  <c r="H7278" i="6"/>
  <c r="H7279" i="6"/>
  <c r="H7280" i="6"/>
  <c r="H7281" i="6"/>
  <c r="H7282" i="6"/>
  <c r="H7283" i="6"/>
  <c r="H7284" i="6"/>
  <c r="H7285" i="6"/>
  <c r="H7286" i="6"/>
  <c r="H7287" i="6"/>
  <c r="H7288" i="6"/>
  <c r="H7289" i="6"/>
  <c r="H7290" i="6"/>
  <c r="H7291" i="6"/>
  <c r="H7292" i="6"/>
  <c r="H7293" i="6"/>
  <c r="H7294" i="6"/>
  <c r="H7295" i="6"/>
  <c r="H7296" i="6"/>
  <c r="H7297" i="6"/>
  <c r="H7298" i="6"/>
  <c r="H7299" i="6"/>
  <c r="H7300" i="6"/>
  <c r="H7301" i="6"/>
  <c r="H7302" i="6"/>
  <c r="H7303" i="6"/>
  <c r="H7304" i="6"/>
  <c r="H7305" i="6"/>
  <c r="H7306" i="6"/>
  <c r="H7307" i="6"/>
  <c r="H7308" i="6"/>
  <c r="H7309" i="6"/>
  <c r="H7310" i="6"/>
  <c r="H7311" i="6"/>
  <c r="H7312" i="6"/>
  <c r="H7313" i="6"/>
  <c r="H7314" i="6"/>
  <c r="H7315" i="6"/>
  <c r="H7316" i="6"/>
  <c r="H7317" i="6"/>
  <c r="H7318" i="6"/>
  <c r="H7319" i="6"/>
  <c r="H7320" i="6"/>
  <c r="H7321" i="6"/>
  <c r="H7322" i="6"/>
  <c r="H7323" i="6"/>
  <c r="H7324" i="6"/>
  <c r="H7325" i="6"/>
  <c r="H7326" i="6"/>
  <c r="H7327" i="6"/>
  <c r="H7328" i="6"/>
  <c r="H7329" i="6"/>
  <c r="H7330" i="6"/>
  <c r="H7331" i="6"/>
  <c r="H7332" i="6"/>
  <c r="H7333" i="6"/>
  <c r="H7334" i="6"/>
  <c r="H7335" i="6"/>
  <c r="H7336" i="6"/>
  <c r="H7337" i="6"/>
  <c r="H7338" i="6"/>
  <c r="H7339" i="6"/>
  <c r="H7340" i="6"/>
  <c r="H7341" i="6"/>
  <c r="H7342" i="6"/>
  <c r="H7343" i="6"/>
  <c r="H7344" i="6"/>
  <c r="H7345" i="6"/>
  <c r="H7346" i="6"/>
  <c r="H7347" i="6"/>
  <c r="H7348" i="6"/>
  <c r="H7349" i="6"/>
  <c r="H7350" i="6"/>
  <c r="H7351" i="6"/>
  <c r="H7352" i="6"/>
  <c r="H7353" i="6"/>
  <c r="H7354" i="6"/>
  <c r="H7355" i="6"/>
  <c r="H7356" i="6"/>
  <c r="H7357" i="6"/>
  <c r="H7358" i="6"/>
  <c r="H7359" i="6"/>
  <c r="H7360" i="6"/>
  <c r="H7361" i="6"/>
  <c r="H7362" i="6"/>
  <c r="H7363" i="6"/>
  <c r="H7364" i="6"/>
  <c r="H7365" i="6"/>
  <c r="H7366" i="6"/>
  <c r="H7367" i="6"/>
  <c r="H7368" i="6"/>
  <c r="H7369" i="6"/>
  <c r="H7370" i="6"/>
  <c r="H7371" i="6"/>
  <c r="H7372" i="6"/>
  <c r="H7373" i="6"/>
  <c r="H7374" i="6"/>
  <c r="H7375" i="6"/>
  <c r="H7376" i="6"/>
  <c r="H7377" i="6"/>
  <c r="H7378" i="6"/>
  <c r="H7379" i="6"/>
  <c r="H7380" i="6"/>
  <c r="H7381" i="6"/>
  <c r="H7382" i="6"/>
  <c r="H7383" i="6"/>
  <c r="H7384" i="6"/>
  <c r="H7385" i="6"/>
  <c r="H7386" i="6"/>
  <c r="H7387" i="6"/>
  <c r="H7388" i="6"/>
  <c r="H7389" i="6"/>
  <c r="H7390" i="6"/>
  <c r="H7391" i="6"/>
  <c r="H7392" i="6"/>
  <c r="H7393" i="6"/>
  <c r="H7394" i="6"/>
  <c r="H7395" i="6"/>
  <c r="H7396" i="6"/>
  <c r="H7397" i="6"/>
  <c r="H7398" i="6"/>
  <c r="H7399" i="6"/>
  <c r="H7400" i="6"/>
  <c r="H7401" i="6"/>
  <c r="H7402" i="6"/>
  <c r="H7403" i="6"/>
  <c r="H7404" i="6"/>
  <c r="H7405" i="6"/>
  <c r="H7406" i="6"/>
  <c r="H7407" i="6"/>
  <c r="H7408" i="6"/>
  <c r="H7409" i="6"/>
  <c r="H7410" i="6"/>
  <c r="H7411" i="6"/>
  <c r="H7412" i="6"/>
  <c r="H7413" i="6"/>
  <c r="H7414" i="6"/>
  <c r="H7415" i="6"/>
  <c r="H7416" i="6"/>
  <c r="H7417" i="6"/>
  <c r="H7418" i="6"/>
  <c r="H7419" i="6"/>
  <c r="H7420" i="6"/>
  <c r="H7421" i="6"/>
  <c r="H7422" i="6"/>
  <c r="H7423" i="6"/>
  <c r="H7424" i="6"/>
  <c r="H7425" i="6"/>
  <c r="H7426" i="6"/>
  <c r="H7427" i="6"/>
  <c r="H7428" i="6"/>
  <c r="H7429" i="6"/>
  <c r="H7430" i="6"/>
  <c r="H7431" i="6"/>
  <c r="H7432" i="6"/>
  <c r="H7433" i="6"/>
  <c r="H7434" i="6"/>
  <c r="H7435" i="6"/>
  <c r="H7436" i="6"/>
  <c r="H7437" i="6"/>
  <c r="H7438" i="6"/>
  <c r="H7439" i="6"/>
  <c r="H7440" i="6"/>
  <c r="H7441" i="6"/>
  <c r="H7442" i="6"/>
  <c r="H7443" i="6"/>
  <c r="H7444" i="6"/>
  <c r="H7445" i="6"/>
  <c r="H7446" i="6"/>
  <c r="H7447" i="6"/>
  <c r="H7448" i="6"/>
  <c r="H7449" i="6"/>
  <c r="H7450" i="6"/>
  <c r="H7451" i="6"/>
  <c r="H7452" i="6"/>
  <c r="H7453" i="6"/>
  <c r="H7454" i="6"/>
  <c r="H7455" i="6"/>
  <c r="H7456" i="6"/>
  <c r="H7457" i="6"/>
  <c r="H7458" i="6"/>
  <c r="H7459" i="6"/>
  <c r="H7460" i="6"/>
  <c r="H7461" i="6"/>
  <c r="H7462" i="6"/>
  <c r="H7463" i="6"/>
  <c r="H7464" i="6"/>
  <c r="H7465" i="6"/>
  <c r="H7466" i="6"/>
  <c r="H7467" i="6"/>
  <c r="H7468" i="6"/>
  <c r="H7469" i="6"/>
  <c r="H7470" i="6"/>
  <c r="H7471" i="6"/>
  <c r="H7472" i="6"/>
  <c r="H7473" i="6"/>
  <c r="H7474" i="6"/>
  <c r="H7475" i="6"/>
  <c r="H7476" i="6"/>
  <c r="H7477" i="6"/>
  <c r="H7478" i="6"/>
  <c r="H7479" i="6"/>
  <c r="H7480" i="6"/>
  <c r="H7481" i="6"/>
  <c r="H7482" i="6"/>
  <c r="H7483" i="6"/>
  <c r="H7484" i="6"/>
  <c r="H7485" i="6"/>
  <c r="H7486" i="6"/>
  <c r="H7487" i="6"/>
  <c r="H7488" i="6"/>
  <c r="H7489" i="6"/>
  <c r="H7490" i="6"/>
  <c r="H7491" i="6"/>
  <c r="H7492" i="6"/>
  <c r="H7493" i="6"/>
  <c r="H7494" i="6"/>
  <c r="H7495" i="6"/>
  <c r="H7496" i="6"/>
  <c r="H7497" i="6"/>
  <c r="H7498" i="6"/>
  <c r="H7499" i="6"/>
  <c r="H7500" i="6"/>
  <c r="H7501" i="6"/>
  <c r="H7502" i="6"/>
  <c r="H7503" i="6"/>
  <c r="H7504" i="6"/>
  <c r="H7505" i="6"/>
  <c r="H7506" i="6"/>
  <c r="H7507" i="6"/>
  <c r="H7508" i="6"/>
  <c r="H7509" i="6"/>
  <c r="H7510" i="6"/>
  <c r="H7511" i="6"/>
  <c r="H7512" i="6"/>
  <c r="H7513" i="6"/>
  <c r="H7514" i="6"/>
  <c r="H7515" i="6"/>
  <c r="H7516" i="6"/>
  <c r="H7517" i="6"/>
  <c r="H7518" i="6"/>
  <c r="H7519" i="6"/>
  <c r="H7520" i="6"/>
  <c r="H7521" i="6"/>
  <c r="H7522" i="6"/>
  <c r="H7523" i="6"/>
  <c r="H7524" i="6"/>
  <c r="H7525" i="6"/>
  <c r="H7526" i="6"/>
  <c r="H7527" i="6"/>
  <c r="H7528" i="6"/>
  <c r="H7529" i="6"/>
  <c r="H7530" i="6"/>
  <c r="H7531" i="6"/>
  <c r="H7532" i="6"/>
  <c r="H7533" i="6"/>
  <c r="H7534" i="6"/>
  <c r="H7535" i="6"/>
  <c r="H7536" i="6"/>
  <c r="H7537" i="6"/>
  <c r="H7538" i="6"/>
  <c r="H7539" i="6"/>
  <c r="H7540" i="6"/>
  <c r="H7541" i="6"/>
  <c r="H7542" i="6"/>
  <c r="H7543" i="6"/>
  <c r="H7544" i="6"/>
  <c r="H7545" i="6"/>
  <c r="H7546" i="6"/>
  <c r="H7547" i="6"/>
  <c r="H7548" i="6"/>
  <c r="H7549" i="6"/>
  <c r="H7550" i="6"/>
  <c r="H7551" i="6"/>
  <c r="H7552" i="6"/>
  <c r="H7553" i="6"/>
  <c r="H7554" i="6"/>
  <c r="H7555" i="6"/>
  <c r="H7556" i="6"/>
  <c r="H7557" i="6"/>
  <c r="H7558" i="6"/>
  <c r="H7559" i="6"/>
  <c r="H7560" i="6"/>
  <c r="H7561" i="6"/>
  <c r="H7562" i="6"/>
  <c r="H7563" i="6"/>
  <c r="H7564" i="6"/>
  <c r="H7565" i="6"/>
  <c r="H7566" i="6"/>
  <c r="H7567" i="6"/>
  <c r="H7568" i="6"/>
  <c r="H7569" i="6"/>
  <c r="H7570" i="6"/>
  <c r="H7571" i="6"/>
  <c r="H7572" i="6"/>
  <c r="H7573" i="6"/>
  <c r="H7574" i="6"/>
  <c r="H7575" i="6"/>
  <c r="H7576" i="6"/>
  <c r="H7577" i="6"/>
  <c r="H7578" i="6"/>
  <c r="H7579" i="6"/>
  <c r="H7580" i="6"/>
  <c r="H7581" i="6"/>
  <c r="H7582" i="6"/>
  <c r="H7583" i="6"/>
  <c r="H7584" i="6"/>
  <c r="H7585" i="6"/>
  <c r="H7586" i="6"/>
  <c r="H7587" i="6"/>
  <c r="H7588" i="6"/>
  <c r="H7589" i="6"/>
  <c r="H7590" i="6"/>
  <c r="H7591" i="6"/>
  <c r="H7592" i="6"/>
  <c r="H7593" i="6"/>
  <c r="H7594" i="6"/>
  <c r="H7595" i="6"/>
  <c r="H7596" i="6"/>
  <c r="H7597" i="6"/>
  <c r="H7598" i="6"/>
  <c r="H7599" i="6"/>
  <c r="H7600" i="6"/>
  <c r="H7601" i="6"/>
  <c r="H7602" i="6"/>
  <c r="H7603" i="6"/>
  <c r="H7604" i="6"/>
  <c r="H7605" i="6"/>
  <c r="H7606" i="6"/>
  <c r="H7607" i="6"/>
  <c r="H7608" i="6"/>
  <c r="H7609" i="6"/>
  <c r="H7610" i="6"/>
  <c r="H7611" i="6"/>
  <c r="H7612" i="6"/>
  <c r="H7613" i="6"/>
  <c r="H7614" i="6"/>
  <c r="H7615" i="6"/>
  <c r="H7616" i="6"/>
  <c r="H7617" i="6"/>
  <c r="H7618" i="6"/>
  <c r="H7619" i="6"/>
  <c r="H7620" i="6"/>
  <c r="H7621" i="6"/>
  <c r="H7622" i="6"/>
  <c r="H7623" i="6"/>
  <c r="H7624" i="6"/>
  <c r="H7625" i="6"/>
  <c r="H7626" i="6"/>
  <c r="H7627" i="6"/>
  <c r="H7628" i="6"/>
  <c r="H7629" i="6"/>
  <c r="H7630" i="6"/>
  <c r="H7631" i="6"/>
  <c r="H7632" i="6"/>
  <c r="H7633" i="6"/>
  <c r="H7634" i="6"/>
  <c r="H7635" i="6"/>
  <c r="H7636" i="6"/>
  <c r="H7637" i="6"/>
  <c r="H7638" i="6"/>
  <c r="H7639" i="6"/>
  <c r="H7640" i="6"/>
  <c r="H7641" i="6"/>
  <c r="H7642" i="6"/>
  <c r="H7643" i="6"/>
  <c r="H7644" i="6"/>
  <c r="H7645" i="6"/>
  <c r="H7646" i="6"/>
  <c r="H7647" i="6"/>
  <c r="H7648" i="6"/>
  <c r="H7649" i="6"/>
  <c r="H7650" i="6"/>
  <c r="H7651" i="6"/>
  <c r="H7652" i="6"/>
  <c r="H7653" i="6"/>
  <c r="H7654" i="6"/>
  <c r="H7655" i="6"/>
  <c r="H7656" i="6"/>
  <c r="H7657" i="6"/>
  <c r="H7658" i="6"/>
  <c r="H7659" i="6"/>
  <c r="H7660" i="6"/>
  <c r="H7661" i="6"/>
  <c r="H7662" i="6"/>
  <c r="H7663" i="6"/>
  <c r="H7664" i="6"/>
  <c r="H7665" i="6"/>
  <c r="H7666" i="6"/>
  <c r="H7667" i="6"/>
  <c r="H7668" i="6"/>
  <c r="H7669" i="6"/>
  <c r="H7670" i="6"/>
  <c r="H7671" i="6"/>
  <c r="H7672" i="6"/>
  <c r="H7673" i="6"/>
  <c r="H7674" i="6"/>
  <c r="H7675" i="6"/>
  <c r="H7676" i="6"/>
  <c r="H7677" i="6"/>
  <c r="H7678" i="6"/>
  <c r="H7679" i="6"/>
  <c r="H7680" i="6"/>
  <c r="H7681" i="6"/>
  <c r="H7682" i="6"/>
  <c r="H7683" i="6"/>
  <c r="H7684" i="6"/>
  <c r="H7685" i="6"/>
  <c r="H7686" i="6"/>
  <c r="H7687" i="6"/>
  <c r="H7688" i="6"/>
  <c r="H7689" i="6"/>
  <c r="H7690" i="6"/>
  <c r="H7691" i="6"/>
  <c r="H7692" i="6"/>
  <c r="H7693" i="6"/>
  <c r="H7694" i="6"/>
  <c r="H7695" i="6"/>
  <c r="H7696" i="6"/>
  <c r="H7697" i="6"/>
  <c r="H7698" i="6"/>
  <c r="H7699" i="6"/>
  <c r="H7700" i="6"/>
  <c r="H7701" i="6"/>
  <c r="H7702" i="6"/>
  <c r="H7703" i="6"/>
  <c r="H7704" i="6"/>
  <c r="H7705" i="6"/>
  <c r="H7706" i="6"/>
  <c r="H7707" i="6"/>
  <c r="H7708" i="6"/>
  <c r="H7709" i="6"/>
  <c r="H7710" i="6"/>
  <c r="H7711" i="6"/>
  <c r="H7712" i="6"/>
  <c r="H7713" i="6"/>
  <c r="H7714" i="6"/>
  <c r="H7715" i="6"/>
  <c r="H7716" i="6"/>
  <c r="H7717" i="6"/>
  <c r="H7718" i="6"/>
  <c r="H7719" i="6"/>
  <c r="H7720" i="6"/>
  <c r="H7721" i="6"/>
  <c r="H7722" i="6"/>
  <c r="H7723" i="6"/>
  <c r="H7724" i="6"/>
  <c r="H7725" i="6"/>
  <c r="H7726" i="6"/>
  <c r="H7727" i="6"/>
  <c r="H7728" i="6"/>
  <c r="H7729" i="6"/>
  <c r="H7730" i="6"/>
  <c r="H7731" i="6"/>
  <c r="H7732" i="6"/>
  <c r="H7733" i="6"/>
  <c r="H7734" i="6"/>
  <c r="H7735" i="6"/>
  <c r="H7736" i="6"/>
  <c r="H7737" i="6"/>
  <c r="H7738" i="6"/>
  <c r="H7739" i="6"/>
  <c r="H7740" i="6"/>
  <c r="H7741" i="6"/>
  <c r="H7742" i="6"/>
  <c r="H7743" i="6"/>
  <c r="H7744" i="6"/>
  <c r="H7745" i="6"/>
  <c r="H7746" i="6"/>
  <c r="H7747" i="6"/>
  <c r="H7748" i="6"/>
  <c r="H7749" i="6"/>
  <c r="H7750" i="6"/>
  <c r="H7751" i="6"/>
  <c r="H7752" i="6"/>
  <c r="H7753" i="6"/>
  <c r="H7754" i="6"/>
  <c r="H7755" i="6"/>
  <c r="H7756" i="6"/>
  <c r="H7757" i="6"/>
  <c r="H7758" i="6"/>
  <c r="H7759" i="6"/>
  <c r="H7760" i="6"/>
  <c r="H7761" i="6"/>
  <c r="H7762" i="6"/>
  <c r="H7763" i="6"/>
  <c r="H7764" i="6"/>
  <c r="H7765" i="6"/>
  <c r="H7766" i="6"/>
  <c r="H7767" i="6"/>
  <c r="H7768" i="6"/>
  <c r="H7769" i="6"/>
  <c r="H7770" i="6"/>
  <c r="H7771" i="6"/>
  <c r="H7772" i="6"/>
  <c r="H7773" i="6"/>
  <c r="H7774" i="6"/>
  <c r="H7775" i="6"/>
  <c r="H7776" i="6"/>
  <c r="H7777" i="6"/>
  <c r="H7778" i="6"/>
  <c r="H7779" i="6"/>
  <c r="H7780" i="6"/>
  <c r="H7781" i="6"/>
  <c r="H7782" i="6"/>
  <c r="H7783" i="6"/>
  <c r="H7784" i="6"/>
  <c r="H7785" i="6"/>
  <c r="H7786" i="6"/>
  <c r="H7787" i="6"/>
  <c r="H7788" i="6"/>
  <c r="H7789" i="6"/>
  <c r="H7790" i="6"/>
  <c r="H7791" i="6"/>
  <c r="H7792" i="6"/>
  <c r="H7793" i="6"/>
  <c r="H7794" i="6"/>
  <c r="H7795" i="6"/>
  <c r="H7796" i="6"/>
  <c r="H7797" i="6"/>
  <c r="H7798" i="6"/>
  <c r="H7799" i="6"/>
  <c r="H7800" i="6"/>
  <c r="H7801" i="6"/>
  <c r="H7802" i="6"/>
  <c r="H7803" i="6"/>
  <c r="H7804" i="6"/>
  <c r="H7805" i="6"/>
  <c r="H7806" i="6"/>
  <c r="H7807" i="6"/>
  <c r="H7808" i="6"/>
  <c r="H7809" i="6"/>
  <c r="H7810" i="6"/>
  <c r="H7811" i="6"/>
  <c r="H7812" i="6"/>
  <c r="H7813" i="6"/>
  <c r="H7814" i="6"/>
  <c r="H7815" i="6"/>
  <c r="H7816" i="6"/>
  <c r="H7817" i="6"/>
  <c r="H7818" i="6"/>
  <c r="H7819" i="6"/>
  <c r="H7820" i="6"/>
  <c r="H7821" i="6"/>
  <c r="H7822" i="6"/>
  <c r="H7823" i="6"/>
  <c r="H7824" i="6"/>
  <c r="H7825" i="6"/>
  <c r="H7826" i="6"/>
  <c r="H7827" i="6"/>
  <c r="H7828" i="6"/>
  <c r="H7829" i="6"/>
  <c r="H7830" i="6"/>
  <c r="H7831" i="6"/>
  <c r="H7832" i="6"/>
  <c r="H7833" i="6"/>
  <c r="H7834" i="6"/>
  <c r="H7835" i="6"/>
  <c r="H7836" i="6"/>
  <c r="H7837" i="6"/>
  <c r="H7838" i="6"/>
  <c r="H7839" i="6"/>
  <c r="H7840" i="6"/>
  <c r="H7841" i="6"/>
  <c r="H7842" i="6"/>
  <c r="H7843" i="6"/>
  <c r="H7844" i="6"/>
  <c r="H7845" i="6"/>
  <c r="H7846" i="6"/>
  <c r="H7847" i="6"/>
  <c r="H7848" i="6"/>
  <c r="H7849" i="6"/>
  <c r="H7850" i="6"/>
  <c r="H7851" i="6"/>
  <c r="H7852" i="6"/>
  <c r="H7853" i="6"/>
  <c r="H7854" i="6"/>
  <c r="H7855" i="6"/>
  <c r="H7856" i="6"/>
  <c r="H7857" i="6"/>
  <c r="H7858" i="6"/>
  <c r="H7859" i="6"/>
  <c r="H7860" i="6"/>
  <c r="H7861" i="6"/>
  <c r="H7862" i="6"/>
  <c r="H7863" i="6"/>
  <c r="H7864" i="6"/>
  <c r="H7865" i="6"/>
  <c r="H7866" i="6"/>
  <c r="H7867" i="6"/>
  <c r="H7868" i="6"/>
  <c r="H7869" i="6"/>
  <c r="H7870" i="6"/>
  <c r="H7871" i="6"/>
  <c r="H7872" i="6"/>
  <c r="H7873" i="6"/>
  <c r="H7874" i="6"/>
  <c r="H7875" i="6"/>
  <c r="H7876" i="6"/>
  <c r="H7877" i="6"/>
  <c r="H7878" i="6"/>
  <c r="H7879" i="6"/>
  <c r="H7880" i="6"/>
  <c r="H7881" i="6"/>
  <c r="H7882" i="6"/>
  <c r="H7883" i="6"/>
  <c r="H7884" i="6"/>
  <c r="H7885" i="6"/>
  <c r="H7886" i="6"/>
  <c r="H7887" i="6"/>
  <c r="H7888" i="6"/>
  <c r="H7889" i="6"/>
  <c r="H7890" i="6"/>
  <c r="H7891" i="6"/>
  <c r="H7892" i="6"/>
  <c r="H7893" i="6"/>
  <c r="H7894" i="6"/>
  <c r="H7895" i="6"/>
  <c r="H7896" i="6"/>
  <c r="H7897" i="6"/>
  <c r="H7898" i="6"/>
  <c r="H7899" i="6"/>
  <c r="H7900" i="6"/>
  <c r="H7901" i="6"/>
  <c r="H7902" i="6"/>
  <c r="H7903" i="6"/>
  <c r="H7904" i="6"/>
  <c r="H7905" i="6"/>
  <c r="H7906" i="6"/>
  <c r="H7907" i="6"/>
  <c r="H7908" i="6"/>
  <c r="H7909" i="6"/>
  <c r="H7910" i="6"/>
  <c r="H7911" i="6"/>
  <c r="H7912" i="6"/>
  <c r="H7913" i="6"/>
  <c r="H7914" i="6"/>
  <c r="H7915" i="6"/>
  <c r="H7916" i="6"/>
  <c r="H7917" i="6"/>
  <c r="H7918" i="6"/>
  <c r="H7919" i="6"/>
  <c r="H7920" i="6"/>
  <c r="H7921" i="6"/>
  <c r="H7922" i="6"/>
  <c r="H7923" i="6"/>
  <c r="H7924" i="6"/>
  <c r="H7925" i="6"/>
  <c r="H7926" i="6"/>
  <c r="H7927" i="6"/>
  <c r="H7928" i="6"/>
  <c r="H7929" i="6"/>
  <c r="H7930" i="6"/>
  <c r="H7931" i="6"/>
  <c r="H7932" i="6"/>
  <c r="H7933" i="6"/>
  <c r="H7934" i="6"/>
  <c r="H7935" i="6"/>
  <c r="H7936" i="6"/>
  <c r="H7937" i="6"/>
  <c r="H7938" i="6"/>
  <c r="H7939" i="6"/>
  <c r="H7940" i="6"/>
  <c r="H7941" i="6"/>
  <c r="H7942" i="6"/>
  <c r="H7943" i="6"/>
  <c r="H7944" i="6"/>
  <c r="H7945" i="6"/>
  <c r="H7946" i="6"/>
  <c r="H7947" i="6"/>
  <c r="H7948" i="6"/>
  <c r="H7949" i="6"/>
  <c r="H7950" i="6"/>
  <c r="H7951" i="6"/>
  <c r="H7952" i="6"/>
  <c r="H7953" i="6"/>
  <c r="H7954" i="6"/>
  <c r="H7955" i="6"/>
  <c r="H7956" i="6"/>
  <c r="H7957" i="6"/>
  <c r="H7958" i="6"/>
  <c r="H7959" i="6"/>
  <c r="H7960" i="6"/>
  <c r="H7961" i="6"/>
  <c r="H7962" i="6"/>
  <c r="H7963" i="6"/>
  <c r="H7964" i="6"/>
  <c r="H7965" i="6"/>
  <c r="H7966" i="6"/>
  <c r="H7967" i="6"/>
  <c r="H7968" i="6"/>
  <c r="H7969" i="6"/>
  <c r="H7970" i="6"/>
  <c r="H7971" i="6"/>
  <c r="H7972" i="6"/>
  <c r="H7973" i="6"/>
  <c r="H7974" i="6"/>
  <c r="H7975" i="6"/>
  <c r="H7976" i="6"/>
  <c r="H7977" i="6"/>
  <c r="H7978" i="6"/>
  <c r="H7979" i="6"/>
  <c r="H7980" i="6"/>
  <c r="H7981" i="6"/>
  <c r="H7982" i="6"/>
  <c r="H7983" i="6"/>
  <c r="H7984" i="6"/>
  <c r="H7985" i="6"/>
  <c r="H7986" i="6"/>
  <c r="H7987" i="6"/>
  <c r="H7988" i="6"/>
  <c r="H7989" i="6"/>
  <c r="H7990" i="6"/>
  <c r="H7991" i="6"/>
  <c r="H7992" i="6"/>
  <c r="H7993" i="6"/>
  <c r="H7994" i="6"/>
  <c r="H7995" i="6"/>
  <c r="H7996" i="6"/>
  <c r="H7997" i="6"/>
  <c r="H7998" i="6"/>
  <c r="H7999" i="6"/>
  <c r="H8000" i="6"/>
  <c r="H8001" i="6"/>
  <c r="H8002" i="6"/>
  <c r="H8003" i="6"/>
  <c r="H8004" i="6"/>
  <c r="H8005" i="6"/>
  <c r="H8006" i="6"/>
  <c r="H8007" i="6"/>
  <c r="H8008" i="6"/>
  <c r="H8009" i="6"/>
  <c r="H8010" i="6"/>
  <c r="H8011" i="6"/>
  <c r="H8012" i="6"/>
  <c r="H8013" i="6"/>
  <c r="H8014" i="6"/>
  <c r="H8015" i="6"/>
  <c r="H8016" i="6"/>
  <c r="H8017" i="6"/>
  <c r="H8018" i="6"/>
  <c r="H8019" i="6"/>
  <c r="H8020" i="6"/>
  <c r="H8021" i="6"/>
  <c r="H8022" i="6"/>
  <c r="H8023" i="6"/>
  <c r="H8024" i="6"/>
  <c r="H8025" i="6"/>
  <c r="H8026" i="6"/>
  <c r="H8027" i="6"/>
  <c r="H8028" i="6"/>
  <c r="H8029" i="6"/>
  <c r="H8030" i="6"/>
  <c r="H8031" i="6"/>
  <c r="H8032" i="6"/>
  <c r="H8033" i="6"/>
  <c r="H8034" i="6"/>
  <c r="H8035" i="6"/>
  <c r="H8036" i="6"/>
  <c r="H8037" i="6"/>
  <c r="H8038" i="6"/>
  <c r="H8039" i="6"/>
  <c r="H8040" i="6"/>
  <c r="H8041" i="6"/>
  <c r="H8042" i="6"/>
  <c r="H8043" i="6"/>
  <c r="H8044" i="6"/>
  <c r="H8045" i="6"/>
  <c r="H8046" i="6"/>
  <c r="H8047" i="6"/>
  <c r="H8048" i="6"/>
  <c r="H8049" i="6"/>
  <c r="H8050" i="6"/>
  <c r="H8051" i="6"/>
  <c r="H8052" i="6"/>
  <c r="H8053" i="6"/>
  <c r="H8054" i="6"/>
  <c r="H8055" i="6"/>
  <c r="H8056" i="6"/>
  <c r="H8057" i="6"/>
  <c r="H8058" i="6"/>
  <c r="H8059" i="6"/>
  <c r="H8060" i="6"/>
  <c r="H8061" i="6"/>
  <c r="H8062" i="6"/>
  <c r="H8063" i="6"/>
  <c r="H8064" i="6"/>
  <c r="H8065" i="6"/>
  <c r="H8066" i="6"/>
  <c r="H8067" i="6"/>
  <c r="H8068" i="6"/>
  <c r="H8069" i="6"/>
  <c r="H8070" i="6"/>
  <c r="H8071" i="6"/>
  <c r="H8072" i="6"/>
  <c r="H8073" i="6"/>
  <c r="H8074" i="6"/>
  <c r="H8075" i="6"/>
  <c r="H8076" i="6"/>
  <c r="H8077" i="6"/>
  <c r="H8078" i="6"/>
  <c r="H8079" i="6"/>
  <c r="H8080" i="6"/>
  <c r="H8081" i="6"/>
  <c r="H8082" i="6"/>
  <c r="H8083" i="6"/>
  <c r="H8084" i="6"/>
  <c r="H8085" i="6"/>
  <c r="H8086" i="6"/>
  <c r="H8087" i="6"/>
  <c r="H8088" i="6"/>
  <c r="H8089" i="6"/>
  <c r="H8090" i="6"/>
  <c r="H8091" i="6"/>
  <c r="H8092" i="6"/>
  <c r="H8093" i="6"/>
  <c r="H8094" i="6"/>
  <c r="H8095" i="6"/>
  <c r="H8096" i="6"/>
  <c r="H8097" i="6"/>
  <c r="H8098" i="6"/>
  <c r="H8099" i="6"/>
  <c r="H8100" i="6"/>
  <c r="H8101" i="6"/>
  <c r="H8102" i="6"/>
  <c r="H8103" i="6"/>
  <c r="H8104" i="6"/>
  <c r="H8105" i="6"/>
  <c r="H8106" i="6"/>
  <c r="H8107" i="6"/>
  <c r="H8108" i="6"/>
  <c r="H8109" i="6"/>
  <c r="H8110" i="6"/>
  <c r="H8111" i="6"/>
  <c r="H8112" i="6"/>
  <c r="H8113" i="6"/>
  <c r="H8114" i="6"/>
  <c r="H8115" i="6"/>
  <c r="H8116" i="6"/>
  <c r="H8117" i="6"/>
  <c r="H8118" i="6"/>
  <c r="H8119" i="6"/>
  <c r="H8120" i="6"/>
  <c r="H8121" i="6"/>
  <c r="H8122" i="6"/>
  <c r="H8123" i="6"/>
  <c r="H8124" i="6"/>
  <c r="H8125" i="6"/>
  <c r="H8126" i="6"/>
  <c r="H8127" i="6"/>
  <c r="H8128" i="6"/>
  <c r="H8129" i="6"/>
  <c r="H8130" i="6"/>
  <c r="H8131" i="6"/>
  <c r="H8132" i="6"/>
  <c r="H8133" i="6"/>
  <c r="H8134" i="6"/>
  <c r="H8135" i="6"/>
  <c r="H8136" i="6"/>
  <c r="H8137" i="6"/>
  <c r="H8138" i="6"/>
  <c r="H8139" i="6"/>
  <c r="H8140" i="6"/>
  <c r="H8141" i="6"/>
  <c r="H8142" i="6"/>
  <c r="H8143" i="6"/>
  <c r="H8144" i="6"/>
  <c r="H8145" i="6"/>
  <c r="H8146" i="6"/>
  <c r="H8147" i="6"/>
  <c r="H8148" i="6"/>
  <c r="H8149" i="6"/>
  <c r="H8150" i="6"/>
  <c r="H8151" i="6"/>
  <c r="H8152" i="6"/>
  <c r="H8153" i="6"/>
  <c r="H8154" i="6"/>
  <c r="H8155" i="6"/>
  <c r="H8156" i="6"/>
  <c r="H8157" i="6"/>
  <c r="H8158" i="6"/>
  <c r="H8159" i="6"/>
  <c r="H8160" i="6"/>
  <c r="H8161" i="6"/>
  <c r="H8162" i="6"/>
  <c r="H8163" i="6"/>
  <c r="H8164" i="6"/>
  <c r="H8165" i="6"/>
  <c r="H8166" i="6"/>
  <c r="H8167" i="6"/>
  <c r="H8168" i="6"/>
  <c r="H8169" i="6"/>
  <c r="H8170" i="6"/>
  <c r="H8171" i="6"/>
  <c r="H8172" i="6"/>
  <c r="H8173" i="6"/>
  <c r="H8174" i="6"/>
  <c r="H8175" i="6"/>
  <c r="H8176" i="6"/>
  <c r="H8177" i="6"/>
  <c r="H8178" i="6"/>
  <c r="H8179" i="6"/>
  <c r="H8180" i="6"/>
  <c r="H8181" i="6"/>
  <c r="H8182" i="6"/>
  <c r="H8183" i="6"/>
  <c r="H8184" i="6"/>
  <c r="H8185" i="6"/>
  <c r="H8186" i="6"/>
  <c r="H8187" i="6"/>
  <c r="H8188" i="6"/>
  <c r="H8189" i="6"/>
  <c r="H8190" i="6"/>
  <c r="H8191" i="6"/>
  <c r="H8192" i="6"/>
  <c r="H8193" i="6"/>
  <c r="H8194" i="6"/>
  <c r="H8195" i="6"/>
  <c r="H8196" i="6"/>
  <c r="H8197" i="6"/>
  <c r="H8198" i="6"/>
  <c r="H8199" i="6"/>
  <c r="H8200" i="6"/>
  <c r="H8201" i="6"/>
  <c r="H8202" i="6"/>
  <c r="H8203" i="6"/>
  <c r="H8204" i="6"/>
  <c r="H8205" i="6"/>
  <c r="H8206" i="6"/>
  <c r="H8207" i="6"/>
  <c r="H8208" i="6"/>
  <c r="H8209" i="6"/>
  <c r="H8210" i="6"/>
  <c r="H8211" i="6"/>
  <c r="H8212" i="6"/>
  <c r="H8213" i="6"/>
  <c r="H8214" i="6"/>
  <c r="H8215" i="6"/>
  <c r="H8216" i="6"/>
  <c r="H8217" i="6"/>
  <c r="H8218" i="6"/>
  <c r="H8219" i="6"/>
  <c r="H8220" i="6"/>
  <c r="H8221" i="6"/>
  <c r="H8222" i="6"/>
  <c r="H8223" i="6"/>
  <c r="H8224" i="6"/>
  <c r="H8225" i="6"/>
  <c r="H8226" i="6"/>
  <c r="H8227" i="6"/>
  <c r="H8228" i="6"/>
  <c r="H8229" i="6"/>
  <c r="H8230" i="6"/>
  <c r="H8231" i="6"/>
  <c r="H8232" i="6"/>
  <c r="H8233" i="6"/>
  <c r="H8234" i="6"/>
  <c r="H8235" i="6"/>
  <c r="H8236" i="6"/>
  <c r="H8237" i="6"/>
  <c r="H8238" i="6"/>
  <c r="H8239" i="6"/>
  <c r="H8240" i="6"/>
  <c r="H8241" i="6"/>
  <c r="H8242" i="6"/>
  <c r="H8243" i="6"/>
  <c r="H8244" i="6"/>
  <c r="H8245" i="6"/>
  <c r="H8246" i="6"/>
  <c r="H8247" i="6"/>
  <c r="H8248" i="6"/>
  <c r="H8249" i="6"/>
  <c r="H8250" i="6"/>
  <c r="H8251" i="6"/>
  <c r="H8252" i="6"/>
  <c r="H8253" i="6"/>
  <c r="H8254" i="6"/>
  <c r="H8255" i="6"/>
  <c r="H8256" i="6"/>
  <c r="H8257" i="6"/>
  <c r="H8258" i="6"/>
  <c r="H8259" i="6"/>
  <c r="H8260" i="6"/>
  <c r="H8261" i="6"/>
  <c r="H8262" i="6"/>
  <c r="H8263" i="6"/>
  <c r="H8264" i="6"/>
  <c r="H8265" i="6"/>
  <c r="H8266" i="6"/>
  <c r="H8267" i="6"/>
  <c r="H8268" i="6"/>
  <c r="H8269" i="6"/>
  <c r="H8270" i="6"/>
  <c r="H8271" i="6"/>
  <c r="H8272" i="6"/>
  <c r="H8273" i="6"/>
  <c r="H8274" i="6"/>
  <c r="H8275" i="6"/>
  <c r="H8276" i="6"/>
  <c r="H8277" i="6"/>
  <c r="H8278" i="6"/>
  <c r="H8279" i="6"/>
  <c r="H8280" i="6"/>
  <c r="H8281" i="6"/>
  <c r="H8282" i="6"/>
  <c r="H8283" i="6"/>
  <c r="H8284" i="6"/>
  <c r="H8285" i="6"/>
  <c r="H8286" i="6"/>
  <c r="H8287" i="6"/>
  <c r="H8288" i="6"/>
  <c r="H8289" i="6"/>
  <c r="H8290" i="6"/>
  <c r="H8291" i="6"/>
  <c r="H8292" i="6"/>
  <c r="H8293" i="6"/>
  <c r="H8294" i="6"/>
  <c r="H8295" i="6"/>
  <c r="H8296" i="6"/>
  <c r="H8297" i="6"/>
  <c r="H8298" i="6"/>
  <c r="H8299" i="6"/>
  <c r="H8300" i="6"/>
  <c r="H8301" i="6"/>
  <c r="H8302" i="6"/>
  <c r="H8303" i="6"/>
  <c r="H8304" i="6"/>
  <c r="H8305" i="6"/>
  <c r="H8306" i="6"/>
  <c r="H8307" i="6"/>
  <c r="H8308" i="6"/>
  <c r="H8309" i="6"/>
  <c r="H8310" i="6"/>
  <c r="H8311" i="6"/>
  <c r="H8312" i="6"/>
  <c r="H8313" i="6"/>
  <c r="H8314" i="6"/>
  <c r="H8315" i="6"/>
  <c r="H8316" i="6"/>
  <c r="H8317" i="6"/>
  <c r="H8318" i="6"/>
  <c r="H8319" i="6"/>
  <c r="H8320" i="6"/>
  <c r="H8321" i="6"/>
  <c r="H8322" i="6"/>
  <c r="H8323" i="6"/>
  <c r="H8324" i="6"/>
  <c r="H8325" i="6"/>
  <c r="H8326" i="6"/>
  <c r="H8327" i="6"/>
  <c r="H8328" i="6"/>
  <c r="H8329" i="6"/>
  <c r="H8330" i="6"/>
  <c r="H8331" i="6"/>
  <c r="H8332" i="6"/>
  <c r="H8333" i="6"/>
  <c r="H8334" i="6"/>
  <c r="H8335" i="6"/>
  <c r="H8336" i="6"/>
  <c r="H8337" i="6"/>
  <c r="H8338" i="6"/>
  <c r="H8339" i="6"/>
  <c r="H8340" i="6"/>
  <c r="H8341" i="6"/>
  <c r="H8342" i="6"/>
  <c r="H8343" i="6"/>
  <c r="H8344" i="6"/>
  <c r="H8345" i="6"/>
  <c r="H8346" i="6"/>
  <c r="H8347" i="6"/>
  <c r="H8348" i="6"/>
  <c r="H8349" i="6"/>
  <c r="H8350" i="6"/>
  <c r="H8351" i="6"/>
  <c r="H8352" i="6"/>
  <c r="H8353" i="6"/>
  <c r="H8354" i="6"/>
  <c r="H8355" i="6"/>
  <c r="H8356" i="6"/>
  <c r="H8357" i="6"/>
  <c r="H8358" i="6"/>
  <c r="H8359" i="6"/>
  <c r="H8360" i="6"/>
  <c r="H8361" i="6"/>
  <c r="H8362" i="6"/>
  <c r="H8363" i="6"/>
  <c r="H8364" i="6"/>
  <c r="H8365" i="6"/>
  <c r="H8366" i="6"/>
  <c r="H8367" i="6"/>
  <c r="H8368" i="6"/>
  <c r="H8369" i="6"/>
  <c r="H8370" i="6"/>
  <c r="H8371" i="6"/>
  <c r="H8372" i="6"/>
  <c r="H8373" i="6"/>
  <c r="H8374" i="6"/>
  <c r="H8375" i="6"/>
  <c r="H8376" i="6"/>
  <c r="H8377" i="6"/>
  <c r="H8378" i="6"/>
  <c r="H8379" i="6"/>
  <c r="H8380" i="6"/>
  <c r="H8381" i="6"/>
  <c r="H8382" i="6"/>
  <c r="H8383" i="6"/>
  <c r="H8384" i="6"/>
  <c r="H8385" i="6"/>
  <c r="H8386" i="6"/>
  <c r="H8387" i="6"/>
  <c r="H8388" i="6"/>
  <c r="H8389" i="6"/>
  <c r="H8390" i="6"/>
  <c r="H8391" i="6"/>
  <c r="H8392" i="6"/>
  <c r="H8393" i="6"/>
  <c r="H8394" i="6"/>
  <c r="H8395" i="6"/>
  <c r="H8396" i="6"/>
  <c r="H8397" i="6"/>
  <c r="H8398" i="6"/>
  <c r="H8399" i="6"/>
  <c r="H8400" i="6"/>
  <c r="H8401" i="6"/>
  <c r="H8402" i="6"/>
  <c r="H8403" i="6"/>
  <c r="H8404" i="6"/>
  <c r="H8405" i="6"/>
  <c r="H8406" i="6"/>
  <c r="H8407" i="6"/>
  <c r="H8408" i="6"/>
  <c r="H8409" i="6"/>
  <c r="H8410" i="6"/>
  <c r="H8411" i="6"/>
  <c r="H8412" i="6"/>
  <c r="H8413" i="6"/>
  <c r="H8414" i="6"/>
  <c r="H8415" i="6"/>
  <c r="H8416" i="6"/>
  <c r="H8417" i="6"/>
  <c r="H8418" i="6"/>
  <c r="H8419" i="6"/>
  <c r="H8420" i="6"/>
  <c r="H8421" i="6"/>
  <c r="H8422" i="6"/>
  <c r="H8423" i="6"/>
  <c r="H8424" i="6"/>
  <c r="H8425" i="6"/>
  <c r="H8426" i="6"/>
  <c r="H8427" i="6"/>
  <c r="H8428" i="6"/>
  <c r="H8429" i="6"/>
  <c r="H8430" i="6"/>
  <c r="H8431" i="6"/>
  <c r="H8432" i="6"/>
  <c r="H8433" i="6"/>
  <c r="H8434" i="6"/>
  <c r="H8435" i="6"/>
  <c r="H8436" i="6"/>
  <c r="H8437" i="6"/>
  <c r="H8438" i="6"/>
  <c r="H8439" i="6"/>
  <c r="H8440" i="6"/>
  <c r="H8441" i="6"/>
  <c r="H8442" i="6"/>
  <c r="H8443" i="6"/>
  <c r="H8444" i="6"/>
  <c r="H8445" i="6"/>
  <c r="H8446" i="6"/>
  <c r="H8447" i="6"/>
  <c r="H8448" i="6"/>
  <c r="H8449" i="6"/>
  <c r="H8450" i="6"/>
  <c r="H8451" i="6"/>
  <c r="H8452" i="6"/>
  <c r="H8453" i="6"/>
  <c r="H8454" i="6"/>
  <c r="H8455" i="6"/>
  <c r="H8456" i="6"/>
  <c r="H8457" i="6"/>
  <c r="H8458" i="6"/>
  <c r="H8459" i="6"/>
  <c r="H8460" i="6"/>
  <c r="H8461" i="6"/>
  <c r="H8462" i="6"/>
  <c r="H8463" i="6"/>
  <c r="H8464" i="6"/>
  <c r="H8465" i="6"/>
  <c r="H8466" i="6"/>
  <c r="H8467" i="6"/>
  <c r="H8468" i="6"/>
  <c r="H8469" i="6"/>
  <c r="H8470" i="6"/>
  <c r="H8471" i="6"/>
  <c r="H8472" i="6"/>
  <c r="H8473" i="6"/>
  <c r="H8474" i="6"/>
  <c r="H8475" i="6"/>
  <c r="H8476" i="6"/>
  <c r="H8477" i="6"/>
  <c r="H8478" i="6"/>
  <c r="H8479" i="6"/>
  <c r="H8480" i="6"/>
  <c r="H8481" i="6"/>
  <c r="H8482" i="6"/>
  <c r="H8483" i="6"/>
  <c r="H8484" i="6"/>
  <c r="H8485" i="6"/>
  <c r="H8486" i="6"/>
  <c r="H8487" i="6"/>
  <c r="H8488" i="6"/>
  <c r="H8489" i="6"/>
  <c r="H8490" i="6"/>
  <c r="H8491" i="6"/>
  <c r="H8492" i="6"/>
  <c r="H8493" i="6"/>
  <c r="H8494" i="6"/>
  <c r="H8495" i="6"/>
  <c r="H8496" i="6"/>
  <c r="H8497" i="6"/>
  <c r="H8498" i="6"/>
  <c r="H8499" i="6"/>
  <c r="H8500" i="6"/>
  <c r="H8501" i="6"/>
  <c r="H8502" i="6"/>
  <c r="H8503" i="6"/>
  <c r="H8504" i="6"/>
  <c r="H8505" i="6"/>
  <c r="H8506" i="6"/>
  <c r="H8507" i="6"/>
  <c r="H8508" i="6"/>
  <c r="H8509" i="6"/>
  <c r="H8510" i="6"/>
  <c r="H8511" i="6"/>
  <c r="H8512" i="6"/>
  <c r="H8513" i="6"/>
  <c r="H8514" i="6"/>
  <c r="H8515" i="6"/>
  <c r="H8516" i="6"/>
  <c r="H8517" i="6"/>
  <c r="H8518" i="6"/>
  <c r="H8519" i="6"/>
  <c r="H8520" i="6"/>
  <c r="H8521" i="6"/>
  <c r="H8522" i="6"/>
  <c r="H8523" i="6"/>
  <c r="H8524" i="6"/>
  <c r="H8525" i="6"/>
  <c r="H8526" i="6"/>
  <c r="H8527" i="6"/>
  <c r="H8528" i="6"/>
  <c r="H8529" i="6"/>
  <c r="H8530" i="6"/>
  <c r="H8531" i="6"/>
  <c r="H8532" i="6"/>
  <c r="H8533" i="6"/>
  <c r="H8534" i="6"/>
  <c r="H8535" i="6"/>
  <c r="H8536" i="6"/>
  <c r="H8537" i="6"/>
  <c r="H8538" i="6"/>
  <c r="H8539" i="6"/>
  <c r="H8540" i="6"/>
  <c r="H8541" i="6"/>
  <c r="H8542" i="6"/>
  <c r="H8543" i="6"/>
  <c r="H8544" i="6"/>
  <c r="H8545" i="6"/>
  <c r="H8546" i="6"/>
  <c r="H8547" i="6"/>
  <c r="H8548" i="6"/>
  <c r="H8549" i="6"/>
  <c r="H8550" i="6"/>
  <c r="H8551" i="6"/>
  <c r="H8552" i="6"/>
  <c r="H8553" i="6"/>
  <c r="H8554" i="6"/>
  <c r="H8555" i="6"/>
  <c r="H8556" i="6"/>
  <c r="H8557" i="6"/>
  <c r="H8558" i="6"/>
  <c r="H8559" i="6"/>
  <c r="H8560" i="6"/>
  <c r="H8561" i="6"/>
  <c r="H8562" i="6"/>
  <c r="H8563" i="6"/>
  <c r="H8564" i="6"/>
  <c r="H8565" i="6"/>
  <c r="H8566" i="6"/>
  <c r="H8567" i="6"/>
  <c r="H8568" i="6"/>
  <c r="H8569" i="6"/>
  <c r="H8570" i="6"/>
  <c r="H8571" i="6"/>
  <c r="H8572" i="6"/>
  <c r="H8573" i="6"/>
  <c r="H8574" i="6"/>
  <c r="H8575" i="6"/>
  <c r="H8576" i="6"/>
  <c r="H8577" i="6"/>
  <c r="H8578" i="6"/>
  <c r="H8579" i="6"/>
  <c r="H8580" i="6"/>
  <c r="H8581" i="6"/>
  <c r="H8582" i="6"/>
  <c r="H8583" i="6"/>
  <c r="H8584" i="6"/>
  <c r="H8585" i="6"/>
  <c r="H8586" i="6"/>
  <c r="H8587" i="6"/>
  <c r="H8588" i="6"/>
  <c r="H8589" i="6"/>
  <c r="H8590" i="6"/>
  <c r="H8591" i="6"/>
  <c r="H8592" i="6"/>
  <c r="H8593" i="6"/>
  <c r="H8594" i="6"/>
  <c r="H8595" i="6"/>
  <c r="H8596" i="6"/>
  <c r="H8597" i="6"/>
  <c r="H8598" i="6"/>
  <c r="H8599" i="6"/>
  <c r="H8600" i="6"/>
  <c r="H8601" i="6"/>
  <c r="H8602" i="6"/>
  <c r="H8603" i="6"/>
  <c r="H8604" i="6"/>
  <c r="H8605" i="6"/>
  <c r="H8606" i="6"/>
  <c r="H8607" i="6"/>
  <c r="H8608" i="6"/>
  <c r="H8609" i="6"/>
  <c r="H8610" i="6"/>
  <c r="H8611" i="6"/>
  <c r="H8612" i="6"/>
  <c r="H8613" i="6"/>
  <c r="H8614" i="6"/>
  <c r="H8615" i="6"/>
  <c r="H8616" i="6"/>
  <c r="H8617" i="6"/>
  <c r="H8618" i="6"/>
  <c r="H8619" i="6"/>
  <c r="H8620" i="6"/>
  <c r="H8621" i="6"/>
  <c r="H8622" i="6"/>
  <c r="H8623" i="6"/>
  <c r="H8624" i="6"/>
  <c r="H8625" i="6"/>
  <c r="H8626" i="6"/>
  <c r="H8627" i="6"/>
  <c r="H8628" i="6"/>
  <c r="H8629" i="6"/>
  <c r="H8630" i="6"/>
  <c r="H8631" i="6"/>
  <c r="H8632" i="6"/>
  <c r="H8633" i="6"/>
  <c r="H8634" i="6"/>
  <c r="H8635" i="6"/>
  <c r="H8636" i="6"/>
  <c r="H8637" i="6"/>
  <c r="H8638" i="6"/>
  <c r="H8639" i="6"/>
  <c r="H8640" i="6"/>
  <c r="H8641" i="6"/>
  <c r="H8642" i="6"/>
  <c r="H8643" i="6"/>
  <c r="H8644" i="6"/>
  <c r="H8645" i="6"/>
  <c r="H8646" i="6"/>
  <c r="H8647" i="6"/>
  <c r="H8648" i="6"/>
  <c r="H8649" i="6"/>
  <c r="H8650" i="6"/>
  <c r="H8651" i="6"/>
  <c r="H8652" i="6"/>
  <c r="H8653" i="6"/>
  <c r="H8654" i="6"/>
  <c r="H8655" i="6"/>
  <c r="H8656" i="6"/>
  <c r="H8657" i="6"/>
  <c r="H8658" i="6"/>
  <c r="H8659" i="6"/>
  <c r="H8660" i="6"/>
  <c r="H8661" i="6"/>
  <c r="H8662" i="6"/>
  <c r="H8663" i="6"/>
  <c r="H8664" i="6"/>
  <c r="H8665" i="6"/>
  <c r="H8666" i="6"/>
  <c r="H8667" i="6"/>
  <c r="H8668" i="6"/>
  <c r="H8669" i="6"/>
  <c r="H8670" i="6"/>
  <c r="H8671" i="6"/>
  <c r="H8672" i="6"/>
  <c r="H8673" i="6"/>
  <c r="H8674" i="6"/>
  <c r="H8675" i="6"/>
  <c r="H8676" i="6"/>
  <c r="H8677" i="6"/>
  <c r="H8678" i="6"/>
  <c r="H8679" i="6"/>
  <c r="H8680" i="6"/>
  <c r="H8681" i="6"/>
  <c r="H8682" i="6"/>
  <c r="H8683" i="6"/>
  <c r="H8684" i="6"/>
  <c r="H8685" i="6"/>
  <c r="H8686" i="6"/>
  <c r="H8687" i="6"/>
  <c r="H8688" i="6"/>
  <c r="H8689" i="6"/>
  <c r="H8690" i="6"/>
  <c r="H8691" i="6"/>
  <c r="H8692" i="6"/>
  <c r="H8693" i="6"/>
  <c r="H8694" i="6"/>
  <c r="H8695" i="6"/>
  <c r="H8696" i="6"/>
  <c r="H8697" i="6"/>
  <c r="H8698" i="6"/>
  <c r="H8699" i="6"/>
  <c r="H8700" i="6"/>
  <c r="H8701" i="6"/>
  <c r="H8702" i="6"/>
  <c r="H8703" i="6"/>
  <c r="H8704" i="6"/>
  <c r="H8705" i="6"/>
  <c r="H8706" i="6"/>
  <c r="H8707" i="6"/>
  <c r="H8708" i="6"/>
  <c r="H8709" i="6"/>
  <c r="H8710" i="6"/>
  <c r="H8711" i="6"/>
  <c r="H8712" i="6"/>
  <c r="H8713" i="6"/>
  <c r="H8714" i="6"/>
  <c r="H8715" i="6"/>
  <c r="H8716" i="6"/>
  <c r="H8717" i="6"/>
  <c r="H8718" i="6"/>
  <c r="H8719" i="6"/>
  <c r="H8720" i="6"/>
  <c r="H8721" i="6"/>
  <c r="H8722" i="6"/>
  <c r="H8723" i="6"/>
  <c r="H8724" i="6"/>
  <c r="H8725" i="6"/>
  <c r="H8726" i="6"/>
  <c r="H8727" i="6"/>
  <c r="H8728" i="6"/>
  <c r="H8729" i="6"/>
  <c r="H8730" i="6"/>
  <c r="H8731" i="6"/>
  <c r="H8732" i="6"/>
  <c r="H8733" i="6"/>
  <c r="H8734" i="6"/>
  <c r="H8735" i="6"/>
  <c r="H8736" i="6"/>
  <c r="H8737" i="6"/>
  <c r="H8738" i="6"/>
  <c r="H8739" i="6"/>
  <c r="H8740" i="6"/>
  <c r="H8741" i="6"/>
  <c r="H8742" i="6"/>
  <c r="H8743" i="6"/>
  <c r="H8744" i="6"/>
  <c r="H8745" i="6"/>
  <c r="H8746" i="6"/>
  <c r="H8747" i="6"/>
  <c r="H8748" i="6"/>
  <c r="H8749" i="6"/>
  <c r="H8750" i="6"/>
  <c r="H8751" i="6"/>
  <c r="H8752" i="6"/>
  <c r="H8753" i="6"/>
  <c r="H8754" i="6"/>
  <c r="H8755" i="6"/>
  <c r="H8756" i="6"/>
  <c r="H8757" i="6"/>
  <c r="H8758" i="6"/>
  <c r="H8759" i="6"/>
  <c r="H8760" i="6"/>
  <c r="H8761" i="6"/>
  <c r="H8762" i="6"/>
  <c r="H8763" i="6"/>
  <c r="H8764" i="6"/>
  <c r="H8765" i="6"/>
  <c r="H8766" i="6"/>
  <c r="H8767" i="6"/>
  <c r="H8768" i="6"/>
  <c r="H8769" i="6"/>
  <c r="H8770" i="6"/>
  <c r="H8771" i="6"/>
  <c r="H8772" i="6"/>
  <c r="H8773" i="6"/>
  <c r="H8774" i="6"/>
  <c r="H8775" i="6"/>
  <c r="H8776" i="6"/>
  <c r="H8777" i="6"/>
  <c r="H8778" i="6"/>
  <c r="H8779" i="6"/>
  <c r="H8780" i="6"/>
  <c r="H8781" i="6"/>
  <c r="H8782" i="6"/>
  <c r="H8783" i="6"/>
  <c r="H8784" i="6"/>
  <c r="H8785" i="6"/>
  <c r="H8786" i="6"/>
  <c r="H8787" i="6"/>
  <c r="H8788" i="6"/>
  <c r="H8789" i="6"/>
  <c r="H8790" i="6"/>
  <c r="H8791" i="6"/>
  <c r="H8792" i="6"/>
  <c r="H8793" i="6"/>
  <c r="H8794" i="6"/>
  <c r="H8795" i="6"/>
  <c r="H8796" i="6"/>
  <c r="H8797" i="6"/>
  <c r="H8798" i="6"/>
  <c r="H8799" i="6"/>
  <c r="H8800" i="6"/>
  <c r="H8801" i="6"/>
  <c r="H8802" i="6"/>
  <c r="H8803" i="6"/>
  <c r="H8804" i="6"/>
  <c r="H8805" i="6"/>
  <c r="H8806" i="6"/>
  <c r="H8807" i="6"/>
  <c r="H8808" i="6"/>
  <c r="H8809" i="6"/>
  <c r="H8810" i="6"/>
  <c r="H8811" i="6"/>
  <c r="H8812" i="6"/>
  <c r="H8813" i="6"/>
  <c r="H8814" i="6"/>
  <c r="H8815" i="6"/>
  <c r="H8816" i="6"/>
  <c r="H8817" i="6"/>
  <c r="H8818" i="6"/>
  <c r="H8819" i="6"/>
  <c r="H8820" i="6"/>
  <c r="H8821" i="6"/>
  <c r="H8822" i="6"/>
  <c r="H8823" i="6"/>
  <c r="H8824" i="6"/>
  <c r="H8825" i="6"/>
  <c r="H8826" i="6"/>
  <c r="H8827" i="6"/>
  <c r="H8828" i="6"/>
  <c r="H8829" i="6"/>
  <c r="H8830" i="6"/>
  <c r="H8831" i="6"/>
  <c r="H8832" i="6"/>
  <c r="H8833" i="6"/>
  <c r="H8834" i="6"/>
  <c r="H8835" i="6"/>
  <c r="H8836" i="6"/>
  <c r="H8837" i="6"/>
  <c r="H8838" i="6"/>
  <c r="H8839" i="6"/>
  <c r="H8840" i="6"/>
  <c r="H8841" i="6"/>
  <c r="H8842" i="6"/>
  <c r="H8843" i="6"/>
  <c r="H8844" i="6"/>
  <c r="H8845" i="6"/>
  <c r="H8846" i="6"/>
  <c r="H8847" i="6"/>
  <c r="H8848" i="6"/>
  <c r="H8849" i="6"/>
  <c r="H8850" i="6"/>
  <c r="H8851" i="6"/>
  <c r="H8852" i="6"/>
  <c r="H8853" i="6"/>
  <c r="H8854" i="6"/>
  <c r="H8855" i="6"/>
  <c r="H8856" i="6"/>
  <c r="H8857" i="6"/>
  <c r="H8858" i="6"/>
  <c r="H8859" i="6"/>
  <c r="H8860" i="6"/>
  <c r="H8861" i="6"/>
  <c r="H8862" i="6"/>
  <c r="H8863" i="6"/>
  <c r="H8864" i="6"/>
  <c r="H8865" i="6"/>
  <c r="H8866" i="6"/>
  <c r="H8867" i="6"/>
  <c r="H8868" i="6"/>
  <c r="H8869" i="6"/>
  <c r="H8870" i="6"/>
  <c r="H8871" i="6"/>
  <c r="H8872" i="6"/>
  <c r="H8873" i="6"/>
  <c r="H8874" i="6"/>
  <c r="H8875" i="6"/>
  <c r="H8876" i="6"/>
  <c r="H8877" i="6"/>
  <c r="H8878" i="6"/>
  <c r="H8879" i="6"/>
  <c r="H8880" i="6"/>
  <c r="H8881" i="6"/>
  <c r="H8882" i="6"/>
  <c r="H8883" i="6"/>
  <c r="H8884" i="6"/>
  <c r="H8885" i="6"/>
  <c r="H8886" i="6"/>
  <c r="H8887" i="6"/>
  <c r="H8888" i="6"/>
  <c r="H8889" i="6"/>
  <c r="H8890" i="6"/>
  <c r="H8891" i="6"/>
  <c r="H8892" i="6"/>
  <c r="H8893" i="6"/>
  <c r="H8894" i="6"/>
  <c r="H8895" i="6"/>
  <c r="H8896" i="6"/>
  <c r="H8897" i="6"/>
  <c r="H8898" i="6"/>
  <c r="H8899" i="6"/>
  <c r="H8900" i="6"/>
  <c r="H8901" i="6"/>
  <c r="H8902" i="6"/>
  <c r="H8903" i="6"/>
  <c r="H8904" i="6"/>
  <c r="H8905" i="6"/>
  <c r="H8906" i="6"/>
  <c r="H8907" i="6"/>
  <c r="H8908" i="6"/>
  <c r="H8909" i="6"/>
  <c r="H8910" i="6"/>
  <c r="H8911" i="6"/>
  <c r="H8912" i="6"/>
  <c r="H8913" i="6"/>
  <c r="H8914" i="6"/>
  <c r="H8915" i="6"/>
  <c r="H8916" i="6"/>
  <c r="H8917" i="6"/>
  <c r="H8918" i="6"/>
  <c r="H8919" i="6"/>
  <c r="H8920" i="6"/>
  <c r="H8921" i="6"/>
  <c r="H8922" i="6"/>
  <c r="H8923" i="6"/>
  <c r="H8924" i="6"/>
  <c r="H8925" i="6"/>
  <c r="H8926" i="6"/>
  <c r="H8927" i="6"/>
  <c r="H8928" i="6"/>
  <c r="H8929" i="6"/>
  <c r="H8930" i="6"/>
  <c r="H8931" i="6"/>
  <c r="H8932" i="6"/>
  <c r="H8933" i="6"/>
  <c r="H8934" i="6"/>
  <c r="H8935" i="6"/>
  <c r="H8936" i="6"/>
  <c r="H8937" i="6"/>
  <c r="H8938" i="6"/>
  <c r="H8939" i="6"/>
  <c r="H8940" i="6"/>
  <c r="H8941" i="6"/>
  <c r="H8942" i="6"/>
  <c r="H8943" i="6"/>
  <c r="H8944" i="6"/>
  <c r="H8945" i="6"/>
  <c r="H8946" i="6"/>
  <c r="H8947" i="6"/>
  <c r="H8948" i="6"/>
  <c r="H8949" i="6"/>
  <c r="H8950" i="6"/>
  <c r="H8951" i="6"/>
  <c r="H8952" i="6"/>
  <c r="H8953" i="6"/>
  <c r="H8954" i="6"/>
  <c r="H8955" i="6"/>
  <c r="H8956" i="6"/>
  <c r="H8957" i="6"/>
  <c r="H8958" i="6"/>
  <c r="H8959" i="6"/>
  <c r="H8960" i="6"/>
  <c r="H8961" i="6"/>
  <c r="H8962" i="6"/>
  <c r="H8963" i="6"/>
  <c r="H8964" i="6"/>
  <c r="H8965" i="6"/>
  <c r="H8966" i="6"/>
  <c r="H8967" i="6"/>
  <c r="H8968" i="6"/>
  <c r="H8969" i="6"/>
  <c r="H8970" i="6"/>
  <c r="H8971" i="6"/>
  <c r="H8972" i="6"/>
  <c r="H8973" i="6"/>
  <c r="H8974" i="6"/>
  <c r="H8975" i="6"/>
  <c r="H8976" i="6"/>
  <c r="H8977" i="6"/>
  <c r="H8978" i="6"/>
  <c r="H8979" i="6"/>
  <c r="H8980" i="6"/>
  <c r="H8981" i="6"/>
  <c r="H8982" i="6"/>
  <c r="H8983" i="6"/>
  <c r="H8984" i="6"/>
  <c r="H8985" i="6"/>
  <c r="H8986" i="6"/>
  <c r="H8987" i="6"/>
  <c r="H8988" i="6"/>
  <c r="H8989" i="6"/>
  <c r="H8990" i="6"/>
  <c r="H8991" i="6"/>
  <c r="H8992" i="6"/>
  <c r="H8993" i="6"/>
  <c r="H8994" i="6"/>
  <c r="H8995" i="6"/>
  <c r="H8996" i="6"/>
  <c r="H8997" i="6"/>
  <c r="H8998" i="6"/>
  <c r="H8999" i="6"/>
  <c r="H9000" i="6"/>
  <c r="H9001" i="6"/>
  <c r="H9002" i="6"/>
  <c r="H9003" i="6"/>
  <c r="H9004" i="6"/>
  <c r="H9005" i="6"/>
  <c r="H9006" i="6"/>
  <c r="H9007" i="6"/>
  <c r="H9008" i="6"/>
  <c r="H9009" i="6"/>
  <c r="H9010" i="6"/>
  <c r="H9011" i="6"/>
  <c r="H9012" i="6"/>
  <c r="H9013" i="6"/>
  <c r="H9014" i="6"/>
  <c r="H9015" i="6"/>
  <c r="H9016" i="6"/>
  <c r="H9017" i="6"/>
  <c r="H9018" i="6"/>
  <c r="H9019" i="6"/>
  <c r="H9020" i="6"/>
  <c r="H9021" i="6"/>
  <c r="H9022" i="6"/>
  <c r="H9023" i="6"/>
  <c r="H9024" i="6"/>
  <c r="H9025" i="6"/>
  <c r="H9026" i="6"/>
  <c r="H9027" i="6"/>
  <c r="H9028" i="6"/>
  <c r="H9029" i="6"/>
  <c r="H9030" i="6"/>
  <c r="H9031" i="6"/>
  <c r="H9032" i="6"/>
  <c r="H9033" i="6"/>
  <c r="H9034" i="6"/>
  <c r="H9035" i="6"/>
  <c r="H9036" i="6"/>
  <c r="H9037" i="6"/>
  <c r="H9038" i="6"/>
  <c r="H9039" i="6"/>
  <c r="H9040" i="6"/>
  <c r="H9041" i="6"/>
  <c r="H9042" i="6"/>
  <c r="H9043" i="6"/>
  <c r="H9044" i="6"/>
  <c r="H9045" i="6"/>
  <c r="H9046" i="6"/>
  <c r="H9047" i="6"/>
  <c r="H9048" i="6"/>
  <c r="H9049" i="6"/>
  <c r="H9050" i="6"/>
  <c r="H9051" i="6"/>
  <c r="H9052" i="6"/>
  <c r="H9053" i="6"/>
  <c r="H9054" i="6"/>
  <c r="H9055" i="6"/>
  <c r="H9056" i="6"/>
  <c r="H9057" i="6"/>
  <c r="H9058" i="6"/>
  <c r="H9059" i="6"/>
  <c r="H9060" i="6"/>
  <c r="H9061" i="6"/>
  <c r="H9062" i="6"/>
  <c r="H9063" i="6"/>
  <c r="H9064" i="6"/>
  <c r="H9065" i="6"/>
  <c r="H9066" i="6"/>
  <c r="H9067" i="6"/>
  <c r="H9068" i="6"/>
  <c r="H9069" i="6"/>
  <c r="H9070" i="6"/>
  <c r="H9071" i="6"/>
  <c r="H9072" i="6"/>
  <c r="H9073" i="6"/>
  <c r="H9074" i="6"/>
  <c r="H9075" i="6"/>
  <c r="H9076" i="6"/>
  <c r="H9077" i="6"/>
  <c r="H9078" i="6"/>
  <c r="H9079" i="6"/>
  <c r="H9080" i="6"/>
  <c r="H9081" i="6"/>
  <c r="H9082" i="6"/>
  <c r="H9083" i="6"/>
  <c r="H9084" i="6"/>
  <c r="H9085" i="6"/>
  <c r="H9086" i="6"/>
  <c r="H9087" i="6"/>
  <c r="H9088" i="6"/>
  <c r="H9089" i="6"/>
  <c r="H9090" i="6"/>
  <c r="H9091" i="6"/>
  <c r="H9092" i="6"/>
  <c r="H9093" i="6"/>
  <c r="H9094" i="6"/>
  <c r="H9095" i="6"/>
  <c r="H9096" i="6"/>
  <c r="H9097" i="6"/>
  <c r="H9098" i="6"/>
  <c r="H9099" i="6"/>
  <c r="H9100" i="6"/>
  <c r="H9101" i="6"/>
  <c r="H9102" i="6"/>
  <c r="H9103" i="6"/>
  <c r="H9104" i="6"/>
  <c r="H9105" i="6"/>
  <c r="H9106" i="6"/>
  <c r="H9107" i="6"/>
  <c r="H9108" i="6"/>
  <c r="H9109" i="6"/>
  <c r="H9110" i="6"/>
  <c r="H9111" i="6"/>
  <c r="H9112" i="6"/>
  <c r="H9113" i="6"/>
  <c r="H9114" i="6"/>
  <c r="H9115" i="6"/>
  <c r="H9116" i="6"/>
  <c r="H9117" i="6"/>
  <c r="H9118" i="6"/>
  <c r="H9119" i="6"/>
  <c r="H9120" i="6"/>
  <c r="H9121" i="6"/>
  <c r="H9122" i="6"/>
  <c r="H9123" i="6"/>
  <c r="H9124" i="6"/>
  <c r="H9125" i="6"/>
  <c r="H9126" i="6"/>
  <c r="H9127" i="6"/>
  <c r="H9128" i="6"/>
  <c r="H9129" i="6"/>
  <c r="H9130" i="6"/>
  <c r="H9131" i="6"/>
  <c r="H9132" i="6"/>
  <c r="H9133" i="6"/>
  <c r="H9134" i="6"/>
  <c r="H9135" i="6"/>
  <c r="H9136" i="6"/>
  <c r="H9137" i="6"/>
  <c r="H9138" i="6"/>
  <c r="H9139" i="6"/>
  <c r="H9140" i="6"/>
  <c r="H9141" i="6"/>
  <c r="H9142" i="6"/>
  <c r="H9143" i="6"/>
  <c r="H9144" i="6"/>
  <c r="H9145" i="6"/>
  <c r="H9146" i="6"/>
  <c r="H9147" i="6"/>
  <c r="H9148" i="6"/>
  <c r="H9149" i="6"/>
  <c r="H9150" i="6"/>
  <c r="H9151" i="6"/>
  <c r="H9152" i="6"/>
  <c r="H9153" i="6"/>
  <c r="H9154" i="6"/>
  <c r="H9155" i="6"/>
  <c r="H9156" i="6"/>
  <c r="H9157" i="6"/>
  <c r="H9158" i="6"/>
  <c r="H9159" i="6"/>
  <c r="H9160" i="6"/>
  <c r="H9161" i="6"/>
  <c r="H9162" i="6"/>
  <c r="H9163" i="6"/>
  <c r="H9164" i="6"/>
  <c r="H9165" i="6"/>
  <c r="H9166" i="6"/>
  <c r="H9167" i="6"/>
  <c r="H9168" i="6"/>
  <c r="H9169" i="6"/>
  <c r="H9170" i="6"/>
  <c r="H9171" i="6"/>
  <c r="H9172" i="6"/>
  <c r="H9173" i="6"/>
  <c r="H9174" i="6"/>
  <c r="H9175" i="6"/>
  <c r="H9176" i="6"/>
  <c r="H9177" i="6"/>
  <c r="H9178" i="6"/>
  <c r="H9179" i="6"/>
  <c r="H9180" i="6"/>
  <c r="H9181" i="6"/>
  <c r="H9182" i="6"/>
  <c r="H9183" i="6"/>
  <c r="H9184" i="6"/>
  <c r="H9185" i="6"/>
  <c r="H9186" i="6"/>
  <c r="H9187" i="6"/>
  <c r="H9188" i="6"/>
  <c r="H9189" i="6"/>
  <c r="H9190" i="6"/>
  <c r="H9191" i="6"/>
  <c r="H9192" i="6"/>
  <c r="H9193" i="6"/>
  <c r="H9194" i="6"/>
  <c r="H9195" i="6"/>
  <c r="H9196" i="6"/>
  <c r="H9197" i="6"/>
  <c r="H9198" i="6"/>
  <c r="H9199" i="6"/>
  <c r="H9200" i="6"/>
  <c r="H9201" i="6"/>
  <c r="H9202" i="6"/>
  <c r="H9203" i="6"/>
  <c r="H9204" i="6"/>
  <c r="H9205" i="6"/>
  <c r="H9206" i="6"/>
  <c r="H9207" i="6"/>
  <c r="H9208" i="6"/>
  <c r="H9209" i="6"/>
  <c r="H9210" i="6"/>
  <c r="H9211" i="6"/>
  <c r="H9212" i="6"/>
  <c r="H9213" i="6"/>
  <c r="H9214" i="6"/>
  <c r="H9215" i="6"/>
  <c r="H9216" i="6"/>
  <c r="H9217" i="6"/>
  <c r="H9218" i="6"/>
  <c r="H9219" i="6"/>
  <c r="H9220" i="6"/>
  <c r="H9221" i="6"/>
  <c r="H9222" i="6"/>
  <c r="H9223" i="6"/>
  <c r="H9224" i="6"/>
  <c r="H9225" i="6"/>
  <c r="H9226" i="6"/>
  <c r="H9227" i="6"/>
  <c r="H9228" i="6"/>
  <c r="H9229" i="6"/>
  <c r="H9230" i="6"/>
  <c r="H9231" i="6"/>
  <c r="H9232" i="6"/>
  <c r="H9233" i="6"/>
  <c r="H9234" i="6"/>
  <c r="H9235" i="6"/>
  <c r="H9236" i="6"/>
  <c r="H9237" i="6"/>
  <c r="H9238" i="6"/>
  <c r="H9239" i="6"/>
  <c r="H9240" i="6"/>
  <c r="H9241" i="6"/>
  <c r="H9242" i="6"/>
  <c r="H9243" i="6"/>
  <c r="H9244" i="6"/>
  <c r="H9245" i="6"/>
  <c r="H9246" i="6"/>
  <c r="H9247" i="6"/>
  <c r="H9248" i="6"/>
  <c r="H9249" i="6"/>
  <c r="H9250" i="6"/>
  <c r="H9251" i="6"/>
  <c r="H9252" i="6"/>
  <c r="H9253" i="6"/>
  <c r="H9254" i="6"/>
  <c r="H9255" i="6"/>
  <c r="H9256" i="6"/>
  <c r="H9257" i="6"/>
  <c r="H9258" i="6"/>
  <c r="H9259" i="6"/>
  <c r="H9260" i="6"/>
  <c r="H9261" i="6"/>
  <c r="H9262" i="6"/>
  <c r="H9263" i="6"/>
  <c r="H9264" i="6"/>
  <c r="H9265" i="6"/>
  <c r="H9266" i="6"/>
  <c r="H9267" i="6"/>
  <c r="H9268" i="6"/>
  <c r="H9269" i="6"/>
  <c r="H9270" i="6"/>
  <c r="H9271" i="6"/>
  <c r="H9272" i="6"/>
  <c r="H9273" i="6"/>
  <c r="H9274" i="6"/>
  <c r="H9275" i="6"/>
  <c r="H9276" i="6"/>
  <c r="H9277" i="6"/>
  <c r="H9278" i="6"/>
  <c r="H9279" i="6"/>
  <c r="H9280" i="6"/>
  <c r="H9281" i="6"/>
  <c r="H9282" i="6"/>
  <c r="H9283" i="6"/>
  <c r="H9284" i="6"/>
  <c r="H9285" i="6"/>
  <c r="H9286" i="6"/>
  <c r="H9287" i="6"/>
  <c r="H9288" i="6"/>
  <c r="H9289" i="6"/>
  <c r="H9290" i="6"/>
  <c r="H9291" i="6"/>
  <c r="H9292" i="6"/>
  <c r="H9293" i="6"/>
  <c r="H9294" i="6"/>
  <c r="H9295" i="6"/>
  <c r="H9296" i="6"/>
  <c r="H9297" i="6"/>
  <c r="H9298" i="6"/>
  <c r="H9299" i="6"/>
  <c r="H9300" i="6"/>
  <c r="H9301" i="6"/>
  <c r="H9302" i="6"/>
  <c r="H9303" i="6"/>
  <c r="H9304" i="6"/>
  <c r="H9305" i="6"/>
  <c r="H9306" i="6"/>
  <c r="H9307" i="6"/>
  <c r="H9308" i="6"/>
  <c r="H9309" i="6"/>
  <c r="H9310" i="6"/>
  <c r="H9311" i="6"/>
  <c r="H9312" i="6"/>
  <c r="H9313" i="6"/>
  <c r="H9314" i="6"/>
  <c r="H9315" i="6"/>
  <c r="H9316" i="6"/>
  <c r="H9317" i="6"/>
  <c r="H9318" i="6"/>
  <c r="H9319" i="6"/>
  <c r="H9320" i="6"/>
  <c r="H9321" i="6"/>
  <c r="H9322" i="6"/>
  <c r="H9323" i="6"/>
  <c r="H9324" i="6"/>
  <c r="H9325" i="6"/>
  <c r="H9326" i="6"/>
  <c r="H9327" i="6"/>
  <c r="H9328" i="6"/>
  <c r="H9329" i="6"/>
  <c r="H9330" i="6"/>
  <c r="H9331" i="6"/>
  <c r="H9332" i="6"/>
  <c r="H9333" i="6"/>
  <c r="H9334" i="6"/>
  <c r="H9335" i="6"/>
  <c r="H9336" i="6"/>
  <c r="H9337" i="6"/>
  <c r="H9338" i="6"/>
  <c r="H9339" i="6"/>
  <c r="H9340" i="6"/>
  <c r="H9341" i="6"/>
  <c r="H9342" i="6"/>
  <c r="H9343" i="6"/>
  <c r="H9344" i="6"/>
  <c r="H9345" i="6"/>
  <c r="H9346" i="6"/>
  <c r="H9347" i="6"/>
  <c r="H9348" i="6"/>
  <c r="H9349" i="6"/>
  <c r="H9350" i="6"/>
  <c r="H9351" i="6"/>
  <c r="H9352" i="6"/>
  <c r="H9353" i="6"/>
  <c r="H9354" i="6"/>
  <c r="H9355" i="6"/>
  <c r="H9356" i="6"/>
  <c r="H9357" i="6"/>
  <c r="H9358" i="6"/>
  <c r="H9359" i="6"/>
  <c r="H9360" i="6"/>
  <c r="H9361" i="6"/>
  <c r="H9362" i="6"/>
  <c r="H9363" i="6"/>
  <c r="H9364" i="6"/>
  <c r="H9365" i="6"/>
  <c r="H9366" i="6"/>
  <c r="H9367" i="6"/>
  <c r="H9368" i="6"/>
  <c r="H9369" i="6"/>
  <c r="H9370" i="6"/>
  <c r="H9371" i="6"/>
  <c r="H9372" i="6"/>
  <c r="H9373" i="6"/>
  <c r="H9374" i="6"/>
  <c r="H9375" i="6"/>
  <c r="H9376" i="6"/>
  <c r="H9377" i="6"/>
  <c r="H9378" i="6"/>
  <c r="H9379" i="6"/>
  <c r="H9380" i="6"/>
  <c r="H9381" i="6"/>
  <c r="H9382" i="6"/>
  <c r="H9383" i="6"/>
  <c r="H9384" i="6"/>
  <c r="H9385" i="6"/>
  <c r="H9386" i="6"/>
  <c r="H9387" i="6"/>
  <c r="H9388" i="6"/>
  <c r="H9389" i="6"/>
  <c r="H9390" i="6"/>
  <c r="H9391" i="6"/>
  <c r="H9392" i="6"/>
  <c r="H9393" i="6"/>
  <c r="H9394" i="6"/>
  <c r="H9395" i="6"/>
  <c r="H9396" i="6"/>
  <c r="H9397" i="6"/>
  <c r="H9398" i="6"/>
  <c r="H9399" i="6"/>
  <c r="H9400" i="6"/>
  <c r="H9401" i="6"/>
  <c r="H9402" i="6"/>
  <c r="H9403" i="6"/>
  <c r="H9404" i="6"/>
  <c r="H9405" i="6"/>
  <c r="H9406" i="6"/>
  <c r="H9407" i="6"/>
  <c r="H9408" i="6"/>
  <c r="H9409" i="6"/>
  <c r="H9410" i="6"/>
  <c r="H9411" i="6"/>
  <c r="H9412" i="6"/>
  <c r="H9413" i="6"/>
  <c r="H9414" i="6"/>
  <c r="H9415" i="6"/>
  <c r="H9416" i="6"/>
  <c r="H9417" i="6"/>
  <c r="H9418" i="6"/>
  <c r="H9419" i="6"/>
  <c r="H9420" i="6"/>
  <c r="H9421" i="6"/>
  <c r="H9422" i="6"/>
  <c r="H9423" i="6"/>
  <c r="H9424" i="6"/>
  <c r="H9425" i="6"/>
  <c r="H9426" i="6"/>
  <c r="H9427" i="6"/>
  <c r="H9428" i="6"/>
  <c r="H9429" i="6"/>
  <c r="H9430" i="6"/>
  <c r="H9431" i="6"/>
  <c r="H9432" i="6"/>
  <c r="H9433" i="6"/>
  <c r="H9434" i="6"/>
  <c r="H9435" i="6"/>
  <c r="H9436" i="6"/>
  <c r="H9437" i="6"/>
  <c r="H9438" i="6"/>
  <c r="H9439" i="6"/>
  <c r="H9440" i="6"/>
  <c r="H9441" i="6"/>
  <c r="H9442" i="6"/>
  <c r="H9443" i="6"/>
  <c r="H9444" i="6"/>
  <c r="H9445" i="6"/>
  <c r="H9446" i="6"/>
  <c r="H9447" i="6"/>
  <c r="H9448" i="6"/>
  <c r="H9449" i="6"/>
  <c r="H9450" i="6"/>
  <c r="H9451" i="6"/>
  <c r="H9452" i="6"/>
  <c r="H9453" i="6"/>
  <c r="H9454" i="6"/>
  <c r="H9455" i="6"/>
  <c r="H9456" i="6"/>
  <c r="H9457" i="6"/>
  <c r="H9458" i="6"/>
  <c r="H9459" i="6"/>
  <c r="H9460" i="6"/>
  <c r="H9461" i="6"/>
  <c r="H9462" i="6"/>
  <c r="H9463" i="6"/>
  <c r="H9464" i="6"/>
  <c r="H9465" i="6"/>
  <c r="H9466" i="6"/>
  <c r="H9467" i="6"/>
  <c r="H9468" i="6"/>
  <c r="H9469" i="6"/>
  <c r="H9470" i="6"/>
  <c r="H9471" i="6"/>
  <c r="H9472" i="6"/>
  <c r="H9473" i="6"/>
  <c r="H9474" i="6"/>
  <c r="H9475" i="6"/>
  <c r="H9476" i="6"/>
  <c r="H9477" i="6"/>
  <c r="H9478" i="6"/>
  <c r="H9479" i="6"/>
  <c r="H9480" i="6"/>
  <c r="H9481" i="6"/>
  <c r="H9482" i="6"/>
  <c r="H9483" i="6"/>
  <c r="H9484" i="6"/>
  <c r="H9485" i="6"/>
  <c r="H9486" i="6"/>
  <c r="H9487" i="6"/>
  <c r="H9488" i="6"/>
  <c r="H9489" i="6"/>
  <c r="H9490" i="6"/>
  <c r="H9491" i="6"/>
  <c r="H9492" i="6"/>
  <c r="H9493" i="6"/>
  <c r="H9494" i="6"/>
  <c r="H9495" i="6"/>
  <c r="H9496" i="6"/>
  <c r="H9497" i="6"/>
  <c r="H9498" i="6"/>
  <c r="H9499" i="6"/>
  <c r="H9500" i="6"/>
  <c r="H9501" i="6"/>
  <c r="H9502" i="6"/>
  <c r="H9503" i="6"/>
  <c r="H9504" i="6"/>
  <c r="H9505" i="6"/>
  <c r="H9506" i="6"/>
  <c r="H9507" i="6"/>
  <c r="H9508" i="6"/>
  <c r="H9509" i="6"/>
  <c r="H9510" i="6"/>
  <c r="H9511" i="6"/>
  <c r="H9512" i="6"/>
  <c r="H9513" i="6"/>
  <c r="H9514" i="6"/>
  <c r="H9515" i="6"/>
  <c r="H9516" i="6"/>
  <c r="H9517" i="6"/>
  <c r="H9518" i="6"/>
  <c r="H9519" i="6"/>
  <c r="H9520" i="6"/>
  <c r="H9521" i="6"/>
  <c r="H9522" i="6"/>
  <c r="H9523" i="6"/>
  <c r="H9524" i="6"/>
  <c r="H9525" i="6"/>
  <c r="H9526" i="6"/>
  <c r="H9527" i="6"/>
  <c r="H9528" i="6"/>
  <c r="H9529" i="6"/>
  <c r="H9530" i="6"/>
  <c r="H9531" i="6"/>
  <c r="H9532" i="6"/>
  <c r="H9533" i="6"/>
  <c r="H9534" i="6"/>
  <c r="H9535" i="6"/>
  <c r="H9536" i="6"/>
  <c r="H9537" i="6"/>
  <c r="H9538" i="6"/>
  <c r="H9539" i="6"/>
  <c r="H9540" i="6"/>
  <c r="H9541" i="6"/>
  <c r="H9542" i="6"/>
  <c r="H9543" i="6"/>
  <c r="H9544" i="6"/>
  <c r="H9545" i="6"/>
  <c r="H9546" i="6"/>
  <c r="H9547" i="6"/>
  <c r="H9548" i="6"/>
  <c r="H9549" i="6"/>
  <c r="H9550" i="6"/>
  <c r="H9551" i="6"/>
  <c r="H9552" i="6"/>
  <c r="H9553" i="6"/>
  <c r="H9554" i="6"/>
  <c r="H9555" i="6"/>
  <c r="H9556" i="6"/>
  <c r="H9557" i="6"/>
  <c r="H9558" i="6"/>
  <c r="H9559" i="6"/>
  <c r="H9560" i="6"/>
  <c r="H9561" i="6"/>
  <c r="H9562" i="6"/>
  <c r="H9563" i="6"/>
  <c r="H9564" i="6"/>
  <c r="H9565" i="6"/>
  <c r="H9566" i="6"/>
  <c r="H9567" i="6"/>
  <c r="H9568" i="6"/>
  <c r="H9569" i="6"/>
  <c r="H9570" i="6"/>
  <c r="H9571" i="6"/>
  <c r="H9572" i="6"/>
  <c r="H9573" i="6"/>
  <c r="H9574" i="6"/>
  <c r="H9575" i="6"/>
  <c r="H9576" i="6"/>
  <c r="H9577" i="6"/>
  <c r="H9578" i="6"/>
  <c r="H9579" i="6"/>
  <c r="H9580" i="6"/>
  <c r="H9581" i="6"/>
  <c r="H9582" i="6"/>
  <c r="H9583" i="6"/>
  <c r="H9584" i="6"/>
  <c r="H9585" i="6"/>
  <c r="H9586" i="6"/>
  <c r="H9587" i="6"/>
  <c r="H9588" i="6"/>
  <c r="H9589" i="6"/>
  <c r="H9590" i="6"/>
  <c r="H9591" i="6"/>
  <c r="H9592" i="6"/>
  <c r="H9593" i="6"/>
  <c r="H9594" i="6"/>
  <c r="H9595" i="6"/>
  <c r="H9596" i="6"/>
  <c r="H9597" i="6"/>
  <c r="H9598" i="6"/>
  <c r="H9599" i="6"/>
  <c r="H9600" i="6"/>
  <c r="H9601" i="6"/>
  <c r="H9602" i="6"/>
  <c r="H9603" i="6"/>
  <c r="H9604" i="6"/>
  <c r="H9605" i="6"/>
  <c r="H9606" i="6"/>
  <c r="H9607" i="6"/>
  <c r="H9608" i="6"/>
  <c r="H9609" i="6"/>
  <c r="H9610" i="6"/>
  <c r="H9611" i="6"/>
  <c r="H9612" i="6"/>
  <c r="H9613" i="6"/>
  <c r="H9614" i="6"/>
  <c r="H9615" i="6"/>
  <c r="H9616" i="6"/>
  <c r="H9617" i="6"/>
  <c r="H9618" i="6"/>
  <c r="H9619" i="6"/>
  <c r="H9620" i="6"/>
  <c r="H9621" i="6"/>
  <c r="H9622" i="6"/>
  <c r="H9623" i="6"/>
  <c r="H9624" i="6"/>
  <c r="H9625" i="6"/>
  <c r="H9626" i="6"/>
  <c r="H9627" i="6"/>
  <c r="H9628" i="6"/>
  <c r="H9629" i="6"/>
  <c r="H9630" i="6"/>
  <c r="H9631" i="6"/>
  <c r="H9632" i="6"/>
  <c r="H9633" i="6"/>
  <c r="H9634" i="6"/>
  <c r="H9635" i="6"/>
  <c r="H9636" i="6"/>
  <c r="H9637" i="6"/>
  <c r="H9638" i="6"/>
  <c r="H9639" i="6"/>
  <c r="H9640" i="6"/>
  <c r="H9641" i="6"/>
  <c r="H9642" i="6"/>
  <c r="H9643" i="6"/>
  <c r="H9644" i="6"/>
  <c r="H9645" i="6"/>
  <c r="H9646" i="6"/>
  <c r="H9647" i="6"/>
  <c r="H9648" i="6"/>
  <c r="H9649" i="6"/>
  <c r="H9650" i="6"/>
  <c r="H9651" i="6"/>
  <c r="H9652" i="6"/>
  <c r="H9653" i="6"/>
  <c r="H9654" i="6"/>
  <c r="H9655" i="6"/>
  <c r="H9656" i="6"/>
  <c r="H9657" i="6"/>
  <c r="H9658" i="6"/>
  <c r="H9659" i="6"/>
  <c r="H9660" i="6"/>
  <c r="H9661" i="6"/>
  <c r="H9662" i="6"/>
  <c r="H9663" i="6"/>
  <c r="H9664" i="6"/>
  <c r="H9665" i="6"/>
  <c r="H9666" i="6"/>
  <c r="H9667" i="6"/>
  <c r="H9668" i="6"/>
  <c r="H9669" i="6"/>
  <c r="H9670" i="6"/>
  <c r="H9671" i="6"/>
  <c r="H9672" i="6"/>
  <c r="H9673" i="6"/>
  <c r="H9674" i="6"/>
  <c r="H9675" i="6"/>
  <c r="H9676" i="6"/>
  <c r="H9677" i="6"/>
  <c r="H9678" i="6"/>
  <c r="H9679" i="6"/>
  <c r="H9680" i="6"/>
  <c r="H9681" i="6"/>
  <c r="H9682" i="6"/>
  <c r="H9683" i="6"/>
  <c r="H9684" i="6"/>
  <c r="H9685" i="6"/>
  <c r="H9686" i="6"/>
  <c r="H9687" i="6"/>
  <c r="H9688" i="6"/>
  <c r="H9689" i="6"/>
  <c r="H9690" i="6"/>
  <c r="H9691" i="6"/>
  <c r="H9692" i="6"/>
  <c r="H9693" i="6"/>
  <c r="H9694" i="6"/>
  <c r="H9695" i="6"/>
  <c r="H9696" i="6"/>
  <c r="H9697" i="6"/>
  <c r="H9698" i="6"/>
  <c r="H9699" i="6"/>
  <c r="H9700" i="6"/>
  <c r="H9701" i="6"/>
  <c r="H9702" i="6"/>
  <c r="H9703" i="6"/>
  <c r="H9704" i="6"/>
  <c r="H9705" i="6"/>
  <c r="H9706" i="6"/>
  <c r="H9707" i="6"/>
  <c r="H9708" i="6"/>
  <c r="H9709" i="6"/>
  <c r="H9710" i="6"/>
  <c r="H9711" i="6"/>
  <c r="H9712" i="6"/>
  <c r="H9713" i="6"/>
  <c r="H9714" i="6"/>
  <c r="H9715" i="6"/>
  <c r="H9716" i="6"/>
  <c r="H9717" i="6"/>
  <c r="H9718" i="6"/>
  <c r="H9719" i="6"/>
  <c r="H9720" i="6"/>
  <c r="H9721" i="6"/>
  <c r="H9722" i="6"/>
  <c r="H9723" i="6"/>
  <c r="H9724" i="6"/>
  <c r="H9725" i="6"/>
  <c r="H9726" i="6"/>
  <c r="H9727" i="6"/>
  <c r="H9728" i="6"/>
  <c r="H9729" i="6"/>
  <c r="H9730" i="6"/>
  <c r="H9731" i="6"/>
  <c r="H9732" i="6"/>
  <c r="H9733" i="6"/>
  <c r="H9734" i="6"/>
  <c r="H9735" i="6"/>
  <c r="H9736" i="6"/>
  <c r="H9737" i="6"/>
  <c r="H9738" i="6"/>
  <c r="H9739" i="6"/>
  <c r="H9740" i="6"/>
  <c r="H9741" i="6"/>
  <c r="H9742" i="6"/>
  <c r="H9743" i="6"/>
  <c r="H9744" i="6"/>
  <c r="H9745" i="6"/>
  <c r="H9746" i="6"/>
  <c r="H9747" i="6"/>
  <c r="H9748" i="6"/>
  <c r="H9749" i="6"/>
  <c r="H9750" i="6"/>
  <c r="H9751" i="6"/>
  <c r="H9752" i="6"/>
  <c r="H9753" i="6"/>
  <c r="H9754" i="6"/>
  <c r="H9755" i="6"/>
  <c r="H9756" i="6"/>
  <c r="H9757" i="6"/>
  <c r="H9758" i="6"/>
  <c r="H9759" i="6"/>
  <c r="H9760" i="6"/>
  <c r="H9761" i="6"/>
  <c r="H9762" i="6"/>
  <c r="H9763" i="6"/>
  <c r="H9764" i="6"/>
  <c r="H9765" i="6"/>
  <c r="H9766" i="6"/>
  <c r="H9767" i="6"/>
  <c r="H9768" i="6"/>
  <c r="H9769" i="6"/>
  <c r="H9770" i="6"/>
  <c r="H9771" i="6"/>
  <c r="H9772" i="6"/>
  <c r="H9773" i="6"/>
  <c r="H9774" i="6"/>
  <c r="H9775" i="6"/>
  <c r="H9776" i="6"/>
  <c r="H9777" i="6"/>
  <c r="H9778" i="6"/>
  <c r="H9779" i="6"/>
  <c r="H9780" i="6"/>
  <c r="H9781" i="6"/>
  <c r="H9782" i="6"/>
  <c r="H9783" i="6"/>
  <c r="H9784" i="6"/>
  <c r="H9785" i="6"/>
  <c r="H9786" i="6"/>
  <c r="H9787" i="6"/>
  <c r="H9788" i="6"/>
  <c r="H9789" i="6"/>
  <c r="H9790" i="6"/>
  <c r="H9791" i="6"/>
  <c r="H9792" i="6"/>
  <c r="H9793" i="6"/>
  <c r="H9794" i="6"/>
  <c r="H9795" i="6"/>
  <c r="H9796" i="6"/>
  <c r="H9797" i="6"/>
  <c r="H9798" i="6"/>
  <c r="H9799" i="6"/>
  <c r="H9800" i="6"/>
  <c r="H9801" i="6"/>
  <c r="H9802" i="6"/>
  <c r="H9803" i="6"/>
  <c r="H9804" i="6"/>
  <c r="H9805" i="6"/>
  <c r="H9806" i="6"/>
  <c r="H9807" i="6"/>
  <c r="H9808" i="6"/>
  <c r="H9809" i="6"/>
  <c r="H9810" i="6"/>
  <c r="H9811" i="6"/>
  <c r="H9812" i="6"/>
  <c r="H9813" i="6"/>
  <c r="H9814" i="6"/>
  <c r="H9815" i="6"/>
  <c r="H9816" i="6"/>
  <c r="H9817" i="6"/>
  <c r="H9818" i="6"/>
  <c r="H9819" i="6"/>
  <c r="H9820" i="6"/>
  <c r="H9821" i="6"/>
  <c r="H9822" i="6"/>
  <c r="H9823" i="6"/>
  <c r="H9824" i="6"/>
  <c r="H9825" i="6"/>
  <c r="H9826" i="6"/>
  <c r="H9827" i="6"/>
  <c r="H9828" i="6"/>
  <c r="H9829" i="6"/>
  <c r="H9830" i="6"/>
  <c r="H9831" i="6"/>
  <c r="H9832" i="6"/>
  <c r="H9833" i="6"/>
  <c r="H9834" i="6"/>
  <c r="H9835" i="6"/>
  <c r="H9836" i="6"/>
  <c r="H9837" i="6"/>
  <c r="H9838" i="6"/>
  <c r="H9839" i="6"/>
  <c r="H9840" i="6"/>
  <c r="H9841" i="6"/>
  <c r="H9842" i="6"/>
  <c r="H9843" i="6"/>
  <c r="H9844" i="6"/>
  <c r="H9845" i="6"/>
  <c r="H9846" i="6"/>
  <c r="H9847" i="6"/>
  <c r="H9848" i="6"/>
  <c r="H9849" i="6"/>
  <c r="H9850" i="6"/>
  <c r="H9851" i="6"/>
  <c r="H9852" i="6"/>
  <c r="H9853" i="6"/>
  <c r="H9854" i="6"/>
  <c r="H9855" i="6"/>
  <c r="H9856" i="6"/>
  <c r="H9857" i="6"/>
  <c r="H9858" i="6"/>
  <c r="H9859" i="6"/>
  <c r="H9860" i="6"/>
  <c r="H9861" i="6"/>
  <c r="H9862" i="6"/>
  <c r="H9863" i="6"/>
  <c r="H9864" i="6"/>
  <c r="H9865" i="6"/>
  <c r="H9866" i="6"/>
  <c r="H9867" i="6"/>
  <c r="H9868" i="6"/>
  <c r="H9869" i="6"/>
  <c r="H9870" i="6"/>
  <c r="H9871" i="6"/>
  <c r="H9872" i="6"/>
  <c r="H9873" i="6"/>
  <c r="H9874" i="6"/>
  <c r="H9875" i="6"/>
  <c r="H9876" i="6"/>
  <c r="H9877" i="6"/>
  <c r="H9878" i="6"/>
  <c r="H9879" i="6"/>
  <c r="H9880" i="6"/>
  <c r="H9881" i="6"/>
  <c r="H9882" i="6"/>
  <c r="H9883" i="6"/>
  <c r="H9884" i="6"/>
  <c r="H9885" i="6"/>
  <c r="H9886" i="6"/>
  <c r="H9887" i="6"/>
  <c r="H9888" i="6"/>
  <c r="H9889" i="6"/>
  <c r="H9890" i="6"/>
  <c r="H9891" i="6"/>
  <c r="H9892" i="6"/>
  <c r="H9893" i="6"/>
  <c r="H9894" i="6"/>
  <c r="H9895" i="6"/>
  <c r="H9896" i="6"/>
  <c r="H9897" i="6"/>
  <c r="H9898" i="6"/>
  <c r="H9899" i="6"/>
  <c r="H9900" i="6"/>
  <c r="H9901" i="6"/>
  <c r="H9902" i="6"/>
  <c r="H9903" i="6"/>
  <c r="H9904" i="6"/>
  <c r="H9905" i="6"/>
  <c r="H9906" i="6"/>
  <c r="H9907" i="6"/>
  <c r="H9908" i="6"/>
  <c r="H9909" i="6"/>
  <c r="H9910" i="6"/>
  <c r="H9911" i="6"/>
  <c r="H9912" i="6"/>
  <c r="H9913" i="6"/>
  <c r="H9914" i="6"/>
  <c r="H9915" i="6"/>
  <c r="H9916" i="6"/>
  <c r="H9917" i="6"/>
  <c r="H9918" i="6"/>
  <c r="H9919" i="6"/>
  <c r="H9920" i="6"/>
  <c r="H9921" i="6"/>
  <c r="H9922" i="6"/>
  <c r="H9923" i="6"/>
  <c r="H9924" i="6"/>
  <c r="H9925" i="6"/>
  <c r="H9926" i="6"/>
  <c r="H9927" i="6"/>
  <c r="H9928" i="6"/>
  <c r="H9929" i="6"/>
  <c r="H9930" i="6"/>
  <c r="H9931" i="6"/>
  <c r="H9932" i="6"/>
  <c r="H9933" i="6"/>
  <c r="H9934" i="6"/>
  <c r="H9935" i="6"/>
  <c r="H9936" i="6"/>
  <c r="H9937" i="6"/>
  <c r="H9938" i="6"/>
  <c r="H9939" i="6"/>
  <c r="H9940" i="6"/>
  <c r="H9941" i="6"/>
  <c r="H9942" i="6"/>
  <c r="H9943" i="6"/>
  <c r="H9944" i="6"/>
  <c r="H9945" i="6"/>
  <c r="H9946" i="6"/>
  <c r="H9947" i="6"/>
  <c r="H9948" i="6"/>
  <c r="H9949" i="6"/>
  <c r="H9950" i="6"/>
  <c r="H9951" i="6"/>
  <c r="H9952" i="6"/>
  <c r="H9953" i="6"/>
  <c r="H9954" i="6"/>
  <c r="H9955" i="6"/>
  <c r="H9956" i="6"/>
  <c r="H9957" i="6"/>
  <c r="H9958" i="6"/>
  <c r="H9959" i="6"/>
  <c r="H9960" i="6"/>
  <c r="H9961" i="6"/>
  <c r="H9962" i="6"/>
  <c r="H9963" i="6"/>
  <c r="H9964" i="6"/>
  <c r="H9965" i="6"/>
  <c r="H9966" i="6"/>
  <c r="H9967" i="6"/>
  <c r="H9968" i="6"/>
  <c r="H9969" i="6"/>
  <c r="H9970" i="6"/>
  <c r="H9971" i="6"/>
  <c r="H9972" i="6"/>
  <c r="H9973" i="6"/>
  <c r="H9974" i="6"/>
  <c r="H9975" i="6"/>
  <c r="H9976" i="6"/>
  <c r="H9977" i="6"/>
  <c r="H9978" i="6"/>
  <c r="H9979" i="6"/>
  <c r="H9980" i="6"/>
  <c r="H9981" i="6"/>
  <c r="H9982" i="6"/>
  <c r="H9983" i="6"/>
  <c r="H9984" i="6"/>
  <c r="H9985" i="6"/>
  <c r="H9986" i="6"/>
  <c r="H9987" i="6"/>
  <c r="H9988" i="6"/>
  <c r="H9989" i="6"/>
  <c r="H9990" i="6"/>
  <c r="H9991" i="6"/>
  <c r="H9992" i="6"/>
  <c r="H9993" i="6"/>
  <c r="H9994" i="6"/>
  <c r="H9995" i="6"/>
  <c r="H9996" i="6"/>
  <c r="H9997" i="6"/>
  <c r="H9998" i="6"/>
  <c r="H9999" i="6"/>
  <c r="H10000" i="6"/>
  <c r="H10001" i="6"/>
  <c r="H10002"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0"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49" i="6"/>
  <c r="G350" i="6"/>
  <c r="G351" i="6"/>
  <c r="G352" i="6"/>
  <c r="G353" i="6"/>
  <c r="G354" i="6"/>
  <c r="G355" i="6"/>
  <c r="G356" i="6"/>
  <c r="G357" i="6"/>
  <c r="G358" i="6"/>
  <c r="G359" i="6"/>
  <c r="G360" i="6"/>
  <c r="G361" i="6"/>
  <c r="G362" i="6"/>
  <c r="G363" i="6"/>
  <c r="G364" i="6"/>
  <c r="G365" i="6"/>
  <c r="G366" i="6"/>
  <c r="G367" i="6"/>
  <c r="G368" i="6"/>
  <c r="G369" i="6"/>
  <c r="G370" i="6"/>
  <c r="G371" i="6"/>
  <c r="G372" i="6"/>
  <c r="G373" i="6"/>
  <c r="G374" i="6"/>
  <c r="G375" i="6"/>
  <c r="G376" i="6"/>
  <c r="G377" i="6"/>
  <c r="G378" i="6"/>
  <c r="G379" i="6"/>
  <c r="G380" i="6"/>
  <c r="G381" i="6"/>
  <c r="G382" i="6"/>
  <c r="G383" i="6"/>
  <c r="G384" i="6"/>
  <c r="G385" i="6"/>
  <c r="G386" i="6"/>
  <c r="G387" i="6"/>
  <c r="G388" i="6"/>
  <c r="G389" i="6"/>
  <c r="G390" i="6"/>
  <c r="G391" i="6"/>
  <c r="G392" i="6"/>
  <c r="G393" i="6"/>
  <c r="G394" i="6"/>
  <c r="G395" i="6"/>
  <c r="G396" i="6"/>
  <c r="G397" i="6"/>
  <c r="G398" i="6"/>
  <c r="G399" i="6"/>
  <c r="G400" i="6"/>
  <c r="G401" i="6"/>
  <c r="G402" i="6"/>
  <c r="G403" i="6"/>
  <c r="G404" i="6"/>
  <c r="G405" i="6"/>
  <c r="G406" i="6"/>
  <c r="G407" i="6"/>
  <c r="G408" i="6"/>
  <c r="G409" i="6"/>
  <c r="G410" i="6"/>
  <c r="G411" i="6"/>
  <c r="G412" i="6"/>
  <c r="G413" i="6"/>
  <c r="G414" i="6"/>
  <c r="G415" i="6"/>
  <c r="G416" i="6"/>
  <c r="G417" i="6"/>
  <c r="G418" i="6"/>
  <c r="G419" i="6"/>
  <c r="G420" i="6"/>
  <c r="G421" i="6"/>
  <c r="G422" i="6"/>
  <c r="G423" i="6"/>
  <c r="G424" i="6"/>
  <c r="G425" i="6"/>
  <c r="G426" i="6"/>
  <c r="G427" i="6"/>
  <c r="G428" i="6"/>
  <c r="G429" i="6"/>
  <c r="G430" i="6"/>
  <c r="G431" i="6"/>
  <c r="G432" i="6"/>
  <c r="G433" i="6"/>
  <c r="G434" i="6"/>
  <c r="G435" i="6"/>
  <c r="G436" i="6"/>
  <c r="G437" i="6"/>
  <c r="G438" i="6"/>
  <c r="G439" i="6"/>
  <c r="G440" i="6"/>
  <c r="G441" i="6"/>
  <c r="G442" i="6"/>
  <c r="G443" i="6"/>
  <c r="G444" i="6"/>
  <c r="G445" i="6"/>
  <c r="G446" i="6"/>
  <c r="G447" i="6"/>
  <c r="G448" i="6"/>
  <c r="G449" i="6"/>
  <c r="G450" i="6"/>
  <c r="G451" i="6"/>
  <c r="G452" i="6"/>
  <c r="G453" i="6"/>
  <c r="G454" i="6"/>
  <c r="G455" i="6"/>
  <c r="G456" i="6"/>
  <c r="G457" i="6"/>
  <c r="G458" i="6"/>
  <c r="G459" i="6"/>
  <c r="G460" i="6"/>
  <c r="G461" i="6"/>
  <c r="G462" i="6"/>
  <c r="G463" i="6"/>
  <c r="G464" i="6"/>
  <c r="G465" i="6"/>
  <c r="G466" i="6"/>
  <c r="G467" i="6"/>
  <c r="G468" i="6"/>
  <c r="G469" i="6"/>
  <c r="G470" i="6"/>
  <c r="G471" i="6"/>
  <c r="G472" i="6"/>
  <c r="G473" i="6"/>
  <c r="G474" i="6"/>
  <c r="G475" i="6"/>
  <c r="G476" i="6"/>
  <c r="G477" i="6"/>
  <c r="G478" i="6"/>
  <c r="G479" i="6"/>
  <c r="G480" i="6"/>
  <c r="G481" i="6"/>
  <c r="G482" i="6"/>
  <c r="G483" i="6"/>
  <c r="G484" i="6"/>
  <c r="G485" i="6"/>
  <c r="G486" i="6"/>
  <c r="G487" i="6"/>
  <c r="G488" i="6"/>
  <c r="G489" i="6"/>
  <c r="G490" i="6"/>
  <c r="G491" i="6"/>
  <c r="G492" i="6"/>
  <c r="G493" i="6"/>
  <c r="G494" i="6"/>
  <c r="G495" i="6"/>
  <c r="G496" i="6"/>
  <c r="G497" i="6"/>
  <c r="G498" i="6"/>
  <c r="G499" i="6"/>
  <c r="G500" i="6"/>
  <c r="G501" i="6"/>
  <c r="G502" i="6"/>
  <c r="G503" i="6"/>
  <c r="G504" i="6"/>
  <c r="G505" i="6"/>
  <c r="G506" i="6"/>
  <c r="G507" i="6"/>
  <c r="G508" i="6"/>
  <c r="G509" i="6"/>
  <c r="G510" i="6"/>
  <c r="G511" i="6"/>
  <c r="G512" i="6"/>
  <c r="G513" i="6"/>
  <c r="G514" i="6"/>
  <c r="G515" i="6"/>
  <c r="G516" i="6"/>
  <c r="G517" i="6"/>
  <c r="G518" i="6"/>
  <c r="G519" i="6"/>
  <c r="G520" i="6"/>
  <c r="G521" i="6"/>
  <c r="G522" i="6"/>
  <c r="G523" i="6"/>
  <c r="G524" i="6"/>
  <c r="G525" i="6"/>
  <c r="G526" i="6"/>
  <c r="G527" i="6"/>
  <c r="G528" i="6"/>
  <c r="G529" i="6"/>
  <c r="G530" i="6"/>
  <c r="G531" i="6"/>
  <c r="G532" i="6"/>
  <c r="G533" i="6"/>
  <c r="G534" i="6"/>
  <c r="G535" i="6"/>
  <c r="G536" i="6"/>
  <c r="G537" i="6"/>
  <c r="G538" i="6"/>
  <c r="G539" i="6"/>
  <c r="G540" i="6"/>
  <c r="G541" i="6"/>
  <c r="G542" i="6"/>
  <c r="G543" i="6"/>
  <c r="G544" i="6"/>
  <c r="G545" i="6"/>
  <c r="G546" i="6"/>
  <c r="G547" i="6"/>
  <c r="G548" i="6"/>
  <c r="G549" i="6"/>
  <c r="G550" i="6"/>
  <c r="G551" i="6"/>
  <c r="G552" i="6"/>
  <c r="G553" i="6"/>
  <c r="G554" i="6"/>
  <c r="G555" i="6"/>
  <c r="G556" i="6"/>
  <c r="G557" i="6"/>
  <c r="G558" i="6"/>
  <c r="G559" i="6"/>
  <c r="G560" i="6"/>
  <c r="G561" i="6"/>
  <c r="G562" i="6"/>
  <c r="G563" i="6"/>
  <c r="G564" i="6"/>
  <c r="G565" i="6"/>
  <c r="G566" i="6"/>
  <c r="G567" i="6"/>
  <c r="G568" i="6"/>
  <c r="G569" i="6"/>
  <c r="G570" i="6"/>
  <c r="G571" i="6"/>
  <c r="G572" i="6"/>
  <c r="G573" i="6"/>
  <c r="G574" i="6"/>
  <c r="G575" i="6"/>
  <c r="G576" i="6"/>
  <c r="G577" i="6"/>
  <c r="G578" i="6"/>
  <c r="G579" i="6"/>
  <c r="G580" i="6"/>
  <c r="G581" i="6"/>
  <c r="G582" i="6"/>
  <c r="G583" i="6"/>
  <c r="G584" i="6"/>
  <c r="G585" i="6"/>
  <c r="G586" i="6"/>
  <c r="G587" i="6"/>
  <c r="G588" i="6"/>
  <c r="G589" i="6"/>
  <c r="G590" i="6"/>
  <c r="G591" i="6"/>
  <c r="G592" i="6"/>
  <c r="G593" i="6"/>
  <c r="G594" i="6"/>
  <c r="G595" i="6"/>
  <c r="G596" i="6"/>
  <c r="G597" i="6"/>
  <c r="G598" i="6"/>
  <c r="G599" i="6"/>
  <c r="G600" i="6"/>
  <c r="G601" i="6"/>
  <c r="G602" i="6"/>
  <c r="G603" i="6"/>
  <c r="G604" i="6"/>
  <c r="G605" i="6"/>
  <c r="G606" i="6"/>
  <c r="G607" i="6"/>
  <c r="G608" i="6"/>
  <c r="G609" i="6"/>
  <c r="G610" i="6"/>
  <c r="G611" i="6"/>
  <c r="G612" i="6"/>
  <c r="G613" i="6"/>
  <c r="G614" i="6"/>
  <c r="G615" i="6"/>
  <c r="G616" i="6"/>
  <c r="G617" i="6"/>
  <c r="G618" i="6"/>
  <c r="G619" i="6"/>
  <c r="G620" i="6"/>
  <c r="G621" i="6"/>
  <c r="G622" i="6"/>
  <c r="G623" i="6"/>
  <c r="G624" i="6"/>
  <c r="G625" i="6"/>
  <c r="G626" i="6"/>
  <c r="G627" i="6"/>
  <c r="G628" i="6"/>
  <c r="G629" i="6"/>
  <c r="G630" i="6"/>
  <c r="G631" i="6"/>
  <c r="G632" i="6"/>
  <c r="G633" i="6"/>
  <c r="G634" i="6"/>
  <c r="G635" i="6"/>
  <c r="G636" i="6"/>
  <c r="G637" i="6"/>
  <c r="G638" i="6"/>
  <c r="G639" i="6"/>
  <c r="G640" i="6"/>
  <c r="G641" i="6"/>
  <c r="G642" i="6"/>
  <c r="G643" i="6"/>
  <c r="G644" i="6"/>
  <c r="G645" i="6"/>
  <c r="G646" i="6"/>
  <c r="G647" i="6"/>
  <c r="G648" i="6"/>
  <c r="G649" i="6"/>
  <c r="G650" i="6"/>
  <c r="G651" i="6"/>
  <c r="G652" i="6"/>
  <c r="G653" i="6"/>
  <c r="G654" i="6"/>
  <c r="G655" i="6"/>
  <c r="G656" i="6"/>
  <c r="G657" i="6"/>
  <c r="G658" i="6"/>
  <c r="G659" i="6"/>
  <c r="G660" i="6"/>
  <c r="G661" i="6"/>
  <c r="G662" i="6"/>
  <c r="G663" i="6"/>
  <c r="G664" i="6"/>
  <c r="G665" i="6"/>
  <c r="G666" i="6"/>
  <c r="G667" i="6"/>
  <c r="G668" i="6"/>
  <c r="G669" i="6"/>
  <c r="G670" i="6"/>
  <c r="G671" i="6"/>
  <c r="G672" i="6"/>
  <c r="G673" i="6"/>
  <c r="G674" i="6"/>
  <c r="G675" i="6"/>
  <c r="G676" i="6"/>
  <c r="G677" i="6"/>
  <c r="G678" i="6"/>
  <c r="G679" i="6"/>
  <c r="G680" i="6"/>
  <c r="G681" i="6"/>
  <c r="G682" i="6"/>
  <c r="G683" i="6"/>
  <c r="G684" i="6"/>
  <c r="G685" i="6"/>
  <c r="G686" i="6"/>
  <c r="G687" i="6"/>
  <c r="G688" i="6"/>
  <c r="G689" i="6"/>
  <c r="G690" i="6"/>
  <c r="G691" i="6"/>
  <c r="G692" i="6"/>
  <c r="G693" i="6"/>
  <c r="G694" i="6"/>
  <c r="G695" i="6"/>
  <c r="G696" i="6"/>
  <c r="G697" i="6"/>
  <c r="G698" i="6"/>
  <c r="G699" i="6"/>
  <c r="G700" i="6"/>
  <c r="G701" i="6"/>
  <c r="G702" i="6"/>
  <c r="G703" i="6"/>
  <c r="G704" i="6"/>
  <c r="G705" i="6"/>
  <c r="G706" i="6"/>
  <c r="G707" i="6"/>
  <c r="G708" i="6"/>
  <c r="G709" i="6"/>
  <c r="G710" i="6"/>
  <c r="G711" i="6"/>
  <c r="G712" i="6"/>
  <c r="G713" i="6"/>
  <c r="G714" i="6"/>
  <c r="G715" i="6"/>
  <c r="G716" i="6"/>
  <c r="G717" i="6"/>
  <c r="G718" i="6"/>
  <c r="G719" i="6"/>
  <c r="G720" i="6"/>
  <c r="G721" i="6"/>
  <c r="G722" i="6"/>
  <c r="G723" i="6"/>
  <c r="G724" i="6"/>
  <c r="G725" i="6"/>
  <c r="G726" i="6"/>
  <c r="G727" i="6"/>
  <c r="G728" i="6"/>
  <c r="G729" i="6"/>
  <c r="G730" i="6"/>
  <c r="G731" i="6"/>
  <c r="G732" i="6"/>
  <c r="G733" i="6"/>
  <c r="G734" i="6"/>
  <c r="G735" i="6"/>
  <c r="G736" i="6"/>
  <c r="G737" i="6"/>
  <c r="G738" i="6"/>
  <c r="G739" i="6"/>
  <c r="G740" i="6"/>
  <c r="G741" i="6"/>
  <c r="G742" i="6"/>
  <c r="G743" i="6"/>
  <c r="G744" i="6"/>
  <c r="G745" i="6"/>
  <c r="G746" i="6"/>
  <c r="G747" i="6"/>
  <c r="G748" i="6"/>
  <c r="G749" i="6"/>
  <c r="G750" i="6"/>
  <c r="G751" i="6"/>
  <c r="G752" i="6"/>
  <c r="G753" i="6"/>
  <c r="G754" i="6"/>
  <c r="G755" i="6"/>
  <c r="G756" i="6"/>
  <c r="G757" i="6"/>
  <c r="G758" i="6"/>
  <c r="G759" i="6"/>
  <c r="G760" i="6"/>
  <c r="G761" i="6"/>
  <c r="G762" i="6"/>
  <c r="G763" i="6"/>
  <c r="G764" i="6"/>
  <c r="G765" i="6"/>
  <c r="G766" i="6"/>
  <c r="G767" i="6"/>
  <c r="G768" i="6"/>
  <c r="G769" i="6"/>
  <c r="G770" i="6"/>
  <c r="G771" i="6"/>
  <c r="G772" i="6"/>
  <c r="G773" i="6"/>
  <c r="G774" i="6"/>
  <c r="G775" i="6"/>
  <c r="G776" i="6"/>
  <c r="G777" i="6"/>
  <c r="G778" i="6"/>
  <c r="G779" i="6"/>
  <c r="G780" i="6"/>
  <c r="G781" i="6"/>
  <c r="G782" i="6"/>
  <c r="G783" i="6"/>
  <c r="G784" i="6"/>
  <c r="G785" i="6"/>
  <c r="G786" i="6"/>
  <c r="G787" i="6"/>
  <c r="G788" i="6"/>
  <c r="G789" i="6"/>
  <c r="G790" i="6"/>
  <c r="G791" i="6"/>
  <c r="G792" i="6"/>
  <c r="G793" i="6"/>
  <c r="G794" i="6"/>
  <c r="G795" i="6"/>
  <c r="G796" i="6"/>
  <c r="G797" i="6"/>
  <c r="G798" i="6"/>
  <c r="G799" i="6"/>
  <c r="G800" i="6"/>
  <c r="G801" i="6"/>
  <c r="G802" i="6"/>
  <c r="G803" i="6"/>
  <c r="G804" i="6"/>
  <c r="G805" i="6"/>
  <c r="G806" i="6"/>
  <c r="G807" i="6"/>
  <c r="G808" i="6"/>
  <c r="G809" i="6"/>
  <c r="G810" i="6"/>
  <c r="G811" i="6"/>
  <c r="G812" i="6"/>
  <c r="G813" i="6"/>
  <c r="G814" i="6"/>
  <c r="G815" i="6"/>
  <c r="G816" i="6"/>
  <c r="G817" i="6"/>
  <c r="G818" i="6"/>
  <c r="G819" i="6"/>
  <c r="G820" i="6"/>
  <c r="G821" i="6"/>
  <c r="G822" i="6"/>
  <c r="G823" i="6"/>
  <c r="G824" i="6"/>
  <c r="G825" i="6"/>
  <c r="G826" i="6"/>
  <c r="G827" i="6"/>
  <c r="G828" i="6"/>
  <c r="G829" i="6"/>
  <c r="G830" i="6"/>
  <c r="G831" i="6"/>
  <c r="G832" i="6"/>
  <c r="G833" i="6"/>
  <c r="G834" i="6"/>
  <c r="G835" i="6"/>
  <c r="G836" i="6"/>
  <c r="G837" i="6"/>
  <c r="G838" i="6"/>
  <c r="G839" i="6"/>
  <c r="G840" i="6"/>
  <c r="G841" i="6"/>
  <c r="G842" i="6"/>
  <c r="G843" i="6"/>
  <c r="G844" i="6"/>
  <c r="G845" i="6"/>
  <c r="G846" i="6"/>
  <c r="G847" i="6"/>
  <c r="G848" i="6"/>
  <c r="G849" i="6"/>
  <c r="G850" i="6"/>
  <c r="G851" i="6"/>
  <c r="G852" i="6"/>
  <c r="G853" i="6"/>
  <c r="G854" i="6"/>
  <c r="G855" i="6"/>
  <c r="G856" i="6"/>
  <c r="G857" i="6"/>
  <c r="G858" i="6"/>
  <c r="G859" i="6"/>
  <c r="G860" i="6"/>
  <c r="G861" i="6"/>
  <c r="G862" i="6"/>
  <c r="G863" i="6"/>
  <c r="G864" i="6"/>
  <c r="G865" i="6"/>
  <c r="G866" i="6"/>
  <c r="G867" i="6"/>
  <c r="G868" i="6"/>
  <c r="G869" i="6"/>
  <c r="G870" i="6"/>
  <c r="G871" i="6"/>
  <c r="G872" i="6"/>
  <c r="G873" i="6"/>
  <c r="G874" i="6"/>
  <c r="G875" i="6"/>
  <c r="G876" i="6"/>
  <c r="G877" i="6"/>
  <c r="G878" i="6"/>
  <c r="G879" i="6"/>
  <c r="G880" i="6"/>
  <c r="G881" i="6"/>
  <c r="G882" i="6"/>
  <c r="G883" i="6"/>
  <c r="G884" i="6"/>
  <c r="G885" i="6"/>
  <c r="G886" i="6"/>
  <c r="G887" i="6"/>
  <c r="G888" i="6"/>
  <c r="G889" i="6"/>
  <c r="G890" i="6"/>
  <c r="G891" i="6"/>
  <c r="G892" i="6"/>
  <c r="G893" i="6"/>
  <c r="G894" i="6"/>
  <c r="G895" i="6"/>
  <c r="G896" i="6"/>
  <c r="G897" i="6"/>
  <c r="G898" i="6"/>
  <c r="G899" i="6"/>
  <c r="G900" i="6"/>
  <c r="G901" i="6"/>
  <c r="G902" i="6"/>
  <c r="G903" i="6"/>
  <c r="G904" i="6"/>
  <c r="G905" i="6"/>
  <c r="G906" i="6"/>
  <c r="G907" i="6"/>
  <c r="G908" i="6"/>
  <c r="G909" i="6"/>
  <c r="G910" i="6"/>
  <c r="G911" i="6"/>
  <c r="G912" i="6"/>
  <c r="G913" i="6"/>
  <c r="G914" i="6"/>
  <c r="G915" i="6"/>
  <c r="G916" i="6"/>
  <c r="G917" i="6"/>
  <c r="G918" i="6"/>
  <c r="G919" i="6"/>
  <c r="G920" i="6"/>
  <c r="G921" i="6"/>
  <c r="G922" i="6"/>
  <c r="G923" i="6"/>
  <c r="G924" i="6"/>
  <c r="G925" i="6"/>
  <c r="G926" i="6"/>
  <c r="G927" i="6"/>
  <c r="G928" i="6"/>
  <c r="G929" i="6"/>
  <c r="G930" i="6"/>
  <c r="G931" i="6"/>
  <c r="G932" i="6"/>
  <c r="G933" i="6"/>
  <c r="G934" i="6"/>
  <c r="G935" i="6"/>
  <c r="G936" i="6"/>
  <c r="G937" i="6"/>
  <c r="G938" i="6"/>
  <c r="G939" i="6"/>
  <c r="G940" i="6"/>
  <c r="G941" i="6"/>
  <c r="G942" i="6"/>
  <c r="G943" i="6"/>
  <c r="G944" i="6"/>
  <c r="G945" i="6"/>
  <c r="G946" i="6"/>
  <c r="G947" i="6"/>
  <c r="G948" i="6"/>
  <c r="G949" i="6"/>
  <c r="G950" i="6"/>
  <c r="G951" i="6"/>
  <c r="G952" i="6"/>
  <c r="G953" i="6"/>
  <c r="G954" i="6"/>
  <c r="G955" i="6"/>
  <c r="G956" i="6"/>
  <c r="G957" i="6"/>
  <c r="G958" i="6"/>
  <c r="G959" i="6"/>
  <c r="G960" i="6"/>
  <c r="G961" i="6"/>
  <c r="G962" i="6"/>
  <c r="G963" i="6"/>
  <c r="G964" i="6"/>
  <c r="G965" i="6"/>
  <c r="G966" i="6"/>
  <c r="G967" i="6"/>
  <c r="G968" i="6"/>
  <c r="G969" i="6"/>
  <c r="G970" i="6"/>
  <c r="G971" i="6"/>
  <c r="G972" i="6"/>
  <c r="G973" i="6"/>
  <c r="G974" i="6"/>
  <c r="G975" i="6"/>
  <c r="G976" i="6"/>
  <c r="G977" i="6"/>
  <c r="G978" i="6"/>
  <c r="G979" i="6"/>
  <c r="G980" i="6"/>
  <c r="G981" i="6"/>
  <c r="G982" i="6"/>
  <c r="G983" i="6"/>
  <c r="G984" i="6"/>
  <c r="G985" i="6"/>
  <c r="G986" i="6"/>
  <c r="G987" i="6"/>
  <c r="G988" i="6"/>
  <c r="G989" i="6"/>
  <c r="G990" i="6"/>
  <c r="G991" i="6"/>
  <c r="G992" i="6"/>
  <c r="G993" i="6"/>
  <c r="G994" i="6"/>
  <c r="G995" i="6"/>
  <c r="G996" i="6"/>
  <c r="G997" i="6"/>
  <c r="G998" i="6"/>
  <c r="G999" i="6"/>
  <c r="G1000" i="6"/>
  <c r="G1001" i="6"/>
  <c r="G1002" i="6"/>
  <c r="G1003" i="6"/>
  <c r="G1004" i="6"/>
  <c r="G1005" i="6"/>
  <c r="G1006" i="6"/>
  <c r="G1007" i="6"/>
  <c r="G1008" i="6"/>
  <c r="G1009" i="6"/>
  <c r="G1010" i="6"/>
  <c r="G1011" i="6"/>
  <c r="G1012" i="6"/>
  <c r="G1013" i="6"/>
  <c r="G1014" i="6"/>
  <c r="G1015" i="6"/>
  <c r="G1016" i="6"/>
  <c r="G1017" i="6"/>
  <c r="G1018" i="6"/>
  <c r="G1019" i="6"/>
  <c r="G1020" i="6"/>
  <c r="G1021" i="6"/>
  <c r="G1022" i="6"/>
  <c r="G1023" i="6"/>
  <c r="G1024" i="6"/>
  <c r="G1025" i="6"/>
  <c r="G1026" i="6"/>
  <c r="G1027" i="6"/>
  <c r="G1028" i="6"/>
  <c r="G1029" i="6"/>
  <c r="G1030" i="6"/>
  <c r="G1031" i="6"/>
  <c r="G1032" i="6"/>
  <c r="G1033" i="6"/>
  <c r="G1034" i="6"/>
  <c r="G1035" i="6"/>
  <c r="G1036" i="6"/>
  <c r="G1037" i="6"/>
  <c r="G1038" i="6"/>
  <c r="G1039" i="6"/>
  <c r="G1040" i="6"/>
  <c r="G1041" i="6"/>
  <c r="G1042" i="6"/>
  <c r="G1043" i="6"/>
  <c r="G1044" i="6"/>
  <c r="G1045" i="6"/>
  <c r="G1046" i="6"/>
  <c r="G1047" i="6"/>
  <c r="G1048" i="6"/>
  <c r="G1049" i="6"/>
  <c r="G1050" i="6"/>
  <c r="G1051" i="6"/>
  <c r="G1052" i="6"/>
  <c r="G1053" i="6"/>
  <c r="G1054" i="6"/>
  <c r="G1055" i="6"/>
  <c r="G1056" i="6"/>
  <c r="G1057" i="6"/>
  <c r="G1058" i="6"/>
  <c r="G1059" i="6"/>
  <c r="G1060" i="6"/>
  <c r="G1061" i="6"/>
  <c r="G1062" i="6"/>
  <c r="G1063" i="6"/>
  <c r="G1064" i="6"/>
  <c r="G1065" i="6"/>
  <c r="G1066" i="6"/>
  <c r="G1067" i="6"/>
  <c r="G1068" i="6"/>
  <c r="G1069" i="6"/>
  <c r="G1070" i="6"/>
  <c r="G1071" i="6"/>
  <c r="G1072" i="6"/>
  <c r="G1073" i="6"/>
  <c r="G1074" i="6"/>
  <c r="G1075" i="6"/>
  <c r="G1076" i="6"/>
  <c r="G1077" i="6"/>
  <c r="G1078" i="6"/>
  <c r="G1079" i="6"/>
  <c r="G1080" i="6"/>
  <c r="G1081" i="6"/>
  <c r="G1082" i="6"/>
  <c r="G1083" i="6"/>
  <c r="G1084" i="6"/>
  <c r="G1085" i="6"/>
  <c r="G1086" i="6"/>
  <c r="G1087" i="6"/>
  <c r="G1088" i="6"/>
  <c r="G1089" i="6"/>
  <c r="G1090" i="6"/>
  <c r="G1091" i="6"/>
  <c r="G1092" i="6"/>
  <c r="G1093" i="6"/>
  <c r="G1094" i="6"/>
  <c r="G1095" i="6"/>
  <c r="G1096" i="6"/>
  <c r="G1097" i="6"/>
  <c r="G1098" i="6"/>
  <c r="G1099" i="6"/>
  <c r="G1100" i="6"/>
  <c r="G1101" i="6"/>
  <c r="G1102" i="6"/>
  <c r="G1103" i="6"/>
  <c r="G1104" i="6"/>
  <c r="G1105" i="6"/>
  <c r="G1106" i="6"/>
  <c r="G1107" i="6"/>
  <c r="G1108" i="6"/>
  <c r="G1109" i="6"/>
  <c r="G1110" i="6"/>
  <c r="G1111" i="6"/>
  <c r="G1112" i="6"/>
  <c r="G1113" i="6"/>
  <c r="G1114" i="6"/>
  <c r="G1115" i="6"/>
  <c r="G1116" i="6"/>
  <c r="G1117" i="6"/>
  <c r="G1118" i="6"/>
  <c r="G1119" i="6"/>
  <c r="G1120" i="6"/>
  <c r="G1121" i="6"/>
  <c r="G1122" i="6"/>
  <c r="G1123" i="6"/>
  <c r="G1124" i="6"/>
  <c r="G1125" i="6"/>
  <c r="G1126" i="6"/>
  <c r="G1127" i="6"/>
  <c r="G1128" i="6"/>
  <c r="G1129" i="6"/>
  <c r="G1130" i="6"/>
  <c r="G1131" i="6"/>
  <c r="G1132" i="6"/>
  <c r="G1133" i="6"/>
  <c r="G1134" i="6"/>
  <c r="G1135" i="6"/>
  <c r="G1136" i="6"/>
  <c r="G1137" i="6"/>
  <c r="G1138" i="6"/>
  <c r="G1139" i="6"/>
  <c r="G1140" i="6"/>
  <c r="G1141" i="6"/>
  <c r="G1142" i="6"/>
  <c r="G1143" i="6"/>
  <c r="G1144" i="6"/>
  <c r="G1145" i="6"/>
  <c r="G1146" i="6"/>
  <c r="G1147" i="6"/>
  <c r="G1148" i="6"/>
  <c r="G1149" i="6"/>
  <c r="G1150" i="6"/>
  <c r="G1151" i="6"/>
  <c r="G1152" i="6"/>
  <c r="G1153" i="6"/>
  <c r="G1154" i="6"/>
  <c r="G1155" i="6"/>
  <c r="G1156" i="6"/>
  <c r="G1157" i="6"/>
  <c r="G1158" i="6"/>
  <c r="G1159" i="6"/>
  <c r="G1160" i="6"/>
  <c r="G1161" i="6"/>
  <c r="G1162" i="6"/>
  <c r="G1163" i="6"/>
  <c r="G1164" i="6"/>
  <c r="G1165" i="6"/>
  <c r="G1166" i="6"/>
  <c r="G1167" i="6"/>
  <c r="G1168" i="6"/>
  <c r="G1169" i="6"/>
  <c r="G1170" i="6"/>
  <c r="G1171" i="6"/>
  <c r="G1172" i="6"/>
  <c r="G1173" i="6"/>
  <c r="G1174" i="6"/>
  <c r="G1175" i="6"/>
  <c r="G1176" i="6"/>
  <c r="G1177" i="6"/>
  <c r="G1178" i="6"/>
  <c r="G1179" i="6"/>
  <c r="G1180" i="6"/>
  <c r="G1181" i="6"/>
  <c r="G1182" i="6"/>
  <c r="G1183" i="6"/>
  <c r="G1184" i="6"/>
  <c r="G1185" i="6"/>
  <c r="G1186" i="6"/>
  <c r="G1187" i="6"/>
  <c r="G1188" i="6"/>
  <c r="G1189" i="6"/>
  <c r="G1190" i="6"/>
  <c r="G1191" i="6"/>
  <c r="G1192" i="6"/>
  <c r="G1193" i="6"/>
  <c r="G1194" i="6"/>
  <c r="G1195" i="6"/>
  <c r="G1196" i="6"/>
  <c r="G1197" i="6"/>
  <c r="G1198" i="6"/>
  <c r="G1199" i="6"/>
  <c r="G1200" i="6"/>
  <c r="G1201" i="6"/>
  <c r="G1202" i="6"/>
  <c r="G1203" i="6"/>
  <c r="G1204" i="6"/>
  <c r="G1205" i="6"/>
  <c r="G1206" i="6"/>
  <c r="G1207" i="6"/>
  <c r="G1208" i="6"/>
  <c r="G1209" i="6"/>
  <c r="G1210" i="6"/>
  <c r="G1211" i="6"/>
  <c r="G1212" i="6"/>
  <c r="G1213" i="6"/>
  <c r="G1214" i="6"/>
  <c r="G1215" i="6"/>
  <c r="G1216" i="6"/>
  <c r="G1217" i="6"/>
  <c r="G1218" i="6"/>
  <c r="G1219" i="6"/>
  <c r="G1220" i="6"/>
  <c r="G1221" i="6"/>
  <c r="G1222" i="6"/>
  <c r="G1223" i="6"/>
  <c r="G1224" i="6"/>
  <c r="G1225" i="6"/>
  <c r="G1226" i="6"/>
  <c r="G1227" i="6"/>
  <c r="G1228" i="6"/>
  <c r="G1229" i="6"/>
  <c r="G1230" i="6"/>
  <c r="G1231" i="6"/>
  <c r="G1232" i="6"/>
  <c r="G1233" i="6"/>
  <c r="G1234" i="6"/>
  <c r="G1235" i="6"/>
  <c r="G1236" i="6"/>
  <c r="G1237" i="6"/>
  <c r="G1238" i="6"/>
  <c r="G1239" i="6"/>
  <c r="G1240" i="6"/>
  <c r="G1241" i="6"/>
  <c r="G1242" i="6"/>
  <c r="G1243" i="6"/>
  <c r="G1244" i="6"/>
  <c r="G1245" i="6"/>
  <c r="G1246" i="6"/>
  <c r="G1247" i="6"/>
  <c r="G1248" i="6"/>
  <c r="G1249" i="6"/>
  <c r="G1250" i="6"/>
  <c r="G1251" i="6"/>
  <c r="G1252" i="6"/>
  <c r="G1253" i="6"/>
  <c r="G1254" i="6"/>
  <c r="G1255" i="6"/>
  <c r="G1256" i="6"/>
  <c r="G1257" i="6"/>
  <c r="G1258" i="6"/>
  <c r="G1259" i="6"/>
  <c r="G1260" i="6"/>
  <c r="G1261" i="6"/>
  <c r="G1262" i="6"/>
  <c r="G1263" i="6"/>
  <c r="G1264" i="6"/>
  <c r="G1265" i="6"/>
  <c r="G1266" i="6"/>
  <c r="G1267" i="6"/>
  <c r="G1268" i="6"/>
  <c r="G1269" i="6"/>
  <c r="G1270" i="6"/>
  <c r="G1271" i="6"/>
  <c r="G1272" i="6"/>
  <c r="G1273" i="6"/>
  <c r="G1274" i="6"/>
  <c r="G1275" i="6"/>
  <c r="G1276" i="6"/>
  <c r="G1277" i="6"/>
  <c r="G1278" i="6"/>
  <c r="G1279" i="6"/>
  <c r="G1280" i="6"/>
  <c r="G1281" i="6"/>
  <c r="G1282" i="6"/>
  <c r="G1283" i="6"/>
  <c r="G1284" i="6"/>
  <c r="G1285" i="6"/>
  <c r="G1286" i="6"/>
  <c r="G1287" i="6"/>
  <c r="G1288" i="6"/>
  <c r="G1289" i="6"/>
  <c r="G1290" i="6"/>
  <c r="G1291" i="6"/>
  <c r="G1292" i="6"/>
  <c r="G1293" i="6"/>
  <c r="G1294" i="6"/>
  <c r="G1295" i="6"/>
  <c r="G1296" i="6"/>
  <c r="G1297" i="6"/>
  <c r="G1298" i="6"/>
  <c r="G1299" i="6"/>
  <c r="G1300" i="6"/>
  <c r="G1301" i="6"/>
  <c r="G1302" i="6"/>
  <c r="G1303" i="6"/>
  <c r="G1304" i="6"/>
  <c r="G1305" i="6"/>
  <c r="G1306" i="6"/>
  <c r="G1307" i="6"/>
  <c r="G1308" i="6"/>
  <c r="G1309" i="6"/>
  <c r="G1310" i="6"/>
  <c r="G1311" i="6"/>
  <c r="G1312" i="6"/>
  <c r="G1313" i="6"/>
  <c r="G1314" i="6"/>
  <c r="G1315" i="6"/>
  <c r="G1316" i="6"/>
  <c r="G1317" i="6"/>
  <c r="G1318" i="6"/>
  <c r="G1319" i="6"/>
  <c r="G1320" i="6"/>
  <c r="G1321" i="6"/>
  <c r="G1322" i="6"/>
  <c r="G1323" i="6"/>
  <c r="G1324" i="6"/>
  <c r="G1325" i="6"/>
  <c r="G1326" i="6"/>
  <c r="G1327" i="6"/>
  <c r="G1328" i="6"/>
  <c r="G1329" i="6"/>
  <c r="G1330" i="6"/>
  <c r="G1331" i="6"/>
  <c r="G1332" i="6"/>
  <c r="G1333" i="6"/>
  <c r="G1334" i="6"/>
  <c r="G1335" i="6"/>
  <c r="G1336" i="6"/>
  <c r="G1337" i="6"/>
  <c r="G1338" i="6"/>
  <c r="G1339" i="6"/>
  <c r="G1340" i="6"/>
  <c r="G1341" i="6"/>
  <c r="G1342" i="6"/>
  <c r="G1343" i="6"/>
  <c r="G1344" i="6"/>
  <c r="G1345" i="6"/>
  <c r="G1346" i="6"/>
  <c r="G1347" i="6"/>
  <c r="G1348" i="6"/>
  <c r="G1349" i="6"/>
  <c r="G1350" i="6"/>
  <c r="G1351" i="6"/>
  <c r="G1352" i="6"/>
  <c r="G1353" i="6"/>
  <c r="G1354" i="6"/>
  <c r="G1355" i="6"/>
  <c r="G1356" i="6"/>
  <c r="G1357" i="6"/>
  <c r="G1358" i="6"/>
  <c r="G1359" i="6"/>
  <c r="G1360" i="6"/>
  <c r="G1361" i="6"/>
  <c r="G1362" i="6"/>
  <c r="G1363" i="6"/>
  <c r="G1364" i="6"/>
  <c r="G1365" i="6"/>
  <c r="G1366" i="6"/>
  <c r="G1367" i="6"/>
  <c r="G1368" i="6"/>
  <c r="G1369" i="6"/>
  <c r="G1370" i="6"/>
  <c r="G1371" i="6"/>
  <c r="G1372" i="6"/>
  <c r="G1373" i="6"/>
  <c r="G1374" i="6"/>
  <c r="G1375" i="6"/>
  <c r="G1376" i="6"/>
  <c r="G1377" i="6"/>
  <c r="G1378" i="6"/>
  <c r="G1379" i="6"/>
  <c r="G1380" i="6"/>
  <c r="G1381" i="6"/>
  <c r="G1382" i="6"/>
  <c r="G1383" i="6"/>
  <c r="G1384" i="6"/>
  <c r="G1385" i="6"/>
  <c r="G1386" i="6"/>
  <c r="G1387" i="6"/>
  <c r="G1388" i="6"/>
  <c r="G1389" i="6"/>
  <c r="G1390" i="6"/>
  <c r="G1391" i="6"/>
  <c r="G1392" i="6"/>
  <c r="G1393" i="6"/>
  <c r="G1394" i="6"/>
  <c r="G1395" i="6"/>
  <c r="G1396" i="6"/>
  <c r="G1397" i="6"/>
  <c r="G1398" i="6"/>
  <c r="G1399" i="6"/>
  <c r="G1400" i="6"/>
  <c r="G1401" i="6"/>
  <c r="G1402" i="6"/>
  <c r="G1403" i="6"/>
  <c r="G1404" i="6"/>
  <c r="G1405" i="6"/>
  <c r="G1406" i="6"/>
  <c r="G1407" i="6"/>
  <c r="G1408" i="6"/>
  <c r="G1409" i="6"/>
  <c r="G1410" i="6"/>
  <c r="G1411" i="6"/>
  <c r="G1412" i="6"/>
  <c r="G1413" i="6"/>
  <c r="G1414" i="6"/>
  <c r="G1415" i="6"/>
  <c r="G1416" i="6"/>
  <c r="G1417" i="6"/>
  <c r="G1418" i="6"/>
  <c r="G1419" i="6"/>
  <c r="G1420" i="6"/>
  <c r="G1421" i="6"/>
  <c r="G1422" i="6"/>
  <c r="G1423" i="6"/>
  <c r="G1424" i="6"/>
  <c r="G1425" i="6"/>
  <c r="G1426" i="6"/>
  <c r="G1427" i="6"/>
  <c r="G1428" i="6"/>
  <c r="G1429" i="6"/>
  <c r="G1430" i="6"/>
  <c r="G1431" i="6"/>
  <c r="G1432" i="6"/>
  <c r="G1433" i="6"/>
  <c r="G1434" i="6"/>
  <c r="G1435" i="6"/>
  <c r="G1436" i="6"/>
  <c r="G1437" i="6"/>
  <c r="G1438" i="6"/>
  <c r="G1439" i="6"/>
  <c r="G1440" i="6"/>
  <c r="G1441" i="6"/>
  <c r="G1442" i="6"/>
  <c r="G1443" i="6"/>
  <c r="G1444" i="6"/>
  <c r="G1445" i="6"/>
  <c r="G1446" i="6"/>
  <c r="G1447" i="6"/>
  <c r="G1448" i="6"/>
  <c r="G1449" i="6"/>
  <c r="G1450" i="6"/>
  <c r="G1451" i="6"/>
  <c r="G1452" i="6"/>
  <c r="G1453" i="6"/>
  <c r="G1454" i="6"/>
  <c r="G1455" i="6"/>
  <c r="G1456" i="6"/>
  <c r="G1457" i="6"/>
  <c r="G1458" i="6"/>
  <c r="G1459" i="6"/>
  <c r="G1460" i="6"/>
  <c r="G1461" i="6"/>
  <c r="G1462" i="6"/>
  <c r="G1463" i="6"/>
  <c r="G1464" i="6"/>
  <c r="G1465" i="6"/>
  <c r="G1466" i="6"/>
  <c r="G1467" i="6"/>
  <c r="G1468" i="6"/>
  <c r="G1469" i="6"/>
  <c r="G1470" i="6"/>
  <c r="G1471" i="6"/>
  <c r="G1472" i="6"/>
  <c r="G1473" i="6"/>
  <c r="G1474" i="6"/>
  <c r="G1475" i="6"/>
  <c r="G1476" i="6"/>
  <c r="G1477" i="6"/>
  <c r="G1478" i="6"/>
  <c r="G1479" i="6"/>
  <c r="G1480" i="6"/>
  <c r="G1481" i="6"/>
  <c r="G1482" i="6"/>
  <c r="G1483" i="6"/>
  <c r="G1484" i="6"/>
  <c r="G1485" i="6"/>
  <c r="G1486" i="6"/>
  <c r="G1487" i="6"/>
  <c r="G1488" i="6"/>
  <c r="G1489" i="6"/>
  <c r="G1490" i="6"/>
  <c r="G1491" i="6"/>
  <c r="G1492" i="6"/>
  <c r="G1493" i="6"/>
  <c r="G1494" i="6"/>
  <c r="G1495" i="6"/>
  <c r="G1496" i="6"/>
  <c r="G1497" i="6"/>
  <c r="G1498" i="6"/>
  <c r="G1499" i="6"/>
  <c r="G1500" i="6"/>
  <c r="G1501" i="6"/>
  <c r="G1502" i="6"/>
  <c r="G1503" i="6"/>
  <c r="G1504" i="6"/>
  <c r="G1505" i="6"/>
  <c r="G1506" i="6"/>
  <c r="G1507" i="6"/>
  <c r="G1508" i="6"/>
  <c r="G1509" i="6"/>
  <c r="G1510" i="6"/>
  <c r="G1511" i="6"/>
  <c r="G1512" i="6"/>
  <c r="G1513" i="6"/>
  <c r="G1514" i="6"/>
  <c r="G1515" i="6"/>
  <c r="G1516" i="6"/>
  <c r="G1517" i="6"/>
  <c r="G1518" i="6"/>
  <c r="G1519" i="6"/>
  <c r="G1520" i="6"/>
  <c r="G1521" i="6"/>
  <c r="G1522" i="6"/>
  <c r="G1523" i="6"/>
  <c r="G1524" i="6"/>
  <c r="G1525" i="6"/>
  <c r="G1526" i="6"/>
  <c r="G1527" i="6"/>
  <c r="G1528" i="6"/>
  <c r="G1529" i="6"/>
  <c r="G1530" i="6"/>
  <c r="G1531" i="6"/>
  <c r="G1532" i="6"/>
  <c r="G1533" i="6"/>
  <c r="G1534" i="6"/>
  <c r="G1535" i="6"/>
  <c r="G1536" i="6"/>
  <c r="G1537" i="6"/>
  <c r="G1538" i="6"/>
  <c r="G1539" i="6"/>
  <c r="G1540" i="6"/>
  <c r="G1541" i="6"/>
  <c r="G1542" i="6"/>
  <c r="G1543" i="6"/>
  <c r="G1544" i="6"/>
  <c r="G1545" i="6"/>
  <c r="G1546" i="6"/>
  <c r="G1547" i="6"/>
  <c r="G1548" i="6"/>
  <c r="G1549" i="6"/>
  <c r="G1550" i="6"/>
  <c r="G1551" i="6"/>
  <c r="G1552" i="6"/>
  <c r="G1553" i="6"/>
  <c r="G1554" i="6"/>
  <c r="G1555" i="6"/>
  <c r="G1556" i="6"/>
  <c r="G1557" i="6"/>
  <c r="G1558" i="6"/>
  <c r="G1559" i="6"/>
  <c r="G1560" i="6"/>
  <c r="G1561" i="6"/>
  <c r="G1562" i="6"/>
  <c r="G1563" i="6"/>
  <c r="G1564" i="6"/>
  <c r="G1565" i="6"/>
  <c r="G1566" i="6"/>
  <c r="G1567" i="6"/>
  <c r="G1568" i="6"/>
  <c r="G1569" i="6"/>
  <c r="G1570" i="6"/>
  <c r="G1571" i="6"/>
  <c r="G1572" i="6"/>
  <c r="G1573" i="6"/>
  <c r="G1574" i="6"/>
  <c r="G1575" i="6"/>
  <c r="G1576" i="6"/>
  <c r="G1577" i="6"/>
  <c r="G1578" i="6"/>
  <c r="G1579" i="6"/>
  <c r="G1580" i="6"/>
  <c r="G1581" i="6"/>
  <c r="G1582" i="6"/>
  <c r="G1583" i="6"/>
  <c r="G1584" i="6"/>
  <c r="G1585" i="6"/>
  <c r="G1586" i="6"/>
  <c r="G1587" i="6"/>
  <c r="G1588" i="6"/>
  <c r="G1589" i="6"/>
  <c r="G1590" i="6"/>
  <c r="G1591" i="6"/>
  <c r="G1592" i="6"/>
  <c r="G1593" i="6"/>
  <c r="G1594" i="6"/>
  <c r="G1595" i="6"/>
  <c r="G1596" i="6"/>
  <c r="G1597" i="6"/>
  <c r="G1598" i="6"/>
  <c r="G1599" i="6"/>
  <c r="G1600" i="6"/>
  <c r="G1601" i="6"/>
  <c r="G1602" i="6"/>
  <c r="G1603" i="6"/>
  <c r="G1604" i="6"/>
  <c r="G1605" i="6"/>
  <c r="G1606" i="6"/>
  <c r="G1607" i="6"/>
  <c r="G1608" i="6"/>
  <c r="G1609" i="6"/>
  <c r="G1610" i="6"/>
  <c r="G1611" i="6"/>
  <c r="G1612" i="6"/>
  <c r="G1613" i="6"/>
  <c r="G1614" i="6"/>
  <c r="G1615" i="6"/>
  <c r="G1616" i="6"/>
  <c r="G1617" i="6"/>
  <c r="G1618" i="6"/>
  <c r="G1619" i="6"/>
  <c r="G1620" i="6"/>
  <c r="G1621" i="6"/>
  <c r="G1622" i="6"/>
  <c r="G1623" i="6"/>
  <c r="G1624" i="6"/>
  <c r="G1625" i="6"/>
  <c r="G1626" i="6"/>
  <c r="G1627" i="6"/>
  <c r="G1628" i="6"/>
  <c r="G1629" i="6"/>
  <c r="G1630" i="6"/>
  <c r="G1631" i="6"/>
  <c r="G1632" i="6"/>
  <c r="G1633" i="6"/>
  <c r="G1634" i="6"/>
  <c r="G1635" i="6"/>
  <c r="G1636" i="6"/>
  <c r="G1637" i="6"/>
  <c r="G1638" i="6"/>
  <c r="G1639" i="6"/>
  <c r="G1640" i="6"/>
  <c r="G1641" i="6"/>
  <c r="G1642" i="6"/>
  <c r="G1643" i="6"/>
  <c r="G1644" i="6"/>
  <c r="G1645" i="6"/>
  <c r="G1646" i="6"/>
  <c r="G1647" i="6"/>
  <c r="G1648" i="6"/>
  <c r="G1649" i="6"/>
  <c r="G1650" i="6"/>
  <c r="G1651" i="6"/>
  <c r="G1652" i="6"/>
  <c r="G1653" i="6"/>
  <c r="G1654" i="6"/>
  <c r="G1655" i="6"/>
  <c r="G1656" i="6"/>
  <c r="G1657" i="6"/>
  <c r="G1658" i="6"/>
  <c r="G1659" i="6"/>
  <c r="G1660" i="6"/>
  <c r="G1661" i="6"/>
  <c r="G1662" i="6"/>
  <c r="G1663" i="6"/>
  <c r="G1664" i="6"/>
  <c r="G1665" i="6"/>
  <c r="G1666" i="6"/>
  <c r="G1667" i="6"/>
  <c r="G1668" i="6"/>
  <c r="G1669" i="6"/>
  <c r="G1670" i="6"/>
  <c r="G1671" i="6"/>
  <c r="G1672" i="6"/>
  <c r="G1673" i="6"/>
  <c r="G1674" i="6"/>
  <c r="G1675" i="6"/>
  <c r="G1676" i="6"/>
  <c r="G1677" i="6"/>
  <c r="G1678" i="6"/>
  <c r="G1679" i="6"/>
  <c r="G1680" i="6"/>
  <c r="G1681" i="6"/>
  <c r="G1682" i="6"/>
  <c r="G1683" i="6"/>
  <c r="G1684" i="6"/>
  <c r="G1685" i="6"/>
  <c r="G1686" i="6"/>
  <c r="G1687" i="6"/>
  <c r="G1688" i="6"/>
  <c r="G1689" i="6"/>
  <c r="G1690" i="6"/>
  <c r="G1691" i="6"/>
  <c r="G1692" i="6"/>
  <c r="G1693" i="6"/>
  <c r="G1694" i="6"/>
  <c r="G1695" i="6"/>
  <c r="G1696" i="6"/>
  <c r="G1697" i="6"/>
  <c r="G1698" i="6"/>
  <c r="G1699" i="6"/>
  <c r="G1700" i="6"/>
  <c r="G1701" i="6"/>
  <c r="G1702" i="6"/>
  <c r="G1703" i="6"/>
  <c r="G1704" i="6"/>
  <c r="G1705" i="6"/>
  <c r="G1706" i="6"/>
  <c r="G1707" i="6"/>
  <c r="G1708" i="6"/>
  <c r="G1709" i="6"/>
  <c r="G1710" i="6"/>
  <c r="G1711" i="6"/>
  <c r="G1712" i="6"/>
  <c r="G1713" i="6"/>
  <c r="G1714" i="6"/>
  <c r="G1715" i="6"/>
  <c r="G1716" i="6"/>
  <c r="G1717" i="6"/>
  <c r="G1718" i="6"/>
  <c r="G1719" i="6"/>
  <c r="G1720" i="6"/>
  <c r="G1721" i="6"/>
  <c r="G1722" i="6"/>
  <c r="G1723" i="6"/>
  <c r="G1724" i="6"/>
  <c r="G1725" i="6"/>
  <c r="G1726" i="6"/>
  <c r="G1727" i="6"/>
  <c r="G1728" i="6"/>
  <c r="G1729" i="6"/>
  <c r="G1730" i="6"/>
  <c r="G1731" i="6"/>
  <c r="G1732" i="6"/>
  <c r="G1733" i="6"/>
  <c r="G1734" i="6"/>
  <c r="G1735" i="6"/>
  <c r="G1736" i="6"/>
  <c r="G1737" i="6"/>
  <c r="G1738" i="6"/>
  <c r="G1739" i="6"/>
  <c r="G1740" i="6"/>
  <c r="G1741" i="6"/>
  <c r="G1742" i="6"/>
  <c r="G1743" i="6"/>
  <c r="G1744" i="6"/>
  <c r="G1745" i="6"/>
  <c r="G1746" i="6"/>
  <c r="G1747" i="6"/>
  <c r="G1748" i="6"/>
  <c r="G1749" i="6"/>
  <c r="G1750" i="6"/>
  <c r="G1751" i="6"/>
  <c r="G1752" i="6"/>
  <c r="G1753" i="6"/>
  <c r="G1754" i="6"/>
  <c r="G1755" i="6"/>
  <c r="G1756" i="6"/>
  <c r="G1757" i="6"/>
  <c r="G1758" i="6"/>
  <c r="G1759" i="6"/>
  <c r="G1760" i="6"/>
  <c r="G1761" i="6"/>
  <c r="G1762" i="6"/>
  <c r="G1763" i="6"/>
  <c r="G1764" i="6"/>
  <c r="G1765" i="6"/>
  <c r="G1766" i="6"/>
  <c r="G1767" i="6"/>
  <c r="G1768" i="6"/>
  <c r="G1769" i="6"/>
  <c r="G1770" i="6"/>
  <c r="G1771" i="6"/>
  <c r="G1772" i="6"/>
  <c r="G1773" i="6"/>
  <c r="G1774" i="6"/>
  <c r="G1775" i="6"/>
  <c r="G1776" i="6"/>
  <c r="G1777" i="6"/>
  <c r="G1778" i="6"/>
  <c r="G1779" i="6"/>
  <c r="G1780" i="6"/>
  <c r="G1781" i="6"/>
  <c r="G1782" i="6"/>
  <c r="G1783" i="6"/>
  <c r="G1784" i="6"/>
  <c r="G1785" i="6"/>
  <c r="G1786" i="6"/>
  <c r="G1787" i="6"/>
  <c r="G1788" i="6"/>
  <c r="G1789" i="6"/>
  <c r="G1790" i="6"/>
  <c r="G1791" i="6"/>
  <c r="G1792" i="6"/>
  <c r="G1793" i="6"/>
  <c r="G1794" i="6"/>
  <c r="G1795" i="6"/>
  <c r="G1796" i="6"/>
  <c r="G1797" i="6"/>
  <c r="G1798" i="6"/>
  <c r="G1799" i="6"/>
  <c r="G1800" i="6"/>
  <c r="G1801" i="6"/>
  <c r="G1802" i="6"/>
  <c r="G1803" i="6"/>
  <c r="G1804" i="6"/>
  <c r="G1805" i="6"/>
  <c r="G1806" i="6"/>
  <c r="G1807" i="6"/>
  <c r="G1808" i="6"/>
  <c r="G1809" i="6"/>
  <c r="G1810" i="6"/>
  <c r="G1811" i="6"/>
  <c r="G1812" i="6"/>
  <c r="G1813" i="6"/>
  <c r="G1814" i="6"/>
  <c r="G1815" i="6"/>
  <c r="G1816" i="6"/>
  <c r="G1817" i="6"/>
  <c r="G1818" i="6"/>
  <c r="G1819" i="6"/>
  <c r="G1820" i="6"/>
  <c r="G1821" i="6"/>
  <c r="G1822" i="6"/>
  <c r="G1823" i="6"/>
  <c r="G1824" i="6"/>
  <c r="G1825" i="6"/>
  <c r="G1826" i="6"/>
  <c r="G1827" i="6"/>
  <c r="G1828" i="6"/>
  <c r="G1829" i="6"/>
  <c r="G1830" i="6"/>
  <c r="G1831" i="6"/>
  <c r="G1832" i="6"/>
  <c r="G1833" i="6"/>
  <c r="G1834" i="6"/>
  <c r="G1835" i="6"/>
  <c r="G1836" i="6"/>
  <c r="G1837" i="6"/>
  <c r="G1838" i="6"/>
  <c r="G1839" i="6"/>
  <c r="G1840" i="6"/>
  <c r="G1841" i="6"/>
  <c r="G1842" i="6"/>
  <c r="G1843" i="6"/>
  <c r="G1844" i="6"/>
  <c r="G1845" i="6"/>
  <c r="G1846" i="6"/>
  <c r="G1847" i="6"/>
  <c r="G1848" i="6"/>
  <c r="G1849" i="6"/>
  <c r="G1850" i="6"/>
  <c r="G1851" i="6"/>
  <c r="G1852" i="6"/>
  <c r="G1853" i="6"/>
  <c r="G1854" i="6"/>
  <c r="G1855" i="6"/>
  <c r="G1856" i="6"/>
  <c r="G1857" i="6"/>
  <c r="G1858" i="6"/>
  <c r="G1859" i="6"/>
  <c r="G1860" i="6"/>
  <c r="G1861" i="6"/>
  <c r="G1862" i="6"/>
  <c r="G1863" i="6"/>
  <c r="G1864" i="6"/>
  <c r="G1865" i="6"/>
  <c r="G1866" i="6"/>
  <c r="G1867" i="6"/>
  <c r="G1868" i="6"/>
  <c r="G1869" i="6"/>
  <c r="G1870" i="6"/>
  <c r="G1871" i="6"/>
  <c r="G1872" i="6"/>
  <c r="G1873" i="6"/>
  <c r="G1874" i="6"/>
  <c r="G1875" i="6"/>
  <c r="G1876" i="6"/>
  <c r="G1877" i="6"/>
  <c r="G1878" i="6"/>
  <c r="G1879" i="6"/>
  <c r="G1880" i="6"/>
  <c r="G1881" i="6"/>
  <c r="G1882" i="6"/>
  <c r="G1883" i="6"/>
  <c r="G1884" i="6"/>
  <c r="G1885" i="6"/>
  <c r="G1886" i="6"/>
  <c r="G1887" i="6"/>
  <c r="G1888" i="6"/>
  <c r="G1889" i="6"/>
  <c r="G1890" i="6"/>
  <c r="G1891" i="6"/>
  <c r="G1892" i="6"/>
  <c r="G1893" i="6"/>
  <c r="G1894" i="6"/>
  <c r="G1895" i="6"/>
  <c r="G1896" i="6"/>
  <c r="G1897" i="6"/>
  <c r="G1898" i="6"/>
  <c r="G1899" i="6"/>
  <c r="G1900" i="6"/>
  <c r="G1901" i="6"/>
  <c r="G1902" i="6"/>
  <c r="G1903" i="6"/>
  <c r="G1904" i="6"/>
  <c r="G1905" i="6"/>
  <c r="G1906" i="6"/>
  <c r="G1907" i="6"/>
  <c r="G1908" i="6"/>
  <c r="G1909" i="6"/>
  <c r="G1910" i="6"/>
  <c r="G1911" i="6"/>
  <c r="G1912" i="6"/>
  <c r="G1913" i="6"/>
  <c r="G1914" i="6"/>
  <c r="G1915" i="6"/>
  <c r="G1916" i="6"/>
  <c r="G1917" i="6"/>
  <c r="G1918" i="6"/>
  <c r="G1919" i="6"/>
  <c r="G1920" i="6"/>
  <c r="G1921" i="6"/>
  <c r="G1922" i="6"/>
  <c r="G1923" i="6"/>
  <c r="G1924" i="6"/>
  <c r="G1925" i="6"/>
  <c r="G1926" i="6"/>
  <c r="G1927" i="6"/>
  <c r="G1928" i="6"/>
  <c r="G1929" i="6"/>
  <c r="G1930" i="6"/>
  <c r="G1931" i="6"/>
  <c r="G1932" i="6"/>
  <c r="G1933" i="6"/>
  <c r="G1934" i="6"/>
  <c r="G1935" i="6"/>
  <c r="G1936" i="6"/>
  <c r="G1937" i="6"/>
  <c r="G1938" i="6"/>
  <c r="G1939" i="6"/>
  <c r="G1940" i="6"/>
  <c r="G1941" i="6"/>
  <c r="G1942" i="6"/>
  <c r="G1943" i="6"/>
  <c r="G1944" i="6"/>
  <c r="G1945" i="6"/>
  <c r="G1946" i="6"/>
  <c r="G1947" i="6"/>
  <c r="G1948" i="6"/>
  <c r="G1949" i="6"/>
  <c r="G1950" i="6"/>
  <c r="G1951" i="6"/>
  <c r="G1952" i="6"/>
  <c r="G1953" i="6"/>
  <c r="G1954" i="6"/>
  <c r="G1955" i="6"/>
  <c r="G1956" i="6"/>
  <c r="G1957" i="6"/>
  <c r="G1958" i="6"/>
  <c r="G1959" i="6"/>
  <c r="G1960" i="6"/>
  <c r="G1961" i="6"/>
  <c r="G1962" i="6"/>
  <c r="G1963" i="6"/>
  <c r="G1964" i="6"/>
  <c r="G1965" i="6"/>
  <c r="G1966" i="6"/>
  <c r="G1967" i="6"/>
  <c r="G1968" i="6"/>
  <c r="G1969" i="6"/>
  <c r="G1970" i="6"/>
  <c r="G1971" i="6"/>
  <c r="G1972" i="6"/>
  <c r="G1973" i="6"/>
  <c r="G1974" i="6"/>
  <c r="G1975" i="6"/>
  <c r="G1976" i="6"/>
  <c r="G1977" i="6"/>
  <c r="G1978" i="6"/>
  <c r="G1979" i="6"/>
  <c r="G1980" i="6"/>
  <c r="G1981" i="6"/>
  <c r="G1982" i="6"/>
  <c r="G1983" i="6"/>
  <c r="G1984" i="6"/>
  <c r="G1985" i="6"/>
  <c r="G1986" i="6"/>
  <c r="G1987" i="6"/>
  <c r="G1988" i="6"/>
  <c r="G1989" i="6"/>
  <c r="G1990" i="6"/>
  <c r="G1991" i="6"/>
  <c r="G1992" i="6"/>
  <c r="G1993" i="6"/>
  <c r="G1994" i="6"/>
  <c r="G1995" i="6"/>
  <c r="G1996" i="6"/>
  <c r="G1997" i="6"/>
  <c r="G1998" i="6"/>
  <c r="G1999" i="6"/>
  <c r="G2000" i="6"/>
  <c r="G2001" i="6"/>
  <c r="G2002" i="6"/>
  <c r="G2003" i="6"/>
  <c r="G2004" i="6"/>
  <c r="G2005" i="6"/>
  <c r="G2006" i="6"/>
  <c r="G2007" i="6"/>
  <c r="G2008" i="6"/>
  <c r="G2009" i="6"/>
  <c r="G2010" i="6"/>
  <c r="G2011" i="6"/>
  <c r="G2012" i="6"/>
  <c r="G2013" i="6"/>
  <c r="G2014" i="6"/>
  <c r="G2015" i="6"/>
  <c r="G2016" i="6"/>
  <c r="G2017" i="6"/>
  <c r="G2018" i="6"/>
  <c r="G2019" i="6"/>
  <c r="G2020" i="6"/>
  <c r="G2021" i="6"/>
  <c r="G2022" i="6"/>
  <c r="G2023" i="6"/>
  <c r="G2024" i="6"/>
  <c r="G2025" i="6"/>
  <c r="G2026" i="6"/>
  <c r="G2027" i="6"/>
  <c r="G2028" i="6"/>
  <c r="G2029" i="6"/>
  <c r="G2030" i="6"/>
  <c r="G2031" i="6"/>
  <c r="G2032" i="6"/>
  <c r="G2033" i="6"/>
  <c r="G2034" i="6"/>
  <c r="G2035" i="6"/>
  <c r="G2036" i="6"/>
  <c r="G2037" i="6"/>
  <c r="G2038" i="6"/>
  <c r="G2039" i="6"/>
  <c r="G2040" i="6"/>
  <c r="G2041" i="6"/>
  <c r="G2042" i="6"/>
  <c r="G2043" i="6"/>
  <c r="G2044" i="6"/>
  <c r="G2045" i="6"/>
  <c r="G2046" i="6"/>
  <c r="G2047" i="6"/>
  <c r="G2048" i="6"/>
  <c r="G2049" i="6"/>
  <c r="G2050" i="6"/>
  <c r="G2051" i="6"/>
  <c r="G2052" i="6"/>
  <c r="G2053" i="6"/>
  <c r="G2054" i="6"/>
  <c r="G2055" i="6"/>
  <c r="G2056" i="6"/>
  <c r="G2057" i="6"/>
  <c r="G2058" i="6"/>
  <c r="G2059" i="6"/>
  <c r="G2060" i="6"/>
  <c r="G2061" i="6"/>
  <c r="G2062" i="6"/>
  <c r="G2063" i="6"/>
  <c r="G2064" i="6"/>
  <c r="G2065" i="6"/>
  <c r="G2066" i="6"/>
  <c r="G2067" i="6"/>
  <c r="G2068" i="6"/>
  <c r="G2069" i="6"/>
  <c r="G2070" i="6"/>
  <c r="G2071" i="6"/>
  <c r="G2072" i="6"/>
  <c r="G2073" i="6"/>
  <c r="G2074" i="6"/>
  <c r="G2075" i="6"/>
  <c r="G2076" i="6"/>
  <c r="G2077" i="6"/>
  <c r="G2078" i="6"/>
  <c r="G2079" i="6"/>
  <c r="G2080" i="6"/>
  <c r="G2081" i="6"/>
  <c r="G2082" i="6"/>
  <c r="G2083" i="6"/>
  <c r="G2084" i="6"/>
  <c r="G2085" i="6"/>
  <c r="G2086" i="6"/>
  <c r="G2087" i="6"/>
  <c r="G2088" i="6"/>
  <c r="G2089" i="6"/>
  <c r="G2090" i="6"/>
  <c r="G2091" i="6"/>
  <c r="G2092" i="6"/>
  <c r="G2093" i="6"/>
  <c r="G2094" i="6"/>
  <c r="G2095" i="6"/>
  <c r="G2096" i="6"/>
  <c r="G2097" i="6"/>
  <c r="G2098" i="6"/>
  <c r="G2099" i="6"/>
  <c r="G2100" i="6"/>
  <c r="G2101" i="6"/>
  <c r="G2102" i="6"/>
  <c r="G2103" i="6"/>
  <c r="G2104" i="6"/>
  <c r="G2105" i="6"/>
  <c r="G2106" i="6"/>
  <c r="G2107" i="6"/>
  <c r="G2108" i="6"/>
  <c r="G2109" i="6"/>
  <c r="G2110" i="6"/>
  <c r="G2111" i="6"/>
  <c r="G2112" i="6"/>
  <c r="G2113" i="6"/>
  <c r="G2114" i="6"/>
  <c r="G2115" i="6"/>
  <c r="G2116" i="6"/>
  <c r="G2117" i="6"/>
  <c r="G2118" i="6"/>
  <c r="G2119" i="6"/>
  <c r="G2120" i="6"/>
  <c r="G2121" i="6"/>
  <c r="G2122" i="6"/>
  <c r="G2123" i="6"/>
  <c r="G2124" i="6"/>
  <c r="G2125" i="6"/>
  <c r="G2126" i="6"/>
  <c r="G2127" i="6"/>
  <c r="G2128" i="6"/>
  <c r="G2129" i="6"/>
  <c r="G2130" i="6"/>
  <c r="G2131" i="6"/>
  <c r="G2132" i="6"/>
  <c r="G2133" i="6"/>
  <c r="G2134" i="6"/>
  <c r="G2135" i="6"/>
  <c r="G2136" i="6"/>
  <c r="G2137" i="6"/>
  <c r="G2138" i="6"/>
  <c r="G2139" i="6"/>
  <c r="G2140" i="6"/>
  <c r="G2141" i="6"/>
  <c r="G2142" i="6"/>
  <c r="G2143" i="6"/>
  <c r="G2144" i="6"/>
  <c r="G2145" i="6"/>
  <c r="G2146" i="6"/>
  <c r="G2147" i="6"/>
  <c r="G2148" i="6"/>
  <c r="G2149" i="6"/>
  <c r="G2150" i="6"/>
  <c r="G2151" i="6"/>
  <c r="G2152" i="6"/>
  <c r="G2153" i="6"/>
  <c r="G2154" i="6"/>
  <c r="G2155" i="6"/>
  <c r="G2156" i="6"/>
  <c r="G2157" i="6"/>
  <c r="G2158" i="6"/>
  <c r="G2159" i="6"/>
  <c r="G2160" i="6"/>
  <c r="G2161" i="6"/>
  <c r="G2162" i="6"/>
  <c r="G2163" i="6"/>
  <c r="G2164" i="6"/>
  <c r="G2165" i="6"/>
  <c r="G2166" i="6"/>
  <c r="G2167" i="6"/>
  <c r="G2168" i="6"/>
  <c r="G2169" i="6"/>
  <c r="G2170" i="6"/>
  <c r="G2171" i="6"/>
  <c r="G2172" i="6"/>
  <c r="G2173" i="6"/>
  <c r="G2174" i="6"/>
  <c r="G2175" i="6"/>
  <c r="G2176" i="6"/>
  <c r="G2177" i="6"/>
  <c r="G2178" i="6"/>
  <c r="G2179" i="6"/>
  <c r="G2180" i="6"/>
  <c r="G2181" i="6"/>
  <c r="G2182" i="6"/>
  <c r="G2183" i="6"/>
  <c r="G2184" i="6"/>
  <c r="G2185" i="6"/>
  <c r="G2186" i="6"/>
  <c r="G2187" i="6"/>
  <c r="G2188" i="6"/>
  <c r="G2189" i="6"/>
  <c r="G2190" i="6"/>
  <c r="G2191" i="6"/>
  <c r="G2192" i="6"/>
  <c r="G2193" i="6"/>
  <c r="G2194" i="6"/>
  <c r="G2195" i="6"/>
  <c r="G2196" i="6"/>
  <c r="G2197" i="6"/>
  <c r="G2198" i="6"/>
  <c r="G2199" i="6"/>
  <c r="G2200" i="6"/>
  <c r="G2201" i="6"/>
  <c r="G2202" i="6"/>
  <c r="G2203" i="6"/>
  <c r="G2204" i="6"/>
  <c r="G2205" i="6"/>
  <c r="G2206" i="6"/>
  <c r="G2207" i="6"/>
  <c r="G2208" i="6"/>
  <c r="G2209" i="6"/>
  <c r="G2210" i="6"/>
  <c r="G2211" i="6"/>
  <c r="G2212" i="6"/>
  <c r="G2213" i="6"/>
  <c r="G2214" i="6"/>
  <c r="G2215" i="6"/>
  <c r="G2216" i="6"/>
  <c r="G2217" i="6"/>
  <c r="G2218" i="6"/>
  <c r="G2219" i="6"/>
  <c r="G2220" i="6"/>
  <c r="G2221" i="6"/>
  <c r="G2222" i="6"/>
  <c r="G2223" i="6"/>
  <c r="G2224" i="6"/>
  <c r="G2225" i="6"/>
  <c r="G2226" i="6"/>
  <c r="G2227" i="6"/>
  <c r="G2228" i="6"/>
  <c r="G2229" i="6"/>
  <c r="G2230" i="6"/>
  <c r="G2231" i="6"/>
  <c r="G2232" i="6"/>
  <c r="G2233" i="6"/>
  <c r="G2234" i="6"/>
  <c r="G2235" i="6"/>
  <c r="G2236" i="6"/>
  <c r="G2237" i="6"/>
  <c r="G2238" i="6"/>
  <c r="G2239" i="6"/>
  <c r="G2240" i="6"/>
  <c r="G2241" i="6"/>
  <c r="G2242" i="6"/>
  <c r="G2243" i="6"/>
  <c r="G2244" i="6"/>
  <c r="G2245" i="6"/>
  <c r="G2246" i="6"/>
  <c r="G2247" i="6"/>
  <c r="G2248" i="6"/>
  <c r="G2249" i="6"/>
  <c r="G2250" i="6"/>
  <c r="G2251" i="6"/>
  <c r="G2252" i="6"/>
  <c r="G2253" i="6"/>
  <c r="G2254" i="6"/>
  <c r="G2255" i="6"/>
  <c r="G2256" i="6"/>
  <c r="G2257" i="6"/>
  <c r="G2258" i="6"/>
  <c r="G2259" i="6"/>
  <c r="G2260" i="6"/>
  <c r="G2261" i="6"/>
  <c r="G2262" i="6"/>
  <c r="G2263" i="6"/>
  <c r="G2264" i="6"/>
  <c r="G2265" i="6"/>
  <c r="G2266" i="6"/>
  <c r="G2267" i="6"/>
  <c r="G2268" i="6"/>
  <c r="G2269" i="6"/>
  <c r="G2270" i="6"/>
  <c r="G2271" i="6"/>
  <c r="G2272" i="6"/>
  <c r="G2273" i="6"/>
  <c r="G2274" i="6"/>
  <c r="G2275" i="6"/>
  <c r="G2276" i="6"/>
  <c r="G2277" i="6"/>
  <c r="G2278" i="6"/>
  <c r="G2279" i="6"/>
  <c r="G2280" i="6"/>
  <c r="G2281" i="6"/>
  <c r="G2282" i="6"/>
  <c r="G2283" i="6"/>
  <c r="G2284" i="6"/>
  <c r="G2285" i="6"/>
  <c r="G2286" i="6"/>
  <c r="G2287" i="6"/>
  <c r="G2288" i="6"/>
  <c r="G2289" i="6"/>
  <c r="G2290" i="6"/>
  <c r="G2291" i="6"/>
  <c r="G2292" i="6"/>
  <c r="G2293" i="6"/>
  <c r="G2294" i="6"/>
  <c r="G2295" i="6"/>
  <c r="G2296" i="6"/>
  <c r="G2297" i="6"/>
  <c r="G2298" i="6"/>
  <c r="G2299" i="6"/>
  <c r="G2300" i="6"/>
  <c r="G2301" i="6"/>
  <c r="G2302" i="6"/>
  <c r="G2303" i="6"/>
  <c r="G2304" i="6"/>
  <c r="G2305" i="6"/>
  <c r="G2306" i="6"/>
  <c r="G2307" i="6"/>
  <c r="G2308" i="6"/>
  <c r="G2309" i="6"/>
  <c r="G2310" i="6"/>
  <c r="G2311" i="6"/>
  <c r="G2312" i="6"/>
  <c r="G2313" i="6"/>
  <c r="G2314" i="6"/>
  <c r="G2315" i="6"/>
  <c r="G2316" i="6"/>
  <c r="G2317" i="6"/>
  <c r="G2318" i="6"/>
  <c r="G2319" i="6"/>
  <c r="G2320" i="6"/>
  <c r="G2321" i="6"/>
  <c r="G2322" i="6"/>
  <c r="G2323" i="6"/>
  <c r="G2324" i="6"/>
  <c r="G2325" i="6"/>
  <c r="G2326" i="6"/>
  <c r="G2327" i="6"/>
  <c r="G2328" i="6"/>
  <c r="G2329" i="6"/>
  <c r="G2330" i="6"/>
  <c r="G2331" i="6"/>
  <c r="G2332" i="6"/>
  <c r="G2333" i="6"/>
  <c r="G2334" i="6"/>
  <c r="G2335" i="6"/>
  <c r="G2336" i="6"/>
  <c r="G2337" i="6"/>
  <c r="G2338" i="6"/>
  <c r="G2339" i="6"/>
  <c r="G2340" i="6"/>
  <c r="G2341" i="6"/>
  <c r="G2342" i="6"/>
  <c r="G2343" i="6"/>
  <c r="G2344" i="6"/>
  <c r="G2345" i="6"/>
  <c r="G2346" i="6"/>
  <c r="G2347" i="6"/>
  <c r="G2348" i="6"/>
  <c r="G2349" i="6"/>
  <c r="G2350" i="6"/>
  <c r="G2351" i="6"/>
  <c r="G2352" i="6"/>
  <c r="G2353" i="6"/>
  <c r="G2354" i="6"/>
  <c r="G2355" i="6"/>
  <c r="G2356" i="6"/>
  <c r="G2357" i="6"/>
  <c r="G2358" i="6"/>
  <c r="G2359" i="6"/>
  <c r="G2360" i="6"/>
  <c r="G2361" i="6"/>
  <c r="G2362" i="6"/>
  <c r="G2363" i="6"/>
  <c r="G2364" i="6"/>
  <c r="G2365" i="6"/>
  <c r="G2366" i="6"/>
  <c r="G2367" i="6"/>
  <c r="G2368" i="6"/>
  <c r="G2369" i="6"/>
  <c r="G2370" i="6"/>
  <c r="G2371" i="6"/>
  <c r="G2372" i="6"/>
  <c r="G2373" i="6"/>
  <c r="G2374" i="6"/>
  <c r="G2375" i="6"/>
  <c r="G2376" i="6"/>
  <c r="G2377" i="6"/>
  <c r="G2378" i="6"/>
  <c r="G2379" i="6"/>
  <c r="G2380" i="6"/>
  <c r="G2381" i="6"/>
  <c r="G2382" i="6"/>
  <c r="G2383" i="6"/>
  <c r="G2384" i="6"/>
  <c r="G2385" i="6"/>
  <c r="G2386" i="6"/>
  <c r="G2387" i="6"/>
  <c r="G2388" i="6"/>
  <c r="G2389" i="6"/>
  <c r="G2390" i="6"/>
  <c r="G2391" i="6"/>
  <c r="G2392" i="6"/>
  <c r="G2393" i="6"/>
  <c r="G2394" i="6"/>
  <c r="G2395" i="6"/>
  <c r="G2396" i="6"/>
  <c r="G2397" i="6"/>
  <c r="G2398" i="6"/>
  <c r="G2399" i="6"/>
  <c r="G2400" i="6"/>
  <c r="G2401" i="6"/>
  <c r="G2402" i="6"/>
  <c r="G2403" i="6"/>
  <c r="G2404" i="6"/>
  <c r="G2405" i="6"/>
  <c r="G2406" i="6"/>
  <c r="G2407" i="6"/>
  <c r="G2408" i="6"/>
  <c r="G2409" i="6"/>
  <c r="G2410" i="6"/>
  <c r="G2411" i="6"/>
  <c r="G2412" i="6"/>
  <c r="G2413" i="6"/>
  <c r="G2414" i="6"/>
  <c r="G2415" i="6"/>
  <c r="G2416" i="6"/>
  <c r="G2417" i="6"/>
  <c r="G2418" i="6"/>
  <c r="G2419" i="6"/>
  <c r="G2420" i="6"/>
  <c r="G2421" i="6"/>
  <c r="G2422" i="6"/>
  <c r="G2423" i="6"/>
  <c r="G2424" i="6"/>
  <c r="G2425" i="6"/>
  <c r="G2426" i="6"/>
  <c r="G2427" i="6"/>
  <c r="G2428" i="6"/>
  <c r="G2429" i="6"/>
  <c r="G2430" i="6"/>
  <c r="G2431" i="6"/>
  <c r="G2432" i="6"/>
  <c r="G2433" i="6"/>
  <c r="G2434" i="6"/>
  <c r="G2435" i="6"/>
  <c r="G2436" i="6"/>
  <c r="G2437" i="6"/>
  <c r="G2438" i="6"/>
  <c r="G2439" i="6"/>
  <c r="G2440" i="6"/>
  <c r="G2441" i="6"/>
  <c r="G2442" i="6"/>
  <c r="G2443" i="6"/>
  <c r="G2444" i="6"/>
  <c r="G2445" i="6"/>
  <c r="G2446" i="6"/>
  <c r="G2447" i="6"/>
  <c r="G2448" i="6"/>
  <c r="G2449" i="6"/>
  <c r="G2450" i="6"/>
  <c r="G2451" i="6"/>
  <c r="G2452" i="6"/>
  <c r="G2453" i="6"/>
  <c r="G2454" i="6"/>
  <c r="G2455" i="6"/>
  <c r="G2456" i="6"/>
  <c r="G2457" i="6"/>
  <c r="G2458" i="6"/>
  <c r="G2459" i="6"/>
  <c r="G2460" i="6"/>
  <c r="G2461" i="6"/>
  <c r="G2462" i="6"/>
  <c r="G2463" i="6"/>
  <c r="G2464" i="6"/>
  <c r="G2465" i="6"/>
  <c r="G2466" i="6"/>
  <c r="G2467" i="6"/>
  <c r="G2468" i="6"/>
  <c r="G2469" i="6"/>
  <c r="G2470" i="6"/>
  <c r="G2471" i="6"/>
  <c r="G2472" i="6"/>
  <c r="G2473" i="6"/>
  <c r="G2474" i="6"/>
  <c r="G2475" i="6"/>
  <c r="G2476" i="6"/>
  <c r="G2477" i="6"/>
  <c r="G2478" i="6"/>
  <c r="G2479" i="6"/>
  <c r="G2480" i="6"/>
  <c r="G2481" i="6"/>
  <c r="G2482" i="6"/>
  <c r="G2483" i="6"/>
  <c r="G2484" i="6"/>
  <c r="G2485" i="6"/>
  <c r="G2486" i="6"/>
  <c r="G2487" i="6"/>
  <c r="G2488" i="6"/>
  <c r="G2489" i="6"/>
  <c r="G2490" i="6"/>
  <c r="G2491" i="6"/>
  <c r="G2492" i="6"/>
  <c r="G2493" i="6"/>
  <c r="G2494" i="6"/>
  <c r="G2495" i="6"/>
  <c r="G2496" i="6"/>
  <c r="G2497" i="6"/>
  <c r="G2498" i="6"/>
  <c r="G2499" i="6"/>
  <c r="G2500" i="6"/>
  <c r="G2501" i="6"/>
  <c r="G2502" i="6"/>
  <c r="G2503" i="6"/>
  <c r="G2504" i="6"/>
  <c r="G2505" i="6"/>
  <c r="G2506" i="6"/>
  <c r="G2507" i="6"/>
  <c r="G2508" i="6"/>
  <c r="G2509" i="6"/>
  <c r="G2510" i="6"/>
  <c r="G2511" i="6"/>
  <c r="G2512" i="6"/>
  <c r="G2513" i="6"/>
  <c r="G2514" i="6"/>
  <c r="G2515" i="6"/>
  <c r="G2516" i="6"/>
  <c r="G2517" i="6"/>
  <c r="G2518" i="6"/>
  <c r="G2519" i="6"/>
  <c r="G2520" i="6"/>
  <c r="G2521" i="6"/>
  <c r="G2522" i="6"/>
  <c r="G2523" i="6"/>
  <c r="G2524" i="6"/>
  <c r="G2525" i="6"/>
  <c r="G2526" i="6"/>
  <c r="G2527" i="6"/>
  <c r="G2528" i="6"/>
  <c r="G2529" i="6"/>
  <c r="G2530" i="6"/>
  <c r="G2531" i="6"/>
  <c r="G2532" i="6"/>
  <c r="G2533" i="6"/>
  <c r="G2534" i="6"/>
  <c r="G2535" i="6"/>
  <c r="G2536" i="6"/>
  <c r="G2537" i="6"/>
  <c r="G2538" i="6"/>
  <c r="G2539" i="6"/>
  <c r="G2540" i="6"/>
  <c r="G2541" i="6"/>
  <c r="G2542" i="6"/>
  <c r="G2543" i="6"/>
  <c r="G2544" i="6"/>
  <c r="G2545" i="6"/>
  <c r="G2546" i="6"/>
  <c r="G2547" i="6"/>
  <c r="G2548" i="6"/>
  <c r="G2549" i="6"/>
  <c r="G2550" i="6"/>
  <c r="G2551" i="6"/>
  <c r="G2552" i="6"/>
  <c r="G2553" i="6"/>
  <c r="G2554" i="6"/>
  <c r="G2555" i="6"/>
  <c r="G2556" i="6"/>
  <c r="G2557" i="6"/>
  <c r="G2558" i="6"/>
  <c r="G2559" i="6"/>
  <c r="G2560" i="6"/>
  <c r="G2561" i="6"/>
  <c r="G2562" i="6"/>
  <c r="G2563" i="6"/>
  <c r="G2564" i="6"/>
  <c r="G2565" i="6"/>
  <c r="G2566" i="6"/>
  <c r="G2567" i="6"/>
  <c r="G2568" i="6"/>
  <c r="G2569" i="6"/>
  <c r="G2570" i="6"/>
  <c r="G2571" i="6"/>
  <c r="G2572" i="6"/>
  <c r="G2573" i="6"/>
  <c r="G2574" i="6"/>
  <c r="G2575" i="6"/>
  <c r="G2576" i="6"/>
  <c r="G2577" i="6"/>
  <c r="G2578" i="6"/>
  <c r="G2579" i="6"/>
  <c r="G2580" i="6"/>
  <c r="G2581" i="6"/>
  <c r="G2582" i="6"/>
  <c r="G2583" i="6"/>
  <c r="G2584" i="6"/>
  <c r="G2585" i="6"/>
  <c r="G2586" i="6"/>
  <c r="G2587" i="6"/>
  <c r="G2588" i="6"/>
  <c r="G2589" i="6"/>
  <c r="G2590" i="6"/>
  <c r="G2591" i="6"/>
  <c r="G2592" i="6"/>
  <c r="G2593" i="6"/>
  <c r="G2594" i="6"/>
  <c r="G2595" i="6"/>
  <c r="G2596" i="6"/>
  <c r="G2597" i="6"/>
  <c r="G2598" i="6"/>
  <c r="G2599" i="6"/>
  <c r="G2600" i="6"/>
  <c r="G2601" i="6"/>
  <c r="G2602" i="6"/>
  <c r="G2603" i="6"/>
  <c r="G2604" i="6"/>
  <c r="G2605" i="6"/>
  <c r="G2606" i="6"/>
  <c r="G2607" i="6"/>
  <c r="G2608" i="6"/>
  <c r="G2609" i="6"/>
  <c r="G2610" i="6"/>
  <c r="G2611" i="6"/>
  <c r="G2612" i="6"/>
  <c r="G2613" i="6"/>
  <c r="G2614" i="6"/>
  <c r="G2615" i="6"/>
  <c r="G2616" i="6"/>
  <c r="G2617" i="6"/>
  <c r="G2618" i="6"/>
  <c r="G2619" i="6"/>
  <c r="G2620" i="6"/>
  <c r="G2621" i="6"/>
  <c r="G2622" i="6"/>
  <c r="G2623" i="6"/>
  <c r="G2624" i="6"/>
  <c r="G2625" i="6"/>
  <c r="G2626" i="6"/>
  <c r="G2627" i="6"/>
  <c r="G2628" i="6"/>
  <c r="G2629" i="6"/>
  <c r="G2630" i="6"/>
  <c r="G2631" i="6"/>
  <c r="G2632" i="6"/>
  <c r="G2633" i="6"/>
  <c r="G2634" i="6"/>
  <c r="G2635" i="6"/>
  <c r="G2636" i="6"/>
  <c r="G2637" i="6"/>
  <c r="G2638" i="6"/>
  <c r="G2639" i="6"/>
  <c r="G2640" i="6"/>
  <c r="G2641" i="6"/>
  <c r="G2642" i="6"/>
  <c r="G2643" i="6"/>
  <c r="G2644" i="6"/>
  <c r="G2645" i="6"/>
  <c r="G2646" i="6"/>
  <c r="G2647" i="6"/>
  <c r="G2648" i="6"/>
  <c r="G2649" i="6"/>
  <c r="G2650" i="6"/>
  <c r="G2651" i="6"/>
  <c r="G2652" i="6"/>
  <c r="G2653" i="6"/>
  <c r="G2654" i="6"/>
  <c r="G2655" i="6"/>
  <c r="G2656" i="6"/>
  <c r="G2657" i="6"/>
  <c r="G2658" i="6"/>
  <c r="G2659" i="6"/>
  <c r="G2660" i="6"/>
  <c r="G2661" i="6"/>
  <c r="G2662" i="6"/>
  <c r="G2663" i="6"/>
  <c r="G2664" i="6"/>
  <c r="G2665" i="6"/>
  <c r="G2666" i="6"/>
  <c r="G2667" i="6"/>
  <c r="G2668" i="6"/>
  <c r="G2669" i="6"/>
  <c r="G2670" i="6"/>
  <c r="G2671" i="6"/>
  <c r="G2672" i="6"/>
  <c r="G2673" i="6"/>
  <c r="G2674" i="6"/>
  <c r="G2675" i="6"/>
  <c r="G2676" i="6"/>
  <c r="G2677" i="6"/>
  <c r="G2678" i="6"/>
  <c r="G2679" i="6"/>
  <c r="G2680" i="6"/>
  <c r="G2681" i="6"/>
  <c r="G2682" i="6"/>
  <c r="G2683" i="6"/>
  <c r="G2684" i="6"/>
  <c r="G2685" i="6"/>
  <c r="G2686" i="6"/>
  <c r="G2687" i="6"/>
  <c r="G2688" i="6"/>
  <c r="G2689" i="6"/>
  <c r="G2690" i="6"/>
  <c r="G2691" i="6"/>
  <c r="G2692" i="6"/>
  <c r="G2693" i="6"/>
  <c r="G2694" i="6"/>
  <c r="G2695" i="6"/>
  <c r="G2696" i="6"/>
  <c r="G2697" i="6"/>
  <c r="G2698" i="6"/>
  <c r="G2699" i="6"/>
  <c r="G2700" i="6"/>
  <c r="G2701" i="6"/>
  <c r="G2702" i="6"/>
  <c r="G2703" i="6"/>
  <c r="G2704" i="6"/>
  <c r="G2705" i="6"/>
  <c r="G2706" i="6"/>
  <c r="G2707" i="6"/>
  <c r="G2708" i="6"/>
  <c r="G2709" i="6"/>
  <c r="G2710" i="6"/>
  <c r="G2711" i="6"/>
  <c r="G2712" i="6"/>
  <c r="G2713" i="6"/>
  <c r="G2714" i="6"/>
  <c r="G2715" i="6"/>
  <c r="G2716" i="6"/>
  <c r="G2717" i="6"/>
  <c r="G2718" i="6"/>
  <c r="G2719" i="6"/>
  <c r="G2720" i="6"/>
  <c r="G2721" i="6"/>
  <c r="G2722" i="6"/>
  <c r="G2723" i="6"/>
  <c r="G2724" i="6"/>
  <c r="G2725" i="6"/>
  <c r="G2726" i="6"/>
  <c r="G2727" i="6"/>
  <c r="G2728" i="6"/>
  <c r="G2729" i="6"/>
  <c r="G2730" i="6"/>
  <c r="G2731" i="6"/>
  <c r="G2732" i="6"/>
  <c r="G2733" i="6"/>
  <c r="G2734" i="6"/>
  <c r="G2735" i="6"/>
  <c r="G2736" i="6"/>
  <c r="G2737" i="6"/>
  <c r="G2738" i="6"/>
  <c r="G2739" i="6"/>
  <c r="G2740" i="6"/>
  <c r="G2741" i="6"/>
  <c r="G2742" i="6"/>
  <c r="G2743" i="6"/>
  <c r="G2744" i="6"/>
  <c r="G2745" i="6"/>
  <c r="G2746" i="6"/>
  <c r="G2747" i="6"/>
  <c r="G2748" i="6"/>
  <c r="G2749" i="6"/>
  <c r="G2750" i="6"/>
  <c r="G2751" i="6"/>
  <c r="G2752" i="6"/>
  <c r="G2753" i="6"/>
  <c r="G2754" i="6"/>
  <c r="G2755" i="6"/>
  <c r="G2756" i="6"/>
  <c r="G2757" i="6"/>
  <c r="G2758" i="6"/>
  <c r="G2759" i="6"/>
  <c r="G2760" i="6"/>
  <c r="G2761" i="6"/>
  <c r="G2762" i="6"/>
  <c r="G2763" i="6"/>
  <c r="G2764" i="6"/>
  <c r="G2765" i="6"/>
  <c r="G2766" i="6"/>
  <c r="G2767" i="6"/>
  <c r="G2768" i="6"/>
  <c r="G2769" i="6"/>
  <c r="G2770" i="6"/>
  <c r="G2771" i="6"/>
  <c r="G2772" i="6"/>
  <c r="G2773" i="6"/>
  <c r="G2774" i="6"/>
  <c r="G2775" i="6"/>
  <c r="G2776" i="6"/>
  <c r="G2777" i="6"/>
  <c r="G2778" i="6"/>
  <c r="G2779" i="6"/>
  <c r="G2780" i="6"/>
  <c r="G2781" i="6"/>
  <c r="G2782" i="6"/>
  <c r="G2783" i="6"/>
  <c r="G2784" i="6"/>
  <c r="G2785" i="6"/>
  <c r="G2786" i="6"/>
  <c r="G2787" i="6"/>
  <c r="G2788" i="6"/>
  <c r="G2789" i="6"/>
  <c r="G2790" i="6"/>
  <c r="G2791" i="6"/>
  <c r="G2792" i="6"/>
  <c r="G2793" i="6"/>
  <c r="G2794" i="6"/>
  <c r="G2795" i="6"/>
  <c r="G2796" i="6"/>
  <c r="G2797" i="6"/>
  <c r="G2798" i="6"/>
  <c r="G2799" i="6"/>
  <c r="G2800" i="6"/>
  <c r="G2801" i="6"/>
  <c r="G2802" i="6"/>
  <c r="G2803" i="6"/>
  <c r="G2804" i="6"/>
  <c r="G2805" i="6"/>
  <c r="G2806" i="6"/>
  <c r="G2807" i="6"/>
  <c r="G2808" i="6"/>
  <c r="G2809" i="6"/>
  <c r="G2810" i="6"/>
  <c r="G2811" i="6"/>
  <c r="G2812" i="6"/>
  <c r="G2813" i="6"/>
  <c r="G2814" i="6"/>
  <c r="G2815" i="6"/>
  <c r="G2816" i="6"/>
  <c r="G2817" i="6"/>
  <c r="G2818" i="6"/>
  <c r="G2819" i="6"/>
  <c r="G2820" i="6"/>
  <c r="G2821" i="6"/>
  <c r="G2822" i="6"/>
  <c r="G2823" i="6"/>
  <c r="G2824" i="6"/>
  <c r="G2825" i="6"/>
  <c r="G2826" i="6"/>
  <c r="G2827" i="6"/>
  <c r="G2828" i="6"/>
  <c r="G2829" i="6"/>
  <c r="G2830" i="6"/>
  <c r="G2831" i="6"/>
  <c r="G2832" i="6"/>
  <c r="G2833" i="6"/>
  <c r="G2834" i="6"/>
  <c r="G2835" i="6"/>
  <c r="G2836" i="6"/>
  <c r="G2837" i="6"/>
  <c r="G2838" i="6"/>
  <c r="G2839" i="6"/>
  <c r="G2840" i="6"/>
  <c r="G2841" i="6"/>
  <c r="G2842" i="6"/>
  <c r="G2843" i="6"/>
  <c r="G2844" i="6"/>
  <c r="G2845" i="6"/>
  <c r="G2846" i="6"/>
  <c r="G2847" i="6"/>
  <c r="G2848" i="6"/>
  <c r="G2849" i="6"/>
  <c r="G2850" i="6"/>
  <c r="G2851" i="6"/>
  <c r="G2852" i="6"/>
  <c r="G2853" i="6"/>
  <c r="G2854" i="6"/>
  <c r="G2855" i="6"/>
  <c r="G2856" i="6"/>
  <c r="G2857" i="6"/>
  <c r="G2858" i="6"/>
  <c r="G2859" i="6"/>
  <c r="G2860" i="6"/>
  <c r="G2861" i="6"/>
  <c r="G2862" i="6"/>
  <c r="G2863" i="6"/>
  <c r="G2864" i="6"/>
  <c r="G2865" i="6"/>
  <c r="G2866" i="6"/>
  <c r="G2867" i="6"/>
  <c r="G2868" i="6"/>
  <c r="G2869" i="6"/>
  <c r="G2870" i="6"/>
  <c r="G2871" i="6"/>
  <c r="G2872" i="6"/>
  <c r="G2873" i="6"/>
  <c r="G2874" i="6"/>
  <c r="G2875" i="6"/>
  <c r="G2876" i="6"/>
  <c r="G2877" i="6"/>
  <c r="G2878" i="6"/>
  <c r="G2879" i="6"/>
  <c r="G2880" i="6"/>
  <c r="G2881" i="6"/>
  <c r="G2882" i="6"/>
  <c r="G2883" i="6"/>
  <c r="G2884" i="6"/>
  <c r="G2885" i="6"/>
  <c r="G2886" i="6"/>
  <c r="G2887" i="6"/>
  <c r="G2888" i="6"/>
  <c r="G2889" i="6"/>
  <c r="G2890" i="6"/>
  <c r="G2891" i="6"/>
  <c r="G2892" i="6"/>
  <c r="G2893" i="6"/>
  <c r="G2894" i="6"/>
  <c r="G2895" i="6"/>
  <c r="G2896" i="6"/>
  <c r="G2897" i="6"/>
  <c r="G2898" i="6"/>
  <c r="G2899" i="6"/>
  <c r="G2900" i="6"/>
  <c r="G2901" i="6"/>
  <c r="G2902" i="6"/>
  <c r="G2903" i="6"/>
  <c r="G2904" i="6"/>
  <c r="G2905" i="6"/>
  <c r="G2906" i="6"/>
  <c r="G2907" i="6"/>
  <c r="G2908" i="6"/>
  <c r="G2909" i="6"/>
  <c r="G2910" i="6"/>
  <c r="G2911" i="6"/>
  <c r="G2912" i="6"/>
  <c r="G2913" i="6"/>
  <c r="G2914" i="6"/>
  <c r="G2915" i="6"/>
  <c r="G2916" i="6"/>
  <c r="G2917" i="6"/>
  <c r="G2918" i="6"/>
  <c r="G2919" i="6"/>
  <c r="G2920" i="6"/>
  <c r="G2921" i="6"/>
  <c r="G2922" i="6"/>
  <c r="G2923" i="6"/>
  <c r="G2924" i="6"/>
  <c r="G2925" i="6"/>
  <c r="G2926" i="6"/>
  <c r="G2927" i="6"/>
  <c r="G2928" i="6"/>
  <c r="G2929" i="6"/>
  <c r="G2930" i="6"/>
  <c r="G2931" i="6"/>
  <c r="G2932" i="6"/>
  <c r="G2933" i="6"/>
  <c r="G2934" i="6"/>
  <c r="G2935" i="6"/>
  <c r="G2936" i="6"/>
  <c r="G2937" i="6"/>
  <c r="G2938" i="6"/>
  <c r="G2939" i="6"/>
  <c r="G2940" i="6"/>
  <c r="G2941" i="6"/>
  <c r="G2942" i="6"/>
  <c r="G2943" i="6"/>
  <c r="G2944" i="6"/>
  <c r="G2945" i="6"/>
  <c r="G2946" i="6"/>
  <c r="G2947" i="6"/>
  <c r="G2948" i="6"/>
  <c r="G2949" i="6"/>
  <c r="G2950" i="6"/>
  <c r="G2951" i="6"/>
  <c r="G2952" i="6"/>
  <c r="G2953" i="6"/>
  <c r="G2954" i="6"/>
  <c r="G2955" i="6"/>
  <c r="G2956" i="6"/>
  <c r="G2957" i="6"/>
  <c r="G2958" i="6"/>
  <c r="G2959" i="6"/>
  <c r="G2960" i="6"/>
  <c r="G2961" i="6"/>
  <c r="G2962" i="6"/>
  <c r="G2963" i="6"/>
  <c r="G2964" i="6"/>
  <c r="G2965" i="6"/>
  <c r="G2966" i="6"/>
  <c r="G2967" i="6"/>
  <c r="G2968" i="6"/>
  <c r="G2969" i="6"/>
  <c r="G2970" i="6"/>
  <c r="G2971" i="6"/>
  <c r="G2972" i="6"/>
  <c r="G2973" i="6"/>
  <c r="G2974" i="6"/>
  <c r="G2975" i="6"/>
  <c r="G2976" i="6"/>
  <c r="G2977" i="6"/>
  <c r="G2978" i="6"/>
  <c r="G2979" i="6"/>
  <c r="G2980" i="6"/>
  <c r="G2981" i="6"/>
  <c r="G2982" i="6"/>
  <c r="G2983" i="6"/>
  <c r="G2984" i="6"/>
  <c r="G2985" i="6"/>
  <c r="G2986" i="6"/>
  <c r="G2987" i="6"/>
  <c r="G2988" i="6"/>
  <c r="G2989" i="6"/>
  <c r="G2990" i="6"/>
  <c r="G2991" i="6"/>
  <c r="G2992" i="6"/>
  <c r="G2993" i="6"/>
  <c r="G2994" i="6"/>
  <c r="G2995" i="6"/>
  <c r="G2996" i="6"/>
  <c r="G2997" i="6"/>
  <c r="G2998" i="6"/>
  <c r="G2999" i="6"/>
  <c r="G3000" i="6"/>
  <c r="G3001" i="6"/>
  <c r="G3002" i="6"/>
  <c r="G3003" i="6"/>
  <c r="G3004" i="6"/>
  <c r="G3005" i="6"/>
  <c r="G3006" i="6"/>
  <c r="G3007" i="6"/>
  <c r="G3008" i="6"/>
  <c r="G3009" i="6"/>
  <c r="G3010" i="6"/>
  <c r="G3011" i="6"/>
  <c r="G3012" i="6"/>
  <c r="G3013" i="6"/>
  <c r="G3014" i="6"/>
  <c r="G3015" i="6"/>
  <c r="G3016" i="6"/>
  <c r="G3017" i="6"/>
  <c r="G3018" i="6"/>
  <c r="G3019" i="6"/>
  <c r="G3020" i="6"/>
  <c r="G3021" i="6"/>
  <c r="G3022" i="6"/>
  <c r="G3023" i="6"/>
  <c r="G3024" i="6"/>
  <c r="G3025" i="6"/>
  <c r="G3026" i="6"/>
  <c r="G3027" i="6"/>
  <c r="G3028" i="6"/>
  <c r="G3029" i="6"/>
  <c r="G3030" i="6"/>
  <c r="G3031" i="6"/>
  <c r="G3032" i="6"/>
  <c r="G3033" i="6"/>
  <c r="G3034" i="6"/>
  <c r="G3035" i="6"/>
  <c r="G3036" i="6"/>
  <c r="G3037" i="6"/>
  <c r="G3038" i="6"/>
  <c r="G3039" i="6"/>
  <c r="G3040" i="6"/>
  <c r="G3041" i="6"/>
  <c r="G3042" i="6"/>
  <c r="G3043" i="6"/>
  <c r="G3044" i="6"/>
  <c r="G3045" i="6"/>
  <c r="G3046" i="6"/>
  <c r="G3047" i="6"/>
  <c r="G3048" i="6"/>
  <c r="G3049" i="6"/>
  <c r="G3050" i="6"/>
  <c r="G3051" i="6"/>
  <c r="G3052" i="6"/>
  <c r="G3053" i="6"/>
  <c r="G3054" i="6"/>
  <c r="G3055" i="6"/>
  <c r="G3056" i="6"/>
  <c r="G3057" i="6"/>
  <c r="G3058" i="6"/>
  <c r="G3059" i="6"/>
  <c r="G3060" i="6"/>
  <c r="G3061" i="6"/>
  <c r="G3062" i="6"/>
  <c r="G3063" i="6"/>
  <c r="G3064" i="6"/>
  <c r="G3065" i="6"/>
  <c r="G3066" i="6"/>
  <c r="G3067" i="6"/>
  <c r="G3068" i="6"/>
  <c r="G3069" i="6"/>
  <c r="G3070" i="6"/>
  <c r="G3071" i="6"/>
  <c r="G3072" i="6"/>
  <c r="G3073" i="6"/>
  <c r="G3074" i="6"/>
  <c r="G3075" i="6"/>
  <c r="G3076" i="6"/>
  <c r="G3077" i="6"/>
  <c r="G3078" i="6"/>
  <c r="G3079" i="6"/>
  <c r="G3080" i="6"/>
  <c r="G3081" i="6"/>
  <c r="G3082" i="6"/>
  <c r="G3083" i="6"/>
  <c r="G3084" i="6"/>
  <c r="G3085" i="6"/>
  <c r="G3086" i="6"/>
  <c r="G3087" i="6"/>
  <c r="G3088" i="6"/>
  <c r="G3089" i="6"/>
  <c r="G3090" i="6"/>
  <c r="G3091" i="6"/>
  <c r="G3092" i="6"/>
  <c r="G3093" i="6"/>
  <c r="G3094" i="6"/>
  <c r="G3095" i="6"/>
  <c r="G3096" i="6"/>
  <c r="G3097" i="6"/>
  <c r="G3098" i="6"/>
  <c r="G3099" i="6"/>
  <c r="G3100" i="6"/>
  <c r="G3101" i="6"/>
  <c r="G3102" i="6"/>
  <c r="G3103" i="6"/>
  <c r="G3104" i="6"/>
  <c r="G3105" i="6"/>
  <c r="G3106" i="6"/>
  <c r="G3107" i="6"/>
  <c r="G3108" i="6"/>
  <c r="G3109" i="6"/>
  <c r="G3110" i="6"/>
  <c r="G3111" i="6"/>
  <c r="G3112" i="6"/>
  <c r="G3113" i="6"/>
  <c r="G3114" i="6"/>
  <c r="G3115" i="6"/>
  <c r="G3116" i="6"/>
  <c r="G3117" i="6"/>
  <c r="G3118" i="6"/>
  <c r="G3119" i="6"/>
  <c r="G3120" i="6"/>
  <c r="G3121" i="6"/>
  <c r="G3122" i="6"/>
  <c r="G3123" i="6"/>
  <c r="G3124" i="6"/>
  <c r="G3125" i="6"/>
  <c r="G3126" i="6"/>
  <c r="G3127" i="6"/>
  <c r="G3128" i="6"/>
  <c r="G3129" i="6"/>
  <c r="G3130" i="6"/>
  <c r="G3131" i="6"/>
  <c r="G3132" i="6"/>
  <c r="G3133" i="6"/>
  <c r="G3134" i="6"/>
  <c r="G3135" i="6"/>
  <c r="G3136" i="6"/>
  <c r="G3137" i="6"/>
  <c r="G3138" i="6"/>
  <c r="G3139" i="6"/>
  <c r="G3140" i="6"/>
  <c r="G3141" i="6"/>
  <c r="G3142" i="6"/>
  <c r="G3143" i="6"/>
  <c r="G3144" i="6"/>
  <c r="G3145" i="6"/>
  <c r="G3146" i="6"/>
  <c r="G3147" i="6"/>
  <c r="G3148" i="6"/>
  <c r="G3149" i="6"/>
  <c r="G3150" i="6"/>
  <c r="G3151" i="6"/>
  <c r="G3152" i="6"/>
  <c r="G3153" i="6"/>
  <c r="G3154" i="6"/>
  <c r="G3155" i="6"/>
  <c r="G3156" i="6"/>
  <c r="G3157" i="6"/>
  <c r="G3158" i="6"/>
  <c r="G3159" i="6"/>
  <c r="G3160" i="6"/>
  <c r="G3161" i="6"/>
  <c r="G3162" i="6"/>
  <c r="G3163" i="6"/>
  <c r="G3164" i="6"/>
  <c r="G3165" i="6"/>
  <c r="G3166" i="6"/>
  <c r="G3167" i="6"/>
  <c r="G3168" i="6"/>
  <c r="G3169" i="6"/>
  <c r="G3170" i="6"/>
  <c r="G3171" i="6"/>
  <c r="G3172" i="6"/>
  <c r="G3173" i="6"/>
  <c r="G3174" i="6"/>
  <c r="G3175" i="6"/>
  <c r="G3176" i="6"/>
  <c r="G3177" i="6"/>
  <c r="G3178" i="6"/>
  <c r="G3179" i="6"/>
  <c r="G3180" i="6"/>
  <c r="G3181" i="6"/>
  <c r="G3182" i="6"/>
  <c r="G3183" i="6"/>
  <c r="G3184" i="6"/>
  <c r="G3185" i="6"/>
  <c r="G3186" i="6"/>
  <c r="G3187" i="6"/>
  <c r="G3188" i="6"/>
  <c r="G3189" i="6"/>
  <c r="G3190" i="6"/>
  <c r="G3191" i="6"/>
  <c r="G3192" i="6"/>
  <c r="G3193" i="6"/>
  <c r="G3194" i="6"/>
  <c r="G3195" i="6"/>
  <c r="G3196" i="6"/>
  <c r="G3197" i="6"/>
  <c r="G3198" i="6"/>
  <c r="G3199" i="6"/>
  <c r="G3200" i="6"/>
  <c r="G3201" i="6"/>
  <c r="G3202" i="6"/>
  <c r="G3203" i="6"/>
  <c r="G3204" i="6"/>
  <c r="G3205" i="6"/>
  <c r="G3206" i="6"/>
  <c r="G3207" i="6"/>
  <c r="G3208" i="6"/>
  <c r="G3209" i="6"/>
  <c r="G3210" i="6"/>
  <c r="G3211" i="6"/>
  <c r="G3212" i="6"/>
  <c r="G3213" i="6"/>
  <c r="G3214" i="6"/>
  <c r="G3215" i="6"/>
  <c r="G3216" i="6"/>
  <c r="G3217" i="6"/>
  <c r="G3218" i="6"/>
  <c r="G3219" i="6"/>
  <c r="G3220" i="6"/>
  <c r="G3221" i="6"/>
  <c r="G3222" i="6"/>
  <c r="G3223" i="6"/>
  <c r="G3224" i="6"/>
  <c r="G3225" i="6"/>
  <c r="G3226" i="6"/>
  <c r="G3227" i="6"/>
  <c r="G3228" i="6"/>
  <c r="G3229" i="6"/>
  <c r="G3230" i="6"/>
  <c r="G3231" i="6"/>
  <c r="G3232" i="6"/>
  <c r="G3233" i="6"/>
  <c r="G3234" i="6"/>
  <c r="G3235" i="6"/>
  <c r="G3236" i="6"/>
  <c r="G3237" i="6"/>
  <c r="G3238" i="6"/>
  <c r="G3239" i="6"/>
  <c r="G3240" i="6"/>
  <c r="G3241" i="6"/>
  <c r="G3242" i="6"/>
  <c r="G3243" i="6"/>
  <c r="G3244" i="6"/>
  <c r="G3245" i="6"/>
  <c r="G3246" i="6"/>
  <c r="G3247" i="6"/>
  <c r="G3248" i="6"/>
  <c r="G3249" i="6"/>
  <c r="G3250" i="6"/>
  <c r="G3251" i="6"/>
  <c r="G3252" i="6"/>
  <c r="G3253" i="6"/>
  <c r="G3254" i="6"/>
  <c r="G3255" i="6"/>
  <c r="G3256" i="6"/>
  <c r="G3257" i="6"/>
  <c r="G3258" i="6"/>
  <c r="G3259" i="6"/>
  <c r="G3260" i="6"/>
  <c r="G3261" i="6"/>
  <c r="G3262" i="6"/>
  <c r="G3263" i="6"/>
  <c r="G3264" i="6"/>
  <c r="G3265" i="6"/>
  <c r="G3266" i="6"/>
  <c r="G3267" i="6"/>
  <c r="G3268" i="6"/>
  <c r="G3269" i="6"/>
  <c r="G3270" i="6"/>
  <c r="G3271" i="6"/>
  <c r="G3272" i="6"/>
  <c r="G3273" i="6"/>
  <c r="G3274" i="6"/>
  <c r="G3275" i="6"/>
  <c r="G3276" i="6"/>
  <c r="G3277" i="6"/>
  <c r="G3278" i="6"/>
  <c r="G3279" i="6"/>
  <c r="G3280" i="6"/>
  <c r="G3281" i="6"/>
  <c r="G3282" i="6"/>
  <c r="G3283" i="6"/>
  <c r="G3284" i="6"/>
  <c r="G3285" i="6"/>
  <c r="G3286" i="6"/>
  <c r="G3287" i="6"/>
  <c r="G3288" i="6"/>
  <c r="G3289" i="6"/>
  <c r="G3290" i="6"/>
  <c r="G3291" i="6"/>
  <c r="G3292" i="6"/>
  <c r="G3293" i="6"/>
  <c r="G3294" i="6"/>
  <c r="G3295" i="6"/>
  <c r="G3296" i="6"/>
  <c r="G3297" i="6"/>
  <c r="G3298" i="6"/>
  <c r="G3299" i="6"/>
  <c r="G3300" i="6"/>
  <c r="G3301" i="6"/>
  <c r="G3302" i="6"/>
  <c r="G3303" i="6"/>
  <c r="G3304" i="6"/>
  <c r="G3305" i="6"/>
  <c r="G3306" i="6"/>
  <c r="G3307" i="6"/>
  <c r="G3308" i="6"/>
  <c r="G3309" i="6"/>
  <c r="G3310" i="6"/>
  <c r="G3311" i="6"/>
  <c r="G3312" i="6"/>
  <c r="G3313" i="6"/>
  <c r="G3314" i="6"/>
  <c r="G3315" i="6"/>
  <c r="G3316" i="6"/>
  <c r="G3317" i="6"/>
  <c r="G3318" i="6"/>
  <c r="G3319" i="6"/>
  <c r="G3320" i="6"/>
  <c r="G3321" i="6"/>
  <c r="G3322" i="6"/>
  <c r="G3323" i="6"/>
  <c r="G3324" i="6"/>
  <c r="G3325" i="6"/>
  <c r="G3326" i="6"/>
  <c r="G3327" i="6"/>
  <c r="G3328" i="6"/>
  <c r="G3329" i="6"/>
  <c r="G3330" i="6"/>
  <c r="G3331" i="6"/>
  <c r="G3332" i="6"/>
  <c r="G3333" i="6"/>
  <c r="G3334" i="6"/>
  <c r="G3335" i="6"/>
  <c r="G3336" i="6"/>
  <c r="G3337" i="6"/>
  <c r="G3338" i="6"/>
  <c r="G3339" i="6"/>
  <c r="G3340" i="6"/>
  <c r="G3341" i="6"/>
  <c r="G3342" i="6"/>
  <c r="G3343" i="6"/>
  <c r="G3344" i="6"/>
  <c r="G3345" i="6"/>
  <c r="G3346" i="6"/>
  <c r="G3347" i="6"/>
  <c r="G3348" i="6"/>
  <c r="G3349" i="6"/>
  <c r="G3350" i="6"/>
  <c r="G3351" i="6"/>
  <c r="G3352" i="6"/>
  <c r="G3353" i="6"/>
  <c r="G3354" i="6"/>
  <c r="G3355" i="6"/>
  <c r="G3356" i="6"/>
  <c r="G3357" i="6"/>
  <c r="G3358" i="6"/>
  <c r="G3359" i="6"/>
  <c r="G3360" i="6"/>
  <c r="G3361" i="6"/>
  <c r="G3362" i="6"/>
  <c r="G3363" i="6"/>
  <c r="G3364" i="6"/>
  <c r="G3365" i="6"/>
  <c r="G3366" i="6"/>
  <c r="G3367" i="6"/>
  <c r="G3368" i="6"/>
  <c r="G3369" i="6"/>
  <c r="G3370" i="6"/>
  <c r="G3371" i="6"/>
  <c r="G3372" i="6"/>
  <c r="G3373" i="6"/>
  <c r="G3374" i="6"/>
  <c r="G3375" i="6"/>
  <c r="G3376" i="6"/>
  <c r="G3377" i="6"/>
  <c r="G3378" i="6"/>
  <c r="G3379" i="6"/>
  <c r="G3380" i="6"/>
  <c r="G3381" i="6"/>
  <c r="G3382" i="6"/>
  <c r="G3383" i="6"/>
  <c r="G3384" i="6"/>
  <c r="G3385" i="6"/>
  <c r="G3386" i="6"/>
  <c r="G3387" i="6"/>
  <c r="G3388" i="6"/>
  <c r="G3389" i="6"/>
  <c r="G3390" i="6"/>
  <c r="G3391" i="6"/>
  <c r="G3392" i="6"/>
  <c r="G3393" i="6"/>
  <c r="G3394" i="6"/>
  <c r="G3395" i="6"/>
  <c r="G3396" i="6"/>
  <c r="G3397" i="6"/>
  <c r="G3398" i="6"/>
  <c r="G3399" i="6"/>
  <c r="G3400" i="6"/>
  <c r="G3401" i="6"/>
  <c r="G3402" i="6"/>
  <c r="G3403" i="6"/>
  <c r="G3404" i="6"/>
  <c r="G3405" i="6"/>
  <c r="G3406" i="6"/>
  <c r="G3407" i="6"/>
  <c r="G3408" i="6"/>
  <c r="G3409" i="6"/>
  <c r="G3410" i="6"/>
  <c r="G3411" i="6"/>
  <c r="G3412" i="6"/>
  <c r="G3413" i="6"/>
  <c r="G3414" i="6"/>
  <c r="G3415" i="6"/>
  <c r="G3416" i="6"/>
  <c r="G3417" i="6"/>
  <c r="G3418" i="6"/>
  <c r="G3419" i="6"/>
  <c r="G3420" i="6"/>
  <c r="G3421" i="6"/>
  <c r="G3422" i="6"/>
  <c r="G3423" i="6"/>
  <c r="G3424" i="6"/>
  <c r="G3425" i="6"/>
  <c r="G3426" i="6"/>
  <c r="G3427" i="6"/>
  <c r="G3428" i="6"/>
  <c r="G3429" i="6"/>
  <c r="G3430" i="6"/>
  <c r="G3431" i="6"/>
  <c r="G3432" i="6"/>
  <c r="G3433" i="6"/>
  <c r="G3434" i="6"/>
  <c r="G3435" i="6"/>
  <c r="G3436" i="6"/>
  <c r="G3437" i="6"/>
  <c r="G3438" i="6"/>
  <c r="G3439" i="6"/>
  <c r="G3440" i="6"/>
  <c r="G3441" i="6"/>
  <c r="G3442" i="6"/>
  <c r="G3443" i="6"/>
  <c r="G3444" i="6"/>
  <c r="G3445" i="6"/>
  <c r="G3446" i="6"/>
  <c r="G3447" i="6"/>
  <c r="G3448" i="6"/>
  <c r="G3449" i="6"/>
  <c r="G3450" i="6"/>
  <c r="G3451" i="6"/>
  <c r="G3452" i="6"/>
  <c r="G3453" i="6"/>
  <c r="G3454" i="6"/>
  <c r="G3455" i="6"/>
  <c r="G3456" i="6"/>
  <c r="G3457" i="6"/>
  <c r="G3458" i="6"/>
  <c r="G3459" i="6"/>
  <c r="G3460" i="6"/>
  <c r="G3461" i="6"/>
  <c r="G3462" i="6"/>
  <c r="G3463" i="6"/>
  <c r="G3464" i="6"/>
  <c r="G3465" i="6"/>
  <c r="G3466" i="6"/>
  <c r="G3467" i="6"/>
  <c r="G3468" i="6"/>
  <c r="G3469" i="6"/>
  <c r="G3470" i="6"/>
  <c r="G3471" i="6"/>
  <c r="G3472" i="6"/>
  <c r="G3473" i="6"/>
  <c r="G3474" i="6"/>
  <c r="G3475" i="6"/>
  <c r="G3476" i="6"/>
  <c r="G3477" i="6"/>
  <c r="G3478" i="6"/>
  <c r="G3479" i="6"/>
  <c r="G3480" i="6"/>
  <c r="G3481" i="6"/>
  <c r="G3482" i="6"/>
  <c r="G3483" i="6"/>
  <c r="G3484" i="6"/>
  <c r="G3485" i="6"/>
  <c r="G3486" i="6"/>
  <c r="G3487" i="6"/>
  <c r="G3488" i="6"/>
  <c r="G3489" i="6"/>
  <c r="G3490" i="6"/>
  <c r="G3491" i="6"/>
  <c r="G3492" i="6"/>
  <c r="G3493" i="6"/>
  <c r="G3494" i="6"/>
  <c r="G3495" i="6"/>
  <c r="G3496" i="6"/>
  <c r="G3497" i="6"/>
  <c r="G3498" i="6"/>
  <c r="G3499" i="6"/>
  <c r="G3500" i="6"/>
  <c r="G3501" i="6"/>
  <c r="G3502" i="6"/>
  <c r="G3503" i="6"/>
  <c r="G3504" i="6"/>
  <c r="G3505" i="6"/>
  <c r="G3506" i="6"/>
  <c r="G3507" i="6"/>
  <c r="G3508" i="6"/>
  <c r="G3509" i="6"/>
  <c r="G3510" i="6"/>
  <c r="G3511" i="6"/>
  <c r="G3512" i="6"/>
  <c r="G3513" i="6"/>
  <c r="G3514" i="6"/>
  <c r="G3515" i="6"/>
  <c r="G3516" i="6"/>
  <c r="G3517" i="6"/>
  <c r="G3518" i="6"/>
  <c r="G3519" i="6"/>
  <c r="G3520" i="6"/>
  <c r="G3521" i="6"/>
  <c r="G3522" i="6"/>
  <c r="G3523" i="6"/>
  <c r="G3524" i="6"/>
  <c r="G3525" i="6"/>
  <c r="G3526" i="6"/>
  <c r="G3527" i="6"/>
  <c r="G3528" i="6"/>
  <c r="G3529" i="6"/>
  <c r="G3530" i="6"/>
  <c r="G3531" i="6"/>
  <c r="G3532" i="6"/>
  <c r="G3533" i="6"/>
  <c r="G3534" i="6"/>
  <c r="G3535" i="6"/>
  <c r="G3536" i="6"/>
  <c r="G3537" i="6"/>
  <c r="G3538" i="6"/>
  <c r="G3539" i="6"/>
  <c r="G3540" i="6"/>
  <c r="G3541" i="6"/>
  <c r="G3542" i="6"/>
  <c r="G3543" i="6"/>
  <c r="G3544" i="6"/>
  <c r="G3545" i="6"/>
  <c r="G3546" i="6"/>
  <c r="G3547" i="6"/>
  <c r="G3548" i="6"/>
  <c r="G3549" i="6"/>
  <c r="G3550" i="6"/>
  <c r="G3551" i="6"/>
  <c r="G3552" i="6"/>
  <c r="G3553" i="6"/>
  <c r="G3554" i="6"/>
  <c r="G3555" i="6"/>
  <c r="G3556" i="6"/>
  <c r="G3557" i="6"/>
  <c r="G3558" i="6"/>
  <c r="G3559" i="6"/>
  <c r="G3560" i="6"/>
  <c r="G3561" i="6"/>
  <c r="G3562" i="6"/>
  <c r="G3563" i="6"/>
  <c r="G3564" i="6"/>
  <c r="G3565" i="6"/>
  <c r="G3566" i="6"/>
  <c r="G3567" i="6"/>
  <c r="G3568" i="6"/>
  <c r="G3569" i="6"/>
  <c r="G3570" i="6"/>
  <c r="G3571" i="6"/>
  <c r="G3572" i="6"/>
  <c r="G3573" i="6"/>
  <c r="G3574" i="6"/>
  <c r="G3575" i="6"/>
  <c r="G3576" i="6"/>
  <c r="G3577" i="6"/>
  <c r="G3578" i="6"/>
  <c r="G3579" i="6"/>
  <c r="G3580" i="6"/>
  <c r="G3581" i="6"/>
  <c r="G3582" i="6"/>
  <c r="G3583" i="6"/>
  <c r="G3584" i="6"/>
  <c r="G3585" i="6"/>
  <c r="G3586" i="6"/>
  <c r="G3587" i="6"/>
  <c r="G3588" i="6"/>
  <c r="G3589" i="6"/>
  <c r="G3590" i="6"/>
  <c r="G3591" i="6"/>
  <c r="G3592" i="6"/>
  <c r="G3593" i="6"/>
  <c r="G3594" i="6"/>
  <c r="G3595" i="6"/>
  <c r="G3596" i="6"/>
  <c r="G3597" i="6"/>
  <c r="G3598" i="6"/>
  <c r="G3599" i="6"/>
  <c r="G3600" i="6"/>
  <c r="G3601" i="6"/>
  <c r="G3602" i="6"/>
  <c r="G3603" i="6"/>
  <c r="G3604" i="6"/>
  <c r="G3605" i="6"/>
  <c r="G3606" i="6"/>
  <c r="G3607" i="6"/>
  <c r="G3608" i="6"/>
  <c r="G3609" i="6"/>
  <c r="G3610" i="6"/>
  <c r="G3611" i="6"/>
  <c r="G3612" i="6"/>
  <c r="G3613" i="6"/>
  <c r="G3614" i="6"/>
  <c r="G3615" i="6"/>
  <c r="G3616" i="6"/>
  <c r="G3617" i="6"/>
  <c r="G3618" i="6"/>
  <c r="G3619" i="6"/>
  <c r="G3620" i="6"/>
  <c r="G3621" i="6"/>
  <c r="G3622" i="6"/>
  <c r="G3623" i="6"/>
  <c r="G3624" i="6"/>
  <c r="G3625" i="6"/>
  <c r="G3626" i="6"/>
  <c r="G3627" i="6"/>
  <c r="G3628" i="6"/>
  <c r="G3629" i="6"/>
  <c r="G3630" i="6"/>
  <c r="G3631" i="6"/>
  <c r="G3632" i="6"/>
  <c r="G3633" i="6"/>
  <c r="G3634" i="6"/>
  <c r="G3635" i="6"/>
  <c r="G3636" i="6"/>
  <c r="G3637" i="6"/>
  <c r="G3638" i="6"/>
  <c r="G3639" i="6"/>
  <c r="G3640" i="6"/>
  <c r="G3641" i="6"/>
  <c r="G3642" i="6"/>
  <c r="G3643" i="6"/>
  <c r="G3644" i="6"/>
  <c r="G3645" i="6"/>
  <c r="G3646" i="6"/>
  <c r="G3647" i="6"/>
  <c r="G3648" i="6"/>
  <c r="G3649" i="6"/>
  <c r="G3650" i="6"/>
  <c r="G3651" i="6"/>
  <c r="G3652" i="6"/>
  <c r="G3653" i="6"/>
  <c r="G3654" i="6"/>
  <c r="G3655" i="6"/>
  <c r="G3656" i="6"/>
  <c r="G3657" i="6"/>
  <c r="G3658" i="6"/>
  <c r="G3659" i="6"/>
  <c r="G3660" i="6"/>
  <c r="G3661" i="6"/>
  <c r="G3662" i="6"/>
  <c r="G3663" i="6"/>
  <c r="G3664" i="6"/>
  <c r="G3665" i="6"/>
  <c r="G3666" i="6"/>
  <c r="G3667" i="6"/>
  <c r="G3668" i="6"/>
  <c r="G3669" i="6"/>
  <c r="G3670" i="6"/>
  <c r="G3671" i="6"/>
  <c r="G3672" i="6"/>
  <c r="G3673" i="6"/>
  <c r="G3674" i="6"/>
  <c r="G3675" i="6"/>
  <c r="G3676" i="6"/>
  <c r="G3677" i="6"/>
  <c r="G3678" i="6"/>
  <c r="G3679" i="6"/>
  <c r="G3680" i="6"/>
  <c r="G3681" i="6"/>
  <c r="G3682" i="6"/>
  <c r="G3683" i="6"/>
  <c r="G3684" i="6"/>
  <c r="G3685" i="6"/>
  <c r="G3686" i="6"/>
  <c r="G3687" i="6"/>
  <c r="G3688" i="6"/>
  <c r="G3689" i="6"/>
  <c r="G3690" i="6"/>
  <c r="G3691" i="6"/>
  <c r="G3692" i="6"/>
  <c r="G3693" i="6"/>
  <c r="G3694" i="6"/>
  <c r="G3695" i="6"/>
  <c r="G3696" i="6"/>
  <c r="G3697" i="6"/>
  <c r="G3698" i="6"/>
  <c r="G3699" i="6"/>
  <c r="G3700" i="6"/>
  <c r="G3701" i="6"/>
  <c r="G3702" i="6"/>
  <c r="G3703" i="6"/>
  <c r="G3704" i="6"/>
  <c r="G3705" i="6"/>
  <c r="G3706" i="6"/>
  <c r="G3707" i="6"/>
  <c r="G3708" i="6"/>
  <c r="G3709" i="6"/>
  <c r="G3710" i="6"/>
  <c r="G3711" i="6"/>
  <c r="G3712" i="6"/>
  <c r="G3713" i="6"/>
  <c r="G3714" i="6"/>
  <c r="G3715" i="6"/>
  <c r="G3716" i="6"/>
  <c r="G3717" i="6"/>
  <c r="G3718" i="6"/>
  <c r="G3719" i="6"/>
  <c r="G3720" i="6"/>
  <c r="G3721" i="6"/>
  <c r="G3722" i="6"/>
  <c r="G3723" i="6"/>
  <c r="G3724" i="6"/>
  <c r="G3725" i="6"/>
  <c r="G3726" i="6"/>
  <c r="G3727" i="6"/>
  <c r="G3728" i="6"/>
  <c r="G3729" i="6"/>
  <c r="G3730" i="6"/>
  <c r="G3731" i="6"/>
  <c r="G3732" i="6"/>
  <c r="G3733" i="6"/>
  <c r="G3734" i="6"/>
  <c r="G3735" i="6"/>
  <c r="G3736" i="6"/>
  <c r="G3737" i="6"/>
  <c r="G3738" i="6"/>
  <c r="G3739" i="6"/>
  <c r="G3740" i="6"/>
  <c r="G3741" i="6"/>
  <c r="G3742" i="6"/>
  <c r="G3743" i="6"/>
  <c r="G3744" i="6"/>
  <c r="G3745" i="6"/>
  <c r="G3746" i="6"/>
  <c r="G3747" i="6"/>
  <c r="G3748" i="6"/>
  <c r="G3749" i="6"/>
  <c r="G3750" i="6"/>
  <c r="G3751" i="6"/>
  <c r="G3752" i="6"/>
  <c r="G3753" i="6"/>
  <c r="G3754" i="6"/>
  <c r="G3755" i="6"/>
  <c r="G3756" i="6"/>
  <c r="G3757" i="6"/>
  <c r="G3758" i="6"/>
  <c r="G3759" i="6"/>
  <c r="G3760" i="6"/>
  <c r="G3761" i="6"/>
  <c r="G3762" i="6"/>
  <c r="G3763" i="6"/>
  <c r="G3764" i="6"/>
  <c r="G3765" i="6"/>
  <c r="G3766" i="6"/>
  <c r="G3767" i="6"/>
  <c r="G3768" i="6"/>
  <c r="G3769" i="6"/>
  <c r="G3770" i="6"/>
  <c r="G3771" i="6"/>
  <c r="G3772" i="6"/>
  <c r="G3773" i="6"/>
  <c r="G3774" i="6"/>
  <c r="G3775" i="6"/>
  <c r="G3776" i="6"/>
  <c r="G3777" i="6"/>
  <c r="G3778" i="6"/>
  <c r="G3779" i="6"/>
  <c r="G3780" i="6"/>
  <c r="G3781" i="6"/>
  <c r="G3782" i="6"/>
  <c r="G3783" i="6"/>
  <c r="G3784" i="6"/>
  <c r="G3785" i="6"/>
  <c r="G3786" i="6"/>
  <c r="G3787" i="6"/>
  <c r="G3788" i="6"/>
  <c r="G3789" i="6"/>
  <c r="G3790" i="6"/>
  <c r="G3791" i="6"/>
  <c r="G3792" i="6"/>
  <c r="G3793" i="6"/>
  <c r="G3794" i="6"/>
  <c r="G3795" i="6"/>
  <c r="G3796" i="6"/>
  <c r="G3797" i="6"/>
  <c r="G3798" i="6"/>
  <c r="G3799" i="6"/>
  <c r="G3800" i="6"/>
  <c r="G3801" i="6"/>
  <c r="G3802" i="6"/>
  <c r="G3803" i="6"/>
  <c r="G3804" i="6"/>
  <c r="G3805" i="6"/>
  <c r="G3806" i="6"/>
  <c r="G3807" i="6"/>
  <c r="G3808" i="6"/>
  <c r="G3809" i="6"/>
  <c r="G3810" i="6"/>
  <c r="G3811" i="6"/>
  <c r="G3812" i="6"/>
  <c r="G3813" i="6"/>
  <c r="G3814" i="6"/>
  <c r="G3815" i="6"/>
  <c r="G3816" i="6"/>
  <c r="G3817" i="6"/>
  <c r="G3818" i="6"/>
  <c r="G3819" i="6"/>
  <c r="G3820" i="6"/>
  <c r="G3821" i="6"/>
  <c r="G3822" i="6"/>
  <c r="G3823" i="6"/>
  <c r="G3824" i="6"/>
  <c r="G3825" i="6"/>
  <c r="G3826" i="6"/>
  <c r="G3827" i="6"/>
  <c r="G3828" i="6"/>
  <c r="G3829" i="6"/>
  <c r="G3830" i="6"/>
  <c r="G3831" i="6"/>
  <c r="G3832" i="6"/>
  <c r="G3833" i="6"/>
  <c r="G3834" i="6"/>
  <c r="G3835" i="6"/>
  <c r="G3836" i="6"/>
  <c r="G3837" i="6"/>
  <c r="G3838" i="6"/>
  <c r="G3839" i="6"/>
  <c r="G3840" i="6"/>
  <c r="G3841" i="6"/>
  <c r="G3842" i="6"/>
  <c r="G3843" i="6"/>
  <c r="G3844" i="6"/>
  <c r="G3845" i="6"/>
  <c r="G3846" i="6"/>
  <c r="G3847" i="6"/>
  <c r="G3848" i="6"/>
  <c r="G3849" i="6"/>
  <c r="G3850" i="6"/>
  <c r="G3851" i="6"/>
  <c r="G3852" i="6"/>
  <c r="G3853" i="6"/>
  <c r="G3854" i="6"/>
  <c r="G3855" i="6"/>
  <c r="G3856" i="6"/>
  <c r="G3857" i="6"/>
  <c r="G3858" i="6"/>
  <c r="G3859" i="6"/>
  <c r="G3860" i="6"/>
  <c r="G3861" i="6"/>
  <c r="G3862" i="6"/>
  <c r="G3863" i="6"/>
  <c r="G3864" i="6"/>
  <c r="G3865" i="6"/>
  <c r="G3866" i="6"/>
  <c r="G3867" i="6"/>
  <c r="G3868" i="6"/>
  <c r="G3869" i="6"/>
  <c r="G3870" i="6"/>
  <c r="G3871" i="6"/>
  <c r="G3872" i="6"/>
  <c r="G3873" i="6"/>
  <c r="G3874" i="6"/>
  <c r="G3875" i="6"/>
  <c r="G3876" i="6"/>
  <c r="G3877" i="6"/>
  <c r="G3878" i="6"/>
  <c r="G3879" i="6"/>
  <c r="G3880" i="6"/>
  <c r="G3881" i="6"/>
  <c r="G3882" i="6"/>
  <c r="G3883" i="6"/>
  <c r="G3884" i="6"/>
  <c r="G3885" i="6"/>
  <c r="G3886" i="6"/>
  <c r="G3887" i="6"/>
  <c r="G3888" i="6"/>
  <c r="G3889" i="6"/>
  <c r="G3890" i="6"/>
  <c r="G3891" i="6"/>
  <c r="G3892" i="6"/>
  <c r="G3893" i="6"/>
  <c r="G3894" i="6"/>
  <c r="G3895" i="6"/>
  <c r="G3896" i="6"/>
  <c r="G3897" i="6"/>
  <c r="G3898" i="6"/>
  <c r="G3899" i="6"/>
  <c r="G3900" i="6"/>
  <c r="G3901" i="6"/>
  <c r="G3902" i="6"/>
  <c r="G3903" i="6"/>
  <c r="G3904" i="6"/>
  <c r="G3905" i="6"/>
  <c r="G3906" i="6"/>
  <c r="G3907" i="6"/>
  <c r="G3908" i="6"/>
  <c r="G3909" i="6"/>
  <c r="G3910" i="6"/>
  <c r="G3911" i="6"/>
  <c r="G3912" i="6"/>
  <c r="G3913" i="6"/>
  <c r="G3914" i="6"/>
  <c r="G3915" i="6"/>
  <c r="G3916" i="6"/>
  <c r="G3917" i="6"/>
  <c r="G3918" i="6"/>
  <c r="G3919" i="6"/>
  <c r="G3920" i="6"/>
  <c r="G3921" i="6"/>
  <c r="G3922" i="6"/>
  <c r="G3923" i="6"/>
  <c r="G3924" i="6"/>
  <c r="G3925" i="6"/>
  <c r="G3926" i="6"/>
  <c r="G3927" i="6"/>
  <c r="G3928" i="6"/>
  <c r="G3929" i="6"/>
  <c r="G3930" i="6"/>
  <c r="G3931" i="6"/>
  <c r="G3932" i="6"/>
  <c r="G3933" i="6"/>
  <c r="G3934" i="6"/>
  <c r="G3935" i="6"/>
  <c r="G3936" i="6"/>
  <c r="G3937" i="6"/>
  <c r="G3938" i="6"/>
  <c r="G3939" i="6"/>
  <c r="G3940" i="6"/>
  <c r="G3941" i="6"/>
  <c r="G3942" i="6"/>
  <c r="G3943" i="6"/>
  <c r="G3944" i="6"/>
  <c r="G3945" i="6"/>
  <c r="G3946" i="6"/>
  <c r="G3947" i="6"/>
  <c r="G3948" i="6"/>
  <c r="G3949" i="6"/>
  <c r="G3950" i="6"/>
  <c r="G3951" i="6"/>
  <c r="G3952" i="6"/>
  <c r="G3953" i="6"/>
  <c r="G3954" i="6"/>
  <c r="G3955" i="6"/>
  <c r="G3956" i="6"/>
  <c r="G3957" i="6"/>
  <c r="G3958" i="6"/>
  <c r="G3959" i="6"/>
  <c r="G3960" i="6"/>
  <c r="G3961" i="6"/>
  <c r="G3962" i="6"/>
  <c r="G3963" i="6"/>
  <c r="G3964" i="6"/>
  <c r="G3965" i="6"/>
  <c r="G3966" i="6"/>
  <c r="G3967" i="6"/>
  <c r="G3968" i="6"/>
  <c r="G3969" i="6"/>
  <c r="G3970" i="6"/>
  <c r="G3971" i="6"/>
  <c r="G3972" i="6"/>
  <c r="G3973" i="6"/>
  <c r="G3974" i="6"/>
  <c r="G3975" i="6"/>
  <c r="G3976" i="6"/>
  <c r="G3977" i="6"/>
  <c r="G3978" i="6"/>
  <c r="G3979" i="6"/>
  <c r="G3980" i="6"/>
  <c r="G3981" i="6"/>
  <c r="G3982" i="6"/>
  <c r="G3983" i="6"/>
  <c r="G3984" i="6"/>
  <c r="G3985" i="6"/>
  <c r="G3986" i="6"/>
  <c r="G3987" i="6"/>
  <c r="G3988" i="6"/>
  <c r="G3989" i="6"/>
  <c r="G3990" i="6"/>
  <c r="G3991" i="6"/>
  <c r="G3992" i="6"/>
  <c r="G3993" i="6"/>
  <c r="G3994" i="6"/>
  <c r="G3995" i="6"/>
  <c r="G3996" i="6"/>
  <c r="G3997" i="6"/>
  <c r="G3998" i="6"/>
  <c r="G3999" i="6"/>
  <c r="G4000" i="6"/>
  <c r="G4001" i="6"/>
  <c r="G4002" i="6"/>
  <c r="G4003" i="6"/>
  <c r="G4004" i="6"/>
  <c r="G4005" i="6"/>
  <c r="G4006" i="6"/>
  <c r="G4007" i="6"/>
  <c r="G4008" i="6"/>
  <c r="G4009" i="6"/>
  <c r="G4010" i="6"/>
  <c r="G4011" i="6"/>
  <c r="G4012" i="6"/>
  <c r="G4013" i="6"/>
  <c r="G4014" i="6"/>
  <c r="G4015" i="6"/>
  <c r="G4016" i="6"/>
  <c r="G4017" i="6"/>
  <c r="G4018" i="6"/>
  <c r="G4019" i="6"/>
  <c r="G4020" i="6"/>
  <c r="G4021" i="6"/>
  <c r="G4022" i="6"/>
  <c r="G4023" i="6"/>
  <c r="G4024" i="6"/>
  <c r="G4025" i="6"/>
  <c r="G4026" i="6"/>
  <c r="G4027" i="6"/>
  <c r="G4028" i="6"/>
  <c r="G4029" i="6"/>
  <c r="G4030" i="6"/>
  <c r="G4031" i="6"/>
  <c r="G4032" i="6"/>
  <c r="G4033" i="6"/>
  <c r="G4034" i="6"/>
  <c r="G4035" i="6"/>
  <c r="G4036" i="6"/>
  <c r="G4037" i="6"/>
  <c r="G4038" i="6"/>
  <c r="G4039" i="6"/>
  <c r="G4040" i="6"/>
  <c r="G4041" i="6"/>
  <c r="G4042" i="6"/>
  <c r="G4043" i="6"/>
  <c r="G4044" i="6"/>
  <c r="G4045" i="6"/>
  <c r="G4046" i="6"/>
  <c r="G4047" i="6"/>
  <c r="G4048" i="6"/>
  <c r="G4049" i="6"/>
  <c r="G4050" i="6"/>
  <c r="G4051" i="6"/>
  <c r="G4052" i="6"/>
  <c r="G4053" i="6"/>
  <c r="G4054" i="6"/>
  <c r="G4055" i="6"/>
  <c r="G4056" i="6"/>
  <c r="G4057" i="6"/>
  <c r="G4058" i="6"/>
  <c r="G4059" i="6"/>
  <c r="G4060" i="6"/>
  <c r="G4061" i="6"/>
  <c r="G4062" i="6"/>
  <c r="G4063" i="6"/>
  <c r="G4064" i="6"/>
  <c r="G4065" i="6"/>
  <c r="G4066" i="6"/>
  <c r="G4067" i="6"/>
  <c r="G4068" i="6"/>
  <c r="G4069" i="6"/>
  <c r="G4070" i="6"/>
  <c r="G4071" i="6"/>
  <c r="G4072" i="6"/>
  <c r="G4073" i="6"/>
  <c r="G4074" i="6"/>
  <c r="G4075" i="6"/>
  <c r="G4076" i="6"/>
  <c r="G4077" i="6"/>
  <c r="G4078" i="6"/>
  <c r="G4079" i="6"/>
  <c r="G4080" i="6"/>
  <c r="G4081" i="6"/>
  <c r="G4082" i="6"/>
  <c r="G4083" i="6"/>
  <c r="G4084" i="6"/>
  <c r="G4085" i="6"/>
  <c r="G4086" i="6"/>
  <c r="G4087" i="6"/>
  <c r="G4088" i="6"/>
  <c r="G4089" i="6"/>
  <c r="G4090" i="6"/>
  <c r="G4091" i="6"/>
  <c r="G4092" i="6"/>
  <c r="G4093" i="6"/>
  <c r="G4094" i="6"/>
  <c r="G4095" i="6"/>
  <c r="G4096" i="6"/>
  <c r="G4097" i="6"/>
  <c r="G4098" i="6"/>
  <c r="G4099" i="6"/>
  <c r="G4100" i="6"/>
  <c r="G4101" i="6"/>
  <c r="G4102" i="6"/>
  <c r="G4103" i="6"/>
  <c r="G4104" i="6"/>
  <c r="G4105" i="6"/>
  <c r="G4106" i="6"/>
  <c r="G4107" i="6"/>
  <c r="G4108" i="6"/>
  <c r="G4109" i="6"/>
  <c r="G4110" i="6"/>
  <c r="G4111" i="6"/>
  <c r="G4112" i="6"/>
  <c r="G4113" i="6"/>
  <c r="G4114" i="6"/>
  <c r="G4115" i="6"/>
  <c r="G4116" i="6"/>
  <c r="G4117" i="6"/>
  <c r="G4118" i="6"/>
  <c r="G4119" i="6"/>
  <c r="G4120" i="6"/>
  <c r="G4121" i="6"/>
  <c r="G4122" i="6"/>
  <c r="G4123" i="6"/>
  <c r="G4124" i="6"/>
  <c r="G4125" i="6"/>
  <c r="G4126" i="6"/>
  <c r="G4127" i="6"/>
  <c r="G4128" i="6"/>
  <c r="G4129" i="6"/>
  <c r="G4130" i="6"/>
  <c r="G4131" i="6"/>
  <c r="G4132" i="6"/>
  <c r="G4133" i="6"/>
  <c r="G4134" i="6"/>
  <c r="G4135" i="6"/>
  <c r="G4136" i="6"/>
  <c r="G4137" i="6"/>
  <c r="G4138" i="6"/>
  <c r="G4139" i="6"/>
  <c r="G4140" i="6"/>
  <c r="G4141" i="6"/>
  <c r="G4142" i="6"/>
  <c r="G4143" i="6"/>
  <c r="G4144" i="6"/>
  <c r="G4145" i="6"/>
  <c r="G4146" i="6"/>
  <c r="G4147" i="6"/>
  <c r="G4148" i="6"/>
  <c r="G4149" i="6"/>
  <c r="G4150" i="6"/>
  <c r="G4151" i="6"/>
  <c r="G4152" i="6"/>
  <c r="G4153" i="6"/>
  <c r="G4154" i="6"/>
  <c r="G4155" i="6"/>
  <c r="G4156" i="6"/>
  <c r="G4157" i="6"/>
  <c r="G4158" i="6"/>
  <c r="G4159" i="6"/>
  <c r="G4160" i="6"/>
  <c r="G4161" i="6"/>
  <c r="G4162" i="6"/>
  <c r="G4163" i="6"/>
  <c r="G4164" i="6"/>
  <c r="G4165" i="6"/>
  <c r="G4166" i="6"/>
  <c r="G4167" i="6"/>
  <c r="G4168" i="6"/>
  <c r="G4169" i="6"/>
  <c r="G4170" i="6"/>
  <c r="G4171" i="6"/>
  <c r="G4172" i="6"/>
  <c r="G4173" i="6"/>
  <c r="G4174" i="6"/>
  <c r="G4175" i="6"/>
  <c r="G4176" i="6"/>
  <c r="G4177" i="6"/>
  <c r="G4178" i="6"/>
  <c r="G4179" i="6"/>
  <c r="G4180" i="6"/>
  <c r="G4181" i="6"/>
  <c r="G4182" i="6"/>
  <c r="G4183" i="6"/>
  <c r="G4184" i="6"/>
  <c r="G4185" i="6"/>
  <c r="G4186" i="6"/>
  <c r="G4187" i="6"/>
  <c r="G4188" i="6"/>
  <c r="G4189" i="6"/>
  <c r="G4190" i="6"/>
  <c r="G4191" i="6"/>
  <c r="G4192" i="6"/>
  <c r="G4193" i="6"/>
  <c r="G4194" i="6"/>
  <c r="G4195" i="6"/>
  <c r="G4196" i="6"/>
  <c r="G4197" i="6"/>
  <c r="G4198" i="6"/>
  <c r="G4199" i="6"/>
  <c r="G4200" i="6"/>
  <c r="G4201" i="6"/>
  <c r="G4202" i="6"/>
  <c r="G4203" i="6"/>
  <c r="G4204" i="6"/>
  <c r="G4205" i="6"/>
  <c r="G4206" i="6"/>
  <c r="G4207" i="6"/>
  <c r="G4208" i="6"/>
  <c r="G4209" i="6"/>
  <c r="G4210" i="6"/>
  <c r="G4211" i="6"/>
  <c r="G4212" i="6"/>
  <c r="G4213" i="6"/>
  <c r="G4214" i="6"/>
  <c r="G4215" i="6"/>
  <c r="G4216" i="6"/>
  <c r="G4217" i="6"/>
  <c r="G4218" i="6"/>
  <c r="G4219" i="6"/>
  <c r="G4220" i="6"/>
  <c r="G4221" i="6"/>
  <c r="G4222" i="6"/>
  <c r="G4223" i="6"/>
  <c r="G4224" i="6"/>
  <c r="G4225" i="6"/>
  <c r="G4226" i="6"/>
  <c r="G4227" i="6"/>
  <c r="G4228" i="6"/>
  <c r="G4229" i="6"/>
  <c r="G4230" i="6"/>
  <c r="G4231" i="6"/>
  <c r="G4232" i="6"/>
  <c r="G4233" i="6"/>
  <c r="G4234" i="6"/>
  <c r="G4235" i="6"/>
  <c r="G4236" i="6"/>
  <c r="G4237" i="6"/>
  <c r="G4238" i="6"/>
  <c r="G4239" i="6"/>
  <c r="G4240" i="6"/>
  <c r="G4241" i="6"/>
  <c r="G4242" i="6"/>
  <c r="G4243" i="6"/>
  <c r="G4244" i="6"/>
  <c r="G4245" i="6"/>
  <c r="G4246" i="6"/>
  <c r="G4247" i="6"/>
  <c r="G4248" i="6"/>
  <c r="G4249" i="6"/>
  <c r="G4250" i="6"/>
  <c r="G4251" i="6"/>
  <c r="G4252" i="6"/>
  <c r="G4253" i="6"/>
  <c r="G4254" i="6"/>
  <c r="G4255" i="6"/>
  <c r="G4256" i="6"/>
  <c r="G4257" i="6"/>
  <c r="G4258" i="6"/>
  <c r="G4259" i="6"/>
  <c r="G4260" i="6"/>
  <c r="G4261" i="6"/>
  <c r="G4262" i="6"/>
  <c r="G4263" i="6"/>
  <c r="G4264" i="6"/>
  <c r="G4265" i="6"/>
  <c r="G4266" i="6"/>
  <c r="G4267" i="6"/>
  <c r="G4268" i="6"/>
  <c r="G4269" i="6"/>
  <c r="G4270" i="6"/>
  <c r="G4271" i="6"/>
  <c r="G4272" i="6"/>
  <c r="G4273" i="6"/>
  <c r="G4274" i="6"/>
  <c r="G4275" i="6"/>
  <c r="G4276" i="6"/>
  <c r="G4277" i="6"/>
  <c r="G4278" i="6"/>
  <c r="G4279" i="6"/>
  <c r="G4280" i="6"/>
  <c r="G4281" i="6"/>
  <c r="G4282" i="6"/>
  <c r="G4283" i="6"/>
  <c r="G4284" i="6"/>
  <c r="G4285" i="6"/>
  <c r="G4286" i="6"/>
  <c r="G4287" i="6"/>
  <c r="G4288" i="6"/>
  <c r="G4289" i="6"/>
  <c r="G4290" i="6"/>
  <c r="G4291" i="6"/>
  <c r="G4292" i="6"/>
  <c r="G4293" i="6"/>
  <c r="G4294" i="6"/>
  <c r="G4295" i="6"/>
  <c r="G4296" i="6"/>
  <c r="G4297" i="6"/>
  <c r="G4298" i="6"/>
  <c r="G4299" i="6"/>
  <c r="G4300" i="6"/>
  <c r="G4301" i="6"/>
  <c r="G4302" i="6"/>
  <c r="G4303" i="6"/>
  <c r="G4304" i="6"/>
  <c r="G4305" i="6"/>
  <c r="G4306" i="6"/>
  <c r="G4307" i="6"/>
  <c r="G4308" i="6"/>
  <c r="G4309" i="6"/>
  <c r="G4310" i="6"/>
  <c r="G4311" i="6"/>
  <c r="G4312" i="6"/>
  <c r="G4313" i="6"/>
  <c r="G4314" i="6"/>
  <c r="G4315" i="6"/>
  <c r="G4316" i="6"/>
  <c r="G4317" i="6"/>
  <c r="G4318" i="6"/>
  <c r="G4319" i="6"/>
  <c r="G4320" i="6"/>
  <c r="G4321" i="6"/>
  <c r="G4322" i="6"/>
  <c r="G4323" i="6"/>
  <c r="G4324" i="6"/>
  <c r="G4325" i="6"/>
  <c r="G4326" i="6"/>
  <c r="G4327" i="6"/>
  <c r="G4328" i="6"/>
  <c r="G4329" i="6"/>
  <c r="G4330" i="6"/>
  <c r="G4331" i="6"/>
  <c r="G4332" i="6"/>
  <c r="G4333" i="6"/>
  <c r="G4334" i="6"/>
  <c r="G4335" i="6"/>
  <c r="G4336" i="6"/>
  <c r="G4337" i="6"/>
  <c r="G4338" i="6"/>
  <c r="G4339" i="6"/>
  <c r="G4340" i="6"/>
  <c r="G4341" i="6"/>
  <c r="G4342" i="6"/>
  <c r="G4343" i="6"/>
  <c r="G4344" i="6"/>
  <c r="G4345" i="6"/>
  <c r="G4346" i="6"/>
  <c r="G4347" i="6"/>
  <c r="G4348" i="6"/>
  <c r="G4349" i="6"/>
  <c r="G4350" i="6"/>
  <c r="G4351" i="6"/>
  <c r="G4352" i="6"/>
  <c r="G4353" i="6"/>
  <c r="G4354" i="6"/>
  <c r="G4355" i="6"/>
  <c r="G4356" i="6"/>
  <c r="G4357" i="6"/>
  <c r="G4358" i="6"/>
  <c r="G4359" i="6"/>
  <c r="G4360" i="6"/>
  <c r="G4361" i="6"/>
  <c r="G4362" i="6"/>
  <c r="G4363" i="6"/>
  <c r="G4364" i="6"/>
  <c r="G4365" i="6"/>
  <c r="G4366" i="6"/>
  <c r="G4367" i="6"/>
  <c r="G4368" i="6"/>
  <c r="G4369" i="6"/>
  <c r="G4370" i="6"/>
  <c r="G4371" i="6"/>
  <c r="G4372" i="6"/>
  <c r="G4373" i="6"/>
  <c r="G4374" i="6"/>
  <c r="G4375" i="6"/>
  <c r="G4376" i="6"/>
  <c r="G4377" i="6"/>
  <c r="G4378" i="6"/>
  <c r="G4379" i="6"/>
  <c r="G4380" i="6"/>
  <c r="G4381" i="6"/>
  <c r="G4382" i="6"/>
  <c r="G4383" i="6"/>
  <c r="G4384" i="6"/>
  <c r="G4385" i="6"/>
  <c r="G4386" i="6"/>
  <c r="G4387" i="6"/>
  <c r="G4388" i="6"/>
  <c r="G4389" i="6"/>
  <c r="G4390" i="6"/>
  <c r="G4391" i="6"/>
  <c r="G4392" i="6"/>
  <c r="G4393" i="6"/>
  <c r="G4394" i="6"/>
  <c r="G4395" i="6"/>
  <c r="G4396" i="6"/>
  <c r="G4397" i="6"/>
  <c r="G4398" i="6"/>
  <c r="G4399" i="6"/>
  <c r="G4400" i="6"/>
  <c r="G4401" i="6"/>
  <c r="G4402" i="6"/>
  <c r="G4403" i="6"/>
  <c r="G4404" i="6"/>
  <c r="G4405" i="6"/>
  <c r="G4406" i="6"/>
  <c r="G4407" i="6"/>
  <c r="G4408" i="6"/>
  <c r="G4409" i="6"/>
  <c r="G4410" i="6"/>
  <c r="G4411" i="6"/>
  <c r="G4412" i="6"/>
  <c r="G4413" i="6"/>
  <c r="G4414" i="6"/>
  <c r="G4415" i="6"/>
  <c r="G4416" i="6"/>
  <c r="G4417" i="6"/>
  <c r="G4418" i="6"/>
  <c r="G4419" i="6"/>
  <c r="G4420" i="6"/>
  <c r="G4421" i="6"/>
  <c r="G4422" i="6"/>
  <c r="G4423" i="6"/>
  <c r="G4424" i="6"/>
  <c r="G4425" i="6"/>
  <c r="G4426" i="6"/>
  <c r="G4427" i="6"/>
  <c r="G4428" i="6"/>
  <c r="G4429" i="6"/>
  <c r="G4430" i="6"/>
  <c r="G4431" i="6"/>
  <c r="G4432" i="6"/>
  <c r="G4433" i="6"/>
  <c r="G4434" i="6"/>
  <c r="G4435" i="6"/>
  <c r="G4436" i="6"/>
  <c r="G4437" i="6"/>
  <c r="G4438" i="6"/>
  <c r="G4439" i="6"/>
  <c r="G4440" i="6"/>
  <c r="G4441" i="6"/>
  <c r="G4442" i="6"/>
  <c r="G4443" i="6"/>
  <c r="G4444" i="6"/>
  <c r="G4445" i="6"/>
  <c r="G4446" i="6"/>
  <c r="G4447" i="6"/>
  <c r="G4448" i="6"/>
  <c r="G4449" i="6"/>
  <c r="G4450" i="6"/>
  <c r="G4451" i="6"/>
  <c r="G4452" i="6"/>
  <c r="G4453" i="6"/>
  <c r="G4454" i="6"/>
  <c r="G4455" i="6"/>
  <c r="G4456" i="6"/>
  <c r="G4457" i="6"/>
  <c r="G4458" i="6"/>
  <c r="G4459" i="6"/>
  <c r="G4460" i="6"/>
  <c r="G4461" i="6"/>
  <c r="G4462" i="6"/>
  <c r="G4463" i="6"/>
  <c r="G4464" i="6"/>
  <c r="G4465" i="6"/>
  <c r="G4466" i="6"/>
  <c r="G4467" i="6"/>
  <c r="G4468" i="6"/>
  <c r="G4469" i="6"/>
  <c r="G4470" i="6"/>
  <c r="G4471" i="6"/>
  <c r="G4472" i="6"/>
  <c r="G4473" i="6"/>
  <c r="G4474" i="6"/>
  <c r="G4475" i="6"/>
  <c r="G4476" i="6"/>
  <c r="G4477" i="6"/>
  <c r="G4478" i="6"/>
  <c r="G4479" i="6"/>
  <c r="G4480" i="6"/>
  <c r="G4481" i="6"/>
  <c r="G4482" i="6"/>
  <c r="G4483" i="6"/>
  <c r="G4484" i="6"/>
  <c r="G4485" i="6"/>
  <c r="G4486" i="6"/>
  <c r="G4487" i="6"/>
  <c r="G4488" i="6"/>
  <c r="G4489" i="6"/>
  <c r="G4490" i="6"/>
  <c r="G4491" i="6"/>
  <c r="G4492" i="6"/>
  <c r="G4493" i="6"/>
  <c r="G4494" i="6"/>
  <c r="G4495" i="6"/>
  <c r="G4496" i="6"/>
  <c r="G4497" i="6"/>
  <c r="G4498" i="6"/>
  <c r="G4499" i="6"/>
  <c r="G4500" i="6"/>
  <c r="G4501" i="6"/>
  <c r="G4502" i="6"/>
  <c r="G4503" i="6"/>
  <c r="G4504" i="6"/>
  <c r="G4505" i="6"/>
  <c r="G4506" i="6"/>
  <c r="G4507" i="6"/>
  <c r="G4508" i="6"/>
  <c r="G4509" i="6"/>
  <c r="G4510" i="6"/>
  <c r="G4511" i="6"/>
  <c r="G4512" i="6"/>
  <c r="G4513" i="6"/>
  <c r="G4514" i="6"/>
  <c r="G4515" i="6"/>
  <c r="G4516" i="6"/>
  <c r="G4517" i="6"/>
  <c r="G4518" i="6"/>
  <c r="G4519" i="6"/>
  <c r="G4520" i="6"/>
  <c r="G4521" i="6"/>
  <c r="G4522" i="6"/>
  <c r="G4523" i="6"/>
  <c r="G4524" i="6"/>
  <c r="G4525" i="6"/>
  <c r="G4526" i="6"/>
  <c r="G4527" i="6"/>
  <c r="G4528" i="6"/>
  <c r="G4529" i="6"/>
  <c r="G4530" i="6"/>
  <c r="G4531" i="6"/>
  <c r="G4532" i="6"/>
  <c r="G4533" i="6"/>
  <c r="G4534" i="6"/>
  <c r="G4535" i="6"/>
  <c r="G4536" i="6"/>
  <c r="G4537" i="6"/>
  <c r="G4538" i="6"/>
  <c r="G4539" i="6"/>
  <c r="G4540" i="6"/>
  <c r="G4541" i="6"/>
  <c r="G4542" i="6"/>
  <c r="G4543" i="6"/>
  <c r="G4544" i="6"/>
  <c r="G4545" i="6"/>
  <c r="G4546" i="6"/>
  <c r="G4547" i="6"/>
  <c r="G4548" i="6"/>
  <c r="G4549" i="6"/>
  <c r="G4550" i="6"/>
  <c r="G4551" i="6"/>
  <c r="G4552" i="6"/>
  <c r="G4553" i="6"/>
  <c r="G4554" i="6"/>
  <c r="G4555" i="6"/>
  <c r="G4556" i="6"/>
  <c r="G4557" i="6"/>
  <c r="G4558" i="6"/>
  <c r="G4559" i="6"/>
  <c r="G4560" i="6"/>
  <c r="G4561" i="6"/>
  <c r="G4562" i="6"/>
  <c r="G4563" i="6"/>
  <c r="G4564" i="6"/>
  <c r="G4565" i="6"/>
  <c r="G4566" i="6"/>
  <c r="G4567" i="6"/>
  <c r="G4568" i="6"/>
  <c r="G4569" i="6"/>
  <c r="G4570" i="6"/>
  <c r="G4571" i="6"/>
  <c r="G4572" i="6"/>
  <c r="G4573" i="6"/>
  <c r="G4574" i="6"/>
  <c r="G4575" i="6"/>
  <c r="G4576" i="6"/>
  <c r="G4577" i="6"/>
  <c r="G4578" i="6"/>
  <c r="G4579" i="6"/>
  <c r="G4580" i="6"/>
  <c r="G4581" i="6"/>
  <c r="G4582" i="6"/>
  <c r="G4583" i="6"/>
  <c r="G4584" i="6"/>
  <c r="G4585" i="6"/>
  <c r="G4586" i="6"/>
  <c r="G4587" i="6"/>
  <c r="G4588" i="6"/>
  <c r="G4589" i="6"/>
  <c r="G4590" i="6"/>
  <c r="G4591" i="6"/>
  <c r="G4592" i="6"/>
  <c r="G4593" i="6"/>
  <c r="G4594" i="6"/>
  <c r="G4595" i="6"/>
  <c r="G4596" i="6"/>
  <c r="G4597" i="6"/>
  <c r="G4598" i="6"/>
  <c r="G4599" i="6"/>
  <c r="G4600" i="6"/>
  <c r="G4601" i="6"/>
  <c r="G4602" i="6"/>
  <c r="G4603" i="6"/>
  <c r="G4604" i="6"/>
  <c r="G4605" i="6"/>
  <c r="G4606" i="6"/>
  <c r="G4607" i="6"/>
  <c r="G4608" i="6"/>
  <c r="G4609" i="6"/>
  <c r="G4610" i="6"/>
  <c r="G4611" i="6"/>
  <c r="G4612" i="6"/>
  <c r="G4613" i="6"/>
  <c r="G4614" i="6"/>
  <c r="G4615" i="6"/>
  <c r="G4616" i="6"/>
  <c r="G4617" i="6"/>
  <c r="G4618" i="6"/>
  <c r="G4619" i="6"/>
  <c r="G4620"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5"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G4683" i="6"/>
  <c r="G4684" i="6"/>
  <c r="G4685" i="6"/>
  <c r="G4686" i="6"/>
  <c r="G4687" i="6"/>
  <c r="G4688" i="6"/>
  <c r="G4689" i="6"/>
  <c r="G4690" i="6"/>
  <c r="G4691" i="6"/>
  <c r="G4692" i="6"/>
  <c r="G4693" i="6"/>
  <c r="G4694" i="6"/>
  <c r="G4695" i="6"/>
  <c r="G4696" i="6"/>
  <c r="G4697" i="6"/>
  <c r="G4698" i="6"/>
  <c r="G4699" i="6"/>
  <c r="G4700" i="6"/>
  <c r="G4701" i="6"/>
  <c r="G4702" i="6"/>
  <c r="G4703" i="6"/>
  <c r="G4704" i="6"/>
  <c r="G4705" i="6"/>
  <c r="G4706" i="6"/>
  <c r="G4707" i="6"/>
  <c r="G4708" i="6"/>
  <c r="G4709" i="6"/>
  <c r="G4710" i="6"/>
  <c r="G4711" i="6"/>
  <c r="G4712" i="6"/>
  <c r="G4713" i="6"/>
  <c r="G4714" i="6"/>
  <c r="G4715" i="6"/>
  <c r="G4716" i="6"/>
  <c r="G4717" i="6"/>
  <c r="G4718" i="6"/>
  <c r="G4719" i="6"/>
  <c r="G4720" i="6"/>
  <c r="G4721" i="6"/>
  <c r="G4722" i="6"/>
  <c r="G4723" i="6"/>
  <c r="G4724" i="6"/>
  <c r="G4725" i="6"/>
  <c r="G4726" i="6"/>
  <c r="G4727" i="6"/>
  <c r="G4728" i="6"/>
  <c r="G4729" i="6"/>
  <c r="G4730" i="6"/>
  <c r="G4731" i="6"/>
  <c r="G4732" i="6"/>
  <c r="G4733" i="6"/>
  <c r="G4734" i="6"/>
  <c r="G4735" i="6"/>
  <c r="G4736" i="6"/>
  <c r="G4737" i="6"/>
  <c r="G4738" i="6"/>
  <c r="G4739" i="6"/>
  <c r="G4740" i="6"/>
  <c r="G4741" i="6"/>
  <c r="G4742" i="6"/>
  <c r="G4743" i="6"/>
  <c r="G4744" i="6"/>
  <c r="G4745" i="6"/>
  <c r="G4746" i="6"/>
  <c r="G4747" i="6"/>
  <c r="G4748" i="6"/>
  <c r="G4749" i="6"/>
  <c r="G4750" i="6"/>
  <c r="G4751" i="6"/>
  <c r="G4752" i="6"/>
  <c r="G4753" i="6"/>
  <c r="G4754" i="6"/>
  <c r="G4755" i="6"/>
  <c r="G4756" i="6"/>
  <c r="G4757" i="6"/>
  <c r="G4758" i="6"/>
  <c r="G4759" i="6"/>
  <c r="G4760" i="6"/>
  <c r="G4761" i="6"/>
  <c r="G4762" i="6"/>
  <c r="G4763" i="6"/>
  <c r="G4764" i="6"/>
  <c r="G4765" i="6"/>
  <c r="G4766" i="6"/>
  <c r="G4767" i="6"/>
  <c r="G4768" i="6"/>
  <c r="G4769" i="6"/>
  <c r="G4770" i="6"/>
  <c r="G4771" i="6"/>
  <c r="G4772" i="6"/>
  <c r="G4773" i="6"/>
  <c r="G4774" i="6"/>
  <c r="G4775" i="6"/>
  <c r="G4776" i="6"/>
  <c r="G4777" i="6"/>
  <c r="G4778" i="6"/>
  <c r="G4779" i="6"/>
  <c r="G4780" i="6"/>
  <c r="G4781" i="6"/>
  <c r="G4782" i="6"/>
  <c r="G4783" i="6"/>
  <c r="G4784" i="6"/>
  <c r="G4785" i="6"/>
  <c r="G4786" i="6"/>
  <c r="G4787" i="6"/>
  <c r="G4788" i="6"/>
  <c r="G4789" i="6"/>
  <c r="G4790" i="6"/>
  <c r="G4791" i="6"/>
  <c r="G4792" i="6"/>
  <c r="G4793" i="6"/>
  <c r="G4794" i="6"/>
  <c r="G4795" i="6"/>
  <c r="G4796" i="6"/>
  <c r="G4797" i="6"/>
  <c r="G4798" i="6"/>
  <c r="G4799" i="6"/>
  <c r="G4800" i="6"/>
  <c r="G4801" i="6"/>
  <c r="G4802" i="6"/>
  <c r="G4803" i="6"/>
  <c r="G4804" i="6"/>
  <c r="G4805" i="6"/>
  <c r="G4806" i="6"/>
  <c r="G4807" i="6"/>
  <c r="G4808" i="6"/>
  <c r="G4809" i="6"/>
  <c r="G4810" i="6"/>
  <c r="G4811" i="6"/>
  <c r="G4812" i="6"/>
  <c r="G4813" i="6"/>
  <c r="G4814" i="6"/>
  <c r="G4815" i="6"/>
  <c r="G4816" i="6"/>
  <c r="G4817" i="6"/>
  <c r="G4818" i="6"/>
  <c r="G4819" i="6"/>
  <c r="G4820" i="6"/>
  <c r="G4821" i="6"/>
  <c r="G4822" i="6"/>
  <c r="G4823" i="6"/>
  <c r="G4824" i="6"/>
  <c r="G4825" i="6"/>
  <c r="G4826" i="6"/>
  <c r="G4827" i="6"/>
  <c r="G4828" i="6"/>
  <c r="G4829" i="6"/>
  <c r="G4830" i="6"/>
  <c r="G4831" i="6"/>
  <c r="G4832" i="6"/>
  <c r="G4833" i="6"/>
  <c r="G4834" i="6"/>
  <c r="G4835" i="6"/>
  <c r="G4836" i="6"/>
  <c r="G4837" i="6"/>
  <c r="G4838" i="6"/>
  <c r="G4839" i="6"/>
  <c r="G4840" i="6"/>
  <c r="G4841" i="6"/>
  <c r="G4842" i="6"/>
  <c r="G4843" i="6"/>
  <c r="G4844" i="6"/>
  <c r="G4845" i="6"/>
  <c r="G4846" i="6"/>
  <c r="G4847" i="6"/>
  <c r="G4848" i="6"/>
  <c r="G4849" i="6"/>
  <c r="G4850" i="6"/>
  <c r="G4851" i="6"/>
  <c r="G4852" i="6"/>
  <c r="G4853" i="6"/>
  <c r="G4854" i="6"/>
  <c r="G4855" i="6"/>
  <c r="G4856" i="6"/>
  <c r="G4857" i="6"/>
  <c r="G4858" i="6"/>
  <c r="G4859" i="6"/>
  <c r="G4860" i="6"/>
  <c r="G4861" i="6"/>
  <c r="G4862" i="6"/>
  <c r="G4863" i="6"/>
  <c r="G4864" i="6"/>
  <c r="G4865" i="6"/>
  <c r="G4866" i="6"/>
  <c r="G4867" i="6"/>
  <c r="G4868" i="6"/>
  <c r="G4869" i="6"/>
  <c r="G4870" i="6"/>
  <c r="G4871" i="6"/>
  <c r="G4872" i="6"/>
  <c r="G4873" i="6"/>
  <c r="G4874" i="6"/>
  <c r="G4875" i="6"/>
  <c r="G4876" i="6"/>
  <c r="G4877" i="6"/>
  <c r="G4878" i="6"/>
  <c r="G4879" i="6"/>
  <c r="G4880" i="6"/>
  <c r="G4881" i="6"/>
  <c r="G4882" i="6"/>
  <c r="G4883" i="6"/>
  <c r="G4884" i="6"/>
  <c r="G4885" i="6"/>
  <c r="G4886"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1"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G4949" i="6"/>
  <c r="G4950" i="6"/>
  <c r="G4951" i="6"/>
  <c r="G4952" i="6"/>
  <c r="G4953" i="6"/>
  <c r="G4954" i="6"/>
  <c r="G4955" i="6"/>
  <c r="G4956" i="6"/>
  <c r="G4957" i="6"/>
  <c r="G4958" i="6"/>
  <c r="G4959" i="6"/>
  <c r="G4960" i="6"/>
  <c r="G4961" i="6"/>
  <c r="G4962" i="6"/>
  <c r="G4963" i="6"/>
  <c r="G4964" i="6"/>
  <c r="G4965" i="6"/>
  <c r="G4966" i="6"/>
  <c r="G4967" i="6"/>
  <c r="G4968" i="6"/>
  <c r="G4969" i="6"/>
  <c r="G4970" i="6"/>
  <c r="G4971" i="6"/>
  <c r="G4972" i="6"/>
  <c r="G4973" i="6"/>
  <c r="G4974" i="6"/>
  <c r="G4975" i="6"/>
  <c r="G4976" i="6"/>
  <c r="G4977" i="6"/>
  <c r="G4978" i="6"/>
  <c r="G4979" i="6"/>
  <c r="G4980" i="6"/>
  <c r="G4981" i="6"/>
  <c r="G4982" i="6"/>
  <c r="G4983" i="6"/>
  <c r="G4984" i="6"/>
  <c r="G4985" i="6"/>
  <c r="G4986" i="6"/>
  <c r="G4987" i="6"/>
  <c r="G4988" i="6"/>
  <c r="G4989" i="6"/>
  <c r="G4990" i="6"/>
  <c r="G4991" i="6"/>
  <c r="G4992" i="6"/>
  <c r="G4993" i="6"/>
  <c r="G4994" i="6"/>
  <c r="G4995" i="6"/>
  <c r="G4996" i="6"/>
  <c r="G4997" i="6"/>
  <c r="G4998" i="6"/>
  <c r="G4999" i="6"/>
  <c r="G5000" i="6"/>
  <c r="G5001" i="6"/>
  <c r="G5002" i="6"/>
  <c r="G5003" i="6"/>
  <c r="G5004" i="6"/>
  <c r="G5005" i="6"/>
  <c r="G5006" i="6"/>
  <c r="G5007" i="6"/>
  <c r="G5008" i="6"/>
  <c r="G5009" i="6"/>
  <c r="G5010" i="6"/>
  <c r="G5011" i="6"/>
  <c r="G5012" i="6"/>
  <c r="G5013" i="6"/>
  <c r="G5014" i="6"/>
  <c r="G5015" i="6"/>
  <c r="G5016" i="6"/>
  <c r="G5017" i="6"/>
  <c r="G5018" i="6"/>
  <c r="G5019" i="6"/>
  <c r="G5020" i="6"/>
  <c r="G5021" i="6"/>
  <c r="G5022" i="6"/>
  <c r="G5023" i="6"/>
  <c r="G5024" i="6"/>
  <c r="G5025" i="6"/>
  <c r="G5026" i="6"/>
  <c r="G5027" i="6"/>
  <c r="G5028" i="6"/>
  <c r="G5029" i="6"/>
  <c r="G5030" i="6"/>
  <c r="G5031" i="6"/>
  <c r="G5032" i="6"/>
  <c r="G5033" i="6"/>
  <c r="G5034" i="6"/>
  <c r="G5035" i="6"/>
  <c r="G5036" i="6"/>
  <c r="G5037" i="6"/>
  <c r="G5038" i="6"/>
  <c r="G5039" i="6"/>
  <c r="G5040" i="6"/>
  <c r="G5041" i="6"/>
  <c r="G5042" i="6"/>
  <c r="G5043" i="6"/>
  <c r="G5044" i="6"/>
  <c r="G5045" i="6"/>
  <c r="G5046" i="6"/>
  <c r="G5047" i="6"/>
  <c r="G5048" i="6"/>
  <c r="G5049" i="6"/>
  <c r="G5050" i="6"/>
  <c r="G5051" i="6"/>
  <c r="G5052" i="6"/>
  <c r="G5053" i="6"/>
  <c r="G5054" i="6"/>
  <c r="G5055" i="6"/>
  <c r="G5056" i="6"/>
  <c r="G5057" i="6"/>
  <c r="G5058" i="6"/>
  <c r="G5059" i="6"/>
  <c r="G5060" i="6"/>
  <c r="G5061" i="6"/>
  <c r="G5062" i="6"/>
  <c r="G5063" i="6"/>
  <c r="G5064" i="6"/>
  <c r="G5065" i="6"/>
  <c r="G5066" i="6"/>
  <c r="G5067" i="6"/>
  <c r="G5068" i="6"/>
  <c r="G5069" i="6"/>
  <c r="G5070" i="6"/>
  <c r="G5071" i="6"/>
  <c r="G5072" i="6"/>
  <c r="G5073" i="6"/>
  <c r="G5074" i="6"/>
  <c r="G5075" i="6"/>
  <c r="G5076" i="6"/>
  <c r="G5077" i="6"/>
  <c r="G5078" i="6"/>
  <c r="G5079" i="6"/>
  <c r="G5080" i="6"/>
  <c r="G5081" i="6"/>
  <c r="G5082" i="6"/>
  <c r="G5083" i="6"/>
  <c r="G5084" i="6"/>
  <c r="G5085" i="6"/>
  <c r="G5086" i="6"/>
  <c r="G5087" i="6"/>
  <c r="G5088" i="6"/>
  <c r="G5089" i="6"/>
  <c r="G5090" i="6"/>
  <c r="G5091" i="6"/>
  <c r="G5092" i="6"/>
  <c r="G5093" i="6"/>
  <c r="G5094" i="6"/>
  <c r="G5095" i="6"/>
  <c r="G5096" i="6"/>
  <c r="G5097" i="6"/>
  <c r="G5098" i="6"/>
  <c r="G5099" i="6"/>
  <c r="G5100" i="6"/>
  <c r="G5101" i="6"/>
  <c r="G5102" i="6"/>
  <c r="G5103" i="6"/>
  <c r="G5104" i="6"/>
  <c r="G5105" i="6"/>
  <c r="G5106" i="6"/>
  <c r="G5107" i="6"/>
  <c r="G5108" i="6"/>
  <c r="G5109" i="6"/>
  <c r="G5110" i="6"/>
  <c r="G5111" i="6"/>
  <c r="G5112" i="6"/>
  <c r="G5113" i="6"/>
  <c r="G5114" i="6"/>
  <c r="G5115" i="6"/>
  <c r="G5116" i="6"/>
  <c r="G5117" i="6"/>
  <c r="G5118" i="6"/>
  <c r="G5119" i="6"/>
  <c r="G5120" i="6"/>
  <c r="G5121" i="6"/>
  <c r="G5122" i="6"/>
  <c r="G5123" i="6"/>
  <c r="G5124" i="6"/>
  <c r="G5125" i="6"/>
  <c r="G5126" i="6"/>
  <c r="G5127" i="6"/>
  <c r="G5128" i="6"/>
  <c r="G5129" i="6"/>
  <c r="G5130" i="6"/>
  <c r="G5131" i="6"/>
  <c r="G5132" i="6"/>
  <c r="G5133" i="6"/>
  <c r="G5134" i="6"/>
  <c r="G5135" i="6"/>
  <c r="G5136" i="6"/>
  <c r="G5137" i="6"/>
  <c r="G5138" i="6"/>
  <c r="G5139" i="6"/>
  <c r="G5140" i="6"/>
  <c r="G5141" i="6"/>
  <c r="G5142" i="6"/>
  <c r="G5143" i="6"/>
  <c r="G5144" i="6"/>
  <c r="G5145" i="6"/>
  <c r="G5146" i="6"/>
  <c r="G5147" i="6"/>
  <c r="G5148" i="6"/>
  <c r="G5149" i="6"/>
  <c r="G5150" i="6"/>
  <c r="G5151" i="6"/>
  <c r="G5152" i="6"/>
  <c r="G5153" i="6"/>
  <c r="G5154" i="6"/>
  <c r="G5155" i="6"/>
  <c r="G5156" i="6"/>
  <c r="G5157" i="6"/>
  <c r="G5158" i="6"/>
  <c r="G5159" i="6"/>
  <c r="G5160" i="6"/>
  <c r="G5161" i="6"/>
  <c r="G5162" i="6"/>
  <c r="G5163" i="6"/>
  <c r="G5164" i="6"/>
  <c r="G5165" i="6"/>
  <c r="G5166" i="6"/>
  <c r="G5167" i="6"/>
  <c r="G5168" i="6"/>
  <c r="G5169" i="6"/>
  <c r="G5170" i="6"/>
  <c r="G5171" i="6"/>
  <c r="G5172" i="6"/>
  <c r="G5173" i="6"/>
  <c r="G5174" i="6"/>
  <c r="G5175" i="6"/>
  <c r="G5176" i="6"/>
  <c r="G5177" i="6"/>
  <c r="G5178" i="6"/>
  <c r="G5179" i="6"/>
  <c r="G5180" i="6"/>
  <c r="G5181" i="6"/>
  <c r="G5182" i="6"/>
  <c r="G5183" i="6"/>
  <c r="G5184" i="6"/>
  <c r="G5185" i="6"/>
  <c r="G5186" i="6"/>
  <c r="G5187" i="6"/>
  <c r="G5188" i="6"/>
  <c r="G5189" i="6"/>
  <c r="G5190" i="6"/>
  <c r="G5191" i="6"/>
  <c r="G5192" i="6"/>
  <c r="G5193" i="6"/>
  <c r="G5194" i="6"/>
  <c r="G5195" i="6"/>
  <c r="G5196" i="6"/>
  <c r="G5197" i="6"/>
  <c r="G5198" i="6"/>
  <c r="G5199" i="6"/>
  <c r="G5200" i="6"/>
  <c r="G5201" i="6"/>
  <c r="G5202" i="6"/>
  <c r="G5203" i="6"/>
  <c r="G5204" i="6"/>
  <c r="G5205" i="6"/>
  <c r="G5206" i="6"/>
  <c r="G5207" i="6"/>
  <c r="G5208" i="6"/>
  <c r="G5209" i="6"/>
  <c r="G5210" i="6"/>
  <c r="G5211" i="6"/>
  <c r="G5212" i="6"/>
  <c r="G5213" i="6"/>
  <c r="G5214" i="6"/>
  <c r="G5215" i="6"/>
  <c r="G5216" i="6"/>
  <c r="G5217" i="6"/>
  <c r="G5218" i="6"/>
  <c r="G5219" i="6"/>
  <c r="G5220" i="6"/>
  <c r="G5221" i="6"/>
  <c r="G5222" i="6"/>
  <c r="G5223" i="6"/>
  <c r="G5224" i="6"/>
  <c r="G5225" i="6"/>
  <c r="G5226" i="6"/>
  <c r="G5227" i="6"/>
  <c r="G5228" i="6"/>
  <c r="G5229" i="6"/>
  <c r="G5230" i="6"/>
  <c r="G5231" i="6"/>
  <c r="G5232" i="6"/>
  <c r="G5233" i="6"/>
  <c r="G5234" i="6"/>
  <c r="G5235" i="6"/>
  <c r="G5236" i="6"/>
  <c r="G5237" i="6"/>
  <c r="G5238" i="6"/>
  <c r="G5239" i="6"/>
  <c r="G5240" i="6"/>
  <c r="G5241" i="6"/>
  <c r="G5242" i="6"/>
  <c r="G5243" i="6"/>
  <c r="G5244" i="6"/>
  <c r="G5245" i="6"/>
  <c r="G5246" i="6"/>
  <c r="G5247" i="6"/>
  <c r="G5248" i="6"/>
  <c r="G5249" i="6"/>
  <c r="G5250" i="6"/>
  <c r="G5251" i="6"/>
  <c r="G5252" i="6"/>
  <c r="G5253" i="6"/>
  <c r="G5254" i="6"/>
  <c r="G5255" i="6"/>
  <c r="G5256" i="6"/>
  <c r="G5257" i="6"/>
  <c r="G5258" i="6"/>
  <c r="G5259" i="6"/>
  <c r="G5260" i="6"/>
  <c r="G5261" i="6"/>
  <c r="G5262" i="6"/>
  <c r="G5263" i="6"/>
  <c r="G5264" i="6"/>
  <c r="G5265" i="6"/>
  <c r="G5266" i="6"/>
  <c r="G5267" i="6"/>
  <c r="G5268" i="6"/>
  <c r="G5269" i="6"/>
  <c r="G5270" i="6"/>
  <c r="G5271" i="6"/>
  <c r="G5272" i="6"/>
  <c r="G5273" i="6"/>
  <c r="G5274" i="6"/>
  <c r="G5275" i="6"/>
  <c r="G5276" i="6"/>
  <c r="G5277" i="6"/>
  <c r="G5278" i="6"/>
  <c r="G5279" i="6"/>
  <c r="G5280" i="6"/>
  <c r="G5281" i="6"/>
  <c r="G5282" i="6"/>
  <c r="G5283" i="6"/>
  <c r="G5284" i="6"/>
  <c r="G5285" i="6"/>
  <c r="G5286" i="6"/>
  <c r="G5287" i="6"/>
  <c r="G5288" i="6"/>
  <c r="G5289" i="6"/>
  <c r="G5290" i="6"/>
  <c r="G5291" i="6"/>
  <c r="G5292" i="6"/>
  <c r="G5293" i="6"/>
  <c r="G5294" i="6"/>
  <c r="G5295" i="6"/>
  <c r="G5296" i="6"/>
  <c r="G5297" i="6"/>
  <c r="G5298" i="6"/>
  <c r="G5299" i="6"/>
  <c r="G5300" i="6"/>
  <c r="G5301" i="6"/>
  <c r="G5302" i="6"/>
  <c r="G5303" i="6"/>
  <c r="G5304" i="6"/>
  <c r="G5305" i="6"/>
  <c r="G5306" i="6"/>
  <c r="G5307" i="6"/>
  <c r="G5308" i="6"/>
  <c r="G5309" i="6"/>
  <c r="G5310" i="6"/>
  <c r="G5311" i="6"/>
  <c r="G5312" i="6"/>
  <c r="G5313" i="6"/>
  <c r="G5314" i="6"/>
  <c r="G5315" i="6"/>
  <c r="G5316" i="6"/>
  <c r="G5317" i="6"/>
  <c r="G5318" i="6"/>
  <c r="G5319" i="6"/>
  <c r="G5320" i="6"/>
  <c r="G5321" i="6"/>
  <c r="G5322" i="6"/>
  <c r="G5323" i="6"/>
  <c r="G5324" i="6"/>
  <c r="G5325" i="6"/>
  <c r="G5326" i="6"/>
  <c r="G5327" i="6"/>
  <c r="G5328" i="6"/>
  <c r="G5329" i="6"/>
  <c r="G5330" i="6"/>
  <c r="G5331" i="6"/>
  <c r="G5332" i="6"/>
  <c r="G5333" i="6"/>
  <c r="G5334" i="6"/>
  <c r="G5335" i="6"/>
  <c r="G5336" i="6"/>
  <c r="G5337" i="6"/>
  <c r="G5338" i="6"/>
  <c r="G5339" i="6"/>
  <c r="G5340" i="6"/>
  <c r="G5341" i="6"/>
  <c r="G5342" i="6"/>
  <c r="G5343" i="6"/>
  <c r="G5344" i="6"/>
  <c r="G5345" i="6"/>
  <c r="G5346" i="6"/>
  <c r="G5347" i="6"/>
  <c r="G5348" i="6"/>
  <c r="G5349" i="6"/>
  <c r="G5350" i="6"/>
  <c r="G5351" i="6"/>
  <c r="G5352" i="6"/>
  <c r="G5353" i="6"/>
  <c r="G5354" i="6"/>
  <c r="G5355" i="6"/>
  <c r="G5356" i="6"/>
  <c r="G5357" i="6"/>
  <c r="G5358" i="6"/>
  <c r="G5359" i="6"/>
  <c r="G5360" i="6"/>
  <c r="G5361" i="6"/>
  <c r="G5362" i="6"/>
  <c r="G5363" i="6"/>
  <c r="G5364" i="6"/>
  <c r="G5365" i="6"/>
  <c r="G5366" i="6"/>
  <c r="G5367" i="6"/>
  <c r="G5368" i="6"/>
  <c r="G5369" i="6"/>
  <c r="G5370" i="6"/>
  <c r="G5371" i="6"/>
  <c r="G5372" i="6"/>
  <c r="G5373" i="6"/>
  <c r="G5374" i="6"/>
  <c r="G5375" i="6"/>
  <c r="G5376" i="6"/>
  <c r="G5377" i="6"/>
  <c r="G5378" i="6"/>
  <c r="G5379" i="6"/>
  <c r="G5380" i="6"/>
  <c r="G5381" i="6"/>
  <c r="G5382" i="6"/>
  <c r="G5383" i="6"/>
  <c r="G5384" i="6"/>
  <c r="G5385" i="6"/>
  <c r="G5386" i="6"/>
  <c r="G5387" i="6"/>
  <c r="G5388" i="6"/>
  <c r="G5389" i="6"/>
  <c r="G5390" i="6"/>
  <c r="G5391" i="6"/>
  <c r="G5392" i="6"/>
  <c r="G5393" i="6"/>
  <c r="G5394" i="6"/>
  <c r="G5395" i="6"/>
  <c r="G5396" i="6"/>
  <c r="G5397" i="6"/>
  <c r="G5398" i="6"/>
  <c r="G5399" i="6"/>
  <c r="G5400" i="6"/>
  <c r="G5401" i="6"/>
  <c r="G5402" i="6"/>
  <c r="G5403" i="6"/>
  <c r="G5404" i="6"/>
  <c r="G5405" i="6"/>
  <c r="G5406" i="6"/>
  <c r="G5407" i="6"/>
  <c r="G5408" i="6"/>
  <c r="G5409" i="6"/>
  <c r="G5410" i="6"/>
  <c r="G5411" i="6"/>
  <c r="G5412" i="6"/>
  <c r="G5413" i="6"/>
  <c r="G5414" i="6"/>
  <c r="G5415" i="6"/>
  <c r="G5416" i="6"/>
  <c r="G5417" i="6"/>
  <c r="G5418" i="6"/>
  <c r="G5419" i="6"/>
  <c r="G5420" i="6"/>
  <c r="G5421" i="6"/>
  <c r="G5422" i="6"/>
  <c r="G5423" i="6"/>
  <c r="G5424" i="6"/>
  <c r="G5425" i="6"/>
  <c r="G5426" i="6"/>
  <c r="G5427" i="6"/>
  <c r="G5428" i="6"/>
  <c r="G5429" i="6"/>
  <c r="G5430" i="6"/>
  <c r="G5431" i="6"/>
  <c r="G5432" i="6"/>
  <c r="G5433" i="6"/>
  <c r="G5434" i="6"/>
  <c r="G5435" i="6"/>
  <c r="G5436" i="6"/>
  <c r="G5437" i="6"/>
  <c r="G5438" i="6"/>
  <c r="G5439" i="6"/>
  <c r="G5440" i="6"/>
  <c r="G5441" i="6"/>
  <c r="G5442" i="6"/>
  <c r="G5443" i="6"/>
  <c r="G5444" i="6"/>
  <c r="G5445" i="6"/>
  <c r="G5446" i="6"/>
  <c r="G5447" i="6"/>
  <c r="G5448" i="6"/>
  <c r="G5449" i="6"/>
  <c r="G5450" i="6"/>
  <c r="G5451" i="6"/>
  <c r="G5452" i="6"/>
  <c r="G5453" i="6"/>
  <c r="G5454" i="6"/>
  <c r="G5455" i="6"/>
  <c r="G5456" i="6"/>
  <c r="G5457" i="6"/>
  <c r="G5458" i="6"/>
  <c r="G5459" i="6"/>
  <c r="G5460" i="6"/>
  <c r="G5461" i="6"/>
  <c r="G5462" i="6"/>
  <c r="G5463" i="6"/>
  <c r="G5464" i="6"/>
  <c r="G5465" i="6"/>
  <c r="G5466" i="6"/>
  <c r="G5467" i="6"/>
  <c r="G5468" i="6"/>
  <c r="G5469" i="6"/>
  <c r="G5470" i="6"/>
  <c r="G5471" i="6"/>
  <c r="G5472" i="6"/>
  <c r="G5473" i="6"/>
  <c r="G5474" i="6"/>
  <c r="G5475" i="6"/>
  <c r="G5476" i="6"/>
  <c r="G5477" i="6"/>
  <c r="G5478" i="6"/>
  <c r="G5479" i="6"/>
  <c r="G5480" i="6"/>
  <c r="G5481" i="6"/>
  <c r="G5482" i="6"/>
  <c r="G5483" i="6"/>
  <c r="G5484" i="6"/>
  <c r="G5485" i="6"/>
  <c r="G5486" i="6"/>
  <c r="G5487" i="6"/>
  <c r="G5488" i="6"/>
  <c r="G5489" i="6"/>
  <c r="G5490" i="6"/>
  <c r="G5491" i="6"/>
  <c r="G5492" i="6"/>
  <c r="G5493" i="6"/>
  <c r="G5494" i="6"/>
  <c r="G5495" i="6"/>
  <c r="G5496" i="6"/>
  <c r="G5497" i="6"/>
  <c r="G5498" i="6"/>
  <c r="G5499" i="6"/>
  <c r="G5500" i="6"/>
  <c r="G5501" i="6"/>
  <c r="G5502" i="6"/>
  <c r="G5503" i="6"/>
  <c r="G5504" i="6"/>
  <c r="G5505" i="6"/>
  <c r="G5506" i="6"/>
  <c r="G5507" i="6"/>
  <c r="G5508" i="6"/>
  <c r="G5509" i="6"/>
  <c r="G5510" i="6"/>
  <c r="G5511" i="6"/>
  <c r="G5512" i="6"/>
  <c r="G5513" i="6"/>
  <c r="G5514" i="6"/>
  <c r="G5515" i="6"/>
  <c r="G5516" i="6"/>
  <c r="G5517" i="6"/>
  <c r="G5518" i="6"/>
  <c r="G5519" i="6"/>
  <c r="G5520" i="6"/>
  <c r="G5521" i="6"/>
  <c r="G5522" i="6"/>
  <c r="G5523" i="6"/>
  <c r="G5524" i="6"/>
  <c r="G5525" i="6"/>
  <c r="G5526" i="6"/>
  <c r="G5527" i="6"/>
  <c r="G5528" i="6"/>
  <c r="G5529" i="6"/>
  <c r="G5530" i="6"/>
  <c r="G5531" i="6"/>
  <c r="G5532" i="6"/>
  <c r="G5533" i="6"/>
  <c r="G5534" i="6"/>
  <c r="G5535" i="6"/>
  <c r="G5536" i="6"/>
  <c r="G5537" i="6"/>
  <c r="G5538" i="6"/>
  <c r="G5539" i="6"/>
  <c r="G5540" i="6"/>
  <c r="G5541" i="6"/>
  <c r="G5542" i="6"/>
  <c r="G5543" i="6"/>
  <c r="G5544" i="6"/>
  <c r="G5545" i="6"/>
  <c r="G5546" i="6"/>
  <c r="G5547" i="6"/>
  <c r="G5548" i="6"/>
  <c r="G5549" i="6"/>
  <c r="G5550" i="6"/>
  <c r="G5551" i="6"/>
  <c r="G5552" i="6"/>
  <c r="G5553" i="6"/>
  <c r="G5554" i="6"/>
  <c r="G5555" i="6"/>
  <c r="G5556" i="6"/>
  <c r="G5557" i="6"/>
  <c r="G5558" i="6"/>
  <c r="G5559" i="6"/>
  <c r="G5560" i="6"/>
  <c r="G5561" i="6"/>
  <c r="G5562" i="6"/>
  <c r="G5563" i="6"/>
  <c r="G5564" i="6"/>
  <c r="G5565" i="6"/>
  <c r="G5566" i="6"/>
  <c r="G5567" i="6"/>
  <c r="G5568" i="6"/>
  <c r="G5569" i="6"/>
  <c r="G5570" i="6"/>
  <c r="G5571" i="6"/>
  <c r="G5572" i="6"/>
  <c r="G5573" i="6"/>
  <c r="G5574" i="6"/>
  <c r="G5575" i="6"/>
  <c r="G5576" i="6"/>
  <c r="G5577" i="6"/>
  <c r="G5578" i="6"/>
  <c r="G5579" i="6"/>
  <c r="G5580" i="6"/>
  <c r="G5581" i="6"/>
  <c r="G5582" i="6"/>
  <c r="G5583" i="6"/>
  <c r="G5584" i="6"/>
  <c r="G5585" i="6"/>
  <c r="G5586" i="6"/>
  <c r="G5587" i="6"/>
  <c r="G5588" i="6"/>
  <c r="G5589" i="6"/>
  <c r="G5590" i="6"/>
  <c r="G5591" i="6"/>
  <c r="G5592" i="6"/>
  <c r="G5593" i="6"/>
  <c r="G5594" i="6"/>
  <c r="G5595" i="6"/>
  <c r="G5596" i="6"/>
  <c r="G5597" i="6"/>
  <c r="G5598" i="6"/>
  <c r="G5599" i="6"/>
  <c r="G5600" i="6"/>
  <c r="G5601" i="6"/>
  <c r="G5602" i="6"/>
  <c r="G5603" i="6"/>
  <c r="G5604" i="6"/>
  <c r="G5605" i="6"/>
  <c r="G5606" i="6"/>
  <c r="G5607" i="6"/>
  <c r="G5608" i="6"/>
  <c r="G5609" i="6"/>
  <c r="G5610" i="6"/>
  <c r="G5611" i="6"/>
  <c r="G5612" i="6"/>
  <c r="G5613" i="6"/>
  <c r="G5614" i="6"/>
  <c r="G5615" i="6"/>
  <c r="G5616" i="6"/>
  <c r="G5617" i="6"/>
  <c r="G5618" i="6"/>
  <c r="G5619" i="6"/>
  <c r="G5620" i="6"/>
  <c r="G5621" i="6"/>
  <c r="G5622" i="6"/>
  <c r="G5623" i="6"/>
  <c r="G5624" i="6"/>
  <c r="G5625" i="6"/>
  <c r="G5626" i="6"/>
  <c r="G5627" i="6"/>
  <c r="G5628" i="6"/>
  <c r="G5629" i="6"/>
  <c r="G5630" i="6"/>
  <c r="G5631" i="6"/>
  <c r="G5632" i="6"/>
  <c r="G5633" i="6"/>
  <c r="G5634" i="6"/>
  <c r="G5635" i="6"/>
  <c r="G5636" i="6"/>
  <c r="G5637" i="6"/>
  <c r="G5638" i="6"/>
  <c r="G5639" i="6"/>
  <c r="G5640" i="6"/>
  <c r="G5641" i="6"/>
  <c r="G5642" i="6"/>
  <c r="G5643" i="6"/>
  <c r="G5644" i="6"/>
  <c r="G5645" i="6"/>
  <c r="G5646" i="6"/>
  <c r="G5647" i="6"/>
  <c r="G5648" i="6"/>
  <c r="G5649" i="6"/>
  <c r="G5650" i="6"/>
  <c r="G5651" i="6"/>
  <c r="G5652" i="6"/>
  <c r="G5653" i="6"/>
  <c r="G5654" i="6"/>
  <c r="G5655" i="6"/>
  <c r="G5656" i="6"/>
  <c r="G5657" i="6"/>
  <c r="G5658" i="6"/>
  <c r="G5659" i="6"/>
  <c r="G5660" i="6"/>
  <c r="G5661" i="6"/>
  <c r="G5662" i="6"/>
  <c r="G5663" i="6"/>
  <c r="G5664" i="6"/>
  <c r="G5665" i="6"/>
  <c r="G5666" i="6"/>
  <c r="G5667" i="6"/>
  <c r="G5668" i="6"/>
  <c r="G5669" i="6"/>
  <c r="G5670" i="6"/>
  <c r="G5671" i="6"/>
  <c r="G5672" i="6"/>
  <c r="G5673" i="6"/>
  <c r="G5674" i="6"/>
  <c r="G5675" i="6"/>
  <c r="G5676" i="6"/>
  <c r="G5677" i="6"/>
  <c r="G5678" i="6"/>
  <c r="G5679" i="6"/>
  <c r="G5680" i="6"/>
  <c r="G5681" i="6"/>
  <c r="G5682" i="6"/>
  <c r="G5683" i="6"/>
  <c r="G5684" i="6"/>
  <c r="G5685" i="6"/>
  <c r="G5686" i="6"/>
  <c r="G5687" i="6"/>
  <c r="G5688" i="6"/>
  <c r="G5689" i="6"/>
  <c r="G5690" i="6"/>
  <c r="G5691" i="6"/>
  <c r="G5692" i="6"/>
  <c r="G5693" i="6"/>
  <c r="G5694" i="6"/>
  <c r="G5695" i="6"/>
  <c r="G5696" i="6"/>
  <c r="G5697" i="6"/>
  <c r="G5698" i="6"/>
  <c r="G5699" i="6"/>
  <c r="G5700" i="6"/>
  <c r="G5701" i="6"/>
  <c r="G5702" i="6"/>
  <c r="G5703" i="6"/>
  <c r="G5704" i="6"/>
  <c r="G5705" i="6"/>
  <c r="G5706" i="6"/>
  <c r="G5707" i="6"/>
  <c r="G5708" i="6"/>
  <c r="G5709" i="6"/>
  <c r="G5710" i="6"/>
  <c r="G5711" i="6"/>
  <c r="G5712" i="6"/>
  <c r="G5713" i="6"/>
  <c r="G5714" i="6"/>
  <c r="G5715" i="6"/>
  <c r="G5716" i="6"/>
  <c r="G5717" i="6"/>
  <c r="G5718" i="6"/>
  <c r="G5719" i="6"/>
  <c r="G5720" i="6"/>
  <c r="G5721" i="6"/>
  <c r="G5722" i="6"/>
  <c r="G5723" i="6"/>
  <c r="G5724" i="6"/>
  <c r="G5725" i="6"/>
  <c r="G5726" i="6"/>
  <c r="G5727" i="6"/>
  <c r="G5728" i="6"/>
  <c r="G5729" i="6"/>
  <c r="G5730" i="6"/>
  <c r="G5731" i="6"/>
  <c r="G5732" i="6"/>
  <c r="G5733" i="6"/>
  <c r="G5734" i="6"/>
  <c r="G5735" i="6"/>
  <c r="G5736" i="6"/>
  <c r="G5737" i="6"/>
  <c r="G5738" i="6"/>
  <c r="G5739" i="6"/>
  <c r="G5740" i="6"/>
  <c r="G5741" i="6"/>
  <c r="G5742" i="6"/>
  <c r="G5743" i="6"/>
  <c r="G5744" i="6"/>
  <c r="G5745" i="6"/>
  <c r="G5746" i="6"/>
  <c r="G5747" i="6"/>
  <c r="G5748" i="6"/>
  <c r="G5749" i="6"/>
  <c r="G5750" i="6"/>
  <c r="G5751" i="6"/>
  <c r="G5752" i="6"/>
  <c r="G5753" i="6"/>
  <c r="G5754" i="6"/>
  <c r="G5755" i="6"/>
  <c r="G5756" i="6"/>
  <c r="G5757" i="6"/>
  <c r="G5758" i="6"/>
  <c r="G5759" i="6"/>
  <c r="G5760" i="6"/>
  <c r="G5761" i="6"/>
  <c r="G5762" i="6"/>
  <c r="G5763" i="6"/>
  <c r="G5764" i="6"/>
  <c r="G5765" i="6"/>
  <c r="G5766" i="6"/>
  <c r="G5767" i="6"/>
  <c r="G5768" i="6"/>
  <c r="G5769" i="6"/>
  <c r="G5770" i="6"/>
  <c r="G5771" i="6"/>
  <c r="G5772" i="6"/>
  <c r="G5773" i="6"/>
  <c r="G5774" i="6"/>
  <c r="G5775" i="6"/>
  <c r="G5776" i="6"/>
  <c r="G5777" i="6"/>
  <c r="G5778" i="6"/>
  <c r="G5779" i="6"/>
  <c r="G5780" i="6"/>
  <c r="G5781" i="6"/>
  <c r="G5782" i="6"/>
  <c r="G5783" i="6"/>
  <c r="G5784" i="6"/>
  <c r="G5785" i="6"/>
  <c r="G5786" i="6"/>
  <c r="G5787" i="6"/>
  <c r="G5788" i="6"/>
  <c r="G5789" i="6"/>
  <c r="G5790" i="6"/>
  <c r="G5791" i="6"/>
  <c r="G5792" i="6"/>
  <c r="G5793" i="6"/>
  <c r="G5794" i="6"/>
  <c r="G5795" i="6"/>
  <c r="G5796" i="6"/>
  <c r="G5797" i="6"/>
  <c r="G5798" i="6"/>
  <c r="G5799" i="6"/>
  <c r="G5800" i="6"/>
  <c r="G5801" i="6"/>
  <c r="G5802" i="6"/>
  <c r="G5803" i="6"/>
  <c r="G5804" i="6"/>
  <c r="G5805" i="6"/>
  <c r="G5806" i="6"/>
  <c r="G5807" i="6"/>
  <c r="G5808" i="6"/>
  <c r="G5809" i="6"/>
  <c r="G5810" i="6"/>
  <c r="G5811" i="6"/>
  <c r="G5812" i="6"/>
  <c r="G5813" i="6"/>
  <c r="G5814" i="6"/>
  <c r="G5815" i="6"/>
  <c r="G5816" i="6"/>
  <c r="G5817" i="6"/>
  <c r="G5818" i="6"/>
  <c r="G5819" i="6"/>
  <c r="G5820" i="6"/>
  <c r="G5821" i="6"/>
  <c r="G5822" i="6"/>
  <c r="G5823" i="6"/>
  <c r="G5824" i="6"/>
  <c r="G5825" i="6"/>
  <c r="G5826" i="6"/>
  <c r="G5827" i="6"/>
  <c r="G5828" i="6"/>
  <c r="G5829" i="6"/>
  <c r="G5830" i="6"/>
  <c r="G5831" i="6"/>
  <c r="G5832" i="6"/>
  <c r="G5833" i="6"/>
  <c r="G5834" i="6"/>
  <c r="G5835" i="6"/>
  <c r="G5836" i="6"/>
  <c r="G5837" i="6"/>
  <c r="G5838" i="6"/>
  <c r="G5839" i="6"/>
  <c r="G5840" i="6"/>
  <c r="G5841" i="6"/>
  <c r="G5842" i="6"/>
  <c r="G5843" i="6"/>
  <c r="G5844" i="6"/>
  <c r="G5845" i="6"/>
  <c r="G5846" i="6"/>
  <c r="G5847" i="6"/>
  <c r="G5848" i="6"/>
  <c r="G5849" i="6"/>
  <c r="G5850" i="6"/>
  <c r="G5851" i="6"/>
  <c r="G5852" i="6"/>
  <c r="G5853" i="6"/>
  <c r="G5854" i="6"/>
  <c r="G5855" i="6"/>
  <c r="G5856" i="6"/>
  <c r="G5857" i="6"/>
  <c r="G5858" i="6"/>
  <c r="G5859" i="6"/>
  <c r="G5860" i="6"/>
  <c r="G5861" i="6"/>
  <c r="G5862" i="6"/>
  <c r="G5863" i="6"/>
  <c r="G5864" i="6"/>
  <c r="G5865" i="6"/>
  <c r="G5866" i="6"/>
  <c r="G5867" i="6"/>
  <c r="G5868" i="6"/>
  <c r="G5869" i="6"/>
  <c r="G5870" i="6"/>
  <c r="G5871" i="6"/>
  <c r="G5872" i="6"/>
  <c r="G5873" i="6"/>
  <c r="G5874" i="6"/>
  <c r="G5875" i="6"/>
  <c r="G5876" i="6"/>
  <c r="G5877" i="6"/>
  <c r="G5878" i="6"/>
  <c r="G5879" i="6"/>
  <c r="G5880" i="6"/>
  <c r="G5881" i="6"/>
  <c r="G5882" i="6"/>
  <c r="G5883" i="6"/>
  <c r="G5884" i="6"/>
  <c r="G5885" i="6"/>
  <c r="G5886" i="6"/>
  <c r="G5887" i="6"/>
  <c r="G5888" i="6"/>
  <c r="G5889" i="6"/>
  <c r="G5890" i="6"/>
  <c r="G5891" i="6"/>
  <c r="G5892" i="6"/>
  <c r="G5893" i="6"/>
  <c r="G5894" i="6"/>
  <c r="G5895" i="6"/>
  <c r="G5896" i="6"/>
  <c r="G5897" i="6"/>
  <c r="G5898" i="6"/>
  <c r="G5899" i="6"/>
  <c r="G5900" i="6"/>
  <c r="G5901" i="6"/>
  <c r="G5902" i="6"/>
  <c r="G5903" i="6"/>
  <c r="G5904" i="6"/>
  <c r="G5905" i="6"/>
  <c r="G5906" i="6"/>
  <c r="G5907" i="6"/>
  <c r="G5908" i="6"/>
  <c r="G5909" i="6"/>
  <c r="G5910" i="6"/>
  <c r="G5911" i="6"/>
  <c r="G5912" i="6"/>
  <c r="G5913" i="6"/>
  <c r="G5914" i="6"/>
  <c r="G5915" i="6"/>
  <c r="G5916" i="6"/>
  <c r="G5917" i="6"/>
  <c r="G5918" i="6"/>
  <c r="G5919" i="6"/>
  <c r="G5920" i="6"/>
  <c r="G5921" i="6"/>
  <c r="G5922" i="6"/>
  <c r="G5923" i="6"/>
  <c r="G5924" i="6"/>
  <c r="G5925" i="6"/>
  <c r="G5926" i="6"/>
  <c r="G5927" i="6"/>
  <c r="G5928" i="6"/>
  <c r="G5929" i="6"/>
  <c r="G5930" i="6"/>
  <c r="G5931" i="6"/>
  <c r="G5932" i="6"/>
  <c r="G5933" i="6"/>
  <c r="G5934" i="6"/>
  <c r="G5935" i="6"/>
  <c r="G5936" i="6"/>
  <c r="G5937" i="6"/>
  <c r="G5938" i="6"/>
  <c r="G5939" i="6"/>
  <c r="G5940" i="6"/>
  <c r="G5941" i="6"/>
  <c r="G5942" i="6"/>
  <c r="G5943" i="6"/>
  <c r="G5944" i="6"/>
  <c r="G5945" i="6"/>
  <c r="G5946" i="6"/>
  <c r="G5947" i="6"/>
  <c r="G5948" i="6"/>
  <c r="G5949" i="6"/>
  <c r="G5950" i="6"/>
  <c r="G5951" i="6"/>
  <c r="G5952" i="6"/>
  <c r="G5953" i="6"/>
  <c r="G5954" i="6"/>
  <c r="G5955" i="6"/>
  <c r="G5956" i="6"/>
  <c r="G5957" i="6"/>
  <c r="G5958" i="6"/>
  <c r="G5959" i="6"/>
  <c r="G5960" i="6"/>
  <c r="G5961" i="6"/>
  <c r="G5962" i="6"/>
  <c r="G5963" i="6"/>
  <c r="G5964" i="6"/>
  <c r="G5965" i="6"/>
  <c r="G5966" i="6"/>
  <c r="G5967" i="6"/>
  <c r="G5968" i="6"/>
  <c r="G5969" i="6"/>
  <c r="G5970" i="6"/>
  <c r="G5971" i="6"/>
  <c r="G5972" i="6"/>
  <c r="G5973" i="6"/>
  <c r="G5974" i="6"/>
  <c r="G5975" i="6"/>
  <c r="G5976" i="6"/>
  <c r="G5977" i="6"/>
  <c r="G5978" i="6"/>
  <c r="G5979" i="6"/>
  <c r="G5980" i="6"/>
  <c r="G5981" i="6"/>
  <c r="G5982" i="6"/>
  <c r="G5983" i="6"/>
  <c r="G5984" i="6"/>
  <c r="G5985" i="6"/>
  <c r="G5986" i="6"/>
  <c r="G5987" i="6"/>
  <c r="G5988" i="6"/>
  <c r="G5989" i="6"/>
  <c r="G5990" i="6"/>
  <c r="G5991" i="6"/>
  <c r="G5992" i="6"/>
  <c r="G5993" i="6"/>
  <c r="G5994" i="6"/>
  <c r="G5995" i="6"/>
  <c r="G5996" i="6"/>
  <c r="G5997" i="6"/>
  <c r="G5998" i="6"/>
  <c r="G5999" i="6"/>
  <c r="G6000" i="6"/>
  <c r="G6001" i="6"/>
  <c r="G6002" i="6"/>
  <c r="G6003" i="6"/>
  <c r="G6004" i="6"/>
  <c r="G6005" i="6"/>
  <c r="G6006" i="6"/>
  <c r="G6007" i="6"/>
  <c r="G6008" i="6"/>
  <c r="G6009" i="6"/>
  <c r="G6010" i="6"/>
  <c r="G6011" i="6"/>
  <c r="G6012" i="6"/>
  <c r="G6013" i="6"/>
  <c r="G6014" i="6"/>
  <c r="G6015" i="6"/>
  <c r="G6016" i="6"/>
  <c r="G6017" i="6"/>
  <c r="G6018" i="6"/>
  <c r="G6019" i="6"/>
  <c r="G6020" i="6"/>
  <c r="G6021" i="6"/>
  <c r="G6022" i="6"/>
  <c r="G6023" i="6"/>
  <c r="G6024" i="6"/>
  <c r="G6025" i="6"/>
  <c r="G6026" i="6"/>
  <c r="G6027" i="6"/>
  <c r="G6028" i="6"/>
  <c r="G6029" i="6"/>
  <c r="G6030" i="6"/>
  <c r="G6031" i="6"/>
  <c r="G6032" i="6"/>
  <c r="G6033" i="6"/>
  <c r="G6034" i="6"/>
  <c r="G6035" i="6"/>
  <c r="G6036" i="6"/>
  <c r="G6037" i="6"/>
  <c r="G6038" i="6"/>
  <c r="G6039" i="6"/>
  <c r="G6040" i="6"/>
  <c r="G6041" i="6"/>
  <c r="G6042" i="6"/>
  <c r="G6043" i="6"/>
  <c r="G6044" i="6"/>
  <c r="G6045" i="6"/>
  <c r="G6046" i="6"/>
  <c r="G6047" i="6"/>
  <c r="G6048" i="6"/>
  <c r="G6049" i="6"/>
  <c r="G6050" i="6"/>
  <c r="G6051" i="6"/>
  <c r="G6052" i="6"/>
  <c r="G6053" i="6"/>
  <c r="G6054" i="6"/>
  <c r="G6055" i="6"/>
  <c r="G6056" i="6"/>
  <c r="G6057" i="6"/>
  <c r="G6058" i="6"/>
  <c r="G6059" i="6"/>
  <c r="G6060" i="6"/>
  <c r="G6061" i="6"/>
  <c r="G6062" i="6"/>
  <c r="G6063" i="6"/>
  <c r="G6064" i="6"/>
  <c r="G6065" i="6"/>
  <c r="G6066" i="6"/>
  <c r="G6067" i="6"/>
  <c r="G6068" i="6"/>
  <c r="G6069" i="6"/>
  <c r="G6070" i="6"/>
  <c r="G6071" i="6"/>
  <c r="G6072" i="6"/>
  <c r="G6073" i="6"/>
  <c r="G6074" i="6"/>
  <c r="G6075" i="6"/>
  <c r="G6076" i="6"/>
  <c r="G6077" i="6"/>
  <c r="G6078" i="6"/>
  <c r="G6079" i="6"/>
  <c r="G6080" i="6"/>
  <c r="G6081" i="6"/>
  <c r="G6082" i="6"/>
  <c r="G6083" i="6"/>
  <c r="G6084" i="6"/>
  <c r="G6085" i="6"/>
  <c r="G6086" i="6"/>
  <c r="G6087" i="6"/>
  <c r="G6088" i="6"/>
  <c r="G6089" i="6"/>
  <c r="G6090" i="6"/>
  <c r="G6091" i="6"/>
  <c r="G6092" i="6"/>
  <c r="G6093" i="6"/>
  <c r="G6094" i="6"/>
  <c r="G6095" i="6"/>
  <c r="G6096" i="6"/>
  <c r="G6097" i="6"/>
  <c r="G6098" i="6"/>
  <c r="G6099" i="6"/>
  <c r="G6100" i="6"/>
  <c r="G6101" i="6"/>
  <c r="G6102" i="6"/>
  <c r="G6103" i="6"/>
  <c r="G6104" i="6"/>
  <c r="G6105" i="6"/>
  <c r="G6106" i="6"/>
  <c r="G6107" i="6"/>
  <c r="G6108" i="6"/>
  <c r="G6109" i="6"/>
  <c r="G6110" i="6"/>
  <c r="G6111" i="6"/>
  <c r="G6112" i="6"/>
  <c r="G6113" i="6"/>
  <c r="G6114" i="6"/>
  <c r="G6115" i="6"/>
  <c r="G6116" i="6"/>
  <c r="G6117" i="6"/>
  <c r="G6118" i="6"/>
  <c r="G6119" i="6"/>
  <c r="G6120" i="6"/>
  <c r="G6121" i="6"/>
  <c r="G6122" i="6"/>
  <c r="G6123" i="6"/>
  <c r="G6124" i="6"/>
  <c r="G6125" i="6"/>
  <c r="G6126" i="6"/>
  <c r="G6127" i="6"/>
  <c r="G6128" i="6"/>
  <c r="G6129" i="6"/>
  <c r="G6130" i="6"/>
  <c r="G6131" i="6"/>
  <c r="G6132" i="6"/>
  <c r="G6133" i="6"/>
  <c r="G6134" i="6"/>
  <c r="G6135" i="6"/>
  <c r="G6136" i="6"/>
  <c r="G6137" i="6"/>
  <c r="G6138" i="6"/>
  <c r="G6139" i="6"/>
  <c r="G6140" i="6"/>
  <c r="G6141" i="6"/>
  <c r="G6142" i="6"/>
  <c r="G6143" i="6"/>
  <c r="G6144" i="6"/>
  <c r="G6145" i="6"/>
  <c r="G6146" i="6"/>
  <c r="G6147" i="6"/>
  <c r="G6148" i="6"/>
  <c r="G6149" i="6"/>
  <c r="G6150" i="6"/>
  <c r="G6151" i="6"/>
  <c r="G6152" i="6"/>
  <c r="G6153" i="6"/>
  <c r="G6154" i="6"/>
  <c r="G6155" i="6"/>
  <c r="G6156" i="6"/>
  <c r="G6157" i="6"/>
  <c r="G6158" i="6"/>
  <c r="G6159" i="6"/>
  <c r="G6160" i="6"/>
  <c r="G6161" i="6"/>
  <c r="G6162" i="6"/>
  <c r="G6163" i="6"/>
  <c r="G6164" i="6"/>
  <c r="G6165" i="6"/>
  <c r="G6166" i="6"/>
  <c r="G6167" i="6"/>
  <c r="G6168" i="6"/>
  <c r="G6169" i="6"/>
  <c r="G6170" i="6"/>
  <c r="G6171" i="6"/>
  <c r="G6172" i="6"/>
  <c r="G6173" i="6"/>
  <c r="G6174" i="6"/>
  <c r="G6175" i="6"/>
  <c r="G6176" i="6"/>
  <c r="G6177" i="6"/>
  <c r="G6178" i="6"/>
  <c r="G6179" i="6"/>
  <c r="G6180" i="6"/>
  <c r="G6181" i="6"/>
  <c r="G6182" i="6"/>
  <c r="G6183" i="6"/>
  <c r="G6184" i="6"/>
  <c r="G6185" i="6"/>
  <c r="G6186" i="6"/>
  <c r="G6187" i="6"/>
  <c r="G6188" i="6"/>
  <c r="G6189" i="6"/>
  <c r="G6190" i="6"/>
  <c r="G6191" i="6"/>
  <c r="G6192" i="6"/>
  <c r="G6193" i="6"/>
  <c r="G6194" i="6"/>
  <c r="G6195" i="6"/>
  <c r="G6196" i="6"/>
  <c r="G6197" i="6"/>
  <c r="G6198" i="6"/>
  <c r="G6199" i="6"/>
  <c r="G6200" i="6"/>
  <c r="G6201" i="6"/>
  <c r="G6202" i="6"/>
  <c r="G6203" i="6"/>
  <c r="G6204" i="6"/>
  <c r="G6205" i="6"/>
  <c r="G6206" i="6"/>
  <c r="G6207" i="6"/>
  <c r="G6208" i="6"/>
  <c r="G6209" i="6"/>
  <c r="G6210" i="6"/>
  <c r="G6211" i="6"/>
  <c r="G6212" i="6"/>
  <c r="G6213" i="6"/>
  <c r="G6214" i="6"/>
  <c r="G6215" i="6"/>
  <c r="G6216" i="6"/>
  <c r="G6217" i="6"/>
  <c r="G6218" i="6"/>
  <c r="G6219" i="6"/>
  <c r="G6220" i="6"/>
  <c r="G6221" i="6"/>
  <c r="G6222" i="6"/>
  <c r="G6223" i="6"/>
  <c r="G6224" i="6"/>
  <c r="G6225" i="6"/>
  <c r="G6226" i="6"/>
  <c r="G6227" i="6"/>
  <c r="G6228" i="6"/>
  <c r="G6229" i="6"/>
  <c r="G6230" i="6"/>
  <c r="G6231" i="6"/>
  <c r="G6232" i="6"/>
  <c r="G6233" i="6"/>
  <c r="G6234" i="6"/>
  <c r="G6235" i="6"/>
  <c r="G6236" i="6"/>
  <c r="G6237" i="6"/>
  <c r="G6238" i="6"/>
  <c r="G6239" i="6"/>
  <c r="G6240" i="6"/>
  <c r="G6241" i="6"/>
  <c r="G6242" i="6"/>
  <c r="G6243" i="6"/>
  <c r="G6244" i="6"/>
  <c r="G6245" i="6"/>
  <c r="G6246" i="6"/>
  <c r="G6247" i="6"/>
  <c r="G6248" i="6"/>
  <c r="G6249" i="6"/>
  <c r="G6250" i="6"/>
  <c r="G6251" i="6"/>
  <c r="G6252" i="6"/>
  <c r="G6253" i="6"/>
  <c r="G6254" i="6"/>
  <c r="G6255" i="6"/>
  <c r="G6256" i="6"/>
  <c r="G6257" i="6"/>
  <c r="G6258" i="6"/>
  <c r="G6259" i="6"/>
  <c r="G6260" i="6"/>
  <c r="G6261" i="6"/>
  <c r="G6262" i="6"/>
  <c r="G6263" i="6"/>
  <c r="G6264" i="6"/>
  <c r="G6265" i="6"/>
  <c r="G6266" i="6"/>
  <c r="G6267" i="6"/>
  <c r="G6268" i="6"/>
  <c r="G6269" i="6"/>
  <c r="G6270" i="6"/>
  <c r="G6271" i="6"/>
  <c r="G6272" i="6"/>
  <c r="G6273" i="6"/>
  <c r="G6274" i="6"/>
  <c r="G6275" i="6"/>
  <c r="G6276" i="6"/>
  <c r="G6277" i="6"/>
  <c r="G6278" i="6"/>
  <c r="G6279" i="6"/>
  <c r="G6280" i="6"/>
  <c r="G6281" i="6"/>
  <c r="G6282" i="6"/>
  <c r="G6283" i="6"/>
  <c r="G6284" i="6"/>
  <c r="G6285" i="6"/>
  <c r="G6286" i="6"/>
  <c r="G6287" i="6"/>
  <c r="G6288" i="6"/>
  <c r="G6289" i="6"/>
  <c r="G6290" i="6"/>
  <c r="G6291" i="6"/>
  <c r="G6292" i="6"/>
  <c r="G6293" i="6"/>
  <c r="G6294" i="6"/>
  <c r="G6295" i="6"/>
  <c r="G6296" i="6"/>
  <c r="G6297" i="6"/>
  <c r="G6298" i="6"/>
  <c r="G6299" i="6"/>
  <c r="G6300" i="6"/>
  <c r="G6301" i="6"/>
  <c r="G6302" i="6"/>
  <c r="G6303" i="6"/>
  <c r="G6304" i="6"/>
  <c r="G6305" i="6"/>
  <c r="G6306" i="6"/>
  <c r="G6307" i="6"/>
  <c r="G6308" i="6"/>
  <c r="G6309" i="6"/>
  <c r="G6310" i="6"/>
  <c r="G6311" i="6"/>
  <c r="G6312" i="6"/>
  <c r="G6313" i="6"/>
  <c r="G6314" i="6"/>
  <c r="G6315" i="6"/>
  <c r="G6316" i="6"/>
  <c r="G6317" i="6"/>
  <c r="G6318" i="6"/>
  <c r="G6319" i="6"/>
  <c r="G6320" i="6"/>
  <c r="G6321" i="6"/>
  <c r="G6322" i="6"/>
  <c r="G6323" i="6"/>
  <c r="G6324" i="6"/>
  <c r="G6325" i="6"/>
  <c r="G6326" i="6"/>
  <c r="G6327" i="6"/>
  <c r="G6328" i="6"/>
  <c r="G6329" i="6"/>
  <c r="G6330" i="6"/>
  <c r="G6331" i="6"/>
  <c r="G6332" i="6"/>
  <c r="G6333" i="6"/>
  <c r="G6334" i="6"/>
  <c r="G6335" i="6"/>
  <c r="G6336" i="6"/>
  <c r="G6337" i="6"/>
  <c r="G6338" i="6"/>
  <c r="G6339" i="6"/>
  <c r="G6340" i="6"/>
  <c r="G6341" i="6"/>
  <c r="G6342" i="6"/>
  <c r="G6343" i="6"/>
  <c r="G6344" i="6"/>
  <c r="G6345" i="6"/>
  <c r="G6346" i="6"/>
  <c r="G6347" i="6"/>
  <c r="G6348" i="6"/>
  <c r="G6349" i="6"/>
  <c r="G6350" i="6"/>
  <c r="G6351" i="6"/>
  <c r="G6352" i="6"/>
  <c r="G6353" i="6"/>
  <c r="G6354" i="6"/>
  <c r="G6355" i="6"/>
  <c r="G6356" i="6"/>
  <c r="G6357" i="6"/>
  <c r="G6358" i="6"/>
  <c r="G6359" i="6"/>
  <c r="G6360" i="6"/>
  <c r="G6361" i="6"/>
  <c r="G6362" i="6"/>
  <c r="G6363" i="6"/>
  <c r="G6364" i="6"/>
  <c r="G6365" i="6"/>
  <c r="G6366" i="6"/>
  <c r="G6367" i="6"/>
  <c r="G6368" i="6"/>
  <c r="G6369" i="6"/>
  <c r="G6370" i="6"/>
  <c r="G6371" i="6"/>
  <c r="G6372" i="6"/>
  <c r="G6373" i="6"/>
  <c r="G6374" i="6"/>
  <c r="G6375" i="6"/>
  <c r="G6376" i="6"/>
  <c r="G6377" i="6"/>
  <c r="G6378" i="6"/>
  <c r="G6379" i="6"/>
  <c r="G6380" i="6"/>
  <c r="G6381" i="6"/>
  <c r="G6382" i="6"/>
  <c r="G6383" i="6"/>
  <c r="G6384" i="6"/>
  <c r="G6385" i="6"/>
  <c r="G6386" i="6"/>
  <c r="G6387" i="6"/>
  <c r="G6388" i="6"/>
  <c r="G6389" i="6"/>
  <c r="G6390" i="6"/>
  <c r="G6391" i="6"/>
  <c r="G6392" i="6"/>
  <c r="G6393" i="6"/>
  <c r="G6394" i="6"/>
  <c r="G6395" i="6"/>
  <c r="G6396" i="6"/>
  <c r="G6397" i="6"/>
  <c r="G6398" i="6"/>
  <c r="G6399" i="6"/>
  <c r="G6400" i="6"/>
  <c r="G6401" i="6"/>
  <c r="G6402" i="6"/>
  <c r="G6403" i="6"/>
  <c r="G6404" i="6"/>
  <c r="G6405" i="6"/>
  <c r="G6406" i="6"/>
  <c r="G6407" i="6"/>
  <c r="G6408" i="6"/>
  <c r="G6409" i="6"/>
  <c r="G6410" i="6"/>
  <c r="G6411" i="6"/>
  <c r="G6412" i="6"/>
  <c r="G6413" i="6"/>
  <c r="G6414" i="6"/>
  <c r="G6415" i="6"/>
  <c r="G6416" i="6"/>
  <c r="G6417" i="6"/>
  <c r="G6418" i="6"/>
  <c r="G6419" i="6"/>
  <c r="G6420" i="6"/>
  <c r="G6421" i="6"/>
  <c r="G6422" i="6"/>
  <c r="G6423" i="6"/>
  <c r="G6424" i="6"/>
  <c r="G6425" i="6"/>
  <c r="G6426" i="6"/>
  <c r="G6427" i="6"/>
  <c r="G6428" i="6"/>
  <c r="G6429" i="6"/>
  <c r="G6430" i="6"/>
  <c r="G6431" i="6"/>
  <c r="G6432" i="6"/>
  <c r="G6433" i="6"/>
  <c r="G6434" i="6"/>
  <c r="G6435" i="6"/>
  <c r="G6436" i="6"/>
  <c r="G6437" i="6"/>
  <c r="G6438" i="6"/>
  <c r="G6439" i="6"/>
  <c r="G6440" i="6"/>
  <c r="G6441" i="6"/>
  <c r="G6442" i="6"/>
  <c r="G6443" i="6"/>
  <c r="G6444" i="6"/>
  <c r="G6445" i="6"/>
  <c r="G6446" i="6"/>
  <c r="G6447" i="6"/>
  <c r="G6448" i="6"/>
  <c r="G6449" i="6"/>
  <c r="G6450" i="6"/>
  <c r="G6451" i="6"/>
  <c r="G6452" i="6"/>
  <c r="G6453" i="6"/>
  <c r="G6454" i="6"/>
  <c r="G6455" i="6"/>
  <c r="G6456" i="6"/>
  <c r="G6457" i="6"/>
  <c r="G6458" i="6"/>
  <c r="G6459" i="6"/>
  <c r="G6460" i="6"/>
  <c r="G6461" i="6"/>
  <c r="G6462" i="6"/>
  <c r="G6463" i="6"/>
  <c r="G6464" i="6"/>
  <c r="G6465" i="6"/>
  <c r="G6466" i="6"/>
  <c r="G6467" i="6"/>
  <c r="G6468" i="6"/>
  <c r="G6469" i="6"/>
  <c r="G6470" i="6"/>
  <c r="G6471" i="6"/>
  <c r="G6472" i="6"/>
  <c r="G6473" i="6"/>
  <c r="G6474" i="6"/>
  <c r="G6475" i="6"/>
  <c r="G6476" i="6"/>
  <c r="G6477" i="6"/>
  <c r="G6478" i="6"/>
  <c r="G6479" i="6"/>
  <c r="G6480" i="6"/>
  <c r="G6481" i="6"/>
  <c r="G6482" i="6"/>
  <c r="G6483" i="6"/>
  <c r="G6484" i="6"/>
  <c r="G6485" i="6"/>
  <c r="G6486" i="6"/>
  <c r="G6487" i="6"/>
  <c r="G6488" i="6"/>
  <c r="G6489" i="6"/>
  <c r="G6490" i="6"/>
  <c r="G6491" i="6"/>
  <c r="G6492" i="6"/>
  <c r="G6493" i="6"/>
  <c r="G6494" i="6"/>
  <c r="G6495" i="6"/>
  <c r="G6496" i="6"/>
  <c r="G6497" i="6"/>
  <c r="G6498" i="6"/>
  <c r="G6499" i="6"/>
  <c r="G6500" i="6"/>
  <c r="G6501" i="6"/>
  <c r="G6502" i="6"/>
  <c r="G6503" i="6"/>
  <c r="G6504" i="6"/>
  <c r="G6505" i="6"/>
  <c r="G6506" i="6"/>
  <c r="G6507" i="6"/>
  <c r="G6508" i="6"/>
  <c r="G6509" i="6"/>
  <c r="G6510" i="6"/>
  <c r="G6511" i="6"/>
  <c r="G6512" i="6"/>
  <c r="G6513" i="6"/>
  <c r="G6514" i="6"/>
  <c r="G6515" i="6"/>
  <c r="G6516" i="6"/>
  <c r="G6517" i="6"/>
  <c r="G6518" i="6"/>
  <c r="G6519" i="6"/>
  <c r="G6520" i="6"/>
  <c r="G6521" i="6"/>
  <c r="G6522" i="6"/>
  <c r="G6523" i="6"/>
  <c r="G6524" i="6"/>
  <c r="G6525" i="6"/>
  <c r="G6526" i="6"/>
  <c r="G6527" i="6"/>
  <c r="G6528" i="6"/>
  <c r="G6529" i="6"/>
  <c r="G6530" i="6"/>
  <c r="G6531" i="6"/>
  <c r="G6532" i="6"/>
  <c r="G6533" i="6"/>
  <c r="G6534" i="6"/>
  <c r="G6535" i="6"/>
  <c r="G6536" i="6"/>
  <c r="G6537" i="6"/>
  <c r="G6538" i="6"/>
  <c r="G6539" i="6"/>
  <c r="G6540" i="6"/>
  <c r="G6541" i="6"/>
  <c r="G6542" i="6"/>
  <c r="G6543" i="6"/>
  <c r="G6544" i="6"/>
  <c r="G6545" i="6"/>
  <c r="G6546" i="6"/>
  <c r="G6547" i="6"/>
  <c r="G6548" i="6"/>
  <c r="G6549" i="6"/>
  <c r="G6550" i="6"/>
  <c r="G6551" i="6"/>
  <c r="G6552" i="6"/>
  <c r="G6553" i="6"/>
  <c r="G6554" i="6"/>
  <c r="G6555" i="6"/>
  <c r="G6556" i="6"/>
  <c r="G6557" i="6"/>
  <c r="G6558" i="6"/>
  <c r="G6559" i="6"/>
  <c r="G6560" i="6"/>
  <c r="G6561" i="6"/>
  <c r="G6562" i="6"/>
  <c r="G6563" i="6"/>
  <c r="G6564" i="6"/>
  <c r="G6565" i="6"/>
  <c r="G6566" i="6"/>
  <c r="G6567" i="6"/>
  <c r="G6568" i="6"/>
  <c r="G6569" i="6"/>
  <c r="G6570" i="6"/>
  <c r="G6571" i="6"/>
  <c r="G6572" i="6"/>
  <c r="G6573" i="6"/>
  <c r="G6574" i="6"/>
  <c r="G6575" i="6"/>
  <c r="G6576" i="6"/>
  <c r="G6577" i="6"/>
  <c r="G6578" i="6"/>
  <c r="G6579" i="6"/>
  <c r="G6580" i="6"/>
  <c r="G6581" i="6"/>
  <c r="G6582" i="6"/>
  <c r="G6583" i="6"/>
  <c r="G6584" i="6"/>
  <c r="G6585" i="6"/>
  <c r="G6586" i="6"/>
  <c r="G6587" i="6"/>
  <c r="G6588" i="6"/>
  <c r="G6589" i="6"/>
  <c r="G6590" i="6"/>
  <c r="G6591" i="6"/>
  <c r="G6592" i="6"/>
  <c r="G6593" i="6"/>
  <c r="G6594" i="6"/>
  <c r="G6595" i="6"/>
  <c r="G6596" i="6"/>
  <c r="G6597" i="6"/>
  <c r="G6598" i="6"/>
  <c r="G6599" i="6"/>
  <c r="G6600" i="6"/>
  <c r="G6601" i="6"/>
  <c r="G6602" i="6"/>
  <c r="G6603" i="6"/>
  <c r="G6604" i="6"/>
  <c r="G6605" i="6"/>
  <c r="G6606" i="6"/>
  <c r="G6607" i="6"/>
  <c r="G6608" i="6"/>
  <c r="G6609" i="6"/>
  <c r="G6610" i="6"/>
  <c r="G6611" i="6"/>
  <c r="G6612" i="6"/>
  <c r="G6613" i="6"/>
  <c r="G6614" i="6"/>
  <c r="G6615" i="6"/>
  <c r="G6616" i="6"/>
  <c r="G6617" i="6"/>
  <c r="G6618" i="6"/>
  <c r="G6619" i="6"/>
  <c r="G6620" i="6"/>
  <c r="G6621" i="6"/>
  <c r="G6622" i="6"/>
  <c r="G6623" i="6"/>
  <c r="G6624" i="6"/>
  <c r="G6625" i="6"/>
  <c r="G6626" i="6"/>
  <c r="G6627" i="6"/>
  <c r="G6628" i="6"/>
  <c r="G6629" i="6"/>
  <c r="G6630" i="6"/>
  <c r="G6631" i="6"/>
  <c r="G6632" i="6"/>
  <c r="G6633" i="6"/>
  <c r="G6634" i="6"/>
  <c r="G6635" i="6"/>
  <c r="G6636" i="6"/>
  <c r="G6637" i="6"/>
  <c r="G6638" i="6"/>
  <c r="G6639" i="6"/>
  <c r="G6640" i="6"/>
  <c r="G6641" i="6"/>
  <c r="G6642" i="6"/>
  <c r="G6643" i="6"/>
  <c r="G6644" i="6"/>
  <c r="G6645" i="6"/>
  <c r="G6646" i="6"/>
  <c r="G6647" i="6"/>
  <c r="G6648" i="6"/>
  <c r="G6649" i="6"/>
  <c r="G6650" i="6"/>
  <c r="G6651" i="6"/>
  <c r="G6652" i="6"/>
  <c r="G6653" i="6"/>
  <c r="G6654" i="6"/>
  <c r="G6655" i="6"/>
  <c r="G6656" i="6"/>
  <c r="G6657" i="6"/>
  <c r="G6658" i="6"/>
  <c r="G6659" i="6"/>
  <c r="G6660" i="6"/>
  <c r="G6661" i="6"/>
  <c r="G6662" i="6"/>
  <c r="G6663" i="6"/>
  <c r="G6664" i="6"/>
  <c r="G6665" i="6"/>
  <c r="G6666" i="6"/>
  <c r="G6667" i="6"/>
  <c r="G6668" i="6"/>
  <c r="G6669" i="6"/>
  <c r="G6670" i="6"/>
  <c r="G6671" i="6"/>
  <c r="G6672" i="6"/>
  <c r="G6673" i="6"/>
  <c r="G6674" i="6"/>
  <c r="G6675" i="6"/>
  <c r="G6676" i="6"/>
  <c r="G6677" i="6"/>
  <c r="G6678" i="6"/>
  <c r="G6679" i="6"/>
  <c r="G6680" i="6"/>
  <c r="G6681" i="6"/>
  <c r="G6682" i="6"/>
  <c r="G6683" i="6"/>
  <c r="G6684" i="6"/>
  <c r="G6685" i="6"/>
  <c r="G6686" i="6"/>
  <c r="G6687" i="6"/>
  <c r="G6688" i="6"/>
  <c r="G6689" i="6"/>
  <c r="G6690" i="6"/>
  <c r="G6691" i="6"/>
  <c r="G6692" i="6"/>
  <c r="G6693" i="6"/>
  <c r="G6694" i="6"/>
  <c r="G6695" i="6"/>
  <c r="G6696" i="6"/>
  <c r="G6697" i="6"/>
  <c r="G6698" i="6"/>
  <c r="G6699" i="6"/>
  <c r="G6700" i="6"/>
  <c r="G6701" i="6"/>
  <c r="G6702" i="6"/>
  <c r="G6703" i="6"/>
  <c r="G6704" i="6"/>
  <c r="G6705" i="6"/>
  <c r="G6706" i="6"/>
  <c r="G6707" i="6"/>
  <c r="G6708" i="6"/>
  <c r="G6709" i="6"/>
  <c r="G6710" i="6"/>
  <c r="G6711" i="6"/>
  <c r="G6712" i="6"/>
  <c r="G6713" i="6"/>
  <c r="G6714" i="6"/>
  <c r="G6715" i="6"/>
  <c r="G6716" i="6"/>
  <c r="G6717" i="6"/>
  <c r="G6718" i="6"/>
  <c r="G6719" i="6"/>
  <c r="G6720" i="6"/>
  <c r="G6721" i="6"/>
  <c r="G6722" i="6"/>
  <c r="G6723" i="6"/>
  <c r="G6724" i="6"/>
  <c r="G6725" i="6"/>
  <c r="G6726" i="6"/>
  <c r="G6727" i="6"/>
  <c r="G6728" i="6"/>
  <c r="G6729" i="6"/>
  <c r="G6730" i="6"/>
  <c r="G6731" i="6"/>
  <c r="G6732" i="6"/>
  <c r="G6733" i="6"/>
  <c r="G6734" i="6"/>
  <c r="G6735" i="6"/>
  <c r="G6736" i="6"/>
  <c r="G6737" i="6"/>
  <c r="G6738" i="6"/>
  <c r="G6739" i="6"/>
  <c r="G6740" i="6"/>
  <c r="G6741" i="6"/>
  <c r="G6742" i="6"/>
  <c r="G6743" i="6"/>
  <c r="G6744" i="6"/>
  <c r="G6745" i="6"/>
  <c r="G6746" i="6"/>
  <c r="G6747" i="6"/>
  <c r="G6748" i="6"/>
  <c r="G6749" i="6"/>
  <c r="G6750" i="6"/>
  <c r="G6751" i="6"/>
  <c r="G6752" i="6"/>
  <c r="G6753" i="6"/>
  <c r="G6754" i="6"/>
  <c r="G6755" i="6"/>
  <c r="G6756" i="6"/>
  <c r="G6757" i="6"/>
  <c r="G6758" i="6"/>
  <c r="G6759" i="6"/>
  <c r="G6760" i="6"/>
  <c r="G6761" i="6"/>
  <c r="G6762" i="6"/>
  <c r="G6763" i="6"/>
  <c r="G6764" i="6"/>
  <c r="G6765" i="6"/>
  <c r="G6766" i="6"/>
  <c r="G6767" i="6"/>
  <c r="G6768" i="6"/>
  <c r="G6769" i="6"/>
  <c r="G6770" i="6"/>
  <c r="G6771" i="6"/>
  <c r="G6772" i="6"/>
  <c r="G6773" i="6"/>
  <c r="G6774" i="6"/>
  <c r="G6775" i="6"/>
  <c r="G6776" i="6"/>
  <c r="G6777" i="6"/>
  <c r="G6778" i="6"/>
  <c r="G6779" i="6"/>
  <c r="G6780" i="6"/>
  <c r="G6781" i="6"/>
  <c r="G6782" i="6"/>
  <c r="G6783" i="6"/>
  <c r="G6784" i="6"/>
  <c r="G6785" i="6"/>
  <c r="G6786" i="6"/>
  <c r="G6787" i="6"/>
  <c r="G6788" i="6"/>
  <c r="G6789" i="6"/>
  <c r="G6790" i="6"/>
  <c r="G6791" i="6"/>
  <c r="G6792" i="6"/>
  <c r="G6793" i="6"/>
  <c r="G6794" i="6"/>
  <c r="G6795" i="6"/>
  <c r="G6796" i="6"/>
  <c r="G6797" i="6"/>
  <c r="G6798" i="6"/>
  <c r="G6799" i="6"/>
  <c r="G6800" i="6"/>
  <c r="G6801" i="6"/>
  <c r="G6802" i="6"/>
  <c r="G6803" i="6"/>
  <c r="G6804" i="6"/>
  <c r="G6805" i="6"/>
  <c r="G6806" i="6"/>
  <c r="G6807" i="6"/>
  <c r="G6808" i="6"/>
  <c r="G6809" i="6"/>
  <c r="G6810" i="6"/>
  <c r="G6811" i="6"/>
  <c r="G6812" i="6"/>
  <c r="G6813" i="6"/>
  <c r="G6814" i="6"/>
  <c r="G6815" i="6"/>
  <c r="G6816" i="6"/>
  <c r="G6817" i="6"/>
  <c r="G6818" i="6"/>
  <c r="G6819" i="6"/>
  <c r="G6820" i="6"/>
  <c r="G6821" i="6"/>
  <c r="G6822" i="6"/>
  <c r="G6823" i="6"/>
  <c r="G6824" i="6"/>
  <c r="G6825" i="6"/>
  <c r="G6826" i="6"/>
  <c r="G6827" i="6"/>
  <c r="G6828" i="6"/>
  <c r="G6829" i="6"/>
  <c r="G6830" i="6"/>
  <c r="G6831" i="6"/>
  <c r="G6832" i="6"/>
  <c r="G6833" i="6"/>
  <c r="G6834" i="6"/>
  <c r="G6835" i="6"/>
  <c r="G6836" i="6"/>
  <c r="G6837" i="6"/>
  <c r="G6838" i="6"/>
  <c r="G6839" i="6"/>
  <c r="G6840" i="6"/>
  <c r="G6841" i="6"/>
  <c r="G6842" i="6"/>
  <c r="G6843" i="6"/>
  <c r="G6844" i="6"/>
  <c r="G6845" i="6"/>
  <c r="G6846" i="6"/>
  <c r="G6847" i="6"/>
  <c r="G6848" i="6"/>
  <c r="G6849" i="6"/>
  <c r="G6850" i="6"/>
  <c r="G6851" i="6"/>
  <c r="G6852" i="6"/>
  <c r="G6853" i="6"/>
  <c r="G6854" i="6"/>
  <c r="G6855" i="6"/>
  <c r="G6856" i="6"/>
  <c r="G6857" i="6"/>
  <c r="G6858" i="6"/>
  <c r="G6859" i="6"/>
  <c r="G6860" i="6"/>
  <c r="G6861" i="6"/>
  <c r="G6862" i="6"/>
  <c r="G6863" i="6"/>
  <c r="G6864" i="6"/>
  <c r="G6865" i="6"/>
  <c r="G6866" i="6"/>
  <c r="G6867" i="6"/>
  <c r="G6868" i="6"/>
  <c r="G6869" i="6"/>
  <c r="G6870" i="6"/>
  <c r="G6871" i="6"/>
  <c r="G6872" i="6"/>
  <c r="G6873" i="6"/>
  <c r="G6874" i="6"/>
  <c r="G6875" i="6"/>
  <c r="G6876" i="6"/>
  <c r="G6877" i="6"/>
  <c r="G6878" i="6"/>
  <c r="G6879" i="6"/>
  <c r="G6880" i="6"/>
  <c r="G6881" i="6"/>
  <c r="G6882" i="6"/>
  <c r="G6883" i="6"/>
  <c r="G6884" i="6"/>
  <c r="G6885" i="6"/>
  <c r="G6886" i="6"/>
  <c r="G6887" i="6"/>
  <c r="G6888" i="6"/>
  <c r="G6889" i="6"/>
  <c r="G6890" i="6"/>
  <c r="G6891" i="6"/>
  <c r="G6892" i="6"/>
  <c r="G6893" i="6"/>
  <c r="G6894" i="6"/>
  <c r="G6895" i="6"/>
  <c r="G6896" i="6"/>
  <c r="G6897" i="6"/>
  <c r="G6898" i="6"/>
  <c r="G6899" i="6"/>
  <c r="G6900" i="6"/>
  <c r="G6901" i="6"/>
  <c r="G6902" i="6"/>
  <c r="G6903" i="6"/>
  <c r="G6904" i="6"/>
  <c r="G6905" i="6"/>
  <c r="G6906" i="6"/>
  <c r="G6907" i="6"/>
  <c r="G6908" i="6"/>
  <c r="G6909" i="6"/>
  <c r="G6910" i="6"/>
  <c r="G6911" i="6"/>
  <c r="G6912" i="6"/>
  <c r="G6913" i="6"/>
  <c r="G6914" i="6"/>
  <c r="G6915" i="6"/>
  <c r="G6916" i="6"/>
  <c r="G6917" i="6"/>
  <c r="G6918" i="6"/>
  <c r="G6919" i="6"/>
  <c r="G6920" i="6"/>
  <c r="G6921" i="6"/>
  <c r="G6922" i="6"/>
  <c r="G6923" i="6"/>
  <c r="G6924" i="6"/>
  <c r="G6925" i="6"/>
  <c r="G6926" i="6"/>
  <c r="G6927" i="6"/>
  <c r="G6928" i="6"/>
  <c r="G6929" i="6"/>
  <c r="G6930" i="6"/>
  <c r="G6931" i="6"/>
  <c r="G6932" i="6"/>
  <c r="G6933" i="6"/>
  <c r="G6934" i="6"/>
  <c r="G6935" i="6"/>
  <c r="G6936" i="6"/>
  <c r="G6937" i="6"/>
  <c r="G6938" i="6"/>
  <c r="G6939" i="6"/>
  <c r="G6940" i="6"/>
  <c r="G6941" i="6"/>
  <c r="G6942" i="6"/>
  <c r="G6943" i="6"/>
  <c r="G6944" i="6"/>
  <c r="G6945" i="6"/>
  <c r="G6946" i="6"/>
  <c r="G6947" i="6"/>
  <c r="G6948" i="6"/>
  <c r="G6949" i="6"/>
  <c r="G6950" i="6"/>
  <c r="G6951" i="6"/>
  <c r="G6952" i="6"/>
  <c r="G6953" i="6"/>
  <c r="G6954" i="6"/>
  <c r="G6955" i="6"/>
  <c r="G6956" i="6"/>
  <c r="G6957" i="6"/>
  <c r="G6958" i="6"/>
  <c r="G6959" i="6"/>
  <c r="G6960" i="6"/>
  <c r="G6961" i="6"/>
  <c r="G6962" i="6"/>
  <c r="G6963" i="6"/>
  <c r="G6964" i="6"/>
  <c r="G6965" i="6"/>
  <c r="G6966" i="6"/>
  <c r="G6967" i="6"/>
  <c r="G6968" i="6"/>
  <c r="G6969" i="6"/>
  <c r="G6970" i="6"/>
  <c r="G6971" i="6"/>
  <c r="G6972" i="6"/>
  <c r="G6973" i="6"/>
  <c r="G6974" i="6"/>
  <c r="G6975" i="6"/>
  <c r="G6976" i="6"/>
  <c r="G6977" i="6"/>
  <c r="G6978" i="6"/>
  <c r="G6979" i="6"/>
  <c r="G6980" i="6"/>
  <c r="G6981" i="6"/>
  <c r="G6982" i="6"/>
  <c r="G6983" i="6"/>
  <c r="G6984" i="6"/>
  <c r="G6985" i="6"/>
  <c r="G6986" i="6"/>
  <c r="G6987" i="6"/>
  <c r="G6988" i="6"/>
  <c r="G6989" i="6"/>
  <c r="G6990" i="6"/>
  <c r="G6991" i="6"/>
  <c r="G6992" i="6"/>
  <c r="G6993" i="6"/>
  <c r="G6994" i="6"/>
  <c r="G6995" i="6"/>
  <c r="G6996" i="6"/>
  <c r="G6997" i="6"/>
  <c r="G6998" i="6"/>
  <c r="G6999" i="6"/>
  <c r="G7000" i="6"/>
  <c r="G7001" i="6"/>
  <c r="G7002" i="6"/>
  <c r="G7003" i="6"/>
  <c r="G7004" i="6"/>
  <c r="G7005" i="6"/>
  <c r="G7006" i="6"/>
  <c r="G7007" i="6"/>
  <c r="G7008" i="6"/>
  <c r="G7009" i="6"/>
  <c r="G7010" i="6"/>
  <c r="G7011" i="6"/>
  <c r="G7012" i="6"/>
  <c r="G7013" i="6"/>
  <c r="G7014" i="6"/>
  <c r="G7015" i="6"/>
  <c r="G7016" i="6"/>
  <c r="G7017" i="6"/>
  <c r="G7018" i="6"/>
  <c r="G7019" i="6"/>
  <c r="G7020" i="6"/>
  <c r="G7021" i="6"/>
  <c r="G7022" i="6"/>
  <c r="G7023" i="6"/>
  <c r="G7024" i="6"/>
  <c r="G7025" i="6"/>
  <c r="G7026" i="6"/>
  <c r="G7027" i="6"/>
  <c r="G7028" i="6"/>
  <c r="G7029" i="6"/>
  <c r="G7030" i="6"/>
  <c r="G7031" i="6"/>
  <c r="G7032" i="6"/>
  <c r="G7033" i="6"/>
  <c r="G7034" i="6"/>
  <c r="G7035" i="6"/>
  <c r="G7036" i="6"/>
  <c r="G7037" i="6"/>
  <c r="G7038" i="6"/>
  <c r="G7039" i="6"/>
  <c r="G7040" i="6"/>
  <c r="G7041" i="6"/>
  <c r="G7042" i="6"/>
  <c r="G7043" i="6"/>
  <c r="G7044" i="6"/>
  <c r="G7045" i="6"/>
  <c r="G7046" i="6"/>
  <c r="G7047" i="6"/>
  <c r="G7048" i="6"/>
  <c r="G7049" i="6"/>
  <c r="G7050" i="6"/>
  <c r="G7051" i="6"/>
  <c r="G7052" i="6"/>
  <c r="G7053" i="6"/>
  <c r="G7054" i="6"/>
  <c r="G7055" i="6"/>
  <c r="G7056" i="6"/>
  <c r="G7057" i="6"/>
  <c r="G7058" i="6"/>
  <c r="G7059" i="6"/>
  <c r="G7060" i="6"/>
  <c r="G7061" i="6"/>
  <c r="G7062" i="6"/>
  <c r="G7063" i="6"/>
  <c r="G7064" i="6"/>
  <c r="G7065" i="6"/>
  <c r="G7066" i="6"/>
  <c r="G7067" i="6"/>
  <c r="G7068" i="6"/>
  <c r="G7069" i="6"/>
  <c r="G7070" i="6"/>
  <c r="G7071" i="6"/>
  <c r="G7072" i="6"/>
  <c r="G7073" i="6"/>
  <c r="G7074" i="6"/>
  <c r="G7075" i="6"/>
  <c r="G7076" i="6"/>
  <c r="G7077" i="6"/>
  <c r="G7078" i="6"/>
  <c r="G7079" i="6"/>
  <c r="G7080" i="6"/>
  <c r="G7081" i="6"/>
  <c r="G7082" i="6"/>
  <c r="G7083" i="6"/>
  <c r="G7084" i="6"/>
  <c r="G7085" i="6"/>
  <c r="G7086" i="6"/>
  <c r="G7087" i="6"/>
  <c r="G7088" i="6"/>
  <c r="G7089" i="6"/>
  <c r="G7090" i="6"/>
  <c r="G7091" i="6"/>
  <c r="G7092" i="6"/>
  <c r="G7093" i="6"/>
  <c r="G7094" i="6"/>
  <c r="G7095" i="6"/>
  <c r="G7096" i="6"/>
  <c r="G7097" i="6"/>
  <c r="G7098" i="6"/>
  <c r="G7099" i="6"/>
  <c r="G7100" i="6"/>
  <c r="G7101" i="6"/>
  <c r="G7102" i="6"/>
  <c r="G7103" i="6"/>
  <c r="G7104" i="6"/>
  <c r="G7105" i="6"/>
  <c r="G7106" i="6"/>
  <c r="G7107" i="6"/>
  <c r="G7108" i="6"/>
  <c r="G7109" i="6"/>
  <c r="G7110" i="6"/>
  <c r="G7111" i="6"/>
  <c r="G7112" i="6"/>
  <c r="G7113" i="6"/>
  <c r="G7114" i="6"/>
  <c r="G7115" i="6"/>
  <c r="G7116" i="6"/>
  <c r="G7117" i="6"/>
  <c r="G7118" i="6"/>
  <c r="G7119" i="6"/>
  <c r="G7120" i="6"/>
  <c r="G7121" i="6"/>
  <c r="G7122" i="6"/>
  <c r="G7123" i="6"/>
  <c r="G7124" i="6"/>
  <c r="G7125" i="6"/>
  <c r="G7126" i="6"/>
  <c r="G7127" i="6"/>
  <c r="G7128" i="6"/>
  <c r="G7129" i="6"/>
  <c r="G7130" i="6"/>
  <c r="G7131" i="6"/>
  <c r="G7132" i="6"/>
  <c r="G7133" i="6"/>
  <c r="G7134" i="6"/>
  <c r="G7135" i="6"/>
  <c r="G7136" i="6"/>
  <c r="G7137" i="6"/>
  <c r="G7138" i="6"/>
  <c r="G7139" i="6"/>
  <c r="G7140" i="6"/>
  <c r="G7141" i="6"/>
  <c r="G7142" i="6"/>
  <c r="G7143" i="6"/>
  <c r="G7144" i="6"/>
  <c r="G7145" i="6"/>
  <c r="G7146" i="6"/>
  <c r="G7147" i="6"/>
  <c r="G7148" i="6"/>
  <c r="G7149" i="6"/>
  <c r="G7150" i="6"/>
  <c r="G7151" i="6"/>
  <c r="G7152" i="6"/>
  <c r="G7153" i="6"/>
  <c r="G7154" i="6"/>
  <c r="G7155" i="6"/>
  <c r="G7156" i="6"/>
  <c r="G7157" i="6"/>
  <c r="G7158" i="6"/>
  <c r="G7159" i="6"/>
  <c r="G7160" i="6"/>
  <c r="G7161" i="6"/>
  <c r="G7162" i="6"/>
  <c r="G7163" i="6"/>
  <c r="G7164" i="6"/>
  <c r="G7165" i="6"/>
  <c r="G7166" i="6"/>
  <c r="G7167" i="6"/>
  <c r="G7168" i="6"/>
  <c r="G7169" i="6"/>
  <c r="G7170" i="6"/>
  <c r="G7171" i="6"/>
  <c r="G7172" i="6"/>
  <c r="G7173" i="6"/>
  <c r="G7174" i="6"/>
  <c r="G7175" i="6"/>
  <c r="G7176" i="6"/>
  <c r="G7177" i="6"/>
  <c r="G7178" i="6"/>
  <c r="G7179" i="6"/>
  <c r="G7180" i="6"/>
  <c r="G7181" i="6"/>
  <c r="G7182" i="6"/>
  <c r="G7183" i="6"/>
  <c r="G7184" i="6"/>
  <c r="G7185" i="6"/>
  <c r="G7186" i="6"/>
  <c r="G7187" i="6"/>
  <c r="G7188" i="6"/>
  <c r="G7189" i="6"/>
  <c r="G7190" i="6"/>
  <c r="G7191" i="6"/>
  <c r="G7192" i="6"/>
  <c r="G7193" i="6"/>
  <c r="G7194" i="6"/>
  <c r="G7195" i="6"/>
  <c r="G7196" i="6"/>
  <c r="G7197" i="6"/>
  <c r="G7198" i="6"/>
  <c r="G7199" i="6"/>
  <c r="G7200" i="6"/>
  <c r="G7201" i="6"/>
  <c r="G7202" i="6"/>
  <c r="G7203" i="6"/>
  <c r="G7204" i="6"/>
  <c r="G7205" i="6"/>
  <c r="G7206" i="6"/>
  <c r="G7207" i="6"/>
  <c r="G7208" i="6"/>
  <c r="G7209" i="6"/>
  <c r="G7210" i="6"/>
  <c r="G7211" i="6"/>
  <c r="G7212" i="6"/>
  <c r="G7213" i="6"/>
  <c r="G7214" i="6"/>
  <c r="G7215" i="6"/>
  <c r="G7216" i="6"/>
  <c r="G7217" i="6"/>
  <c r="G7218" i="6"/>
  <c r="G7219" i="6"/>
  <c r="G7220" i="6"/>
  <c r="G7221" i="6"/>
  <c r="G7222" i="6"/>
  <c r="G7223" i="6"/>
  <c r="G7224" i="6"/>
  <c r="G7225" i="6"/>
  <c r="G7226" i="6"/>
  <c r="G7227" i="6"/>
  <c r="G7228" i="6"/>
  <c r="G7229" i="6"/>
  <c r="G7230" i="6"/>
  <c r="G7231" i="6"/>
  <c r="G7232" i="6"/>
  <c r="G7233" i="6"/>
  <c r="G7234" i="6"/>
  <c r="G7235" i="6"/>
  <c r="G7236" i="6"/>
  <c r="G7237" i="6"/>
  <c r="G7238" i="6"/>
  <c r="G7239" i="6"/>
  <c r="G7240" i="6"/>
  <c r="G7241" i="6"/>
  <c r="G7242" i="6"/>
  <c r="G7243" i="6"/>
  <c r="G7244" i="6"/>
  <c r="G7245" i="6"/>
  <c r="G7246" i="6"/>
  <c r="G7247" i="6"/>
  <c r="G7248" i="6"/>
  <c r="G7249" i="6"/>
  <c r="G7250" i="6"/>
  <c r="G7251" i="6"/>
  <c r="G7252" i="6"/>
  <c r="G7253" i="6"/>
  <c r="G7254" i="6"/>
  <c r="G7255" i="6"/>
  <c r="G7256" i="6"/>
  <c r="G7257" i="6"/>
  <c r="G7258" i="6"/>
  <c r="G7259" i="6"/>
  <c r="G7260" i="6"/>
  <c r="G7261" i="6"/>
  <c r="G7262" i="6"/>
  <c r="G7263" i="6"/>
  <c r="G7264" i="6"/>
  <c r="G7265" i="6"/>
  <c r="G7266" i="6"/>
  <c r="G7267" i="6"/>
  <c r="G7268" i="6"/>
  <c r="G7269" i="6"/>
  <c r="G7270" i="6"/>
  <c r="G7271" i="6"/>
  <c r="G7272" i="6"/>
  <c r="G7273" i="6"/>
  <c r="G7274" i="6"/>
  <c r="G7275" i="6"/>
  <c r="G7276" i="6"/>
  <c r="G7277" i="6"/>
  <c r="G7278" i="6"/>
  <c r="G7279" i="6"/>
  <c r="G7280" i="6"/>
  <c r="G7281" i="6"/>
  <c r="G7282" i="6"/>
  <c r="G7283" i="6"/>
  <c r="G7284" i="6"/>
  <c r="G7285" i="6"/>
  <c r="G7286" i="6"/>
  <c r="G7287" i="6"/>
  <c r="G7288" i="6"/>
  <c r="G7289" i="6"/>
  <c r="G7290" i="6"/>
  <c r="G7291" i="6"/>
  <c r="G7292" i="6"/>
  <c r="G7293" i="6"/>
  <c r="G7294" i="6"/>
  <c r="G7295" i="6"/>
  <c r="G7296" i="6"/>
  <c r="G7297" i="6"/>
  <c r="G7298" i="6"/>
  <c r="G7299" i="6"/>
  <c r="G7300" i="6"/>
  <c r="G7301" i="6"/>
  <c r="G7302" i="6"/>
  <c r="G7303" i="6"/>
  <c r="G7304" i="6"/>
  <c r="G7305" i="6"/>
  <c r="G7306" i="6"/>
  <c r="G7307" i="6"/>
  <c r="G7308" i="6"/>
  <c r="G7309" i="6"/>
  <c r="G7310" i="6"/>
  <c r="G7311" i="6"/>
  <c r="G7312" i="6"/>
  <c r="G7313" i="6"/>
  <c r="G7314" i="6"/>
  <c r="G7315" i="6"/>
  <c r="G7316" i="6"/>
  <c r="G7317" i="6"/>
  <c r="G7318" i="6"/>
  <c r="G7319" i="6"/>
  <c r="G7320" i="6"/>
  <c r="G7321" i="6"/>
  <c r="G7322" i="6"/>
  <c r="G7323" i="6"/>
  <c r="G7324" i="6"/>
  <c r="G7325" i="6"/>
  <c r="G7326" i="6"/>
  <c r="G7327" i="6"/>
  <c r="G7328" i="6"/>
  <c r="G7329" i="6"/>
  <c r="G7330" i="6"/>
  <c r="G7331" i="6"/>
  <c r="G7332" i="6"/>
  <c r="G7333" i="6"/>
  <c r="G7334" i="6"/>
  <c r="G7335" i="6"/>
  <c r="G7336" i="6"/>
  <c r="G7337" i="6"/>
  <c r="G7338" i="6"/>
  <c r="G7339" i="6"/>
  <c r="G7340" i="6"/>
  <c r="G7341" i="6"/>
  <c r="G7342" i="6"/>
  <c r="G7343" i="6"/>
  <c r="G7344" i="6"/>
  <c r="G7345" i="6"/>
  <c r="G7346" i="6"/>
  <c r="G7347" i="6"/>
  <c r="G7348" i="6"/>
  <c r="G7349" i="6"/>
  <c r="G7350" i="6"/>
  <c r="G7351" i="6"/>
  <c r="G7352" i="6"/>
  <c r="G7353" i="6"/>
  <c r="G7354" i="6"/>
  <c r="G7355" i="6"/>
  <c r="G7356" i="6"/>
  <c r="G7357" i="6"/>
  <c r="G7358" i="6"/>
  <c r="G7359" i="6"/>
  <c r="G7360" i="6"/>
  <c r="G7361" i="6"/>
  <c r="G7362" i="6"/>
  <c r="G7363" i="6"/>
  <c r="G7364" i="6"/>
  <c r="G7365" i="6"/>
  <c r="G7366" i="6"/>
  <c r="G7367" i="6"/>
  <c r="G7368" i="6"/>
  <c r="G7369" i="6"/>
  <c r="G7370" i="6"/>
  <c r="G7371" i="6"/>
  <c r="G7372" i="6"/>
  <c r="G7373" i="6"/>
  <c r="G7374" i="6"/>
  <c r="G7375" i="6"/>
  <c r="G7376" i="6"/>
  <c r="G7377" i="6"/>
  <c r="G7378" i="6"/>
  <c r="G7379" i="6"/>
  <c r="G7380" i="6"/>
  <c r="G7381" i="6"/>
  <c r="G7382" i="6"/>
  <c r="G7383" i="6"/>
  <c r="G7384" i="6"/>
  <c r="G7385" i="6"/>
  <c r="G7386" i="6"/>
  <c r="G7387" i="6"/>
  <c r="G7388" i="6"/>
  <c r="G7389" i="6"/>
  <c r="G7390" i="6"/>
  <c r="G7391" i="6"/>
  <c r="G7392" i="6"/>
  <c r="G7393" i="6"/>
  <c r="G7394" i="6"/>
  <c r="G7395" i="6"/>
  <c r="G7396" i="6"/>
  <c r="G7397" i="6"/>
  <c r="G7398" i="6"/>
  <c r="G7399" i="6"/>
  <c r="G7400" i="6"/>
  <c r="G7401" i="6"/>
  <c r="G7402" i="6"/>
  <c r="G7403" i="6"/>
  <c r="G7404" i="6"/>
  <c r="G7405" i="6"/>
  <c r="G7406" i="6"/>
  <c r="G7407" i="6"/>
  <c r="G7408" i="6"/>
  <c r="G7409" i="6"/>
  <c r="G7410" i="6"/>
  <c r="G7411" i="6"/>
  <c r="G7412" i="6"/>
  <c r="G7413" i="6"/>
  <c r="G7414" i="6"/>
  <c r="G7415" i="6"/>
  <c r="G7416" i="6"/>
  <c r="G7417" i="6"/>
  <c r="G7418" i="6"/>
  <c r="G7419" i="6"/>
  <c r="G7420" i="6"/>
  <c r="G7421" i="6"/>
  <c r="G7422" i="6"/>
  <c r="G7423" i="6"/>
  <c r="G7424" i="6"/>
  <c r="G7425" i="6"/>
  <c r="G7426" i="6"/>
  <c r="G7427" i="6"/>
  <c r="G7428" i="6"/>
  <c r="G7429" i="6"/>
  <c r="G7430" i="6"/>
  <c r="G7431" i="6"/>
  <c r="G7432" i="6"/>
  <c r="G7433" i="6"/>
  <c r="G7434" i="6"/>
  <c r="G7435" i="6"/>
  <c r="G7436" i="6"/>
  <c r="G7437" i="6"/>
  <c r="G7438" i="6"/>
  <c r="G7439" i="6"/>
  <c r="G7440" i="6"/>
  <c r="G7441" i="6"/>
  <c r="G7442" i="6"/>
  <c r="G7443" i="6"/>
  <c r="G7444" i="6"/>
  <c r="G7445" i="6"/>
  <c r="G7446" i="6"/>
  <c r="G7447" i="6"/>
  <c r="G7448" i="6"/>
  <c r="G7449" i="6"/>
  <c r="G7450" i="6"/>
  <c r="G7451" i="6"/>
  <c r="G7452" i="6"/>
  <c r="G7453" i="6"/>
  <c r="G7454" i="6"/>
  <c r="G7455" i="6"/>
  <c r="G7456" i="6"/>
  <c r="G7457" i="6"/>
  <c r="G7458" i="6"/>
  <c r="G7459" i="6"/>
  <c r="G7460" i="6"/>
  <c r="G7461" i="6"/>
  <c r="G7462" i="6"/>
  <c r="G7463" i="6"/>
  <c r="G7464" i="6"/>
  <c r="G7465" i="6"/>
  <c r="G7466" i="6"/>
  <c r="G7467" i="6"/>
  <c r="G7468" i="6"/>
  <c r="G7469" i="6"/>
  <c r="G7470" i="6"/>
  <c r="G7471" i="6"/>
  <c r="G7472" i="6"/>
  <c r="G7473" i="6"/>
  <c r="G7474" i="6"/>
  <c r="G7475" i="6"/>
  <c r="G7476" i="6"/>
  <c r="G7477" i="6"/>
  <c r="G7478" i="6"/>
  <c r="G7479" i="6"/>
  <c r="G7480" i="6"/>
  <c r="G7481" i="6"/>
  <c r="G7482" i="6"/>
  <c r="G7483" i="6"/>
  <c r="G7484" i="6"/>
  <c r="G7485" i="6"/>
  <c r="G7486" i="6"/>
  <c r="G7487" i="6"/>
  <c r="G7488" i="6"/>
  <c r="G7489" i="6"/>
  <c r="G7490" i="6"/>
  <c r="G7491" i="6"/>
  <c r="G7492" i="6"/>
  <c r="G7493" i="6"/>
  <c r="G7494" i="6"/>
  <c r="G7495" i="6"/>
  <c r="G7496" i="6"/>
  <c r="G7497" i="6"/>
  <c r="G7498" i="6"/>
  <c r="G7499" i="6"/>
  <c r="G7500" i="6"/>
  <c r="G7501" i="6"/>
  <c r="G7502" i="6"/>
  <c r="G7503" i="6"/>
  <c r="G7504" i="6"/>
  <c r="G7505" i="6"/>
  <c r="G7506" i="6"/>
  <c r="G7507" i="6"/>
  <c r="G7508" i="6"/>
  <c r="G7509" i="6"/>
  <c r="G7510" i="6"/>
  <c r="G7511" i="6"/>
  <c r="G7512" i="6"/>
  <c r="G7513" i="6"/>
  <c r="G7514" i="6"/>
  <c r="G7515" i="6"/>
  <c r="G7516" i="6"/>
  <c r="G7517" i="6"/>
  <c r="G7518" i="6"/>
  <c r="G7519" i="6"/>
  <c r="G7520" i="6"/>
  <c r="G7521" i="6"/>
  <c r="G7522" i="6"/>
  <c r="G7523" i="6"/>
  <c r="G7524" i="6"/>
  <c r="G7525" i="6"/>
  <c r="G7526" i="6"/>
  <c r="G7527" i="6"/>
  <c r="G7528" i="6"/>
  <c r="G7529" i="6"/>
  <c r="G7530" i="6"/>
  <c r="G7531" i="6"/>
  <c r="G7532" i="6"/>
  <c r="G7533" i="6"/>
  <c r="G7534" i="6"/>
  <c r="G7535" i="6"/>
  <c r="G7536" i="6"/>
  <c r="G7537" i="6"/>
  <c r="G7538" i="6"/>
  <c r="G7539" i="6"/>
  <c r="G7540" i="6"/>
  <c r="G7541" i="6"/>
  <c r="G7542" i="6"/>
  <c r="G7543" i="6"/>
  <c r="G7544" i="6"/>
  <c r="G7545" i="6"/>
  <c r="G7546" i="6"/>
  <c r="G7547" i="6"/>
  <c r="G7548" i="6"/>
  <c r="G7549" i="6"/>
  <c r="G7550" i="6"/>
  <c r="G7551" i="6"/>
  <c r="G7552" i="6"/>
  <c r="G7553" i="6"/>
  <c r="G7554" i="6"/>
  <c r="G7555" i="6"/>
  <c r="G7556" i="6"/>
  <c r="G7557" i="6"/>
  <c r="G7558" i="6"/>
  <c r="G7559" i="6"/>
  <c r="G7560" i="6"/>
  <c r="G7561" i="6"/>
  <c r="G7562" i="6"/>
  <c r="G7563" i="6"/>
  <c r="G7564" i="6"/>
  <c r="G7565" i="6"/>
  <c r="G7566" i="6"/>
  <c r="G7567" i="6"/>
  <c r="G7568" i="6"/>
  <c r="G7569" i="6"/>
  <c r="G7570" i="6"/>
  <c r="G7571" i="6"/>
  <c r="G7572" i="6"/>
  <c r="G7573" i="6"/>
  <c r="G7574" i="6"/>
  <c r="G7575" i="6"/>
  <c r="G7576" i="6"/>
  <c r="G7577" i="6"/>
  <c r="G7578" i="6"/>
  <c r="G7579" i="6"/>
  <c r="G7580" i="6"/>
  <c r="G7581" i="6"/>
  <c r="G7582" i="6"/>
  <c r="G7583" i="6"/>
  <c r="G7584" i="6"/>
  <c r="G7585" i="6"/>
  <c r="G7586" i="6"/>
  <c r="G7587" i="6"/>
  <c r="G7588" i="6"/>
  <c r="G7589" i="6"/>
  <c r="G7590" i="6"/>
  <c r="G7591" i="6"/>
  <c r="G7592" i="6"/>
  <c r="G7593" i="6"/>
  <c r="G7594" i="6"/>
  <c r="G7595" i="6"/>
  <c r="G7596" i="6"/>
  <c r="G7597" i="6"/>
  <c r="G7598" i="6"/>
  <c r="G7599" i="6"/>
  <c r="G7600" i="6"/>
  <c r="G7601" i="6"/>
  <c r="G7602" i="6"/>
  <c r="G7603" i="6"/>
  <c r="G7604" i="6"/>
  <c r="G7605" i="6"/>
  <c r="G7606" i="6"/>
  <c r="G7607" i="6"/>
  <c r="G7608" i="6"/>
  <c r="G7609" i="6"/>
  <c r="G7610" i="6"/>
  <c r="G7611" i="6"/>
  <c r="G7612" i="6"/>
  <c r="G7613" i="6"/>
  <c r="G7614" i="6"/>
  <c r="G7615" i="6"/>
  <c r="G7616" i="6"/>
  <c r="G7617" i="6"/>
  <c r="G7618" i="6"/>
  <c r="G7619" i="6"/>
  <c r="G7620" i="6"/>
  <c r="G7621" i="6"/>
  <c r="G7622" i="6"/>
  <c r="G7623" i="6"/>
  <c r="G7624" i="6"/>
  <c r="G7625" i="6"/>
  <c r="G7626" i="6"/>
  <c r="G7627" i="6"/>
  <c r="G7628" i="6"/>
  <c r="G7629" i="6"/>
  <c r="G7630" i="6"/>
  <c r="G7631" i="6"/>
  <c r="G7632" i="6"/>
  <c r="G7633" i="6"/>
  <c r="G7634" i="6"/>
  <c r="G7635" i="6"/>
  <c r="G7636" i="6"/>
  <c r="G7637" i="6"/>
  <c r="G7638" i="6"/>
  <c r="G7639" i="6"/>
  <c r="G7640" i="6"/>
  <c r="G7641" i="6"/>
  <c r="G7642" i="6"/>
  <c r="G7643" i="6"/>
  <c r="G7644" i="6"/>
  <c r="G7645" i="6"/>
  <c r="G7646" i="6"/>
  <c r="G7647" i="6"/>
  <c r="G7648" i="6"/>
  <c r="G7649" i="6"/>
  <c r="G7650" i="6"/>
  <c r="G7651" i="6"/>
  <c r="G7652" i="6"/>
  <c r="G7653" i="6"/>
  <c r="G7654" i="6"/>
  <c r="G7655" i="6"/>
  <c r="G7656" i="6"/>
  <c r="G7657" i="6"/>
  <c r="G7658" i="6"/>
  <c r="G7659" i="6"/>
  <c r="G7660" i="6"/>
  <c r="G7661" i="6"/>
  <c r="G7662" i="6"/>
  <c r="G7663" i="6"/>
  <c r="G7664" i="6"/>
  <c r="G7665" i="6"/>
  <c r="G7666" i="6"/>
  <c r="G7667" i="6"/>
  <c r="G7668" i="6"/>
  <c r="G7669" i="6"/>
  <c r="G7670" i="6"/>
  <c r="G7671" i="6"/>
  <c r="G7672" i="6"/>
  <c r="G7673" i="6"/>
  <c r="G7674" i="6"/>
  <c r="G7675" i="6"/>
  <c r="G7676" i="6"/>
  <c r="G7677" i="6"/>
  <c r="G7678" i="6"/>
  <c r="G7679" i="6"/>
  <c r="G7680" i="6"/>
  <c r="G7681" i="6"/>
  <c r="G7682" i="6"/>
  <c r="G7683" i="6"/>
  <c r="G7684" i="6"/>
  <c r="G7685" i="6"/>
  <c r="G7686" i="6"/>
  <c r="G7687" i="6"/>
  <c r="G7688" i="6"/>
  <c r="G7689" i="6"/>
  <c r="G7690" i="6"/>
  <c r="G7691" i="6"/>
  <c r="G7692" i="6"/>
  <c r="G7693" i="6"/>
  <c r="G7694" i="6"/>
  <c r="G7695" i="6"/>
  <c r="G7696" i="6"/>
  <c r="G7697" i="6"/>
  <c r="G7698" i="6"/>
  <c r="G7699" i="6"/>
  <c r="G7700" i="6"/>
  <c r="G7701" i="6"/>
  <c r="G7702" i="6"/>
  <c r="G7703" i="6"/>
  <c r="G7704" i="6"/>
  <c r="G7705" i="6"/>
  <c r="G7706" i="6"/>
  <c r="G7707" i="6"/>
  <c r="G7708" i="6"/>
  <c r="G7709" i="6"/>
  <c r="G7710" i="6"/>
  <c r="G7711" i="6"/>
  <c r="G7712" i="6"/>
  <c r="G7713" i="6"/>
  <c r="G7714" i="6"/>
  <c r="G7715" i="6"/>
  <c r="G7716" i="6"/>
  <c r="G7717" i="6"/>
  <c r="G7718" i="6"/>
  <c r="G7719" i="6"/>
  <c r="G7720" i="6"/>
  <c r="G7721" i="6"/>
  <c r="G7722" i="6"/>
  <c r="G7723" i="6"/>
  <c r="G7724" i="6"/>
  <c r="G7725" i="6"/>
  <c r="G7726" i="6"/>
  <c r="G7727" i="6"/>
  <c r="G7728" i="6"/>
  <c r="G7729" i="6"/>
  <c r="G7730" i="6"/>
  <c r="G7731" i="6"/>
  <c r="G7732" i="6"/>
  <c r="G7733" i="6"/>
  <c r="G7734" i="6"/>
  <c r="G7735" i="6"/>
  <c r="G7736" i="6"/>
  <c r="G7737" i="6"/>
  <c r="G7738" i="6"/>
  <c r="G7739" i="6"/>
  <c r="G7740" i="6"/>
  <c r="G7741" i="6"/>
  <c r="G7742" i="6"/>
  <c r="G7743" i="6"/>
  <c r="G7744" i="6"/>
  <c r="G7745" i="6"/>
  <c r="G7746" i="6"/>
  <c r="G7747" i="6"/>
  <c r="G7748" i="6"/>
  <c r="G7749" i="6"/>
  <c r="G7750" i="6"/>
  <c r="G7751" i="6"/>
  <c r="G7752" i="6"/>
  <c r="G7753" i="6"/>
  <c r="G7754" i="6"/>
  <c r="G7755" i="6"/>
  <c r="G7756" i="6"/>
  <c r="G7757" i="6"/>
  <c r="G7758" i="6"/>
  <c r="G7759" i="6"/>
  <c r="G7760" i="6"/>
  <c r="G7761" i="6"/>
  <c r="G7762" i="6"/>
  <c r="G7763" i="6"/>
  <c r="G7764" i="6"/>
  <c r="G7765" i="6"/>
  <c r="G7766" i="6"/>
  <c r="G7767" i="6"/>
  <c r="G7768" i="6"/>
  <c r="G7769" i="6"/>
  <c r="G7770" i="6"/>
  <c r="G7771" i="6"/>
  <c r="G7772" i="6"/>
  <c r="G7773" i="6"/>
  <c r="G7774" i="6"/>
  <c r="G7775" i="6"/>
  <c r="G7776" i="6"/>
  <c r="G7777" i="6"/>
  <c r="G7778" i="6"/>
  <c r="G7779" i="6"/>
  <c r="G7780" i="6"/>
  <c r="G7781" i="6"/>
  <c r="G7782" i="6"/>
  <c r="G7783" i="6"/>
  <c r="G7784" i="6"/>
  <c r="G7785" i="6"/>
  <c r="G7786" i="6"/>
  <c r="G7787" i="6"/>
  <c r="G7788" i="6"/>
  <c r="G7789" i="6"/>
  <c r="G7790" i="6"/>
  <c r="G7791" i="6"/>
  <c r="G7792" i="6"/>
  <c r="G7793" i="6"/>
  <c r="G7794" i="6"/>
  <c r="G7795" i="6"/>
  <c r="G7796" i="6"/>
  <c r="G7797" i="6"/>
  <c r="G7798" i="6"/>
  <c r="G7799" i="6"/>
  <c r="G7800" i="6"/>
  <c r="G7801" i="6"/>
  <c r="G7802" i="6"/>
  <c r="G7803" i="6"/>
  <c r="G7804" i="6"/>
  <c r="G7805" i="6"/>
  <c r="G7806" i="6"/>
  <c r="G7807" i="6"/>
  <c r="G7808" i="6"/>
  <c r="G7809" i="6"/>
  <c r="G7810" i="6"/>
  <c r="G7811" i="6"/>
  <c r="G7812" i="6"/>
  <c r="G7813" i="6"/>
  <c r="G7814" i="6"/>
  <c r="G7815" i="6"/>
  <c r="G7816" i="6"/>
  <c r="G7817" i="6"/>
  <c r="G7818" i="6"/>
  <c r="G7819" i="6"/>
  <c r="G7820" i="6"/>
  <c r="G7821" i="6"/>
  <c r="G7822" i="6"/>
  <c r="G7823" i="6"/>
  <c r="G7824" i="6"/>
  <c r="G7825" i="6"/>
  <c r="G7826" i="6"/>
  <c r="G7827" i="6"/>
  <c r="G7828" i="6"/>
  <c r="G7829" i="6"/>
  <c r="G7830" i="6"/>
  <c r="G7831" i="6"/>
  <c r="G7832" i="6"/>
  <c r="G7833" i="6"/>
  <c r="G7834" i="6"/>
  <c r="G7835" i="6"/>
  <c r="G7836" i="6"/>
  <c r="G7837" i="6"/>
  <c r="G7838" i="6"/>
  <c r="G7839" i="6"/>
  <c r="G7840" i="6"/>
  <c r="G7841" i="6"/>
  <c r="G7842" i="6"/>
  <c r="G7843" i="6"/>
  <c r="G7844" i="6"/>
  <c r="G7845" i="6"/>
  <c r="G7846" i="6"/>
  <c r="G7847" i="6"/>
  <c r="G7848" i="6"/>
  <c r="G7849" i="6"/>
  <c r="G7850" i="6"/>
  <c r="G7851" i="6"/>
  <c r="G7852" i="6"/>
  <c r="G7853" i="6"/>
  <c r="G7854" i="6"/>
  <c r="G7855" i="6"/>
  <c r="G7856" i="6"/>
  <c r="G7857" i="6"/>
  <c r="G7858" i="6"/>
  <c r="G7859" i="6"/>
  <c r="G7860" i="6"/>
  <c r="G7861" i="6"/>
  <c r="G7862" i="6"/>
  <c r="G7863" i="6"/>
  <c r="G7864" i="6"/>
  <c r="G7865" i="6"/>
  <c r="G7866" i="6"/>
  <c r="G7867" i="6"/>
  <c r="G7868" i="6"/>
  <c r="G7869" i="6"/>
  <c r="G7870" i="6"/>
  <c r="G7871" i="6"/>
  <c r="G7872" i="6"/>
  <c r="G7873" i="6"/>
  <c r="G7874" i="6"/>
  <c r="G7875" i="6"/>
  <c r="G7876" i="6"/>
  <c r="G7877" i="6"/>
  <c r="G7878" i="6"/>
  <c r="G7879" i="6"/>
  <c r="G7880" i="6"/>
  <c r="G7881" i="6"/>
  <c r="G7882" i="6"/>
  <c r="G7883" i="6"/>
  <c r="G7884" i="6"/>
  <c r="G7885" i="6"/>
  <c r="G7886" i="6"/>
  <c r="G7887" i="6"/>
  <c r="G7888" i="6"/>
  <c r="G7889" i="6"/>
  <c r="G7890" i="6"/>
  <c r="G7891" i="6"/>
  <c r="G7892" i="6"/>
  <c r="G7893" i="6"/>
  <c r="G7894" i="6"/>
  <c r="G7895" i="6"/>
  <c r="G7896" i="6"/>
  <c r="G7897" i="6"/>
  <c r="G7898" i="6"/>
  <c r="G7899" i="6"/>
  <c r="G7900" i="6"/>
  <c r="G7901" i="6"/>
  <c r="G7902" i="6"/>
  <c r="G7903" i="6"/>
  <c r="G7904" i="6"/>
  <c r="G7905" i="6"/>
  <c r="G7906" i="6"/>
  <c r="G7907" i="6"/>
  <c r="G7908" i="6"/>
  <c r="G7909" i="6"/>
  <c r="G7910" i="6"/>
  <c r="G7911" i="6"/>
  <c r="G7912" i="6"/>
  <c r="G7913" i="6"/>
  <c r="G7914" i="6"/>
  <c r="G7915" i="6"/>
  <c r="G7916" i="6"/>
  <c r="G7917" i="6"/>
  <c r="G7918" i="6"/>
  <c r="G7919" i="6"/>
  <c r="G7920" i="6"/>
  <c r="G7921" i="6"/>
  <c r="G7922" i="6"/>
  <c r="G7923" i="6"/>
  <c r="G7924" i="6"/>
  <c r="G7925" i="6"/>
  <c r="G7926" i="6"/>
  <c r="G7927" i="6"/>
  <c r="G7928" i="6"/>
  <c r="G7929" i="6"/>
  <c r="G7930" i="6"/>
  <c r="G7931" i="6"/>
  <c r="G7932" i="6"/>
  <c r="G7933" i="6"/>
  <c r="G7934" i="6"/>
  <c r="G7935" i="6"/>
  <c r="G7936" i="6"/>
  <c r="G7937" i="6"/>
  <c r="G7938" i="6"/>
  <c r="G7939" i="6"/>
  <c r="G7940" i="6"/>
  <c r="G7941" i="6"/>
  <c r="G7942" i="6"/>
  <c r="G7943" i="6"/>
  <c r="G7944" i="6"/>
  <c r="G7945" i="6"/>
  <c r="G7946" i="6"/>
  <c r="G7947" i="6"/>
  <c r="G7948" i="6"/>
  <c r="G7949" i="6"/>
  <c r="G7950" i="6"/>
  <c r="G7951" i="6"/>
  <c r="G7952" i="6"/>
  <c r="G7953" i="6"/>
  <c r="G7954" i="6"/>
  <c r="G7955" i="6"/>
  <c r="G7956" i="6"/>
  <c r="G7957" i="6"/>
  <c r="G7958" i="6"/>
  <c r="G7959" i="6"/>
  <c r="G7960" i="6"/>
  <c r="G7961" i="6"/>
  <c r="G7962" i="6"/>
  <c r="G7963" i="6"/>
  <c r="G7964" i="6"/>
  <c r="G7965" i="6"/>
  <c r="G7966" i="6"/>
  <c r="G7967" i="6"/>
  <c r="G7968" i="6"/>
  <c r="G7969" i="6"/>
  <c r="G7970" i="6"/>
  <c r="G7971" i="6"/>
  <c r="G7972" i="6"/>
  <c r="G7973" i="6"/>
  <c r="G7974" i="6"/>
  <c r="G7975" i="6"/>
  <c r="G7976" i="6"/>
  <c r="G7977" i="6"/>
  <c r="G7978" i="6"/>
  <c r="G7979" i="6"/>
  <c r="G7980" i="6"/>
  <c r="G7981" i="6"/>
  <c r="G7982" i="6"/>
  <c r="G7983" i="6"/>
  <c r="G7984" i="6"/>
  <c r="G7985" i="6"/>
  <c r="G7986" i="6"/>
  <c r="G7987" i="6"/>
  <c r="G7988" i="6"/>
  <c r="G7989" i="6"/>
  <c r="G7990" i="6"/>
  <c r="G7991" i="6"/>
  <c r="G7992" i="6"/>
  <c r="G7993" i="6"/>
  <c r="G7994" i="6"/>
  <c r="G7995" i="6"/>
  <c r="G7996" i="6"/>
  <c r="G7997" i="6"/>
  <c r="G7998" i="6"/>
  <c r="G7999" i="6"/>
  <c r="G8000" i="6"/>
  <c r="G8001" i="6"/>
  <c r="G8002" i="6"/>
  <c r="G8003" i="6"/>
  <c r="G8004" i="6"/>
  <c r="G8005" i="6"/>
  <c r="G8006" i="6"/>
  <c r="G8007" i="6"/>
  <c r="G8008" i="6"/>
  <c r="G8009" i="6"/>
  <c r="G8010" i="6"/>
  <c r="G8011" i="6"/>
  <c r="G8012" i="6"/>
  <c r="G8013" i="6"/>
  <c r="G8014" i="6"/>
  <c r="G8015" i="6"/>
  <c r="G8016" i="6"/>
  <c r="G8017" i="6"/>
  <c r="G8018" i="6"/>
  <c r="G8019" i="6"/>
  <c r="G8020" i="6"/>
  <c r="G8021" i="6"/>
  <c r="G8022" i="6"/>
  <c r="G8023" i="6"/>
  <c r="G8024" i="6"/>
  <c r="G8025" i="6"/>
  <c r="G8026" i="6"/>
  <c r="G8027" i="6"/>
  <c r="G8028" i="6"/>
  <c r="G8029" i="6"/>
  <c r="G8030" i="6"/>
  <c r="G8031" i="6"/>
  <c r="G8032" i="6"/>
  <c r="G8033" i="6"/>
  <c r="G8034" i="6"/>
  <c r="G8035" i="6"/>
  <c r="G8036" i="6"/>
  <c r="G8037" i="6"/>
  <c r="G8038" i="6"/>
  <c r="G8039" i="6"/>
  <c r="G8040" i="6"/>
  <c r="G8041" i="6"/>
  <c r="G8042" i="6"/>
  <c r="G8043" i="6"/>
  <c r="G8044" i="6"/>
  <c r="G8045" i="6"/>
  <c r="G8046" i="6"/>
  <c r="G8047" i="6"/>
  <c r="G8048" i="6"/>
  <c r="G8049" i="6"/>
  <c r="G8050" i="6"/>
  <c r="G8051" i="6"/>
  <c r="G8052" i="6"/>
  <c r="G8053" i="6"/>
  <c r="G8054" i="6"/>
  <c r="G8055" i="6"/>
  <c r="G8056" i="6"/>
  <c r="G8057" i="6"/>
  <c r="G8058" i="6"/>
  <c r="G8059" i="6"/>
  <c r="G8060" i="6"/>
  <c r="G8061" i="6"/>
  <c r="G8062" i="6"/>
  <c r="G8063" i="6"/>
  <c r="G8064" i="6"/>
  <c r="G8065" i="6"/>
  <c r="G8066" i="6"/>
  <c r="G8067" i="6"/>
  <c r="G8068" i="6"/>
  <c r="G8069" i="6"/>
  <c r="G8070" i="6"/>
  <c r="G8071" i="6"/>
  <c r="G8072" i="6"/>
  <c r="G8073" i="6"/>
  <c r="G8074" i="6"/>
  <c r="G8075" i="6"/>
  <c r="G8076" i="6"/>
  <c r="G8077" i="6"/>
  <c r="G8078" i="6"/>
  <c r="G8079" i="6"/>
  <c r="G8080" i="6"/>
  <c r="G8081" i="6"/>
  <c r="G8082" i="6"/>
  <c r="G8083" i="6"/>
  <c r="G8084" i="6"/>
  <c r="G8085" i="6"/>
  <c r="G8086" i="6"/>
  <c r="G8087" i="6"/>
  <c r="G8088" i="6"/>
  <c r="G8089" i="6"/>
  <c r="G8090" i="6"/>
  <c r="G8091" i="6"/>
  <c r="G8092" i="6"/>
  <c r="G8093" i="6"/>
  <c r="G8094" i="6"/>
  <c r="G8095" i="6"/>
  <c r="G8096" i="6"/>
  <c r="G8097" i="6"/>
  <c r="G8098" i="6"/>
  <c r="G8099" i="6"/>
  <c r="G8100" i="6"/>
  <c r="G8101" i="6"/>
  <c r="G8102" i="6"/>
  <c r="G8103" i="6"/>
  <c r="G8104" i="6"/>
  <c r="G8105" i="6"/>
  <c r="G8106" i="6"/>
  <c r="G8107" i="6"/>
  <c r="G8108" i="6"/>
  <c r="G8109" i="6"/>
  <c r="G8110" i="6"/>
  <c r="G8111" i="6"/>
  <c r="G8112" i="6"/>
  <c r="G8113" i="6"/>
  <c r="G8114" i="6"/>
  <c r="G8115" i="6"/>
  <c r="G8116" i="6"/>
  <c r="G8117" i="6"/>
  <c r="G8118" i="6"/>
  <c r="G8119" i="6"/>
  <c r="G8120" i="6"/>
  <c r="G8121" i="6"/>
  <c r="G8122" i="6"/>
  <c r="G8123" i="6"/>
  <c r="G8124" i="6"/>
  <c r="G8125" i="6"/>
  <c r="G8126" i="6"/>
  <c r="G8127" i="6"/>
  <c r="G8128" i="6"/>
  <c r="G8129" i="6"/>
  <c r="G8130" i="6"/>
  <c r="G8131" i="6"/>
  <c r="G8132" i="6"/>
  <c r="G8133" i="6"/>
  <c r="G8134" i="6"/>
  <c r="G8135" i="6"/>
  <c r="G8136" i="6"/>
  <c r="G8137" i="6"/>
  <c r="G8138" i="6"/>
  <c r="G8139" i="6"/>
  <c r="G8140" i="6"/>
  <c r="G8141" i="6"/>
  <c r="G8142" i="6"/>
  <c r="G8143" i="6"/>
  <c r="G8144" i="6"/>
  <c r="G8145" i="6"/>
  <c r="G8146" i="6"/>
  <c r="G8147" i="6"/>
  <c r="G8148" i="6"/>
  <c r="G8149" i="6"/>
  <c r="G8150" i="6"/>
  <c r="G8151" i="6"/>
  <c r="G8152" i="6"/>
  <c r="G8153" i="6"/>
  <c r="G8154" i="6"/>
  <c r="G8155" i="6"/>
  <c r="G8156" i="6"/>
  <c r="G8157" i="6"/>
  <c r="G8158" i="6"/>
  <c r="G8159" i="6"/>
  <c r="G8160" i="6"/>
  <c r="G8161" i="6"/>
  <c r="G8162" i="6"/>
  <c r="G8163" i="6"/>
  <c r="G8164" i="6"/>
  <c r="G8165" i="6"/>
  <c r="G8166" i="6"/>
  <c r="G8167" i="6"/>
  <c r="G8168" i="6"/>
  <c r="G8169" i="6"/>
  <c r="G8170" i="6"/>
  <c r="G8171" i="6"/>
  <c r="G8172" i="6"/>
  <c r="G8173" i="6"/>
  <c r="G8174" i="6"/>
  <c r="G8175" i="6"/>
  <c r="G8176" i="6"/>
  <c r="G8177" i="6"/>
  <c r="G8178" i="6"/>
  <c r="G8179" i="6"/>
  <c r="G8180" i="6"/>
  <c r="G8181" i="6"/>
  <c r="G8182" i="6"/>
  <c r="G8183" i="6"/>
  <c r="G8184" i="6"/>
  <c r="G8185" i="6"/>
  <c r="G8186" i="6"/>
  <c r="G8187" i="6"/>
  <c r="G8188" i="6"/>
  <c r="G8189" i="6"/>
  <c r="G8190" i="6"/>
  <c r="G8191" i="6"/>
  <c r="G8192" i="6"/>
  <c r="G8193" i="6"/>
  <c r="G8194" i="6"/>
  <c r="G8195" i="6"/>
  <c r="G8196" i="6"/>
  <c r="G8197" i="6"/>
  <c r="G8198" i="6"/>
  <c r="G8199" i="6"/>
  <c r="G8200" i="6"/>
  <c r="G8201" i="6"/>
  <c r="G8202" i="6"/>
  <c r="G8203" i="6"/>
  <c r="G8204" i="6"/>
  <c r="G8205" i="6"/>
  <c r="G8206" i="6"/>
  <c r="G8207" i="6"/>
  <c r="G8208" i="6"/>
  <c r="G8209" i="6"/>
  <c r="G8210" i="6"/>
  <c r="G8211" i="6"/>
  <c r="G8212" i="6"/>
  <c r="G8213" i="6"/>
  <c r="G8214" i="6"/>
  <c r="G8215" i="6"/>
  <c r="G8216" i="6"/>
  <c r="G8217" i="6"/>
  <c r="G8218" i="6"/>
  <c r="G8219" i="6"/>
  <c r="G8220" i="6"/>
  <c r="G8221" i="6"/>
  <c r="G8222" i="6"/>
  <c r="G8223" i="6"/>
  <c r="G8224" i="6"/>
  <c r="G8225" i="6"/>
  <c r="G8226" i="6"/>
  <c r="G8227" i="6"/>
  <c r="G8228" i="6"/>
  <c r="G8229" i="6"/>
  <c r="G8230" i="6"/>
  <c r="G8231" i="6"/>
  <c r="G8232" i="6"/>
  <c r="G8233" i="6"/>
  <c r="G8234" i="6"/>
  <c r="G8235" i="6"/>
  <c r="G8236" i="6"/>
  <c r="G8237" i="6"/>
  <c r="G8238" i="6"/>
  <c r="G8239" i="6"/>
  <c r="G8240" i="6"/>
  <c r="G8241" i="6"/>
  <c r="G8242" i="6"/>
  <c r="G8243" i="6"/>
  <c r="G8244" i="6"/>
  <c r="G8245" i="6"/>
  <c r="G8246" i="6"/>
  <c r="G8247" i="6"/>
  <c r="G8248" i="6"/>
  <c r="G8249" i="6"/>
  <c r="G8250" i="6"/>
  <c r="G8251" i="6"/>
  <c r="G8252" i="6"/>
  <c r="G8253" i="6"/>
  <c r="G8254" i="6"/>
  <c r="G8255" i="6"/>
  <c r="G8256" i="6"/>
  <c r="G8257" i="6"/>
  <c r="G8258" i="6"/>
  <c r="G8259" i="6"/>
  <c r="G8260" i="6"/>
  <c r="G8261" i="6"/>
  <c r="G8262" i="6"/>
  <c r="G8263" i="6"/>
  <c r="G8264" i="6"/>
  <c r="G8265" i="6"/>
  <c r="G8266" i="6"/>
  <c r="G8267" i="6"/>
  <c r="G8268" i="6"/>
  <c r="G8269" i="6"/>
  <c r="G8270" i="6"/>
  <c r="G8271" i="6"/>
  <c r="G8272" i="6"/>
  <c r="G8273" i="6"/>
  <c r="G8274" i="6"/>
  <c r="G8275" i="6"/>
  <c r="G8276" i="6"/>
  <c r="G8277" i="6"/>
  <c r="G8278" i="6"/>
  <c r="G8279" i="6"/>
  <c r="G8280" i="6"/>
  <c r="G8281" i="6"/>
  <c r="G8282" i="6"/>
  <c r="G8283" i="6"/>
  <c r="G8284" i="6"/>
  <c r="G8285" i="6"/>
  <c r="G8286" i="6"/>
  <c r="G8287" i="6"/>
  <c r="G8288" i="6"/>
  <c r="G8289" i="6"/>
  <c r="G8290" i="6"/>
  <c r="G8291" i="6"/>
  <c r="G8292" i="6"/>
  <c r="G8293" i="6"/>
  <c r="G8294" i="6"/>
  <c r="G8295" i="6"/>
  <c r="G8296" i="6"/>
  <c r="G8297" i="6"/>
  <c r="G8298" i="6"/>
  <c r="G8299" i="6"/>
  <c r="G8300" i="6"/>
  <c r="G8301" i="6"/>
  <c r="G8302" i="6"/>
  <c r="G8303" i="6"/>
  <c r="G8304" i="6"/>
  <c r="G8305" i="6"/>
  <c r="G8306" i="6"/>
  <c r="G8307" i="6"/>
  <c r="G8308" i="6"/>
  <c r="G8309" i="6"/>
  <c r="G8310" i="6"/>
  <c r="G8311" i="6"/>
  <c r="G8312" i="6"/>
  <c r="G8313" i="6"/>
  <c r="G8314" i="6"/>
  <c r="G8315" i="6"/>
  <c r="G8316" i="6"/>
  <c r="G8317" i="6"/>
  <c r="G8318" i="6"/>
  <c r="G8319" i="6"/>
  <c r="G8320" i="6"/>
  <c r="G8321" i="6"/>
  <c r="G8322" i="6"/>
  <c r="G8323" i="6"/>
  <c r="G8324" i="6"/>
  <c r="G8325" i="6"/>
  <c r="G8326" i="6"/>
  <c r="G8327" i="6"/>
  <c r="G8328" i="6"/>
  <c r="G8329" i="6"/>
  <c r="G8330" i="6"/>
  <c r="G8331" i="6"/>
  <c r="G8332" i="6"/>
  <c r="G8333" i="6"/>
  <c r="G8334" i="6"/>
  <c r="G8335" i="6"/>
  <c r="G8336" i="6"/>
  <c r="G8337" i="6"/>
  <c r="G8338" i="6"/>
  <c r="G8339" i="6"/>
  <c r="G8340" i="6"/>
  <c r="G8341" i="6"/>
  <c r="G8342" i="6"/>
  <c r="G8343" i="6"/>
  <c r="G8344" i="6"/>
  <c r="G8345" i="6"/>
  <c r="G8346" i="6"/>
  <c r="G8347" i="6"/>
  <c r="G8348" i="6"/>
  <c r="G8349" i="6"/>
  <c r="G8350" i="6"/>
  <c r="G8351" i="6"/>
  <c r="G8352" i="6"/>
  <c r="G8353" i="6"/>
  <c r="G8354" i="6"/>
  <c r="G8355" i="6"/>
  <c r="G8356" i="6"/>
  <c r="G8357" i="6"/>
  <c r="G8358" i="6"/>
  <c r="G8359" i="6"/>
  <c r="G8360" i="6"/>
  <c r="G8361" i="6"/>
  <c r="G8362" i="6"/>
  <c r="G8363" i="6"/>
  <c r="G8364" i="6"/>
  <c r="G8365" i="6"/>
  <c r="G8366" i="6"/>
  <c r="G8367" i="6"/>
  <c r="G8368" i="6"/>
  <c r="G8369" i="6"/>
  <c r="G8370" i="6"/>
  <c r="G8371" i="6"/>
  <c r="G8372" i="6"/>
  <c r="G8373" i="6"/>
  <c r="G8374" i="6"/>
  <c r="G8375" i="6"/>
  <c r="G8376" i="6"/>
  <c r="G8377" i="6"/>
  <c r="G8378" i="6"/>
  <c r="G8379" i="6"/>
  <c r="G8380" i="6"/>
  <c r="G8381" i="6"/>
  <c r="G8382" i="6"/>
  <c r="G8383" i="6"/>
  <c r="G8384" i="6"/>
  <c r="G8385" i="6"/>
  <c r="G8386" i="6"/>
  <c r="G8387" i="6"/>
  <c r="G8388" i="6"/>
  <c r="G8389" i="6"/>
  <c r="G8390" i="6"/>
  <c r="G8391" i="6"/>
  <c r="G8392" i="6"/>
  <c r="G8393" i="6"/>
  <c r="G8394" i="6"/>
  <c r="G8395" i="6"/>
  <c r="G8396" i="6"/>
  <c r="G8397" i="6"/>
  <c r="G8398" i="6"/>
  <c r="G8399" i="6"/>
  <c r="G8400" i="6"/>
  <c r="G8401" i="6"/>
  <c r="G8402" i="6"/>
  <c r="G8403" i="6"/>
  <c r="G8404" i="6"/>
  <c r="G8405" i="6"/>
  <c r="G8406" i="6"/>
  <c r="G8407" i="6"/>
  <c r="G8408" i="6"/>
  <c r="G8409" i="6"/>
  <c r="G8410" i="6"/>
  <c r="G8411" i="6"/>
  <c r="G8412" i="6"/>
  <c r="G8413" i="6"/>
  <c r="G8414" i="6"/>
  <c r="G8415" i="6"/>
  <c r="G8416" i="6"/>
  <c r="G8417" i="6"/>
  <c r="G8418" i="6"/>
  <c r="G8419" i="6"/>
  <c r="G8420" i="6"/>
  <c r="G8421" i="6"/>
  <c r="G8422" i="6"/>
  <c r="G8423" i="6"/>
  <c r="G8424" i="6"/>
  <c r="G8425" i="6"/>
  <c r="G8426" i="6"/>
  <c r="G8427" i="6"/>
  <c r="G8428" i="6"/>
  <c r="G8429" i="6"/>
  <c r="G8430" i="6"/>
  <c r="G8431" i="6"/>
  <c r="G8432" i="6"/>
  <c r="G8433" i="6"/>
  <c r="G8434" i="6"/>
  <c r="G8435" i="6"/>
  <c r="G8436" i="6"/>
  <c r="G8437" i="6"/>
  <c r="G8438" i="6"/>
  <c r="G8439" i="6"/>
  <c r="G8440" i="6"/>
  <c r="G8441" i="6"/>
  <c r="G8442" i="6"/>
  <c r="G8443" i="6"/>
  <c r="G8444" i="6"/>
  <c r="G8445" i="6"/>
  <c r="G8446" i="6"/>
  <c r="G8447" i="6"/>
  <c r="G8448" i="6"/>
  <c r="G8449" i="6"/>
  <c r="G8450" i="6"/>
  <c r="G8451" i="6"/>
  <c r="G8452" i="6"/>
  <c r="G8453" i="6"/>
  <c r="G8454" i="6"/>
  <c r="G8455" i="6"/>
  <c r="G8456" i="6"/>
  <c r="G8457" i="6"/>
  <c r="G8458" i="6"/>
  <c r="G8459" i="6"/>
  <c r="G8460" i="6"/>
  <c r="G8461" i="6"/>
  <c r="G8462" i="6"/>
  <c r="G8463" i="6"/>
  <c r="G8464" i="6"/>
  <c r="G8465" i="6"/>
  <c r="G8466" i="6"/>
  <c r="G8467" i="6"/>
  <c r="G8468" i="6"/>
  <c r="G8469" i="6"/>
  <c r="G8470" i="6"/>
  <c r="G8471" i="6"/>
  <c r="G8472" i="6"/>
  <c r="G8473" i="6"/>
  <c r="G8474" i="6"/>
  <c r="G8475" i="6"/>
  <c r="G8476" i="6"/>
  <c r="G8477" i="6"/>
  <c r="G8478" i="6"/>
  <c r="G8479" i="6"/>
  <c r="G8480" i="6"/>
  <c r="G8481" i="6"/>
  <c r="G8482" i="6"/>
  <c r="G8483" i="6"/>
  <c r="G8484" i="6"/>
  <c r="G8485" i="6"/>
  <c r="G8486" i="6"/>
  <c r="G8487" i="6"/>
  <c r="G8488" i="6"/>
  <c r="G8489" i="6"/>
  <c r="G8490" i="6"/>
  <c r="G8491" i="6"/>
  <c r="G8492" i="6"/>
  <c r="G8493" i="6"/>
  <c r="G8494" i="6"/>
  <c r="G8495" i="6"/>
  <c r="G8496" i="6"/>
  <c r="G8497" i="6"/>
  <c r="G8498" i="6"/>
  <c r="G8499" i="6"/>
  <c r="G8500" i="6"/>
  <c r="G8501" i="6"/>
  <c r="G8502" i="6"/>
  <c r="G8503" i="6"/>
  <c r="G8504" i="6"/>
  <c r="G8505" i="6"/>
  <c r="G8506" i="6"/>
  <c r="G8507" i="6"/>
  <c r="G8508" i="6"/>
  <c r="G8509" i="6"/>
  <c r="G8510" i="6"/>
  <c r="G8511" i="6"/>
  <c r="G8512" i="6"/>
  <c r="G8513" i="6"/>
  <c r="G8514" i="6"/>
  <c r="G8515" i="6"/>
  <c r="G8516" i="6"/>
  <c r="G8517" i="6"/>
  <c r="G8518" i="6"/>
  <c r="G8519" i="6"/>
  <c r="G8520" i="6"/>
  <c r="G8521" i="6"/>
  <c r="G8522" i="6"/>
  <c r="G8523" i="6"/>
  <c r="G8524" i="6"/>
  <c r="G8525" i="6"/>
  <c r="G8526" i="6"/>
  <c r="G8527" i="6"/>
  <c r="G8528" i="6"/>
  <c r="G8529" i="6"/>
  <c r="G8530" i="6"/>
  <c r="G8531" i="6"/>
  <c r="G8532" i="6"/>
  <c r="G8533" i="6"/>
  <c r="G8534" i="6"/>
  <c r="G8535" i="6"/>
  <c r="G8536" i="6"/>
  <c r="G8537" i="6"/>
  <c r="G8538" i="6"/>
  <c r="G8539" i="6"/>
  <c r="G8540" i="6"/>
  <c r="G8541" i="6"/>
  <c r="G8542" i="6"/>
  <c r="G8543" i="6"/>
  <c r="G8544" i="6"/>
  <c r="G8545" i="6"/>
  <c r="G8546" i="6"/>
  <c r="G8547" i="6"/>
  <c r="G8548" i="6"/>
  <c r="G8549" i="6"/>
  <c r="G8550" i="6"/>
  <c r="G8551" i="6"/>
  <c r="G8552" i="6"/>
  <c r="G8553" i="6"/>
  <c r="G8554" i="6"/>
  <c r="G8555" i="6"/>
  <c r="G8556" i="6"/>
  <c r="G8557" i="6"/>
  <c r="G8558" i="6"/>
  <c r="G8559" i="6"/>
  <c r="G8560" i="6"/>
  <c r="G8561" i="6"/>
  <c r="G8562" i="6"/>
  <c r="G8563" i="6"/>
  <c r="G8564" i="6"/>
  <c r="G8565" i="6"/>
  <c r="G8566" i="6"/>
  <c r="G8567" i="6"/>
  <c r="G8568" i="6"/>
  <c r="G8569" i="6"/>
  <c r="G8570" i="6"/>
  <c r="G8571" i="6"/>
  <c r="G8572" i="6"/>
  <c r="G8573" i="6"/>
  <c r="G8574" i="6"/>
  <c r="G8575" i="6"/>
  <c r="G8576" i="6"/>
  <c r="G8577" i="6"/>
  <c r="G8578" i="6"/>
  <c r="G8579" i="6"/>
  <c r="G8580" i="6"/>
  <c r="G8581" i="6"/>
  <c r="G8582" i="6"/>
  <c r="G8583" i="6"/>
  <c r="G8584" i="6"/>
  <c r="G8585" i="6"/>
  <c r="G8586" i="6"/>
  <c r="G8587" i="6"/>
  <c r="G8588" i="6"/>
  <c r="G8589" i="6"/>
  <c r="G8590" i="6"/>
  <c r="G8591" i="6"/>
  <c r="G8592" i="6"/>
  <c r="G8593" i="6"/>
  <c r="G8594" i="6"/>
  <c r="G8595" i="6"/>
  <c r="G8596" i="6"/>
  <c r="G8597" i="6"/>
  <c r="G8598" i="6"/>
  <c r="G8599" i="6"/>
  <c r="G8600" i="6"/>
  <c r="G8601" i="6"/>
  <c r="G8602" i="6"/>
  <c r="G8603" i="6"/>
  <c r="G8604" i="6"/>
  <c r="G8605" i="6"/>
  <c r="G8606" i="6"/>
  <c r="G8607" i="6"/>
  <c r="G8608" i="6"/>
  <c r="G8609" i="6"/>
  <c r="G8610" i="6"/>
  <c r="G8611" i="6"/>
  <c r="G8612" i="6"/>
  <c r="G8613" i="6"/>
  <c r="G8614" i="6"/>
  <c r="G8615" i="6"/>
  <c r="G8616" i="6"/>
  <c r="G8617" i="6"/>
  <c r="G8618" i="6"/>
  <c r="G8619" i="6"/>
  <c r="G8620" i="6"/>
  <c r="G8621" i="6"/>
  <c r="G8622" i="6"/>
  <c r="G8623" i="6"/>
  <c r="G8624" i="6"/>
  <c r="G8625" i="6"/>
  <c r="G8626" i="6"/>
  <c r="G8627" i="6"/>
  <c r="G8628" i="6"/>
  <c r="G8629" i="6"/>
  <c r="G8630" i="6"/>
  <c r="G8631" i="6"/>
  <c r="G8632" i="6"/>
  <c r="G8633" i="6"/>
  <c r="G8634" i="6"/>
  <c r="G8635" i="6"/>
  <c r="G8636" i="6"/>
  <c r="G8637" i="6"/>
  <c r="G8638" i="6"/>
  <c r="G8639" i="6"/>
  <c r="G8640" i="6"/>
  <c r="G8641" i="6"/>
  <c r="G8642" i="6"/>
  <c r="G8643" i="6"/>
  <c r="G8644" i="6"/>
  <c r="G8645" i="6"/>
  <c r="G8646" i="6"/>
  <c r="G8647" i="6"/>
  <c r="G8648" i="6"/>
  <c r="G8649" i="6"/>
  <c r="G8650" i="6"/>
  <c r="G8651" i="6"/>
  <c r="G8652" i="6"/>
  <c r="G8653" i="6"/>
  <c r="G8654" i="6"/>
  <c r="G8655" i="6"/>
  <c r="G8656" i="6"/>
  <c r="G8657" i="6"/>
  <c r="G8658" i="6"/>
  <c r="G8659" i="6"/>
  <c r="G8660" i="6"/>
  <c r="G8661" i="6"/>
  <c r="G8662" i="6"/>
  <c r="G8663" i="6"/>
  <c r="G8664" i="6"/>
  <c r="G8665" i="6"/>
  <c r="G8666" i="6"/>
  <c r="G8667" i="6"/>
  <c r="G8668" i="6"/>
  <c r="G8669" i="6"/>
  <c r="G8670" i="6"/>
  <c r="G8671" i="6"/>
  <c r="G8672" i="6"/>
  <c r="G8673" i="6"/>
  <c r="G8674" i="6"/>
  <c r="G8675" i="6"/>
  <c r="G8676" i="6"/>
  <c r="G8677" i="6"/>
  <c r="G8678" i="6"/>
  <c r="G8679" i="6"/>
  <c r="G8680" i="6"/>
  <c r="G8681" i="6"/>
  <c r="G8682" i="6"/>
  <c r="G8683" i="6"/>
  <c r="G8684" i="6"/>
  <c r="G8685" i="6"/>
  <c r="G8686" i="6"/>
  <c r="G8687" i="6"/>
  <c r="G8688" i="6"/>
  <c r="G8689" i="6"/>
  <c r="G8690" i="6"/>
  <c r="G8691" i="6"/>
  <c r="G8692" i="6"/>
  <c r="G8693" i="6"/>
  <c r="G8694" i="6"/>
  <c r="G8695" i="6"/>
  <c r="G8696" i="6"/>
  <c r="G8697" i="6"/>
  <c r="G8698" i="6"/>
  <c r="G8699" i="6"/>
  <c r="G8700" i="6"/>
  <c r="G8701" i="6"/>
  <c r="G8702" i="6"/>
  <c r="G8703" i="6"/>
  <c r="G8704" i="6"/>
  <c r="G8705" i="6"/>
  <c r="G8706" i="6"/>
  <c r="G8707" i="6"/>
  <c r="G8708" i="6"/>
  <c r="G8709" i="6"/>
  <c r="G8710" i="6"/>
  <c r="G8711" i="6"/>
  <c r="G8712" i="6"/>
  <c r="G8713" i="6"/>
  <c r="G8714" i="6"/>
  <c r="G8715" i="6"/>
  <c r="G8716" i="6"/>
  <c r="G8717" i="6"/>
  <c r="G8718" i="6"/>
  <c r="G8719" i="6"/>
  <c r="G8720" i="6"/>
  <c r="G8721" i="6"/>
  <c r="G8722" i="6"/>
  <c r="G8723" i="6"/>
  <c r="G8724" i="6"/>
  <c r="G8725" i="6"/>
  <c r="G8726" i="6"/>
  <c r="G8727" i="6"/>
  <c r="G8728" i="6"/>
  <c r="G8729" i="6"/>
  <c r="G8730" i="6"/>
  <c r="G8731" i="6"/>
  <c r="G8732" i="6"/>
  <c r="G8733" i="6"/>
  <c r="G8734" i="6"/>
  <c r="G8735" i="6"/>
  <c r="G8736" i="6"/>
  <c r="G8737" i="6"/>
  <c r="G8738" i="6"/>
  <c r="G8739" i="6"/>
  <c r="G8740" i="6"/>
  <c r="G8741" i="6"/>
  <c r="G8742" i="6"/>
  <c r="G8743" i="6"/>
  <c r="G8744" i="6"/>
  <c r="G8745" i="6"/>
  <c r="G8746" i="6"/>
  <c r="G8747" i="6"/>
  <c r="G8748" i="6"/>
  <c r="G8749" i="6"/>
  <c r="G8750" i="6"/>
  <c r="G8751" i="6"/>
  <c r="G8752" i="6"/>
  <c r="G8753" i="6"/>
  <c r="G8754" i="6"/>
  <c r="G8755" i="6"/>
  <c r="G8756" i="6"/>
  <c r="G8757" i="6"/>
  <c r="G8758" i="6"/>
  <c r="G8759" i="6"/>
  <c r="G8760" i="6"/>
  <c r="G8761" i="6"/>
  <c r="G8762" i="6"/>
  <c r="G8763" i="6"/>
  <c r="G8764" i="6"/>
  <c r="G8765" i="6"/>
  <c r="G8766" i="6"/>
  <c r="G8767" i="6"/>
  <c r="G8768" i="6"/>
  <c r="G8769" i="6"/>
  <c r="G8770" i="6"/>
  <c r="G8771" i="6"/>
  <c r="G8772" i="6"/>
  <c r="G8773" i="6"/>
  <c r="G8774" i="6"/>
  <c r="G8775" i="6"/>
  <c r="G8776" i="6"/>
  <c r="G8777" i="6"/>
  <c r="G8778" i="6"/>
  <c r="G8779" i="6"/>
  <c r="G8780" i="6"/>
  <c r="G8781" i="6"/>
  <c r="G8782" i="6"/>
  <c r="G8783" i="6"/>
  <c r="G8784" i="6"/>
  <c r="G8785" i="6"/>
  <c r="G8786" i="6"/>
  <c r="G8787" i="6"/>
  <c r="G8788" i="6"/>
  <c r="G8789" i="6"/>
  <c r="G8790" i="6"/>
  <c r="G8791" i="6"/>
  <c r="G8792" i="6"/>
  <c r="G8793" i="6"/>
  <c r="G8794" i="6"/>
  <c r="G8795" i="6"/>
  <c r="G8796" i="6"/>
  <c r="G8797" i="6"/>
  <c r="G8798" i="6"/>
  <c r="G8799" i="6"/>
  <c r="G8800" i="6"/>
  <c r="G8801" i="6"/>
  <c r="G8802" i="6"/>
  <c r="G8803" i="6"/>
  <c r="G8804" i="6"/>
  <c r="G8805" i="6"/>
  <c r="G8806" i="6"/>
  <c r="G8807" i="6"/>
  <c r="G8808" i="6"/>
  <c r="G8809" i="6"/>
  <c r="G8810" i="6"/>
  <c r="G8811" i="6"/>
  <c r="G8812" i="6"/>
  <c r="G8813" i="6"/>
  <c r="G8814" i="6"/>
  <c r="G8815" i="6"/>
  <c r="G8816" i="6"/>
  <c r="G8817" i="6"/>
  <c r="G8818" i="6"/>
  <c r="G8819" i="6"/>
  <c r="G8820" i="6"/>
  <c r="G8821" i="6"/>
  <c r="G8822" i="6"/>
  <c r="G8823" i="6"/>
  <c r="G8824" i="6"/>
  <c r="G8825" i="6"/>
  <c r="G8826" i="6"/>
  <c r="G8827" i="6"/>
  <c r="G8828" i="6"/>
  <c r="G8829" i="6"/>
  <c r="G8830" i="6"/>
  <c r="G8831" i="6"/>
  <c r="G8832" i="6"/>
  <c r="G8833" i="6"/>
  <c r="G8834" i="6"/>
  <c r="G8835" i="6"/>
  <c r="G8836" i="6"/>
  <c r="G8837" i="6"/>
  <c r="G8838" i="6"/>
  <c r="G8839" i="6"/>
  <c r="G8840" i="6"/>
  <c r="G8841" i="6"/>
  <c r="G8842" i="6"/>
  <c r="G8843" i="6"/>
  <c r="G8844" i="6"/>
  <c r="G8845" i="6"/>
  <c r="G8846" i="6"/>
  <c r="G8847" i="6"/>
  <c r="G8848" i="6"/>
  <c r="G8849" i="6"/>
  <c r="G8850" i="6"/>
  <c r="G8851" i="6"/>
  <c r="G8852" i="6"/>
  <c r="G8853" i="6"/>
  <c r="G8854" i="6"/>
  <c r="G8855" i="6"/>
  <c r="G8856" i="6"/>
  <c r="G8857" i="6"/>
  <c r="G8858" i="6"/>
  <c r="G8859" i="6"/>
  <c r="G8860" i="6"/>
  <c r="G8861" i="6"/>
  <c r="G8862" i="6"/>
  <c r="G8863" i="6"/>
  <c r="G8864" i="6"/>
  <c r="G8865" i="6"/>
  <c r="G8866" i="6"/>
  <c r="G8867" i="6"/>
  <c r="G8868" i="6"/>
  <c r="G8869" i="6"/>
  <c r="G8870" i="6"/>
  <c r="G8871" i="6"/>
  <c r="G8872" i="6"/>
  <c r="G8873" i="6"/>
  <c r="G8874" i="6"/>
  <c r="G8875" i="6"/>
  <c r="G8876" i="6"/>
  <c r="G8877" i="6"/>
  <c r="G8878" i="6"/>
  <c r="G8879" i="6"/>
  <c r="G8880" i="6"/>
  <c r="G8881" i="6"/>
  <c r="G8882" i="6"/>
  <c r="G8883" i="6"/>
  <c r="G8884" i="6"/>
  <c r="G8885" i="6"/>
  <c r="G8886" i="6"/>
  <c r="G8887" i="6"/>
  <c r="G8888" i="6"/>
  <c r="G8889" i="6"/>
  <c r="G8890" i="6"/>
  <c r="G8891" i="6"/>
  <c r="G8892" i="6"/>
  <c r="G8893" i="6"/>
  <c r="G8894" i="6"/>
  <c r="G8895" i="6"/>
  <c r="G8896" i="6"/>
  <c r="G8897" i="6"/>
  <c r="G8898" i="6"/>
  <c r="G8899" i="6"/>
  <c r="G8900" i="6"/>
  <c r="G8901" i="6"/>
  <c r="G8902" i="6"/>
  <c r="G8903" i="6"/>
  <c r="G8904" i="6"/>
  <c r="G8905" i="6"/>
  <c r="G8906" i="6"/>
  <c r="G8907" i="6"/>
  <c r="G8908" i="6"/>
  <c r="G8909" i="6"/>
  <c r="G8910" i="6"/>
  <c r="G8911" i="6"/>
  <c r="G8912" i="6"/>
  <c r="G8913" i="6"/>
  <c r="G8914" i="6"/>
  <c r="G8915" i="6"/>
  <c r="G8916" i="6"/>
  <c r="G8917" i="6"/>
  <c r="G8918" i="6"/>
  <c r="G8919" i="6"/>
  <c r="G8920" i="6"/>
  <c r="G8921" i="6"/>
  <c r="G8922" i="6"/>
  <c r="G8923" i="6"/>
  <c r="G8924" i="6"/>
  <c r="G8925" i="6"/>
  <c r="G8926" i="6"/>
  <c r="G8927" i="6"/>
  <c r="G8928" i="6"/>
  <c r="G8929" i="6"/>
  <c r="G8930" i="6"/>
  <c r="G8931" i="6"/>
  <c r="G8932" i="6"/>
  <c r="G8933" i="6"/>
  <c r="G8934" i="6"/>
  <c r="G8935" i="6"/>
  <c r="G8936" i="6"/>
  <c r="G8937" i="6"/>
  <c r="G8938" i="6"/>
  <c r="G8939" i="6"/>
  <c r="G8940" i="6"/>
  <c r="G8941" i="6"/>
  <c r="G8942" i="6"/>
  <c r="G8943" i="6"/>
  <c r="G8944" i="6"/>
  <c r="G8945" i="6"/>
  <c r="G8946" i="6"/>
  <c r="G8947" i="6"/>
  <c r="G8948" i="6"/>
  <c r="G8949" i="6"/>
  <c r="G8950" i="6"/>
  <c r="G8951" i="6"/>
  <c r="G8952" i="6"/>
  <c r="G8953" i="6"/>
  <c r="G8954" i="6"/>
  <c r="G8955" i="6"/>
  <c r="G8956" i="6"/>
  <c r="G8957" i="6"/>
  <c r="G8958" i="6"/>
  <c r="G8959" i="6"/>
  <c r="G8960" i="6"/>
  <c r="G8961" i="6"/>
  <c r="G8962" i="6"/>
  <c r="G8963" i="6"/>
  <c r="G8964" i="6"/>
  <c r="G8965" i="6"/>
  <c r="G8966" i="6"/>
  <c r="G8967" i="6"/>
  <c r="G8968" i="6"/>
  <c r="G8969" i="6"/>
  <c r="G8970" i="6"/>
  <c r="G8971" i="6"/>
  <c r="G8972" i="6"/>
  <c r="G8973" i="6"/>
  <c r="G8974" i="6"/>
  <c r="G8975" i="6"/>
  <c r="G8976" i="6"/>
  <c r="G8977" i="6"/>
  <c r="G8978" i="6"/>
  <c r="G8979" i="6"/>
  <c r="G8980" i="6"/>
  <c r="G8981" i="6"/>
  <c r="G8982" i="6"/>
  <c r="G8983" i="6"/>
  <c r="G8984" i="6"/>
  <c r="G8985" i="6"/>
  <c r="G8986" i="6"/>
  <c r="G8987" i="6"/>
  <c r="G8988" i="6"/>
  <c r="G8989" i="6"/>
  <c r="G8990" i="6"/>
  <c r="G8991" i="6"/>
  <c r="G8992" i="6"/>
  <c r="G8993" i="6"/>
  <c r="G8994" i="6"/>
  <c r="G8995" i="6"/>
  <c r="G8996" i="6"/>
  <c r="G8997" i="6"/>
  <c r="G8998" i="6"/>
  <c r="G8999" i="6"/>
  <c r="G9000" i="6"/>
  <c r="G9001" i="6"/>
  <c r="G9002" i="6"/>
  <c r="G9003" i="6"/>
  <c r="G9004" i="6"/>
  <c r="G9005" i="6"/>
  <c r="G9006" i="6"/>
  <c r="G9007" i="6"/>
  <c r="G9008" i="6"/>
  <c r="G9009" i="6"/>
  <c r="G9010" i="6"/>
  <c r="G9011" i="6"/>
  <c r="G9012" i="6"/>
  <c r="G9013" i="6"/>
  <c r="G9014" i="6"/>
  <c r="G9015" i="6"/>
  <c r="G9016" i="6"/>
  <c r="G9017" i="6"/>
  <c r="G9018" i="6"/>
  <c r="G9019" i="6"/>
  <c r="G9020" i="6"/>
  <c r="G9021" i="6"/>
  <c r="G9022" i="6"/>
  <c r="G9023" i="6"/>
  <c r="G9024" i="6"/>
  <c r="G9025" i="6"/>
  <c r="G9026" i="6"/>
  <c r="G9027" i="6"/>
  <c r="G9028" i="6"/>
  <c r="G9029" i="6"/>
  <c r="G9030" i="6"/>
  <c r="G9031" i="6"/>
  <c r="G9032" i="6"/>
  <c r="G9033" i="6"/>
  <c r="G9034" i="6"/>
  <c r="G9035" i="6"/>
  <c r="G9036" i="6"/>
  <c r="G9037" i="6"/>
  <c r="G9038" i="6"/>
  <c r="G9039" i="6"/>
  <c r="G9040" i="6"/>
  <c r="G9041" i="6"/>
  <c r="G9042" i="6"/>
  <c r="G9043" i="6"/>
  <c r="G9044" i="6"/>
  <c r="G9045" i="6"/>
  <c r="G9046" i="6"/>
  <c r="G9047" i="6"/>
  <c r="G9048" i="6"/>
  <c r="G9049" i="6"/>
  <c r="G9050" i="6"/>
  <c r="G9051" i="6"/>
  <c r="G9052" i="6"/>
  <c r="G9053" i="6"/>
  <c r="G9054" i="6"/>
  <c r="G9055" i="6"/>
  <c r="G9056" i="6"/>
  <c r="G9057" i="6"/>
  <c r="G9058" i="6"/>
  <c r="G9059" i="6"/>
  <c r="G9060" i="6"/>
  <c r="G9061" i="6"/>
  <c r="G9062" i="6"/>
  <c r="G9063" i="6"/>
  <c r="G9064" i="6"/>
  <c r="G9065" i="6"/>
  <c r="G9066" i="6"/>
  <c r="G9067" i="6"/>
  <c r="G9068" i="6"/>
  <c r="G9069" i="6"/>
  <c r="G9070" i="6"/>
  <c r="G9071" i="6"/>
  <c r="G9072" i="6"/>
  <c r="G9073" i="6"/>
  <c r="G9074" i="6"/>
  <c r="G9075" i="6"/>
  <c r="G9076" i="6"/>
  <c r="G9077" i="6"/>
  <c r="G9078" i="6"/>
  <c r="G9079" i="6"/>
  <c r="G9080" i="6"/>
  <c r="G9081" i="6"/>
  <c r="G9082" i="6"/>
  <c r="G9083" i="6"/>
  <c r="G9084" i="6"/>
  <c r="G9085" i="6"/>
  <c r="G9086" i="6"/>
  <c r="G9087" i="6"/>
  <c r="G9088" i="6"/>
  <c r="G9089" i="6"/>
  <c r="G9090" i="6"/>
  <c r="G9091" i="6"/>
  <c r="G9092" i="6"/>
  <c r="G9093" i="6"/>
  <c r="G9094" i="6"/>
  <c r="G9095" i="6"/>
  <c r="G9096" i="6"/>
  <c r="G9097" i="6"/>
  <c r="G9098" i="6"/>
  <c r="G9099" i="6"/>
  <c r="G9100" i="6"/>
  <c r="G9101" i="6"/>
  <c r="G9102" i="6"/>
  <c r="G9103" i="6"/>
  <c r="G9104" i="6"/>
  <c r="G9105" i="6"/>
  <c r="G9106" i="6"/>
  <c r="G9107" i="6"/>
  <c r="G9108" i="6"/>
  <c r="G9109" i="6"/>
  <c r="G9110" i="6"/>
  <c r="G9111" i="6"/>
  <c r="G9112" i="6"/>
  <c r="G9113" i="6"/>
  <c r="G9114" i="6"/>
  <c r="G9115" i="6"/>
  <c r="G9116" i="6"/>
  <c r="G9117" i="6"/>
  <c r="G9118" i="6"/>
  <c r="G9119" i="6"/>
  <c r="G9120" i="6"/>
  <c r="G9121" i="6"/>
  <c r="G9122" i="6"/>
  <c r="G9123" i="6"/>
  <c r="G9124" i="6"/>
  <c r="G9125" i="6"/>
  <c r="G9126" i="6"/>
  <c r="G9127" i="6"/>
  <c r="G9128" i="6"/>
  <c r="G9129" i="6"/>
  <c r="G9130" i="6"/>
  <c r="G9131" i="6"/>
  <c r="G9132" i="6"/>
  <c r="G9133" i="6"/>
  <c r="G9134" i="6"/>
  <c r="G9135" i="6"/>
  <c r="G9136" i="6"/>
  <c r="G9137" i="6"/>
  <c r="G9138" i="6"/>
  <c r="G9139" i="6"/>
  <c r="G9140" i="6"/>
  <c r="G9141" i="6"/>
  <c r="G9142" i="6"/>
  <c r="G9143" i="6"/>
  <c r="G9144" i="6"/>
  <c r="G9145" i="6"/>
  <c r="G9146" i="6"/>
  <c r="G9147" i="6"/>
  <c r="G9148" i="6"/>
  <c r="G9149" i="6"/>
  <c r="G9150" i="6"/>
  <c r="G9151" i="6"/>
  <c r="G9152" i="6"/>
  <c r="G9153" i="6"/>
  <c r="G9154" i="6"/>
  <c r="G9155" i="6"/>
  <c r="G9156" i="6"/>
  <c r="G9157" i="6"/>
  <c r="G9158" i="6"/>
  <c r="G9159" i="6"/>
  <c r="G9160" i="6"/>
  <c r="G9161" i="6"/>
  <c r="G9162" i="6"/>
  <c r="G9163" i="6"/>
  <c r="G9164" i="6"/>
  <c r="G9165" i="6"/>
  <c r="G9166" i="6"/>
  <c r="G9167" i="6"/>
  <c r="G9168" i="6"/>
  <c r="G9169" i="6"/>
  <c r="G9170" i="6"/>
  <c r="G9171" i="6"/>
  <c r="G9172" i="6"/>
  <c r="G9173" i="6"/>
  <c r="G9174" i="6"/>
  <c r="G9175" i="6"/>
  <c r="G9176" i="6"/>
  <c r="G9177" i="6"/>
  <c r="G9178" i="6"/>
  <c r="G9179" i="6"/>
  <c r="G9180" i="6"/>
  <c r="G9181" i="6"/>
  <c r="G9182" i="6"/>
  <c r="G9183" i="6"/>
  <c r="G9184" i="6"/>
  <c r="G9185" i="6"/>
  <c r="G9186" i="6"/>
  <c r="G9187" i="6"/>
  <c r="G9188" i="6"/>
  <c r="G9189" i="6"/>
  <c r="G9190" i="6"/>
  <c r="G9191" i="6"/>
  <c r="G9192" i="6"/>
  <c r="G9193" i="6"/>
  <c r="G9194" i="6"/>
  <c r="G9195" i="6"/>
  <c r="G9196" i="6"/>
  <c r="G9197" i="6"/>
  <c r="G9198" i="6"/>
  <c r="G9199" i="6"/>
  <c r="G9200" i="6"/>
  <c r="G9201" i="6"/>
  <c r="G9202" i="6"/>
  <c r="G9203" i="6"/>
  <c r="G9204" i="6"/>
  <c r="G9205" i="6"/>
  <c r="G9206" i="6"/>
  <c r="G9207" i="6"/>
  <c r="G9208" i="6"/>
  <c r="G9209" i="6"/>
  <c r="G9210" i="6"/>
  <c r="G9211" i="6"/>
  <c r="G9212" i="6"/>
  <c r="G9213" i="6"/>
  <c r="G9214" i="6"/>
  <c r="G9215" i="6"/>
  <c r="G9216" i="6"/>
  <c r="G9217" i="6"/>
  <c r="G9218" i="6"/>
  <c r="G9219" i="6"/>
  <c r="G9220" i="6"/>
  <c r="G9221" i="6"/>
  <c r="G9222" i="6"/>
  <c r="G9223" i="6"/>
  <c r="G9224" i="6"/>
  <c r="G9225" i="6"/>
  <c r="G9226" i="6"/>
  <c r="G9227" i="6"/>
  <c r="G9228" i="6"/>
  <c r="G9229" i="6"/>
  <c r="G9230" i="6"/>
  <c r="G9231" i="6"/>
  <c r="G9232" i="6"/>
  <c r="G9233" i="6"/>
  <c r="G9234" i="6"/>
  <c r="G9235" i="6"/>
  <c r="G9236" i="6"/>
  <c r="G9237" i="6"/>
  <c r="G9238" i="6"/>
  <c r="G9239" i="6"/>
  <c r="G9240" i="6"/>
  <c r="G9241" i="6"/>
  <c r="G9242" i="6"/>
  <c r="G9243" i="6"/>
  <c r="G9244" i="6"/>
  <c r="G9245" i="6"/>
  <c r="G9246" i="6"/>
  <c r="G9247" i="6"/>
  <c r="G9248" i="6"/>
  <c r="G9249" i="6"/>
  <c r="G9250" i="6"/>
  <c r="G9251" i="6"/>
  <c r="G9252" i="6"/>
  <c r="G9253" i="6"/>
  <c r="G9254" i="6"/>
  <c r="G9255" i="6"/>
  <c r="G9256" i="6"/>
  <c r="G9257" i="6"/>
  <c r="G9258" i="6"/>
  <c r="G9259" i="6"/>
  <c r="G9260" i="6"/>
  <c r="G9261" i="6"/>
  <c r="G9262" i="6"/>
  <c r="G9263" i="6"/>
  <c r="G9264" i="6"/>
  <c r="G9265" i="6"/>
  <c r="G9266" i="6"/>
  <c r="G9267" i="6"/>
  <c r="G9268" i="6"/>
  <c r="G9269" i="6"/>
  <c r="G9270" i="6"/>
  <c r="G9271" i="6"/>
  <c r="G9272" i="6"/>
  <c r="G9273" i="6"/>
  <c r="G9274" i="6"/>
  <c r="G9275" i="6"/>
  <c r="G9276" i="6"/>
  <c r="G9277" i="6"/>
  <c r="G9278" i="6"/>
  <c r="G9279" i="6"/>
  <c r="G9280" i="6"/>
  <c r="G9281" i="6"/>
  <c r="G9282" i="6"/>
  <c r="G9283" i="6"/>
  <c r="G9284" i="6"/>
  <c r="G9285" i="6"/>
  <c r="G9286" i="6"/>
  <c r="G9287" i="6"/>
  <c r="G9288" i="6"/>
  <c r="G9289" i="6"/>
  <c r="G9290" i="6"/>
  <c r="G9291" i="6"/>
  <c r="G9292" i="6"/>
  <c r="G9293" i="6"/>
  <c r="G9294" i="6"/>
  <c r="G9295" i="6"/>
  <c r="G9296" i="6"/>
  <c r="G9297" i="6"/>
  <c r="G9298" i="6"/>
  <c r="G9299" i="6"/>
  <c r="G9300" i="6"/>
  <c r="G9301" i="6"/>
  <c r="G9302" i="6"/>
  <c r="G9303" i="6"/>
  <c r="G9304" i="6"/>
  <c r="G9305" i="6"/>
  <c r="G9306" i="6"/>
  <c r="G9307" i="6"/>
  <c r="G9308" i="6"/>
  <c r="G9309" i="6"/>
  <c r="G9310" i="6"/>
  <c r="G9311" i="6"/>
  <c r="G9312" i="6"/>
  <c r="G9313" i="6"/>
  <c r="G9314" i="6"/>
  <c r="G9315" i="6"/>
  <c r="G9316" i="6"/>
  <c r="G9317" i="6"/>
  <c r="G9318" i="6"/>
  <c r="G9319" i="6"/>
  <c r="G9320" i="6"/>
  <c r="G9321" i="6"/>
  <c r="G9322" i="6"/>
  <c r="G9323" i="6"/>
  <c r="G9324" i="6"/>
  <c r="G9325" i="6"/>
  <c r="G9326" i="6"/>
  <c r="G9327" i="6"/>
  <c r="G9328" i="6"/>
  <c r="G9329" i="6"/>
  <c r="G9330" i="6"/>
  <c r="G9331" i="6"/>
  <c r="G9332" i="6"/>
  <c r="G9333" i="6"/>
  <c r="G9334" i="6"/>
  <c r="G9335" i="6"/>
  <c r="G9336" i="6"/>
  <c r="G9337" i="6"/>
  <c r="G9338" i="6"/>
  <c r="G9339" i="6"/>
  <c r="G9340" i="6"/>
  <c r="G9341" i="6"/>
  <c r="G9342" i="6"/>
  <c r="G9343" i="6"/>
  <c r="G9344" i="6"/>
  <c r="G9345" i="6"/>
  <c r="G9346" i="6"/>
  <c r="G9347" i="6"/>
  <c r="G9348" i="6"/>
  <c r="G9349" i="6"/>
  <c r="G9350" i="6"/>
  <c r="G9351" i="6"/>
  <c r="G9352" i="6"/>
  <c r="G9353" i="6"/>
  <c r="G9354" i="6"/>
  <c r="G9355" i="6"/>
  <c r="G9356" i="6"/>
  <c r="G9357" i="6"/>
  <c r="G9358" i="6"/>
  <c r="G9359" i="6"/>
  <c r="G9360" i="6"/>
  <c r="G9361" i="6"/>
  <c r="G9362" i="6"/>
  <c r="G9363" i="6"/>
  <c r="G9364" i="6"/>
  <c r="G9365" i="6"/>
  <c r="G9366" i="6"/>
  <c r="G9367" i="6"/>
  <c r="G9368" i="6"/>
  <c r="G9369" i="6"/>
  <c r="G9370" i="6"/>
  <c r="G9371" i="6"/>
  <c r="G9372" i="6"/>
  <c r="G9373" i="6"/>
  <c r="G9374" i="6"/>
  <c r="G9375" i="6"/>
  <c r="G9376" i="6"/>
  <c r="G9377" i="6"/>
  <c r="G9378" i="6"/>
  <c r="G9379" i="6"/>
  <c r="G9380" i="6"/>
  <c r="G9381" i="6"/>
  <c r="G9382" i="6"/>
  <c r="G9383" i="6"/>
  <c r="G9384" i="6"/>
  <c r="G9385" i="6"/>
  <c r="G9386" i="6"/>
  <c r="G9387" i="6"/>
  <c r="G9388" i="6"/>
  <c r="G9389" i="6"/>
  <c r="G9390" i="6"/>
  <c r="G9391" i="6"/>
  <c r="G9392" i="6"/>
  <c r="G9393" i="6"/>
  <c r="G9394" i="6"/>
  <c r="G9395" i="6"/>
  <c r="G9396" i="6"/>
  <c r="G9397" i="6"/>
  <c r="G9398" i="6"/>
  <c r="G9399" i="6"/>
  <c r="G9400" i="6"/>
  <c r="G9401" i="6"/>
  <c r="G9402" i="6"/>
  <c r="G9403" i="6"/>
  <c r="G9404" i="6"/>
  <c r="G9405" i="6"/>
  <c r="G9406" i="6"/>
  <c r="G9407" i="6"/>
  <c r="G9408" i="6"/>
  <c r="G9409" i="6"/>
  <c r="G9410" i="6"/>
  <c r="G9411" i="6"/>
  <c r="G9412" i="6"/>
  <c r="G9413" i="6"/>
  <c r="G9414" i="6"/>
  <c r="G9415" i="6"/>
  <c r="G9416" i="6"/>
  <c r="G9417" i="6"/>
  <c r="G9418" i="6"/>
  <c r="G9419" i="6"/>
  <c r="G9420" i="6"/>
  <c r="G9421" i="6"/>
  <c r="G9422" i="6"/>
  <c r="G9423" i="6"/>
  <c r="G9424" i="6"/>
  <c r="G9425" i="6"/>
  <c r="G9426" i="6"/>
  <c r="G9427" i="6"/>
  <c r="G9428" i="6"/>
  <c r="G9429" i="6"/>
  <c r="G9430" i="6"/>
  <c r="G9431" i="6"/>
  <c r="G9432" i="6"/>
  <c r="G9433" i="6"/>
  <c r="G9434" i="6"/>
  <c r="G9435" i="6"/>
  <c r="G9436" i="6"/>
  <c r="G9437" i="6"/>
  <c r="G9438" i="6"/>
  <c r="G9439" i="6"/>
  <c r="G9440" i="6"/>
  <c r="G9441" i="6"/>
  <c r="G9442" i="6"/>
  <c r="G9443" i="6"/>
  <c r="G9444" i="6"/>
  <c r="G9445" i="6"/>
  <c r="G9446" i="6"/>
  <c r="G9447" i="6"/>
  <c r="G9448" i="6"/>
  <c r="G9449" i="6"/>
  <c r="G9450" i="6"/>
  <c r="G9451" i="6"/>
  <c r="G9452" i="6"/>
  <c r="G9453" i="6"/>
  <c r="G9454" i="6"/>
  <c r="G9455" i="6"/>
  <c r="G9456" i="6"/>
  <c r="G9457" i="6"/>
  <c r="G9458" i="6"/>
  <c r="G9459" i="6"/>
  <c r="G9460" i="6"/>
  <c r="G9461" i="6"/>
  <c r="G9462" i="6"/>
  <c r="G9463" i="6"/>
  <c r="G9464" i="6"/>
  <c r="G9465" i="6"/>
  <c r="G9466" i="6"/>
  <c r="G9467" i="6"/>
  <c r="G9468" i="6"/>
  <c r="G9469" i="6"/>
  <c r="G9470" i="6"/>
  <c r="G9471" i="6"/>
  <c r="G9472" i="6"/>
  <c r="G9473" i="6"/>
  <c r="G9474" i="6"/>
  <c r="G9475" i="6"/>
  <c r="G9476" i="6"/>
  <c r="G9477" i="6"/>
  <c r="G9478" i="6"/>
  <c r="G9479" i="6"/>
  <c r="G9480" i="6"/>
  <c r="G9481" i="6"/>
  <c r="G9482" i="6"/>
  <c r="G9483" i="6"/>
  <c r="G9484" i="6"/>
  <c r="G9485" i="6"/>
  <c r="G9486" i="6"/>
  <c r="G9487" i="6"/>
  <c r="G9488" i="6"/>
  <c r="G9489" i="6"/>
  <c r="G9490" i="6"/>
  <c r="G9491" i="6"/>
  <c r="G9492" i="6"/>
  <c r="G9493" i="6"/>
  <c r="G9494" i="6"/>
  <c r="G9495" i="6"/>
  <c r="G9496" i="6"/>
  <c r="G9497" i="6"/>
  <c r="G9498" i="6"/>
  <c r="G9499" i="6"/>
  <c r="G9500" i="6"/>
  <c r="G9501" i="6"/>
  <c r="G9502" i="6"/>
  <c r="G9503" i="6"/>
  <c r="G9504" i="6"/>
  <c r="G9505" i="6"/>
  <c r="G9506" i="6"/>
  <c r="G9507" i="6"/>
  <c r="G9508" i="6"/>
  <c r="G9509" i="6"/>
  <c r="G9510" i="6"/>
  <c r="G9511" i="6"/>
  <c r="G9512" i="6"/>
  <c r="G9513" i="6"/>
  <c r="G9514" i="6"/>
  <c r="G9515" i="6"/>
  <c r="G9516" i="6"/>
  <c r="G9517" i="6"/>
  <c r="G9518" i="6"/>
  <c r="G9519" i="6"/>
  <c r="G9520" i="6"/>
  <c r="G9521" i="6"/>
  <c r="G9522" i="6"/>
  <c r="G9523" i="6"/>
  <c r="G9524" i="6"/>
  <c r="G9525" i="6"/>
  <c r="G9526" i="6"/>
  <c r="G9527" i="6"/>
  <c r="G9528" i="6"/>
  <c r="G9529" i="6"/>
  <c r="G9530" i="6"/>
  <c r="G9531" i="6"/>
  <c r="G9532" i="6"/>
  <c r="G9533" i="6"/>
  <c r="G9534" i="6"/>
  <c r="G9535" i="6"/>
  <c r="G9536" i="6"/>
  <c r="G9537" i="6"/>
  <c r="G9538" i="6"/>
  <c r="G9539" i="6"/>
  <c r="G9540" i="6"/>
  <c r="G9541" i="6"/>
  <c r="G9542" i="6"/>
  <c r="G9543" i="6"/>
  <c r="G9544" i="6"/>
  <c r="G9545" i="6"/>
  <c r="G9546" i="6"/>
  <c r="G9547" i="6"/>
  <c r="G9548" i="6"/>
  <c r="G9549" i="6"/>
  <c r="G9550" i="6"/>
  <c r="G9551" i="6"/>
  <c r="G9552" i="6"/>
  <c r="G9553" i="6"/>
  <c r="G9554" i="6"/>
  <c r="G9555" i="6"/>
  <c r="G9556" i="6"/>
  <c r="G9557" i="6"/>
  <c r="G9558" i="6"/>
  <c r="G9559" i="6"/>
  <c r="G9560" i="6"/>
  <c r="G9561" i="6"/>
  <c r="G9562" i="6"/>
  <c r="G9563" i="6"/>
  <c r="G9564" i="6"/>
  <c r="G9565" i="6"/>
  <c r="G9566" i="6"/>
  <c r="G9567" i="6"/>
  <c r="G9568" i="6"/>
  <c r="G9569" i="6"/>
  <c r="G9570" i="6"/>
  <c r="G9571" i="6"/>
  <c r="G9572" i="6"/>
  <c r="G9573" i="6"/>
  <c r="G9574" i="6"/>
  <c r="G9575" i="6"/>
  <c r="G9576" i="6"/>
  <c r="G9577" i="6"/>
  <c r="G9578" i="6"/>
  <c r="G9579" i="6"/>
  <c r="G9580" i="6"/>
  <c r="G9581" i="6"/>
  <c r="G9582" i="6"/>
  <c r="G9583" i="6"/>
  <c r="G9584" i="6"/>
  <c r="G9585" i="6"/>
  <c r="G9586" i="6"/>
  <c r="G9587" i="6"/>
  <c r="G9588" i="6"/>
  <c r="G9589" i="6"/>
  <c r="G9590" i="6"/>
  <c r="G9591" i="6"/>
  <c r="G9592" i="6"/>
  <c r="G9593" i="6"/>
  <c r="G9594" i="6"/>
  <c r="G9595" i="6"/>
  <c r="G9596" i="6"/>
  <c r="G9597" i="6"/>
  <c r="G9598" i="6"/>
  <c r="G9599" i="6"/>
  <c r="G9600" i="6"/>
  <c r="G9601" i="6"/>
  <c r="G9602" i="6"/>
  <c r="G9603" i="6"/>
  <c r="G9604" i="6"/>
  <c r="G9605" i="6"/>
  <c r="G9606" i="6"/>
  <c r="G9607" i="6"/>
  <c r="G9608" i="6"/>
  <c r="G9609" i="6"/>
  <c r="G9610" i="6"/>
  <c r="G9611" i="6"/>
  <c r="G9612" i="6"/>
  <c r="G9613" i="6"/>
  <c r="G9614" i="6"/>
  <c r="G9615" i="6"/>
  <c r="G9616" i="6"/>
  <c r="G9617" i="6"/>
  <c r="G9618" i="6"/>
  <c r="G9619" i="6"/>
  <c r="G9620" i="6"/>
  <c r="G9621" i="6"/>
  <c r="G9622" i="6"/>
  <c r="G9623" i="6"/>
  <c r="G9624" i="6"/>
  <c r="G9625" i="6"/>
  <c r="G9626" i="6"/>
  <c r="G9627" i="6"/>
  <c r="G9628" i="6"/>
  <c r="G9629" i="6"/>
  <c r="G9630" i="6"/>
  <c r="G9631" i="6"/>
  <c r="G9632" i="6"/>
  <c r="G9633" i="6"/>
  <c r="G9634" i="6"/>
  <c r="G9635" i="6"/>
  <c r="G9636" i="6"/>
  <c r="G9637" i="6"/>
  <c r="G9638" i="6"/>
  <c r="G9639" i="6"/>
  <c r="G9640" i="6"/>
  <c r="G9641" i="6"/>
  <c r="G9642" i="6"/>
  <c r="G9643" i="6"/>
  <c r="G9644" i="6"/>
  <c r="G9645" i="6"/>
  <c r="G9646" i="6"/>
  <c r="G9647" i="6"/>
  <c r="G9648" i="6"/>
  <c r="G9649" i="6"/>
  <c r="G9650" i="6"/>
  <c r="G9651" i="6"/>
  <c r="G9652" i="6"/>
  <c r="G9653" i="6"/>
  <c r="G9654" i="6"/>
  <c r="G9655" i="6"/>
  <c r="G9656" i="6"/>
  <c r="G9657" i="6"/>
  <c r="G9658" i="6"/>
  <c r="G9659" i="6"/>
  <c r="G9660" i="6"/>
  <c r="G9661" i="6"/>
  <c r="G9662" i="6"/>
  <c r="G9663" i="6"/>
  <c r="G9664" i="6"/>
  <c r="G9665" i="6"/>
  <c r="G9666" i="6"/>
  <c r="G9667" i="6"/>
  <c r="G9668" i="6"/>
  <c r="G9669" i="6"/>
  <c r="G9670" i="6"/>
  <c r="G9671" i="6"/>
  <c r="G9672" i="6"/>
  <c r="G9673" i="6"/>
  <c r="G9674" i="6"/>
  <c r="G9675" i="6"/>
  <c r="G9676" i="6"/>
  <c r="G9677" i="6"/>
  <c r="G9678" i="6"/>
  <c r="G9679" i="6"/>
  <c r="G9680" i="6"/>
  <c r="G9681" i="6"/>
  <c r="G9682" i="6"/>
  <c r="G9683" i="6"/>
  <c r="G9684" i="6"/>
  <c r="G9685" i="6"/>
  <c r="G9686" i="6"/>
  <c r="G9687" i="6"/>
  <c r="G9688" i="6"/>
  <c r="G9689" i="6"/>
  <c r="G9690" i="6"/>
  <c r="G9691" i="6"/>
  <c r="G9692" i="6"/>
  <c r="G9693" i="6"/>
  <c r="G9694" i="6"/>
  <c r="G9695" i="6"/>
  <c r="G9696" i="6"/>
  <c r="G9697" i="6"/>
  <c r="G9698" i="6"/>
  <c r="G9699" i="6"/>
  <c r="G9700" i="6"/>
  <c r="G9701" i="6"/>
  <c r="G9702" i="6"/>
  <c r="G9703" i="6"/>
  <c r="G9704" i="6"/>
  <c r="G9705" i="6"/>
  <c r="G9706" i="6"/>
  <c r="G9707" i="6"/>
  <c r="G9708" i="6"/>
  <c r="G9709" i="6"/>
  <c r="G9710" i="6"/>
  <c r="G9711" i="6"/>
  <c r="G9712" i="6"/>
  <c r="G9713" i="6"/>
  <c r="G9714" i="6"/>
  <c r="G9715" i="6"/>
  <c r="G9716" i="6"/>
  <c r="G9717" i="6"/>
  <c r="G9718" i="6"/>
  <c r="G9719" i="6"/>
  <c r="G9720" i="6"/>
  <c r="G9721" i="6"/>
  <c r="G9722" i="6"/>
  <c r="G9723" i="6"/>
  <c r="G9724" i="6"/>
  <c r="G9725" i="6"/>
  <c r="G9726" i="6"/>
  <c r="G9727" i="6"/>
  <c r="G9728" i="6"/>
  <c r="G9729" i="6"/>
  <c r="G9730" i="6"/>
  <c r="G9731" i="6"/>
  <c r="G9732" i="6"/>
  <c r="G9733" i="6"/>
  <c r="G9734" i="6"/>
  <c r="G9735" i="6"/>
  <c r="G9736" i="6"/>
  <c r="G9737" i="6"/>
  <c r="G9738" i="6"/>
  <c r="G9739" i="6"/>
  <c r="G9740" i="6"/>
  <c r="G9741" i="6"/>
  <c r="G9742" i="6"/>
  <c r="G9743" i="6"/>
  <c r="G9744" i="6"/>
  <c r="G9745" i="6"/>
  <c r="G9746" i="6"/>
  <c r="G9747" i="6"/>
  <c r="G9748" i="6"/>
  <c r="G9749" i="6"/>
  <c r="G9750" i="6"/>
  <c r="G9751" i="6"/>
  <c r="G9752" i="6"/>
  <c r="G9753" i="6"/>
  <c r="G9754" i="6"/>
  <c r="G9755" i="6"/>
  <c r="G9756" i="6"/>
  <c r="G9757" i="6"/>
  <c r="G9758" i="6"/>
  <c r="G9759" i="6"/>
  <c r="G9760" i="6"/>
  <c r="G9761" i="6"/>
  <c r="G9762" i="6"/>
  <c r="G9763" i="6"/>
  <c r="G9764" i="6"/>
  <c r="G9765" i="6"/>
  <c r="G9766" i="6"/>
  <c r="G9767" i="6"/>
  <c r="G9768" i="6"/>
  <c r="G9769" i="6"/>
  <c r="G9770" i="6"/>
  <c r="G9771" i="6"/>
  <c r="G9772" i="6"/>
  <c r="G9773" i="6"/>
  <c r="G9774" i="6"/>
  <c r="G9775" i="6"/>
  <c r="G9776" i="6"/>
  <c r="G9777" i="6"/>
  <c r="G9778" i="6"/>
  <c r="G9779" i="6"/>
  <c r="G9780" i="6"/>
  <c r="G9781" i="6"/>
  <c r="G9782" i="6"/>
  <c r="G9783" i="6"/>
  <c r="G9784" i="6"/>
  <c r="G9785" i="6"/>
  <c r="G9786" i="6"/>
  <c r="G9787" i="6"/>
  <c r="G9788" i="6"/>
  <c r="G9789" i="6"/>
  <c r="G9790" i="6"/>
  <c r="G9791" i="6"/>
  <c r="G9792" i="6"/>
  <c r="G9793" i="6"/>
  <c r="G9794" i="6"/>
  <c r="G9795" i="6"/>
  <c r="G9796" i="6"/>
  <c r="G9797" i="6"/>
  <c r="G9798" i="6"/>
  <c r="G9799" i="6"/>
  <c r="G9800" i="6"/>
  <c r="G9801" i="6"/>
  <c r="G9802" i="6"/>
  <c r="G9803" i="6"/>
  <c r="G9804" i="6"/>
  <c r="G9805" i="6"/>
  <c r="G9806" i="6"/>
  <c r="G9807" i="6"/>
  <c r="G9808" i="6"/>
  <c r="G9809" i="6"/>
  <c r="G9810" i="6"/>
  <c r="G9811" i="6"/>
  <c r="G9812" i="6"/>
  <c r="G9813" i="6"/>
  <c r="G9814" i="6"/>
  <c r="G9815" i="6"/>
  <c r="G9816" i="6"/>
  <c r="G9817" i="6"/>
  <c r="G9818" i="6"/>
  <c r="G9819" i="6"/>
  <c r="G9820" i="6"/>
  <c r="G9821" i="6"/>
  <c r="G9822" i="6"/>
  <c r="G9823" i="6"/>
  <c r="G9824" i="6"/>
  <c r="G9825" i="6"/>
  <c r="G9826" i="6"/>
  <c r="G9827" i="6"/>
  <c r="G9828" i="6"/>
  <c r="G9829" i="6"/>
  <c r="G9830" i="6"/>
  <c r="G9831" i="6"/>
  <c r="G9832" i="6"/>
  <c r="G9833" i="6"/>
  <c r="G9834" i="6"/>
  <c r="G9835" i="6"/>
  <c r="G9836" i="6"/>
  <c r="G9837" i="6"/>
  <c r="G9838" i="6"/>
  <c r="G9839" i="6"/>
  <c r="G9840" i="6"/>
  <c r="G9841" i="6"/>
  <c r="G9842" i="6"/>
  <c r="G9843" i="6"/>
  <c r="G9844" i="6"/>
  <c r="G9845" i="6"/>
  <c r="G9846" i="6"/>
  <c r="G9847" i="6"/>
  <c r="G9848" i="6"/>
  <c r="G9849" i="6"/>
  <c r="G9850" i="6"/>
  <c r="G9851" i="6"/>
  <c r="G9852" i="6"/>
  <c r="G9853" i="6"/>
  <c r="G9854" i="6"/>
  <c r="G9855" i="6"/>
  <c r="G9856" i="6"/>
  <c r="G9857" i="6"/>
  <c r="G9858" i="6"/>
  <c r="G9859" i="6"/>
  <c r="G9860" i="6"/>
  <c r="G9861" i="6"/>
  <c r="G9862" i="6"/>
  <c r="G9863" i="6"/>
  <c r="G9864" i="6"/>
  <c r="G9865" i="6"/>
  <c r="G9866" i="6"/>
  <c r="G9867" i="6"/>
  <c r="G9868" i="6"/>
  <c r="G9869" i="6"/>
  <c r="G9870" i="6"/>
  <c r="G9871" i="6"/>
  <c r="G9872" i="6"/>
  <c r="G9873" i="6"/>
  <c r="G9874" i="6"/>
  <c r="G9875" i="6"/>
  <c r="G9876" i="6"/>
  <c r="G9877" i="6"/>
  <c r="G9878" i="6"/>
  <c r="G9879" i="6"/>
  <c r="G9880" i="6"/>
  <c r="G9881" i="6"/>
  <c r="G9882" i="6"/>
  <c r="G9883" i="6"/>
  <c r="G9884" i="6"/>
  <c r="G9885" i="6"/>
  <c r="G9886" i="6"/>
  <c r="G9887" i="6"/>
  <c r="G9888" i="6"/>
  <c r="G9889" i="6"/>
  <c r="G9890" i="6"/>
  <c r="G9891" i="6"/>
  <c r="G9892" i="6"/>
  <c r="G9893" i="6"/>
  <c r="G9894" i="6"/>
  <c r="G9895" i="6"/>
  <c r="G9896" i="6"/>
  <c r="G9897" i="6"/>
  <c r="G9898" i="6"/>
  <c r="G9899" i="6"/>
  <c r="G9900" i="6"/>
  <c r="G9901" i="6"/>
  <c r="G9902" i="6"/>
  <c r="G9903" i="6"/>
  <c r="G9904" i="6"/>
  <c r="G9905" i="6"/>
  <c r="G9906" i="6"/>
  <c r="G9907" i="6"/>
  <c r="G9908" i="6"/>
  <c r="G9909" i="6"/>
  <c r="G9910" i="6"/>
  <c r="G9911" i="6"/>
  <c r="G9912" i="6"/>
  <c r="G9913" i="6"/>
  <c r="G9914" i="6"/>
  <c r="G9915" i="6"/>
  <c r="G9916" i="6"/>
  <c r="G9917" i="6"/>
  <c r="G9918" i="6"/>
  <c r="G9919" i="6"/>
  <c r="G9920" i="6"/>
  <c r="G9921" i="6"/>
  <c r="G9922" i="6"/>
  <c r="G9923" i="6"/>
  <c r="G9924" i="6"/>
  <c r="G9925" i="6"/>
  <c r="G9926" i="6"/>
  <c r="G9927" i="6"/>
  <c r="G9928" i="6"/>
  <c r="G9929" i="6"/>
  <c r="G9930" i="6"/>
  <c r="G9931" i="6"/>
  <c r="G9932" i="6"/>
  <c r="G9933" i="6"/>
  <c r="G9934" i="6"/>
  <c r="G9935" i="6"/>
  <c r="G9936" i="6"/>
  <c r="G9937" i="6"/>
  <c r="G9938" i="6"/>
  <c r="G9939" i="6"/>
  <c r="G9940" i="6"/>
  <c r="G9941" i="6"/>
  <c r="G9942" i="6"/>
  <c r="G9943" i="6"/>
  <c r="G9944" i="6"/>
  <c r="G9945" i="6"/>
  <c r="G9946" i="6"/>
  <c r="G9947" i="6"/>
  <c r="G9948" i="6"/>
  <c r="G9949" i="6"/>
  <c r="G9950" i="6"/>
  <c r="G9951" i="6"/>
  <c r="G9952" i="6"/>
  <c r="G9953" i="6"/>
  <c r="G9954" i="6"/>
  <c r="G9955" i="6"/>
  <c r="G9956" i="6"/>
  <c r="G9957" i="6"/>
  <c r="G9958" i="6"/>
  <c r="G9959" i="6"/>
  <c r="G9960" i="6"/>
  <c r="G9961" i="6"/>
  <c r="G9962" i="6"/>
  <c r="G9963" i="6"/>
  <c r="G9964" i="6"/>
  <c r="G9965" i="6"/>
  <c r="G9966" i="6"/>
  <c r="G9967" i="6"/>
  <c r="G9968" i="6"/>
  <c r="G9969" i="6"/>
  <c r="G9970" i="6"/>
  <c r="G9971" i="6"/>
  <c r="G9972" i="6"/>
  <c r="G9973" i="6"/>
  <c r="G9974" i="6"/>
  <c r="G9975" i="6"/>
  <c r="G9976" i="6"/>
  <c r="G9977" i="6"/>
  <c r="G9978" i="6"/>
  <c r="G9979" i="6"/>
  <c r="G9980" i="6"/>
  <c r="G9981" i="6"/>
  <c r="G9982" i="6"/>
  <c r="G9983" i="6"/>
  <c r="G9984" i="6"/>
  <c r="G9985" i="6"/>
  <c r="G9986" i="6"/>
  <c r="G9987" i="6"/>
  <c r="G9988" i="6"/>
  <c r="G9989" i="6"/>
  <c r="G9990" i="6"/>
  <c r="G9991" i="6"/>
  <c r="G9992" i="6"/>
  <c r="G9993" i="6"/>
  <c r="G9994" i="6"/>
  <c r="G9995" i="6"/>
  <c r="G9996" i="6"/>
  <c r="G9997" i="6"/>
  <c r="G9998" i="6"/>
  <c r="G9999" i="6"/>
  <c r="G10000" i="6"/>
  <c r="G10001" i="6"/>
  <c r="G10002" i="6"/>
  <c r="F22"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E260" i="6"/>
  <c r="E261" i="6"/>
  <c r="E262" i="6"/>
  <c r="E263" i="6"/>
  <c r="E264" i="6"/>
  <c r="E265" i="6"/>
  <c r="E266" i="6"/>
  <c r="E267" i="6"/>
  <c r="E268" i="6"/>
  <c r="E269" i="6"/>
  <c r="E270" i="6"/>
  <c r="E271" i="6"/>
  <c r="E272" i="6"/>
  <c r="E273" i="6"/>
  <c r="E274" i="6"/>
  <c r="E275" i="6"/>
  <c r="E276" i="6"/>
  <c r="E277" i="6"/>
  <c r="E278" i="6"/>
  <c r="E279" i="6"/>
  <c r="E280" i="6"/>
  <c r="E281" i="6"/>
  <c r="E282" i="6"/>
  <c r="E283" i="6"/>
  <c r="E284" i="6"/>
  <c r="E285" i="6"/>
  <c r="E286" i="6"/>
  <c r="E287" i="6"/>
  <c r="E288" i="6"/>
  <c r="E289" i="6"/>
  <c r="E290" i="6"/>
  <c r="E291" i="6"/>
  <c r="E292" i="6"/>
  <c r="E293" i="6"/>
  <c r="E294" i="6"/>
  <c r="E295" i="6"/>
  <c r="E296" i="6"/>
  <c r="E297" i="6"/>
  <c r="E298" i="6"/>
  <c r="E299" i="6"/>
  <c r="E300" i="6"/>
  <c r="E301" i="6"/>
  <c r="E302" i="6"/>
  <c r="E303" i="6"/>
  <c r="E304" i="6"/>
  <c r="E305" i="6"/>
  <c r="E306" i="6"/>
  <c r="E307" i="6"/>
  <c r="E308" i="6"/>
  <c r="E309" i="6"/>
  <c r="E310" i="6"/>
  <c r="E311" i="6"/>
  <c r="E312" i="6"/>
  <c r="E313" i="6"/>
  <c r="E314" i="6"/>
  <c r="E315" i="6"/>
  <c r="E316" i="6"/>
  <c r="E317" i="6"/>
  <c r="E318" i="6"/>
  <c r="E319" i="6"/>
  <c r="E320" i="6"/>
  <c r="E321" i="6"/>
  <c r="E322" i="6"/>
  <c r="E323" i="6"/>
  <c r="E324" i="6"/>
  <c r="E325" i="6"/>
  <c r="E326" i="6"/>
  <c r="E327" i="6"/>
  <c r="E328" i="6"/>
  <c r="E329" i="6"/>
  <c r="E330" i="6"/>
  <c r="E331" i="6"/>
  <c r="E332" i="6"/>
  <c r="E333" i="6"/>
  <c r="E334" i="6"/>
  <c r="E335" i="6"/>
  <c r="E336" i="6"/>
  <c r="E337" i="6"/>
  <c r="E338" i="6"/>
  <c r="E339" i="6"/>
  <c r="E340" i="6"/>
  <c r="E341" i="6"/>
  <c r="E342" i="6"/>
  <c r="E343" i="6"/>
  <c r="E344" i="6"/>
  <c r="E345" i="6"/>
  <c r="E346" i="6"/>
  <c r="E347" i="6"/>
  <c r="E348" i="6"/>
  <c r="E349" i="6"/>
  <c r="E350" i="6"/>
  <c r="E351" i="6"/>
  <c r="E352" i="6"/>
  <c r="E353" i="6"/>
  <c r="E354" i="6"/>
  <c r="E355" i="6"/>
  <c r="E356" i="6"/>
  <c r="E357" i="6"/>
  <c r="E358" i="6"/>
  <c r="E359" i="6"/>
  <c r="E360" i="6"/>
  <c r="E361" i="6"/>
  <c r="E362" i="6"/>
  <c r="E363" i="6"/>
  <c r="E364" i="6"/>
  <c r="E365" i="6"/>
  <c r="E366" i="6"/>
  <c r="E367" i="6"/>
  <c r="E368" i="6"/>
  <c r="E369" i="6"/>
  <c r="E370" i="6"/>
  <c r="E371" i="6"/>
  <c r="E372" i="6"/>
  <c r="E373" i="6"/>
  <c r="E374" i="6"/>
  <c r="E375" i="6"/>
  <c r="E376" i="6"/>
  <c r="E377" i="6"/>
  <c r="E378" i="6"/>
  <c r="E379" i="6"/>
  <c r="E380" i="6"/>
  <c r="E381" i="6"/>
  <c r="E382" i="6"/>
  <c r="E383" i="6"/>
  <c r="E384" i="6"/>
  <c r="E385" i="6"/>
  <c r="E386" i="6"/>
  <c r="E387" i="6"/>
  <c r="E388" i="6"/>
  <c r="E389" i="6"/>
  <c r="E390" i="6"/>
  <c r="E391" i="6"/>
  <c r="E392" i="6"/>
  <c r="E393" i="6"/>
  <c r="E394" i="6"/>
  <c r="E395" i="6"/>
  <c r="E396" i="6"/>
  <c r="E397" i="6"/>
  <c r="E398" i="6"/>
  <c r="E399" i="6"/>
  <c r="E400" i="6"/>
  <c r="E401" i="6"/>
  <c r="E402" i="6"/>
  <c r="E403" i="6"/>
  <c r="E404" i="6"/>
  <c r="E405" i="6"/>
  <c r="E406" i="6"/>
  <c r="E407" i="6"/>
  <c r="E408" i="6"/>
  <c r="E409" i="6"/>
  <c r="E410" i="6"/>
  <c r="E411" i="6"/>
  <c r="E412" i="6"/>
  <c r="E413" i="6"/>
  <c r="E414" i="6"/>
  <c r="E415" i="6"/>
  <c r="E416" i="6"/>
  <c r="E417" i="6"/>
  <c r="E418" i="6"/>
  <c r="E419" i="6"/>
  <c r="E420" i="6"/>
  <c r="E421" i="6"/>
  <c r="E422" i="6"/>
  <c r="E423" i="6"/>
  <c r="E424" i="6"/>
  <c r="E425" i="6"/>
  <c r="E426" i="6"/>
  <c r="E427" i="6"/>
  <c r="E428" i="6"/>
  <c r="E429" i="6"/>
  <c r="E430" i="6"/>
  <c r="E431" i="6"/>
  <c r="E432" i="6"/>
  <c r="E433" i="6"/>
  <c r="E434" i="6"/>
  <c r="E435" i="6"/>
  <c r="E436" i="6"/>
  <c r="E437" i="6"/>
  <c r="E438" i="6"/>
  <c r="E439" i="6"/>
  <c r="E440" i="6"/>
  <c r="E441" i="6"/>
  <c r="E442" i="6"/>
  <c r="E443" i="6"/>
  <c r="E444" i="6"/>
  <c r="E445" i="6"/>
  <c r="E446" i="6"/>
  <c r="E447" i="6"/>
  <c r="E448" i="6"/>
  <c r="E449" i="6"/>
  <c r="E450" i="6"/>
  <c r="E451" i="6"/>
  <c r="E452" i="6"/>
  <c r="E453" i="6"/>
  <c r="E454" i="6"/>
  <c r="E455" i="6"/>
  <c r="E456" i="6"/>
  <c r="E457" i="6"/>
  <c r="E458" i="6"/>
  <c r="E459" i="6"/>
  <c r="E460" i="6"/>
  <c r="E461" i="6"/>
  <c r="E462" i="6"/>
  <c r="E463" i="6"/>
  <c r="E464" i="6"/>
  <c r="E465" i="6"/>
  <c r="E466" i="6"/>
  <c r="E467" i="6"/>
  <c r="E468" i="6"/>
  <c r="E469" i="6"/>
  <c r="E470" i="6"/>
  <c r="E471" i="6"/>
  <c r="E472" i="6"/>
  <c r="E473" i="6"/>
  <c r="E474" i="6"/>
  <c r="E475" i="6"/>
  <c r="E476" i="6"/>
  <c r="E477" i="6"/>
  <c r="E478" i="6"/>
  <c r="E479" i="6"/>
  <c r="E480" i="6"/>
  <c r="E481" i="6"/>
  <c r="E482" i="6"/>
  <c r="E483" i="6"/>
  <c r="E484" i="6"/>
  <c r="E485" i="6"/>
  <c r="E486" i="6"/>
  <c r="E487" i="6"/>
  <c r="E488" i="6"/>
  <c r="E489" i="6"/>
  <c r="E490" i="6"/>
  <c r="E491" i="6"/>
  <c r="E492" i="6"/>
  <c r="E493" i="6"/>
  <c r="E494" i="6"/>
  <c r="E495" i="6"/>
  <c r="E496" i="6"/>
  <c r="E497" i="6"/>
  <c r="E498" i="6"/>
  <c r="E499" i="6"/>
  <c r="E500" i="6"/>
  <c r="E501" i="6"/>
  <c r="E502" i="6"/>
  <c r="E503" i="6"/>
  <c r="E504" i="6"/>
  <c r="E505" i="6"/>
  <c r="E506" i="6"/>
  <c r="E507" i="6"/>
  <c r="E508" i="6"/>
  <c r="E509" i="6"/>
  <c r="E510" i="6"/>
  <c r="E511" i="6"/>
  <c r="E512" i="6"/>
  <c r="E513" i="6"/>
  <c r="E514" i="6"/>
  <c r="E515" i="6"/>
  <c r="E516" i="6"/>
  <c r="E517" i="6"/>
  <c r="E518" i="6"/>
  <c r="E519" i="6"/>
  <c r="E520" i="6"/>
  <c r="E521" i="6"/>
  <c r="E522" i="6"/>
  <c r="E523" i="6"/>
  <c r="E524" i="6"/>
  <c r="E525" i="6"/>
  <c r="E526" i="6"/>
  <c r="E527" i="6"/>
  <c r="E528" i="6"/>
  <c r="D20" i="6"/>
  <c r="G23" i="2" l="1"/>
  <c r="AG14" i="2"/>
  <c r="M21" i="1" s="1"/>
  <c r="AC7" i="2"/>
  <c r="D20" i="1" s="1"/>
  <c r="L20" i="1" s="1"/>
  <c r="D33" i="1"/>
  <c r="L33" i="1" s="1"/>
  <c r="AO7" i="2"/>
  <c r="D23" i="1" s="1"/>
  <c r="L23" i="1" s="1"/>
  <c r="AO14" i="2"/>
  <c r="M23" i="1" s="1"/>
  <c r="AG7" i="2"/>
  <c r="D21" i="1" s="1"/>
  <c r="L21" i="1" s="1"/>
  <c r="D31" i="1"/>
  <c r="L31" i="1" s="1"/>
  <c r="Y14" i="2"/>
  <c r="M19" i="1" s="1"/>
  <c r="Y11" i="2"/>
  <c r="N19" i="1" s="1"/>
  <c r="AS7" i="2"/>
  <c r="D24" i="1" s="1"/>
  <c r="L24" i="1" s="1"/>
  <c r="Y7" i="2"/>
  <c r="D19" i="1" s="1"/>
  <c r="L19" i="1" s="1"/>
  <c r="AC14" i="2"/>
  <c r="M20" i="1" s="1"/>
  <c r="AK7" i="2"/>
  <c r="D22" i="1" s="1"/>
  <c r="L22" i="1" s="1"/>
  <c r="AK11" i="2"/>
  <c r="N22" i="1" s="1"/>
  <c r="AK14" i="2"/>
  <c r="M22" i="1" s="1"/>
  <c r="AS14" i="2"/>
  <c r="M24" i="1" s="1"/>
  <c r="AC11" i="2"/>
  <c r="N20" i="1" s="1"/>
  <c r="C13" i="6"/>
  <c r="C15" i="6"/>
  <c r="P15" i="1"/>
  <c r="J23" i="1"/>
  <c r="J22" i="1"/>
  <c r="F15" i="1"/>
  <c r="K15" i="1"/>
  <c r="I15" i="1"/>
  <c r="H15" i="1"/>
  <c r="J15" i="1"/>
  <c r="C15" i="1"/>
  <c r="G4" i="2" s="1"/>
  <c r="B13" i="1"/>
  <c r="G15" i="1"/>
  <c r="L18" i="1"/>
  <c r="L17" i="1"/>
  <c r="L16" i="1"/>
  <c r="C22" i="6"/>
  <c r="G22" i="6" s="1"/>
  <c r="H22" i="6"/>
  <c r="I5" i="2" l="1"/>
  <c r="I7" i="2" s="1"/>
  <c r="B18" i="2" s="1"/>
  <c r="G7" i="2"/>
  <c r="B11" i="6"/>
  <c r="F23" i="6"/>
  <c r="E529" i="6"/>
  <c r="E530" i="6"/>
  <c r="E531" i="6"/>
  <c r="E532" i="6"/>
  <c r="E533" i="6"/>
  <c r="E534" i="6"/>
  <c r="E535" i="6"/>
  <c r="E536" i="6"/>
  <c r="E537" i="6"/>
  <c r="E538" i="6"/>
  <c r="E539" i="6"/>
  <c r="E540" i="6"/>
  <c r="E541" i="6"/>
  <c r="E542" i="6"/>
  <c r="E543" i="6"/>
  <c r="E544" i="6"/>
  <c r="E545" i="6"/>
  <c r="E546" i="6"/>
  <c r="E547" i="6"/>
  <c r="E548" i="6"/>
  <c r="E549" i="6"/>
  <c r="E550" i="6"/>
  <c r="E551" i="6"/>
  <c r="E552" i="6"/>
  <c r="E553" i="6"/>
  <c r="E554" i="6"/>
  <c r="E555" i="6"/>
  <c r="E556" i="6"/>
  <c r="E557" i="6"/>
  <c r="E558" i="6"/>
  <c r="E559" i="6"/>
  <c r="E560" i="6"/>
  <c r="E561" i="6"/>
  <c r="E562" i="6"/>
  <c r="E563" i="6"/>
  <c r="E564" i="6"/>
  <c r="E565" i="6"/>
  <c r="E566" i="6"/>
  <c r="E567" i="6"/>
  <c r="E568" i="6"/>
  <c r="E569" i="6"/>
  <c r="E570" i="6"/>
  <c r="E571" i="6"/>
  <c r="E572" i="6"/>
  <c r="E573" i="6"/>
  <c r="E574" i="6"/>
  <c r="E575" i="6"/>
  <c r="E576" i="6"/>
  <c r="E577" i="6"/>
  <c r="E578" i="6"/>
  <c r="E579" i="6"/>
  <c r="E580" i="6"/>
  <c r="E581" i="6"/>
  <c r="E582" i="6"/>
  <c r="E583" i="6"/>
  <c r="E584" i="6"/>
  <c r="E585" i="6"/>
  <c r="E586" i="6"/>
  <c r="E587" i="6"/>
  <c r="E588" i="6"/>
  <c r="E589" i="6"/>
  <c r="E590" i="6"/>
  <c r="E591" i="6"/>
  <c r="E592" i="6"/>
  <c r="E593" i="6"/>
  <c r="E594" i="6"/>
  <c r="E595" i="6"/>
  <c r="E596" i="6"/>
  <c r="E597" i="6"/>
  <c r="E598" i="6"/>
  <c r="E599" i="6"/>
  <c r="E600" i="6"/>
  <c r="E601" i="6"/>
  <c r="E602" i="6"/>
  <c r="E603" i="6"/>
  <c r="E604" i="6"/>
  <c r="E605" i="6"/>
  <c r="E606" i="6"/>
  <c r="E607" i="6"/>
  <c r="E608" i="6"/>
  <c r="E609" i="6"/>
  <c r="E610" i="6"/>
  <c r="E611" i="6"/>
  <c r="E612" i="6"/>
  <c r="E613" i="6"/>
  <c r="E614" i="6"/>
  <c r="E615" i="6"/>
  <c r="E616" i="6"/>
  <c r="E617" i="6"/>
  <c r="E618" i="6"/>
  <c r="E619" i="6"/>
  <c r="E620" i="6"/>
  <c r="E621" i="6"/>
  <c r="E622" i="6"/>
  <c r="E623" i="6"/>
  <c r="E624" i="6"/>
  <c r="E625" i="6"/>
  <c r="E626" i="6"/>
  <c r="E627" i="6"/>
  <c r="E628" i="6"/>
  <c r="E629" i="6"/>
  <c r="E630" i="6"/>
  <c r="E631" i="6"/>
  <c r="E632" i="6"/>
  <c r="E633" i="6"/>
  <c r="E634" i="6"/>
  <c r="E635" i="6"/>
  <c r="E636" i="6"/>
  <c r="E637" i="6"/>
  <c r="E638" i="6"/>
  <c r="E639" i="6"/>
  <c r="E640" i="6"/>
  <c r="E641" i="6"/>
  <c r="E642" i="6"/>
  <c r="E643" i="6"/>
  <c r="E644" i="6"/>
  <c r="E645" i="6"/>
  <c r="E646" i="6"/>
  <c r="E647" i="6"/>
  <c r="E648" i="6"/>
  <c r="E649" i="6"/>
  <c r="E650" i="6"/>
  <c r="E651" i="6"/>
  <c r="E652" i="6"/>
  <c r="E653" i="6"/>
  <c r="E654" i="6"/>
  <c r="E655" i="6"/>
  <c r="E656" i="6"/>
  <c r="E657" i="6"/>
  <c r="E658" i="6"/>
  <c r="E659" i="6"/>
  <c r="E660" i="6"/>
  <c r="E661" i="6"/>
  <c r="E662" i="6"/>
  <c r="E663" i="6"/>
  <c r="E664" i="6"/>
  <c r="E665" i="6"/>
  <c r="E666" i="6"/>
  <c r="E667" i="6"/>
  <c r="E668" i="6"/>
  <c r="E669" i="6"/>
  <c r="E670" i="6"/>
  <c r="E671" i="6"/>
  <c r="E672" i="6"/>
  <c r="E673" i="6"/>
  <c r="E674" i="6"/>
  <c r="E675" i="6"/>
  <c r="E676" i="6"/>
  <c r="E677" i="6"/>
  <c r="E678" i="6"/>
  <c r="E679" i="6"/>
  <c r="E680" i="6"/>
  <c r="E681" i="6"/>
  <c r="E682" i="6"/>
  <c r="E683" i="6"/>
  <c r="E684" i="6"/>
  <c r="E685" i="6"/>
  <c r="E686" i="6"/>
  <c r="E687" i="6"/>
  <c r="E688" i="6"/>
  <c r="E689" i="6"/>
  <c r="E690" i="6"/>
  <c r="E691" i="6"/>
  <c r="E692" i="6"/>
  <c r="E693" i="6"/>
  <c r="E694" i="6"/>
  <c r="E695" i="6"/>
  <c r="E696" i="6"/>
  <c r="E697" i="6"/>
  <c r="E698" i="6"/>
  <c r="E699" i="6"/>
  <c r="E700" i="6"/>
  <c r="E701" i="6"/>
  <c r="E702" i="6"/>
  <c r="E703" i="6"/>
  <c r="E704" i="6"/>
  <c r="E705" i="6"/>
  <c r="E706" i="6"/>
  <c r="E707" i="6"/>
  <c r="E708" i="6"/>
  <c r="E709" i="6"/>
  <c r="E710" i="6"/>
  <c r="E711" i="6"/>
  <c r="E712" i="6"/>
  <c r="E713" i="6"/>
  <c r="E714" i="6"/>
  <c r="E715" i="6"/>
  <c r="E716" i="6"/>
  <c r="E717" i="6"/>
  <c r="E718" i="6"/>
  <c r="E719" i="6"/>
  <c r="E720" i="6"/>
  <c r="E721" i="6"/>
  <c r="E722" i="6"/>
  <c r="E723" i="6"/>
  <c r="E724" i="6"/>
  <c r="E725" i="6"/>
  <c r="E726" i="6"/>
  <c r="E727" i="6"/>
  <c r="E728" i="6"/>
  <c r="E729" i="6"/>
  <c r="E730" i="6"/>
  <c r="E731" i="6"/>
  <c r="E732" i="6"/>
  <c r="E733" i="6"/>
  <c r="E734" i="6"/>
  <c r="E735" i="6"/>
  <c r="E736" i="6"/>
  <c r="E737" i="6"/>
  <c r="E738" i="6"/>
  <c r="E739" i="6"/>
  <c r="E740" i="6"/>
  <c r="E741" i="6"/>
  <c r="E742" i="6"/>
  <c r="E743" i="6"/>
  <c r="E744" i="6"/>
  <c r="E745" i="6"/>
  <c r="E746" i="6"/>
  <c r="E747" i="6"/>
  <c r="E748" i="6"/>
  <c r="E749" i="6"/>
  <c r="E750" i="6"/>
  <c r="E751" i="6"/>
  <c r="E752" i="6"/>
  <c r="E753" i="6"/>
  <c r="E754" i="6"/>
  <c r="E755" i="6"/>
  <c r="E756" i="6"/>
  <c r="E757" i="6"/>
  <c r="E758" i="6"/>
  <c r="E759" i="6"/>
  <c r="E760" i="6"/>
  <c r="E761" i="6"/>
  <c r="E762" i="6"/>
  <c r="E763" i="6"/>
  <c r="E764" i="6"/>
  <c r="E765" i="6"/>
  <c r="E766" i="6"/>
  <c r="E767" i="6"/>
  <c r="E768" i="6"/>
  <c r="E769" i="6"/>
  <c r="E770" i="6"/>
  <c r="E771" i="6"/>
  <c r="E772" i="6"/>
  <c r="E773" i="6"/>
  <c r="E774" i="6"/>
  <c r="E775" i="6"/>
  <c r="E776" i="6"/>
  <c r="E777" i="6"/>
  <c r="E778" i="6"/>
  <c r="E779" i="6"/>
  <c r="E780" i="6"/>
  <c r="E781" i="6"/>
  <c r="E782" i="6"/>
  <c r="E783" i="6"/>
  <c r="E784" i="6"/>
  <c r="E785" i="6"/>
  <c r="E786" i="6"/>
  <c r="E787" i="6"/>
  <c r="E788" i="6"/>
  <c r="E789" i="6"/>
  <c r="E790" i="6"/>
  <c r="E791" i="6"/>
  <c r="E792" i="6"/>
  <c r="E793" i="6"/>
  <c r="E794" i="6"/>
  <c r="E795" i="6"/>
  <c r="E796" i="6"/>
  <c r="E797" i="6"/>
  <c r="E798" i="6"/>
  <c r="E799" i="6"/>
  <c r="E800" i="6"/>
  <c r="E801" i="6"/>
  <c r="E802" i="6"/>
  <c r="E803" i="6"/>
  <c r="E804" i="6"/>
  <c r="E805" i="6"/>
  <c r="E806" i="6"/>
  <c r="E807" i="6"/>
  <c r="E808" i="6"/>
  <c r="E809" i="6"/>
  <c r="E810" i="6"/>
  <c r="E811" i="6"/>
  <c r="E812" i="6"/>
  <c r="E813" i="6"/>
  <c r="E814" i="6"/>
  <c r="E815" i="6"/>
  <c r="E816" i="6"/>
  <c r="E817" i="6"/>
  <c r="E818" i="6"/>
  <c r="E819" i="6"/>
  <c r="E820" i="6"/>
  <c r="E821" i="6"/>
  <c r="E822" i="6"/>
  <c r="E823" i="6"/>
  <c r="E824" i="6"/>
  <c r="E825" i="6"/>
  <c r="E826" i="6"/>
  <c r="E827" i="6"/>
  <c r="E828" i="6"/>
  <c r="E829" i="6"/>
  <c r="E830" i="6"/>
  <c r="E831" i="6"/>
  <c r="E832" i="6"/>
  <c r="E833" i="6"/>
  <c r="E834" i="6"/>
  <c r="E835" i="6"/>
  <c r="E836" i="6"/>
  <c r="E837" i="6"/>
  <c r="E838" i="6"/>
  <c r="E839" i="6"/>
  <c r="E840" i="6"/>
  <c r="E841" i="6"/>
  <c r="E842" i="6"/>
  <c r="E843" i="6"/>
  <c r="E844" i="6"/>
  <c r="E845" i="6"/>
  <c r="E846" i="6"/>
  <c r="E847" i="6"/>
  <c r="E848" i="6"/>
  <c r="E849" i="6"/>
  <c r="E850" i="6"/>
  <c r="E851" i="6"/>
  <c r="E852" i="6"/>
  <c r="E853" i="6"/>
  <c r="E854" i="6"/>
  <c r="E855" i="6"/>
  <c r="E856" i="6"/>
  <c r="E857" i="6"/>
  <c r="E858" i="6"/>
  <c r="E859" i="6"/>
  <c r="E860" i="6"/>
  <c r="E861" i="6"/>
  <c r="E862" i="6"/>
  <c r="E863" i="6"/>
  <c r="E864" i="6"/>
  <c r="E865" i="6"/>
  <c r="E866" i="6"/>
  <c r="E867" i="6"/>
  <c r="E868" i="6"/>
  <c r="E869" i="6"/>
  <c r="E870" i="6"/>
  <c r="E871" i="6"/>
  <c r="E872" i="6"/>
  <c r="E873" i="6"/>
  <c r="E874" i="6"/>
  <c r="E875" i="6"/>
  <c r="E876" i="6"/>
  <c r="E877" i="6"/>
  <c r="E878" i="6"/>
  <c r="E879" i="6"/>
  <c r="E880" i="6"/>
  <c r="E881" i="6"/>
  <c r="E882" i="6"/>
  <c r="E883" i="6"/>
  <c r="E884" i="6"/>
  <c r="E885" i="6"/>
  <c r="E886" i="6"/>
  <c r="E887" i="6"/>
  <c r="E888" i="6"/>
  <c r="E889" i="6"/>
  <c r="E890" i="6"/>
  <c r="E891" i="6"/>
  <c r="E892" i="6"/>
  <c r="E893" i="6"/>
  <c r="E894" i="6"/>
  <c r="E895" i="6"/>
  <c r="E896" i="6"/>
  <c r="E897" i="6"/>
  <c r="E898" i="6"/>
  <c r="E899" i="6"/>
  <c r="E900" i="6"/>
  <c r="E901" i="6"/>
  <c r="E902" i="6"/>
  <c r="E903" i="6"/>
  <c r="E904" i="6"/>
  <c r="E905" i="6"/>
  <c r="E906" i="6"/>
  <c r="E907" i="6"/>
  <c r="E908" i="6"/>
  <c r="E909" i="6"/>
  <c r="E910" i="6"/>
  <c r="E911" i="6"/>
  <c r="E912" i="6"/>
  <c r="E913" i="6"/>
  <c r="E914" i="6"/>
  <c r="E915" i="6"/>
  <c r="E916" i="6"/>
  <c r="E917" i="6"/>
  <c r="E918" i="6"/>
  <c r="E919" i="6"/>
  <c r="E920" i="6"/>
  <c r="E921" i="6"/>
  <c r="E922" i="6"/>
  <c r="E923" i="6"/>
  <c r="E924" i="6"/>
  <c r="E925" i="6"/>
  <c r="E926" i="6"/>
  <c r="E927" i="6"/>
  <c r="E928" i="6"/>
  <c r="E929" i="6"/>
  <c r="E930" i="6"/>
  <c r="E931" i="6"/>
  <c r="E932" i="6"/>
  <c r="E933" i="6"/>
  <c r="E934" i="6"/>
  <c r="E935" i="6"/>
  <c r="E936" i="6"/>
  <c r="E937" i="6"/>
  <c r="E938" i="6"/>
  <c r="E939" i="6"/>
  <c r="E940" i="6"/>
  <c r="E941" i="6"/>
  <c r="E942" i="6"/>
  <c r="E943" i="6"/>
  <c r="E944" i="6"/>
  <c r="E945" i="6"/>
  <c r="E946" i="6"/>
  <c r="E947" i="6"/>
  <c r="E948" i="6"/>
  <c r="E949" i="6"/>
  <c r="E950" i="6"/>
  <c r="E951" i="6"/>
  <c r="E952" i="6"/>
  <c r="E953" i="6"/>
  <c r="E954" i="6"/>
  <c r="E955" i="6"/>
  <c r="E956" i="6"/>
  <c r="E957" i="6"/>
  <c r="E958" i="6"/>
  <c r="E959" i="6"/>
  <c r="E960" i="6"/>
  <c r="E961" i="6"/>
  <c r="E962" i="6"/>
  <c r="E963" i="6"/>
  <c r="E964" i="6"/>
  <c r="E965" i="6"/>
  <c r="E966" i="6"/>
  <c r="E967" i="6"/>
  <c r="E968" i="6"/>
  <c r="E969" i="6"/>
  <c r="E970" i="6"/>
  <c r="E971" i="6"/>
  <c r="E972" i="6"/>
  <c r="E973" i="6"/>
  <c r="E974" i="6"/>
  <c r="E975" i="6"/>
  <c r="E976" i="6"/>
  <c r="E977" i="6"/>
  <c r="E978" i="6"/>
  <c r="E979" i="6"/>
  <c r="E980" i="6"/>
  <c r="E981" i="6"/>
  <c r="E982" i="6"/>
  <c r="E983" i="6"/>
  <c r="E984" i="6"/>
  <c r="E985" i="6"/>
  <c r="E986" i="6"/>
  <c r="E987" i="6"/>
  <c r="E988" i="6"/>
  <c r="E989" i="6"/>
  <c r="E990" i="6"/>
  <c r="E991" i="6"/>
  <c r="E992" i="6"/>
  <c r="E993" i="6"/>
  <c r="E994" i="6"/>
  <c r="E995" i="6"/>
  <c r="E996" i="6"/>
  <c r="E997" i="6"/>
  <c r="E998" i="6"/>
  <c r="E999" i="6"/>
  <c r="E1000" i="6"/>
  <c r="E1001" i="6"/>
  <c r="E1002" i="6"/>
  <c r="E1003" i="6"/>
  <c r="E1004" i="6"/>
  <c r="E1005" i="6"/>
  <c r="E1006" i="6"/>
  <c r="E1007" i="6"/>
  <c r="E1008" i="6"/>
  <c r="E1009" i="6"/>
  <c r="E1010" i="6"/>
  <c r="E1011" i="6"/>
  <c r="E1012" i="6"/>
  <c r="E1013" i="6"/>
  <c r="E1014" i="6"/>
  <c r="E1015" i="6"/>
  <c r="E1016" i="6"/>
  <c r="E1017" i="6"/>
  <c r="E1018" i="6"/>
  <c r="E1019" i="6"/>
  <c r="E1020" i="6"/>
  <c r="E1021" i="6"/>
  <c r="E1022" i="6"/>
  <c r="E1023" i="6"/>
  <c r="E1024" i="6"/>
  <c r="E1025" i="6"/>
  <c r="E1026" i="6"/>
  <c r="E1027" i="6"/>
  <c r="E1028" i="6"/>
  <c r="E1029" i="6"/>
  <c r="E1030" i="6"/>
  <c r="E1031" i="6"/>
  <c r="E1032" i="6"/>
  <c r="E1033" i="6"/>
  <c r="E1034" i="6"/>
  <c r="E1035" i="6"/>
  <c r="E1036" i="6"/>
  <c r="E1037" i="6"/>
  <c r="E1038" i="6"/>
  <c r="E1039" i="6"/>
  <c r="E1040" i="6"/>
  <c r="E1041" i="6"/>
  <c r="E1042" i="6"/>
  <c r="E1043" i="6"/>
  <c r="E1044" i="6"/>
  <c r="E1045" i="6"/>
  <c r="E1046" i="6"/>
  <c r="E1047" i="6"/>
  <c r="E1048" i="6"/>
  <c r="E1049" i="6"/>
  <c r="E1050" i="6"/>
  <c r="E1051" i="6"/>
  <c r="E1052" i="6"/>
  <c r="E1053" i="6"/>
  <c r="E1054" i="6"/>
  <c r="E1055" i="6"/>
  <c r="E1056" i="6"/>
  <c r="E1057" i="6"/>
  <c r="E1058" i="6"/>
  <c r="E1059" i="6"/>
  <c r="E1060" i="6"/>
  <c r="E1061" i="6"/>
  <c r="E1062" i="6"/>
  <c r="E1063" i="6"/>
  <c r="E1064" i="6"/>
  <c r="E1065" i="6"/>
  <c r="E1066" i="6"/>
  <c r="E1067" i="6"/>
  <c r="E1068" i="6"/>
  <c r="E1069" i="6"/>
  <c r="E1070" i="6"/>
  <c r="E1071" i="6"/>
  <c r="E1072" i="6"/>
  <c r="E1073" i="6"/>
  <c r="E1074" i="6"/>
  <c r="E1075" i="6"/>
  <c r="E1076" i="6"/>
  <c r="E1077" i="6"/>
  <c r="E1078" i="6"/>
  <c r="E1079" i="6"/>
  <c r="E1080" i="6"/>
  <c r="E1081" i="6"/>
  <c r="E1082" i="6"/>
  <c r="E1083" i="6"/>
  <c r="E1084" i="6"/>
  <c r="E1085" i="6"/>
  <c r="E1086" i="6"/>
  <c r="E1087" i="6"/>
  <c r="E1088" i="6"/>
  <c r="E1089" i="6"/>
  <c r="E1090" i="6"/>
  <c r="E1091" i="6"/>
  <c r="E1092" i="6"/>
  <c r="E1093" i="6"/>
  <c r="E1094" i="6"/>
  <c r="E1095" i="6"/>
  <c r="E1096" i="6"/>
  <c r="E1097" i="6"/>
  <c r="E1098" i="6"/>
  <c r="E1099" i="6"/>
  <c r="E1100" i="6"/>
  <c r="E1101" i="6"/>
  <c r="E1102" i="6"/>
  <c r="E1103" i="6"/>
  <c r="E1104" i="6"/>
  <c r="E1105" i="6"/>
  <c r="E1106" i="6"/>
  <c r="E1107" i="6"/>
  <c r="E1108" i="6"/>
  <c r="E1109" i="6"/>
  <c r="E1110" i="6"/>
  <c r="E1111" i="6"/>
  <c r="E1112" i="6"/>
  <c r="E1113" i="6"/>
  <c r="E1114" i="6"/>
  <c r="E1115" i="6"/>
  <c r="E1116" i="6"/>
  <c r="E1117" i="6"/>
  <c r="E1118" i="6"/>
  <c r="E1119" i="6"/>
  <c r="E1120" i="6"/>
  <c r="E1121" i="6"/>
  <c r="E1122" i="6"/>
  <c r="E1123" i="6"/>
  <c r="E1124" i="6"/>
  <c r="E1125" i="6"/>
  <c r="E1126" i="6"/>
  <c r="E1127" i="6"/>
  <c r="E1128" i="6"/>
  <c r="E1129" i="6"/>
  <c r="E1130" i="6"/>
  <c r="E1131" i="6"/>
  <c r="E1132" i="6"/>
  <c r="E1133" i="6"/>
  <c r="E1134" i="6"/>
  <c r="E1135" i="6"/>
  <c r="E1136" i="6"/>
  <c r="E1137" i="6"/>
  <c r="E1138" i="6"/>
  <c r="E1139" i="6"/>
  <c r="E1140" i="6"/>
  <c r="E1141" i="6"/>
  <c r="E1142" i="6"/>
  <c r="E1143" i="6"/>
  <c r="E1144" i="6"/>
  <c r="E1145" i="6"/>
  <c r="E1146" i="6"/>
  <c r="E1147" i="6"/>
  <c r="E1148" i="6"/>
  <c r="E1149" i="6"/>
  <c r="E1150" i="6"/>
  <c r="E1151" i="6"/>
  <c r="E1152" i="6"/>
  <c r="E1153" i="6"/>
  <c r="E1154" i="6"/>
  <c r="E1155" i="6"/>
  <c r="E1156" i="6"/>
  <c r="E1157" i="6"/>
  <c r="E1158" i="6"/>
  <c r="E1159" i="6"/>
  <c r="E1160" i="6"/>
  <c r="E1161" i="6"/>
  <c r="E1162" i="6"/>
  <c r="E1163" i="6"/>
  <c r="E1164" i="6"/>
  <c r="E1165" i="6"/>
  <c r="E1166" i="6"/>
  <c r="E1167" i="6"/>
  <c r="E1168" i="6"/>
  <c r="E1169" i="6"/>
  <c r="E1170" i="6"/>
  <c r="E1171" i="6"/>
  <c r="E1172" i="6"/>
  <c r="E1173" i="6"/>
  <c r="E1174" i="6"/>
  <c r="E1175" i="6"/>
  <c r="E1176" i="6"/>
  <c r="E1177" i="6"/>
  <c r="E1178" i="6"/>
  <c r="E1179" i="6"/>
  <c r="E1180" i="6"/>
  <c r="E1181" i="6"/>
  <c r="E1182" i="6"/>
  <c r="E1183" i="6"/>
  <c r="E1184" i="6"/>
  <c r="E1185" i="6"/>
  <c r="E1186" i="6"/>
  <c r="E1187" i="6"/>
  <c r="E1188" i="6"/>
  <c r="E1189" i="6"/>
  <c r="E1190" i="6"/>
  <c r="E1191" i="6"/>
  <c r="E1192" i="6"/>
  <c r="E1193" i="6"/>
  <c r="E1194" i="6"/>
  <c r="E1195" i="6"/>
  <c r="E1196" i="6"/>
  <c r="E1197" i="6"/>
  <c r="E1198" i="6"/>
  <c r="E1199" i="6"/>
  <c r="E1200" i="6"/>
  <c r="E1201" i="6"/>
  <c r="E1202" i="6"/>
  <c r="E1203" i="6"/>
  <c r="E1204" i="6"/>
  <c r="E1205" i="6"/>
  <c r="E1206" i="6"/>
  <c r="E1207" i="6"/>
  <c r="E1208" i="6"/>
  <c r="E1209" i="6"/>
  <c r="E1210" i="6"/>
  <c r="E1211" i="6"/>
  <c r="E1212" i="6"/>
  <c r="E1213" i="6"/>
  <c r="E1214" i="6"/>
  <c r="E1215" i="6"/>
  <c r="E1216" i="6"/>
  <c r="E1217" i="6"/>
  <c r="E1218" i="6"/>
  <c r="E1219" i="6"/>
  <c r="E1220" i="6"/>
  <c r="E1221" i="6"/>
  <c r="E1222" i="6"/>
  <c r="E1223" i="6"/>
  <c r="E1224" i="6"/>
  <c r="E1225" i="6"/>
  <c r="E1226" i="6"/>
  <c r="E1227" i="6"/>
  <c r="E1228" i="6"/>
  <c r="E1229" i="6"/>
  <c r="E1230" i="6"/>
  <c r="E1231" i="6"/>
  <c r="E1232" i="6"/>
  <c r="E1233" i="6"/>
  <c r="E1234" i="6"/>
  <c r="E1235" i="6"/>
  <c r="E1236" i="6"/>
  <c r="E1237" i="6"/>
  <c r="E1238" i="6"/>
  <c r="E1239" i="6"/>
  <c r="E1240" i="6"/>
  <c r="E1241" i="6"/>
  <c r="E1242" i="6"/>
  <c r="E1243" i="6"/>
  <c r="E1244" i="6"/>
  <c r="E1245" i="6"/>
  <c r="E1246" i="6"/>
  <c r="E1247" i="6"/>
  <c r="E1248" i="6"/>
  <c r="E1249" i="6"/>
  <c r="E1250" i="6"/>
  <c r="E1251" i="6"/>
  <c r="E1252" i="6"/>
  <c r="E1253" i="6"/>
  <c r="E1254" i="6"/>
  <c r="E1255" i="6"/>
  <c r="E1256" i="6"/>
  <c r="E1257" i="6"/>
  <c r="E1258" i="6"/>
  <c r="E1259" i="6"/>
  <c r="E1260" i="6"/>
  <c r="E1261" i="6"/>
  <c r="E1262" i="6"/>
  <c r="E1263" i="6"/>
  <c r="E1264" i="6"/>
  <c r="E1265" i="6"/>
  <c r="E1266" i="6"/>
  <c r="E1267" i="6"/>
  <c r="E1268" i="6"/>
  <c r="E1269" i="6"/>
  <c r="E1270" i="6"/>
  <c r="E1271" i="6"/>
  <c r="E1272" i="6"/>
  <c r="E1273" i="6"/>
  <c r="E1274" i="6"/>
  <c r="E1275" i="6"/>
  <c r="E1276" i="6"/>
  <c r="E1277" i="6"/>
  <c r="E1278" i="6"/>
  <c r="E1279" i="6"/>
  <c r="E1280" i="6"/>
  <c r="E1281" i="6"/>
  <c r="E1282" i="6"/>
  <c r="E1283" i="6"/>
  <c r="E1284" i="6"/>
  <c r="E1285" i="6"/>
  <c r="E1286" i="6"/>
  <c r="E1287" i="6"/>
  <c r="E1288" i="6"/>
  <c r="E1289" i="6"/>
  <c r="E1290" i="6"/>
  <c r="E1291" i="6"/>
  <c r="E1292" i="6"/>
  <c r="E1293" i="6"/>
  <c r="E1294" i="6"/>
  <c r="E1295" i="6"/>
  <c r="E1296" i="6"/>
  <c r="E1297" i="6"/>
  <c r="E1298" i="6"/>
  <c r="E1299" i="6"/>
  <c r="E1300" i="6"/>
  <c r="E1301" i="6"/>
  <c r="E1302" i="6"/>
  <c r="E1303" i="6"/>
  <c r="E1304" i="6"/>
  <c r="E1305" i="6"/>
  <c r="E1306" i="6"/>
  <c r="E1307" i="6"/>
  <c r="E1308" i="6"/>
  <c r="E1309" i="6"/>
  <c r="E1310" i="6"/>
  <c r="E1311" i="6"/>
  <c r="E1312" i="6"/>
  <c r="E1313" i="6"/>
  <c r="E1314" i="6"/>
  <c r="E1315" i="6"/>
  <c r="E1316" i="6"/>
  <c r="E1317" i="6"/>
  <c r="E1318" i="6"/>
  <c r="E1319" i="6"/>
  <c r="E1320" i="6"/>
  <c r="E1321" i="6"/>
  <c r="E1322" i="6"/>
  <c r="E1323" i="6"/>
  <c r="E1324" i="6"/>
  <c r="E1325" i="6"/>
  <c r="E1326" i="6"/>
  <c r="E1327" i="6"/>
  <c r="E1328" i="6"/>
  <c r="E1329" i="6"/>
  <c r="E1330" i="6"/>
  <c r="E1331" i="6"/>
  <c r="E1332" i="6"/>
  <c r="E1333" i="6"/>
  <c r="E1334" i="6"/>
  <c r="E1335" i="6"/>
  <c r="E1336" i="6"/>
  <c r="E1337" i="6"/>
  <c r="E1338" i="6"/>
  <c r="E1339" i="6"/>
  <c r="E1340" i="6"/>
  <c r="E1341" i="6"/>
  <c r="E1342" i="6"/>
  <c r="E1343" i="6"/>
  <c r="E1344" i="6"/>
  <c r="E1345" i="6"/>
  <c r="E1346" i="6"/>
  <c r="E1347" i="6"/>
  <c r="E1348" i="6"/>
  <c r="E1349" i="6"/>
  <c r="E1350" i="6"/>
  <c r="E1351" i="6"/>
  <c r="E1352" i="6"/>
  <c r="E1353" i="6"/>
  <c r="E1354" i="6"/>
  <c r="E1355" i="6"/>
  <c r="E1356" i="6"/>
  <c r="E1357" i="6"/>
  <c r="E1358" i="6"/>
  <c r="E1359" i="6"/>
  <c r="E1360" i="6"/>
  <c r="E1361" i="6"/>
  <c r="E1362" i="6"/>
  <c r="E1363" i="6"/>
  <c r="E1364" i="6"/>
  <c r="E1365" i="6"/>
  <c r="E1366" i="6"/>
  <c r="E1367" i="6"/>
  <c r="E1368" i="6"/>
  <c r="E1369" i="6"/>
  <c r="E1370" i="6"/>
  <c r="E1371" i="6"/>
  <c r="E1372" i="6"/>
  <c r="E1373" i="6"/>
  <c r="E1374" i="6"/>
  <c r="E1375" i="6"/>
  <c r="E1376" i="6"/>
  <c r="E1377" i="6"/>
  <c r="E1378" i="6"/>
  <c r="E1379" i="6"/>
  <c r="E1380" i="6"/>
  <c r="E1381" i="6"/>
  <c r="E1382" i="6"/>
  <c r="E1383" i="6"/>
  <c r="E1384" i="6"/>
  <c r="E1385" i="6"/>
  <c r="E1386" i="6"/>
  <c r="E1387" i="6"/>
  <c r="E1388" i="6"/>
  <c r="E1389" i="6"/>
  <c r="E1390" i="6"/>
  <c r="E1391" i="6"/>
  <c r="E1392" i="6"/>
  <c r="E1393" i="6"/>
  <c r="E1394" i="6"/>
  <c r="E1395" i="6"/>
  <c r="E1396" i="6"/>
  <c r="E1397" i="6"/>
  <c r="E1398" i="6"/>
  <c r="E1399" i="6"/>
  <c r="E1400" i="6"/>
  <c r="E1401" i="6"/>
  <c r="E1402" i="6"/>
  <c r="E1403" i="6"/>
  <c r="E1404" i="6"/>
  <c r="E1405" i="6"/>
  <c r="E1406" i="6"/>
  <c r="E1407" i="6"/>
  <c r="E1408" i="6"/>
  <c r="E1409" i="6"/>
  <c r="E1410" i="6"/>
  <c r="E1411" i="6"/>
  <c r="E1412" i="6"/>
  <c r="E1413" i="6"/>
  <c r="E1414" i="6"/>
  <c r="E1415" i="6"/>
  <c r="E1416" i="6"/>
  <c r="E1417" i="6"/>
  <c r="E1418" i="6"/>
  <c r="E1419" i="6"/>
  <c r="E1420" i="6"/>
  <c r="E1421" i="6"/>
  <c r="E1422" i="6"/>
  <c r="E1423" i="6"/>
  <c r="E1424" i="6"/>
  <c r="E1425" i="6"/>
  <c r="E1426" i="6"/>
  <c r="E1427" i="6"/>
  <c r="E1428" i="6"/>
  <c r="E1429" i="6"/>
  <c r="E1430" i="6"/>
  <c r="E1431" i="6"/>
  <c r="E1432" i="6"/>
  <c r="E1433" i="6"/>
  <c r="E1434" i="6"/>
  <c r="E1435" i="6"/>
  <c r="E1436" i="6"/>
  <c r="E1437" i="6"/>
  <c r="E1438" i="6"/>
  <c r="E1439" i="6"/>
  <c r="E1440" i="6"/>
  <c r="E1441" i="6"/>
  <c r="E1442" i="6"/>
  <c r="E1443" i="6"/>
  <c r="E1444" i="6"/>
  <c r="E1445" i="6"/>
  <c r="E1446" i="6"/>
  <c r="E1447" i="6"/>
  <c r="E1448" i="6"/>
  <c r="E1449" i="6"/>
  <c r="E1450" i="6"/>
  <c r="E1451" i="6"/>
  <c r="E1452" i="6"/>
  <c r="E1453" i="6"/>
  <c r="E1454" i="6"/>
  <c r="E1455" i="6"/>
  <c r="E1456" i="6"/>
  <c r="E1457" i="6"/>
  <c r="E1458" i="6"/>
  <c r="E1459" i="6"/>
  <c r="E1460" i="6"/>
  <c r="E1461" i="6"/>
  <c r="E1462" i="6"/>
  <c r="E1463" i="6"/>
  <c r="E1464" i="6"/>
  <c r="E1465" i="6"/>
  <c r="E1466" i="6"/>
  <c r="E1467" i="6"/>
  <c r="E1468" i="6"/>
  <c r="E1469" i="6"/>
  <c r="E1470" i="6"/>
  <c r="E1471" i="6"/>
  <c r="E1472" i="6"/>
  <c r="E1473" i="6"/>
  <c r="E1474" i="6"/>
  <c r="E1475" i="6"/>
  <c r="E1476" i="6"/>
  <c r="E1477" i="6"/>
  <c r="E1478" i="6"/>
  <c r="E1479" i="6"/>
  <c r="E1480" i="6"/>
  <c r="E1481" i="6"/>
  <c r="E1482" i="6"/>
  <c r="E1483" i="6"/>
  <c r="E1484" i="6"/>
  <c r="E1485" i="6"/>
  <c r="E1486" i="6"/>
  <c r="E1487" i="6"/>
  <c r="E1488" i="6"/>
  <c r="E1489" i="6"/>
  <c r="E1490" i="6"/>
  <c r="E1491" i="6"/>
  <c r="E1492" i="6"/>
  <c r="E1493" i="6"/>
  <c r="E1494" i="6"/>
  <c r="E1495" i="6"/>
  <c r="E1496" i="6"/>
  <c r="E1497" i="6"/>
  <c r="E1498" i="6"/>
  <c r="E1499" i="6"/>
  <c r="E1500" i="6"/>
  <c r="E1501" i="6"/>
  <c r="E1502" i="6"/>
  <c r="E1503" i="6"/>
  <c r="E1504" i="6"/>
  <c r="E1505" i="6"/>
  <c r="E1506" i="6"/>
  <c r="E1507" i="6"/>
  <c r="E1508" i="6"/>
  <c r="E1509" i="6"/>
  <c r="E1510" i="6"/>
  <c r="E1511" i="6"/>
  <c r="E1512" i="6"/>
  <c r="E1513" i="6"/>
  <c r="E1514" i="6"/>
  <c r="E1515" i="6"/>
  <c r="E1516" i="6"/>
  <c r="E1517" i="6"/>
  <c r="E1518" i="6"/>
  <c r="E1519" i="6"/>
  <c r="E1520" i="6"/>
  <c r="E1521" i="6"/>
  <c r="E1522" i="6"/>
  <c r="E1523" i="6"/>
  <c r="E1524" i="6"/>
  <c r="E1525" i="6"/>
  <c r="E1526" i="6"/>
  <c r="E1527" i="6"/>
  <c r="E1528" i="6"/>
  <c r="E1529" i="6"/>
  <c r="E1530" i="6"/>
  <c r="E1531" i="6"/>
  <c r="E1532" i="6"/>
  <c r="E1533" i="6"/>
  <c r="E1534" i="6"/>
  <c r="E1535" i="6"/>
  <c r="E1536" i="6"/>
  <c r="E1537" i="6"/>
  <c r="E1538" i="6"/>
  <c r="E1539" i="6"/>
  <c r="E1540" i="6"/>
  <c r="E1541" i="6"/>
  <c r="E1542" i="6"/>
  <c r="E1543" i="6"/>
  <c r="E1544" i="6"/>
  <c r="E1545" i="6"/>
  <c r="E1546" i="6"/>
  <c r="E1547" i="6"/>
  <c r="E1548" i="6"/>
  <c r="E1549" i="6"/>
  <c r="E1550" i="6"/>
  <c r="E1551" i="6"/>
  <c r="E1552" i="6"/>
  <c r="E1553" i="6"/>
  <c r="E1554" i="6"/>
  <c r="E1555" i="6"/>
  <c r="E1556" i="6"/>
  <c r="E1557" i="6"/>
  <c r="E1558" i="6"/>
  <c r="E1559" i="6"/>
  <c r="E1560" i="6"/>
  <c r="E1561" i="6"/>
  <c r="E1562" i="6"/>
  <c r="E1563" i="6"/>
  <c r="E1564" i="6"/>
  <c r="E1565" i="6"/>
  <c r="E1566" i="6"/>
  <c r="E1567" i="6"/>
  <c r="E1568" i="6"/>
  <c r="E1569" i="6"/>
  <c r="E1570" i="6"/>
  <c r="E1571" i="6"/>
  <c r="E1572" i="6"/>
  <c r="E1573" i="6"/>
  <c r="E1574" i="6"/>
  <c r="E1575" i="6"/>
  <c r="E1576" i="6"/>
  <c r="E1577" i="6"/>
  <c r="E1578" i="6"/>
  <c r="E1579" i="6"/>
  <c r="E1580" i="6"/>
  <c r="E1581" i="6"/>
  <c r="E1582" i="6"/>
  <c r="E1583" i="6"/>
  <c r="E1584" i="6"/>
  <c r="E1585" i="6"/>
  <c r="E1586" i="6"/>
  <c r="E1587" i="6"/>
  <c r="E1588" i="6"/>
  <c r="E1589" i="6"/>
  <c r="E1590" i="6"/>
  <c r="E1591" i="6"/>
  <c r="E1592" i="6"/>
  <c r="E1593" i="6"/>
  <c r="E1594" i="6"/>
  <c r="E1595" i="6"/>
  <c r="E1596" i="6"/>
  <c r="E1597" i="6"/>
  <c r="E1598" i="6"/>
  <c r="E1599" i="6"/>
  <c r="E1600" i="6"/>
  <c r="E1601" i="6"/>
  <c r="E1602" i="6"/>
  <c r="E1603" i="6"/>
  <c r="E1604" i="6"/>
  <c r="E1605" i="6"/>
  <c r="E1606" i="6"/>
  <c r="E1607" i="6"/>
  <c r="E1608" i="6"/>
  <c r="E1609" i="6"/>
  <c r="E1610" i="6"/>
  <c r="E1611" i="6"/>
  <c r="E1612" i="6"/>
  <c r="E1613" i="6"/>
  <c r="E1614" i="6"/>
  <c r="E1615" i="6"/>
  <c r="E1616" i="6"/>
  <c r="E1617" i="6"/>
  <c r="E1618" i="6"/>
  <c r="E1619" i="6"/>
  <c r="E1620" i="6"/>
  <c r="E1621" i="6"/>
  <c r="E1622" i="6"/>
  <c r="E1623" i="6"/>
  <c r="E1624" i="6"/>
  <c r="E1625" i="6"/>
  <c r="E1626" i="6"/>
  <c r="E1627" i="6"/>
  <c r="E1628" i="6"/>
  <c r="E1629" i="6"/>
  <c r="E1630" i="6"/>
  <c r="E1631" i="6"/>
  <c r="E1632" i="6"/>
  <c r="E1633" i="6"/>
  <c r="E1634" i="6"/>
  <c r="E1635" i="6"/>
  <c r="E1636" i="6"/>
  <c r="E1637" i="6"/>
  <c r="E1638" i="6"/>
  <c r="E1639" i="6"/>
  <c r="E1640" i="6"/>
  <c r="E1641" i="6"/>
  <c r="E1642" i="6"/>
  <c r="E1643" i="6"/>
  <c r="E1644" i="6"/>
  <c r="E1645" i="6"/>
  <c r="E1646" i="6"/>
  <c r="E1647" i="6"/>
  <c r="E1648" i="6"/>
  <c r="E1649" i="6"/>
  <c r="E1650" i="6"/>
  <c r="E1651" i="6"/>
  <c r="E1652" i="6"/>
  <c r="E1653" i="6"/>
  <c r="E1654" i="6"/>
  <c r="E1655" i="6"/>
  <c r="E1656" i="6"/>
  <c r="E1657" i="6"/>
  <c r="E1658" i="6"/>
  <c r="E1659" i="6"/>
  <c r="E1660" i="6"/>
  <c r="E1661" i="6"/>
  <c r="E1662" i="6"/>
  <c r="E1663" i="6"/>
  <c r="E1664" i="6"/>
  <c r="E1665" i="6"/>
  <c r="E1666" i="6"/>
  <c r="E1667" i="6"/>
  <c r="E1668" i="6"/>
  <c r="E1669" i="6"/>
  <c r="E1670" i="6"/>
  <c r="E1671" i="6"/>
  <c r="E1672" i="6"/>
  <c r="E1673" i="6"/>
  <c r="E1674" i="6"/>
  <c r="E1675" i="6"/>
  <c r="E1676" i="6"/>
  <c r="E1677" i="6"/>
  <c r="E1678" i="6"/>
  <c r="E1679" i="6"/>
  <c r="E1680" i="6"/>
  <c r="E1681" i="6"/>
  <c r="E1682" i="6"/>
  <c r="E1683" i="6"/>
  <c r="E1684" i="6"/>
  <c r="E1685" i="6"/>
  <c r="E1686" i="6"/>
  <c r="E1687" i="6"/>
  <c r="E1688" i="6"/>
  <c r="E1689" i="6"/>
  <c r="E1690" i="6"/>
  <c r="E1691" i="6"/>
  <c r="E1692" i="6"/>
  <c r="E1693" i="6"/>
  <c r="E1694" i="6"/>
  <c r="E1695" i="6"/>
  <c r="E1696" i="6"/>
  <c r="E1697" i="6"/>
  <c r="E1698" i="6"/>
  <c r="E1699" i="6"/>
  <c r="E1700" i="6"/>
  <c r="E1701" i="6"/>
  <c r="E1702" i="6"/>
  <c r="E1703" i="6"/>
  <c r="E1704" i="6"/>
  <c r="E1705" i="6"/>
  <c r="E1706" i="6"/>
  <c r="E1707" i="6"/>
  <c r="E1708" i="6"/>
  <c r="E1709" i="6"/>
  <c r="E1710" i="6"/>
  <c r="E1711" i="6"/>
  <c r="E1712" i="6"/>
  <c r="E1713" i="6"/>
  <c r="E1714" i="6"/>
  <c r="E1715" i="6"/>
  <c r="E1716" i="6"/>
  <c r="E1717" i="6"/>
  <c r="E1718" i="6"/>
  <c r="E1719" i="6"/>
  <c r="E1720" i="6"/>
  <c r="E1721" i="6"/>
  <c r="E1722" i="6"/>
  <c r="E1723" i="6"/>
  <c r="E1724" i="6"/>
  <c r="E1725" i="6"/>
  <c r="E1726" i="6"/>
  <c r="E1727" i="6"/>
  <c r="E1728" i="6"/>
  <c r="E1729" i="6"/>
  <c r="E1730" i="6"/>
  <c r="E1731" i="6"/>
  <c r="E1732" i="6"/>
  <c r="E1733" i="6"/>
  <c r="E1734" i="6"/>
  <c r="E1735" i="6"/>
  <c r="E1736" i="6"/>
  <c r="E1737" i="6"/>
  <c r="E1738" i="6"/>
  <c r="E1739" i="6"/>
  <c r="E1740" i="6"/>
  <c r="E1741" i="6"/>
  <c r="E1742" i="6"/>
  <c r="E1743" i="6"/>
  <c r="E1744" i="6"/>
  <c r="E1745" i="6"/>
  <c r="E1746" i="6"/>
  <c r="E1747" i="6"/>
  <c r="E1748" i="6"/>
  <c r="E1749" i="6"/>
  <c r="E1750" i="6"/>
  <c r="E1751" i="6"/>
  <c r="E1752" i="6"/>
  <c r="E1753" i="6"/>
  <c r="E1754" i="6"/>
  <c r="E1755" i="6"/>
  <c r="E1756" i="6"/>
  <c r="E1757" i="6"/>
  <c r="E1758" i="6"/>
  <c r="E1759" i="6"/>
  <c r="E1760" i="6"/>
  <c r="E1761" i="6"/>
  <c r="E1762" i="6"/>
  <c r="E1763" i="6"/>
  <c r="E1764" i="6"/>
  <c r="E1765" i="6"/>
  <c r="E1766" i="6"/>
  <c r="E1767" i="6"/>
  <c r="E1768" i="6"/>
  <c r="E1769" i="6"/>
  <c r="E1770" i="6"/>
  <c r="E1771" i="6"/>
  <c r="E1772" i="6"/>
  <c r="E1773" i="6"/>
  <c r="E1774" i="6"/>
  <c r="E1775" i="6"/>
  <c r="E1776" i="6"/>
  <c r="E1777" i="6"/>
  <c r="E1778" i="6"/>
  <c r="E1779" i="6"/>
  <c r="E1780" i="6"/>
  <c r="E1781" i="6"/>
  <c r="E1782" i="6"/>
  <c r="E1783" i="6"/>
  <c r="E1784" i="6"/>
  <c r="E1785" i="6"/>
  <c r="E1786" i="6"/>
  <c r="E1787" i="6"/>
  <c r="E1788" i="6"/>
  <c r="E1789" i="6"/>
  <c r="E1790" i="6"/>
  <c r="E1791" i="6"/>
  <c r="E1792" i="6"/>
  <c r="E1793" i="6"/>
  <c r="E1794" i="6"/>
  <c r="E1795" i="6"/>
  <c r="E1796" i="6"/>
  <c r="E1797" i="6"/>
  <c r="E1798" i="6"/>
  <c r="E1799" i="6"/>
  <c r="E1800" i="6"/>
  <c r="E1801" i="6"/>
  <c r="E1802" i="6"/>
  <c r="E1803" i="6"/>
  <c r="E1804" i="6"/>
  <c r="E1805" i="6"/>
  <c r="E1806" i="6"/>
  <c r="E1807" i="6"/>
  <c r="E1808" i="6"/>
  <c r="E1809" i="6"/>
  <c r="E1810" i="6"/>
  <c r="E1811" i="6"/>
  <c r="E1812" i="6"/>
  <c r="E1813" i="6"/>
  <c r="E1814" i="6"/>
  <c r="E1815" i="6"/>
  <c r="E1816" i="6"/>
  <c r="E1817" i="6"/>
  <c r="E1818" i="6"/>
  <c r="E1819" i="6"/>
  <c r="E1820" i="6"/>
  <c r="E1821" i="6"/>
  <c r="E1822" i="6"/>
  <c r="E1823" i="6"/>
  <c r="E1824" i="6"/>
  <c r="E1825" i="6"/>
  <c r="E1826" i="6"/>
  <c r="E1827" i="6"/>
  <c r="E1828" i="6"/>
  <c r="E1829" i="6"/>
  <c r="E1830" i="6"/>
  <c r="E1831" i="6"/>
  <c r="E1832" i="6"/>
  <c r="E1833" i="6"/>
  <c r="E1834" i="6"/>
  <c r="E1835" i="6"/>
  <c r="E1836" i="6"/>
  <c r="E1837" i="6"/>
  <c r="E1838" i="6"/>
  <c r="E1839" i="6"/>
  <c r="E1840" i="6"/>
  <c r="E1841" i="6"/>
  <c r="E1842" i="6"/>
  <c r="E1843" i="6"/>
  <c r="E1844" i="6"/>
  <c r="E1845" i="6"/>
  <c r="E1846" i="6"/>
  <c r="E1847" i="6"/>
  <c r="E1848" i="6"/>
  <c r="E1849" i="6"/>
  <c r="E1850" i="6"/>
  <c r="E1851" i="6"/>
  <c r="E1852" i="6"/>
  <c r="E1853" i="6"/>
  <c r="E1854" i="6"/>
  <c r="E1855" i="6"/>
  <c r="E1856" i="6"/>
  <c r="E1857" i="6"/>
  <c r="E1858" i="6"/>
  <c r="E1859" i="6"/>
  <c r="E1860" i="6"/>
  <c r="E1861" i="6"/>
  <c r="E1862" i="6"/>
  <c r="E1863" i="6"/>
  <c r="E1864" i="6"/>
  <c r="E1865" i="6"/>
  <c r="E1866" i="6"/>
  <c r="E1867" i="6"/>
  <c r="E1868" i="6"/>
  <c r="E1869" i="6"/>
  <c r="E1870" i="6"/>
  <c r="E1871" i="6"/>
  <c r="E1872" i="6"/>
  <c r="E1873" i="6"/>
  <c r="E1874" i="6"/>
  <c r="E1875" i="6"/>
  <c r="E1876" i="6"/>
  <c r="E1877" i="6"/>
  <c r="E1878" i="6"/>
  <c r="E1879" i="6"/>
  <c r="E1880" i="6"/>
  <c r="E1881" i="6"/>
  <c r="E1882" i="6"/>
  <c r="E1883" i="6"/>
  <c r="E1884" i="6"/>
  <c r="E1885" i="6"/>
  <c r="E1886" i="6"/>
  <c r="E1887" i="6"/>
  <c r="E1888" i="6"/>
  <c r="E1889" i="6"/>
  <c r="E1890" i="6"/>
  <c r="E1891" i="6"/>
  <c r="E1892" i="6"/>
  <c r="E1893" i="6"/>
  <c r="E1894" i="6"/>
  <c r="E1895" i="6"/>
  <c r="E1896" i="6"/>
  <c r="E1897" i="6"/>
  <c r="E1898" i="6"/>
  <c r="E1899" i="6"/>
  <c r="E1900" i="6"/>
  <c r="E1901" i="6"/>
  <c r="E1902" i="6"/>
  <c r="E1903" i="6"/>
  <c r="E1904" i="6"/>
  <c r="E1905" i="6"/>
  <c r="E1906" i="6"/>
  <c r="E1907" i="6"/>
  <c r="E1908" i="6"/>
  <c r="E1909" i="6"/>
  <c r="E1910" i="6"/>
  <c r="E1911" i="6"/>
  <c r="E1912" i="6"/>
  <c r="E1913" i="6"/>
  <c r="E1914" i="6"/>
  <c r="E1915" i="6"/>
  <c r="E1916" i="6"/>
  <c r="E1917" i="6"/>
  <c r="E1918" i="6"/>
  <c r="E1919" i="6"/>
  <c r="E1920" i="6"/>
  <c r="E1921" i="6"/>
  <c r="E1922" i="6"/>
  <c r="E1923" i="6"/>
  <c r="E1924" i="6"/>
  <c r="E1925" i="6"/>
  <c r="E1926" i="6"/>
  <c r="E1927" i="6"/>
  <c r="E1928" i="6"/>
  <c r="E1929" i="6"/>
  <c r="E1930" i="6"/>
  <c r="E1931" i="6"/>
  <c r="E1932" i="6"/>
  <c r="E1933" i="6"/>
  <c r="E1934" i="6"/>
  <c r="E1935" i="6"/>
  <c r="E1936" i="6"/>
  <c r="E1937" i="6"/>
  <c r="E1938" i="6"/>
  <c r="E1939" i="6"/>
  <c r="E1940" i="6"/>
  <c r="E1941" i="6"/>
  <c r="E1942" i="6"/>
  <c r="E1943" i="6"/>
  <c r="E1944" i="6"/>
  <c r="E1945" i="6"/>
  <c r="E1946" i="6"/>
  <c r="E1947" i="6"/>
  <c r="E1948" i="6"/>
  <c r="E1949" i="6"/>
  <c r="E1950" i="6"/>
  <c r="E1951" i="6"/>
  <c r="E1952" i="6"/>
  <c r="E1953" i="6"/>
  <c r="E1954" i="6"/>
  <c r="E1955" i="6"/>
  <c r="E1956" i="6"/>
  <c r="E1957" i="6"/>
  <c r="E1958" i="6"/>
  <c r="E1959" i="6"/>
  <c r="E1960" i="6"/>
  <c r="E1961" i="6"/>
  <c r="E1962" i="6"/>
  <c r="E1963" i="6"/>
  <c r="E1964" i="6"/>
  <c r="E1965" i="6"/>
  <c r="E1966" i="6"/>
  <c r="E1967" i="6"/>
  <c r="E1968" i="6"/>
  <c r="E1969" i="6"/>
  <c r="E1970" i="6"/>
  <c r="E1971" i="6"/>
  <c r="E1972" i="6"/>
  <c r="E1973" i="6"/>
  <c r="E1974" i="6"/>
  <c r="E1975" i="6"/>
  <c r="E1976" i="6"/>
  <c r="E1977" i="6"/>
  <c r="E1978" i="6"/>
  <c r="E1979" i="6"/>
  <c r="E1980" i="6"/>
  <c r="E1981" i="6"/>
  <c r="E1982" i="6"/>
  <c r="E1983" i="6"/>
  <c r="E1984" i="6"/>
  <c r="E1985" i="6"/>
  <c r="E1986" i="6"/>
  <c r="E1987" i="6"/>
  <c r="E1988" i="6"/>
  <c r="E1989" i="6"/>
  <c r="E1990" i="6"/>
  <c r="E1991" i="6"/>
  <c r="E1992" i="6"/>
  <c r="E1993" i="6"/>
  <c r="E1994" i="6"/>
  <c r="E1995" i="6"/>
  <c r="E1996" i="6"/>
  <c r="E1997" i="6"/>
  <c r="E1998" i="6"/>
  <c r="E1999" i="6"/>
  <c r="E2000" i="6"/>
  <c r="E2001" i="6"/>
  <c r="E2002" i="6"/>
  <c r="E2003" i="6"/>
  <c r="E2004" i="6"/>
  <c r="E2005" i="6"/>
  <c r="E2006" i="6"/>
  <c r="E2007" i="6"/>
  <c r="E2008" i="6"/>
  <c r="E2009" i="6"/>
  <c r="E2010" i="6"/>
  <c r="E2011" i="6"/>
  <c r="E2012" i="6"/>
  <c r="E2013" i="6"/>
  <c r="E2014" i="6"/>
  <c r="E2015" i="6"/>
  <c r="E2016" i="6"/>
  <c r="E2017" i="6"/>
  <c r="E2018" i="6"/>
  <c r="E2019" i="6"/>
  <c r="E2020" i="6"/>
  <c r="E2021" i="6"/>
  <c r="E2022" i="6"/>
  <c r="E2023" i="6"/>
  <c r="E2024" i="6"/>
  <c r="E2025" i="6"/>
  <c r="E2026" i="6"/>
  <c r="E2027" i="6"/>
  <c r="E2028" i="6"/>
  <c r="E2029" i="6"/>
  <c r="E2030" i="6"/>
  <c r="E2031" i="6"/>
  <c r="E2032" i="6"/>
  <c r="E2033" i="6"/>
  <c r="E2034" i="6"/>
  <c r="E2035" i="6"/>
  <c r="E2036" i="6"/>
  <c r="E2037" i="6"/>
  <c r="E2038" i="6"/>
  <c r="E2039" i="6"/>
  <c r="E2040" i="6"/>
  <c r="E2041" i="6"/>
  <c r="E2042" i="6"/>
  <c r="E2043" i="6"/>
  <c r="E2044" i="6"/>
  <c r="E2045" i="6"/>
  <c r="E2046" i="6"/>
  <c r="E2047" i="6"/>
  <c r="E2048" i="6"/>
  <c r="E2049" i="6"/>
  <c r="E2050" i="6"/>
  <c r="E2051" i="6"/>
  <c r="E2052" i="6"/>
  <c r="E2053" i="6"/>
  <c r="E2054" i="6"/>
  <c r="E2055" i="6"/>
  <c r="E2056" i="6"/>
  <c r="E2057" i="6"/>
  <c r="E2058" i="6"/>
  <c r="E2059" i="6"/>
  <c r="E2060" i="6"/>
  <c r="E2061" i="6"/>
  <c r="E2062" i="6"/>
  <c r="E2063" i="6"/>
  <c r="E2064" i="6"/>
  <c r="E2065" i="6"/>
  <c r="E2066" i="6"/>
  <c r="E2067" i="6"/>
  <c r="E2068" i="6"/>
  <c r="E2069" i="6"/>
  <c r="E2070" i="6"/>
  <c r="E2071" i="6"/>
  <c r="E2072" i="6"/>
  <c r="E2073" i="6"/>
  <c r="E2074" i="6"/>
  <c r="E2075" i="6"/>
  <c r="E2076" i="6"/>
  <c r="E2077" i="6"/>
  <c r="E2078" i="6"/>
  <c r="E2079" i="6"/>
  <c r="E2080" i="6"/>
  <c r="E2081" i="6"/>
  <c r="E2082" i="6"/>
  <c r="E2083" i="6"/>
  <c r="E2084" i="6"/>
  <c r="E2085" i="6"/>
  <c r="E2086" i="6"/>
  <c r="E2087" i="6"/>
  <c r="E2088" i="6"/>
  <c r="E2089" i="6"/>
  <c r="E2090" i="6"/>
  <c r="E2091" i="6"/>
  <c r="E2092" i="6"/>
  <c r="E2093" i="6"/>
  <c r="E2094" i="6"/>
  <c r="E2095" i="6"/>
  <c r="E2096" i="6"/>
  <c r="E2097" i="6"/>
  <c r="E2098" i="6"/>
  <c r="E2099" i="6"/>
  <c r="E2100" i="6"/>
  <c r="E2101" i="6"/>
  <c r="E2102" i="6"/>
  <c r="E2103" i="6"/>
  <c r="E2104" i="6"/>
  <c r="E2105" i="6"/>
  <c r="E2106" i="6"/>
  <c r="E2107" i="6"/>
  <c r="E2108" i="6"/>
  <c r="E2109" i="6"/>
  <c r="E2110" i="6"/>
  <c r="E2111" i="6"/>
  <c r="E2112" i="6"/>
  <c r="E2113" i="6"/>
  <c r="E2114" i="6"/>
  <c r="E2115" i="6"/>
  <c r="E2116" i="6"/>
  <c r="E2117" i="6"/>
  <c r="E2118" i="6"/>
  <c r="E2119" i="6"/>
  <c r="E2120" i="6"/>
  <c r="E2121" i="6"/>
  <c r="E2122" i="6"/>
  <c r="E2123" i="6"/>
  <c r="E2124" i="6"/>
  <c r="E2125" i="6"/>
  <c r="E2126" i="6"/>
  <c r="E2127" i="6"/>
  <c r="E2128" i="6"/>
  <c r="E2129" i="6"/>
  <c r="E2130" i="6"/>
  <c r="E2131" i="6"/>
  <c r="E2132" i="6"/>
  <c r="E2133" i="6"/>
  <c r="E2134" i="6"/>
  <c r="E2135" i="6"/>
  <c r="E2136" i="6"/>
  <c r="E2137" i="6"/>
  <c r="E2138" i="6"/>
  <c r="E2139" i="6"/>
  <c r="E2140" i="6"/>
  <c r="E2141" i="6"/>
  <c r="E2142" i="6"/>
  <c r="E2143" i="6"/>
  <c r="E2144" i="6"/>
  <c r="E2145" i="6"/>
  <c r="E2146" i="6"/>
  <c r="E2147" i="6"/>
  <c r="E2148" i="6"/>
  <c r="E2149" i="6"/>
  <c r="E2150" i="6"/>
  <c r="E2151" i="6"/>
  <c r="E2152" i="6"/>
  <c r="E2153" i="6"/>
  <c r="E2154" i="6"/>
  <c r="E2155" i="6"/>
  <c r="E2156" i="6"/>
  <c r="E2157" i="6"/>
  <c r="E2158" i="6"/>
  <c r="E2159" i="6"/>
  <c r="E2160" i="6"/>
  <c r="E2161" i="6"/>
  <c r="E2162" i="6"/>
  <c r="E2163" i="6"/>
  <c r="E2164" i="6"/>
  <c r="E2165" i="6"/>
  <c r="E2166" i="6"/>
  <c r="E2167" i="6"/>
  <c r="E2168" i="6"/>
  <c r="E2169" i="6"/>
  <c r="E2170" i="6"/>
  <c r="E2171" i="6"/>
  <c r="E2172" i="6"/>
  <c r="E2173" i="6"/>
  <c r="E2174" i="6"/>
  <c r="E2175" i="6"/>
  <c r="E2176" i="6"/>
  <c r="E2177" i="6"/>
  <c r="E2178" i="6"/>
  <c r="E2179" i="6"/>
  <c r="E2180" i="6"/>
  <c r="E2181" i="6"/>
  <c r="E2182" i="6"/>
  <c r="E2183" i="6"/>
  <c r="E2184" i="6"/>
  <c r="E2185" i="6"/>
  <c r="E2186" i="6"/>
  <c r="E2187" i="6"/>
  <c r="E2188" i="6"/>
  <c r="E2189" i="6"/>
  <c r="E2190" i="6"/>
  <c r="E2191" i="6"/>
  <c r="E2192" i="6"/>
  <c r="E2193" i="6"/>
  <c r="E2194" i="6"/>
  <c r="E2195" i="6"/>
  <c r="E2196" i="6"/>
  <c r="E2197" i="6"/>
  <c r="E2198" i="6"/>
  <c r="E2199" i="6"/>
  <c r="E2200" i="6"/>
  <c r="E2201" i="6"/>
  <c r="E2202" i="6"/>
  <c r="E2203" i="6"/>
  <c r="E2204" i="6"/>
  <c r="E2205" i="6"/>
  <c r="E2206" i="6"/>
  <c r="E2207" i="6"/>
  <c r="E2208" i="6"/>
  <c r="E2209" i="6"/>
  <c r="E2210" i="6"/>
  <c r="E2211" i="6"/>
  <c r="E2212" i="6"/>
  <c r="E2213" i="6"/>
  <c r="E2214" i="6"/>
  <c r="E2215" i="6"/>
  <c r="E2216" i="6"/>
  <c r="E2217" i="6"/>
  <c r="E2218" i="6"/>
  <c r="E2219" i="6"/>
  <c r="E2220" i="6"/>
  <c r="E2221" i="6"/>
  <c r="E2222" i="6"/>
  <c r="E2223" i="6"/>
  <c r="E2224" i="6"/>
  <c r="E2225" i="6"/>
  <c r="E2226" i="6"/>
  <c r="E2227" i="6"/>
  <c r="E2228" i="6"/>
  <c r="E2229" i="6"/>
  <c r="E2230" i="6"/>
  <c r="E2231" i="6"/>
  <c r="E2232" i="6"/>
  <c r="E2233" i="6"/>
  <c r="E2234" i="6"/>
  <c r="E2235" i="6"/>
  <c r="E2236" i="6"/>
  <c r="E2237" i="6"/>
  <c r="E2238" i="6"/>
  <c r="E2239" i="6"/>
  <c r="E2240" i="6"/>
  <c r="E2241" i="6"/>
  <c r="E2242" i="6"/>
  <c r="E2243" i="6"/>
  <c r="E2244" i="6"/>
  <c r="E2245" i="6"/>
  <c r="E2246" i="6"/>
  <c r="E2247" i="6"/>
  <c r="E2248" i="6"/>
  <c r="E2249" i="6"/>
  <c r="E2250" i="6"/>
  <c r="E2251" i="6"/>
  <c r="E2252" i="6"/>
  <c r="E2253" i="6"/>
  <c r="E2254" i="6"/>
  <c r="E2255" i="6"/>
  <c r="E2256" i="6"/>
  <c r="E2257" i="6"/>
  <c r="E2258" i="6"/>
  <c r="E2259" i="6"/>
  <c r="E2260" i="6"/>
  <c r="E2261" i="6"/>
  <c r="E2262" i="6"/>
  <c r="E2263" i="6"/>
  <c r="E2264" i="6"/>
  <c r="E2265" i="6"/>
  <c r="E2266" i="6"/>
  <c r="E2267" i="6"/>
  <c r="E2268" i="6"/>
  <c r="E2269" i="6"/>
  <c r="E2270" i="6"/>
  <c r="E2271" i="6"/>
  <c r="E2272" i="6"/>
  <c r="E2273" i="6"/>
  <c r="E2274" i="6"/>
  <c r="E2275" i="6"/>
  <c r="E2276" i="6"/>
  <c r="E2277" i="6"/>
  <c r="E2278" i="6"/>
  <c r="E2279" i="6"/>
  <c r="E2280" i="6"/>
  <c r="E2281" i="6"/>
  <c r="E2282" i="6"/>
  <c r="E2283" i="6"/>
  <c r="E2284" i="6"/>
  <c r="E2285" i="6"/>
  <c r="E2286" i="6"/>
  <c r="E2287" i="6"/>
  <c r="E2288" i="6"/>
  <c r="E2289" i="6"/>
  <c r="E2290" i="6"/>
  <c r="E2291" i="6"/>
  <c r="E2292" i="6"/>
  <c r="E2293" i="6"/>
  <c r="E2294" i="6"/>
  <c r="E2295" i="6"/>
  <c r="E2296" i="6"/>
  <c r="E2297" i="6"/>
  <c r="E2298" i="6"/>
  <c r="E2299" i="6"/>
  <c r="E2300" i="6"/>
  <c r="E2301" i="6"/>
  <c r="E2302" i="6"/>
  <c r="E2303" i="6"/>
  <c r="E2304" i="6"/>
  <c r="E2305" i="6"/>
  <c r="E2306" i="6"/>
  <c r="E2307" i="6"/>
  <c r="E2308" i="6"/>
  <c r="E2309" i="6"/>
  <c r="E2310" i="6"/>
  <c r="E2311" i="6"/>
  <c r="E2312" i="6"/>
  <c r="E2313" i="6"/>
  <c r="E2314" i="6"/>
  <c r="E2315" i="6"/>
  <c r="E2316" i="6"/>
  <c r="E2317" i="6"/>
  <c r="E2318" i="6"/>
  <c r="E2319" i="6"/>
  <c r="E2320" i="6"/>
  <c r="E2321" i="6"/>
  <c r="E2322" i="6"/>
  <c r="E2323" i="6"/>
  <c r="E2324" i="6"/>
  <c r="E2325" i="6"/>
  <c r="E2326" i="6"/>
  <c r="E2327" i="6"/>
  <c r="E2328" i="6"/>
  <c r="E2329" i="6"/>
  <c r="E2330" i="6"/>
  <c r="E2331" i="6"/>
  <c r="E2332" i="6"/>
  <c r="E2333" i="6"/>
  <c r="E2334" i="6"/>
  <c r="E2335" i="6"/>
  <c r="E2336" i="6"/>
  <c r="E2337" i="6"/>
  <c r="E2338" i="6"/>
  <c r="E2339" i="6"/>
  <c r="E2340" i="6"/>
  <c r="E2341" i="6"/>
  <c r="E2342" i="6"/>
  <c r="E2343" i="6"/>
  <c r="E2344" i="6"/>
  <c r="E2345" i="6"/>
  <c r="E2346" i="6"/>
  <c r="E2347" i="6"/>
  <c r="E2348" i="6"/>
  <c r="E2349" i="6"/>
  <c r="E2350" i="6"/>
  <c r="E2351" i="6"/>
  <c r="E2352" i="6"/>
  <c r="E2353" i="6"/>
  <c r="E2354" i="6"/>
  <c r="E2355" i="6"/>
  <c r="E2356" i="6"/>
  <c r="E2357" i="6"/>
  <c r="E2358" i="6"/>
  <c r="E2359" i="6"/>
  <c r="E2360" i="6"/>
  <c r="E2361" i="6"/>
  <c r="E2362" i="6"/>
  <c r="E2363" i="6"/>
  <c r="E2364" i="6"/>
  <c r="E2365" i="6"/>
  <c r="E2366" i="6"/>
  <c r="E2367" i="6"/>
  <c r="E2368" i="6"/>
  <c r="E2369" i="6"/>
  <c r="E2370" i="6"/>
  <c r="E2371" i="6"/>
  <c r="E2372" i="6"/>
  <c r="E2373" i="6"/>
  <c r="E2374" i="6"/>
  <c r="E2375" i="6"/>
  <c r="E2376" i="6"/>
  <c r="E2377" i="6"/>
  <c r="E2378" i="6"/>
  <c r="E2379" i="6"/>
  <c r="E2380" i="6"/>
  <c r="E2381" i="6"/>
  <c r="E2382" i="6"/>
  <c r="E2383" i="6"/>
  <c r="E2384" i="6"/>
  <c r="E2385" i="6"/>
  <c r="E2386" i="6"/>
  <c r="E2387" i="6"/>
  <c r="E2388" i="6"/>
  <c r="E2389" i="6"/>
  <c r="E2390" i="6"/>
  <c r="E2391" i="6"/>
  <c r="E2392" i="6"/>
  <c r="E2393" i="6"/>
  <c r="E2394" i="6"/>
  <c r="E2395" i="6"/>
  <c r="E2396" i="6"/>
  <c r="E2397" i="6"/>
  <c r="E2398" i="6"/>
  <c r="E2399" i="6"/>
  <c r="E2400" i="6"/>
  <c r="E2401" i="6"/>
  <c r="E2402" i="6"/>
  <c r="E2403" i="6"/>
  <c r="E2404" i="6"/>
  <c r="E2405" i="6"/>
  <c r="E2406" i="6"/>
  <c r="E2407" i="6"/>
  <c r="E2408" i="6"/>
  <c r="E2409" i="6"/>
  <c r="E2410" i="6"/>
  <c r="E2411" i="6"/>
  <c r="E2412" i="6"/>
  <c r="E2413" i="6"/>
  <c r="E2414" i="6"/>
  <c r="E2415" i="6"/>
  <c r="E2416" i="6"/>
  <c r="E2417" i="6"/>
  <c r="E2418" i="6"/>
  <c r="E2419" i="6"/>
  <c r="E2420" i="6"/>
  <c r="E2421" i="6"/>
  <c r="E2422" i="6"/>
  <c r="E2423" i="6"/>
  <c r="E2424" i="6"/>
  <c r="E2425" i="6"/>
  <c r="E2426" i="6"/>
  <c r="E2427" i="6"/>
  <c r="E2428" i="6"/>
  <c r="E2429" i="6"/>
  <c r="E2430" i="6"/>
  <c r="E2431" i="6"/>
  <c r="E2432" i="6"/>
  <c r="E2433" i="6"/>
  <c r="E2434" i="6"/>
  <c r="E2435" i="6"/>
  <c r="E2436" i="6"/>
  <c r="E2437" i="6"/>
  <c r="E2438" i="6"/>
  <c r="E2439" i="6"/>
  <c r="E2440" i="6"/>
  <c r="E2441" i="6"/>
  <c r="E2442" i="6"/>
  <c r="E2443" i="6"/>
  <c r="E2444" i="6"/>
  <c r="E2445" i="6"/>
  <c r="E2446" i="6"/>
  <c r="E2447" i="6"/>
  <c r="E2448" i="6"/>
  <c r="E2449" i="6"/>
  <c r="E2450" i="6"/>
  <c r="E2451" i="6"/>
  <c r="E2452" i="6"/>
  <c r="E2453" i="6"/>
  <c r="E2454" i="6"/>
  <c r="E2455" i="6"/>
  <c r="E2456" i="6"/>
  <c r="E2457" i="6"/>
  <c r="E2458" i="6"/>
  <c r="E2459" i="6"/>
  <c r="E2460" i="6"/>
  <c r="E2461" i="6"/>
  <c r="E2462" i="6"/>
  <c r="E2463" i="6"/>
  <c r="E2464" i="6"/>
  <c r="E2465" i="6"/>
  <c r="E2466" i="6"/>
  <c r="E2467" i="6"/>
  <c r="E2468" i="6"/>
  <c r="E2469" i="6"/>
  <c r="E2470" i="6"/>
  <c r="E2471" i="6"/>
  <c r="E2472" i="6"/>
  <c r="E2473" i="6"/>
  <c r="E2474" i="6"/>
  <c r="E2475" i="6"/>
  <c r="E2476" i="6"/>
  <c r="E2477" i="6"/>
  <c r="E2478" i="6"/>
  <c r="E2479" i="6"/>
  <c r="E2480" i="6"/>
  <c r="E2481" i="6"/>
  <c r="E2482" i="6"/>
  <c r="E2483" i="6"/>
  <c r="E2484" i="6"/>
  <c r="E2485" i="6"/>
  <c r="E2486" i="6"/>
  <c r="E2487" i="6"/>
  <c r="E2488" i="6"/>
  <c r="E2489" i="6"/>
  <c r="E2490" i="6"/>
  <c r="E2491" i="6"/>
  <c r="E2492" i="6"/>
  <c r="E2493" i="6"/>
  <c r="E2494" i="6"/>
  <c r="E2495" i="6"/>
  <c r="E2496" i="6"/>
  <c r="E2497" i="6"/>
  <c r="E2498" i="6"/>
  <c r="E2499" i="6"/>
  <c r="E2500" i="6"/>
  <c r="E2501" i="6"/>
  <c r="E2502" i="6"/>
  <c r="E2503" i="6"/>
  <c r="E2504" i="6"/>
  <c r="E2505" i="6"/>
  <c r="E2506" i="6"/>
  <c r="E2507" i="6"/>
  <c r="E2508" i="6"/>
  <c r="E2509" i="6"/>
  <c r="E2510" i="6"/>
  <c r="E2511" i="6"/>
  <c r="E2512" i="6"/>
  <c r="E2513" i="6"/>
  <c r="E2514" i="6"/>
  <c r="E2515" i="6"/>
  <c r="E2516" i="6"/>
  <c r="E2517" i="6"/>
  <c r="E2518" i="6"/>
  <c r="E2519" i="6"/>
  <c r="E2520" i="6"/>
  <c r="E2521" i="6"/>
  <c r="E2522" i="6"/>
  <c r="E2523" i="6"/>
  <c r="E2524" i="6"/>
  <c r="E2525" i="6"/>
  <c r="E2526" i="6"/>
  <c r="E2527" i="6"/>
  <c r="E2528" i="6"/>
  <c r="E2529" i="6"/>
  <c r="E2530" i="6"/>
  <c r="E2531" i="6"/>
  <c r="E2532" i="6"/>
  <c r="E2533" i="6"/>
  <c r="E2534" i="6"/>
  <c r="E2535" i="6"/>
  <c r="E2536" i="6"/>
  <c r="E2537" i="6"/>
  <c r="E2538" i="6"/>
  <c r="E2539" i="6"/>
  <c r="E2540" i="6"/>
  <c r="E2541" i="6"/>
  <c r="E2542" i="6"/>
  <c r="E2543" i="6"/>
  <c r="E2544" i="6"/>
  <c r="E2545" i="6"/>
  <c r="E2546" i="6"/>
  <c r="E2547" i="6"/>
  <c r="E2548" i="6"/>
  <c r="E2549" i="6"/>
  <c r="E2550" i="6"/>
  <c r="E2551" i="6"/>
  <c r="E2552" i="6"/>
  <c r="E2553" i="6"/>
  <c r="E2554" i="6"/>
  <c r="E2555" i="6"/>
  <c r="E2556" i="6"/>
  <c r="E2557" i="6"/>
  <c r="E2558" i="6"/>
  <c r="E2559" i="6"/>
  <c r="E2560" i="6"/>
  <c r="E2561" i="6"/>
  <c r="E2562" i="6"/>
  <c r="E2563" i="6"/>
  <c r="E2564" i="6"/>
  <c r="E2565" i="6"/>
  <c r="E2566" i="6"/>
  <c r="E2567" i="6"/>
  <c r="E2568" i="6"/>
  <c r="E2569" i="6"/>
  <c r="E2570" i="6"/>
  <c r="E2571" i="6"/>
  <c r="E2572" i="6"/>
  <c r="E2573" i="6"/>
  <c r="E2574" i="6"/>
  <c r="E2575" i="6"/>
  <c r="E2576" i="6"/>
  <c r="E2577" i="6"/>
  <c r="E2578" i="6"/>
  <c r="E2579" i="6"/>
  <c r="E2580" i="6"/>
  <c r="E2581" i="6"/>
  <c r="E2582" i="6"/>
  <c r="E2583" i="6"/>
  <c r="E2584" i="6"/>
  <c r="E2585" i="6"/>
  <c r="E2586" i="6"/>
  <c r="E2587" i="6"/>
  <c r="E2588" i="6"/>
  <c r="E2589" i="6"/>
  <c r="E2590" i="6"/>
  <c r="E2591" i="6"/>
  <c r="E2592" i="6"/>
  <c r="E2593" i="6"/>
  <c r="E2594" i="6"/>
  <c r="E2595" i="6"/>
  <c r="E2596" i="6"/>
  <c r="E2597" i="6"/>
  <c r="E2598" i="6"/>
  <c r="E2599" i="6"/>
  <c r="E2600" i="6"/>
  <c r="E2601" i="6"/>
  <c r="E2602" i="6"/>
  <c r="E2603" i="6"/>
  <c r="E2604" i="6"/>
  <c r="E2605" i="6"/>
  <c r="E2606" i="6"/>
  <c r="E2607" i="6"/>
  <c r="E2608" i="6"/>
  <c r="E2609" i="6"/>
  <c r="E2610" i="6"/>
  <c r="E2611" i="6"/>
  <c r="E2612" i="6"/>
  <c r="E2613" i="6"/>
  <c r="E2614" i="6"/>
  <c r="E2615" i="6"/>
  <c r="E2616" i="6"/>
  <c r="E2617" i="6"/>
  <c r="E2618" i="6"/>
  <c r="E2619" i="6"/>
  <c r="E2620" i="6"/>
  <c r="E2621" i="6"/>
  <c r="E2622" i="6"/>
  <c r="E2623" i="6"/>
  <c r="E2624" i="6"/>
  <c r="E2625" i="6"/>
  <c r="E2626" i="6"/>
  <c r="E2627" i="6"/>
  <c r="E2628" i="6"/>
  <c r="E2629" i="6"/>
  <c r="E2630" i="6"/>
  <c r="E2631" i="6"/>
  <c r="E2632" i="6"/>
  <c r="E2633" i="6"/>
  <c r="E2634" i="6"/>
  <c r="E2635" i="6"/>
  <c r="E2636" i="6"/>
  <c r="E2637" i="6"/>
  <c r="E2638" i="6"/>
  <c r="E2639" i="6"/>
  <c r="E2640" i="6"/>
  <c r="E2641" i="6"/>
  <c r="E2642" i="6"/>
  <c r="E2643" i="6"/>
  <c r="E2644" i="6"/>
  <c r="E2645" i="6"/>
  <c r="E2646" i="6"/>
  <c r="E2647" i="6"/>
  <c r="E2648" i="6"/>
  <c r="E2649" i="6"/>
  <c r="E2650" i="6"/>
  <c r="E2651" i="6"/>
  <c r="E2652" i="6"/>
  <c r="E2653" i="6"/>
  <c r="E2654" i="6"/>
  <c r="E2655" i="6"/>
  <c r="E2656" i="6"/>
  <c r="E2657" i="6"/>
  <c r="E2658" i="6"/>
  <c r="E2659" i="6"/>
  <c r="E2660" i="6"/>
  <c r="E2661" i="6"/>
  <c r="E2662" i="6"/>
  <c r="E2663" i="6"/>
  <c r="E2664" i="6"/>
  <c r="E2665" i="6"/>
  <c r="E2666" i="6"/>
  <c r="E2667" i="6"/>
  <c r="E2668" i="6"/>
  <c r="E2669" i="6"/>
  <c r="E2670" i="6"/>
  <c r="E2671" i="6"/>
  <c r="E2672" i="6"/>
  <c r="E2673" i="6"/>
  <c r="E2674" i="6"/>
  <c r="E2675" i="6"/>
  <c r="E2676" i="6"/>
  <c r="E2677" i="6"/>
  <c r="E2678" i="6"/>
  <c r="E2679" i="6"/>
  <c r="E2680" i="6"/>
  <c r="E2681" i="6"/>
  <c r="E2682" i="6"/>
  <c r="E2683" i="6"/>
  <c r="E2684" i="6"/>
  <c r="E2685" i="6"/>
  <c r="E2686" i="6"/>
  <c r="E2687" i="6"/>
  <c r="E2688" i="6"/>
  <c r="E2689" i="6"/>
  <c r="E2690" i="6"/>
  <c r="E2691" i="6"/>
  <c r="E2692" i="6"/>
  <c r="E2693" i="6"/>
  <c r="E2694" i="6"/>
  <c r="E2695" i="6"/>
  <c r="E2696" i="6"/>
  <c r="E2697" i="6"/>
  <c r="E2698" i="6"/>
  <c r="E2699" i="6"/>
  <c r="E2700" i="6"/>
  <c r="E2701" i="6"/>
  <c r="E2702" i="6"/>
  <c r="E2703" i="6"/>
  <c r="E2704" i="6"/>
  <c r="E2705" i="6"/>
  <c r="E2706" i="6"/>
  <c r="E2707" i="6"/>
  <c r="E2708" i="6"/>
  <c r="E2709" i="6"/>
  <c r="E2710" i="6"/>
  <c r="E2711" i="6"/>
  <c r="E2712" i="6"/>
  <c r="E2713" i="6"/>
  <c r="E2714" i="6"/>
  <c r="E2715" i="6"/>
  <c r="E2716" i="6"/>
  <c r="E2717" i="6"/>
  <c r="E2718" i="6"/>
  <c r="E2719" i="6"/>
  <c r="E2720" i="6"/>
  <c r="E2721" i="6"/>
  <c r="E2722" i="6"/>
  <c r="E2723" i="6"/>
  <c r="E2724" i="6"/>
  <c r="E2725" i="6"/>
  <c r="E2726" i="6"/>
  <c r="E2727" i="6"/>
  <c r="E2728" i="6"/>
  <c r="E2729" i="6"/>
  <c r="E2730" i="6"/>
  <c r="E2731" i="6"/>
  <c r="E2732" i="6"/>
  <c r="E2733" i="6"/>
  <c r="E2734" i="6"/>
  <c r="E2735" i="6"/>
  <c r="E2736" i="6"/>
  <c r="E2737" i="6"/>
  <c r="E2738" i="6"/>
  <c r="E2739" i="6"/>
  <c r="E2740" i="6"/>
  <c r="E2741" i="6"/>
  <c r="E2742" i="6"/>
  <c r="E2743" i="6"/>
  <c r="E2744" i="6"/>
  <c r="E2745" i="6"/>
  <c r="E2746" i="6"/>
  <c r="E2747" i="6"/>
  <c r="E2748" i="6"/>
  <c r="E2749" i="6"/>
  <c r="E2750" i="6"/>
  <c r="E2751" i="6"/>
  <c r="E2752" i="6"/>
  <c r="E2753" i="6"/>
  <c r="E2754" i="6"/>
  <c r="E2755" i="6"/>
  <c r="E2756" i="6"/>
  <c r="E2757" i="6"/>
  <c r="E2758" i="6"/>
  <c r="E2759" i="6"/>
  <c r="E2760" i="6"/>
  <c r="E2761" i="6"/>
  <c r="E2762" i="6"/>
  <c r="E2763" i="6"/>
  <c r="E2764" i="6"/>
  <c r="E2765" i="6"/>
  <c r="E2766" i="6"/>
  <c r="E2767" i="6"/>
  <c r="E2768" i="6"/>
  <c r="E2769" i="6"/>
  <c r="E2770" i="6"/>
  <c r="E2771" i="6"/>
  <c r="E2772" i="6"/>
  <c r="E2773" i="6"/>
  <c r="E2774" i="6"/>
  <c r="E2775" i="6"/>
  <c r="E2776" i="6"/>
  <c r="E2777" i="6"/>
  <c r="E2778" i="6"/>
  <c r="E2779" i="6"/>
  <c r="E2780" i="6"/>
  <c r="E2781" i="6"/>
  <c r="E2782" i="6"/>
  <c r="E2783" i="6"/>
  <c r="E2784" i="6"/>
  <c r="E2785" i="6"/>
  <c r="E2786" i="6"/>
  <c r="E2787" i="6"/>
  <c r="E2788" i="6"/>
  <c r="E2789" i="6"/>
  <c r="E2790" i="6"/>
  <c r="E2791" i="6"/>
  <c r="E2792" i="6"/>
  <c r="E2793" i="6"/>
  <c r="E2794" i="6"/>
  <c r="E2795" i="6"/>
  <c r="E2796" i="6"/>
  <c r="E2797" i="6"/>
  <c r="E2798" i="6"/>
  <c r="E2799" i="6"/>
  <c r="E2800" i="6"/>
  <c r="E2801" i="6"/>
  <c r="E2802" i="6"/>
  <c r="E2803" i="6"/>
  <c r="E2804" i="6"/>
  <c r="E2805" i="6"/>
  <c r="E2806" i="6"/>
  <c r="E2807" i="6"/>
  <c r="E2808" i="6"/>
  <c r="E2809" i="6"/>
  <c r="E2810" i="6"/>
  <c r="E2811" i="6"/>
  <c r="E2812" i="6"/>
  <c r="E2813" i="6"/>
  <c r="E2814" i="6"/>
  <c r="E2815" i="6"/>
  <c r="E2816" i="6"/>
  <c r="E2817" i="6"/>
  <c r="E2818" i="6"/>
  <c r="E2819" i="6"/>
  <c r="E2820" i="6"/>
  <c r="E2821" i="6"/>
  <c r="E2822" i="6"/>
  <c r="E2823" i="6"/>
  <c r="E2824" i="6"/>
  <c r="E2825" i="6"/>
  <c r="E2826" i="6"/>
  <c r="E2827" i="6"/>
  <c r="E2828" i="6"/>
  <c r="E2829" i="6"/>
  <c r="E2830" i="6"/>
  <c r="E2831" i="6"/>
  <c r="E2832" i="6"/>
  <c r="E2833" i="6"/>
  <c r="E2834" i="6"/>
  <c r="E2835" i="6"/>
  <c r="E2836" i="6"/>
  <c r="E2837" i="6"/>
  <c r="E2838" i="6"/>
  <c r="E2839" i="6"/>
  <c r="E2840" i="6"/>
  <c r="E2841" i="6"/>
  <c r="E2842" i="6"/>
  <c r="E2843" i="6"/>
  <c r="E2844" i="6"/>
  <c r="E2845" i="6"/>
  <c r="E2846" i="6"/>
  <c r="E2847" i="6"/>
  <c r="E2848" i="6"/>
  <c r="E2849" i="6"/>
  <c r="E2850" i="6"/>
  <c r="E2851" i="6"/>
  <c r="E2852" i="6"/>
  <c r="E2853" i="6"/>
  <c r="E2854" i="6"/>
  <c r="E2855" i="6"/>
  <c r="E2856" i="6"/>
  <c r="E2857" i="6"/>
  <c r="E2858" i="6"/>
  <c r="E2859" i="6"/>
  <c r="E2860" i="6"/>
  <c r="E2861" i="6"/>
  <c r="E2862" i="6"/>
  <c r="E2863" i="6"/>
  <c r="E2864" i="6"/>
  <c r="E2865" i="6"/>
  <c r="E2866" i="6"/>
  <c r="E2867" i="6"/>
  <c r="E2868" i="6"/>
  <c r="E2869" i="6"/>
  <c r="E2870" i="6"/>
  <c r="E2871" i="6"/>
  <c r="E2872" i="6"/>
  <c r="E2873" i="6"/>
  <c r="E2874" i="6"/>
  <c r="E2875" i="6"/>
  <c r="E2876" i="6"/>
  <c r="E2877" i="6"/>
  <c r="E2878" i="6"/>
  <c r="E2879" i="6"/>
  <c r="E2880" i="6"/>
  <c r="E2881" i="6"/>
  <c r="E2882" i="6"/>
  <c r="E2883" i="6"/>
  <c r="E2884" i="6"/>
  <c r="E2885" i="6"/>
  <c r="E2886" i="6"/>
  <c r="E2887" i="6"/>
  <c r="E2888" i="6"/>
  <c r="E2889" i="6"/>
  <c r="E2890" i="6"/>
  <c r="E2891" i="6"/>
  <c r="E2892" i="6"/>
  <c r="E2893" i="6"/>
  <c r="E2894" i="6"/>
  <c r="E2895" i="6"/>
  <c r="E2896" i="6"/>
  <c r="E2897" i="6"/>
  <c r="E2898" i="6"/>
  <c r="E2899" i="6"/>
  <c r="E2900" i="6"/>
  <c r="E2901" i="6"/>
  <c r="E2902" i="6"/>
  <c r="E2903" i="6"/>
  <c r="E2904" i="6"/>
  <c r="E2905" i="6"/>
  <c r="E2906" i="6"/>
  <c r="E2907" i="6"/>
  <c r="E2908" i="6"/>
  <c r="E2909" i="6"/>
  <c r="E2910" i="6"/>
  <c r="E2911" i="6"/>
  <c r="E2912" i="6"/>
  <c r="E2913" i="6"/>
  <c r="E2914" i="6"/>
  <c r="E2915" i="6"/>
  <c r="E2916" i="6"/>
  <c r="E2917" i="6"/>
  <c r="E2918" i="6"/>
  <c r="E2919" i="6"/>
  <c r="E2920" i="6"/>
  <c r="E2921" i="6"/>
  <c r="E2922" i="6"/>
  <c r="E2923" i="6"/>
  <c r="E2924" i="6"/>
  <c r="E2925" i="6"/>
  <c r="E2926" i="6"/>
  <c r="E2927" i="6"/>
  <c r="E2928" i="6"/>
  <c r="E2929" i="6"/>
  <c r="E2930" i="6"/>
  <c r="E2931" i="6"/>
  <c r="E2932" i="6"/>
  <c r="E2933" i="6"/>
  <c r="E2934" i="6"/>
  <c r="E2935" i="6"/>
  <c r="E2936" i="6"/>
  <c r="E2937" i="6"/>
  <c r="E2938" i="6"/>
  <c r="E2939" i="6"/>
  <c r="E2940" i="6"/>
  <c r="E2941" i="6"/>
  <c r="E2942" i="6"/>
  <c r="E2943" i="6"/>
  <c r="E2944" i="6"/>
  <c r="E2945" i="6"/>
  <c r="E2946" i="6"/>
  <c r="E2947" i="6"/>
  <c r="E2948" i="6"/>
  <c r="E2949" i="6"/>
  <c r="E2950" i="6"/>
  <c r="E2951" i="6"/>
  <c r="E2952" i="6"/>
  <c r="E2953" i="6"/>
  <c r="E2954" i="6"/>
  <c r="E2955" i="6"/>
  <c r="E2956" i="6"/>
  <c r="E2957" i="6"/>
  <c r="E2958" i="6"/>
  <c r="E2959" i="6"/>
  <c r="E2960" i="6"/>
  <c r="E2961" i="6"/>
  <c r="E2962" i="6"/>
  <c r="E2963" i="6"/>
  <c r="E2964" i="6"/>
  <c r="E2965" i="6"/>
  <c r="E2966" i="6"/>
  <c r="E2967" i="6"/>
  <c r="E2968" i="6"/>
  <c r="E2969" i="6"/>
  <c r="E2970" i="6"/>
  <c r="E2971" i="6"/>
  <c r="E2972" i="6"/>
  <c r="E2973" i="6"/>
  <c r="E2974" i="6"/>
  <c r="E2975" i="6"/>
  <c r="E2976" i="6"/>
  <c r="E2977" i="6"/>
  <c r="E2978" i="6"/>
  <c r="E2979" i="6"/>
  <c r="E2980" i="6"/>
  <c r="E2981" i="6"/>
  <c r="E2982" i="6"/>
  <c r="E2983" i="6"/>
  <c r="E2984" i="6"/>
  <c r="E2985" i="6"/>
  <c r="E2986" i="6"/>
  <c r="E2987" i="6"/>
  <c r="E2988" i="6"/>
  <c r="E2989" i="6"/>
  <c r="E2990" i="6"/>
  <c r="E2991" i="6"/>
  <c r="E2992" i="6"/>
  <c r="E2993" i="6"/>
  <c r="E2994" i="6"/>
  <c r="E2995" i="6"/>
  <c r="E2996" i="6"/>
  <c r="E2997" i="6"/>
  <c r="E2998" i="6"/>
  <c r="E2999" i="6"/>
  <c r="E3000" i="6"/>
  <c r="E3001" i="6"/>
  <c r="E3002" i="6"/>
  <c r="E3003" i="6"/>
  <c r="E3004" i="6"/>
  <c r="E3005" i="6"/>
  <c r="E3006" i="6"/>
  <c r="E3007" i="6"/>
  <c r="E3008" i="6"/>
  <c r="E3009" i="6"/>
  <c r="E3010" i="6"/>
  <c r="E3011" i="6"/>
  <c r="E3012" i="6"/>
  <c r="E3013" i="6"/>
  <c r="E3014" i="6"/>
  <c r="E3015" i="6"/>
  <c r="E3016" i="6"/>
  <c r="E3017" i="6"/>
  <c r="E3018" i="6"/>
  <c r="E3019" i="6"/>
  <c r="E3020" i="6"/>
  <c r="E3021" i="6"/>
  <c r="E3022" i="6"/>
  <c r="E3023" i="6"/>
  <c r="E3024" i="6"/>
  <c r="E3025" i="6"/>
  <c r="E3026" i="6"/>
  <c r="E3027" i="6"/>
  <c r="E3028" i="6"/>
  <c r="E3029" i="6"/>
  <c r="E3030" i="6"/>
  <c r="E3031" i="6"/>
  <c r="E3032" i="6"/>
  <c r="E3033" i="6"/>
  <c r="E3034" i="6"/>
  <c r="E3035" i="6"/>
  <c r="E3036" i="6"/>
  <c r="E3037" i="6"/>
  <c r="E3038" i="6"/>
  <c r="E3039" i="6"/>
  <c r="E3040" i="6"/>
  <c r="E3041" i="6"/>
  <c r="E3042" i="6"/>
  <c r="E3043" i="6"/>
  <c r="E3044" i="6"/>
  <c r="E3045" i="6"/>
  <c r="E3046" i="6"/>
  <c r="E3047" i="6"/>
  <c r="E3048" i="6"/>
  <c r="E3049" i="6"/>
  <c r="E3050" i="6"/>
  <c r="E3051" i="6"/>
  <c r="E3052" i="6"/>
  <c r="E3053" i="6"/>
  <c r="E3054" i="6"/>
  <c r="E3055" i="6"/>
  <c r="E3056" i="6"/>
  <c r="E3057" i="6"/>
  <c r="E3058" i="6"/>
  <c r="E3059" i="6"/>
  <c r="E3060" i="6"/>
  <c r="E3061" i="6"/>
  <c r="E3062" i="6"/>
  <c r="E3063" i="6"/>
  <c r="E3064" i="6"/>
  <c r="E3065" i="6"/>
  <c r="E3066" i="6"/>
  <c r="E3067" i="6"/>
  <c r="E3068" i="6"/>
  <c r="E3069" i="6"/>
  <c r="E3070" i="6"/>
  <c r="E3071" i="6"/>
  <c r="E3072" i="6"/>
  <c r="E3073" i="6"/>
  <c r="E3074" i="6"/>
  <c r="E3075" i="6"/>
  <c r="E3076" i="6"/>
  <c r="E3077" i="6"/>
  <c r="E3078" i="6"/>
  <c r="E3079" i="6"/>
  <c r="E3080" i="6"/>
  <c r="E3081" i="6"/>
  <c r="E3082" i="6"/>
  <c r="E3083" i="6"/>
  <c r="E3084" i="6"/>
  <c r="E3085" i="6"/>
  <c r="E3086" i="6"/>
  <c r="E3087" i="6"/>
  <c r="E3088" i="6"/>
  <c r="E3089" i="6"/>
  <c r="E3090" i="6"/>
  <c r="E3091" i="6"/>
  <c r="E3092" i="6"/>
  <c r="E3093" i="6"/>
  <c r="E3094" i="6"/>
  <c r="E3095" i="6"/>
  <c r="E3096" i="6"/>
  <c r="E3097" i="6"/>
  <c r="E3098" i="6"/>
  <c r="E3099" i="6"/>
  <c r="E3100" i="6"/>
  <c r="E3101" i="6"/>
  <c r="E3102" i="6"/>
  <c r="E3103" i="6"/>
  <c r="E3104" i="6"/>
  <c r="E3105" i="6"/>
  <c r="E3106" i="6"/>
  <c r="E3107" i="6"/>
  <c r="E3108" i="6"/>
  <c r="E3109" i="6"/>
  <c r="E3110" i="6"/>
  <c r="E3111" i="6"/>
  <c r="E3112" i="6"/>
  <c r="E3113" i="6"/>
  <c r="E3114" i="6"/>
  <c r="E3115" i="6"/>
  <c r="E3116" i="6"/>
  <c r="E3117" i="6"/>
  <c r="E3118" i="6"/>
  <c r="E3119" i="6"/>
  <c r="E3120" i="6"/>
  <c r="E3121" i="6"/>
  <c r="E3122" i="6"/>
  <c r="E3123" i="6"/>
  <c r="E3124" i="6"/>
  <c r="E3125" i="6"/>
  <c r="E3126" i="6"/>
  <c r="E3127" i="6"/>
  <c r="E3128" i="6"/>
  <c r="E3129" i="6"/>
  <c r="E3130" i="6"/>
  <c r="E3131" i="6"/>
  <c r="E3132" i="6"/>
  <c r="E3133" i="6"/>
  <c r="E3134" i="6"/>
  <c r="E3135" i="6"/>
  <c r="E3136" i="6"/>
  <c r="E3137" i="6"/>
  <c r="E3138" i="6"/>
  <c r="E3139" i="6"/>
  <c r="E3140" i="6"/>
  <c r="E3141" i="6"/>
  <c r="E3142" i="6"/>
  <c r="E3143" i="6"/>
  <c r="E3144" i="6"/>
  <c r="E3145" i="6"/>
  <c r="E3146" i="6"/>
  <c r="E3147" i="6"/>
  <c r="E3148" i="6"/>
  <c r="E3149" i="6"/>
  <c r="E3150" i="6"/>
  <c r="E3151" i="6"/>
  <c r="E3152" i="6"/>
  <c r="E3153" i="6"/>
  <c r="E3154" i="6"/>
  <c r="E3155" i="6"/>
  <c r="E3156" i="6"/>
  <c r="E3157" i="6"/>
  <c r="E3158" i="6"/>
  <c r="E3159" i="6"/>
  <c r="E3160" i="6"/>
  <c r="E3161" i="6"/>
  <c r="E3162" i="6"/>
  <c r="E3163" i="6"/>
  <c r="E3164" i="6"/>
  <c r="E3165" i="6"/>
  <c r="E3166" i="6"/>
  <c r="E3167" i="6"/>
  <c r="E3168" i="6"/>
  <c r="E3169" i="6"/>
  <c r="E3170" i="6"/>
  <c r="E3171" i="6"/>
  <c r="E3172" i="6"/>
  <c r="E3173" i="6"/>
  <c r="E3174" i="6"/>
  <c r="E3175" i="6"/>
  <c r="E3176" i="6"/>
  <c r="E3177" i="6"/>
  <c r="E3178" i="6"/>
  <c r="E3179" i="6"/>
  <c r="E3180" i="6"/>
  <c r="E3181" i="6"/>
  <c r="E3182" i="6"/>
  <c r="E3183" i="6"/>
  <c r="E3184" i="6"/>
  <c r="E3185" i="6"/>
  <c r="E3186" i="6"/>
  <c r="E3187" i="6"/>
  <c r="E3188" i="6"/>
  <c r="E3189" i="6"/>
  <c r="E3190" i="6"/>
  <c r="E3191" i="6"/>
  <c r="E3192" i="6"/>
  <c r="E3193" i="6"/>
  <c r="E3194" i="6"/>
  <c r="E3195" i="6"/>
  <c r="E3196" i="6"/>
  <c r="E3197" i="6"/>
  <c r="E3198" i="6"/>
  <c r="E3199" i="6"/>
  <c r="E3200" i="6"/>
  <c r="E3201" i="6"/>
  <c r="E3202" i="6"/>
  <c r="E3203" i="6"/>
  <c r="E3204" i="6"/>
  <c r="E3205" i="6"/>
  <c r="E3206" i="6"/>
  <c r="E3207" i="6"/>
  <c r="E3208" i="6"/>
  <c r="E3209" i="6"/>
  <c r="E3210" i="6"/>
  <c r="E3211" i="6"/>
  <c r="E3212" i="6"/>
  <c r="E3213" i="6"/>
  <c r="E3214" i="6"/>
  <c r="E3215" i="6"/>
  <c r="E3216" i="6"/>
  <c r="E3217" i="6"/>
  <c r="E3218" i="6"/>
  <c r="E3219" i="6"/>
  <c r="E3220" i="6"/>
  <c r="E3221" i="6"/>
  <c r="E3222" i="6"/>
  <c r="E3223" i="6"/>
  <c r="E3224" i="6"/>
  <c r="E3225" i="6"/>
  <c r="E3226" i="6"/>
  <c r="E3227" i="6"/>
  <c r="E3228" i="6"/>
  <c r="E3229" i="6"/>
  <c r="E3230" i="6"/>
  <c r="E3231" i="6"/>
  <c r="E3232" i="6"/>
  <c r="E3233" i="6"/>
  <c r="E3234" i="6"/>
  <c r="E3235" i="6"/>
  <c r="E3236" i="6"/>
  <c r="E3237" i="6"/>
  <c r="E3238" i="6"/>
  <c r="E3239" i="6"/>
  <c r="E3240" i="6"/>
  <c r="E3241" i="6"/>
  <c r="E3242" i="6"/>
  <c r="E3243" i="6"/>
  <c r="E3244" i="6"/>
  <c r="E3245" i="6"/>
  <c r="E3246" i="6"/>
  <c r="E3247" i="6"/>
  <c r="E3248" i="6"/>
  <c r="E3249" i="6"/>
  <c r="E3250" i="6"/>
  <c r="E3251" i="6"/>
  <c r="E3252" i="6"/>
  <c r="E3253" i="6"/>
  <c r="E3254" i="6"/>
  <c r="E3255" i="6"/>
  <c r="E3256" i="6"/>
  <c r="E3257" i="6"/>
  <c r="E3258" i="6"/>
  <c r="E3259" i="6"/>
  <c r="E3260" i="6"/>
  <c r="E3261" i="6"/>
  <c r="E3262" i="6"/>
  <c r="E3263" i="6"/>
  <c r="E3264" i="6"/>
  <c r="E3265" i="6"/>
  <c r="E3266" i="6"/>
  <c r="E3267" i="6"/>
  <c r="E3268" i="6"/>
  <c r="E3269" i="6"/>
  <c r="E3270" i="6"/>
  <c r="E3271" i="6"/>
  <c r="E3272" i="6"/>
  <c r="E3273" i="6"/>
  <c r="E3274" i="6"/>
  <c r="E3275" i="6"/>
  <c r="E3276" i="6"/>
  <c r="E3277" i="6"/>
  <c r="E3278" i="6"/>
  <c r="E3279" i="6"/>
  <c r="E3280" i="6"/>
  <c r="E3281" i="6"/>
  <c r="E3282" i="6"/>
  <c r="E3283" i="6"/>
  <c r="E3284" i="6"/>
  <c r="E3285" i="6"/>
  <c r="E3286" i="6"/>
  <c r="E3287" i="6"/>
  <c r="E3288" i="6"/>
  <c r="E3289" i="6"/>
  <c r="E3290" i="6"/>
  <c r="E3291" i="6"/>
  <c r="E3292" i="6"/>
  <c r="E3293" i="6"/>
  <c r="E3294" i="6"/>
  <c r="E3295" i="6"/>
  <c r="E3296" i="6"/>
  <c r="E3297" i="6"/>
  <c r="E3298" i="6"/>
  <c r="E3299" i="6"/>
  <c r="E3300" i="6"/>
  <c r="E3301" i="6"/>
  <c r="E3302" i="6"/>
  <c r="E3303" i="6"/>
  <c r="E3304" i="6"/>
  <c r="E3305" i="6"/>
  <c r="E3306" i="6"/>
  <c r="E3307" i="6"/>
  <c r="E3308" i="6"/>
  <c r="E3309" i="6"/>
  <c r="E3310" i="6"/>
  <c r="E3311" i="6"/>
  <c r="E3312" i="6"/>
  <c r="E3313" i="6"/>
  <c r="E3314" i="6"/>
  <c r="E3315" i="6"/>
  <c r="E3316" i="6"/>
  <c r="E3317" i="6"/>
  <c r="E3318" i="6"/>
  <c r="E3319" i="6"/>
  <c r="E3320" i="6"/>
  <c r="E3321" i="6"/>
  <c r="E3322" i="6"/>
  <c r="E3323" i="6"/>
  <c r="E3324" i="6"/>
  <c r="E3325" i="6"/>
  <c r="E3326" i="6"/>
  <c r="E3327" i="6"/>
  <c r="E3328" i="6"/>
  <c r="E3329" i="6"/>
  <c r="E3330" i="6"/>
  <c r="E3331" i="6"/>
  <c r="E3332" i="6"/>
  <c r="E3333" i="6"/>
  <c r="E3334" i="6"/>
  <c r="E3335" i="6"/>
  <c r="E3336" i="6"/>
  <c r="E3337" i="6"/>
  <c r="E3338" i="6"/>
  <c r="E3339" i="6"/>
  <c r="E3340" i="6"/>
  <c r="E3341" i="6"/>
  <c r="E3342" i="6"/>
  <c r="E3343" i="6"/>
  <c r="E3344" i="6"/>
  <c r="E3345" i="6"/>
  <c r="E3346" i="6"/>
  <c r="E3347" i="6"/>
  <c r="E3348" i="6"/>
  <c r="E3349" i="6"/>
  <c r="E3350" i="6"/>
  <c r="E3351" i="6"/>
  <c r="E3352" i="6"/>
  <c r="E3353" i="6"/>
  <c r="E3354" i="6"/>
  <c r="E3355" i="6"/>
  <c r="E3356" i="6"/>
  <c r="E3357" i="6"/>
  <c r="E3358" i="6"/>
  <c r="E3359" i="6"/>
  <c r="E3360" i="6"/>
  <c r="E3361" i="6"/>
  <c r="E3362" i="6"/>
  <c r="E3363" i="6"/>
  <c r="E3364" i="6"/>
  <c r="E3365" i="6"/>
  <c r="E3366" i="6"/>
  <c r="E3367" i="6"/>
  <c r="E3368" i="6"/>
  <c r="E3369" i="6"/>
  <c r="E3370" i="6"/>
  <c r="E3371" i="6"/>
  <c r="E3372" i="6"/>
  <c r="E3373" i="6"/>
  <c r="E3374" i="6"/>
  <c r="E3375" i="6"/>
  <c r="E3376" i="6"/>
  <c r="E3377" i="6"/>
  <c r="E3378" i="6"/>
  <c r="E3379" i="6"/>
  <c r="E3380" i="6"/>
  <c r="E3381" i="6"/>
  <c r="E3382" i="6"/>
  <c r="E3383" i="6"/>
  <c r="E3384" i="6"/>
  <c r="E3385" i="6"/>
  <c r="E3386" i="6"/>
  <c r="E3387" i="6"/>
  <c r="E3388" i="6"/>
  <c r="E3389" i="6"/>
  <c r="E3390" i="6"/>
  <c r="E3391" i="6"/>
  <c r="E3392" i="6"/>
  <c r="E3393" i="6"/>
  <c r="E3394" i="6"/>
  <c r="E3395" i="6"/>
  <c r="E3396" i="6"/>
  <c r="E3397" i="6"/>
  <c r="E3398" i="6"/>
  <c r="E3399" i="6"/>
  <c r="E3400" i="6"/>
  <c r="E3401" i="6"/>
  <c r="E3402" i="6"/>
  <c r="E3403" i="6"/>
  <c r="E3404" i="6"/>
  <c r="E3405" i="6"/>
  <c r="E3406" i="6"/>
  <c r="E3407" i="6"/>
  <c r="E3408" i="6"/>
  <c r="E3409" i="6"/>
  <c r="E3410" i="6"/>
  <c r="E3411" i="6"/>
  <c r="E3412" i="6"/>
  <c r="E3413" i="6"/>
  <c r="E3414" i="6"/>
  <c r="E3415" i="6"/>
  <c r="E3416" i="6"/>
  <c r="E3417" i="6"/>
  <c r="E3418" i="6"/>
  <c r="E3419" i="6"/>
  <c r="E3420" i="6"/>
  <c r="E3421" i="6"/>
  <c r="E3422" i="6"/>
  <c r="E3423" i="6"/>
  <c r="E3424" i="6"/>
  <c r="E3425" i="6"/>
  <c r="E3426" i="6"/>
  <c r="E3427" i="6"/>
  <c r="E3428" i="6"/>
  <c r="E3429" i="6"/>
  <c r="E3430" i="6"/>
  <c r="E3431" i="6"/>
  <c r="E3432" i="6"/>
  <c r="E3433" i="6"/>
  <c r="E3434" i="6"/>
  <c r="E3435" i="6"/>
  <c r="E3436" i="6"/>
  <c r="E3437" i="6"/>
  <c r="E3438" i="6"/>
  <c r="E3439" i="6"/>
  <c r="E3440" i="6"/>
  <c r="E3441" i="6"/>
  <c r="E3442" i="6"/>
  <c r="E3443" i="6"/>
  <c r="E3444" i="6"/>
  <c r="E3445" i="6"/>
  <c r="E3446" i="6"/>
  <c r="E3447" i="6"/>
  <c r="E3448" i="6"/>
  <c r="E3449" i="6"/>
  <c r="E3450" i="6"/>
  <c r="E3451" i="6"/>
  <c r="E3452" i="6"/>
  <c r="E3453" i="6"/>
  <c r="E3454" i="6"/>
  <c r="E3455" i="6"/>
  <c r="E3456" i="6"/>
  <c r="E3457" i="6"/>
  <c r="E3458" i="6"/>
  <c r="E3459" i="6"/>
  <c r="E3460" i="6"/>
  <c r="E3461" i="6"/>
  <c r="E3462" i="6"/>
  <c r="E3463" i="6"/>
  <c r="E3464" i="6"/>
  <c r="E3465" i="6"/>
  <c r="E3466" i="6"/>
  <c r="E3467" i="6"/>
  <c r="E3468" i="6"/>
  <c r="E3469" i="6"/>
  <c r="E3470" i="6"/>
  <c r="E3471" i="6"/>
  <c r="E3472" i="6"/>
  <c r="E3473" i="6"/>
  <c r="E3474" i="6"/>
  <c r="E3475" i="6"/>
  <c r="E3476" i="6"/>
  <c r="E3477" i="6"/>
  <c r="E3478" i="6"/>
  <c r="E3479" i="6"/>
  <c r="E3480" i="6"/>
  <c r="E3481" i="6"/>
  <c r="E3482" i="6"/>
  <c r="E3483" i="6"/>
  <c r="E3484" i="6"/>
  <c r="E3485" i="6"/>
  <c r="E3486" i="6"/>
  <c r="E3487" i="6"/>
  <c r="E3488" i="6"/>
  <c r="E3489" i="6"/>
  <c r="E3490" i="6"/>
  <c r="E3491" i="6"/>
  <c r="E3492" i="6"/>
  <c r="E3493" i="6"/>
  <c r="E3494" i="6"/>
  <c r="E3495" i="6"/>
  <c r="E3496" i="6"/>
  <c r="E3497" i="6"/>
  <c r="E3498" i="6"/>
  <c r="E3499" i="6"/>
  <c r="E3500" i="6"/>
  <c r="E3501" i="6"/>
  <c r="E3502" i="6"/>
  <c r="E3503" i="6"/>
  <c r="E3504" i="6"/>
  <c r="E3505" i="6"/>
  <c r="E3506" i="6"/>
  <c r="E3507" i="6"/>
  <c r="E3508" i="6"/>
  <c r="E3509" i="6"/>
  <c r="E3510" i="6"/>
  <c r="E3511" i="6"/>
  <c r="E3512" i="6"/>
  <c r="E3513" i="6"/>
  <c r="E3514" i="6"/>
  <c r="E3515" i="6"/>
  <c r="E3516" i="6"/>
  <c r="E3517" i="6"/>
  <c r="E3518" i="6"/>
  <c r="E3519" i="6"/>
  <c r="E3520" i="6"/>
  <c r="E3521" i="6"/>
  <c r="E3522" i="6"/>
  <c r="E3523" i="6"/>
  <c r="E3524" i="6"/>
  <c r="E3525" i="6"/>
  <c r="E3526" i="6"/>
  <c r="E3527" i="6"/>
  <c r="E3528" i="6"/>
  <c r="E3529" i="6"/>
  <c r="E3530" i="6"/>
  <c r="E3531" i="6"/>
  <c r="E3532" i="6"/>
  <c r="E3533" i="6"/>
  <c r="E3534" i="6"/>
  <c r="E3535" i="6"/>
  <c r="E3536" i="6"/>
  <c r="E3537" i="6"/>
  <c r="E3538" i="6"/>
  <c r="E3539" i="6"/>
  <c r="E3540" i="6"/>
  <c r="E3541" i="6"/>
  <c r="E3542" i="6"/>
  <c r="E3543" i="6"/>
  <c r="E3544" i="6"/>
  <c r="E3545" i="6"/>
  <c r="E3546" i="6"/>
  <c r="E3547" i="6"/>
  <c r="E3548" i="6"/>
  <c r="E3549" i="6"/>
  <c r="E3550" i="6"/>
  <c r="E3551" i="6"/>
  <c r="E3552" i="6"/>
  <c r="E3553" i="6"/>
  <c r="E3554" i="6"/>
  <c r="E3555" i="6"/>
  <c r="E3556" i="6"/>
  <c r="E3557" i="6"/>
  <c r="E3558" i="6"/>
  <c r="E3559" i="6"/>
  <c r="E3560" i="6"/>
  <c r="E3561" i="6"/>
  <c r="E3562" i="6"/>
  <c r="E3563" i="6"/>
  <c r="E3564" i="6"/>
  <c r="E3565" i="6"/>
  <c r="E3566" i="6"/>
  <c r="E3567" i="6"/>
  <c r="E3568" i="6"/>
  <c r="E3569" i="6"/>
  <c r="E3570" i="6"/>
  <c r="E3571" i="6"/>
  <c r="E3572" i="6"/>
  <c r="E3573" i="6"/>
  <c r="E3574" i="6"/>
  <c r="E3575" i="6"/>
  <c r="E3576" i="6"/>
  <c r="E3577" i="6"/>
  <c r="E3578" i="6"/>
  <c r="E3579" i="6"/>
  <c r="E3580" i="6"/>
  <c r="E3581" i="6"/>
  <c r="E3582" i="6"/>
  <c r="E3583" i="6"/>
  <c r="E3584" i="6"/>
  <c r="E3585" i="6"/>
  <c r="E3586" i="6"/>
  <c r="E3587" i="6"/>
  <c r="E3588" i="6"/>
  <c r="E3589" i="6"/>
  <c r="E3590" i="6"/>
  <c r="E3591" i="6"/>
  <c r="E3592" i="6"/>
  <c r="E3593" i="6"/>
  <c r="E3594" i="6"/>
  <c r="E3595" i="6"/>
  <c r="E3596" i="6"/>
  <c r="E3597" i="6"/>
  <c r="E3598" i="6"/>
  <c r="E3599" i="6"/>
  <c r="E3600" i="6"/>
  <c r="E3601" i="6"/>
  <c r="E3602" i="6"/>
  <c r="E3603" i="6"/>
  <c r="E3604" i="6"/>
  <c r="E3605" i="6"/>
  <c r="E3606" i="6"/>
  <c r="E3607" i="6"/>
  <c r="E3608" i="6"/>
  <c r="E3609" i="6"/>
  <c r="E3610" i="6"/>
  <c r="E3611" i="6"/>
  <c r="E3612" i="6"/>
  <c r="E3613" i="6"/>
  <c r="E3614" i="6"/>
  <c r="E3615" i="6"/>
  <c r="E3616" i="6"/>
  <c r="E3617" i="6"/>
  <c r="E3618" i="6"/>
  <c r="E3619" i="6"/>
  <c r="E3620" i="6"/>
  <c r="E3621" i="6"/>
  <c r="E3622" i="6"/>
  <c r="E3623" i="6"/>
  <c r="E3624" i="6"/>
  <c r="E3625" i="6"/>
  <c r="E3626" i="6"/>
  <c r="E3627" i="6"/>
  <c r="E3628" i="6"/>
  <c r="E3629" i="6"/>
  <c r="E3630" i="6"/>
  <c r="E3631" i="6"/>
  <c r="E3632" i="6"/>
  <c r="E3633" i="6"/>
  <c r="E3634" i="6"/>
  <c r="E3635" i="6"/>
  <c r="E3636" i="6"/>
  <c r="E3637" i="6"/>
  <c r="E3638" i="6"/>
  <c r="E3639" i="6"/>
  <c r="E3640" i="6"/>
  <c r="E3641" i="6"/>
  <c r="E3642" i="6"/>
  <c r="E3643" i="6"/>
  <c r="E3644" i="6"/>
  <c r="E3645" i="6"/>
  <c r="E3646" i="6"/>
  <c r="E3647" i="6"/>
  <c r="E3648" i="6"/>
  <c r="E3649" i="6"/>
  <c r="E3650" i="6"/>
  <c r="E3651" i="6"/>
  <c r="E3652" i="6"/>
  <c r="E3653" i="6"/>
  <c r="E3654" i="6"/>
  <c r="E3655" i="6"/>
  <c r="E3656" i="6"/>
  <c r="E3657" i="6"/>
  <c r="E3658" i="6"/>
  <c r="E3659" i="6"/>
  <c r="E3660" i="6"/>
  <c r="E3661" i="6"/>
  <c r="E3662" i="6"/>
  <c r="E3663" i="6"/>
  <c r="E3664" i="6"/>
  <c r="E3665" i="6"/>
  <c r="E3666" i="6"/>
  <c r="E3667" i="6"/>
  <c r="E3668" i="6"/>
  <c r="E3669" i="6"/>
  <c r="E3670" i="6"/>
  <c r="E3671" i="6"/>
  <c r="E3672" i="6"/>
  <c r="E3673" i="6"/>
  <c r="E3674" i="6"/>
  <c r="E3675" i="6"/>
  <c r="E3676" i="6"/>
  <c r="E3677" i="6"/>
  <c r="E3678" i="6"/>
  <c r="E3679" i="6"/>
  <c r="E3680" i="6"/>
  <c r="E3681" i="6"/>
  <c r="E3682" i="6"/>
  <c r="E3683" i="6"/>
  <c r="E3684" i="6"/>
  <c r="E3685" i="6"/>
  <c r="E3686" i="6"/>
  <c r="E3687" i="6"/>
  <c r="E3688" i="6"/>
  <c r="E3689" i="6"/>
  <c r="E3690" i="6"/>
  <c r="E3691" i="6"/>
  <c r="E3692" i="6"/>
  <c r="E3693" i="6"/>
  <c r="E3694" i="6"/>
  <c r="E3695" i="6"/>
  <c r="E3696" i="6"/>
  <c r="E3697" i="6"/>
  <c r="E3698" i="6"/>
  <c r="E3699" i="6"/>
  <c r="E3700" i="6"/>
  <c r="E3701" i="6"/>
  <c r="E3702" i="6"/>
  <c r="E3703" i="6"/>
  <c r="E3704" i="6"/>
  <c r="E3705" i="6"/>
  <c r="E3706" i="6"/>
  <c r="E3707" i="6"/>
  <c r="E3708" i="6"/>
  <c r="E3709" i="6"/>
  <c r="E3710" i="6"/>
  <c r="E3711" i="6"/>
  <c r="E3712" i="6"/>
  <c r="E3713" i="6"/>
  <c r="E3714" i="6"/>
  <c r="E3715" i="6"/>
  <c r="E3716" i="6"/>
  <c r="E3717" i="6"/>
  <c r="E3718" i="6"/>
  <c r="E3719" i="6"/>
  <c r="E3720" i="6"/>
  <c r="E3721" i="6"/>
  <c r="E3722" i="6"/>
  <c r="E3723" i="6"/>
  <c r="E3724" i="6"/>
  <c r="E3725" i="6"/>
  <c r="E3726" i="6"/>
  <c r="E3727" i="6"/>
  <c r="E3728" i="6"/>
  <c r="E3729" i="6"/>
  <c r="E3730" i="6"/>
  <c r="E3731" i="6"/>
  <c r="E3732" i="6"/>
  <c r="E3733" i="6"/>
  <c r="E3734" i="6"/>
  <c r="E3735" i="6"/>
  <c r="E3736" i="6"/>
  <c r="E3737" i="6"/>
  <c r="E3738" i="6"/>
  <c r="E3739" i="6"/>
  <c r="E3740" i="6"/>
  <c r="E3741" i="6"/>
  <c r="E3742" i="6"/>
  <c r="E3743" i="6"/>
  <c r="E3744" i="6"/>
  <c r="E3745" i="6"/>
  <c r="E3746" i="6"/>
  <c r="E3747" i="6"/>
  <c r="E3748" i="6"/>
  <c r="E3749" i="6"/>
  <c r="E3750" i="6"/>
  <c r="E3751" i="6"/>
  <c r="E3752" i="6"/>
  <c r="E3753" i="6"/>
  <c r="E3754" i="6"/>
  <c r="E3755" i="6"/>
  <c r="E3756" i="6"/>
  <c r="E3757" i="6"/>
  <c r="E3758" i="6"/>
  <c r="E3759" i="6"/>
  <c r="E3760" i="6"/>
  <c r="E3761" i="6"/>
  <c r="E3762" i="6"/>
  <c r="E3763" i="6"/>
  <c r="E3764" i="6"/>
  <c r="E3765" i="6"/>
  <c r="E3766" i="6"/>
  <c r="E3767" i="6"/>
  <c r="E3768" i="6"/>
  <c r="E3769" i="6"/>
  <c r="E3770" i="6"/>
  <c r="E3771" i="6"/>
  <c r="E3772" i="6"/>
  <c r="E3773" i="6"/>
  <c r="E3774" i="6"/>
  <c r="E3775" i="6"/>
  <c r="E3776" i="6"/>
  <c r="E3777" i="6"/>
  <c r="E3778" i="6"/>
  <c r="E3779" i="6"/>
  <c r="E3780" i="6"/>
  <c r="E3781" i="6"/>
  <c r="E3782" i="6"/>
  <c r="E3783" i="6"/>
  <c r="E3784" i="6"/>
  <c r="E3785" i="6"/>
  <c r="E3786" i="6"/>
  <c r="E3787" i="6"/>
  <c r="E3788" i="6"/>
  <c r="E3789" i="6"/>
  <c r="E3790" i="6"/>
  <c r="E3791" i="6"/>
  <c r="E3792" i="6"/>
  <c r="E3793" i="6"/>
  <c r="E3794" i="6"/>
  <c r="E3795" i="6"/>
  <c r="E3796" i="6"/>
  <c r="E3797" i="6"/>
  <c r="E3798" i="6"/>
  <c r="E3799" i="6"/>
  <c r="E3800" i="6"/>
  <c r="E3801" i="6"/>
  <c r="E3802" i="6"/>
  <c r="E3803" i="6"/>
  <c r="E3804" i="6"/>
  <c r="E3805" i="6"/>
  <c r="E3806" i="6"/>
  <c r="E3807" i="6"/>
  <c r="E3808" i="6"/>
  <c r="E3809" i="6"/>
  <c r="E3810" i="6"/>
  <c r="E3811" i="6"/>
  <c r="E3812" i="6"/>
  <c r="E3813" i="6"/>
  <c r="E3814" i="6"/>
  <c r="E3815" i="6"/>
  <c r="E3816" i="6"/>
  <c r="E3817" i="6"/>
  <c r="E3818" i="6"/>
  <c r="E3819" i="6"/>
  <c r="E3820" i="6"/>
  <c r="E3821" i="6"/>
  <c r="E3822" i="6"/>
  <c r="E3823" i="6"/>
  <c r="E3824" i="6"/>
  <c r="E3825" i="6"/>
  <c r="E3826" i="6"/>
  <c r="E3827" i="6"/>
  <c r="E3828" i="6"/>
  <c r="E3829" i="6"/>
  <c r="E3830" i="6"/>
  <c r="E3831" i="6"/>
  <c r="E3832" i="6"/>
  <c r="E3833" i="6"/>
  <c r="E3834" i="6"/>
  <c r="E3835" i="6"/>
  <c r="E3836" i="6"/>
  <c r="E3837" i="6"/>
  <c r="E3838" i="6"/>
  <c r="E3839" i="6"/>
  <c r="E3840" i="6"/>
  <c r="E3841" i="6"/>
  <c r="E3842" i="6"/>
  <c r="E3843" i="6"/>
  <c r="E3844" i="6"/>
  <c r="E3845" i="6"/>
  <c r="E3846" i="6"/>
  <c r="E3847" i="6"/>
  <c r="E3848" i="6"/>
  <c r="E3849" i="6"/>
  <c r="E3850" i="6"/>
  <c r="E3851" i="6"/>
  <c r="E3852" i="6"/>
  <c r="E3853" i="6"/>
  <c r="E3854" i="6"/>
  <c r="E3855" i="6"/>
  <c r="E3856" i="6"/>
  <c r="E3857" i="6"/>
  <c r="E3858" i="6"/>
  <c r="E3859" i="6"/>
  <c r="E3860" i="6"/>
  <c r="E3861" i="6"/>
  <c r="E3862" i="6"/>
  <c r="E3863" i="6"/>
  <c r="E3864" i="6"/>
  <c r="E3865" i="6"/>
  <c r="E3866" i="6"/>
  <c r="E3867" i="6"/>
  <c r="E3868" i="6"/>
  <c r="E3869" i="6"/>
  <c r="E3870" i="6"/>
  <c r="E3871" i="6"/>
  <c r="E3872" i="6"/>
  <c r="E3873" i="6"/>
  <c r="E3874" i="6"/>
  <c r="E3875" i="6"/>
  <c r="E3876" i="6"/>
  <c r="E3877" i="6"/>
  <c r="E3878" i="6"/>
  <c r="E3879" i="6"/>
  <c r="E3880" i="6"/>
  <c r="E3881" i="6"/>
  <c r="E3882" i="6"/>
  <c r="E3883" i="6"/>
  <c r="E3884" i="6"/>
  <c r="E3885" i="6"/>
  <c r="E3886" i="6"/>
  <c r="E3887" i="6"/>
  <c r="E3888" i="6"/>
  <c r="E3889" i="6"/>
  <c r="E3890" i="6"/>
  <c r="E3891" i="6"/>
  <c r="E3892" i="6"/>
  <c r="E3893" i="6"/>
  <c r="E3894" i="6"/>
  <c r="E3895" i="6"/>
  <c r="E3896" i="6"/>
  <c r="E3897" i="6"/>
  <c r="E3898" i="6"/>
  <c r="E3899" i="6"/>
  <c r="E3900" i="6"/>
  <c r="E3901" i="6"/>
  <c r="E3902" i="6"/>
  <c r="E3903" i="6"/>
  <c r="E3904" i="6"/>
  <c r="E3905" i="6"/>
  <c r="E3906" i="6"/>
  <c r="E3907" i="6"/>
  <c r="E3908" i="6"/>
  <c r="E3909" i="6"/>
  <c r="E3910" i="6"/>
  <c r="E3911" i="6"/>
  <c r="E3912" i="6"/>
  <c r="E3913" i="6"/>
  <c r="E3914" i="6"/>
  <c r="E3915" i="6"/>
  <c r="E3916" i="6"/>
  <c r="E3917" i="6"/>
  <c r="E3918" i="6"/>
  <c r="E3919" i="6"/>
  <c r="E3920" i="6"/>
  <c r="E3921" i="6"/>
  <c r="E3922" i="6"/>
  <c r="E3923" i="6"/>
  <c r="E3924" i="6"/>
  <c r="E3925" i="6"/>
  <c r="E3926" i="6"/>
  <c r="E3927" i="6"/>
  <c r="E3928" i="6"/>
  <c r="E3929" i="6"/>
  <c r="E3930" i="6"/>
  <c r="E3931" i="6"/>
  <c r="E3932" i="6"/>
  <c r="E3933" i="6"/>
  <c r="E3934" i="6"/>
  <c r="E3935" i="6"/>
  <c r="E3936" i="6"/>
  <c r="E3937" i="6"/>
  <c r="E3938" i="6"/>
  <c r="E3939" i="6"/>
  <c r="E3940" i="6"/>
  <c r="E3941" i="6"/>
  <c r="E3942" i="6"/>
  <c r="E3943" i="6"/>
  <c r="E3944" i="6"/>
  <c r="E3945" i="6"/>
  <c r="E3946" i="6"/>
  <c r="E3947" i="6"/>
  <c r="E3948" i="6"/>
  <c r="E3949" i="6"/>
  <c r="E3950" i="6"/>
  <c r="E3951" i="6"/>
  <c r="E3952" i="6"/>
  <c r="E3953" i="6"/>
  <c r="E3954" i="6"/>
  <c r="E3955" i="6"/>
  <c r="E3956" i="6"/>
  <c r="E3957" i="6"/>
  <c r="E3958" i="6"/>
  <c r="E3959" i="6"/>
  <c r="E3960" i="6"/>
  <c r="E3961" i="6"/>
  <c r="E3962" i="6"/>
  <c r="E3963" i="6"/>
  <c r="E3964" i="6"/>
  <c r="E3965" i="6"/>
  <c r="E3966" i="6"/>
  <c r="E3967" i="6"/>
  <c r="E3968" i="6"/>
  <c r="E3969" i="6"/>
  <c r="E3970" i="6"/>
  <c r="E3971" i="6"/>
  <c r="E3972" i="6"/>
  <c r="E3973" i="6"/>
  <c r="E3974" i="6"/>
  <c r="E3975" i="6"/>
  <c r="E3976" i="6"/>
  <c r="E3977" i="6"/>
  <c r="E3978" i="6"/>
  <c r="E3979" i="6"/>
  <c r="E3980" i="6"/>
  <c r="E3981" i="6"/>
  <c r="E3982" i="6"/>
  <c r="E3983" i="6"/>
  <c r="E3984" i="6"/>
  <c r="E3985" i="6"/>
  <c r="E3986" i="6"/>
  <c r="E3987" i="6"/>
  <c r="E3988" i="6"/>
  <c r="E3989" i="6"/>
  <c r="E3990" i="6"/>
  <c r="E3991" i="6"/>
  <c r="E3992" i="6"/>
  <c r="E3993" i="6"/>
  <c r="E3994" i="6"/>
  <c r="E3995" i="6"/>
  <c r="E3996" i="6"/>
  <c r="E3997" i="6"/>
  <c r="E3998" i="6"/>
  <c r="E3999" i="6"/>
  <c r="E4000" i="6"/>
  <c r="E4001" i="6"/>
  <c r="E4002" i="6"/>
  <c r="E4003" i="6"/>
  <c r="E4004" i="6"/>
  <c r="E4005" i="6"/>
  <c r="E4006" i="6"/>
  <c r="E4007" i="6"/>
  <c r="E4008" i="6"/>
  <c r="E4009" i="6"/>
  <c r="E4010" i="6"/>
  <c r="E4011" i="6"/>
  <c r="E4012" i="6"/>
  <c r="E4013" i="6"/>
  <c r="E4014" i="6"/>
  <c r="E4015" i="6"/>
  <c r="E4016" i="6"/>
  <c r="E4017" i="6"/>
  <c r="E4018" i="6"/>
  <c r="E4019" i="6"/>
  <c r="E4020" i="6"/>
  <c r="E4021" i="6"/>
  <c r="E4022" i="6"/>
  <c r="E4023" i="6"/>
  <c r="E4024" i="6"/>
  <c r="E4025" i="6"/>
  <c r="E4026" i="6"/>
  <c r="E4027" i="6"/>
  <c r="E4028" i="6"/>
  <c r="E4029" i="6"/>
  <c r="E4030" i="6"/>
  <c r="E4031" i="6"/>
  <c r="E4032" i="6"/>
  <c r="E4033" i="6"/>
  <c r="E4034" i="6"/>
  <c r="E4035" i="6"/>
  <c r="E4036" i="6"/>
  <c r="E4037" i="6"/>
  <c r="E4038" i="6"/>
  <c r="E4039" i="6"/>
  <c r="E4040" i="6"/>
  <c r="E4041" i="6"/>
  <c r="E4042" i="6"/>
  <c r="E4043" i="6"/>
  <c r="E4044" i="6"/>
  <c r="E4045" i="6"/>
  <c r="E4046" i="6"/>
  <c r="E4047" i="6"/>
  <c r="E4048" i="6"/>
  <c r="E4049" i="6"/>
  <c r="E4050" i="6"/>
  <c r="E4051" i="6"/>
  <c r="E4052" i="6"/>
  <c r="E4053" i="6"/>
  <c r="E4054" i="6"/>
  <c r="E4055" i="6"/>
  <c r="E4056" i="6"/>
  <c r="E4057" i="6"/>
  <c r="E4058" i="6"/>
  <c r="E4059" i="6"/>
  <c r="E4060" i="6"/>
  <c r="E4061" i="6"/>
  <c r="E4062" i="6"/>
  <c r="E4063" i="6"/>
  <c r="E4064" i="6"/>
  <c r="E4065" i="6"/>
  <c r="E4066" i="6"/>
  <c r="E4067" i="6"/>
  <c r="E4068" i="6"/>
  <c r="E4069" i="6"/>
  <c r="E4070" i="6"/>
  <c r="E4071" i="6"/>
  <c r="E4072" i="6"/>
  <c r="E4073" i="6"/>
  <c r="E4074" i="6"/>
  <c r="E4075" i="6"/>
  <c r="E4076" i="6"/>
  <c r="E4077" i="6"/>
  <c r="E4078" i="6"/>
  <c r="E4079" i="6"/>
  <c r="E4080" i="6"/>
  <c r="E4081" i="6"/>
  <c r="E4082" i="6"/>
  <c r="E4083" i="6"/>
  <c r="E4084" i="6"/>
  <c r="E4085" i="6"/>
  <c r="E4086" i="6"/>
  <c r="E4087" i="6"/>
  <c r="E4088" i="6"/>
  <c r="E4089" i="6"/>
  <c r="E4090" i="6"/>
  <c r="E4091" i="6"/>
  <c r="E4092" i="6"/>
  <c r="E4093" i="6"/>
  <c r="E4094" i="6"/>
  <c r="E4095" i="6"/>
  <c r="E4096" i="6"/>
  <c r="E4097" i="6"/>
  <c r="E4098" i="6"/>
  <c r="E4099" i="6"/>
  <c r="E4100" i="6"/>
  <c r="E4101" i="6"/>
  <c r="E4102" i="6"/>
  <c r="E4103" i="6"/>
  <c r="E4104" i="6"/>
  <c r="E4105" i="6"/>
  <c r="E4106" i="6"/>
  <c r="E4107" i="6"/>
  <c r="E4108" i="6"/>
  <c r="E4109" i="6"/>
  <c r="E4110" i="6"/>
  <c r="E4111" i="6"/>
  <c r="E4112" i="6"/>
  <c r="E4113" i="6"/>
  <c r="E4114" i="6"/>
  <c r="E4115" i="6"/>
  <c r="E4116" i="6"/>
  <c r="E4117" i="6"/>
  <c r="E4118" i="6"/>
  <c r="E4119" i="6"/>
  <c r="E4120" i="6"/>
  <c r="E4121" i="6"/>
  <c r="E4122" i="6"/>
  <c r="E4123" i="6"/>
  <c r="E4124" i="6"/>
  <c r="E4125" i="6"/>
  <c r="E4126" i="6"/>
  <c r="E4127" i="6"/>
  <c r="E4128" i="6"/>
  <c r="E4129" i="6"/>
  <c r="E4130" i="6"/>
  <c r="E4131" i="6"/>
  <c r="E4132" i="6"/>
  <c r="E4133" i="6"/>
  <c r="E4134" i="6"/>
  <c r="E4135" i="6"/>
  <c r="E4136" i="6"/>
  <c r="E4137" i="6"/>
  <c r="E4138" i="6"/>
  <c r="E4139" i="6"/>
  <c r="E4140" i="6"/>
  <c r="E4141" i="6"/>
  <c r="E4142" i="6"/>
  <c r="E4143" i="6"/>
  <c r="E4144" i="6"/>
  <c r="E4145" i="6"/>
  <c r="E4146" i="6"/>
  <c r="E4147" i="6"/>
  <c r="E4148" i="6"/>
  <c r="E4149" i="6"/>
  <c r="E4150" i="6"/>
  <c r="E4151" i="6"/>
  <c r="E4152" i="6"/>
  <c r="E4153" i="6"/>
  <c r="E4154" i="6"/>
  <c r="E4155" i="6"/>
  <c r="E4156" i="6"/>
  <c r="E4157" i="6"/>
  <c r="E4158" i="6"/>
  <c r="E4159" i="6"/>
  <c r="E4160" i="6"/>
  <c r="E4161" i="6"/>
  <c r="E4162" i="6"/>
  <c r="E4163" i="6"/>
  <c r="E4164" i="6"/>
  <c r="E4165" i="6"/>
  <c r="E4166" i="6"/>
  <c r="E4167" i="6"/>
  <c r="E4168" i="6"/>
  <c r="E4169" i="6"/>
  <c r="E4170" i="6"/>
  <c r="E4171" i="6"/>
  <c r="E4172" i="6"/>
  <c r="E4173" i="6"/>
  <c r="E4174" i="6"/>
  <c r="E4175" i="6"/>
  <c r="E4176" i="6"/>
  <c r="E4177" i="6"/>
  <c r="E4178" i="6"/>
  <c r="E4179" i="6"/>
  <c r="E4180" i="6"/>
  <c r="E4181" i="6"/>
  <c r="E4182" i="6"/>
  <c r="E4183" i="6"/>
  <c r="E4184" i="6"/>
  <c r="E4185" i="6"/>
  <c r="E4186" i="6"/>
  <c r="E4187" i="6"/>
  <c r="E4188" i="6"/>
  <c r="E4189" i="6"/>
  <c r="E4190" i="6"/>
  <c r="E4191" i="6"/>
  <c r="E4192" i="6"/>
  <c r="E4193" i="6"/>
  <c r="E4194" i="6"/>
  <c r="E4195" i="6"/>
  <c r="E4196" i="6"/>
  <c r="E4197" i="6"/>
  <c r="E4198" i="6"/>
  <c r="E4199" i="6"/>
  <c r="E4200" i="6"/>
  <c r="E4201" i="6"/>
  <c r="E4202" i="6"/>
  <c r="E4203" i="6"/>
  <c r="E4204" i="6"/>
  <c r="E4205" i="6"/>
  <c r="E4206" i="6"/>
  <c r="E4207" i="6"/>
  <c r="E4208" i="6"/>
  <c r="E4209" i="6"/>
  <c r="E4210" i="6"/>
  <c r="E4211" i="6"/>
  <c r="E4212" i="6"/>
  <c r="E4213" i="6"/>
  <c r="E4214" i="6"/>
  <c r="E4215" i="6"/>
  <c r="E4216" i="6"/>
  <c r="E4217" i="6"/>
  <c r="E4218" i="6"/>
  <c r="E4219" i="6"/>
  <c r="E4220" i="6"/>
  <c r="E4221" i="6"/>
  <c r="E4222" i="6"/>
  <c r="E4223" i="6"/>
  <c r="E4224" i="6"/>
  <c r="E4225" i="6"/>
  <c r="E4226" i="6"/>
  <c r="E4227" i="6"/>
  <c r="E4228" i="6"/>
  <c r="E4229" i="6"/>
  <c r="E4230" i="6"/>
  <c r="E4231" i="6"/>
  <c r="E4232" i="6"/>
  <c r="E4233" i="6"/>
  <c r="E4234" i="6"/>
  <c r="E4235" i="6"/>
  <c r="E4236" i="6"/>
  <c r="E4237" i="6"/>
  <c r="E4238" i="6"/>
  <c r="E4239" i="6"/>
  <c r="E4240" i="6"/>
  <c r="E4241" i="6"/>
  <c r="E4242" i="6"/>
  <c r="E4243" i="6"/>
  <c r="E4244" i="6"/>
  <c r="E4245" i="6"/>
  <c r="E4246" i="6"/>
  <c r="E4247" i="6"/>
  <c r="E4248" i="6"/>
  <c r="E4249" i="6"/>
  <c r="E4250" i="6"/>
  <c r="E4251" i="6"/>
  <c r="E4252" i="6"/>
  <c r="E4253" i="6"/>
  <c r="E4254" i="6"/>
  <c r="E4255" i="6"/>
  <c r="E4256" i="6"/>
  <c r="E4257" i="6"/>
  <c r="E4258" i="6"/>
  <c r="E4259" i="6"/>
  <c r="E4260" i="6"/>
  <c r="E4261" i="6"/>
  <c r="E4262" i="6"/>
  <c r="E4263" i="6"/>
  <c r="E4264" i="6"/>
  <c r="E4265" i="6"/>
  <c r="E4266" i="6"/>
  <c r="E4267" i="6"/>
  <c r="E4268" i="6"/>
  <c r="E4269" i="6"/>
  <c r="E4270" i="6"/>
  <c r="E4271" i="6"/>
  <c r="E4272" i="6"/>
  <c r="E4273" i="6"/>
  <c r="E4274" i="6"/>
  <c r="E4275" i="6"/>
  <c r="E4276" i="6"/>
  <c r="E4277" i="6"/>
  <c r="E4278" i="6"/>
  <c r="E4279" i="6"/>
  <c r="E4280" i="6"/>
  <c r="E4281" i="6"/>
  <c r="E4282" i="6"/>
  <c r="E4283" i="6"/>
  <c r="E4284" i="6"/>
  <c r="E4285" i="6"/>
  <c r="E4286" i="6"/>
  <c r="E4287" i="6"/>
  <c r="E4288" i="6"/>
  <c r="E4289" i="6"/>
  <c r="E4290" i="6"/>
  <c r="E4291" i="6"/>
  <c r="E4292" i="6"/>
  <c r="E4293" i="6"/>
  <c r="E4294" i="6"/>
  <c r="E4295" i="6"/>
  <c r="E4296" i="6"/>
  <c r="E4297" i="6"/>
  <c r="E4298" i="6"/>
  <c r="E4299" i="6"/>
  <c r="E4300" i="6"/>
  <c r="E4301" i="6"/>
  <c r="E4302" i="6"/>
  <c r="E4303" i="6"/>
  <c r="E4304" i="6"/>
  <c r="E4305" i="6"/>
  <c r="E4306" i="6"/>
  <c r="E4307" i="6"/>
  <c r="E4308" i="6"/>
  <c r="E4309" i="6"/>
  <c r="E4310" i="6"/>
  <c r="E4311" i="6"/>
  <c r="E4312" i="6"/>
  <c r="E4313" i="6"/>
  <c r="E4314" i="6"/>
  <c r="E4315" i="6"/>
  <c r="E4316" i="6"/>
  <c r="E4317" i="6"/>
  <c r="E4318" i="6"/>
  <c r="E4319" i="6"/>
  <c r="E4320" i="6"/>
  <c r="E4321" i="6"/>
  <c r="E4322" i="6"/>
  <c r="E4323" i="6"/>
  <c r="E4324" i="6"/>
  <c r="E4325" i="6"/>
  <c r="E4326" i="6"/>
  <c r="E4327" i="6"/>
  <c r="E4328" i="6"/>
  <c r="E4329" i="6"/>
  <c r="E4330" i="6"/>
  <c r="E4331" i="6"/>
  <c r="E4332" i="6"/>
  <c r="E4333" i="6"/>
  <c r="E4334" i="6"/>
  <c r="E4335" i="6"/>
  <c r="E4336" i="6"/>
  <c r="E4337" i="6"/>
  <c r="E4338" i="6"/>
  <c r="E4339" i="6"/>
  <c r="E4340" i="6"/>
  <c r="E4341" i="6"/>
  <c r="E4342" i="6"/>
  <c r="E4343" i="6"/>
  <c r="E4344" i="6"/>
  <c r="E4345" i="6"/>
  <c r="E4346" i="6"/>
  <c r="E4347" i="6"/>
  <c r="E4348" i="6"/>
  <c r="E4349" i="6"/>
  <c r="E4350" i="6"/>
  <c r="E4351" i="6"/>
  <c r="E4352" i="6"/>
  <c r="E4353" i="6"/>
  <c r="E4354" i="6"/>
  <c r="E4355" i="6"/>
  <c r="E4356" i="6"/>
  <c r="E4357" i="6"/>
  <c r="E4358" i="6"/>
  <c r="E4359" i="6"/>
  <c r="E4360" i="6"/>
  <c r="E4361" i="6"/>
  <c r="E4362" i="6"/>
  <c r="E4363" i="6"/>
  <c r="E4364" i="6"/>
  <c r="E4365" i="6"/>
  <c r="E4366" i="6"/>
  <c r="E4367" i="6"/>
  <c r="E4368" i="6"/>
  <c r="E4369" i="6"/>
  <c r="E4370" i="6"/>
  <c r="E4371" i="6"/>
  <c r="E4372" i="6"/>
  <c r="E4373" i="6"/>
  <c r="E4374" i="6"/>
  <c r="E4375" i="6"/>
  <c r="E4376" i="6"/>
  <c r="E4377" i="6"/>
  <c r="E4378" i="6"/>
  <c r="E4379" i="6"/>
  <c r="E4380" i="6"/>
  <c r="E4381" i="6"/>
  <c r="E4382" i="6"/>
  <c r="E4383" i="6"/>
  <c r="E4384" i="6"/>
  <c r="E4385" i="6"/>
  <c r="E4386" i="6"/>
  <c r="E4387" i="6"/>
  <c r="E4388" i="6"/>
  <c r="E4389" i="6"/>
  <c r="E4390" i="6"/>
  <c r="E4391" i="6"/>
  <c r="E4392" i="6"/>
  <c r="E4393" i="6"/>
  <c r="E4394" i="6"/>
  <c r="E4395" i="6"/>
  <c r="E4396" i="6"/>
  <c r="E4397" i="6"/>
  <c r="E4398" i="6"/>
  <c r="E4399" i="6"/>
  <c r="E4400" i="6"/>
  <c r="E4401" i="6"/>
  <c r="E4402" i="6"/>
  <c r="E4403" i="6"/>
  <c r="E4404" i="6"/>
  <c r="E4405" i="6"/>
  <c r="E4406" i="6"/>
  <c r="E4407" i="6"/>
  <c r="E4408" i="6"/>
  <c r="E4409" i="6"/>
  <c r="E4410" i="6"/>
  <c r="E4411" i="6"/>
  <c r="E4412" i="6"/>
  <c r="E4413" i="6"/>
  <c r="E4414" i="6"/>
  <c r="E4415" i="6"/>
  <c r="E4416" i="6"/>
  <c r="E4417" i="6"/>
  <c r="E4418" i="6"/>
  <c r="E4419" i="6"/>
  <c r="E4420" i="6"/>
  <c r="E4421" i="6"/>
  <c r="E4422" i="6"/>
  <c r="E4423" i="6"/>
  <c r="E4424" i="6"/>
  <c r="E4425" i="6"/>
  <c r="E4426" i="6"/>
  <c r="E4427" i="6"/>
  <c r="E4428" i="6"/>
  <c r="E4429" i="6"/>
  <c r="E4430" i="6"/>
  <c r="E4431" i="6"/>
  <c r="E4432" i="6"/>
  <c r="E4433" i="6"/>
  <c r="E4434" i="6"/>
  <c r="E4435" i="6"/>
  <c r="E4436" i="6"/>
  <c r="E4437" i="6"/>
  <c r="E4438" i="6"/>
  <c r="E4439" i="6"/>
  <c r="E4440" i="6"/>
  <c r="E4441" i="6"/>
  <c r="E4442" i="6"/>
  <c r="E4443" i="6"/>
  <c r="E4444" i="6"/>
  <c r="E4445" i="6"/>
  <c r="E4446" i="6"/>
  <c r="E4447" i="6"/>
  <c r="E4448" i="6"/>
  <c r="E4449" i="6"/>
  <c r="E4450" i="6"/>
  <c r="E4451" i="6"/>
  <c r="E4452" i="6"/>
  <c r="E4453" i="6"/>
  <c r="E4454" i="6"/>
  <c r="E4455" i="6"/>
  <c r="E4456" i="6"/>
  <c r="E4457" i="6"/>
  <c r="E4458" i="6"/>
  <c r="E4459" i="6"/>
  <c r="E4460" i="6"/>
  <c r="E4461" i="6"/>
  <c r="E4462" i="6"/>
  <c r="E4463" i="6"/>
  <c r="E4464" i="6"/>
  <c r="E4465" i="6"/>
  <c r="E4466" i="6"/>
  <c r="E4467" i="6"/>
  <c r="E4468" i="6"/>
  <c r="E4469" i="6"/>
  <c r="E4470" i="6"/>
  <c r="E4471" i="6"/>
  <c r="E4472" i="6"/>
  <c r="E4473" i="6"/>
  <c r="E4474" i="6"/>
  <c r="E4475" i="6"/>
  <c r="E4476" i="6"/>
  <c r="E4477" i="6"/>
  <c r="E4478" i="6"/>
  <c r="E4479" i="6"/>
  <c r="E4480" i="6"/>
  <c r="E4481" i="6"/>
  <c r="E4482" i="6"/>
  <c r="E4483" i="6"/>
  <c r="E4484" i="6"/>
  <c r="E4485" i="6"/>
  <c r="E4486" i="6"/>
  <c r="E4487" i="6"/>
  <c r="E4488" i="6"/>
  <c r="E4489" i="6"/>
  <c r="E4490" i="6"/>
  <c r="E4491" i="6"/>
  <c r="E4492" i="6"/>
  <c r="E4493" i="6"/>
  <c r="E4494" i="6"/>
  <c r="E4495" i="6"/>
  <c r="E4496" i="6"/>
  <c r="E4497" i="6"/>
  <c r="E4498" i="6"/>
  <c r="E4499" i="6"/>
  <c r="E4500" i="6"/>
  <c r="E4501" i="6"/>
  <c r="E4502" i="6"/>
  <c r="E4503" i="6"/>
  <c r="E4504" i="6"/>
  <c r="E4505" i="6"/>
  <c r="E4506" i="6"/>
  <c r="E4507" i="6"/>
  <c r="E4508" i="6"/>
  <c r="E4509" i="6"/>
  <c r="E4510" i="6"/>
  <c r="E4511" i="6"/>
  <c r="E4512" i="6"/>
  <c r="E4513" i="6"/>
  <c r="E4514" i="6"/>
  <c r="E4515" i="6"/>
  <c r="E4516" i="6"/>
  <c r="E4517" i="6"/>
  <c r="E4518" i="6"/>
  <c r="E4519" i="6"/>
  <c r="E4520" i="6"/>
  <c r="E4521" i="6"/>
  <c r="E4522" i="6"/>
  <c r="E4523" i="6"/>
  <c r="E4524" i="6"/>
  <c r="E4525" i="6"/>
  <c r="E4526" i="6"/>
  <c r="E4527" i="6"/>
  <c r="E4528" i="6"/>
  <c r="E4529" i="6"/>
  <c r="E4530" i="6"/>
  <c r="E4531" i="6"/>
  <c r="E4532" i="6"/>
  <c r="E4533" i="6"/>
  <c r="E4534" i="6"/>
  <c r="E4535" i="6"/>
  <c r="E4536" i="6"/>
  <c r="E4537" i="6"/>
  <c r="E4538" i="6"/>
  <c r="E4539" i="6"/>
  <c r="E4540" i="6"/>
  <c r="E4541" i="6"/>
  <c r="E4542" i="6"/>
  <c r="E4543" i="6"/>
  <c r="E4544" i="6"/>
  <c r="E4545" i="6"/>
  <c r="E4546" i="6"/>
  <c r="E4547" i="6"/>
  <c r="E4548" i="6"/>
  <c r="E4549" i="6"/>
  <c r="E4550" i="6"/>
  <c r="E4551" i="6"/>
  <c r="E4552" i="6"/>
  <c r="E4553" i="6"/>
  <c r="E4554" i="6"/>
  <c r="E4555" i="6"/>
  <c r="E4556" i="6"/>
  <c r="E4557" i="6"/>
  <c r="E4558" i="6"/>
  <c r="E4559" i="6"/>
  <c r="E4560" i="6"/>
  <c r="E4561" i="6"/>
  <c r="E4562" i="6"/>
  <c r="E4563" i="6"/>
  <c r="E4564" i="6"/>
  <c r="E4565" i="6"/>
  <c r="E4566" i="6"/>
  <c r="E4567" i="6"/>
  <c r="E4568" i="6"/>
  <c r="E4569" i="6"/>
  <c r="E4570" i="6"/>
  <c r="E4571" i="6"/>
  <c r="E4572" i="6"/>
  <c r="E4573" i="6"/>
  <c r="E4574" i="6"/>
  <c r="E4575" i="6"/>
  <c r="E4576" i="6"/>
  <c r="E4577" i="6"/>
  <c r="E4578" i="6"/>
  <c r="E4579" i="6"/>
  <c r="E4580" i="6"/>
  <c r="E4581" i="6"/>
  <c r="E4582" i="6"/>
  <c r="E4583" i="6"/>
  <c r="E4584" i="6"/>
  <c r="E4585" i="6"/>
  <c r="E4586" i="6"/>
  <c r="E4587" i="6"/>
  <c r="E4588" i="6"/>
  <c r="E4589" i="6"/>
  <c r="E4590" i="6"/>
  <c r="E4591" i="6"/>
  <c r="E4592" i="6"/>
  <c r="E4593" i="6"/>
  <c r="E4594" i="6"/>
  <c r="E4595" i="6"/>
  <c r="E4596" i="6"/>
  <c r="E4597" i="6"/>
  <c r="E4598" i="6"/>
  <c r="E4599" i="6"/>
  <c r="E4600" i="6"/>
  <c r="E4601" i="6"/>
  <c r="E4602" i="6"/>
  <c r="E4603" i="6"/>
  <c r="E4604" i="6"/>
  <c r="E4605" i="6"/>
  <c r="E4606" i="6"/>
  <c r="E4607" i="6"/>
  <c r="E4608" i="6"/>
  <c r="E4609" i="6"/>
  <c r="E4610" i="6"/>
  <c r="E4611" i="6"/>
  <c r="E4612" i="6"/>
  <c r="E4613" i="6"/>
  <c r="E4614" i="6"/>
  <c r="E4615" i="6"/>
  <c r="E4616" i="6"/>
  <c r="E4617" i="6"/>
  <c r="E4618" i="6"/>
  <c r="E4619" i="6"/>
  <c r="E4620" i="6"/>
  <c r="E4621" i="6"/>
  <c r="E4622" i="6"/>
  <c r="E4623" i="6"/>
  <c r="E4624" i="6"/>
  <c r="E4625" i="6"/>
  <c r="E4626" i="6"/>
  <c r="E4627" i="6"/>
  <c r="E4628" i="6"/>
  <c r="E4629" i="6"/>
  <c r="E4630" i="6"/>
  <c r="E4631" i="6"/>
  <c r="E4632" i="6"/>
  <c r="E4633" i="6"/>
  <c r="E4634" i="6"/>
  <c r="E4635" i="6"/>
  <c r="E4636" i="6"/>
  <c r="E4637" i="6"/>
  <c r="E4638" i="6"/>
  <c r="E4639" i="6"/>
  <c r="E4640" i="6"/>
  <c r="E4641" i="6"/>
  <c r="E4642" i="6"/>
  <c r="E4643" i="6"/>
  <c r="E4644" i="6"/>
  <c r="E4645" i="6"/>
  <c r="E4646" i="6"/>
  <c r="E4647" i="6"/>
  <c r="E4648" i="6"/>
  <c r="E4649" i="6"/>
  <c r="E4650" i="6"/>
  <c r="E4651" i="6"/>
  <c r="E4652" i="6"/>
  <c r="E4653" i="6"/>
  <c r="E4654" i="6"/>
  <c r="E4655" i="6"/>
  <c r="E4656" i="6"/>
  <c r="E4657" i="6"/>
  <c r="E4658" i="6"/>
  <c r="E4659" i="6"/>
  <c r="E4660" i="6"/>
  <c r="E4661" i="6"/>
  <c r="E4662" i="6"/>
  <c r="E4663" i="6"/>
  <c r="E4664" i="6"/>
  <c r="E4665" i="6"/>
  <c r="E4666" i="6"/>
  <c r="E4667" i="6"/>
  <c r="E4668" i="6"/>
  <c r="E4669" i="6"/>
  <c r="E4670" i="6"/>
  <c r="E4671" i="6"/>
  <c r="E4672" i="6"/>
  <c r="E4673" i="6"/>
  <c r="E4674" i="6"/>
  <c r="E4675" i="6"/>
  <c r="E4676" i="6"/>
  <c r="E4677" i="6"/>
  <c r="E4678" i="6"/>
  <c r="E4679" i="6"/>
  <c r="E4680" i="6"/>
  <c r="E4681" i="6"/>
  <c r="E4682" i="6"/>
  <c r="E4683" i="6"/>
  <c r="E4684" i="6"/>
  <c r="E4685" i="6"/>
  <c r="E4686" i="6"/>
  <c r="E4687" i="6"/>
  <c r="E4688" i="6"/>
  <c r="E4689" i="6"/>
  <c r="E4690" i="6"/>
  <c r="E4691" i="6"/>
  <c r="E4692" i="6"/>
  <c r="E4693" i="6"/>
  <c r="E4694" i="6"/>
  <c r="E4695" i="6"/>
  <c r="E4696" i="6"/>
  <c r="E4697" i="6"/>
  <c r="E4698" i="6"/>
  <c r="E4699" i="6"/>
  <c r="E4700" i="6"/>
  <c r="E4701" i="6"/>
  <c r="E4702" i="6"/>
  <c r="E4703" i="6"/>
  <c r="E4704" i="6"/>
  <c r="E4705" i="6"/>
  <c r="E4706" i="6"/>
  <c r="E4707" i="6"/>
  <c r="E4708" i="6"/>
  <c r="E4709" i="6"/>
  <c r="E4710" i="6"/>
  <c r="E4711" i="6"/>
  <c r="E4712" i="6"/>
  <c r="E4713" i="6"/>
  <c r="E4714" i="6"/>
  <c r="E4715" i="6"/>
  <c r="E4716" i="6"/>
  <c r="E4717" i="6"/>
  <c r="E4718" i="6"/>
  <c r="E4719" i="6"/>
  <c r="E4720" i="6"/>
  <c r="E4721" i="6"/>
  <c r="E4722" i="6"/>
  <c r="E4723" i="6"/>
  <c r="E4724" i="6"/>
  <c r="E4725" i="6"/>
  <c r="E4726" i="6"/>
  <c r="E4727" i="6"/>
  <c r="E4728" i="6"/>
  <c r="E4729" i="6"/>
  <c r="E4730" i="6"/>
  <c r="E4731" i="6"/>
  <c r="E4732" i="6"/>
  <c r="E4733" i="6"/>
  <c r="E4734" i="6"/>
  <c r="E4735" i="6"/>
  <c r="E4736" i="6"/>
  <c r="E4737" i="6"/>
  <c r="E4738" i="6"/>
  <c r="E4739" i="6"/>
  <c r="E4740" i="6"/>
  <c r="E4741" i="6"/>
  <c r="E4742" i="6"/>
  <c r="E4743" i="6"/>
  <c r="E4744" i="6"/>
  <c r="E4745" i="6"/>
  <c r="E4746" i="6"/>
  <c r="E4747" i="6"/>
  <c r="E4748" i="6"/>
  <c r="E4749" i="6"/>
  <c r="E4750" i="6"/>
  <c r="E4751" i="6"/>
  <c r="E4752" i="6"/>
  <c r="E4753" i="6"/>
  <c r="E4754" i="6"/>
  <c r="E4755" i="6"/>
  <c r="E4756" i="6"/>
  <c r="E4757" i="6"/>
  <c r="E4758" i="6"/>
  <c r="E4759" i="6"/>
  <c r="E4760" i="6"/>
  <c r="E4761" i="6"/>
  <c r="E4762" i="6"/>
  <c r="E4763" i="6"/>
  <c r="E4764" i="6"/>
  <c r="E4765" i="6"/>
  <c r="E4766" i="6"/>
  <c r="E4767" i="6"/>
  <c r="E4768" i="6"/>
  <c r="E4769" i="6"/>
  <c r="E4770" i="6"/>
  <c r="E4771" i="6"/>
  <c r="E4772" i="6"/>
  <c r="E4773" i="6"/>
  <c r="E4774" i="6"/>
  <c r="E4775" i="6"/>
  <c r="E4776" i="6"/>
  <c r="E4777" i="6"/>
  <c r="E4778" i="6"/>
  <c r="E4779" i="6"/>
  <c r="E4780" i="6"/>
  <c r="E4781" i="6"/>
  <c r="E4782" i="6"/>
  <c r="E4783" i="6"/>
  <c r="E4784" i="6"/>
  <c r="E4785" i="6"/>
  <c r="E4786" i="6"/>
  <c r="E4787" i="6"/>
  <c r="E4788" i="6"/>
  <c r="E4789" i="6"/>
  <c r="E4790" i="6"/>
  <c r="E4791" i="6"/>
  <c r="E4792" i="6"/>
  <c r="E4793" i="6"/>
  <c r="E4794" i="6"/>
  <c r="E4795" i="6"/>
  <c r="E4796" i="6"/>
  <c r="E4797" i="6"/>
  <c r="E4798" i="6"/>
  <c r="E4799" i="6"/>
  <c r="E4800" i="6"/>
  <c r="E4801" i="6"/>
  <c r="E4802" i="6"/>
  <c r="E4803" i="6"/>
  <c r="E4804" i="6"/>
  <c r="E4805" i="6"/>
  <c r="E4806" i="6"/>
  <c r="E4807" i="6"/>
  <c r="E4808" i="6"/>
  <c r="E4809" i="6"/>
  <c r="E4810" i="6"/>
  <c r="E4811" i="6"/>
  <c r="E4812" i="6"/>
  <c r="E4813" i="6"/>
  <c r="E4814" i="6"/>
  <c r="E4815" i="6"/>
  <c r="E4816" i="6"/>
  <c r="E4817" i="6"/>
  <c r="E4818" i="6"/>
  <c r="E4819" i="6"/>
  <c r="E4820" i="6"/>
  <c r="E4821" i="6"/>
  <c r="E4822" i="6"/>
  <c r="E4823" i="6"/>
  <c r="E4824" i="6"/>
  <c r="E4825" i="6"/>
  <c r="E4826" i="6"/>
  <c r="E4827" i="6"/>
  <c r="E4828" i="6"/>
  <c r="E4829" i="6"/>
  <c r="E4830" i="6"/>
  <c r="E4831" i="6"/>
  <c r="E4832" i="6"/>
  <c r="E4833" i="6"/>
  <c r="E4834" i="6"/>
  <c r="E4835" i="6"/>
  <c r="E4836" i="6"/>
  <c r="E4837" i="6"/>
  <c r="E4838" i="6"/>
  <c r="E4839" i="6"/>
  <c r="E4840" i="6"/>
  <c r="E4841" i="6"/>
  <c r="E4842" i="6"/>
  <c r="E4843" i="6"/>
  <c r="E4844" i="6"/>
  <c r="E4845" i="6"/>
  <c r="E4846" i="6"/>
  <c r="E4847" i="6"/>
  <c r="E4848" i="6"/>
  <c r="E4849" i="6"/>
  <c r="E4850" i="6"/>
  <c r="E4851" i="6"/>
  <c r="E4852" i="6"/>
  <c r="E4853" i="6"/>
  <c r="E4854" i="6"/>
  <c r="E4855" i="6"/>
  <c r="E4856" i="6"/>
  <c r="E4857" i="6"/>
  <c r="E4858" i="6"/>
  <c r="E4859" i="6"/>
  <c r="E4860" i="6"/>
  <c r="E4861" i="6"/>
  <c r="E4862" i="6"/>
  <c r="E4863" i="6"/>
  <c r="E4864" i="6"/>
  <c r="E4865" i="6"/>
  <c r="E4866" i="6"/>
  <c r="E4867" i="6"/>
  <c r="E4868" i="6"/>
  <c r="E4869" i="6"/>
  <c r="E4870" i="6"/>
  <c r="E4871" i="6"/>
  <c r="E4872" i="6"/>
  <c r="E4873" i="6"/>
  <c r="E4874" i="6"/>
  <c r="E4875" i="6"/>
  <c r="E4876" i="6"/>
  <c r="E4877" i="6"/>
  <c r="E4878" i="6"/>
  <c r="E4879" i="6"/>
  <c r="E4880" i="6"/>
  <c r="E4881" i="6"/>
  <c r="E4882" i="6"/>
  <c r="E4883" i="6"/>
  <c r="E4884" i="6"/>
  <c r="E4885" i="6"/>
  <c r="E4886" i="6"/>
  <c r="E4887" i="6"/>
  <c r="E4888" i="6"/>
  <c r="E4889" i="6"/>
  <c r="E4890" i="6"/>
  <c r="E4891" i="6"/>
  <c r="E4892" i="6"/>
  <c r="E4893" i="6"/>
  <c r="E4894" i="6"/>
  <c r="E4895" i="6"/>
  <c r="E4896" i="6"/>
  <c r="E4897" i="6"/>
  <c r="E4898" i="6"/>
  <c r="E4899" i="6"/>
  <c r="E4900" i="6"/>
  <c r="E4901" i="6"/>
  <c r="E4902" i="6"/>
  <c r="E4903" i="6"/>
  <c r="E4904" i="6"/>
  <c r="E4905" i="6"/>
  <c r="E4906" i="6"/>
  <c r="E4907" i="6"/>
  <c r="E4908" i="6"/>
  <c r="E4909" i="6"/>
  <c r="E4910" i="6"/>
  <c r="E4911" i="6"/>
  <c r="E4912" i="6"/>
  <c r="E4913" i="6"/>
  <c r="E4914" i="6"/>
  <c r="E4915" i="6"/>
  <c r="E4916" i="6"/>
  <c r="E4917" i="6"/>
  <c r="E4918" i="6"/>
  <c r="E4919" i="6"/>
  <c r="E4920" i="6"/>
  <c r="E4921" i="6"/>
  <c r="E4922" i="6"/>
  <c r="E4923" i="6"/>
  <c r="E4924" i="6"/>
  <c r="E4925" i="6"/>
  <c r="E4926" i="6"/>
  <c r="E4927" i="6"/>
  <c r="E4928" i="6"/>
  <c r="E4929" i="6"/>
  <c r="E4930" i="6"/>
  <c r="E4931" i="6"/>
  <c r="E4932" i="6"/>
  <c r="E4933" i="6"/>
  <c r="E4934" i="6"/>
  <c r="E4935" i="6"/>
  <c r="E4936" i="6"/>
  <c r="E4937" i="6"/>
  <c r="E4938" i="6"/>
  <c r="E4939" i="6"/>
  <c r="E4940" i="6"/>
  <c r="E4941" i="6"/>
  <c r="E4942" i="6"/>
  <c r="E4943" i="6"/>
  <c r="E4944" i="6"/>
  <c r="E4945" i="6"/>
  <c r="E4946" i="6"/>
  <c r="E4947" i="6"/>
  <c r="E4948" i="6"/>
  <c r="E4949" i="6"/>
  <c r="E4950" i="6"/>
  <c r="E4951" i="6"/>
  <c r="E4952" i="6"/>
  <c r="E4953" i="6"/>
  <c r="E4954" i="6"/>
  <c r="E4955" i="6"/>
  <c r="E4956" i="6"/>
  <c r="E4957" i="6"/>
  <c r="E4958" i="6"/>
  <c r="E4959" i="6"/>
  <c r="E4960" i="6"/>
  <c r="E4961" i="6"/>
  <c r="E4962" i="6"/>
  <c r="E4963" i="6"/>
  <c r="E4964" i="6"/>
  <c r="E4965" i="6"/>
  <c r="E4966" i="6"/>
  <c r="E4967" i="6"/>
  <c r="E4968" i="6"/>
  <c r="E4969" i="6"/>
  <c r="E4970" i="6"/>
  <c r="E4971" i="6"/>
  <c r="E4972" i="6"/>
  <c r="E4973" i="6"/>
  <c r="E4974" i="6"/>
  <c r="E4975" i="6"/>
  <c r="E4976" i="6"/>
  <c r="E4977" i="6"/>
  <c r="E4978" i="6"/>
  <c r="E4979" i="6"/>
  <c r="E4980" i="6"/>
  <c r="E4981" i="6"/>
  <c r="E4982" i="6"/>
  <c r="E4983" i="6"/>
  <c r="E4984" i="6"/>
  <c r="E4985" i="6"/>
  <c r="E4986" i="6"/>
  <c r="E4987" i="6"/>
  <c r="E4988" i="6"/>
  <c r="E4989" i="6"/>
  <c r="E4990" i="6"/>
  <c r="E4991" i="6"/>
  <c r="E4992" i="6"/>
  <c r="E4993" i="6"/>
  <c r="E4994" i="6"/>
  <c r="E4995" i="6"/>
  <c r="E4996" i="6"/>
  <c r="E4997" i="6"/>
  <c r="E4998" i="6"/>
  <c r="E4999" i="6"/>
  <c r="E5000" i="6"/>
  <c r="E5001" i="6"/>
  <c r="E5002" i="6"/>
  <c r="E5003" i="6"/>
  <c r="E5004" i="6"/>
  <c r="E5005" i="6"/>
  <c r="E5006" i="6"/>
  <c r="E5007" i="6"/>
  <c r="E5008" i="6"/>
  <c r="E5009" i="6"/>
  <c r="E5010" i="6"/>
  <c r="E5011" i="6"/>
  <c r="E5012" i="6"/>
  <c r="E5013" i="6"/>
  <c r="E5014" i="6"/>
  <c r="E5015" i="6"/>
  <c r="E5016" i="6"/>
  <c r="E5017" i="6"/>
  <c r="E5018" i="6"/>
  <c r="E5019" i="6"/>
  <c r="E5020" i="6"/>
  <c r="E5021" i="6"/>
  <c r="E5022" i="6"/>
  <c r="E5023" i="6"/>
  <c r="E5024" i="6"/>
  <c r="E5025" i="6"/>
  <c r="E5026" i="6"/>
  <c r="E5027" i="6"/>
  <c r="E5028" i="6"/>
  <c r="E5029" i="6"/>
  <c r="E5030" i="6"/>
  <c r="E5031" i="6"/>
  <c r="E5032" i="6"/>
  <c r="E5033" i="6"/>
  <c r="E5034" i="6"/>
  <c r="E5035" i="6"/>
  <c r="E5036" i="6"/>
  <c r="E5037" i="6"/>
  <c r="E5038" i="6"/>
  <c r="E5039" i="6"/>
  <c r="E5040" i="6"/>
  <c r="E5041" i="6"/>
  <c r="E5042" i="6"/>
  <c r="E5043" i="6"/>
  <c r="E5044" i="6"/>
  <c r="E5045" i="6"/>
  <c r="E5046" i="6"/>
  <c r="E5047" i="6"/>
  <c r="E5048" i="6"/>
  <c r="E5049" i="6"/>
  <c r="E5050" i="6"/>
  <c r="E5051" i="6"/>
  <c r="E5052" i="6"/>
  <c r="E5053" i="6"/>
  <c r="E5054" i="6"/>
  <c r="E5055" i="6"/>
  <c r="E5056" i="6"/>
  <c r="E5057" i="6"/>
  <c r="E5058" i="6"/>
  <c r="E5059" i="6"/>
  <c r="E5060" i="6"/>
  <c r="E5061" i="6"/>
  <c r="E5062" i="6"/>
  <c r="E5063" i="6"/>
  <c r="E5064" i="6"/>
  <c r="E5065" i="6"/>
  <c r="E5066" i="6"/>
  <c r="E5067" i="6"/>
  <c r="E5068" i="6"/>
  <c r="E5069" i="6"/>
  <c r="E5070" i="6"/>
  <c r="E5071" i="6"/>
  <c r="E5072" i="6"/>
  <c r="E5073" i="6"/>
  <c r="E5074" i="6"/>
  <c r="E5075" i="6"/>
  <c r="E5076" i="6"/>
  <c r="E5077" i="6"/>
  <c r="E5078" i="6"/>
  <c r="E5079" i="6"/>
  <c r="E5080" i="6"/>
  <c r="E5081" i="6"/>
  <c r="E5082" i="6"/>
  <c r="E5083" i="6"/>
  <c r="E5084" i="6"/>
  <c r="E5085" i="6"/>
  <c r="E5086" i="6"/>
  <c r="E5087" i="6"/>
  <c r="E5088" i="6"/>
  <c r="E5089" i="6"/>
  <c r="E5090" i="6"/>
  <c r="E5091" i="6"/>
  <c r="E5092" i="6"/>
  <c r="E5093" i="6"/>
  <c r="E5094" i="6"/>
  <c r="E5095" i="6"/>
  <c r="E5096" i="6"/>
  <c r="E5097" i="6"/>
  <c r="E5098" i="6"/>
  <c r="E5099" i="6"/>
  <c r="E5100" i="6"/>
  <c r="E5101" i="6"/>
  <c r="E5102" i="6"/>
  <c r="E5103" i="6"/>
  <c r="E5104" i="6"/>
  <c r="E5105" i="6"/>
  <c r="E5106" i="6"/>
  <c r="E5107" i="6"/>
  <c r="E5108" i="6"/>
  <c r="E5109" i="6"/>
  <c r="E5110" i="6"/>
  <c r="E5111" i="6"/>
  <c r="E5112" i="6"/>
  <c r="E5113" i="6"/>
  <c r="E5114" i="6"/>
  <c r="E5115" i="6"/>
  <c r="E5116" i="6"/>
  <c r="E5117" i="6"/>
  <c r="E5118" i="6"/>
  <c r="E5119" i="6"/>
  <c r="E5120" i="6"/>
  <c r="E5121" i="6"/>
  <c r="E5122" i="6"/>
  <c r="E5123" i="6"/>
  <c r="E5124" i="6"/>
  <c r="E5125" i="6"/>
  <c r="E5126" i="6"/>
  <c r="E5127" i="6"/>
  <c r="E5128" i="6"/>
  <c r="E5129" i="6"/>
  <c r="E5130" i="6"/>
  <c r="E5131" i="6"/>
  <c r="E5132" i="6"/>
  <c r="E5133" i="6"/>
  <c r="E5134" i="6"/>
  <c r="E5135" i="6"/>
  <c r="E5136" i="6"/>
  <c r="E5137" i="6"/>
  <c r="E5138" i="6"/>
  <c r="E5139" i="6"/>
  <c r="E5140" i="6"/>
  <c r="E5141" i="6"/>
  <c r="E5142" i="6"/>
  <c r="E5143" i="6"/>
  <c r="E5144" i="6"/>
  <c r="E5145" i="6"/>
  <c r="E5146" i="6"/>
  <c r="E5147" i="6"/>
  <c r="E5148" i="6"/>
  <c r="E5149" i="6"/>
  <c r="E5150" i="6"/>
  <c r="E5151" i="6"/>
  <c r="E5152" i="6"/>
  <c r="E5153" i="6"/>
  <c r="E5154" i="6"/>
  <c r="E5155" i="6"/>
  <c r="E5156" i="6"/>
  <c r="E5157" i="6"/>
  <c r="E5158" i="6"/>
  <c r="E5159" i="6"/>
  <c r="E5160" i="6"/>
  <c r="E5161" i="6"/>
  <c r="E5162" i="6"/>
  <c r="E5163" i="6"/>
  <c r="E5164" i="6"/>
  <c r="E5165" i="6"/>
  <c r="E5166" i="6"/>
  <c r="E5167" i="6"/>
  <c r="E5168" i="6"/>
  <c r="E5169" i="6"/>
  <c r="E5170" i="6"/>
  <c r="E5171" i="6"/>
  <c r="E5172" i="6"/>
  <c r="E5173" i="6"/>
  <c r="E5174" i="6"/>
  <c r="E5175" i="6"/>
  <c r="E5176" i="6"/>
  <c r="E5177" i="6"/>
  <c r="E5178" i="6"/>
  <c r="E5179" i="6"/>
  <c r="E5180" i="6"/>
  <c r="E5181" i="6"/>
  <c r="E5182" i="6"/>
  <c r="E5183" i="6"/>
  <c r="E5184" i="6"/>
  <c r="E5185" i="6"/>
  <c r="E5186" i="6"/>
  <c r="E5187" i="6"/>
  <c r="E5188" i="6"/>
  <c r="E5189" i="6"/>
  <c r="E5190" i="6"/>
  <c r="E5191" i="6"/>
  <c r="E5192" i="6"/>
  <c r="E5193" i="6"/>
  <c r="E5194" i="6"/>
  <c r="E5195" i="6"/>
  <c r="E5196" i="6"/>
  <c r="E5197" i="6"/>
  <c r="E5198" i="6"/>
  <c r="E5199" i="6"/>
  <c r="E5200" i="6"/>
  <c r="E5201" i="6"/>
  <c r="E5202" i="6"/>
  <c r="E5203" i="6"/>
  <c r="E5204" i="6"/>
  <c r="E5205" i="6"/>
  <c r="E5206" i="6"/>
  <c r="E5207" i="6"/>
  <c r="E5208" i="6"/>
  <c r="E5209" i="6"/>
  <c r="E5210" i="6"/>
  <c r="E5211" i="6"/>
  <c r="E5212" i="6"/>
  <c r="E5213" i="6"/>
  <c r="E5214" i="6"/>
  <c r="E5215" i="6"/>
  <c r="E5216" i="6"/>
  <c r="E5217" i="6"/>
  <c r="E5218" i="6"/>
  <c r="E5219" i="6"/>
  <c r="E5220" i="6"/>
  <c r="E5221" i="6"/>
  <c r="E5222" i="6"/>
  <c r="E5223" i="6"/>
  <c r="E5224" i="6"/>
  <c r="E5225" i="6"/>
  <c r="E5226" i="6"/>
  <c r="E5227" i="6"/>
  <c r="E5228" i="6"/>
  <c r="E5229" i="6"/>
  <c r="E5230" i="6"/>
  <c r="E5231" i="6"/>
  <c r="E5232" i="6"/>
  <c r="E5233" i="6"/>
  <c r="E5234" i="6"/>
  <c r="E5235" i="6"/>
  <c r="E5236" i="6"/>
  <c r="E5237" i="6"/>
  <c r="E5238" i="6"/>
  <c r="E5239" i="6"/>
  <c r="E5240" i="6"/>
  <c r="E5241" i="6"/>
  <c r="E5242" i="6"/>
  <c r="E5243" i="6"/>
  <c r="E5244" i="6"/>
  <c r="E5245" i="6"/>
  <c r="E5246" i="6"/>
  <c r="E5247" i="6"/>
  <c r="E5248" i="6"/>
  <c r="E5249" i="6"/>
  <c r="E5250" i="6"/>
  <c r="E5251" i="6"/>
  <c r="E5252" i="6"/>
  <c r="E5253" i="6"/>
  <c r="E5254" i="6"/>
  <c r="E5255" i="6"/>
  <c r="E5256" i="6"/>
  <c r="E5257" i="6"/>
  <c r="E5258" i="6"/>
  <c r="E5259" i="6"/>
  <c r="E5260" i="6"/>
  <c r="E5261" i="6"/>
  <c r="E5262" i="6"/>
  <c r="E5263" i="6"/>
  <c r="E5264" i="6"/>
  <c r="E5265" i="6"/>
  <c r="E5266" i="6"/>
  <c r="E5267" i="6"/>
  <c r="E5268" i="6"/>
  <c r="E5269" i="6"/>
  <c r="E5270" i="6"/>
  <c r="E5271" i="6"/>
  <c r="E5272" i="6"/>
  <c r="E5273" i="6"/>
  <c r="E5274" i="6"/>
  <c r="E5275" i="6"/>
  <c r="E5276" i="6"/>
  <c r="E5277" i="6"/>
  <c r="E5278" i="6"/>
  <c r="E5279" i="6"/>
  <c r="E5280" i="6"/>
  <c r="E5281" i="6"/>
  <c r="E5282" i="6"/>
  <c r="E5283" i="6"/>
  <c r="E5284" i="6"/>
  <c r="E5285" i="6"/>
  <c r="E5286" i="6"/>
  <c r="E5287" i="6"/>
  <c r="E5288" i="6"/>
  <c r="E5289" i="6"/>
  <c r="E5290" i="6"/>
  <c r="E5291" i="6"/>
  <c r="E5292" i="6"/>
  <c r="E5293" i="6"/>
  <c r="E5294" i="6"/>
  <c r="E5295" i="6"/>
  <c r="E5296" i="6"/>
  <c r="E5297" i="6"/>
  <c r="E5298" i="6"/>
  <c r="E5299" i="6"/>
  <c r="E5300" i="6"/>
  <c r="E5301" i="6"/>
  <c r="E5302" i="6"/>
  <c r="E5303" i="6"/>
  <c r="E5304" i="6"/>
  <c r="E5305" i="6"/>
  <c r="E5306" i="6"/>
  <c r="E5307" i="6"/>
  <c r="E5308" i="6"/>
  <c r="E5309" i="6"/>
  <c r="E5310" i="6"/>
  <c r="E5311" i="6"/>
  <c r="E5312" i="6"/>
  <c r="E5313" i="6"/>
  <c r="E5314" i="6"/>
  <c r="E5315" i="6"/>
  <c r="E5316" i="6"/>
  <c r="E5317" i="6"/>
  <c r="E5318" i="6"/>
  <c r="E5319" i="6"/>
  <c r="E5320" i="6"/>
  <c r="E5321" i="6"/>
  <c r="E5322" i="6"/>
  <c r="E5323" i="6"/>
  <c r="E5324" i="6"/>
  <c r="E5325" i="6"/>
  <c r="E5326" i="6"/>
  <c r="E5327" i="6"/>
  <c r="E5328" i="6"/>
  <c r="E5329" i="6"/>
  <c r="E5330" i="6"/>
  <c r="E5331" i="6"/>
  <c r="E5332" i="6"/>
  <c r="E5333" i="6"/>
  <c r="E5334" i="6"/>
  <c r="E5335" i="6"/>
  <c r="E5336" i="6"/>
  <c r="E5337" i="6"/>
  <c r="E5338" i="6"/>
  <c r="E5339" i="6"/>
  <c r="E5340" i="6"/>
  <c r="E5341" i="6"/>
  <c r="E5342" i="6"/>
  <c r="E5343" i="6"/>
  <c r="E5344" i="6"/>
  <c r="E5345" i="6"/>
  <c r="E5346" i="6"/>
  <c r="E5347" i="6"/>
  <c r="E5348" i="6"/>
  <c r="E5349" i="6"/>
  <c r="E5350" i="6"/>
  <c r="E5351" i="6"/>
  <c r="E5352" i="6"/>
  <c r="E5353" i="6"/>
  <c r="E5354" i="6"/>
  <c r="E5355" i="6"/>
  <c r="E5356" i="6"/>
  <c r="E5357" i="6"/>
  <c r="E5358" i="6"/>
  <c r="E5359" i="6"/>
  <c r="E5360" i="6"/>
  <c r="E5361" i="6"/>
  <c r="E5362" i="6"/>
  <c r="E5363" i="6"/>
  <c r="E5364" i="6"/>
  <c r="E5365" i="6"/>
  <c r="E5366" i="6"/>
  <c r="E5367" i="6"/>
  <c r="E5368" i="6"/>
  <c r="E5369" i="6"/>
  <c r="E5370" i="6"/>
  <c r="E5371" i="6"/>
  <c r="E5372" i="6"/>
  <c r="E5373" i="6"/>
  <c r="E5374" i="6"/>
  <c r="E5375" i="6"/>
  <c r="E5376" i="6"/>
  <c r="E5377" i="6"/>
  <c r="E5378" i="6"/>
  <c r="E5379" i="6"/>
  <c r="E5380" i="6"/>
  <c r="E5381" i="6"/>
  <c r="E5382" i="6"/>
  <c r="E5383" i="6"/>
  <c r="E5384" i="6"/>
  <c r="E5385" i="6"/>
  <c r="E5386" i="6"/>
  <c r="E5387" i="6"/>
  <c r="E5388" i="6"/>
  <c r="E5389" i="6"/>
  <c r="E5390" i="6"/>
  <c r="E5391" i="6"/>
  <c r="E5392" i="6"/>
  <c r="E5393" i="6"/>
  <c r="E5394" i="6"/>
  <c r="E5395" i="6"/>
  <c r="E5396" i="6"/>
  <c r="E5397" i="6"/>
  <c r="E5398" i="6"/>
  <c r="E5399" i="6"/>
  <c r="E5400" i="6"/>
  <c r="E5401" i="6"/>
  <c r="E5402" i="6"/>
  <c r="E5403" i="6"/>
  <c r="E5404" i="6"/>
  <c r="E5405" i="6"/>
  <c r="E5406" i="6"/>
  <c r="E5407" i="6"/>
  <c r="E5408" i="6"/>
  <c r="E5409" i="6"/>
  <c r="E5410" i="6"/>
  <c r="E5411" i="6"/>
  <c r="E5412" i="6"/>
  <c r="E5413" i="6"/>
  <c r="E5414" i="6"/>
  <c r="E5415" i="6"/>
  <c r="E5416" i="6"/>
  <c r="E5417" i="6"/>
  <c r="E5418" i="6"/>
  <c r="E5419" i="6"/>
  <c r="E5420" i="6"/>
  <c r="E5421" i="6"/>
  <c r="E5422" i="6"/>
  <c r="E5423" i="6"/>
  <c r="E5424" i="6"/>
  <c r="E5425" i="6"/>
  <c r="E5426" i="6"/>
  <c r="E5427" i="6"/>
  <c r="E5428" i="6"/>
  <c r="E5429" i="6"/>
  <c r="E5430" i="6"/>
  <c r="E5431" i="6"/>
  <c r="E5432" i="6"/>
  <c r="E5433" i="6"/>
  <c r="E5434" i="6"/>
  <c r="E5435" i="6"/>
  <c r="E5436" i="6"/>
  <c r="E5437" i="6"/>
  <c r="E5438" i="6"/>
  <c r="E5439" i="6"/>
  <c r="E5440" i="6"/>
  <c r="E5441" i="6"/>
  <c r="E5442" i="6"/>
  <c r="E5443" i="6"/>
  <c r="E5444" i="6"/>
  <c r="E5445" i="6"/>
  <c r="E5446" i="6"/>
  <c r="E5447" i="6"/>
  <c r="E5448" i="6"/>
  <c r="E5449" i="6"/>
  <c r="E5450" i="6"/>
  <c r="E5451" i="6"/>
  <c r="E5452" i="6"/>
  <c r="E5453" i="6"/>
  <c r="E5454" i="6"/>
  <c r="E5455" i="6"/>
  <c r="E5456" i="6"/>
  <c r="E5457" i="6"/>
  <c r="E5458" i="6"/>
  <c r="E5459" i="6"/>
  <c r="E5460" i="6"/>
  <c r="E5461" i="6"/>
  <c r="E5462" i="6"/>
  <c r="E5463" i="6"/>
  <c r="E5464" i="6"/>
  <c r="E5465" i="6"/>
  <c r="E5466" i="6"/>
  <c r="E5467" i="6"/>
  <c r="E5468" i="6"/>
  <c r="E5469" i="6"/>
  <c r="E5470" i="6"/>
  <c r="E5471" i="6"/>
  <c r="E5472" i="6"/>
  <c r="E5473" i="6"/>
  <c r="E5474" i="6"/>
  <c r="E5475" i="6"/>
  <c r="E5476" i="6"/>
  <c r="E5477" i="6"/>
  <c r="E5478" i="6"/>
  <c r="E5479" i="6"/>
  <c r="E5480" i="6"/>
  <c r="E5481" i="6"/>
  <c r="E5482" i="6"/>
  <c r="E5483" i="6"/>
  <c r="E5484" i="6"/>
  <c r="E5485" i="6"/>
  <c r="E5486" i="6"/>
  <c r="E5487" i="6"/>
  <c r="E5488" i="6"/>
  <c r="E5489" i="6"/>
  <c r="E5490" i="6"/>
  <c r="E5491" i="6"/>
  <c r="E5492" i="6"/>
  <c r="E5493" i="6"/>
  <c r="E5494" i="6"/>
  <c r="E5495" i="6"/>
  <c r="E5496" i="6"/>
  <c r="E5497" i="6"/>
  <c r="E5498" i="6"/>
  <c r="E5499" i="6"/>
  <c r="E5500" i="6"/>
  <c r="E5501" i="6"/>
  <c r="E5502" i="6"/>
  <c r="E5503" i="6"/>
  <c r="E5504" i="6"/>
  <c r="E5505" i="6"/>
  <c r="E5506" i="6"/>
  <c r="E5507" i="6"/>
  <c r="E5508" i="6"/>
  <c r="E5509" i="6"/>
  <c r="E5510" i="6"/>
  <c r="E5511" i="6"/>
  <c r="E5512" i="6"/>
  <c r="E5513" i="6"/>
  <c r="E5514" i="6"/>
  <c r="E5515" i="6"/>
  <c r="E5516" i="6"/>
  <c r="E5517" i="6"/>
  <c r="E5518" i="6"/>
  <c r="E5519" i="6"/>
  <c r="E5520" i="6"/>
  <c r="E5521" i="6"/>
  <c r="E5522" i="6"/>
  <c r="E5523" i="6"/>
  <c r="E5524" i="6"/>
  <c r="E5525" i="6"/>
  <c r="E5526" i="6"/>
  <c r="E5527" i="6"/>
  <c r="E5528" i="6"/>
  <c r="E5529" i="6"/>
  <c r="E5530" i="6"/>
  <c r="E5531" i="6"/>
  <c r="E5532" i="6"/>
  <c r="E5533" i="6"/>
  <c r="E5534" i="6"/>
  <c r="E5535" i="6"/>
  <c r="E5536" i="6"/>
  <c r="E5537" i="6"/>
  <c r="E5538" i="6"/>
  <c r="E5539" i="6"/>
  <c r="E5540" i="6"/>
  <c r="E5541" i="6"/>
  <c r="E5542" i="6"/>
  <c r="E5543" i="6"/>
  <c r="E5544" i="6"/>
  <c r="E5545" i="6"/>
  <c r="E5546" i="6"/>
  <c r="E5547" i="6"/>
  <c r="E5548" i="6"/>
  <c r="E5549" i="6"/>
  <c r="E5550" i="6"/>
  <c r="E5551" i="6"/>
  <c r="E5552" i="6"/>
  <c r="E5553" i="6"/>
  <c r="E5554" i="6"/>
  <c r="E5555" i="6"/>
  <c r="E5556" i="6"/>
  <c r="E5557" i="6"/>
  <c r="E5558" i="6"/>
  <c r="E5559" i="6"/>
  <c r="E5560" i="6"/>
  <c r="E5561" i="6"/>
  <c r="E5562" i="6"/>
  <c r="E5563" i="6"/>
  <c r="E5564" i="6"/>
  <c r="E5565" i="6"/>
  <c r="E5566" i="6"/>
  <c r="E5567" i="6"/>
  <c r="E5568" i="6"/>
  <c r="E5569" i="6"/>
  <c r="E5570" i="6"/>
  <c r="E5571" i="6"/>
  <c r="E5572" i="6"/>
  <c r="E5573" i="6"/>
  <c r="E5574" i="6"/>
  <c r="E5575" i="6"/>
  <c r="E5576" i="6"/>
  <c r="E5577" i="6"/>
  <c r="E5578" i="6"/>
  <c r="E5579" i="6"/>
  <c r="E5580" i="6"/>
  <c r="E5581" i="6"/>
  <c r="E5582" i="6"/>
  <c r="E5583" i="6"/>
  <c r="E5584" i="6"/>
  <c r="E5585" i="6"/>
  <c r="E5586" i="6"/>
  <c r="E5587" i="6"/>
  <c r="E5588" i="6"/>
  <c r="E5589" i="6"/>
  <c r="E5590" i="6"/>
  <c r="E5591" i="6"/>
  <c r="E5592" i="6"/>
  <c r="E5593" i="6"/>
  <c r="E5594" i="6"/>
  <c r="E5595" i="6"/>
  <c r="E5596" i="6"/>
  <c r="E5597" i="6"/>
  <c r="E5598" i="6"/>
  <c r="E5599" i="6"/>
  <c r="E5600" i="6"/>
  <c r="E5601" i="6"/>
  <c r="E5602" i="6"/>
  <c r="E5603" i="6"/>
  <c r="E5604" i="6"/>
  <c r="E5605" i="6"/>
  <c r="E5606" i="6"/>
  <c r="E5607" i="6"/>
  <c r="E5608" i="6"/>
  <c r="E5609" i="6"/>
  <c r="E5610" i="6"/>
  <c r="E5611" i="6"/>
  <c r="E5612" i="6"/>
  <c r="E5613" i="6"/>
  <c r="E5614" i="6"/>
  <c r="E5615" i="6"/>
  <c r="E5616" i="6"/>
  <c r="E5617" i="6"/>
  <c r="E5618" i="6"/>
  <c r="E5619" i="6"/>
  <c r="E5620" i="6"/>
  <c r="E5621" i="6"/>
  <c r="E5622" i="6"/>
  <c r="E5623" i="6"/>
  <c r="E5624" i="6"/>
  <c r="E5625" i="6"/>
  <c r="E5626" i="6"/>
  <c r="E5627" i="6"/>
  <c r="E5628" i="6"/>
  <c r="E5629" i="6"/>
  <c r="E5630" i="6"/>
  <c r="E5631" i="6"/>
  <c r="E5632" i="6"/>
  <c r="E5633" i="6"/>
  <c r="E5634" i="6"/>
  <c r="E5635" i="6"/>
  <c r="E5636" i="6"/>
  <c r="E5637" i="6"/>
  <c r="E5638" i="6"/>
  <c r="E5639" i="6"/>
  <c r="E5640" i="6"/>
  <c r="E5641" i="6"/>
  <c r="E5642" i="6"/>
  <c r="E5643" i="6"/>
  <c r="E5644" i="6"/>
  <c r="E5645" i="6"/>
  <c r="E5646" i="6"/>
  <c r="E5647" i="6"/>
  <c r="E5648" i="6"/>
  <c r="E5649" i="6"/>
  <c r="E5650" i="6"/>
  <c r="E5651" i="6"/>
  <c r="E5652" i="6"/>
  <c r="E5653" i="6"/>
  <c r="E5654" i="6"/>
  <c r="E5655" i="6"/>
  <c r="E5656" i="6"/>
  <c r="E5657" i="6"/>
  <c r="E5658" i="6"/>
  <c r="E5659" i="6"/>
  <c r="E5660" i="6"/>
  <c r="E5661" i="6"/>
  <c r="E5662" i="6"/>
  <c r="E5663" i="6"/>
  <c r="E5664" i="6"/>
  <c r="E5665" i="6"/>
  <c r="E5666" i="6"/>
  <c r="E5667" i="6"/>
  <c r="E5668" i="6"/>
  <c r="E5669" i="6"/>
  <c r="E5670" i="6"/>
  <c r="E5671" i="6"/>
  <c r="E5672" i="6"/>
  <c r="E5673" i="6"/>
  <c r="E5674" i="6"/>
  <c r="E5675" i="6"/>
  <c r="E5676" i="6"/>
  <c r="E5677" i="6"/>
  <c r="E5678" i="6"/>
  <c r="E5679" i="6"/>
  <c r="E5680" i="6"/>
  <c r="E5681" i="6"/>
  <c r="E5682" i="6"/>
  <c r="E5683" i="6"/>
  <c r="E5684" i="6"/>
  <c r="E5685" i="6"/>
  <c r="E5686" i="6"/>
  <c r="E5687" i="6"/>
  <c r="E5688" i="6"/>
  <c r="E5689" i="6"/>
  <c r="E5690" i="6"/>
  <c r="E5691" i="6"/>
  <c r="E5692" i="6"/>
  <c r="E5693" i="6"/>
  <c r="E5694" i="6"/>
  <c r="E5695" i="6"/>
  <c r="E5696" i="6"/>
  <c r="E5697" i="6"/>
  <c r="E5698" i="6"/>
  <c r="E5699" i="6"/>
  <c r="E5700" i="6"/>
  <c r="E5701" i="6"/>
  <c r="E5702" i="6"/>
  <c r="E5703" i="6"/>
  <c r="E5704" i="6"/>
  <c r="E5705" i="6"/>
  <c r="E5706" i="6"/>
  <c r="E5707" i="6"/>
  <c r="E5708" i="6"/>
  <c r="E5709" i="6"/>
  <c r="E5710" i="6"/>
  <c r="E5711" i="6"/>
  <c r="E5712" i="6"/>
  <c r="E5713" i="6"/>
  <c r="E5714" i="6"/>
  <c r="E5715" i="6"/>
  <c r="E5716" i="6"/>
  <c r="E5717" i="6"/>
  <c r="E5718" i="6"/>
  <c r="E5719" i="6"/>
  <c r="E5720" i="6"/>
  <c r="E5721" i="6"/>
  <c r="E5722" i="6"/>
  <c r="E5723" i="6"/>
  <c r="E5724" i="6"/>
  <c r="E5725" i="6"/>
  <c r="E5726" i="6"/>
  <c r="E5727" i="6"/>
  <c r="E5728" i="6"/>
  <c r="E5729" i="6"/>
  <c r="E5730" i="6"/>
  <c r="E5731" i="6"/>
  <c r="E5732" i="6"/>
  <c r="E5733" i="6"/>
  <c r="E5734" i="6"/>
  <c r="E5735" i="6"/>
  <c r="E5736" i="6"/>
  <c r="E5737" i="6"/>
  <c r="E5738" i="6"/>
  <c r="E5739" i="6"/>
  <c r="E5740" i="6"/>
  <c r="E5741" i="6"/>
  <c r="E5742" i="6"/>
  <c r="E5743" i="6"/>
  <c r="E5744" i="6"/>
  <c r="E5745" i="6"/>
  <c r="E5746" i="6"/>
  <c r="E5747" i="6"/>
  <c r="E5748" i="6"/>
  <c r="E5749" i="6"/>
  <c r="E5750" i="6"/>
  <c r="E5751" i="6"/>
  <c r="E5752" i="6"/>
  <c r="E5753" i="6"/>
  <c r="E5754" i="6"/>
  <c r="E5755" i="6"/>
  <c r="E5756" i="6"/>
  <c r="E5757" i="6"/>
  <c r="E5758" i="6"/>
  <c r="E5759" i="6"/>
  <c r="E5760" i="6"/>
  <c r="E5761" i="6"/>
  <c r="E5762" i="6"/>
  <c r="E5763" i="6"/>
  <c r="E5764" i="6"/>
  <c r="E5765" i="6"/>
  <c r="E5766" i="6"/>
  <c r="E5767" i="6"/>
  <c r="E5768" i="6"/>
  <c r="E5769" i="6"/>
  <c r="E5770" i="6"/>
  <c r="E5771" i="6"/>
  <c r="E5772" i="6"/>
  <c r="E5773" i="6"/>
  <c r="E5774" i="6"/>
  <c r="E5775" i="6"/>
  <c r="E5776" i="6"/>
  <c r="E5777" i="6"/>
  <c r="E5778" i="6"/>
  <c r="E5779" i="6"/>
  <c r="E5780" i="6"/>
  <c r="E5781" i="6"/>
  <c r="E5782" i="6"/>
  <c r="E5783" i="6"/>
  <c r="E5784" i="6"/>
  <c r="E5785" i="6"/>
  <c r="E5786" i="6"/>
  <c r="E5787" i="6"/>
  <c r="E5788" i="6"/>
  <c r="E5789" i="6"/>
  <c r="E5790" i="6"/>
  <c r="E5791" i="6"/>
  <c r="E5792" i="6"/>
  <c r="E5793" i="6"/>
  <c r="E5794" i="6"/>
  <c r="E5795" i="6"/>
  <c r="E5796" i="6"/>
  <c r="E5797" i="6"/>
  <c r="E5798" i="6"/>
  <c r="E5799" i="6"/>
  <c r="E5800" i="6"/>
  <c r="E5801" i="6"/>
  <c r="E5802" i="6"/>
  <c r="E5803" i="6"/>
  <c r="E5804" i="6"/>
  <c r="E5805" i="6"/>
  <c r="E5806" i="6"/>
  <c r="E5807" i="6"/>
  <c r="E5808" i="6"/>
  <c r="E5809" i="6"/>
  <c r="E5810" i="6"/>
  <c r="E5811" i="6"/>
  <c r="E5812" i="6"/>
  <c r="E5813" i="6"/>
  <c r="E5814" i="6"/>
  <c r="E5815" i="6"/>
  <c r="E5816" i="6"/>
  <c r="E5817" i="6"/>
  <c r="E5818" i="6"/>
  <c r="E5819" i="6"/>
  <c r="E5820" i="6"/>
  <c r="E5821" i="6"/>
  <c r="E5822" i="6"/>
  <c r="E5823" i="6"/>
  <c r="E5824" i="6"/>
  <c r="E5825" i="6"/>
  <c r="E5826" i="6"/>
  <c r="E5827" i="6"/>
  <c r="E5828" i="6"/>
  <c r="E5829" i="6"/>
  <c r="E5830" i="6"/>
  <c r="E5831" i="6"/>
  <c r="E5832" i="6"/>
  <c r="E5833" i="6"/>
  <c r="E5834" i="6"/>
  <c r="E5835" i="6"/>
  <c r="E5836" i="6"/>
  <c r="E5837" i="6"/>
  <c r="E5838" i="6"/>
  <c r="E5839" i="6"/>
  <c r="E5840" i="6"/>
  <c r="E5841" i="6"/>
  <c r="E5842" i="6"/>
  <c r="E5843" i="6"/>
  <c r="E5844" i="6"/>
  <c r="E5845" i="6"/>
  <c r="E5846" i="6"/>
  <c r="E5847" i="6"/>
  <c r="E5848" i="6"/>
  <c r="E5849" i="6"/>
  <c r="E5850" i="6"/>
  <c r="E5851" i="6"/>
  <c r="E5852" i="6"/>
  <c r="E5853" i="6"/>
  <c r="E5854" i="6"/>
  <c r="E5855" i="6"/>
  <c r="E5856" i="6"/>
  <c r="E5857" i="6"/>
  <c r="E5858" i="6"/>
  <c r="E5859" i="6"/>
  <c r="E5860" i="6"/>
  <c r="E5861" i="6"/>
  <c r="E5862" i="6"/>
  <c r="E5863" i="6"/>
  <c r="E5864" i="6"/>
  <c r="E5865" i="6"/>
  <c r="E5866" i="6"/>
  <c r="E5867" i="6"/>
  <c r="E5868" i="6"/>
  <c r="E5869" i="6"/>
  <c r="E5870" i="6"/>
  <c r="E5871" i="6"/>
  <c r="E5872" i="6"/>
  <c r="E5873" i="6"/>
  <c r="E5874" i="6"/>
  <c r="E5875" i="6"/>
  <c r="E5876" i="6"/>
  <c r="E5877" i="6"/>
  <c r="E5878" i="6"/>
  <c r="E5879" i="6"/>
  <c r="E5880" i="6"/>
  <c r="E5881" i="6"/>
  <c r="E5882" i="6"/>
  <c r="E5883" i="6"/>
  <c r="E5884" i="6"/>
  <c r="E5885" i="6"/>
  <c r="E5886" i="6"/>
  <c r="E5887" i="6"/>
  <c r="E5888" i="6"/>
  <c r="E5889" i="6"/>
  <c r="E5890" i="6"/>
  <c r="E5891" i="6"/>
  <c r="E5892" i="6"/>
  <c r="E5893" i="6"/>
  <c r="E5894" i="6"/>
  <c r="E5895" i="6"/>
  <c r="E5896" i="6"/>
  <c r="E5897" i="6"/>
  <c r="E5898" i="6"/>
  <c r="E5899" i="6"/>
  <c r="E5900" i="6"/>
  <c r="E5901" i="6"/>
  <c r="E5902" i="6"/>
  <c r="E5903" i="6"/>
  <c r="E5904" i="6"/>
  <c r="E5905" i="6"/>
  <c r="E5906" i="6"/>
  <c r="E5907" i="6"/>
  <c r="E5908" i="6"/>
  <c r="E5909" i="6"/>
  <c r="E5910" i="6"/>
  <c r="E5911" i="6"/>
  <c r="E5912" i="6"/>
  <c r="E5913" i="6"/>
  <c r="E5914" i="6"/>
  <c r="E5915" i="6"/>
  <c r="E5916" i="6"/>
  <c r="E5917" i="6"/>
  <c r="E5918" i="6"/>
  <c r="E5919" i="6"/>
  <c r="E5920" i="6"/>
  <c r="E5921" i="6"/>
  <c r="E5922" i="6"/>
  <c r="E5923" i="6"/>
  <c r="E5924" i="6"/>
  <c r="E5925" i="6"/>
  <c r="E5926" i="6"/>
  <c r="E5927" i="6"/>
  <c r="E5928" i="6"/>
  <c r="E5929" i="6"/>
  <c r="E5930" i="6"/>
  <c r="E5931" i="6"/>
  <c r="E5932" i="6"/>
  <c r="E5933" i="6"/>
  <c r="E5934" i="6"/>
  <c r="E5935" i="6"/>
  <c r="E5936" i="6"/>
  <c r="E5937" i="6"/>
  <c r="E5938" i="6"/>
  <c r="E5939" i="6"/>
  <c r="E5940" i="6"/>
  <c r="E5941" i="6"/>
  <c r="E5942" i="6"/>
  <c r="E5943" i="6"/>
  <c r="E5944" i="6"/>
  <c r="E5945" i="6"/>
  <c r="E5946" i="6"/>
  <c r="E5947" i="6"/>
  <c r="E5948" i="6"/>
  <c r="E5949" i="6"/>
  <c r="E5950" i="6"/>
  <c r="E5951" i="6"/>
  <c r="E5952" i="6"/>
  <c r="E5953" i="6"/>
  <c r="E5954" i="6"/>
  <c r="E5955" i="6"/>
  <c r="E5956" i="6"/>
  <c r="E5957" i="6"/>
  <c r="E5958" i="6"/>
  <c r="E5959" i="6"/>
  <c r="E5960" i="6"/>
  <c r="E5961" i="6"/>
  <c r="E5962" i="6"/>
  <c r="E5963" i="6"/>
  <c r="E5964" i="6"/>
  <c r="E5965" i="6"/>
  <c r="E5966" i="6"/>
  <c r="E5967" i="6"/>
  <c r="E5968" i="6"/>
  <c r="E5969" i="6"/>
  <c r="E5970" i="6"/>
  <c r="E5971" i="6"/>
  <c r="E5972" i="6"/>
  <c r="E5973" i="6"/>
  <c r="E5974" i="6"/>
  <c r="E5975" i="6"/>
  <c r="E5976" i="6"/>
  <c r="E5977" i="6"/>
  <c r="E5978" i="6"/>
  <c r="E5979" i="6"/>
  <c r="E5980" i="6"/>
  <c r="E5981" i="6"/>
  <c r="E5982" i="6"/>
  <c r="E5983" i="6"/>
  <c r="E5984" i="6"/>
  <c r="E5985" i="6"/>
  <c r="E5986" i="6"/>
  <c r="E5987" i="6"/>
  <c r="E5988" i="6"/>
  <c r="E5989" i="6"/>
  <c r="E5990" i="6"/>
  <c r="E5991" i="6"/>
  <c r="E5992" i="6"/>
  <c r="E5993" i="6"/>
  <c r="E5994" i="6"/>
  <c r="E5995" i="6"/>
  <c r="E5996" i="6"/>
  <c r="E5997" i="6"/>
  <c r="E5998" i="6"/>
  <c r="E5999" i="6"/>
  <c r="E6000" i="6"/>
  <c r="E6001" i="6"/>
  <c r="E6002" i="6"/>
  <c r="E6003" i="6"/>
  <c r="E6004" i="6"/>
  <c r="E6005" i="6"/>
  <c r="E6006" i="6"/>
  <c r="E6007" i="6"/>
  <c r="E6008" i="6"/>
  <c r="E6009" i="6"/>
  <c r="E6010" i="6"/>
  <c r="E6011" i="6"/>
  <c r="E6012" i="6"/>
  <c r="E6013" i="6"/>
  <c r="E6014" i="6"/>
  <c r="E6015" i="6"/>
  <c r="E6016" i="6"/>
  <c r="E6017" i="6"/>
  <c r="E6018" i="6"/>
  <c r="E6019" i="6"/>
  <c r="E6020" i="6"/>
  <c r="E6021" i="6"/>
  <c r="E6022" i="6"/>
  <c r="E6023" i="6"/>
  <c r="E6024" i="6"/>
  <c r="E6025" i="6"/>
  <c r="E6026" i="6"/>
  <c r="E6027" i="6"/>
  <c r="E6028" i="6"/>
  <c r="E6029" i="6"/>
  <c r="E6030" i="6"/>
  <c r="E6031" i="6"/>
  <c r="E6032" i="6"/>
  <c r="E6033" i="6"/>
  <c r="E6034" i="6"/>
  <c r="E6035" i="6"/>
  <c r="E6036" i="6"/>
  <c r="E6037" i="6"/>
  <c r="E6038" i="6"/>
  <c r="E6039" i="6"/>
  <c r="E6040" i="6"/>
  <c r="E6041" i="6"/>
  <c r="E6042" i="6"/>
  <c r="E6043" i="6"/>
  <c r="E6044" i="6"/>
  <c r="E6045" i="6"/>
  <c r="E6046" i="6"/>
  <c r="E6047" i="6"/>
  <c r="E6048" i="6"/>
  <c r="E6049" i="6"/>
  <c r="E6050" i="6"/>
  <c r="E6051" i="6"/>
  <c r="E6052" i="6"/>
  <c r="E6053" i="6"/>
  <c r="E6054" i="6"/>
  <c r="E6055" i="6"/>
  <c r="E6056" i="6"/>
  <c r="E6057" i="6"/>
  <c r="E6058" i="6"/>
  <c r="E6059" i="6"/>
  <c r="E6060" i="6"/>
  <c r="E6061" i="6"/>
  <c r="E6062" i="6"/>
  <c r="E6063" i="6"/>
  <c r="E6064" i="6"/>
  <c r="E6065" i="6"/>
  <c r="E6066" i="6"/>
  <c r="E6067" i="6"/>
  <c r="E6068" i="6"/>
  <c r="E6069" i="6"/>
  <c r="E6070" i="6"/>
  <c r="E6071" i="6"/>
  <c r="E6072" i="6"/>
  <c r="E6073" i="6"/>
  <c r="E6074" i="6"/>
  <c r="E6075" i="6"/>
  <c r="E6076" i="6"/>
  <c r="E6077" i="6"/>
  <c r="E6078" i="6"/>
  <c r="E6079" i="6"/>
  <c r="E6080" i="6"/>
  <c r="E6081" i="6"/>
  <c r="E6082" i="6"/>
  <c r="E6083" i="6"/>
  <c r="E6084" i="6"/>
  <c r="E6085" i="6"/>
  <c r="E6086" i="6"/>
  <c r="E6087" i="6"/>
  <c r="E6088" i="6"/>
  <c r="E6089" i="6"/>
  <c r="E6090" i="6"/>
  <c r="E6091" i="6"/>
  <c r="E6092" i="6"/>
  <c r="E6093" i="6"/>
  <c r="E6094" i="6"/>
  <c r="E6095" i="6"/>
  <c r="E6096" i="6"/>
  <c r="E6097" i="6"/>
  <c r="E6098" i="6"/>
  <c r="E6099" i="6"/>
  <c r="E6100" i="6"/>
  <c r="E6101" i="6"/>
  <c r="E6102" i="6"/>
  <c r="E6103" i="6"/>
  <c r="E6104" i="6"/>
  <c r="E6105" i="6"/>
  <c r="E6106" i="6"/>
  <c r="E6107" i="6"/>
  <c r="E6108" i="6"/>
  <c r="E6109" i="6"/>
  <c r="E6110" i="6"/>
  <c r="E6111" i="6"/>
  <c r="E6112" i="6"/>
  <c r="E6113" i="6"/>
  <c r="E6114" i="6"/>
  <c r="E6115" i="6"/>
  <c r="E6116" i="6"/>
  <c r="E6117" i="6"/>
  <c r="E6118" i="6"/>
  <c r="E6119" i="6"/>
  <c r="E6120" i="6"/>
  <c r="E6121" i="6"/>
  <c r="E6122" i="6"/>
  <c r="E6123" i="6"/>
  <c r="E6124" i="6"/>
  <c r="E6125" i="6"/>
  <c r="E6126" i="6"/>
  <c r="E6127" i="6"/>
  <c r="E6128" i="6"/>
  <c r="E6129" i="6"/>
  <c r="E6130" i="6"/>
  <c r="E6131" i="6"/>
  <c r="E6132" i="6"/>
  <c r="E6133" i="6"/>
  <c r="E6134" i="6"/>
  <c r="E6135" i="6"/>
  <c r="E6136" i="6"/>
  <c r="E6137" i="6"/>
  <c r="E6138" i="6"/>
  <c r="E6139" i="6"/>
  <c r="E6140" i="6"/>
  <c r="E6141" i="6"/>
  <c r="E6142" i="6"/>
  <c r="E6143" i="6"/>
  <c r="E6144" i="6"/>
  <c r="E6145" i="6"/>
  <c r="E6146" i="6"/>
  <c r="E6147" i="6"/>
  <c r="E6148" i="6"/>
  <c r="E6149" i="6"/>
  <c r="E6150" i="6"/>
  <c r="E6151" i="6"/>
  <c r="E6152" i="6"/>
  <c r="E6153" i="6"/>
  <c r="E6154" i="6"/>
  <c r="E6155" i="6"/>
  <c r="E6156" i="6"/>
  <c r="E6157" i="6"/>
  <c r="E6158" i="6"/>
  <c r="E6159" i="6"/>
  <c r="E6160" i="6"/>
  <c r="E6161" i="6"/>
  <c r="E6162" i="6"/>
  <c r="E6163" i="6"/>
  <c r="E6164" i="6"/>
  <c r="E6165" i="6"/>
  <c r="E6166" i="6"/>
  <c r="E6167" i="6"/>
  <c r="E6168" i="6"/>
  <c r="E6169" i="6"/>
  <c r="E6170" i="6"/>
  <c r="E6171" i="6"/>
  <c r="E6172" i="6"/>
  <c r="E6173" i="6"/>
  <c r="E6174" i="6"/>
  <c r="E6175" i="6"/>
  <c r="E6176" i="6"/>
  <c r="E6177" i="6"/>
  <c r="E6178" i="6"/>
  <c r="E6179" i="6"/>
  <c r="E6180" i="6"/>
  <c r="E6181" i="6"/>
  <c r="E6182" i="6"/>
  <c r="E6183" i="6"/>
  <c r="E6184" i="6"/>
  <c r="E6185" i="6"/>
  <c r="E6186" i="6"/>
  <c r="E6187" i="6"/>
  <c r="E6188" i="6"/>
  <c r="E6189" i="6"/>
  <c r="E6190" i="6"/>
  <c r="E6191" i="6"/>
  <c r="E6192" i="6"/>
  <c r="E6193" i="6"/>
  <c r="E6194" i="6"/>
  <c r="E6195" i="6"/>
  <c r="E6196" i="6"/>
  <c r="E6197" i="6"/>
  <c r="E6198" i="6"/>
  <c r="E6199" i="6"/>
  <c r="E6200" i="6"/>
  <c r="E6201" i="6"/>
  <c r="E6202" i="6"/>
  <c r="E6203" i="6"/>
  <c r="E6204" i="6"/>
  <c r="E6205" i="6"/>
  <c r="E6206" i="6"/>
  <c r="E6207" i="6"/>
  <c r="E6208" i="6"/>
  <c r="E6209" i="6"/>
  <c r="E6210" i="6"/>
  <c r="E6211" i="6"/>
  <c r="E6212" i="6"/>
  <c r="E6213" i="6"/>
  <c r="E6214" i="6"/>
  <c r="E6215" i="6"/>
  <c r="E6216" i="6"/>
  <c r="E6217" i="6"/>
  <c r="E6218" i="6"/>
  <c r="E6219" i="6"/>
  <c r="E6220" i="6"/>
  <c r="E6221" i="6"/>
  <c r="E6222" i="6"/>
  <c r="E6223" i="6"/>
  <c r="E6224" i="6"/>
  <c r="E6225" i="6"/>
  <c r="E6226" i="6"/>
  <c r="E6227" i="6"/>
  <c r="E6228" i="6"/>
  <c r="E6229" i="6"/>
  <c r="E6230" i="6"/>
  <c r="E6231" i="6"/>
  <c r="E6232" i="6"/>
  <c r="E6233" i="6"/>
  <c r="E6234" i="6"/>
  <c r="E6235" i="6"/>
  <c r="E6236" i="6"/>
  <c r="E6237" i="6"/>
  <c r="E6238" i="6"/>
  <c r="E6239" i="6"/>
  <c r="E6240" i="6"/>
  <c r="E6241" i="6"/>
  <c r="E6242" i="6"/>
  <c r="E6243" i="6"/>
  <c r="E6244" i="6"/>
  <c r="E6245" i="6"/>
  <c r="E6246" i="6"/>
  <c r="E6247" i="6"/>
  <c r="E6248" i="6"/>
  <c r="E6249" i="6"/>
  <c r="E6250" i="6"/>
  <c r="E6251" i="6"/>
  <c r="E6252" i="6"/>
  <c r="E6253" i="6"/>
  <c r="E6254" i="6"/>
  <c r="E6255" i="6"/>
  <c r="E6256" i="6"/>
  <c r="E6257" i="6"/>
  <c r="E6258" i="6"/>
  <c r="E6259" i="6"/>
  <c r="E6260" i="6"/>
  <c r="E6261" i="6"/>
  <c r="E6262" i="6"/>
  <c r="E6263" i="6"/>
  <c r="E6264" i="6"/>
  <c r="E6265" i="6"/>
  <c r="E6266" i="6"/>
  <c r="E6267" i="6"/>
  <c r="E6268" i="6"/>
  <c r="E6269" i="6"/>
  <c r="E6270" i="6"/>
  <c r="E6271" i="6"/>
  <c r="E6272" i="6"/>
  <c r="E6273" i="6"/>
  <c r="E6274" i="6"/>
  <c r="E6275" i="6"/>
  <c r="E6276" i="6"/>
  <c r="E6277" i="6"/>
  <c r="E6278" i="6"/>
  <c r="E6279" i="6"/>
  <c r="E6280" i="6"/>
  <c r="E6281" i="6"/>
  <c r="E6282" i="6"/>
  <c r="E6283" i="6"/>
  <c r="E6284" i="6"/>
  <c r="E6285" i="6"/>
  <c r="E6286" i="6"/>
  <c r="E6287" i="6"/>
  <c r="E6288" i="6"/>
  <c r="E6289" i="6"/>
  <c r="E6290" i="6"/>
  <c r="E6291" i="6"/>
  <c r="E6292" i="6"/>
  <c r="E6293" i="6"/>
  <c r="E6294" i="6"/>
  <c r="E6295" i="6"/>
  <c r="E6296" i="6"/>
  <c r="E6297" i="6"/>
  <c r="E6298" i="6"/>
  <c r="E6299" i="6"/>
  <c r="E6300" i="6"/>
  <c r="E6301" i="6"/>
  <c r="E6302" i="6"/>
  <c r="E6303" i="6"/>
  <c r="E6304" i="6"/>
  <c r="E6305" i="6"/>
  <c r="E6306" i="6"/>
  <c r="E6307" i="6"/>
  <c r="E6308" i="6"/>
  <c r="E6309" i="6"/>
  <c r="E6310" i="6"/>
  <c r="E6311" i="6"/>
  <c r="E6312" i="6"/>
  <c r="E6313" i="6"/>
  <c r="E6314" i="6"/>
  <c r="E6315" i="6"/>
  <c r="E6316" i="6"/>
  <c r="E6317" i="6"/>
  <c r="E6318" i="6"/>
  <c r="E6319" i="6"/>
  <c r="E6320" i="6"/>
  <c r="E6321" i="6"/>
  <c r="E6322" i="6"/>
  <c r="E6323" i="6"/>
  <c r="E6324" i="6"/>
  <c r="E6325" i="6"/>
  <c r="E6326" i="6"/>
  <c r="E6327" i="6"/>
  <c r="E6328" i="6"/>
  <c r="E6329" i="6"/>
  <c r="E6330" i="6"/>
  <c r="E6331" i="6"/>
  <c r="E6332" i="6"/>
  <c r="E6333" i="6"/>
  <c r="E6334" i="6"/>
  <c r="E6335" i="6"/>
  <c r="E6336" i="6"/>
  <c r="E6337" i="6"/>
  <c r="E6338" i="6"/>
  <c r="E6339" i="6"/>
  <c r="E6340" i="6"/>
  <c r="E6341" i="6"/>
  <c r="E6342" i="6"/>
  <c r="E6343" i="6"/>
  <c r="E6344" i="6"/>
  <c r="E6345" i="6"/>
  <c r="E6346" i="6"/>
  <c r="E6347" i="6"/>
  <c r="E6348" i="6"/>
  <c r="E6349" i="6"/>
  <c r="E6350" i="6"/>
  <c r="E6351" i="6"/>
  <c r="E6352" i="6"/>
  <c r="E6353" i="6"/>
  <c r="E6354" i="6"/>
  <c r="E6355" i="6"/>
  <c r="E6356" i="6"/>
  <c r="E6357" i="6"/>
  <c r="E6358" i="6"/>
  <c r="E6359" i="6"/>
  <c r="E6360" i="6"/>
  <c r="E6361" i="6"/>
  <c r="E6362" i="6"/>
  <c r="E6363" i="6"/>
  <c r="E6364" i="6"/>
  <c r="E6365" i="6"/>
  <c r="E6366" i="6"/>
  <c r="E6367" i="6"/>
  <c r="E6368" i="6"/>
  <c r="E6369" i="6"/>
  <c r="E6370" i="6"/>
  <c r="E6371" i="6"/>
  <c r="E6372" i="6"/>
  <c r="E6373" i="6"/>
  <c r="E6374" i="6"/>
  <c r="E6375" i="6"/>
  <c r="E6376" i="6"/>
  <c r="E6377" i="6"/>
  <c r="E6378" i="6"/>
  <c r="E6379" i="6"/>
  <c r="E6380" i="6"/>
  <c r="E6381" i="6"/>
  <c r="E6382" i="6"/>
  <c r="E6383" i="6"/>
  <c r="E6384" i="6"/>
  <c r="E6385" i="6"/>
  <c r="E6386" i="6"/>
  <c r="E6387" i="6"/>
  <c r="E6388" i="6"/>
  <c r="E6389" i="6"/>
  <c r="E6390" i="6"/>
  <c r="E6391" i="6"/>
  <c r="E6392" i="6"/>
  <c r="E6393" i="6"/>
  <c r="E6394" i="6"/>
  <c r="E6395" i="6"/>
  <c r="E6396" i="6"/>
  <c r="E6397" i="6"/>
  <c r="E6398" i="6"/>
  <c r="E6399" i="6"/>
  <c r="E6400" i="6"/>
  <c r="E6401" i="6"/>
  <c r="E6402" i="6"/>
  <c r="E6403" i="6"/>
  <c r="E6404" i="6"/>
  <c r="E6405" i="6"/>
  <c r="E6406" i="6"/>
  <c r="E6407" i="6"/>
  <c r="E6408" i="6"/>
  <c r="E6409" i="6"/>
  <c r="E6410" i="6"/>
  <c r="E6411" i="6"/>
  <c r="E6412" i="6"/>
  <c r="E6413" i="6"/>
  <c r="E6414" i="6"/>
  <c r="E6415" i="6"/>
  <c r="E6416" i="6"/>
  <c r="E6417" i="6"/>
  <c r="E6418" i="6"/>
  <c r="E6419" i="6"/>
  <c r="E6420" i="6"/>
  <c r="E6421" i="6"/>
  <c r="E6422" i="6"/>
  <c r="E6423" i="6"/>
  <c r="E6424" i="6"/>
  <c r="E6425" i="6"/>
  <c r="E6426" i="6"/>
  <c r="E6427" i="6"/>
  <c r="E6428" i="6"/>
  <c r="E6429" i="6"/>
  <c r="E6430" i="6"/>
  <c r="E6431" i="6"/>
  <c r="E6432" i="6"/>
  <c r="E6433" i="6"/>
  <c r="E6434" i="6"/>
  <c r="E6435" i="6"/>
  <c r="E6436" i="6"/>
  <c r="E6437" i="6"/>
  <c r="E6438" i="6"/>
  <c r="E6439" i="6"/>
  <c r="E6440" i="6"/>
  <c r="E6441" i="6"/>
  <c r="E6442" i="6"/>
  <c r="E6443" i="6"/>
  <c r="E6444" i="6"/>
  <c r="E6445" i="6"/>
  <c r="E6446" i="6"/>
  <c r="E6447" i="6"/>
  <c r="E6448" i="6"/>
  <c r="E6449" i="6"/>
  <c r="E6450" i="6"/>
  <c r="E6451" i="6"/>
  <c r="E6452" i="6"/>
  <c r="E6453" i="6"/>
  <c r="E6454" i="6"/>
  <c r="E6455" i="6"/>
  <c r="E6456" i="6"/>
  <c r="E6457" i="6"/>
  <c r="E6458" i="6"/>
  <c r="E6459" i="6"/>
  <c r="E6460" i="6"/>
  <c r="E6461" i="6"/>
  <c r="E6462" i="6"/>
  <c r="E6463" i="6"/>
  <c r="E6464" i="6"/>
  <c r="E6465" i="6"/>
  <c r="E6466" i="6"/>
  <c r="E6467" i="6"/>
  <c r="E6468" i="6"/>
  <c r="E6469" i="6"/>
  <c r="E6470" i="6"/>
  <c r="E6471" i="6"/>
  <c r="E6472" i="6"/>
  <c r="E6473" i="6"/>
  <c r="E6474" i="6"/>
  <c r="E6475" i="6"/>
  <c r="E6476" i="6"/>
  <c r="E6477" i="6"/>
  <c r="E6478" i="6"/>
  <c r="E6479" i="6"/>
  <c r="E6480" i="6"/>
  <c r="E6481" i="6"/>
  <c r="E6482" i="6"/>
  <c r="E6483" i="6"/>
  <c r="E6484" i="6"/>
  <c r="E6485" i="6"/>
  <c r="E6486" i="6"/>
  <c r="E6487" i="6"/>
  <c r="E6488" i="6"/>
  <c r="E6489" i="6"/>
  <c r="E6490" i="6"/>
  <c r="E6491" i="6"/>
  <c r="E6492" i="6"/>
  <c r="E6493" i="6"/>
  <c r="E6494" i="6"/>
  <c r="E6495" i="6"/>
  <c r="E6496" i="6"/>
  <c r="E6497" i="6"/>
  <c r="E6498" i="6"/>
  <c r="E6499" i="6"/>
  <c r="E6500" i="6"/>
  <c r="E6501" i="6"/>
  <c r="E6502" i="6"/>
  <c r="E6503" i="6"/>
  <c r="E6504" i="6"/>
  <c r="E6505" i="6"/>
  <c r="E6506" i="6"/>
  <c r="E6507" i="6"/>
  <c r="E6508" i="6"/>
  <c r="E6509" i="6"/>
  <c r="E6510" i="6"/>
  <c r="E6511" i="6"/>
  <c r="E6512" i="6"/>
  <c r="E6513" i="6"/>
  <c r="E6514" i="6"/>
  <c r="E6515" i="6"/>
  <c r="E6516" i="6"/>
  <c r="E6517" i="6"/>
  <c r="E6518" i="6"/>
  <c r="E6519" i="6"/>
  <c r="E6520" i="6"/>
  <c r="E6521" i="6"/>
  <c r="E6522" i="6"/>
  <c r="E6523" i="6"/>
  <c r="E6524" i="6"/>
  <c r="E6525" i="6"/>
  <c r="E6526" i="6"/>
  <c r="E6527" i="6"/>
  <c r="E6528" i="6"/>
  <c r="E6529" i="6"/>
  <c r="E6530" i="6"/>
  <c r="E6531" i="6"/>
  <c r="E6532" i="6"/>
  <c r="E6533" i="6"/>
  <c r="E6534" i="6"/>
  <c r="E6535" i="6"/>
  <c r="E6536" i="6"/>
  <c r="E6537" i="6"/>
  <c r="E6538" i="6"/>
  <c r="E6539" i="6"/>
  <c r="E6540" i="6"/>
  <c r="E6541" i="6"/>
  <c r="E6542" i="6"/>
  <c r="E6543" i="6"/>
  <c r="E6544" i="6"/>
  <c r="E6545" i="6"/>
  <c r="E6546" i="6"/>
  <c r="E6547" i="6"/>
  <c r="E6548" i="6"/>
  <c r="E6549" i="6"/>
  <c r="E6550" i="6"/>
  <c r="E6551" i="6"/>
  <c r="E6552" i="6"/>
  <c r="E6553" i="6"/>
  <c r="E6554" i="6"/>
  <c r="E6555" i="6"/>
  <c r="E6556" i="6"/>
  <c r="E6557" i="6"/>
  <c r="E6558" i="6"/>
  <c r="E6559" i="6"/>
  <c r="E6560" i="6"/>
  <c r="E6561" i="6"/>
  <c r="E6562" i="6"/>
  <c r="E6563" i="6"/>
  <c r="E6564" i="6"/>
  <c r="E6565" i="6"/>
  <c r="E6566" i="6"/>
  <c r="E6567" i="6"/>
  <c r="E6568" i="6"/>
  <c r="E6569" i="6"/>
  <c r="E6570" i="6"/>
  <c r="E6571" i="6"/>
  <c r="E6572" i="6"/>
  <c r="E6573" i="6"/>
  <c r="E6574" i="6"/>
  <c r="E6575" i="6"/>
  <c r="E6576" i="6"/>
  <c r="E6577" i="6"/>
  <c r="E6578" i="6"/>
  <c r="E6579" i="6"/>
  <c r="E6580" i="6"/>
  <c r="E6581" i="6"/>
  <c r="E6582" i="6"/>
  <c r="E6583" i="6"/>
  <c r="E6584" i="6"/>
  <c r="E6585" i="6"/>
  <c r="E6586" i="6"/>
  <c r="E6587" i="6"/>
  <c r="E6588" i="6"/>
  <c r="E6589" i="6"/>
  <c r="E6590" i="6"/>
  <c r="E6591" i="6"/>
  <c r="E6592" i="6"/>
  <c r="E6593" i="6"/>
  <c r="E6594" i="6"/>
  <c r="E6595" i="6"/>
  <c r="E6596" i="6"/>
  <c r="E6597" i="6"/>
  <c r="E6598" i="6"/>
  <c r="E6599" i="6"/>
  <c r="E6600" i="6"/>
  <c r="E6601" i="6"/>
  <c r="E6602" i="6"/>
  <c r="E6603" i="6"/>
  <c r="E6604" i="6"/>
  <c r="E6605" i="6"/>
  <c r="E6606" i="6"/>
  <c r="E6607" i="6"/>
  <c r="E6608" i="6"/>
  <c r="E6609" i="6"/>
  <c r="E6610" i="6"/>
  <c r="E6611" i="6"/>
  <c r="E6612" i="6"/>
  <c r="E6613" i="6"/>
  <c r="E6614" i="6"/>
  <c r="E6615" i="6"/>
  <c r="E6616" i="6"/>
  <c r="E6617" i="6"/>
  <c r="E6618" i="6"/>
  <c r="E6619" i="6"/>
  <c r="E6620" i="6"/>
  <c r="E6621" i="6"/>
  <c r="E6622" i="6"/>
  <c r="E6623" i="6"/>
  <c r="E6624" i="6"/>
  <c r="E6625" i="6"/>
  <c r="E6626" i="6"/>
  <c r="E6627" i="6"/>
  <c r="E6628" i="6"/>
  <c r="E6629" i="6"/>
  <c r="E6630" i="6"/>
  <c r="E6631" i="6"/>
  <c r="E6632" i="6"/>
  <c r="E6633" i="6"/>
  <c r="E6634" i="6"/>
  <c r="E6635" i="6"/>
  <c r="E6636" i="6"/>
  <c r="E6637" i="6"/>
  <c r="E6638" i="6"/>
  <c r="E6639" i="6"/>
  <c r="E6640" i="6"/>
  <c r="E6641" i="6"/>
  <c r="E6642" i="6"/>
  <c r="E6643" i="6"/>
  <c r="E6644" i="6"/>
  <c r="E6645" i="6"/>
  <c r="E6646" i="6"/>
  <c r="E6647" i="6"/>
  <c r="E6648" i="6"/>
  <c r="E6649" i="6"/>
  <c r="E6650" i="6"/>
  <c r="E6651" i="6"/>
  <c r="E6652" i="6"/>
  <c r="E6653" i="6"/>
  <c r="E6654" i="6"/>
  <c r="E6655" i="6"/>
  <c r="E6656" i="6"/>
  <c r="E6657" i="6"/>
  <c r="E6658" i="6"/>
  <c r="E6659" i="6"/>
  <c r="E6660" i="6"/>
  <c r="E6661" i="6"/>
  <c r="E6662" i="6"/>
  <c r="E6663" i="6"/>
  <c r="E6664" i="6"/>
  <c r="E6665" i="6"/>
  <c r="E6666" i="6"/>
  <c r="E6667" i="6"/>
  <c r="E6668" i="6"/>
  <c r="E6669" i="6"/>
  <c r="E6670" i="6"/>
  <c r="E6671" i="6"/>
  <c r="E6672" i="6"/>
  <c r="E6673" i="6"/>
  <c r="E6674" i="6"/>
  <c r="E6675" i="6"/>
  <c r="E6676" i="6"/>
  <c r="E6677" i="6"/>
  <c r="E6678" i="6"/>
  <c r="E6679" i="6"/>
  <c r="E6680" i="6"/>
  <c r="E6681" i="6"/>
  <c r="E6682" i="6"/>
  <c r="E6683" i="6"/>
  <c r="E6684" i="6"/>
  <c r="E6685" i="6"/>
  <c r="E6686" i="6"/>
  <c r="E6687" i="6"/>
  <c r="E6688" i="6"/>
  <c r="E6689" i="6"/>
  <c r="E6690" i="6"/>
  <c r="E6691" i="6"/>
  <c r="E6692" i="6"/>
  <c r="E6693" i="6"/>
  <c r="E6694" i="6"/>
  <c r="E6695" i="6"/>
  <c r="E6696" i="6"/>
  <c r="E6697" i="6"/>
  <c r="E6698" i="6"/>
  <c r="E6699" i="6"/>
  <c r="E6700" i="6"/>
  <c r="E6701" i="6"/>
  <c r="E6702" i="6"/>
  <c r="E6703" i="6"/>
  <c r="E6704" i="6"/>
  <c r="E6705" i="6"/>
  <c r="E6706" i="6"/>
  <c r="E6707" i="6"/>
  <c r="E6708" i="6"/>
  <c r="E6709" i="6"/>
  <c r="E6710" i="6"/>
  <c r="E6711" i="6"/>
  <c r="E6712" i="6"/>
  <c r="E6713" i="6"/>
  <c r="E6714" i="6"/>
  <c r="E6715" i="6"/>
  <c r="E6716" i="6"/>
  <c r="E6717" i="6"/>
  <c r="E6718" i="6"/>
  <c r="E6719" i="6"/>
  <c r="E6720" i="6"/>
  <c r="E6721" i="6"/>
  <c r="E6722" i="6"/>
  <c r="E6723" i="6"/>
  <c r="E6724" i="6"/>
  <c r="E6725" i="6"/>
  <c r="E6726" i="6"/>
  <c r="E6727" i="6"/>
  <c r="E6728" i="6"/>
  <c r="E6729" i="6"/>
  <c r="E6730" i="6"/>
  <c r="E6731" i="6"/>
  <c r="E6732" i="6"/>
  <c r="E6733" i="6"/>
  <c r="E6734" i="6"/>
  <c r="E6735" i="6"/>
  <c r="E6736" i="6"/>
  <c r="E6737" i="6"/>
  <c r="E6738" i="6"/>
  <c r="E6739" i="6"/>
  <c r="E6740" i="6"/>
  <c r="E6741" i="6"/>
  <c r="E6742" i="6"/>
  <c r="E6743" i="6"/>
  <c r="E6744" i="6"/>
  <c r="E6745" i="6"/>
  <c r="E6746" i="6"/>
  <c r="E6747" i="6"/>
  <c r="E6748" i="6"/>
  <c r="E6749" i="6"/>
  <c r="E6750" i="6"/>
  <c r="E6751" i="6"/>
  <c r="E6752" i="6"/>
  <c r="E6753" i="6"/>
  <c r="E6754" i="6"/>
  <c r="E6755" i="6"/>
  <c r="E6756" i="6"/>
  <c r="E6757" i="6"/>
  <c r="E6758" i="6"/>
  <c r="E6759" i="6"/>
  <c r="E6760" i="6"/>
  <c r="E6761" i="6"/>
  <c r="E6762" i="6"/>
  <c r="E6763" i="6"/>
  <c r="E6764" i="6"/>
  <c r="E6765" i="6"/>
  <c r="E6766" i="6"/>
  <c r="E6767" i="6"/>
  <c r="E6768" i="6"/>
  <c r="E6769" i="6"/>
  <c r="E6770" i="6"/>
  <c r="E6771" i="6"/>
  <c r="E6772" i="6"/>
  <c r="E6773" i="6"/>
  <c r="E6774" i="6"/>
  <c r="E6775" i="6"/>
  <c r="E6776" i="6"/>
  <c r="E6777" i="6"/>
  <c r="E6778" i="6"/>
  <c r="E6779" i="6"/>
  <c r="E6780" i="6"/>
  <c r="E6781" i="6"/>
  <c r="E6782" i="6"/>
  <c r="E6783" i="6"/>
  <c r="E6784" i="6"/>
  <c r="E6785" i="6"/>
  <c r="E6786" i="6"/>
  <c r="E6787" i="6"/>
  <c r="E6788" i="6"/>
  <c r="E6789" i="6"/>
  <c r="E6790" i="6"/>
  <c r="E6791" i="6"/>
  <c r="E6792" i="6"/>
  <c r="E6793" i="6"/>
  <c r="E6794" i="6"/>
  <c r="E6795" i="6"/>
  <c r="E6796" i="6"/>
  <c r="E6797" i="6"/>
  <c r="E6798" i="6"/>
  <c r="E6799" i="6"/>
  <c r="E6800" i="6"/>
  <c r="E6801" i="6"/>
  <c r="E6802" i="6"/>
  <c r="E6803" i="6"/>
  <c r="E6804" i="6"/>
  <c r="E6805" i="6"/>
  <c r="E6806" i="6"/>
  <c r="E6807" i="6"/>
  <c r="E6808" i="6"/>
  <c r="E6809" i="6"/>
  <c r="E6810" i="6"/>
  <c r="E6811" i="6"/>
  <c r="E6812" i="6"/>
  <c r="E6813" i="6"/>
  <c r="E6814" i="6"/>
  <c r="E6815" i="6"/>
  <c r="E6816" i="6"/>
  <c r="E6817" i="6"/>
  <c r="E6818" i="6"/>
  <c r="E6819" i="6"/>
  <c r="E6820" i="6"/>
  <c r="E6821" i="6"/>
  <c r="E6822" i="6"/>
  <c r="E6823" i="6"/>
  <c r="E6824" i="6"/>
  <c r="E6825" i="6"/>
  <c r="E6826" i="6"/>
  <c r="E6827" i="6"/>
  <c r="E6828" i="6"/>
  <c r="E6829" i="6"/>
  <c r="E6830" i="6"/>
  <c r="E6831" i="6"/>
  <c r="E6832" i="6"/>
  <c r="E6833" i="6"/>
  <c r="E6834" i="6"/>
  <c r="E6835" i="6"/>
  <c r="E6836" i="6"/>
  <c r="E6837" i="6"/>
  <c r="E6838" i="6"/>
  <c r="E6839" i="6"/>
  <c r="E6840" i="6"/>
  <c r="E6841" i="6"/>
  <c r="E6842" i="6"/>
  <c r="E6843" i="6"/>
  <c r="E6844" i="6"/>
  <c r="E6845" i="6"/>
  <c r="E6846" i="6"/>
  <c r="E6847" i="6"/>
  <c r="E6848" i="6"/>
  <c r="E6849" i="6"/>
  <c r="E6850" i="6"/>
  <c r="E6851" i="6"/>
  <c r="E6852" i="6"/>
  <c r="E6853" i="6"/>
  <c r="E6854" i="6"/>
  <c r="E6855" i="6"/>
  <c r="E6856" i="6"/>
  <c r="E6857" i="6"/>
  <c r="E6858" i="6"/>
  <c r="E6859" i="6"/>
  <c r="E6860" i="6"/>
  <c r="E6861" i="6"/>
  <c r="E6862" i="6"/>
  <c r="E6863" i="6"/>
  <c r="E6864" i="6"/>
  <c r="E6865" i="6"/>
  <c r="E6866" i="6"/>
  <c r="E6867" i="6"/>
  <c r="E6868" i="6"/>
  <c r="E6869" i="6"/>
  <c r="E6870" i="6"/>
  <c r="E6871" i="6"/>
  <c r="E6872" i="6"/>
  <c r="E6873" i="6"/>
  <c r="E6874" i="6"/>
  <c r="E6875" i="6"/>
  <c r="E6876" i="6"/>
  <c r="E6877" i="6"/>
  <c r="E6878" i="6"/>
  <c r="E6879" i="6"/>
  <c r="E6880" i="6"/>
  <c r="E6881" i="6"/>
  <c r="E6882" i="6"/>
  <c r="E6883" i="6"/>
  <c r="E6884" i="6"/>
  <c r="E6885" i="6"/>
  <c r="E6886" i="6"/>
  <c r="E6887" i="6"/>
  <c r="E6888" i="6"/>
  <c r="E6889" i="6"/>
  <c r="E6890" i="6"/>
  <c r="E6891" i="6"/>
  <c r="E6892" i="6"/>
  <c r="E6893" i="6"/>
  <c r="E6894" i="6"/>
  <c r="E6895" i="6"/>
  <c r="E6896" i="6"/>
  <c r="E6897" i="6"/>
  <c r="E6898" i="6"/>
  <c r="E6899" i="6"/>
  <c r="E6900" i="6"/>
  <c r="E6901" i="6"/>
  <c r="E6902" i="6"/>
  <c r="E6903" i="6"/>
  <c r="E6904" i="6"/>
  <c r="E6905" i="6"/>
  <c r="E6906" i="6"/>
  <c r="E6907" i="6"/>
  <c r="E6908" i="6"/>
  <c r="E6909" i="6"/>
  <c r="E6910" i="6"/>
  <c r="E6911" i="6"/>
  <c r="E6912" i="6"/>
  <c r="E6913" i="6"/>
  <c r="E6914" i="6"/>
  <c r="E6915" i="6"/>
  <c r="E6916" i="6"/>
  <c r="E6917" i="6"/>
  <c r="E6918" i="6"/>
  <c r="E6919" i="6"/>
  <c r="E6920" i="6"/>
  <c r="E6921" i="6"/>
  <c r="E6922" i="6"/>
  <c r="E6923" i="6"/>
  <c r="E6924" i="6"/>
  <c r="E6925" i="6"/>
  <c r="E6926" i="6"/>
  <c r="E6927" i="6"/>
  <c r="E6928" i="6"/>
  <c r="E6929" i="6"/>
  <c r="E6930" i="6"/>
  <c r="E6931" i="6"/>
  <c r="E6932" i="6"/>
  <c r="E6933" i="6"/>
  <c r="E6934" i="6"/>
  <c r="E6935" i="6"/>
  <c r="E6936" i="6"/>
  <c r="E6937" i="6"/>
  <c r="E6938" i="6"/>
  <c r="E6939" i="6"/>
  <c r="E6940" i="6"/>
  <c r="E6941" i="6"/>
  <c r="E6942" i="6"/>
  <c r="E6943" i="6"/>
  <c r="E6944" i="6"/>
  <c r="E6945" i="6"/>
  <c r="E6946" i="6"/>
  <c r="E6947" i="6"/>
  <c r="E6948" i="6"/>
  <c r="E6949" i="6"/>
  <c r="E6950" i="6"/>
  <c r="E6951" i="6"/>
  <c r="E6952" i="6"/>
  <c r="E6953" i="6"/>
  <c r="E6954" i="6"/>
  <c r="E6955" i="6"/>
  <c r="E6956" i="6"/>
  <c r="E6957" i="6"/>
  <c r="E6958" i="6"/>
  <c r="E6959" i="6"/>
  <c r="E6960" i="6"/>
  <c r="E6961" i="6"/>
  <c r="E6962" i="6"/>
  <c r="E6963" i="6"/>
  <c r="E6964" i="6"/>
  <c r="E6965" i="6"/>
  <c r="E6966" i="6"/>
  <c r="E6967" i="6"/>
  <c r="E6968" i="6"/>
  <c r="E6969" i="6"/>
  <c r="E6970" i="6"/>
  <c r="E6971" i="6"/>
  <c r="E6972" i="6"/>
  <c r="E6973" i="6"/>
  <c r="E6974" i="6"/>
  <c r="E6975" i="6"/>
  <c r="E6976" i="6"/>
  <c r="E6977" i="6"/>
  <c r="E6978" i="6"/>
  <c r="E6979" i="6"/>
  <c r="E6980" i="6"/>
  <c r="E6981" i="6"/>
  <c r="E6982" i="6"/>
  <c r="E6983" i="6"/>
  <c r="E6984" i="6"/>
  <c r="E6985" i="6"/>
  <c r="E6986" i="6"/>
  <c r="E6987" i="6"/>
  <c r="E6988" i="6"/>
  <c r="E6989" i="6"/>
  <c r="E6990" i="6"/>
  <c r="E6991" i="6"/>
  <c r="E6992" i="6"/>
  <c r="E6993" i="6"/>
  <c r="E6994" i="6"/>
  <c r="E6995" i="6"/>
  <c r="E6996" i="6"/>
  <c r="E6997" i="6"/>
  <c r="E6998" i="6"/>
  <c r="E6999" i="6"/>
  <c r="E7000" i="6"/>
  <c r="E7001" i="6"/>
  <c r="E7002" i="6"/>
  <c r="E7003" i="6"/>
  <c r="E7004" i="6"/>
  <c r="E7005" i="6"/>
  <c r="E7006" i="6"/>
  <c r="E7007" i="6"/>
  <c r="E7008" i="6"/>
  <c r="E7009" i="6"/>
  <c r="E7010" i="6"/>
  <c r="E7011" i="6"/>
  <c r="E7012" i="6"/>
  <c r="E7013" i="6"/>
  <c r="E7014" i="6"/>
  <c r="E7015" i="6"/>
  <c r="E7016" i="6"/>
  <c r="E7017" i="6"/>
  <c r="E7018" i="6"/>
  <c r="E7019" i="6"/>
  <c r="E7020" i="6"/>
  <c r="E7021" i="6"/>
  <c r="E7022" i="6"/>
  <c r="E7023" i="6"/>
  <c r="E7024" i="6"/>
  <c r="E7025" i="6"/>
  <c r="E7026" i="6"/>
  <c r="E7027" i="6"/>
  <c r="E7028" i="6"/>
  <c r="E7029" i="6"/>
  <c r="E7030" i="6"/>
  <c r="E7031" i="6"/>
  <c r="E7032" i="6"/>
  <c r="E7033" i="6"/>
  <c r="E7034" i="6"/>
  <c r="E7035" i="6"/>
  <c r="E7036" i="6"/>
  <c r="E7037" i="6"/>
  <c r="E7038" i="6"/>
  <c r="E7039" i="6"/>
  <c r="E7040" i="6"/>
  <c r="E7041" i="6"/>
  <c r="E7042" i="6"/>
  <c r="E7043" i="6"/>
  <c r="E7044" i="6"/>
  <c r="E7045" i="6"/>
  <c r="E7046" i="6"/>
  <c r="E7047" i="6"/>
  <c r="E7048" i="6"/>
  <c r="E7049" i="6"/>
  <c r="E7050" i="6"/>
  <c r="E7051" i="6"/>
  <c r="E7052" i="6"/>
  <c r="E7053" i="6"/>
  <c r="E7054" i="6"/>
  <c r="E7055" i="6"/>
  <c r="E7056" i="6"/>
  <c r="E7057" i="6"/>
  <c r="E7058" i="6"/>
  <c r="E7059" i="6"/>
  <c r="E7060" i="6"/>
  <c r="E7061" i="6"/>
  <c r="E7062" i="6"/>
  <c r="E7063" i="6"/>
  <c r="E7064" i="6"/>
  <c r="E7065" i="6"/>
  <c r="E7066" i="6"/>
  <c r="E7067" i="6"/>
  <c r="E7068" i="6"/>
  <c r="E7069" i="6"/>
  <c r="E7070" i="6"/>
  <c r="E7071" i="6"/>
  <c r="E7072" i="6"/>
  <c r="E7073" i="6"/>
  <c r="E7074" i="6"/>
  <c r="E7075" i="6"/>
  <c r="E7076" i="6"/>
  <c r="E7077" i="6"/>
  <c r="E7078" i="6"/>
  <c r="E7079" i="6"/>
  <c r="E7080" i="6"/>
  <c r="E7081" i="6"/>
  <c r="E7082" i="6"/>
  <c r="E7083" i="6"/>
  <c r="E7084" i="6"/>
  <c r="E7085" i="6"/>
  <c r="E7086" i="6"/>
  <c r="E7087" i="6"/>
  <c r="E7088" i="6"/>
  <c r="E7089" i="6"/>
  <c r="E7090" i="6"/>
  <c r="E7091" i="6"/>
  <c r="E7092" i="6"/>
  <c r="E7093" i="6"/>
  <c r="E7094" i="6"/>
  <c r="E7095" i="6"/>
  <c r="E7096" i="6"/>
  <c r="E7097" i="6"/>
  <c r="E7098" i="6"/>
  <c r="E7099" i="6"/>
  <c r="E7100" i="6"/>
  <c r="E7101" i="6"/>
  <c r="E7102" i="6"/>
  <c r="E7103" i="6"/>
  <c r="E7104" i="6"/>
  <c r="E7105" i="6"/>
  <c r="E7106" i="6"/>
  <c r="E7107" i="6"/>
  <c r="E7108" i="6"/>
  <c r="E7109" i="6"/>
  <c r="E7110" i="6"/>
  <c r="E7111" i="6"/>
  <c r="E7112" i="6"/>
  <c r="E7113" i="6"/>
  <c r="E7114" i="6"/>
  <c r="E7115" i="6"/>
  <c r="E7116" i="6"/>
  <c r="E7117" i="6"/>
  <c r="E7118" i="6"/>
  <c r="E7119" i="6"/>
  <c r="E7120" i="6"/>
  <c r="E7121" i="6"/>
  <c r="E7122" i="6"/>
  <c r="E7123" i="6"/>
  <c r="E7124" i="6"/>
  <c r="E7125" i="6"/>
  <c r="E7126" i="6"/>
  <c r="E7127" i="6"/>
  <c r="E7128" i="6"/>
  <c r="E7129" i="6"/>
  <c r="E7130" i="6"/>
  <c r="E7131" i="6"/>
  <c r="E7132" i="6"/>
  <c r="E7133" i="6"/>
  <c r="E7134" i="6"/>
  <c r="E7135" i="6"/>
  <c r="E7136" i="6"/>
  <c r="E7137" i="6"/>
  <c r="E7138" i="6"/>
  <c r="E7139" i="6"/>
  <c r="E7140" i="6"/>
  <c r="E7141" i="6"/>
  <c r="E7142" i="6"/>
  <c r="E7143" i="6"/>
  <c r="E7144" i="6"/>
  <c r="E7145" i="6"/>
  <c r="E7146" i="6"/>
  <c r="E7147" i="6"/>
  <c r="E7148" i="6"/>
  <c r="E7149" i="6"/>
  <c r="E7150" i="6"/>
  <c r="E7151" i="6"/>
  <c r="E7152" i="6"/>
  <c r="E7153" i="6"/>
  <c r="E7154" i="6"/>
  <c r="E7155" i="6"/>
  <c r="E7156" i="6"/>
  <c r="E7157" i="6"/>
  <c r="E7158" i="6"/>
  <c r="E7159" i="6"/>
  <c r="E7160" i="6"/>
  <c r="E7161" i="6"/>
  <c r="E7162" i="6"/>
  <c r="E7163" i="6"/>
  <c r="E7164" i="6"/>
  <c r="E7165" i="6"/>
  <c r="E7166" i="6"/>
  <c r="E7167" i="6"/>
  <c r="E7168" i="6"/>
  <c r="E7169" i="6"/>
  <c r="E7170" i="6"/>
  <c r="E7171" i="6"/>
  <c r="E7172" i="6"/>
  <c r="E7173" i="6"/>
  <c r="E7174" i="6"/>
  <c r="E7175" i="6"/>
  <c r="E7176" i="6"/>
  <c r="E7177" i="6"/>
  <c r="E7178" i="6"/>
  <c r="E7179" i="6"/>
  <c r="E7180" i="6"/>
  <c r="E7181" i="6"/>
  <c r="E7182" i="6"/>
  <c r="E7183" i="6"/>
  <c r="E7184" i="6"/>
  <c r="E7185" i="6"/>
  <c r="E7186" i="6"/>
  <c r="E7187" i="6"/>
  <c r="E7188" i="6"/>
  <c r="E7189" i="6"/>
  <c r="E7190" i="6"/>
  <c r="E7191" i="6"/>
  <c r="E7192" i="6"/>
  <c r="E7193" i="6"/>
  <c r="E7194" i="6"/>
  <c r="E7195" i="6"/>
  <c r="E7196" i="6"/>
  <c r="E7197" i="6"/>
  <c r="E7198" i="6"/>
  <c r="E7199" i="6"/>
  <c r="E7200" i="6"/>
  <c r="E7201" i="6"/>
  <c r="E7202" i="6"/>
  <c r="E7203" i="6"/>
  <c r="E7204" i="6"/>
  <c r="E7205" i="6"/>
  <c r="E7206" i="6"/>
  <c r="E7207" i="6"/>
  <c r="E7208" i="6"/>
  <c r="E7209" i="6"/>
  <c r="E7210" i="6"/>
  <c r="E7211" i="6"/>
  <c r="E7212" i="6"/>
  <c r="E7213" i="6"/>
  <c r="E7214" i="6"/>
  <c r="E7215" i="6"/>
  <c r="E7216" i="6"/>
  <c r="E7217" i="6"/>
  <c r="E7218" i="6"/>
  <c r="E7219" i="6"/>
  <c r="E7220" i="6"/>
  <c r="E7221" i="6"/>
  <c r="E7222" i="6"/>
  <c r="E7223" i="6"/>
  <c r="E7224" i="6"/>
  <c r="E7225" i="6"/>
  <c r="E7226" i="6"/>
  <c r="E7227" i="6"/>
  <c r="E7228" i="6"/>
  <c r="E7229" i="6"/>
  <c r="E7230" i="6"/>
  <c r="E7231" i="6"/>
  <c r="E7232" i="6"/>
  <c r="E7233" i="6"/>
  <c r="E7234" i="6"/>
  <c r="E7235" i="6"/>
  <c r="E7236" i="6"/>
  <c r="E7237" i="6"/>
  <c r="E7238" i="6"/>
  <c r="E7239" i="6"/>
  <c r="E7240" i="6"/>
  <c r="E7241" i="6"/>
  <c r="E7242" i="6"/>
  <c r="E7243" i="6"/>
  <c r="E7244" i="6"/>
  <c r="E7245" i="6"/>
  <c r="E7246" i="6"/>
  <c r="E7247" i="6"/>
  <c r="E7248" i="6"/>
  <c r="E7249" i="6"/>
  <c r="E7250" i="6"/>
  <c r="E7251" i="6"/>
  <c r="E7252" i="6"/>
  <c r="E7253" i="6"/>
  <c r="E7254" i="6"/>
  <c r="E7255" i="6"/>
  <c r="E7256" i="6"/>
  <c r="E7257" i="6"/>
  <c r="E7258" i="6"/>
  <c r="E7259" i="6"/>
  <c r="E7260" i="6"/>
  <c r="E7261" i="6"/>
  <c r="E7262" i="6"/>
  <c r="E7263" i="6"/>
  <c r="E7264" i="6"/>
  <c r="E7265" i="6"/>
  <c r="E7266" i="6"/>
  <c r="E7267" i="6"/>
  <c r="E7268" i="6"/>
  <c r="E7269" i="6"/>
  <c r="E7270" i="6"/>
  <c r="E7271" i="6"/>
  <c r="E7272" i="6"/>
  <c r="E7273" i="6"/>
  <c r="E7274" i="6"/>
  <c r="E7275" i="6"/>
  <c r="E7276" i="6"/>
  <c r="E7277" i="6"/>
  <c r="E7278" i="6"/>
  <c r="E7279" i="6"/>
  <c r="E7280" i="6"/>
  <c r="E7281" i="6"/>
  <c r="E7282" i="6"/>
  <c r="E7283" i="6"/>
  <c r="E7284" i="6"/>
  <c r="E7285" i="6"/>
  <c r="E7286" i="6"/>
  <c r="E7287" i="6"/>
  <c r="E7288" i="6"/>
  <c r="E7289" i="6"/>
  <c r="E7290" i="6"/>
  <c r="E7291" i="6"/>
  <c r="E7292" i="6"/>
  <c r="E7293" i="6"/>
  <c r="E7294" i="6"/>
  <c r="E7295" i="6"/>
  <c r="E7296" i="6"/>
  <c r="E7297" i="6"/>
  <c r="E7298" i="6"/>
  <c r="E7299" i="6"/>
  <c r="E7300" i="6"/>
  <c r="E7301" i="6"/>
  <c r="E7302" i="6"/>
  <c r="E7303" i="6"/>
  <c r="E7304" i="6"/>
  <c r="E7305" i="6"/>
  <c r="E7306" i="6"/>
  <c r="E7307" i="6"/>
  <c r="E7308" i="6"/>
  <c r="E7309" i="6"/>
  <c r="E7310" i="6"/>
  <c r="E7311" i="6"/>
  <c r="E7312" i="6"/>
  <c r="E7313" i="6"/>
  <c r="E7314" i="6"/>
  <c r="E7315" i="6"/>
  <c r="E7316" i="6"/>
  <c r="E7317" i="6"/>
  <c r="E7318" i="6"/>
  <c r="E7319" i="6"/>
  <c r="E7320" i="6"/>
  <c r="E7321" i="6"/>
  <c r="E7322" i="6"/>
  <c r="E7323" i="6"/>
  <c r="E7324" i="6"/>
  <c r="E7325" i="6"/>
  <c r="E7326" i="6"/>
  <c r="E7327" i="6"/>
  <c r="E7328" i="6"/>
  <c r="E7329" i="6"/>
  <c r="E7330" i="6"/>
  <c r="E7331" i="6"/>
  <c r="E7332" i="6"/>
  <c r="E7333" i="6"/>
  <c r="E7334" i="6"/>
  <c r="E7335" i="6"/>
  <c r="E7336" i="6"/>
  <c r="E7337" i="6"/>
  <c r="E7338" i="6"/>
  <c r="E7339" i="6"/>
  <c r="E7340" i="6"/>
  <c r="E7341" i="6"/>
  <c r="E7342" i="6"/>
  <c r="E7343" i="6"/>
  <c r="E7344" i="6"/>
  <c r="E7345" i="6"/>
  <c r="E7346" i="6"/>
  <c r="E7347" i="6"/>
  <c r="E7348" i="6"/>
  <c r="E7349" i="6"/>
  <c r="E7350" i="6"/>
  <c r="E7351" i="6"/>
  <c r="E7352" i="6"/>
  <c r="E7353" i="6"/>
  <c r="E7354" i="6"/>
  <c r="E7355" i="6"/>
  <c r="E7356" i="6"/>
  <c r="E7357" i="6"/>
  <c r="E7358" i="6"/>
  <c r="E7359" i="6"/>
  <c r="E7360" i="6"/>
  <c r="E7361" i="6"/>
  <c r="E7362" i="6"/>
  <c r="E7363" i="6"/>
  <c r="E7364" i="6"/>
  <c r="E7365" i="6"/>
  <c r="E7366" i="6"/>
  <c r="E7367" i="6"/>
  <c r="E7368" i="6"/>
  <c r="E7369" i="6"/>
  <c r="E7370" i="6"/>
  <c r="E7371" i="6"/>
  <c r="E7372" i="6"/>
  <c r="E7373" i="6"/>
  <c r="E7374" i="6"/>
  <c r="E7375" i="6"/>
  <c r="E7376" i="6"/>
  <c r="E7377" i="6"/>
  <c r="E7378" i="6"/>
  <c r="E7379" i="6"/>
  <c r="E7380" i="6"/>
  <c r="E7381" i="6"/>
  <c r="E7382" i="6"/>
  <c r="E7383" i="6"/>
  <c r="E7384" i="6"/>
  <c r="E7385" i="6"/>
  <c r="E7386" i="6"/>
  <c r="E7387" i="6"/>
  <c r="E7388" i="6"/>
  <c r="E7389" i="6"/>
  <c r="E7390" i="6"/>
  <c r="E7391" i="6"/>
  <c r="E7392" i="6"/>
  <c r="E7393" i="6"/>
  <c r="E7394" i="6"/>
  <c r="E7395" i="6"/>
  <c r="E7396" i="6"/>
  <c r="E7397" i="6"/>
  <c r="E7398" i="6"/>
  <c r="E7399" i="6"/>
  <c r="E7400" i="6"/>
  <c r="E7401" i="6"/>
  <c r="E7402" i="6"/>
  <c r="E7403" i="6"/>
  <c r="E7404" i="6"/>
  <c r="E7405" i="6"/>
  <c r="E7406" i="6"/>
  <c r="E7407" i="6"/>
  <c r="E7408" i="6"/>
  <c r="E7409" i="6"/>
  <c r="E7410" i="6"/>
  <c r="E7411" i="6"/>
  <c r="E7412" i="6"/>
  <c r="E7413" i="6"/>
  <c r="E7414" i="6"/>
  <c r="E7415" i="6"/>
  <c r="E7416" i="6"/>
  <c r="E7417" i="6"/>
  <c r="E7418" i="6"/>
  <c r="E7419" i="6"/>
  <c r="E7420" i="6"/>
  <c r="E7421" i="6"/>
  <c r="E7422" i="6"/>
  <c r="E7423" i="6"/>
  <c r="E7424" i="6"/>
  <c r="E7425" i="6"/>
  <c r="E7426" i="6"/>
  <c r="E7427" i="6"/>
  <c r="E7428" i="6"/>
  <c r="E7429" i="6"/>
  <c r="E7430" i="6"/>
  <c r="E7431" i="6"/>
  <c r="E7432" i="6"/>
  <c r="E7433" i="6"/>
  <c r="E7434" i="6"/>
  <c r="E7435" i="6"/>
  <c r="E7436" i="6"/>
  <c r="E7437" i="6"/>
  <c r="E7438" i="6"/>
  <c r="E7439" i="6"/>
  <c r="E7440" i="6"/>
  <c r="E7441" i="6"/>
  <c r="E7442" i="6"/>
  <c r="E7443" i="6"/>
  <c r="E7444" i="6"/>
  <c r="E7445" i="6"/>
  <c r="E7446" i="6"/>
  <c r="E7447" i="6"/>
  <c r="E7448" i="6"/>
  <c r="E7449" i="6"/>
  <c r="E7450" i="6"/>
  <c r="E7451" i="6"/>
  <c r="E7452" i="6"/>
  <c r="E7453" i="6"/>
  <c r="E7454" i="6"/>
  <c r="E7455" i="6"/>
  <c r="E7456" i="6"/>
  <c r="E7457" i="6"/>
  <c r="E7458" i="6"/>
  <c r="E7459" i="6"/>
  <c r="E7460" i="6"/>
  <c r="E7461" i="6"/>
  <c r="E7462" i="6"/>
  <c r="E7463" i="6"/>
  <c r="E7464" i="6"/>
  <c r="E7465" i="6"/>
  <c r="E7466" i="6"/>
  <c r="E7467" i="6"/>
  <c r="E7468" i="6"/>
  <c r="E7469" i="6"/>
  <c r="E7470" i="6"/>
  <c r="E7471" i="6"/>
  <c r="E7472" i="6"/>
  <c r="E7473" i="6"/>
  <c r="E7474" i="6"/>
  <c r="E7475" i="6"/>
  <c r="E7476" i="6"/>
  <c r="E7477" i="6"/>
  <c r="E7478" i="6"/>
  <c r="E7479" i="6"/>
  <c r="E7480" i="6"/>
  <c r="E7481" i="6"/>
  <c r="E7482" i="6"/>
  <c r="E7483" i="6"/>
  <c r="E7484" i="6"/>
  <c r="E7485" i="6"/>
  <c r="E7486" i="6"/>
  <c r="E7487" i="6"/>
  <c r="E7488" i="6"/>
  <c r="E7489" i="6"/>
  <c r="E7490" i="6"/>
  <c r="E7491" i="6"/>
  <c r="E7492" i="6"/>
  <c r="E7493" i="6"/>
  <c r="E7494" i="6"/>
  <c r="E7495" i="6"/>
  <c r="E7496" i="6"/>
  <c r="E7497" i="6"/>
  <c r="E7498" i="6"/>
  <c r="E7499" i="6"/>
  <c r="E7500" i="6"/>
  <c r="E7501" i="6"/>
  <c r="E7502" i="6"/>
  <c r="E7503" i="6"/>
  <c r="E7504" i="6"/>
  <c r="E7505" i="6"/>
  <c r="E7506" i="6"/>
  <c r="E7507" i="6"/>
  <c r="E7508" i="6"/>
  <c r="E7509" i="6"/>
  <c r="E7510" i="6"/>
  <c r="E7511" i="6"/>
  <c r="E7512" i="6"/>
  <c r="E7513" i="6"/>
  <c r="E7514" i="6"/>
  <c r="E7515" i="6"/>
  <c r="E7516" i="6"/>
  <c r="E7517" i="6"/>
  <c r="E7518" i="6"/>
  <c r="E7519" i="6"/>
  <c r="E7520" i="6"/>
  <c r="E7521" i="6"/>
  <c r="E7522" i="6"/>
  <c r="E7523" i="6"/>
  <c r="E7524" i="6"/>
  <c r="E7525" i="6"/>
  <c r="E7526" i="6"/>
  <c r="E7527" i="6"/>
  <c r="E7528" i="6"/>
  <c r="E7529" i="6"/>
  <c r="E7530" i="6"/>
  <c r="E7531" i="6"/>
  <c r="E7532" i="6"/>
  <c r="E7533" i="6"/>
  <c r="E7534" i="6"/>
  <c r="E7535" i="6"/>
  <c r="E7536" i="6"/>
  <c r="E7537" i="6"/>
  <c r="E7538" i="6"/>
  <c r="E7539" i="6"/>
  <c r="E7540" i="6"/>
  <c r="E7541" i="6"/>
  <c r="E7542" i="6"/>
  <c r="E7543" i="6"/>
  <c r="E7544" i="6"/>
  <c r="E7545" i="6"/>
  <c r="E7546" i="6"/>
  <c r="E7547" i="6"/>
  <c r="E7548" i="6"/>
  <c r="E7549" i="6"/>
  <c r="E7550" i="6"/>
  <c r="E7551" i="6"/>
  <c r="E7552" i="6"/>
  <c r="E7553" i="6"/>
  <c r="E7554" i="6"/>
  <c r="E7555" i="6"/>
  <c r="E7556" i="6"/>
  <c r="E7557" i="6"/>
  <c r="E7558" i="6"/>
  <c r="E7559" i="6"/>
  <c r="E7560" i="6"/>
  <c r="E7561" i="6"/>
  <c r="E7562" i="6"/>
  <c r="E7563" i="6"/>
  <c r="E7564" i="6"/>
  <c r="E7565" i="6"/>
  <c r="E7566" i="6"/>
  <c r="E7567" i="6"/>
  <c r="E7568" i="6"/>
  <c r="E7569" i="6"/>
  <c r="E7570" i="6"/>
  <c r="E7571" i="6"/>
  <c r="E7572" i="6"/>
  <c r="E7573" i="6"/>
  <c r="E7574" i="6"/>
  <c r="E7575" i="6"/>
  <c r="E7576" i="6"/>
  <c r="E7577" i="6"/>
  <c r="E7578" i="6"/>
  <c r="E7579" i="6"/>
  <c r="E7580" i="6"/>
  <c r="E7581" i="6"/>
  <c r="E7582" i="6"/>
  <c r="E7583" i="6"/>
  <c r="E7584" i="6"/>
  <c r="E7585" i="6"/>
  <c r="E7586" i="6"/>
  <c r="E7587" i="6"/>
  <c r="E7588" i="6"/>
  <c r="E7589" i="6"/>
  <c r="E7590" i="6"/>
  <c r="E7591" i="6"/>
  <c r="E7592" i="6"/>
  <c r="E7593" i="6"/>
  <c r="E7594" i="6"/>
  <c r="E7595" i="6"/>
  <c r="E7596" i="6"/>
  <c r="E7597" i="6"/>
  <c r="E7598" i="6"/>
  <c r="E7599" i="6"/>
  <c r="E7600" i="6"/>
  <c r="E7601" i="6"/>
  <c r="E7602" i="6"/>
  <c r="E7603" i="6"/>
  <c r="E7604" i="6"/>
  <c r="E7605" i="6"/>
  <c r="E7606" i="6"/>
  <c r="E7607" i="6"/>
  <c r="E7608" i="6"/>
  <c r="E7609" i="6"/>
  <c r="E7610" i="6"/>
  <c r="E7611" i="6"/>
  <c r="E7612" i="6"/>
  <c r="E7613" i="6"/>
  <c r="E7614" i="6"/>
  <c r="E7615" i="6"/>
  <c r="E7616" i="6"/>
  <c r="E7617" i="6"/>
  <c r="E7618" i="6"/>
  <c r="E7619" i="6"/>
  <c r="E7620" i="6"/>
  <c r="E7621" i="6"/>
  <c r="E7622" i="6"/>
  <c r="E7623" i="6"/>
  <c r="E7624" i="6"/>
  <c r="E7625" i="6"/>
  <c r="E7626" i="6"/>
  <c r="E7627" i="6"/>
  <c r="E7628" i="6"/>
  <c r="E7629" i="6"/>
  <c r="E7630" i="6"/>
  <c r="E7631" i="6"/>
  <c r="E7632" i="6"/>
  <c r="E7633" i="6"/>
  <c r="E7634" i="6"/>
  <c r="E7635" i="6"/>
  <c r="E7636" i="6"/>
  <c r="E7637" i="6"/>
  <c r="E7638" i="6"/>
  <c r="E7639" i="6"/>
  <c r="E7640" i="6"/>
  <c r="E7641" i="6"/>
  <c r="E7642" i="6"/>
  <c r="E7643" i="6"/>
  <c r="E7644" i="6"/>
  <c r="E7645" i="6"/>
  <c r="E7646" i="6"/>
  <c r="E7647" i="6"/>
  <c r="E7648" i="6"/>
  <c r="E7649" i="6"/>
  <c r="E7650" i="6"/>
  <c r="E7651" i="6"/>
  <c r="E7652" i="6"/>
  <c r="E7653" i="6"/>
  <c r="E7654" i="6"/>
  <c r="E7655" i="6"/>
  <c r="E7656" i="6"/>
  <c r="E7657" i="6"/>
  <c r="E7658" i="6"/>
  <c r="E7659" i="6"/>
  <c r="E7660" i="6"/>
  <c r="E7661" i="6"/>
  <c r="E7662" i="6"/>
  <c r="E7663" i="6"/>
  <c r="E7664" i="6"/>
  <c r="E7665" i="6"/>
  <c r="E7666" i="6"/>
  <c r="E7667" i="6"/>
  <c r="E7668" i="6"/>
  <c r="E7669" i="6"/>
  <c r="E7670" i="6"/>
  <c r="E7671" i="6"/>
  <c r="E7672" i="6"/>
  <c r="E7673" i="6"/>
  <c r="E7674" i="6"/>
  <c r="E7675" i="6"/>
  <c r="E7676" i="6"/>
  <c r="E7677" i="6"/>
  <c r="E7678" i="6"/>
  <c r="E7679" i="6"/>
  <c r="E7680" i="6"/>
  <c r="E7681" i="6"/>
  <c r="E7682" i="6"/>
  <c r="E7683" i="6"/>
  <c r="E7684" i="6"/>
  <c r="E7685" i="6"/>
  <c r="E7686" i="6"/>
  <c r="E7687" i="6"/>
  <c r="E7688" i="6"/>
  <c r="E7689" i="6"/>
  <c r="E7690" i="6"/>
  <c r="E7691" i="6"/>
  <c r="E7692" i="6"/>
  <c r="E7693" i="6"/>
  <c r="E7694" i="6"/>
  <c r="E7695" i="6"/>
  <c r="E7696" i="6"/>
  <c r="E7697" i="6"/>
  <c r="E7698" i="6"/>
  <c r="E7699" i="6"/>
  <c r="E7700" i="6"/>
  <c r="E7701" i="6"/>
  <c r="E7702" i="6"/>
  <c r="E7703" i="6"/>
  <c r="E7704" i="6"/>
  <c r="E7705" i="6"/>
  <c r="E7706" i="6"/>
  <c r="E7707" i="6"/>
  <c r="E7708" i="6"/>
  <c r="E7709" i="6"/>
  <c r="E7710" i="6"/>
  <c r="E7711" i="6"/>
  <c r="E7712" i="6"/>
  <c r="E7713" i="6"/>
  <c r="E7714" i="6"/>
  <c r="E7715" i="6"/>
  <c r="E7716" i="6"/>
  <c r="E7717" i="6"/>
  <c r="E7718" i="6"/>
  <c r="E7719" i="6"/>
  <c r="E7720" i="6"/>
  <c r="E7721" i="6"/>
  <c r="E7722" i="6"/>
  <c r="E7723" i="6"/>
  <c r="E7724" i="6"/>
  <c r="E7725" i="6"/>
  <c r="E7726" i="6"/>
  <c r="E7727" i="6"/>
  <c r="E7728" i="6"/>
  <c r="E7729" i="6"/>
  <c r="E7730" i="6"/>
  <c r="E7731" i="6"/>
  <c r="E7732" i="6"/>
  <c r="E7733" i="6"/>
  <c r="E7734" i="6"/>
  <c r="E7735" i="6"/>
  <c r="E7736" i="6"/>
  <c r="E7737" i="6"/>
  <c r="E7738" i="6"/>
  <c r="E7739" i="6"/>
  <c r="E7740" i="6"/>
  <c r="E7741" i="6"/>
  <c r="E7742" i="6"/>
  <c r="E7743" i="6"/>
  <c r="E7744" i="6"/>
  <c r="E7745" i="6"/>
  <c r="E7746" i="6"/>
  <c r="E7747" i="6"/>
  <c r="E7748" i="6"/>
  <c r="E7749" i="6"/>
  <c r="E7750" i="6"/>
  <c r="E7751" i="6"/>
  <c r="E7752" i="6"/>
  <c r="E7753" i="6"/>
  <c r="E7754" i="6"/>
  <c r="E7755" i="6"/>
  <c r="E7756" i="6"/>
  <c r="E7757" i="6"/>
  <c r="E7758" i="6"/>
  <c r="E7759" i="6"/>
  <c r="E7760" i="6"/>
  <c r="E7761" i="6"/>
  <c r="E7762" i="6"/>
  <c r="E7763" i="6"/>
  <c r="E7764" i="6"/>
  <c r="E7765" i="6"/>
  <c r="E7766" i="6"/>
  <c r="E7767" i="6"/>
  <c r="E7768" i="6"/>
  <c r="E7769" i="6"/>
  <c r="E7770" i="6"/>
  <c r="E7771" i="6"/>
  <c r="E7772" i="6"/>
  <c r="E7773" i="6"/>
  <c r="E7774" i="6"/>
  <c r="E7775" i="6"/>
  <c r="E7776" i="6"/>
  <c r="E7777" i="6"/>
  <c r="E7778" i="6"/>
  <c r="E7779" i="6"/>
  <c r="E7780" i="6"/>
  <c r="E7781" i="6"/>
  <c r="E7782" i="6"/>
  <c r="E7783" i="6"/>
  <c r="E7784" i="6"/>
  <c r="E7785" i="6"/>
  <c r="E7786" i="6"/>
  <c r="E7787" i="6"/>
  <c r="E7788" i="6"/>
  <c r="E7789" i="6"/>
  <c r="E7790" i="6"/>
  <c r="E7791" i="6"/>
  <c r="E7792" i="6"/>
  <c r="E7793" i="6"/>
  <c r="E7794" i="6"/>
  <c r="E7795" i="6"/>
  <c r="E7796" i="6"/>
  <c r="E7797" i="6"/>
  <c r="E7798" i="6"/>
  <c r="E7799" i="6"/>
  <c r="E7800" i="6"/>
  <c r="E7801" i="6"/>
  <c r="E7802" i="6"/>
  <c r="E7803" i="6"/>
  <c r="E7804" i="6"/>
  <c r="E7805" i="6"/>
  <c r="E7806" i="6"/>
  <c r="E7807" i="6"/>
  <c r="E7808" i="6"/>
  <c r="E7809" i="6"/>
  <c r="E7810" i="6"/>
  <c r="E7811" i="6"/>
  <c r="E7812" i="6"/>
  <c r="E7813" i="6"/>
  <c r="E7814" i="6"/>
  <c r="E7815" i="6"/>
  <c r="E7816" i="6"/>
  <c r="E7817" i="6"/>
  <c r="E7818" i="6"/>
  <c r="E7819" i="6"/>
  <c r="E7820" i="6"/>
  <c r="E7821" i="6"/>
  <c r="E7822" i="6"/>
  <c r="E7823" i="6"/>
  <c r="E7824" i="6"/>
  <c r="E7825" i="6"/>
  <c r="E7826" i="6"/>
  <c r="E7827" i="6"/>
  <c r="E7828" i="6"/>
  <c r="E7829" i="6"/>
  <c r="E7830" i="6"/>
  <c r="E7831" i="6"/>
  <c r="E7832" i="6"/>
  <c r="E7833" i="6"/>
  <c r="E7834" i="6"/>
  <c r="E7835" i="6"/>
  <c r="E7836" i="6"/>
  <c r="E7837" i="6"/>
  <c r="E7838" i="6"/>
  <c r="E7839" i="6"/>
  <c r="E7840" i="6"/>
  <c r="E7841" i="6"/>
  <c r="E7842" i="6"/>
  <c r="E7843" i="6"/>
  <c r="E7844" i="6"/>
  <c r="E7845" i="6"/>
  <c r="E7846" i="6"/>
  <c r="E7847" i="6"/>
  <c r="E7848" i="6"/>
  <c r="E7849" i="6"/>
  <c r="E7850" i="6"/>
  <c r="E7851" i="6"/>
  <c r="E7852" i="6"/>
  <c r="E7853" i="6"/>
  <c r="E7854" i="6"/>
  <c r="E7855" i="6"/>
  <c r="E7856" i="6"/>
  <c r="E7857" i="6"/>
  <c r="E7858" i="6"/>
  <c r="E7859" i="6"/>
  <c r="E7860" i="6"/>
  <c r="E7861" i="6"/>
  <c r="E7862" i="6"/>
  <c r="E7863" i="6"/>
  <c r="E7864" i="6"/>
  <c r="E7865" i="6"/>
  <c r="E7866" i="6"/>
  <c r="E7867" i="6"/>
  <c r="E7868" i="6"/>
  <c r="E7869" i="6"/>
  <c r="E7870" i="6"/>
  <c r="E7871" i="6"/>
  <c r="E7872" i="6"/>
  <c r="E7873" i="6"/>
  <c r="E7874" i="6"/>
  <c r="E7875" i="6"/>
  <c r="E7876" i="6"/>
  <c r="E7877" i="6"/>
  <c r="E7878" i="6"/>
  <c r="E7879" i="6"/>
  <c r="E7880" i="6"/>
  <c r="E7881" i="6"/>
  <c r="E7882" i="6"/>
  <c r="E7883" i="6"/>
  <c r="E7884" i="6"/>
  <c r="E7885" i="6"/>
  <c r="E7886" i="6"/>
  <c r="E7887" i="6"/>
  <c r="E7888" i="6"/>
  <c r="E7889" i="6"/>
  <c r="E7890" i="6"/>
  <c r="E7891" i="6"/>
  <c r="E7892" i="6"/>
  <c r="E7893" i="6"/>
  <c r="E7894" i="6"/>
  <c r="E7895" i="6"/>
  <c r="E7896" i="6"/>
  <c r="E7897" i="6"/>
  <c r="E7898" i="6"/>
  <c r="E7899" i="6"/>
  <c r="E7900" i="6"/>
  <c r="E7901" i="6"/>
  <c r="E7902" i="6"/>
  <c r="E7903" i="6"/>
  <c r="E7904" i="6"/>
  <c r="E7905" i="6"/>
  <c r="E7906" i="6"/>
  <c r="E7907" i="6"/>
  <c r="E7908" i="6"/>
  <c r="E7909" i="6"/>
  <c r="E7910" i="6"/>
  <c r="E7911" i="6"/>
  <c r="E7912" i="6"/>
  <c r="E7913" i="6"/>
  <c r="E7914" i="6"/>
  <c r="E7915" i="6"/>
  <c r="E7916" i="6"/>
  <c r="E7917" i="6"/>
  <c r="E7918" i="6"/>
  <c r="E7919" i="6"/>
  <c r="E7920" i="6"/>
  <c r="E7921" i="6"/>
  <c r="E7922" i="6"/>
  <c r="E7923" i="6"/>
  <c r="E7924" i="6"/>
  <c r="E7925" i="6"/>
  <c r="E7926" i="6"/>
  <c r="E7927" i="6"/>
  <c r="E7928" i="6"/>
  <c r="E7929" i="6"/>
  <c r="E7930" i="6"/>
  <c r="E7931" i="6"/>
  <c r="E7932" i="6"/>
  <c r="E7933" i="6"/>
  <c r="E7934" i="6"/>
  <c r="E7935" i="6"/>
  <c r="E7936" i="6"/>
  <c r="E7937" i="6"/>
  <c r="E7938" i="6"/>
  <c r="E7939" i="6"/>
  <c r="E7940" i="6"/>
  <c r="E7941" i="6"/>
  <c r="E7942" i="6"/>
  <c r="E7943" i="6"/>
  <c r="E7944" i="6"/>
  <c r="E7945" i="6"/>
  <c r="E7946" i="6"/>
  <c r="E7947" i="6"/>
  <c r="E7948" i="6"/>
  <c r="E7949" i="6"/>
  <c r="E7950" i="6"/>
  <c r="E7951" i="6"/>
  <c r="E7952" i="6"/>
  <c r="E7953" i="6"/>
  <c r="E7954" i="6"/>
  <c r="E7955" i="6"/>
  <c r="E7956" i="6"/>
  <c r="E7957" i="6"/>
  <c r="E7958" i="6"/>
  <c r="E7959" i="6"/>
  <c r="E7960" i="6"/>
  <c r="E7961" i="6"/>
  <c r="E7962" i="6"/>
  <c r="E7963" i="6"/>
  <c r="E7964" i="6"/>
  <c r="E7965" i="6"/>
  <c r="E7966" i="6"/>
  <c r="E7967" i="6"/>
  <c r="E7968" i="6"/>
  <c r="E7969" i="6"/>
  <c r="E7970" i="6"/>
  <c r="E7971" i="6"/>
  <c r="E7972" i="6"/>
  <c r="E7973" i="6"/>
  <c r="E7974" i="6"/>
  <c r="E7975" i="6"/>
  <c r="E7976" i="6"/>
  <c r="E7977" i="6"/>
  <c r="E7978" i="6"/>
  <c r="E7979" i="6"/>
  <c r="E7980" i="6"/>
  <c r="E7981" i="6"/>
  <c r="E7982" i="6"/>
  <c r="E7983" i="6"/>
  <c r="E7984" i="6"/>
  <c r="E7985" i="6"/>
  <c r="E7986" i="6"/>
  <c r="E7987" i="6"/>
  <c r="E7988" i="6"/>
  <c r="E7989" i="6"/>
  <c r="E7990" i="6"/>
  <c r="E7991" i="6"/>
  <c r="E7992" i="6"/>
  <c r="E7993" i="6"/>
  <c r="E7994" i="6"/>
  <c r="E7995" i="6"/>
  <c r="E7996" i="6"/>
  <c r="E7997" i="6"/>
  <c r="E7998" i="6"/>
  <c r="E7999" i="6"/>
  <c r="E8000" i="6"/>
  <c r="E8001" i="6"/>
  <c r="E8002" i="6"/>
  <c r="E8003" i="6"/>
  <c r="E8004" i="6"/>
  <c r="E8005" i="6"/>
  <c r="E8006" i="6"/>
  <c r="E8007" i="6"/>
  <c r="E8008" i="6"/>
  <c r="E8009" i="6"/>
  <c r="E8010" i="6"/>
  <c r="E8011" i="6"/>
  <c r="E8012" i="6"/>
  <c r="E8013" i="6"/>
  <c r="E8014" i="6"/>
  <c r="E8015" i="6"/>
  <c r="E8016" i="6"/>
  <c r="E8017" i="6"/>
  <c r="E8018" i="6"/>
  <c r="E8019" i="6"/>
  <c r="E8020" i="6"/>
  <c r="E8021" i="6"/>
  <c r="E8022" i="6"/>
  <c r="E8023" i="6"/>
  <c r="E8024" i="6"/>
  <c r="E8025" i="6"/>
  <c r="E8026" i="6"/>
  <c r="E8027" i="6"/>
  <c r="E8028" i="6"/>
  <c r="E8029" i="6"/>
  <c r="E8030" i="6"/>
  <c r="E8031" i="6"/>
  <c r="E8032" i="6"/>
  <c r="E8033" i="6"/>
  <c r="E8034" i="6"/>
  <c r="E8035" i="6"/>
  <c r="E8036" i="6"/>
  <c r="E8037" i="6"/>
  <c r="E8038" i="6"/>
  <c r="E8039" i="6"/>
  <c r="E8040" i="6"/>
  <c r="E8041" i="6"/>
  <c r="E8042" i="6"/>
  <c r="E8043" i="6"/>
  <c r="E8044" i="6"/>
  <c r="E8045" i="6"/>
  <c r="E8046" i="6"/>
  <c r="E8047" i="6"/>
  <c r="E8048" i="6"/>
  <c r="E8049" i="6"/>
  <c r="E8050" i="6"/>
  <c r="E8051" i="6"/>
  <c r="E8052" i="6"/>
  <c r="E8053" i="6"/>
  <c r="E8054" i="6"/>
  <c r="E8055" i="6"/>
  <c r="E8056" i="6"/>
  <c r="E8057" i="6"/>
  <c r="E8058" i="6"/>
  <c r="E8059" i="6"/>
  <c r="E8060" i="6"/>
  <c r="E8061" i="6"/>
  <c r="E8062" i="6"/>
  <c r="E8063" i="6"/>
  <c r="E8064" i="6"/>
  <c r="E8065" i="6"/>
  <c r="E8066" i="6"/>
  <c r="E8067" i="6"/>
  <c r="E8068" i="6"/>
  <c r="E8069" i="6"/>
  <c r="E8070" i="6"/>
  <c r="E8071" i="6"/>
  <c r="E8072" i="6"/>
  <c r="E8073" i="6"/>
  <c r="E8074" i="6"/>
  <c r="E8075" i="6"/>
  <c r="E8076" i="6"/>
  <c r="E8077" i="6"/>
  <c r="E8078" i="6"/>
  <c r="E8079" i="6"/>
  <c r="E8080" i="6"/>
  <c r="E8081" i="6"/>
  <c r="E8082" i="6"/>
  <c r="E8083" i="6"/>
  <c r="E8084" i="6"/>
  <c r="E8085" i="6"/>
  <c r="E8086" i="6"/>
  <c r="E8087" i="6"/>
  <c r="E8088" i="6"/>
  <c r="E8089" i="6"/>
  <c r="E8090" i="6"/>
  <c r="E8091" i="6"/>
  <c r="E8092" i="6"/>
  <c r="E8093" i="6"/>
  <c r="E8094" i="6"/>
  <c r="E8095" i="6"/>
  <c r="E8096" i="6"/>
  <c r="E8097" i="6"/>
  <c r="E8098" i="6"/>
  <c r="E8099" i="6"/>
  <c r="E8100" i="6"/>
  <c r="E8101" i="6"/>
  <c r="E8102" i="6"/>
  <c r="E8103" i="6"/>
  <c r="E8104" i="6"/>
  <c r="E8105" i="6"/>
  <c r="E8106" i="6"/>
  <c r="E8107" i="6"/>
  <c r="E8108" i="6"/>
  <c r="E8109" i="6"/>
  <c r="E8110" i="6"/>
  <c r="E8111" i="6"/>
  <c r="E8112" i="6"/>
  <c r="E8113" i="6"/>
  <c r="E8114" i="6"/>
  <c r="E8115" i="6"/>
  <c r="E8116" i="6"/>
  <c r="E8117" i="6"/>
  <c r="E8118" i="6"/>
  <c r="E8119" i="6"/>
  <c r="E8120" i="6"/>
  <c r="E8121" i="6"/>
  <c r="E8122" i="6"/>
  <c r="E8123" i="6"/>
  <c r="E8124" i="6"/>
  <c r="E8125" i="6"/>
  <c r="E8126" i="6"/>
  <c r="E8127" i="6"/>
  <c r="E8128" i="6"/>
  <c r="E8129" i="6"/>
  <c r="E8130" i="6"/>
  <c r="E8131" i="6"/>
  <c r="E8132" i="6"/>
  <c r="E8133" i="6"/>
  <c r="E8134" i="6"/>
  <c r="E8135" i="6"/>
  <c r="E8136" i="6"/>
  <c r="E8137" i="6"/>
  <c r="E8138" i="6"/>
  <c r="E8139" i="6"/>
  <c r="E8140" i="6"/>
  <c r="E8141" i="6"/>
  <c r="E8142" i="6"/>
  <c r="E8143" i="6"/>
  <c r="E8144" i="6"/>
  <c r="E8145" i="6"/>
  <c r="E8146" i="6"/>
  <c r="E8147" i="6"/>
  <c r="E8148" i="6"/>
  <c r="E8149" i="6"/>
  <c r="E8150" i="6"/>
  <c r="E8151" i="6"/>
  <c r="E8152" i="6"/>
  <c r="E8153" i="6"/>
  <c r="E8154" i="6"/>
  <c r="E8155" i="6"/>
  <c r="E8156" i="6"/>
  <c r="E8157" i="6"/>
  <c r="E8158" i="6"/>
  <c r="E8159" i="6"/>
  <c r="E8160" i="6"/>
  <c r="E8161" i="6"/>
  <c r="E8162" i="6"/>
  <c r="E8163" i="6"/>
  <c r="E8164" i="6"/>
  <c r="E8165" i="6"/>
  <c r="E8166" i="6"/>
  <c r="E8167" i="6"/>
  <c r="E8168" i="6"/>
  <c r="E8169" i="6"/>
  <c r="E8170" i="6"/>
  <c r="E8171" i="6"/>
  <c r="E8172" i="6"/>
  <c r="E8173" i="6"/>
  <c r="E8174" i="6"/>
  <c r="E8175" i="6"/>
  <c r="E8176" i="6"/>
  <c r="E8177" i="6"/>
  <c r="E8178" i="6"/>
  <c r="E8179" i="6"/>
  <c r="E8180" i="6"/>
  <c r="E8181" i="6"/>
  <c r="E8182" i="6"/>
  <c r="E8183" i="6"/>
  <c r="E8184" i="6"/>
  <c r="E8185" i="6"/>
  <c r="E8186" i="6"/>
  <c r="E8187" i="6"/>
  <c r="E8188" i="6"/>
  <c r="E8189" i="6"/>
  <c r="E8190" i="6"/>
  <c r="E8191" i="6"/>
  <c r="E8192" i="6"/>
  <c r="E8193" i="6"/>
  <c r="E8194" i="6"/>
  <c r="E8195" i="6"/>
  <c r="E8196" i="6"/>
  <c r="E8197" i="6"/>
  <c r="E8198" i="6"/>
  <c r="E8199" i="6"/>
  <c r="E8200" i="6"/>
  <c r="E8201" i="6"/>
  <c r="E8202" i="6"/>
  <c r="E8203" i="6"/>
  <c r="E8204" i="6"/>
  <c r="E8205" i="6"/>
  <c r="E8206" i="6"/>
  <c r="E8207" i="6"/>
  <c r="E8208" i="6"/>
  <c r="E8209" i="6"/>
  <c r="E8210" i="6"/>
  <c r="E8211" i="6"/>
  <c r="E8212" i="6"/>
  <c r="E8213" i="6"/>
  <c r="E8214" i="6"/>
  <c r="E8215" i="6"/>
  <c r="E8216" i="6"/>
  <c r="E8217" i="6"/>
  <c r="E8218" i="6"/>
  <c r="E8219" i="6"/>
  <c r="E8220" i="6"/>
  <c r="E8221" i="6"/>
  <c r="E8222" i="6"/>
  <c r="E8223" i="6"/>
  <c r="E8224" i="6"/>
  <c r="E8225" i="6"/>
  <c r="E8226" i="6"/>
  <c r="E8227" i="6"/>
  <c r="E8228" i="6"/>
  <c r="E8229" i="6"/>
  <c r="E8230" i="6"/>
  <c r="E8231" i="6"/>
  <c r="E8232" i="6"/>
  <c r="E8233" i="6"/>
  <c r="E8234" i="6"/>
  <c r="E8235" i="6"/>
  <c r="E8236" i="6"/>
  <c r="E8237" i="6"/>
  <c r="E8238" i="6"/>
  <c r="E8239" i="6"/>
  <c r="E8240" i="6"/>
  <c r="E8241" i="6"/>
  <c r="E8242" i="6"/>
  <c r="E8243" i="6"/>
  <c r="E8244" i="6"/>
  <c r="E8245" i="6"/>
  <c r="E8246" i="6"/>
  <c r="E8247" i="6"/>
  <c r="E8248" i="6"/>
  <c r="E8249" i="6"/>
  <c r="E8250" i="6"/>
  <c r="E8251" i="6"/>
  <c r="E8252" i="6"/>
  <c r="E8253" i="6"/>
  <c r="E8254" i="6"/>
  <c r="E8255" i="6"/>
  <c r="E8256" i="6"/>
  <c r="E8257" i="6"/>
  <c r="E8258" i="6"/>
  <c r="E8259" i="6"/>
  <c r="E8260" i="6"/>
  <c r="E8261" i="6"/>
  <c r="E8262" i="6"/>
  <c r="E8263" i="6"/>
  <c r="E8264" i="6"/>
  <c r="E8265" i="6"/>
  <c r="E8266" i="6"/>
  <c r="E8267" i="6"/>
  <c r="E8268" i="6"/>
  <c r="E8269" i="6"/>
  <c r="E8270" i="6"/>
  <c r="E8271" i="6"/>
  <c r="E8272" i="6"/>
  <c r="E8273" i="6"/>
  <c r="E8274" i="6"/>
  <c r="E8275" i="6"/>
  <c r="E8276" i="6"/>
  <c r="E8277" i="6"/>
  <c r="E8278" i="6"/>
  <c r="E8279" i="6"/>
  <c r="E8280" i="6"/>
  <c r="E8281" i="6"/>
  <c r="E8282" i="6"/>
  <c r="E8283" i="6"/>
  <c r="E8284" i="6"/>
  <c r="E8285" i="6"/>
  <c r="E8286" i="6"/>
  <c r="E8287" i="6"/>
  <c r="E8288" i="6"/>
  <c r="E8289" i="6"/>
  <c r="E8290" i="6"/>
  <c r="E8291" i="6"/>
  <c r="E8292" i="6"/>
  <c r="E8293" i="6"/>
  <c r="E8294" i="6"/>
  <c r="E8295" i="6"/>
  <c r="E8296" i="6"/>
  <c r="E8297" i="6"/>
  <c r="E8298" i="6"/>
  <c r="E8299" i="6"/>
  <c r="E8300" i="6"/>
  <c r="E8301" i="6"/>
  <c r="E8302" i="6"/>
  <c r="E8303" i="6"/>
  <c r="E8304" i="6"/>
  <c r="E8305" i="6"/>
  <c r="E8306" i="6"/>
  <c r="E8307" i="6"/>
  <c r="E8308" i="6"/>
  <c r="E8309" i="6"/>
  <c r="E8310" i="6"/>
  <c r="E8311" i="6"/>
  <c r="E8312" i="6"/>
  <c r="E8313" i="6"/>
  <c r="E8314" i="6"/>
  <c r="E8315" i="6"/>
  <c r="E8316" i="6"/>
  <c r="E8317" i="6"/>
  <c r="E8318" i="6"/>
  <c r="E8319" i="6"/>
  <c r="E8320" i="6"/>
  <c r="E8321" i="6"/>
  <c r="E8322" i="6"/>
  <c r="E8323" i="6"/>
  <c r="E8324" i="6"/>
  <c r="E8325" i="6"/>
  <c r="E8326" i="6"/>
  <c r="E8327" i="6"/>
  <c r="E8328" i="6"/>
  <c r="E8329" i="6"/>
  <c r="E8330" i="6"/>
  <c r="E8331" i="6"/>
  <c r="E8332" i="6"/>
  <c r="E8333" i="6"/>
  <c r="E8334" i="6"/>
  <c r="E8335" i="6"/>
  <c r="E8336" i="6"/>
  <c r="E8337" i="6"/>
  <c r="E8338" i="6"/>
  <c r="E8339" i="6"/>
  <c r="E8340" i="6"/>
  <c r="E8341" i="6"/>
  <c r="E8342" i="6"/>
  <c r="E8343" i="6"/>
  <c r="E8344" i="6"/>
  <c r="E8345" i="6"/>
  <c r="E8346" i="6"/>
  <c r="E8347" i="6"/>
  <c r="E8348" i="6"/>
  <c r="E8349" i="6"/>
  <c r="E8350" i="6"/>
  <c r="E8351" i="6"/>
  <c r="E8352" i="6"/>
  <c r="E8353" i="6"/>
  <c r="E8354" i="6"/>
  <c r="E8355" i="6"/>
  <c r="E8356" i="6"/>
  <c r="E8357" i="6"/>
  <c r="E8358" i="6"/>
  <c r="E8359" i="6"/>
  <c r="E8360" i="6"/>
  <c r="E8361" i="6"/>
  <c r="E8362" i="6"/>
  <c r="E8363" i="6"/>
  <c r="E8364" i="6"/>
  <c r="E8365" i="6"/>
  <c r="E8366" i="6"/>
  <c r="E8367" i="6"/>
  <c r="E8368" i="6"/>
  <c r="E8369" i="6"/>
  <c r="E8370" i="6"/>
  <c r="E8371" i="6"/>
  <c r="E8372" i="6"/>
  <c r="E8373" i="6"/>
  <c r="E8374" i="6"/>
  <c r="E8375" i="6"/>
  <c r="E8376" i="6"/>
  <c r="E8377" i="6"/>
  <c r="E8378" i="6"/>
  <c r="E8379" i="6"/>
  <c r="E8380" i="6"/>
  <c r="E8381" i="6"/>
  <c r="E8382" i="6"/>
  <c r="E8383" i="6"/>
  <c r="E8384" i="6"/>
  <c r="E8385" i="6"/>
  <c r="E8386" i="6"/>
  <c r="E8387" i="6"/>
  <c r="E8388" i="6"/>
  <c r="E8389" i="6"/>
  <c r="E8390" i="6"/>
  <c r="E8391" i="6"/>
  <c r="E8392" i="6"/>
  <c r="E8393" i="6"/>
  <c r="E8394" i="6"/>
  <c r="E8395" i="6"/>
  <c r="E8396" i="6"/>
  <c r="E8397" i="6"/>
  <c r="E8398" i="6"/>
  <c r="E8399" i="6"/>
  <c r="E8400" i="6"/>
  <c r="E8401" i="6"/>
  <c r="E8402" i="6"/>
  <c r="E8403" i="6"/>
  <c r="E8404" i="6"/>
  <c r="E8405" i="6"/>
  <c r="E8406" i="6"/>
  <c r="E8407" i="6"/>
  <c r="E8408" i="6"/>
  <c r="E8409" i="6"/>
  <c r="E8410" i="6"/>
  <c r="E8411" i="6"/>
  <c r="E8412" i="6"/>
  <c r="E8413" i="6"/>
  <c r="E8414" i="6"/>
  <c r="E8415" i="6"/>
  <c r="E8416" i="6"/>
  <c r="E8417" i="6"/>
  <c r="E8418" i="6"/>
  <c r="E8419" i="6"/>
  <c r="E8420" i="6"/>
  <c r="E8421" i="6"/>
  <c r="E8422" i="6"/>
  <c r="E8423" i="6"/>
  <c r="E8424" i="6"/>
  <c r="E8425" i="6"/>
  <c r="E8426" i="6"/>
  <c r="E8427" i="6"/>
  <c r="E8428" i="6"/>
  <c r="E8429" i="6"/>
  <c r="E8430" i="6"/>
  <c r="E8431" i="6"/>
  <c r="E8432" i="6"/>
  <c r="E8433" i="6"/>
  <c r="E8434" i="6"/>
  <c r="E8435" i="6"/>
  <c r="E8436" i="6"/>
  <c r="E8437" i="6"/>
  <c r="E8438" i="6"/>
  <c r="E8439" i="6"/>
  <c r="E8440" i="6"/>
  <c r="E8441" i="6"/>
  <c r="E8442" i="6"/>
  <c r="E8443" i="6"/>
  <c r="E8444" i="6"/>
  <c r="E8445" i="6"/>
  <c r="E8446" i="6"/>
  <c r="E8447" i="6"/>
  <c r="E8448" i="6"/>
  <c r="E8449" i="6"/>
  <c r="E8450" i="6"/>
  <c r="E8451" i="6"/>
  <c r="E8452" i="6"/>
  <c r="E8453" i="6"/>
  <c r="E8454" i="6"/>
  <c r="E8455" i="6"/>
  <c r="E8456" i="6"/>
  <c r="E8457" i="6"/>
  <c r="E8458" i="6"/>
  <c r="E8459" i="6"/>
  <c r="E8460" i="6"/>
  <c r="E8461" i="6"/>
  <c r="E8462" i="6"/>
  <c r="E8463" i="6"/>
  <c r="E8464" i="6"/>
  <c r="E8465" i="6"/>
  <c r="E8466" i="6"/>
  <c r="E8467" i="6"/>
  <c r="E8468" i="6"/>
  <c r="E8469" i="6"/>
  <c r="E8470" i="6"/>
  <c r="E8471" i="6"/>
  <c r="E8472" i="6"/>
  <c r="E8473" i="6"/>
  <c r="E8474" i="6"/>
  <c r="E8475" i="6"/>
  <c r="E8476" i="6"/>
  <c r="E8477" i="6"/>
  <c r="E8478" i="6"/>
  <c r="E8479" i="6"/>
  <c r="E8480" i="6"/>
  <c r="E8481" i="6"/>
  <c r="E8482" i="6"/>
  <c r="E8483" i="6"/>
  <c r="E8484" i="6"/>
  <c r="E8485" i="6"/>
  <c r="E8486" i="6"/>
  <c r="E8487" i="6"/>
  <c r="E8488" i="6"/>
  <c r="E8489" i="6"/>
  <c r="E8490" i="6"/>
  <c r="E8491" i="6"/>
  <c r="E8492" i="6"/>
  <c r="E8493" i="6"/>
  <c r="E8494" i="6"/>
  <c r="E8495" i="6"/>
  <c r="E8496" i="6"/>
  <c r="E8497" i="6"/>
  <c r="E8498" i="6"/>
  <c r="E8499" i="6"/>
  <c r="E8500" i="6"/>
  <c r="E8501" i="6"/>
  <c r="E8502" i="6"/>
  <c r="E8503" i="6"/>
  <c r="E8504" i="6"/>
  <c r="E8505" i="6"/>
  <c r="E8506" i="6"/>
  <c r="E8507" i="6"/>
  <c r="E8508" i="6"/>
  <c r="E8509" i="6"/>
  <c r="E8510" i="6"/>
  <c r="E8511" i="6"/>
  <c r="E8512" i="6"/>
  <c r="E8513" i="6"/>
  <c r="E8514" i="6"/>
  <c r="E8515" i="6"/>
  <c r="E8516" i="6"/>
  <c r="E8517" i="6"/>
  <c r="E8518" i="6"/>
  <c r="E8519" i="6"/>
  <c r="E8520" i="6"/>
  <c r="E8521" i="6"/>
  <c r="E8522" i="6"/>
  <c r="E8523" i="6"/>
  <c r="E8524" i="6"/>
  <c r="E8525" i="6"/>
  <c r="E8526" i="6"/>
  <c r="E8527" i="6"/>
  <c r="E8528" i="6"/>
  <c r="E8529" i="6"/>
  <c r="E8530" i="6"/>
  <c r="E8531" i="6"/>
  <c r="E8532" i="6"/>
  <c r="E8533" i="6"/>
  <c r="E8534" i="6"/>
  <c r="E8535" i="6"/>
  <c r="E8536" i="6"/>
  <c r="E8537" i="6"/>
  <c r="E8538" i="6"/>
  <c r="E8539" i="6"/>
  <c r="E8540" i="6"/>
  <c r="E8541" i="6"/>
  <c r="E8542" i="6"/>
  <c r="E8543" i="6"/>
  <c r="E8544" i="6"/>
  <c r="E8545" i="6"/>
  <c r="E8546" i="6"/>
  <c r="E8547" i="6"/>
  <c r="E8548" i="6"/>
  <c r="E8549" i="6"/>
  <c r="E8550" i="6"/>
  <c r="E8551" i="6"/>
  <c r="E8552" i="6"/>
  <c r="E8553" i="6"/>
  <c r="E8554" i="6"/>
  <c r="E8555" i="6"/>
  <c r="E8556" i="6"/>
  <c r="E8557" i="6"/>
  <c r="E8558" i="6"/>
  <c r="E8559" i="6"/>
  <c r="E8560" i="6"/>
  <c r="E8561" i="6"/>
  <c r="E8562" i="6"/>
  <c r="E8563" i="6"/>
  <c r="E8564" i="6"/>
  <c r="E8565" i="6"/>
  <c r="E8566" i="6"/>
  <c r="E8567" i="6"/>
  <c r="E8568" i="6"/>
  <c r="E8569" i="6"/>
  <c r="E8570" i="6"/>
  <c r="E8571" i="6"/>
  <c r="E8572" i="6"/>
  <c r="E8573" i="6"/>
  <c r="E8574" i="6"/>
  <c r="E8575" i="6"/>
  <c r="E8576" i="6"/>
  <c r="E8577" i="6"/>
  <c r="E8578" i="6"/>
  <c r="E8579" i="6"/>
  <c r="E8580" i="6"/>
  <c r="E8581" i="6"/>
  <c r="E8582" i="6"/>
  <c r="E8583" i="6"/>
  <c r="E8584" i="6"/>
  <c r="E8585" i="6"/>
  <c r="E8586" i="6"/>
  <c r="E8587" i="6"/>
  <c r="E8588" i="6"/>
  <c r="E8589" i="6"/>
  <c r="E8590" i="6"/>
  <c r="E8591" i="6"/>
  <c r="E8592" i="6"/>
  <c r="E8593" i="6"/>
  <c r="E8594" i="6"/>
  <c r="E8595" i="6"/>
  <c r="E8596" i="6"/>
  <c r="E8597" i="6"/>
  <c r="E8598" i="6"/>
  <c r="E8599" i="6"/>
  <c r="E8600" i="6"/>
  <c r="E8601" i="6"/>
  <c r="E8602" i="6"/>
  <c r="E8603" i="6"/>
  <c r="E8604" i="6"/>
  <c r="E8605" i="6"/>
  <c r="E8606" i="6"/>
  <c r="E8607" i="6"/>
  <c r="E8608" i="6"/>
  <c r="E8609" i="6"/>
  <c r="E8610" i="6"/>
  <c r="E8611" i="6"/>
  <c r="E8612" i="6"/>
  <c r="E8613" i="6"/>
  <c r="E8614" i="6"/>
  <c r="E8615" i="6"/>
  <c r="E8616" i="6"/>
  <c r="E8617" i="6"/>
  <c r="E8618" i="6"/>
  <c r="E8619" i="6"/>
  <c r="E8620" i="6"/>
  <c r="E8621" i="6"/>
  <c r="E8622" i="6"/>
  <c r="E8623" i="6"/>
  <c r="E8624" i="6"/>
  <c r="E8625" i="6"/>
  <c r="E8626" i="6"/>
  <c r="E8627" i="6"/>
  <c r="E8628" i="6"/>
  <c r="E8629" i="6"/>
  <c r="E8630" i="6"/>
  <c r="E8631" i="6"/>
  <c r="E8632" i="6"/>
  <c r="E8633" i="6"/>
  <c r="E8634" i="6"/>
  <c r="E8635" i="6"/>
  <c r="E8636" i="6"/>
  <c r="E8637" i="6"/>
  <c r="E8638" i="6"/>
  <c r="E8639" i="6"/>
  <c r="E8640" i="6"/>
  <c r="E8641" i="6"/>
  <c r="E8642" i="6"/>
  <c r="E8643" i="6"/>
  <c r="E8644" i="6"/>
  <c r="E8645" i="6"/>
  <c r="E8646" i="6"/>
  <c r="E8647" i="6"/>
  <c r="E8648" i="6"/>
  <c r="E8649" i="6"/>
  <c r="E8650" i="6"/>
  <c r="E8651" i="6"/>
  <c r="E8652" i="6"/>
  <c r="E8653" i="6"/>
  <c r="E8654" i="6"/>
  <c r="E8655" i="6"/>
  <c r="E8656" i="6"/>
  <c r="E8657" i="6"/>
  <c r="E8658" i="6"/>
  <c r="E8659" i="6"/>
  <c r="E8660" i="6"/>
  <c r="E8661" i="6"/>
  <c r="E8662" i="6"/>
  <c r="E8663" i="6"/>
  <c r="E8664" i="6"/>
  <c r="E8665" i="6"/>
  <c r="E8666" i="6"/>
  <c r="E8667" i="6"/>
  <c r="E8668" i="6"/>
  <c r="E8669" i="6"/>
  <c r="E8670" i="6"/>
  <c r="E8671" i="6"/>
  <c r="E8672" i="6"/>
  <c r="E8673" i="6"/>
  <c r="E8674" i="6"/>
  <c r="E8675" i="6"/>
  <c r="E8676" i="6"/>
  <c r="E8677" i="6"/>
  <c r="E8678" i="6"/>
  <c r="E8679" i="6"/>
  <c r="E8680" i="6"/>
  <c r="E8681" i="6"/>
  <c r="E8682" i="6"/>
  <c r="E8683" i="6"/>
  <c r="E8684" i="6"/>
  <c r="E8685" i="6"/>
  <c r="E8686" i="6"/>
  <c r="E8687" i="6"/>
  <c r="E8688" i="6"/>
  <c r="E8689" i="6"/>
  <c r="E8690" i="6"/>
  <c r="E8691" i="6"/>
  <c r="E8692" i="6"/>
  <c r="E8693" i="6"/>
  <c r="E8694" i="6"/>
  <c r="E8695" i="6"/>
  <c r="E8696" i="6"/>
  <c r="E8697" i="6"/>
  <c r="E8698" i="6"/>
  <c r="E8699" i="6"/>
  <c r="E8700" i="6"/>
  <c r="E8701" i="6"/>
  <c r="E8702" i="6"/>
  <c r="E8703" i="6"/>
  <c r="E8704" i="6"/>
  <c r="E8705" i="6"/>
  <c r="E8706" i="6"/>
  <c r="E8707" i="6"/>
  <c r="E8708" i="6"/>
  <c r="E8709" i="6"/>
  <c r="E8710" i="6"/>
  <c r="E8711" i="6"/>
  <c r="E8712" i="6"/>
  <c r="E8713" i="6"/>
  <c r="E8714" i="6"/>
  <c r="E8715" i="6"/>
  <c r="E8716" i="6"/>
  <c r="E8717" i="6"/>
  <c r="E8718" i="6"/>
  <c r="E8719" i="6"/>
  <c r="E8720" i="6"/>
  <c r="E8721" i="6"/>
  <c r="E8722" i="6"/>
  <c r="E8723" i="6"/>
  <c r="E8724" i="6"/>
  <c r="E8725" i="6"/>
  <c r="E8726" i="6"/>
  <c r="E8727" i="6"/>
  <c r="E8728" i="6"/>
  <c r="E8729" i="6"/>
  <c r="E8730" i="6"/>
  <c r="E8731" i="6"/>
  <c r="E8732" i="6"/>
  <c r="E8733" i="6"/>
  <c r="E8734" i="6"/>
  <c r="E8735" i="6"/>
  <c r="E8736" i="6"/>
  <c r="E8737" i="6"/>
  <c r="E8738" i="6"/>
  <c r="E8739" i="6"/>
  <c r="E8740" i="6"/>
  <c r="E8741" i="6"/>
  <c r="E8742" i="6"/>
  <c r="E8743" i="6"/>
  <c r="E8744" i="6"/>
  <c r="E8745" i="6"/>
  <c r="E8746" i="6"/>
  <c r="E8747" i="6"/>
  <c r="E8748" i="6"/>
  <c r="E8749" i="6"/>
  <c r="E8750" i="6"/>
  <c r="E8751" i="6"/>
  <c r="E8752" i="6"/>
  <c r="E8753" i="6"/>
  <c r="E8754" i="6"/>
  <c r="E8755" i="6"/>
  <c r="E8756" i="6"/>
  <c r="E8757" i="6"/>
  <c r="E8758" i="6"/>
  <c r="E8759" i="6"/>
  <c r="E8760" i="6"/>
  <c r="E8761" i="6"/>
  <c r="E8762" i="6"/>
  <c r="E8763" i="6"/>
  <c r="E8764" i="6"/>
  <c r="E8765" i="6"/>
  <c r="E8766" i="6"/>
  <c r="E8767" i="6"/>
  <c r="E8768" i="6"/>
  <c r="E8769" i="6"/>
  <c r="E8770" i="6"/>
  <c r="E8771" i="6"/>
  <c r="E8772" i="6"/>
  <c r="E8773" i="6"/>
  <c r="E8774" i="6"/>
  <c r="E8775" i="6"/>
  <c r="E8776" i="6"/>
  <c r="E8777" i="6"/>
  <c r="E8778" i="6"/>
  <c r="E8779" i="6"/>
  <c r="E8780" i="6"/>
  <c r="E8781" i="6"/>
  <c r="E8782" i="6"/>
  <c r="E8783" i="6"/>
  <c r="E8784" i="6"/>
  <c r="E8785" i="6"/>
  <c r="E8786" i="6"/>
  <c r="E8787" i="6"/>
  <c r="E8788" i="6"/>
  <c r="E8789" i="6"/>
  <c r="E8790" i="6"/>
  <c r="E8791" i="6"/>
  <c r="E8792" i="6"/>
  <c r="E8793" i="6"/>
  <c r="E8794" i="6"/>
  <c r="E8795" i="6"/>
  <c r="E8796" i="6"/>
  <c r="E8797" i="6"/>
  <c r="E8798" i="6"/>
  <c r="E8799" i="6"/>
  <c r="E8800" i="6"/>
  <c r="E8801" i="6"/>
  <c r="E8802" i="6"/>
  <c r="E8803" i="6"/>
  <c r="E8804" i="6"/>
  <c r="E8805" i="6"/>
  <c r="E8806" i="6"/>
  <c r="E8807" i="6"/>
  <c r="E8808" i="6"/>
  <c r="E8809" i="6"/>
  <c r="E8810" i="6"/>
  <c r="E8811" i="6"/>
  <c r="E8812" i="6"/>
  <c r="E8813" i="6"/>
  <c r="E8814" i="6"/>
  <c r="E8815" i="6"/>
  <c r="E8816" i="6"/>
  <c r="E8817" i="6"/>
  <c r="E8818" i="6"/>
  <c r="E8819" i="6"/>
  <c r="E8820" i="6"/>
  <c r="E8821" i="6"/>
  <c r="E8822" i="6"/>
  <c r="E8823" i="6"/>
  <c r="E8824" i="6"/>
  <c r="E8825" i="6"/>
  <c r="E8826" i="6"/>
  <c r="E8827" i="6"/>
  <c r="E8828" i="6"/>
  <c r="E8829" i="6"/>
  <c r="E8830" i="6"/>
  <c r="E8831" i="6"/>
  <c r="E8832" i="6"/>
  <c r="E8833" i="6"/>
  <c r="E8834" i="6"/>
  <c r="E8835" i="6"/>
  <c r="E8836" i="6"/>
  <c r="E8837" i="6"/>
  <c r="E8838" i="6"/>
  <c r="E8839" i="6"/>
  <c r="E8840" i="6"/>
  <c r="E8841" i="6"/>
  <c r="E8842" i="6"/>
  <c r="E8843" i="6"/>
  <c r="E8844" i="6"/>
  <c r="E8845" i="6"/>
  <c r="E8846" i="6"/>
  <c r="E8847" i="6"/>
  <c r="E8848" i="6"/>
  <c r="E8849" i="6"/>
  <c r="E8850" i="6"/>
  <c r="E8851" i="6"/>
  <c r="E8852" i="6"/>
  <c r="E8853" i="6"/>
  <c r="E8854" i="6"/>
  <c r="E8855" i="6"/>
  <c r="E8856" i="6"/>
  <c r="E8857" i="6"/>
  <c r="E8858" i="6"/>
  <c r="E8859" i="6"/>
  <c r="E8860" i="6"/>
  <c r="E8861" i="6"/>
  <c r="E8862" i="6"/>
  <c r="E8863" i="6"/>
  <c r="E8864" i="6"/>
  <c r="E8865" i="6"/>
  <c r="E8866" i="6"/>
  <c r="E8867" i="6"/>
  <c r="E8868" i="6"/>
  <c r="E8869" i="6"/>
  <c r="E8870" i="6"/>
  <c r="E8871" i="6"/>
  <c r="E8872" i="6"/>
  <c r="E8873" i="6"/>
  <c r="E8874" i="6"/>
  <c r="E8875" i="6"/>
  <c r="E8876" i="6"/>
  <c r="E8877" i="6"/>
  <c r="E8878" i="6"/>
  <c r="E8879" i="6"/>
  <c r="E8880" i="6"/>
  <c r="E8881" i="6"/>
  <c r="E8882" i="6"/>
  <c r="E8883" i="6"/>
  <c r="E8884" i="6"/>
  <c r="E8885" i="6"/>
  <c r="E8886" i="6"/>
  <c r="E8887" i="6"/>
  <c r="E8888" i="6"/>
  <c r="E8889" i="6"/>
  <c r="E8890" i="6"/>
  <c r="E8891" i="6"/>
  <c r="E8892" i="6"/>
  <c r="E8893" i="6"/>
  <c r="E8894" i="6"/>
  <c r="E8895" i="6"/>
  <c r="E8896" i="6"/>
  <c r="E8897" i="6"/>
  <c r="E8898" i="6"/>
  <c r="E8899" i="6"/>
  <c r="E8900" i="6"/>
  <c r="E8901" i="6"/>
  <c r="E8902" i="6"/>
  <c r="E8903" i="6"/>
  <c r="E8904" i="6"/>
  <c r="E8905" i="6"/>
  <c r="E8906" i="6"/>
  <c r="E8907" i="6"/>
  <c r="E8908" i="6"/>
  <c r="E8909" i="6"/>
  <c r="E8910" i="6"/>
  <c r="E8911" i="6"/>
  <c r="E8912" i="6"/>
  <c r="E8913" i="6"/>
  <c r="E8914" i="6"/>
  <c r="E8915" i="6"/>
  <c r="E8916" i="6"/>
  <c r="E8917" i="6"/>
  <c r="E8918" i="6"/>
  <c r="E8919" i="6"/>
  <c r="E8920" i="6"/>
  <c r="E8921" i="6"/>
  <c r="E8922" i="6"/>
  <c r="E8923" i="6"/>
  <c r="E8924" i="6"/>
  <c r="E8925" i="6"/>
  <c r="E8926" i="6"/>
  <c r="E8927" i="6"/>
  <c r="E8928" i="6"/>
  <c r="E8929" i="6"/>
  <c r="E8930" i="6"/>
  <c r="E8931" i="6"/>
  <c r="E8932" i="6"/>
  <c r="E8933" i="6"/>
  <c r="E8934" i="6"/>
  <c r="E8935" i="6"/>
  <c r="E8936" i="6"/>
  <c r="E8937" i="6"/>
  <c r="E8938" i="6"/>
  <c r="E8939" i="6"/>
  <c r="E8940" i="6"/>
  <c r="E8941" i="6"/>
  <c r="E8942" i="6"/>
  <c r="E8943" i="6"/>
  <c r="E8944" i="6"/>
  <c r="E8945" i="6"/>
  <c r="E8946" i="6"/>
  <c r="E8947" i="6"/>
  <c r="E8948" i="6"/>
  <c r="E8949" i="6"/>
  <c r="E8950" i="6"/>
  <c r="E8951" i="6"/>
  <c r="E8952" i="6"/>
  <c r="E8953" i="6"/>
  <c r="E8954" i="6"/>
  <c r="E8955" i="6"/>
  <c r="E8956" i="6"/>
  <c r="E8957" i="6"/>
  <c r="E8958" i="6"/>
  <c r="E8959" i="6"/>
  <c r="E8960" i="6"/>
  <c r="E8961" i="6"/>
  <c r="E8962" i="6"/>
  <c r="E8963" i="6"/>
  <c r="E8964" i="6"/>
  <c r="E8965" i="6"/>
  <c r="E8966" i="6"/>
  <c r="E8967" i="6"/>
  <c r="E8968" i="6"/>
  <c r="E8969" i="6"/>
  <c r="E8970" i="6"/>
  <c r="E8971" i="6"/>
  <c r="E8972" i="6"/>
  <c r="E8973" i="6"/>
  <c r="E8974" i="6"/>
  <c r="E8975" i="6"/>
  <c r="E8976" i="6"/>
  <c r="E8977" i="6"/>
  <c r="E8978" i="6"/>
  <c r="E8979" i="6"/>
  <c r="E8980" i="6"/>
  <c r="E8981" i="6"/>
  <c r="E8982" i="6"/>
  <c r="E8983" i="6"/>
  <c r="E8984" i="6"/>
  <c r="E8985" i="6"/>
  <c r="E8986" i="6"/>
  <c r="E8987" i="6"/>
  <c r="E8988" i="6"/>
  <c r="E8989" i="6"/>
  <c r="E8990" i="6"/>
  <c r="E8991" i="6"/>
  <c r="E8992" i="6"/>
  <c r="E8993" i="6"/>
  <c r="E8994" i="6"/>
  <c r="E8995" i="6"/>
  <c r="E8996" i="6"/>
  <c r="E8997" i="6"/>
  <c r="E8998" i="6"/>
  <c r="E8999" i="6"/>
  <c r="E9000" i="6"/>
  <c r="E9001" i="6"/>
  <c r="E9002" i="6"/>
  <c r="E9003" i="6"/>
  <c r="E9004" i="6"/>
  <c r="E9005" i="6"/>
  <c r="E9006" i="6"/>
  <c r="E9007" i="6"/>
  <c r="E9008" i="6"/>
  <c r="E9009" i="6"/>
  <c r="E9010" i="6"/>
  <c r="E9011" i="6"/>
  <c r="E9012" i="6"/>
  <c r="E9013" i="6"/>
  <c r="E9014" i="6"/>
  <c r="E9015" i="6"/>
  <c r="E9016" i="6"/>
  <c r="E9017" i="6"/>
  <c r="E9018" i="6"/>
  <c r="E9019" i="6"/>
  <c r="E9020" i="6"/>
  <c r="E9021" i="6"/>
  <c r="E9022" i="6"/>
  <c r="E9023" i="6"/>
  <c r="E9024" i="6"/>
  <c r="E9025" i="6"/>
  <c r="E9026" i="6"/>
  <c r="E9027" i="6"/>
  <c r="E9028" i="6"/>
  <c r="E9029" i="6"/>
  <c r="E9030" i="6"/>
  <c r="E9031" i="6"/>
  <c r="E9032" i="6"/>
  <c r="E9033" i="6"/>
  <c r="E9034" i="6"/>
  <c r="E9035" i="6"/>
  <c r="E9036" i="6"/>
  <c r="E9037" i="6"/>
  <c r="E9038" i="6"/>
  <c r="E9039" i="6"/>
  <c r="E9040" i="6"/>
  <c r="E9041" i="6"/>
  <c r="E9042" i="6"/>
  <c r="E9043" i="6"/>
  <c r="E9044" i="6"/>
  <c r="E9045" i="6"/>
  <c r="E9046" i="6"/>
  <c r="E9047" i="6"/>
  <c r="E9048" i="6"/>
  <c r="E9049" i="6"/>
  <c r="E9050" i="6"/>
  <c r="E9051" i="6"/>
  <c r="E9052" i="6"/>
  <c r="E9053" i="6"/>
  <c r="E9054" i="6"/>
  <c r="E9055" i="6"/>
  <c r="E9056" i="6"/>
  <c r="E9057" i="6"/>
  <c r="E9058" i="6"/>
  <c r="E9059" i="6"/>
  <c r="E9060" i="6"/>
  <c r="E9061" i="6"/>
  <c r="E9062" i="6"/>
  <c r="E9063" i="6"/>
  <c r="E9064" i="6"/>
  <c r="E9065" i="6"/>
  <c r="E9066" i="6"/>
  <c r="E9067" i="6"/>
  <c r="E9068" i="6"/>
  <c r="E9069" i="6"/>
  <c r="E9070" i="6"/>
  <c r="E9071" i="6"/>
  <c r="E9072" i="6"/>
  <c r="E9073" i="6"/>
  <c r="E9074" i="6"/>
  <c r="E9075" i="6"/>
  <c r="E9076" i="6"/>
  <c r="E9077" i="6"/>
  <c r="E9078" i="6"/>
  <c r="E9079" i="6"/>
  <c r="E9080" i="6"/>
  <c r="E9081" i="6"/>
  <c r="E9082" i="6"/>
  <c r="E9083" i="6"/>
  <c r="E9084" i="6"/>
  <c r="E9085" i="6"/>
  <c r="E9086" i="6"/>
  <c r="E9087" i="6"/>
  <c r="E9088" i="6"/>
  <c r="E9089" i="6"/>
  <c r="E9090" i="6"/>
  <c r="E9091" i="6"/>
  <c r="E9092" i="6"/>
  <c r="E9093" i="6"/>
  <c r="E9094" i="6"/>
  <c r="E9095" i="6"/>
  <c r="E9096" i="6"/>
  <c r="E9097" i="6"/>
  <c r="E9098" i="6"/>
  <c r="E9099" i="6"/>
  <c r="E9100" i="6"/>
  <c r="E9101" i="6"/>
  <c r="E9102" i="6"/>
  <c r="E9103" i="6"/>
  <c r="E9104" i="6"/>
  <c r="E9105" i="6"/>
  <c r="E9106" i="6"/>
  <c r="E9107" i="6"/>
  <c r="E9108" i="6"/>
  <c r="E9109" i="6"/>
  <c r="E9110" i="6"/>
  <c r="E9111" i="6"/>
  <c r="E9112" i="6"/>
  <c r="E9113" i="6"/>
  <c r="E9114" i="6"/>
  <c r="E9115" i="6"/>
  <c r="E9116" i="6"/>
  <c r="E9117" i="6"/>
  <c r="E9118" i="6"/>
  <c r="E9119" i="6"/>
  <c r="E9120" i="6"/>
  <c r="E9121" i="6"/>
  <c r="E9122" i="6"/>
  <c r="E9123" i="6"/>
  <c r="E9124" i="6"/>
  <c r="E9125" i="6"/>
  <c r="E9126" i="6"/>
  <c r="E9127" i="6"/>
  <c r="E9128" i="6"/>
  <c r="E9129" i="6"/>
  <c r="E9130" i="6"/>
  <c r="E9131" i="6"/>
  <c r="E9132" i="6"/>
  <c r="E9133" i="6"/>
  <c r="E9134" i="6"/>
  <c r="E9135" i="6"/>
  <c r="E9136" i="6"/>
  <c r="E9137" i="6"/>
  <c r="E9138" i="6"/>
  <c r="E9139" i="6"/>
  <c r="E9140" i="6"/>
  <c r="E9141" i="6"/>
  <c r="E9142" i="6"/>
  <c r="E9143" i="6"/>
  <c r="E9144" i="6"/>
  <c r="E9145" i="6"/>
  <c r="E9146" i="6"/>
  <c r="E9147" i="6"/>
  <c r="E9148" i="6"/>
  <c r="E9149" i="6"/>
  <c r="E9150" i="6"/>
  <c r="E9151" i="6"/>
  <c r="E9152" i="6"/>
  <c r="E9153" i="6"/>
  <c r="E9154" i="6"/>
  <c r="E9155" i="6"/>
  <c r="E9156" i="6"/>
  <c r="E9157" i="6"/>
  <c r="E9158" i="6"/>
  <c r="E9159" i="6"/>
  <c r="E9160" i="6"/>
  <c r="E9161" i="6"/>
  <c r="E9162" i="6"/>
  <c r="E9163" i="6"/>
  <c r="E9164" i="6"/>
  <c r="E9165" i="6"/>
  <c r="E9166" i="6"/>
  <c r="E9167" i="6"/>
  <c r="E9168" i="6"/>
  <c r="E9169" i="6"/>
  <c r="E9170" i="6"/>
  <c r="E9171" i="6"/>
  <c r="E9172" i="6"/>
  <c r="E9173" i="6"/>
  <c r="E9174" i="6"/>
  <c r="E9175" i="6"/>
  <c r="E9176" i="6"/>
  <c r="E9177" i="6"/>
  <c r="E9178" i="6"/>
  <c r="E9179" i="6"/>
  <c r="E9180" i="6"/>
  <c r="E9181" i="6"/>
  <c r="E9182" i="6"/>
  <c r="E9183" i="6"/>
  <c r="E9184" i="6"/>
  <c r="E9185" i="6"/>
  <c r="E9186" i="6"/>
  <c r="E9187" i="6"/>
  <c r="E9188" i="6"/>
  <c r="E9189" i="6"/>
  <c r="E9190" i="6"/>
  <c r="E9191" i="6"/>
  <c r="E9192" i="6"/>
  <c r="E9193" i="6"/>
  <c r="E9194" i="6"/>
  <c r="E9195" i="6"/>
  <c r="E9196" i="6"/>
  <c r="E9197" i="6"/>
  <c r="E9198" i="6"/>
  <c r="E9199" i="6"/>
  <c r="E9200" i="6"/>
  <c r="E9201" i="6"/>
  <c r="E9202" i="6"/>
  <c r="E9203" i="6"/>
  <c r="E9204" i="6"/>
  <c r="E9205" i="6"/>
  <c r="E9206" i="6"/>
  <c r="E9207" i="6"/>
  <c r="E9208" i="6"/>
  <c r="E9209" i="6"/>
  <c r="E9210" i="6"/>
  <c r="E9211" i="6"/>
  <c r="E9212" i="6"/>
  <c r="E9213" i="6"/>
  <c r="E9214" i="6"/>
  <c r="E9215" i="6"/>
  <c r="E9216" i="6"/>
  <c r="E9217" i="6"/>
  <c r="E9218" i="6"/>
  <c r="E9219" i="6"/>
  <c r="E9220" i="6"/>
  <c r="E9221" i="6"/>
  <c r="E9222" i="6"/>
  <c r="E9223" i="6"/>
  <c r="E9224" i="6"/>
  <c r="E9225" i="6"/>
  <c r="E9226" i="6"/>
  <c r="E9227" i="6"/>
  <c r="E9228" i="6"/>
  <c r="E9229" i="6"/>
  <c r="E9230" i="6"/>
  <c r="E9231" i="6"/>
  <c r="E9232" i="6"/>
  <c r="E9233" i="6"/>
  <c r="E9234" i="6"/>
  <c r="E9235" i="6"/>
  <c r="E9236" i="6"/>
  <c r="E9237" i="6"/>
  <c r="E9238" i="6"/>
  <c r="E9239" i="6"/>
  <c r="E9240" i="6"/>
  <c r="E9241" i="6"/>
  <c r="E9242" i="6"/>
  <c r="E9243" i="6"/>
  <c r="E9244" i="6"/>
  <c r="E9245" i="6"/>
  <c r="E9246" i="6"/>
  <c r="E9247" i="6"/>
  <c r="E9248" i="6"/>
  <c r="E9249" i="6"/>
  <c r="E9250" i="6"/>
  <c r="E9251" i="6"/>
  <c r="E9252" i="6"/>
  <c r="E9253" i="6"/>
  <c r="E9254" i="6"/>
  <c r="E9255" i="6"/>
  <c r="E9256" i="6"/>
  <c r="E9257" i="6"/>
  <c r="E9258" i="6"/>
  <c r="E9259" i="6"/>
  <c r="E9260" i="6"/>
  <c r="E9261" i="6"/>
  <c r="E9262" i="6"/>
  <c r="E9263" i="6"/>
  <c r="E9264" i="6"/>
  <c r="E9265" i="6"/>
  <c r="E9266" i="6"/>
  <c r="E9267" i="6"/>
  <c r="E9268" i="6"/>
  <c r="E9269" i="6"/>
  <c r="E9270" i="6"/>
  <c r="E9271" i="6"/>
  <c r="E9272" i="6"/>
  <c r="E9273" i="6"/>
  <c r="E9274" i="6"/>
  <c r="E9275" i="6"/>
  <c r="E9276" i="6"/>
  <c r="E9277" i="6"/>
  <c r="E9278" i="6"/>
  <c r="E9279" i="6"/>
  <c r="E9280" i="6"/>
  <c r="E9281" i="6"/>
  <c r="E9282" i="6"/>
  <c r="E9283" i="6"/>
  <c r="E9284" i="6"/>
  <c r="E9285" i="6"/>
  <c r="E9286" i="6"/>
  <c r="E9287" i="6"/>
  <c r="E9288" i="6"/>
  <c r="E9289" i="6"/>
  <c r="E9290" i="6"/>
  <c r="E9291" i="6"/>
  <c r="E9292" i="6"/>
  <c r="E9293" i="6"/>
  <c r="E9294" i="6"/>
  <c r="E9295" i="6"/>
  <c r="E9296" i="6"/>
  <c r="E9297" i="6"/>
  <c r="E9298" i="6"/>
  <c r="E9299" i="6"/>
  <c r="E9300" i="6"/>
  <c r="E9301" i="6"/>
  <c r="E9302" i="6"/>
  <c r="E9303" i="6"/>
  <c r="E9304" i="6"/>
  <c r="E9305" i="6"/>
  <c r="E9306" i="6"/>
  <c r="E9307" i="6"/>
  <c r="E9308" i="6"/>
  <c r="E9309" i="6"/>
  <c r="E9310" i="6"/>
  <c r="E9311" i="6"/>
  <c r="E9312" i="6"/>
  <c r="E9313" i="6"/>
  <c r="E9314" i="6"/>
  <c r="E9315" i="6"/>
  <c r="E9316" i="6"/>
  <c r="E9317" i="6"/>
  <c r="E9318" i="6"/>
  <c r="E9319" i="6"/>
  <c r="E9320" i="6"/>
  <c r="E9321" i="6"/>
  <c r="E9322" i="6"/>
  <c r="E9323" i="6"/>
  <c r="E9324" i="6"/>
  <c r="E9325" i="6"/>
  <c r="E9326" i="6"/>
  <c r="E9327" i="6"/>
  <c r="E9328" i="6"/>
  <c r="E9329" i="6"/>
  <c r="E9330" i="6"/>
  <c r="E9331" i="6"/>
  <c r="E9332" i="6"/>
  <c r="E9333" i="6"/>
  <c r="E9334" i="6"/>
  <c r="E9335" i="6"/>
  <c r="E9336" i="6"/>
  <c r="E9337" i="6"/>
  <c r="E9338" i="6"/>
  <c r="E9339" i="6"/>
  <c r="E9340" i="6"/>
  <c r="E9341" i="6"/>
  <c r="E9342" i="6"/>
  <c r="E9343" i="6"/>
  <c r="E9344" i="6"/>
  <c r="E9345" i="6"/>
  <c r="E9346" i="6"/>
  <c r="E9347" i="6"/>
  <c r="E9348" i="6"/>
  <c r="E9349" i="6"/>
  <c r="E9350" i="6"/>
  <c r="E9351" i="6"/>
  <c r="E9352" i="6"/>
  <c r="E9353" i="6"/>
  <c r="E9354" i="6"/>
  <c r="E9355" i="6"/>
  <c r="E9356" i="6"/>
  <c r="E9357" i="6"/>
  <c r="E9358" i="6"/>
  <c r="E9359" i="6"/>
  <c r="E9360" i="6"/>
  <c r="E9361" i="6"/>
  <c r="E9362" i="6"/>
  <c r="E9363" i="6"/>
  <c r="E9364" i="6"/>
  <c r="E9365" i="6"/>
  <c r="E9366" i="6"/>
  <c r="E9367" i="6"/>
  <c r="E9368" i="6"/>
  <c r="E9369" i="6"/>
  <c r="E9370" i="6"/>
  <c r="E9371" i="6"/>
  <c r="E9372" i="6"/>
  <c r="E9373" i="6"/>
  <c r="E9374" i="6"/>
  <c r="E9375" i="6"/>
  <c r="E9376" i="6"/>
  <c r="E9377" i="6"/>
  <c r="E9378" i="6"/>
  <c r="E9379" i="6"/>
  <c r="E9380" i="6"/>
  <c r="E9381" i="6"/>
  <c r="E9382" i="6"/>
  <c r="E9383" i="6"/>
  <c r="E9384" i="6"/>
  <c r="E9385" i="6"/>
  <c r="E9386" i="6"/>
  <c r="E9387" i="6"/>
  <c r="E9388" i="6"/>
  <c r="E9389" i="6"/>
  <c r="E9390" i="6"/>
  <c r="E9391" i="6"/>
  <c r="E9392" i="6"/>
  <c r="E9393" i="6"/>
  <c r="E9394" i="6"/>
  <c r="E9395" i="6"/>
  <c r="E9396" i="6"/>
  <c r="E9397" i="6"/>
  <c r="E9398" i="6"/>
  <c r="E9399" i="6"/>
  <c r="E9400" i="6"/>
  <c r="E9401" i="6"/>
  <c r="E9402" i="6"/>
  <c r="E9403" i="6"/>
  <c r="E9404" i="6"/>
  <c r="E9405" i="6"/>
  <c r="E9406" i="6"/>
  <c r="E9407" i="6"/>
  <c r="E9408" i="6"/>
  <c r="E9409" i="6"/>
  <c r="E9410" i="6"/>
  <c r="E9411" i="6"/>
  <c r="E9412" i="6"/>
  <c r="E9413" i="6"/>
  <c r="E9414" i="6"/>
  <c r="E9415" i="6"/>
  <c r="E9416" i="6"/>
  <c r="E9417" i="6"/>
  <c r="E9418" i="6"/>
  <c r="E9419" i="6"/>
  <c r="E9420" i="6"/>
  <c r="E9421" i="6"/>
  <c r="E9422" i="6"/>
  <c r="E9423" i="6"/>
  <c r="E9424" i="6"/>
  <c r="E9425" i="6"/>
  <c r="E9426" i="6"/>
  <c r="E9427" i="6"/>
  <c r="E9428" i="6"/>
  <c r="E9429" i="6"/>
  <c r="E9430" i="6"/>
  <c r="E9431" i="6"/>
  <c r="E9432" i="6"/>
  <c r="E9433" i="6"/>
  <c r="E9434" i="6"/>
  <c r="E9435" i="6"/>
  <c r="E9436" i="6"/>
  <c r="E9437" i="6"/>
  <c r="E9438" i="6"/>
  <c r="E9439" i="6"/>
  <c r="E9440" i="6"/>
  <c r="E9441" i="6"/>
  <c r="E9442" i="6"/>
  <c r="E9443" i="6"/>
  <c r="E9444" i="6"/>
  <c r="E9445" i="6"/>
  <c r="E9446" i="6"/>
  <c r="E9447" i="6"/>
  <c r="E9448" i="6"/>
  <c r="E9449" i="6"/>
  <c r="E9450" i="6"/>
  <c r="E9451" i="6"/>
  <c r="E9452" i="6"/>
  <c r="E9453" i="6"/>
  <c r="E9454" i="6"/>
  <c r="E9455" i="6"/>
  <c r="E9456" i="6"/>
  <c r="E9457" i="6"/>
  <c r="E9458" i="6"/>
  <c r="E9459" i="6"/>
  <c r="E9460" i="6"/>
  <c r="E9461" i="6"/>
  <c r="E9462" i="6"/>
  <c r="E9463" i="6"/>
  <c r="E9464" i="6"/>
  <c r="E9465" i="6"/>
  <c r="E9466" i="6"/>
  <c r="E9467" i="6"/>
  <c r="E9468" i="6"/>
  <c r="E9469" i="6"/>
  <c r="E9470" i="6"/>
  <c r="E9471" i="6"/>
  <c r="E9472" i="6"/>
  <c r="E9473" i="6"/>
  <c r="E9474" i="6"/>
  <c r="E9475" i="6"/>
  <c r="E9476" i="6"/>
  <c r="E9477" i="6"/>
  <c r="E9478" i="6"/>
  <c r="E9479" i="6"/>
  <c r="E9480" i="6"/>
  <c r="E9481" i="6"/>
  <c r="E9482" i="6"/>
  <c r="E9483" i="6"/>
  <c r="E9484" i="6"/>
  <c r="E9485" i="6"/>
  <c r="E9486" i="6"/>
  <c r="E9487" i="6"/>
  <c r="E9488" i="6"/>
  <c r="E9489" i="6"/>
  <c r="E9490" i="6"/>
  <c r="E9491" i="6"/>
  <c r="E9492" i="6"/>
  <c r="E9493" i="6"/>
  <c r="E9494" i="6"/>
  <c r="E9495" i="6"/>
  <c r="E9496" i="6"/>
  <c r="E9497" i="6"/>
  <c r="E9498" i="6"/>
  <c r="E9499" i="6"/>
  <c r="E9500" i="6"/>
  <c r="E9501" i="6"/>
  <c r="E9502" i="6"/>
  <c r="E9503" i="6"/>
  <c r="E9504" i="6"/>
  <c r="E9505" i="6"/>
  <c r="E9506" i="6"/>
  <c r="E9507" i="6"/>
  <c r="E9508" i="6"/>
  <c r="E9509" i="6"/>
  <c r="E9510" i="6"/>
  <c r="E9511" i="6"/>
  <c r="E9512" i="6"/>
  <c r="E9513" i="6"/>
  <c r="E9514" i="6"/>
  <c r="E9515" i="6"/>
  <c r="E9516" i="6"/>
  <c r="E9517" i="6"/>
  <c r="E9518" i="6"/>
  <c r="E9519" i="6"/>
  <c r="E9520" i="6"/>
  <c r="E9521" i="6"/>
  <c r="E9522" i="6"/>
  <c r="E9523" i="6"/>
  <c r="E9524" i="6"/>
  <c r="E9525" i="6"/>
  <c r="E9526" i="6"/>
  <c r="E9527" i="6"/>
  <c r="E9528" i="6"/>
  <c r="E9529" i="6"/>
  <c r="E9530" i="6"/>
  <c r="E9531" i="6"/>
  <c r="E9532" i="6"/>
  <c r="E9533" i="6"/>
  <c r="E9534" i="6"/>
  <c r="E9535" i="6"/>
  <c r="E9536" i="6"/>
  <c r="E9537" i="6"/>
  <c r="E9538" i="6"/>
  <c r="E9539" i="6"/>
  <c r="E9540" i="6"/>
  <c r="E9541" i="6"/>
  <c r="E9542" i="6"/>
  <c r="E9543" i="6"/>
  <c r="E9544" i="6"/>
  <c r="E9545" i="6"/>
  <c r="E9546" i="6"/>
  <c r="E9547" i="6"/>
  <c r="E9548" i="6"/>
  <c r="E9549" i="6"/>
  <c r="E9550" i="6"/>
  <c r="E9551" i="6"/>
  <c r="E9552" i="6"/>
  <c r="E9553" i="6"/>
  <c r="E9554" i="6"/>
  <c r="E9555" i="6"/>
  <c r="E9556" i="6"/>
  <c r="E9557" i="6"/>
  <c r="E9558" i="6"/>
  <c r="E9559" i="6"/>
  <c r="E9560" i="6"/>
  <c r="E9561" i="6"/>
  <c r="E9562" i="6"/>
  <c r="E9563" i="6"/>
  <c r="E9564" i="6"/>
  <c r="E9565" i="6"/>
  <c r="E9566" i="6"/>
  <c r="E9567" i="6"/>
  <c r="E9568" i="6"/>
  <c r="E9569" i="6"/>
  <c r="E9570" i="6"/>
  <c r="E9571" i="6"/>
  <c r="E9572" i="6"/>
  <c r="E9573" i="6"/>
  <c r="E9574" i="6"/>
  <c r="E9575" i="6"/>
  <c r="E9576" i="6"/>
  <c r="E9577" i="6"/>
  <c r="E9578" i="6"/>
  <c r="E9579" i="6"/>
  <c r="E9580" i="6"/>
  <c r="E9581" i="6"/>
  <c r="E9582" i="6"/>
  <c r="E9583" i="6"/>
  <c r="E9584" i="6"/>
  <c r="E9585" i="6"/>
  <c r="E9586" i="6"/>
  <c r="E9587" i="6"/>
  <c r="E9588" i="6"/>
  <c r="E9589" i="6"/>
  <c r="E9590" i="6"/>
  <c r="E9591" i="6"/>
  <c r="E9592" i="6"/>
  <c r="E9593" i="6"/>
  <c r="E9594" i="6"/>
  <c r="E9595" i="6"/>
  <c r="E9596" i="6"/>
  <c r="E9597" i="6"/>
  <c r="E9598" i="6"/>
  <c r="E9599" i="6"/>
  <c r="E9600" i="6"/>
  <c r="E9601" i="6"/>
  <c r="E9602" i="6"/>
  <c r="E9603" i="6"/>
  <c r="E9604" i="6"/>
  <c r="E9605" i="6"/>
  <c r="E9606" i="6"/>
  <c r="E9607" i="6"/>
  <c r="E9608" i="6"/>
  <c r="E9609" i="6"/>
  <c r="E9610" i="6"/>
  <c r="E9611" i="6"/>
  <c r="E9612" i="6"/>
  <c r="E9613" i="6"/>
  <c r="E9614" i="6"/>
  <c r="E9615" i="6"/>
  <c r="E9616" i="6"/>
  <c r="E9617" i="6"/>
  <c r="E9618" i="6"/>
  <c r="E9619" i="6"/>
  <c r="E9620" i="6"/>
  <c r="E9621" i="6"/>
  <c r="E9622" i="6"/>
  <c r="E9623" i="6"/>
  <c r="E9624" i="6"/>
  <c r="E9625" i="6"/>
  <c r="E9626" i="6"/>
  <c r="E9627" i="6"/>
  <c r="E9628" i="6"/>
  <c r="E9629" i="6"/>
  <c r="E9630" i="6"/>
  <c r="E9631" i="6"/>
  <c r="E9632" i="6"/>
  <c r="E9633" i="6"/>
  <c r="E9634" i="6"/>
  <c r="E9635" i="6"/>
  <c r="E9636" i="6"/>
  <c r="E9637" i="6"/>
  <c r="E9638" i="6"/>
  <c r="E9639" i="6"/>
  <c r="E9640" i="6"/>
  <c r="E9641" i="6"/>
  <c r="E9642" i="6"/>
  <c r="E9643" i="6"/>
  <c r="E9644" i="6"/>
  <c r="E9645" i="6"/>
  <c r="E9646" i="6"/>
  <c r="E9647" i="6"/>
  <c r="E9648" i="6"/>
  <c r="E9649" i="6"/>
  <c r="E9650" i="6"/>
  <c r="E9651" i="6"/>
  <c r="E9652" i="6"/>
  <c r="E9653" i="6"/>
  <c r="E9654" i="6"/>
  <c r="E9655" i="6"/>
  <c r="E9656" i="6"/>
  <c r="E9657" i="6"/>
  <c r="E9658" i="6"/>
  <c r="E9659" i="6"/>
  <c r="E9660" i="6"/>
  <c r="E9661" i="6"/>
  <c r="E9662" i="6"/>
  <c r="E9663" i="6"/>
  <c r="E9664" i="6"/>
  <c r="E9665" i="6"/>
  <c r="E9666" i="6"/>
  <c r="E9667" i="6"/>
  <c r="E9668" i="6"/>
  <c r="E9669" i="6"/>
  <c r="E9670" i="6"/>
  <c r="E9671" i="6"/>
  <c r="E9672" i="6"/>
  <c r="E9673" i="6"/>
  <c r="E9674" i="6"/>
  <c r="E9675" i="6"/>
  <c r="E9676" i="6"/>
  <c r="E9677" i="6"/>
  <c r="E9678" i="6"/>
  <c r="E9679" i="6"/>
  <c r="E9680" i="6"/>
  <c r="E9681" i="6"/>
  <c r="E9682" i="6"/>
  <c r="E9683" i="6"/>
  <c r="E9684" i="6"/>
  <c r="E9685" i="6"/>
  <c r="E9686" i="6"/>
  <c r="E9687" i="6"/>
  <c r="E9688" i="6"/>
  <c r="E9689" i="6"/>
  <c r="E9690" i="6"/>
  <c r="E9691" i="6"/>
  <c r="E9692" i="6"/>
  <c r="E9693" i="6"/>
  <c r="E9694" i="6"/>
  <c r="E9695" i="6"/>
  <c r="E9696" i="6"/>
  <c r="E9697" i="6"/>
  <c r="E9698" i="6"/>
  <c r="E9699" i="6"/>
  <c r="E9700" i="6"/>
  <c r="E9701" i="6"/>
  <c r="E9702" i="6"/>
  <c r="E9703" i="6"/>
  <c r="E9704" i="6"/>
  <c r="E9705" i="6"/>
  <c r="E9706" i="6"/>
  <c r="E9707" i="6"/>
  <c r="E9708" i="6"/>
  <c r="E9709" i="6"/>
  <c r="E9710" i="6"/>
  <c r="E9711" i="6"/>
  <c r="E9712" i="6"/>
  <c r="E9713" i="6"/>
  <c r="E9714" i="6"/>
  <c r="E9715" i="6"/>
  <c r="E9716" i="6"/>
  <c r="E9717" i="6"/>
  <c r="E9718" i="6"/>
  <c r="E9719" i="6"/>
  <c r="E9720" i="6"/>
  <c r="E9721" i="6"/>
  <c r="E9722" i="6"/>
  <c r="E9723" i="6"/>
  <c r="E9724" i="6"/>
  <c r="E9725" i="6"/>
  <c r="E9726" i="6"/>
  <c r="E9727" i="6"/>
  <c r="E9728" i="6"/>
  <c r="E9729" i="6"/>
  <c r="E9730" i="6"/>
  <c r="E9731" i="6"/>
  <c r="E9732" i="6"/>
  <c r="E9733" i="6"/>
  <c r="E9734" i="6"/>
  <c r="E9735" i="6"/>
  <c r="E9736" i="6"/>
  <c r="E9737" i="6"/>
  <c r="E9738" i="6"/>
  <c r="E9739" i="6"/>
  <c r="E9740" i="6"/>
  <c r="E9741" i="6"/>
  <c r="E9742" i="6"/>
  <c r="E9743" i="6"/>
  <c r="E9744" i="6"/>
  <c r="E9745" i="6"/>
  <c r="E9746" i="6"/>
  <c r="E9747" i="6"/>
  <c r="E9748" i="6"/>
  <c r="E9749" i="6"/>
  <c r="E9750" i="6"/>
  <c r="E9751" i="6"/>
  <c r="E9752" i="6"/>
  <c r="E9753" i="6"/>
  <c r="E9754" i="6"/>
  <c r="E9755" i="6"/>
  <c r="E9756" i="6"/>
  <c r="E9757" i="6"/>
  <c r="E9758" i="6"/>
  <c r="E9759" i="6"/>
  <c r="E9760" i="6"/>
  <c r="E9761" i="6"/>
  <c r="E9762" i="6"/>
  <c r="E9763" i="6"/>
  <c r="E9764" i="6"/>
  <c r="E9765" i="6"/>
  <c r="E9766" i="6"/>
  <c r="E9767" i="6"/>
  <c r="E9768" i="6"/>
  <c r="E9769" i="6"/>
  <c r="E9770" i="6"/>
  <c r="E9771" i="6"/>
  <c r="E9772" i="6"/>
  <c r="E9773" i="6"/>
  <c r="E9774" i="6"/>
  <c r="E9775" i="6"/>
  <c r="E9776" i="6"/>
  <c r="E9777" i="6"/>
  <c r="E9778" i="6"/>
  <c r="E9779" i="6"/>
  <c r="E9780" i="6"/>
  <c r="E9781" i="6"/>
  <c r="E9782" i="6"/>
  <c r="E9783" i="6"/>
  <c r="E9784" i="6"/>
  <c r="E9785" i="6"/>
  <c r="E9786" i="6"/>
  <c r="E9787" i="6"/>
  <c r="E9788" i="6"/>
  <c r="E9789" i="6"/>
  <c r="E9790" i="6"/>
  <c r="E9791" i="6"/>
  <c r="E9792" i="6"/>
  <c r="E9793" i="6"/>
  <c r="E9794" i="6"/>
  <c r="E9795" i="6"/>
  <c r="E9796" i="6"/>
  <c r="E9797" i="6"/>
  <c r="E9798" i="6"/>
  <c r="E9799" i="6"/>
  <c r="E9800" i="6"/>
  <c r="E9801" i="6"/>
  <c r="E9802" i="6"/>
  <c r="E9803" i="6"/>
  <c r="E9804" i="6"/>
  <c r="E9805" i="6"/>
  <c r="E9806" i="6"/>
  <c r="E9807" i="6"/>
  <c r="E9808" i="6"/>
  <c r="E9809" i="6"/>
  <c r="E9810" i="6"/>
  <c r="E9811" i="6"/>
  <c r="E9812" i="6"/>
  <c r="E9813" i="6"/>
  <c r="E9814" i="6"/>
  <c r="E9815" i="6"/>
  <c r="E9816" i="6"/>
  <c r="E9817" i="6"/>
  <c r="E9818" i="6"/>
  <c r="E9819" i="6"/>
  <c r="E9820" i="6"/>
  <c r="E9821" i="6"/>
  <c r="E9822" i="6"/>
  <c r="E9823" i="6"/>
  <c r="E9824" i="6"/>
  <c r="E9825" i="6"/>
  <c r="E9826" i="6"/>
  <c r="E9827" i="6"/>
  <c r="E9828" i="6"/>
  <c r="E9829" i="6"/>
  <c r="E9830" i="6"/>
  <c r="E9831" i="6"/>
  <c r="E9832" i="6"/>
  <c r="E9833" i="6"/>
  <c r="E9834" i="6"/>
  <c r="E9835" i="6"/>
  <c r="E9836" i="6"/>
  <c r="E9837" i="6"/>
  <c r="E9838" i="6"/>
  <c r="E9839" i="6"/>
  <c r="E9840" i="6"/>
  <c r="E9841" i="6"/>
  <c r="E9842" i="6"/>
  <c r="E9843" i="6"/>
  <c r="E9844" i="6"/>
  <c r="E9845" i="6"/>
  <c r="E9846" i="6"/>
  <c r="E9847" i="6"/>
  <c r="E9848" i="6"/>
  <c r="E9849" i="6"/>
  <c r="E9850" i="6"/>
  <c r="E9851" i="6"/>
  <c r="E9852" i="6"/>
  <c r="E9853" i="6"/>
  <c r="E9854" i="6"/>
  <c r="E9855" i="6"/>
  <c r="E9856" i="6"/>
  <c r="E9857" i="6"/>
  <c r="E9858" i="6"/>
  <c r="E9859" i="6"/>
  <c r="E9860" i="6"/>
  <c r="E9861" i="6"/>
  <c r="E9862" i="6"/>
  <c r="E9863" i="6"/>
  <c r="E9864" i="6"/>
  <c r="E9865" i="6"/>
  <c r="E9866" i="6"/>
  <c r="E9867" i="6"/>
  <c r="E9868" i="6"/>
  <c r="E9869" i="6"/>
  <c r="E9870" i="6"/>
  <c r="E9871" i="6"/>
  <c r="E9872" i="6"/>
  <c r="E9873" i="6"/>
  <c r="E9874" i="6"/>
  <c r="E9875" i="6"/>
  <c r="E9876" i="6"/>
  <c r="E9877" i="6"/>
  <c r="E9878" i="6"/>
  <c r="E9879" i="6"/>
  <c r="E9880" i="6"/>
  <c r="E9881" i="6"/>
  <c r="E9882" i="6"/>
  <c r="E9883" i="6"/>
  <c r="E9884" i="6"/>
  <c r="E9885" i="6"/>
  <c r="E9886" i="6"/>
  <c r="E9887" i="6"/>
  <c r="E9888" i="6"/>
  <c r="E9889" i="6"/>
  <c r="E9890" i="6"/>
  <c r="E9891" i="6"/>
  <c r="E9892" i="6"/>
  <c r="E9893" i="6"/>
  <c r="E9894" i="6"/>
  <c r="E9895" i="6"/>
  <c r="E9896" i="6"/>
  <c r="E9897" i="6"/>
  <c r="E9898" i="6"/>
  <c r="E9899" i="6"/>
  <c r="E9900" i="6"/>
  <c r="E9901" i="6"/>
  <c r="E9902" i="6"/>
  <c r="E9903" i="6"/>
  <c r="E9904" i="6"/>
  <c r="E9905" i="6"/>
  <c r="E9906" i="6"/>
  <c r="E9907" i="6"/>
  <c r="E9908" i="6"/>
  <c r="E9909" i="6"/>
  <c r="E9910" i="6"/>
  <c r="E9911" i="6"/>
  <c r="E9912" i="6"/>
  <c r="E9913" i="6"/>
  <c r="E9914" i="6"/>
  <c r="E9915" i="6"/>
  <c r="E9916" i="6"/>
  <c r="E9917" i="6"/>
  <c r="E9918" i="6"/>
  <c r="E9919" i="6"/>
  <c r="E9920" i="6"/>
  <c r="E9921" i="6"/>
  <c r="E9922" i="6"/>
  <c r="E9923" i="6"/>
  <c r="E9924" i="6"/>
  <c r="E9925" i="6"/>
  <c r="E9926" i="6"/>
  <c r="E9927" i="6"/>
  <c r="E9928" i="6"/>
  <c r="E9929" i="6"/>
  <c r="E9930" i="6"/>
  <c r="E9931" i="6"/>
  <c r="E9932" i="6"/>
  <c r="E9933" i="6"/>
  <c r="E9934" i="6"/>
  <c r="E9935" i="6"/>
  <c r="E9936" i="6"/>
  <c r="E9937" i="6"/>
  <c r="E9938" i="6"/>
  <c r="E9939" i="6"/>
  <c r="E9940" i="6"/>
  <c r="E9941" i="6"/>
  <c r="E9942" i="6"/>
  <c r="E9943" i="6"/>
  <c r="E9944" i="6"/>
  <c r="E9945" i="6"/>
  <c r="E9946" i="6"/>
  <c r="E9947" i="6"/>
  <c r="E9948" i="6"/>
  <c r="E9949" i="6"/>
  <c r="E9950" i="6"/>
  <c r="E9951" i="6"/>
  <c r="E9952" i="6"/>
  <c r="E9953" i="6"/>
  <c r="E9954" i="6"/>
  <c r="E9955" i="6"/>
  <c r="E9956" i="6"/>
  <c r="E9957" i="6"/>
  <c r="E9958" i="6"/>
  <c r="E9959" i="6"/>
  <c r="E9960" i="6"/>
  <c r="E9961" i="6"/>
  <c r="E9962" i="6"/>
  <c r="E9963" i="6"/>
  <c r="E9964" i="6"/>
  <c r="E9965" i="6"/>
  <c r="E9966" i="6"/>
  <c r="E9967" i="6"/>
  <c r="E9968" i="6"/>
  <c r="E9969" i="6"/>
  <c r="E9970" i="6"/>
  <c r="E9971" i="6"/>
  <c r="E9972" i="6"/>
  <c r="E9973" i="6"/>
  <c r="E9974" i="6"/>
  <c r="E9975" i="6"/>
  <c r="E9976" i="6"/>
  <c r="E9977" i="6"/>
  <c r="E9978" i="6"/>
  <c r="E9979" i="6"/>
  <c r="E9980" i="6"/>
  <c r="E9981" i="6"/>
  <c r="E9982" i="6"/>
  <c r="E9983" i="6"/>
  <c r="E9984" i="6"/>
  <c r="E9985" i="6"/>
  <c r="E9986" i="6"/>
  <c r="E9987" i="6"/>
  <c r="E9988" i="6"/>
  <c r="E9989" i="6"/>
  <c r="E9990" i="6"/>
  <c r="E9991" i="6"/>
  <c r="E9992" i="6"/>
  <c r="E9993" i="6"/>
  <c r="E9994" i="6"/>
  <c r="E9995" i="6"/>
  <c r="E9996" i="6"/>
  <c r="E9997" i="6"/>
  <c r="E9998" i="6"/>
  <c r="E9999" i="6"/>
  <c r="E10000" i="6"/>
  <c r="E10001" i="6"/>
  <c r="E10002" i="6"/>
  <c r="C14" i="6"/>
  <c r="H13" i="6" s="1"/>
  <c r="B7" i="2"/>
  <c r="J13" i="3"/>
  <c r="I11" i="2" l="1"/>
  <c r="B16" i="2" s="1"/>
  <c r="I14" i="2"/>
  <c r="M15" i="1" s="1"/>
  <c r="D15" i="1"/>
  <c r="L15" i="1" s="1"/>
  <c r="B8" i="2"/>
  <c r="AE8" i="1"/>
  <c r="DM17" i="2" l="1"/>
  <c r="E42" i="1" s="1"/>
  <c r="DY17" i="2"/>
  <c r="E45" i="1" s="1"/>
  <c r="EC17" i="2"/>
  <c r="E46" i="1" s="1"/>
  <c r="DQ17" i="2"/>
  <c r="E43" i="1" s="1"/>
  <c r="DU17" i="2"/>
  <c r="E44" i="1" s="1"/>
  <c r="AD8" i="1"/>
  <c r="DI17" i="2"/>
  <c r="E41" i="1" s="1"/>
  <c r="DE17" i="2"/>
  <c r="E40" i="1" s="1"/>
  <c r="CO17" i="2"/>
  <c r="E36" i="1" s="1"/>
  <c r="CS17" i="2"/>
  <c r="E37" i="1" s="1"/>
  <c r="CW17" i="2"/>
  <c r="E38" i="1" s="1"/>
  <c r="DA17" i="2"/>
  <c r="E39" i="1" s="1"/>
  <c r="CK17" i="2"/>
  <c r="E35" i="1" s="1"/>
  <c r="I17" i="2"/>
  <c r="E15" i="1" s="1"/>
  <c r="N15" i="1"/>
  <c r="CG17" i="2"/>
  <c r="E34" i="1" s="1"/>
  <c r="AG17" i="2"/>
  <c r="E21" i="1" s="1"/>
  <c r="BA17" i="2"/>
  <c r="BY17" i="2"/>
  <c r="CC17" i="2"/>
  <c r="AC17" i="2"/>
  <c r="E20" i="1" s="1"/>
  <c r="AO17" i="2"/>
  <c r="E23" i="1" s="1"/>
  <c r="BI17" i="2"/>
  <c r="BM17" i="2"/>
  <c r="Y17" i="2"/>
  <c r="E19" i="1" s="1"/>
  <c r="BE17" i="2"/>
  <c r="AK17" i="2"/>
  <c r="E22" i="1" s="1"/>
  <c r="BQ17" i="2"/>
  <c r="AW17" i="2"/>
  <c r="AS17" i="2"/>
  <c r="BU17" i="2"/>
  <c r="G8" i="2"/>
  <c r="K8" i="2" s="1"/>
  <c r="O8" i="2" s="1"/>
  <c r="S8" i="2" s="1"/>
  <c r="W8" i="2" s="1"/>
  <c r="AA8" i="2" s="1"/>
  <c r="AE8" i="2" s="1"/>
  <c r="AI8" i="2" s="1"/>
  <c r="AM8" i="2" s="1"/>
  <c r="AQ8" i="2" s="1"/>
  <c r="M17" i="2"/>
  <c r="E16" i="1" s="1"/>
  <c r="Q17" i="2"/>
  <c r="E17" i="1" s="1"/>
  <c r="U17" i="2"/>
  <c r="E18" i="1" s="1"/>
  <c r="GC18" i="2"/>
  <c r="AC8" i="1" l="1"/>
  <c r="E30" i="1"/>
  <c r="E29" i="1"/>
  <c r="E25" i="1"/>
  <c r="E28" i="1"/>
  <c r="E32" i="1"/>
  <c r="E27" i="1"/>
  <c r="E26" i="1"/>
  <c r="E24" i="1"/>
  <c r="AU8" i="2"/>
  <c r="GD21" i="2"/>
  <c r="GD20" i="2"/>
  <c r="GD22" i="2"/>
  <c r="GD19" i="2"/>
  <c r="GD18" i="2"/>
  <c r="AB8" i="1" l="1"/>
  <c r="AY8" i="2"/>
  <c r="BC8" i="2" s="1"/>
  <c r="GE18" i="2"/>
  <c r="GF18" i="2" s="1"/>
  <c r="W8" i="1" s="1"/>
  <c r="AA8" i="1" l="1"/>
  <c r="BG8" i="2"/>
  <c r="V8" i="1"/>
  <c r="S6" i="1"/>
  <c r="BK8" i="2" l="1"/>
  <c r="BO8" i="2" l="1"/>
  <c r="BS8" i="2" l="1"/>
  <c r="BW8" i="2" l="1"/>
  <c r="CA8" i="2" s="1"/>
  <c r="CE8" i="2" s="1"/>
  <c r="CI8" i="2" s="1"/>
  <c r="CM8" i="2" s="1"/>
  <c r="CQ8" i="2" s="1"/>
  <c r="CU8" i="2" s="1"/>
  <c r="CY8" i="2" s="1"/>
  <c r="DC8" i="2" s="1"/>
  <c r="DG8" i="2" s="1"/>
  <c r="DK8" i="2" s="1"/>
  <c r="DO8" i="2" s="1"/>
  <c r="DS8" i="2" s="1"/>
  <c r="DW8" i="2" s="1"/>
  <c r="EA8" i="2" s="1"/>
  <c r="EE8" i="2" s="1"/>
  <c r="EI8" i="2" s="1"/>
  <c r="EM8" i="2" s="1"/>
  <c r="EQ8" i="2" s="1"/>
  <c r="EU8" i="2" s="1"/>
  <c r="EY8" i="2" s="1"/>
  <c r="FC8" i="2" s="1"/>
  <c r="FG8" i="2" s="1"/>
  <c r="FK8" i="2" s="1"/>
</calcChain>
</file>

<file path=xl/sharedStrings.xml><?xml version="1.0" encoding="utf-8"?>
<sst xmlns="http://schemas.openxmlformats.org/spreadsheetml/2006/main" count="6199" uniqueCount="5601">
  <si>
    <t>Ticker</t>
  </si>
  <si>
    <t>Beta</t>
  </si>
  <si>
    <t>Day Close Price</t>
  </si>
  <si>
    <t>% Change</t>
  </si>
  <si>
    <t>Weekly</t>
  </si>
  <si>
    <t>Monthly</t>
  </si>
  <si>
    <t>Company Name</t>
  </si>
  <si>
    <t>Beta Calculation</t>
  </si>
  <si>
    <t>Daily</t>
  </si>
  <si>
    <t>Standard Error</t>
  </si>
  <si>
    <t>R2 Correlation</t>
  </si>
  <si>
    <t>Adjusted BETA</t>
  </si>
  <si>
    <t>Adj Beta</t>
  </si>
  <si>
    <t>Std Error</t>
  </si>
  <si>
    <t>Average Variance of Sample (for Adj. Beta):</t>
  </si>
  <si>
    <t>Average Beta of Sample (for Adj Beta):</t>
  </si>
  <si>
    <t>Adjusted Beta</t>
  </si>
  <si>
    <t>No of Prices:</t>
  </si>
  <si>
    <t>No of % Changes:</t>
  </si>
  <si>
    <t>Settings:</t>
  </si>
  <si>
    <t>Contact:</t>
  </si>
  <si>
    <t>Instructions:</t>
  </si>
  <si>
    <t>Disclaimer:</t>
  </si>
  <si>
    <t xml:space="preserve">This model and/or any data in it are provided subject to the written agreement of </t>
  </si>
  <si>
    <t>S&amp;P Global Market Intelligence LLC governing the subscription service to which this model is applied.</t>
  </si>
  <si>
    <t>SP_COMPANY_NAME</t>
  </si>
  <si>
    <t>SPT2633671</t>
  </si>
  <si>
    <t>S&amp;P 500 Price</t>
  </si>
  <si>
    <t>Date</t>
  </si>
  <si>
    <t>End of Month</t>
  </si>
  <si>
    <t>End of Quarter</t>
  </si>
  <si>
    <t>Annual</t>
  </si>
  <si>
    <t>End of Year</t>
  </si>
  <si>
    <t>EOQ</t>
  </si>
  <si>
    <t>EOY</t>
  </si>
  <si>
    <t>phone:</t>
  </si>
  <si>
    <t>+1 (434) 951-7788 (Latin America)</t>
  </si>
  <si>
    <t>+44 20 7283 8887 (Europe, Middle East &amp; Africa)</t>
  </si>
  <si>
    <t>email:</t>
  </si>
  <si>
    <t>Example Format: NYSE:SPGI, BAC-US</t>
  </si>
  <si>
    <t>Index Name</t>
  </si>
  <si>
    <t>Trading Item ID</t>
  </si>
  <si>
    <t>SPT313329951</t>
  </si>
  <si>
    <t>SPT2606969</t>
  </si>
  <si>
    <t>SPT20923777</t>
  </si>
  <si>
    <t>SPT20246489</t>
  </si>
  <si>
    <t>SPT33154426</t>
  </si>
  <si>
    <t>SPT20246540</t>
  </si>
  <si>
    <t>SPT20246522</t>
  </si>
  <si>
    <t>SPT2658555</t>
  </si>
  <si>
    <t>SPT32199760</t>
  </si>
  <si>
    <t>SPT2596108</t>
  </si>
  <si>
    <t>Dow Jones Industrial Average Price</t>
  </si>
  <si>
    <t>FTSE 100 (GBP) Price</t>
  </si>
  <si>
    <t>CAC 40 Price</t>
  </si>
  <si>
    <t>Russell 2000 Price</t>
  </si>
  <si>
    <t>ASX100 Price</t>
  </si>
  <si>
    <t>S&amp;P TSX Composite Price</t>
  </si>
  <si>
    <t>China Shanghai SE Composite Price</t>
  </si>
  <si>
    <t>Korea Composite Stock Price Index Price</t>
  </si>
  <si>
    <t>Swiss Market Index Price</t>
  </si>
  <si>
    <t>Taiwan Stock Exchange Index Price</t>
  </si>
  <si>
    <t>DATA SHEET (DO NOT MODIFY/ DELETE ANYTHING IN THIS TAB)</t>
  </si>
  <si>
    <t>EOM</t>
  </si>
  <si>
    <t>Unlevered Beta</t>
  </si>
  <si>
    <t>USD</t>
  </si>
  <si>
    <t>SP_MARKETCAP</t>
  </si>
  <si>
    <t>Tax Rates</t>
  </si>
  <si>
    <t>^SPX</t>
  </si>
  <si>
    <t>SPT137348709</t>
  </si>
  <si>
    <t>Shanghai Stock Exchange Health Care Sector Index Price</t>
  </si>
  <si>
    <t>^000037</t>
  </si>
  <si>
    <t>SPT606384752</t>
  </si>
  <si>
    <t>Kuwait All-Share Index Price</t>
  </si>
  <si>
    <t>^03</t>
  </si>
  <si>
    <t>SPT32199385</t>
  </si>
  <si>
    <t>FTSE4Good Europe 50 Index Price</t>
  </si>
  <si>
    <t>^4EUS</t>
  </si>
  <si>
    <t>SPT32199388</t>
  </si>
  <si>
    <t>FTSE4Good Europe Index Price</t>
  </si>
  <si>
    <t>^4GEU</t>
  </si>
  <si>
    <t>SPT32199391</t>
  </si>
  <si>
    <t>FTSE4Good Global Index Price</t>
  </si>
  <si>
    <t>^4GGL</t>
  </si>
  <si>
    <t>SPT32199394</t>
  </si>
  <si>
    <t>FTSE4Good Global 100 Index Price</t>
  </si>
  <si>
    <t>^4GL1</t>
  </si>
  <si>
    <t>SPT32199397</t>
  </si>
  <si>
    <t>FTSE4Good UK Index Price</t>
  </si>
  <si>
    <t>^4GUK</t>
  </si>
  <si>
    <t>SPT32199400</t>
  </si>
  <si>
    <t>FTSE4Good USA Index Price</t>
  </si>
  <si>
    <t>^4GUS</t>
  </si>
  <si>
    <t>SPT32199403</t>
  </si>
  <si>
    <t>FTSE4Good UK 50 Index Price</t>
  </si>
  <si>
    <t>^4UKS</t>
  </si>
  <si>
    <t>SPT32199406</t>
  </si>
  <si>
    <t>FTSE4Good USA 100 Index Price</t>
  </si>
  <si>
    <t>^4US1</t>
  </si>
  <si>
    <t>SPT61643791</t>
  </si>
  <si>
    <t>S&amp;P/BMV IPC CompMx MXN Price</t>
  </si>
  <si>
    <t>^60</t>
  </si>
  <si>
    <t>SPT119049760</t>
  </si>
  <si>
    <t>WCM / BNY Mellon Focused Growth ADR ETF (NAV) Index Price</t>
  </si>
  <si>
    <t>^AADR</t>
  </si>
  <si>
    <t>SPT11211493</t>
  </si>
  <si>
    <t>ABA NASDAQ Community Bank Index Price</t>
  </si>
  <si>
    <t>^ABAQ</t>
  </si>
  <si>
    <t>SPT402002615</t>
  </si>
  <si>
    <t>S&amp;P Mid-East &amp; Africa Developed BMI Growth Real Estate (Sector) USD Price</t>
  </si>
  <si>
    <t>^ABC</t>
  </si>
  <si>
    <t>SPT171835217</t>
  </si>
  <si>
    <t>SPDR MSCI ACWI IMI ETF (Nav) Index Price</t>
  </si>
  <si>
    <t>^ACIM</t>
  </si>
  <si>
    <t>SPT32199415</t>
  </si>
  <si>
    <t>FTSE Global All-Cap Developed ex North America Index Price</t>
  </si>
  <si>
    <t>^AD03</t>
  </si>
  <si>
    <t>SPT2589743</t>
  </si>
  <si>
    <t>AMEX International Market Index Price</t>
  </si>
  <si>
    <t>^ADR</t>
  </si>
  <si>
    <t>SPT7099719</t>
  </si>
  <si>
    <t>Bloomberg Barclays U.S. Aggregate Bond Index Price</t>
  </si>
  <si>
    <t>^AGG</t>
  </si>
  <si>
    <t>SPT32199988</t>
  </si>
  <si>
    <t>FTSE AIM UK 100 Index Price</t>
  </si>
  <si>
    <t>^AIM100</t>
  </si>
  <si>
    <t>SPT208619669</t>
  </si>
  <si>
    <t>Alpha Seasonal Index Price</t>
  </si>
  <si>
    <t>^AIMSI</t>
  </si>
  <si>
    <t>SPT215056263</t>
  </si>
  <si>
    <t>Stlmt ID - PHLX Australian Dollar Index Price</t>
  </si>
  <si>
    <t>^AJW</t>
  </si>
  <si>
    <t>SPT228282347</t>
  </si>
  <si>
    <t>Uganda All Share Index Price</t>
  </si>
  <si>
    <t>^ALSI</t>
  </si>
  <si>
    <t>SPT119124966</t>
  </si>
  <si>
    <t>Alerian MLP ETF (NAV) Index Price</t>
  </si>
  <si>
    <t>^AMLP</t>
  </si>
  <si>
    <t>SPT214385513</t>
  </si>
  <si>
    <t>UBS E-Tracs Alerian MLP ETN (INTRADAY) - Index Price</t>
  </si>
  <si>
    <t>^AMU</t>
  </si>
  <si>
    <t>SPT27461051</t>
  </si>
  <si>
    <t>Alerian Master Limited Partnership Price</t>
  </si>
  <si>
    <t>^AMZ</t>
  </si>
  <si>
    <t>SPT118321483</t>
  </si>
  <si>
    <t>Alerian MLP Infrastructure Index Price</t>
  </si>
  <si>
    <t>^AMZI</t>
  </si>
  <si>
    <t>SPT113809729</t>
  </si>
  <si>
    <t>Alerian MLP Infrastructure (TOTAL RETURN) Index Price</t>
  </si>
  <si>
    <t>^AMZIX</t>
  </si>
  <si>
    <t>SPT139827267</t>
  </si>
  <si>
    <t>Alerian MLP Total Return Index Price</t>
  </si>
  <si>
    <t>^AMZX</t>
  </si>
  <si>
    <t>SPT237017551</t>
  </si>
  <si>
    <t>Alerian Natural Gas MLP Index Price</t>
  </si>
  <si>
    <t>^ANGI</t>
  </si>
  <si>
    <t>SPT184313008</t>
  </si>
  <si>
    <t>Market Vectors Fallen Angel High Yield Bond ETF (NAV) Index Price</t>
  </si>
  <si>
    <t>^ANGL</t>
  </si>
  <si>
    <t>SPT426512121</t>
  </si>
  <si>
    <t>Arrow Reserve Capital Management ETF (Intraday) Index Price</t>
  </si>
  <si>
    <t>^ARCM</t>
  </si>
  <si>
    <t>SPT32199457</t>
  </si>
  <si>
    <t>FTSE All-Share Index (GBP) Price</t>
  </si>
  <si>
    <t>^ASX</t>
  </si>
  <si>
    <t>SPT32199460</t>
  </si>
  <si>
    <t>FTSE All-Share (Ex Investment Companies) Index (GBP) Price</t>
  </si>
  <si>
    <t>^ASXX</t>
  </si>
  <si>
    <t>SPT231922150</t>
  </si>
  <si>
    <t>Barclays Select MLP ETN Intraday Index Price</t>
  </si>
  <si>
    <t>^ATMP</t>
  </si>
  <si>
    <t>SPT20246648</t>
  </si>
  <si>
    <t>Austrian Traded Index Price</t>
  </si>
  <si>
    <t>^ATX</t>
  </si>
  <si>
    <t>SPT119129532</t>
  </si>
  <si>
    <t>STOXX Global 1800 ex Europe Real Estate Index USD Price</t>
  </si>
  <si>
    <t>^AUTO</t>
  </si>
  <si>
    <t>SPT20246564</t>
  </si>
  <si>
    <t>FTSE AIM All-Share Price</t>
  </si>
  <si>
    <t>^AXX</t>
  </si>
  <si>
    <t>SPT106297532</t>
  </si>
  <si>
    <t>PowerShares Build America Bond Portfolio (NAV) Index Price</t>
  </si>
  <si>
    <t>^BAB</t>
  </si>
  <si>
    <t>SPT2632570</t>
  </si>
  <si>
    <t>NASDAQ Bank Price</t>
  </si>
  <si>
    <t>^BANK</t>
  </si>
  <si>
    <t>SPT119116920</t>
  </si>
  <si>
    <t>Barclays Capital Global Bond Index Japan IV Price</t>
  </si>
  <si>
    <t>^BARC</t>
  </si>
  <si>
    <t>SPT145089584</t>
  </si>
  <si>
    <t>Market Vectors Biotech ETF (NAV) Index Price</t>
  </si>
  <si>
    <t>^BBH</t>
  </si>
  <si>
    <t>SPT136798533</t>
  </si>
  <si>
    <t>UBS AG E-TRACS Linked to Wells Frago BDC ( Intraday) Index Price</t>
  </si>
  <si>
    <t>^BDCS</t>
  </si>
  <si>
    <t>SPT128679647</t>
  </si>
  <si>
    <t>BELEX15 Price</t>
  </si>
  <si>
    <t>^BELEX15</t>
  </si>
  <si>
    <t>SPT128679673</t>
  </si>
  <si>
    <t>Serbia Belexline Index Price</t>
  </si>
  <si>
    <t>^BELEXLINE</t>
  </si>
  <si>
    <t>SPT426373474</t>
  </si>
  <si>
    <t>CBOE S&amp;P 500 Iron Butterfly Index Price</t>
  </si>
  <si>
    <t>^BFLY</t>
  </si>
  <si>
    <t>SPT241304978</t>
  </si>
  <si>
    <t>Barrons 400 ETF (NAV) Index Price</t>
  </si>
  <si>
    <t>^BFOR</t>
  </si>
  <si>
    <t>SPT215056264</t>
  </si>
  <si>
    <t>Stlmt ID - PHLX British Dollar Index Price</t>
  </si>
  <si>
    <t>^BFW</t>
  </si>
  <si>
    <t>SPT50131970</t>
  </si>
  <si>
    <t>Large Cap Bull 3X Shares (NAV) Index Price</t>
  </si>
  <si>
    <t>^BGU</t>
  </si>
  <si>
    <t>SPT50131969</t>
  </si>
  <si>
    <t>Large Cap Bear 3X Shares (NAV) Index Price</t>
  </si>
  <si>
    <t>^BGZ</t>
  </si>
  <si>
    <t>SPT225741256</t>
  </si>
  <si>
    <t>Proshares Ultra Nasdaq Biotechnology (INTRADAY) Index Price</t>
  </si>
  <si>
    <t>^BIB</t>
  </si>
  <si>
    <t>SPT34578804</t>
  </si>
  <si>
    <t>SPDR Lehman 1-3 Month T-BILL ETF NAV Price</t>
  </si>
  <si>
    <t>^BIL</t>
  </si>
  <si>
    <t>SPT245456648</t>
  </si>
  <si>
    <t>Wells Fargo Biotechnology Small Cap (USD) Index Price</t>
  </si>
  <si>
    <t>^BIOSC</t>
  </si>
  <si>
    <t>SPT225741258</t>
  </si>
  <si>
    <t>Proshares Ultrashort Nasdaq Biotech (INTRADAY) Index Price</t>
  </si>
  <si>
    <t>^BIS</t>
  </si>
  <si>
    <t>SPT33708633</t>
  </si>
  <si>
    <t>Vanguard Intermediate-Term Bond ETF Index (NAV) Price</t>
  </si>
  <si>
    <t>^BIV</t>
  </si>
  <si>
    <t>SPT2644149</t>
  </si>
  <si>
    <t>S&amp;P 500 Bank Price</t>
  </si>
  <si>
    <t>^BIX</t>
  </si>
  <si>
    <t>SPT228397630</t>
  </si>
  <si>
    <t>Market Vectors BDC Income ETF (NAV) Index Price</t>
  </si>
  <si>
    <t>^BIZD</t>
  </si>
  <si>
    <t>SPT127923832</t>
  </si>
  <si>
    <t>PowerShares Senior Loan (NAV) Index Price</t>
  </si>
  <si>
    <t>^BKLN</t>
  </si>
  <si>
    <t>SPT72420397</t>
  </si>
  <si>
    <t>BNY Mellon Super Depositary Receipt Index Price</t>
  </si>
  <si>
    <t>^BKSUP</t>
  </si>
  <si>
    <t>SPT2636575</t>
  </si>
  <si>
    <t>KBW Nasdaq Bank Index Price</t>
  </si>
  <si>
    <t>^BKX..DJ</t>
  </si>
  <si>
    <t>SPT412313505</t>
  </si>
  <si>
    <t>Virtus Newfleet Dynamic Credit ETF (NAV) Index Price</t>
  </si>
  <si>
    <t>^BLHY</t>
  </si>
  <si>
    <t>SPT33708635</t>
  </si>
  <si>
    <t>Vanguard Long-Term Bond ETF Index (NAV) Price</t>
  </si>
  <si>
    <t>^BLV</t>
  </si>
  <si>
    <t>SPT33708629</t>
  </si>
  <si>
    <t>Vanguard Total Bond Market ETF Index (NAV) Price</t>
  </si>
  <si>
    <t>^BND</t>
  </si>
  <si>
    <t>SPT106992995</t>
  </si>
  <si>
    <t>United States Brent Oil Fund (NAV) Index Price</t>
  </si>
  <si>
    <t>^BNO</t>
  </si>
  <si>
    <t>SPT132689825</t>
  </si>
  <si>
    <t>Market Vectors LatAm Aggregate (NAV) Bond Index Price</t>
  </si>
  <si>
    <t>^BONO</t>
  </si>
  <si>
    <t>SPT61771418</t>
  </si>
  <si>
    <t>MVIS Brazil Small-Cap Index Price</t>
  </si>
  <si>
    <t>^BRF</t>
  </si>
  <si>
    <t>SPT183285775</t>
  </si>
  <si>
    <t>Nasdaq BulletShares USD Corporate Bond 2018 Index Price</t>
  </si>
  <si>
    <t>^BSCBI</t>
  </si>
  <si>
    <t>SPT183285776</t>
  </si>
  <si>
    <t>Nasdaq BulletShares USD Corporate Bond 2019 Index Price</t>
  </si>
  <si>
    <t>^BSCBJ</t>
  </si>
  <si>
    <t>SPT183285777</t>
  </si>
  <si>
    <t>Nasdaq BulletShares USD Corporate Bond 2020 Index Price</t>
  </si>
  <si>
    <t>^BSCBK</t>
  </si>
  <si>
    <t>SPT183285778</t>
  </si>
  <si>
    <t>Nasdaq BulletShares USD Corporate Bond 2021 Index Price</t>
  </si>
  <si>
    <t>^BSCBL</t>
  </si>
  <si>
    <t>SPT225741255</t>
  </si>
  <si>
    <t>Nasdaq BulletShares USD Corporate Bond 2022 Index Price</t>
  </si>
  <si>
    <t>^BSCBM</t>
  </si>
  <si>
    <t>SPT183426643</t>
  </si>
  <si>
    <t>Guggenheim BulletShares 2020 Corporate Bond (NAV) Index Price</t>
  </si>
  <si>
    <t>^BSCK</t>
  </si>
  <si>
    <t>SPT243806980</t>
  </si>
  <si>
    <t>BulletShares 2021 Corporate Bond ETF (NAV) Index Price</t>
  </si>
  <si>
    <t>^BSCL</t>
  </si>
  <si>
    <t>SPT243806982</t>
  </si>
  <si>
    <t>BulletShares IG 2022 Corporate Bond ETF (NAV) Index Price</t>
  </si>
  <si>
    <t>^BSCM</t>
  </si>
  <si>
    <t>SPT20246501</t>
  </si>
  <si>
    <t>BSE India Sensex 30 Index Price</t>
  </si>
  <si>
    <t>^BSESN</t>
  </si>
  <si>
    <t>SPT204870237</t>
  </si>
  <si>
    <t>Guggenheim BulletShares 2018 High Yield Corporate Bond (Intraday) Index Price</t>
  </si>
  <si>
    <t>^BSJI</t>
  </si>
  <si>
    <t>SPT204643112</t>
  </si>
  <si>
    <t>Nasdaq BulletShares USD High Yield Corporate Bond 2018 Index Price</t>
  </si>
  <si>
    <t>^BSJKI</t>
  </si>
  <si>
    <t>SPT204643113</t>
  </si>
  <si>
    <t>Nasdaq BulletShares USD High Yield Corporate Bond 2019 Index Price</t>
  </si>
  <si>
    <t>^BSJKJ</t>
  </si>
  <si>
    <t>SPT204643114</t>
  </si>
  <si>
    <t>Nasdaq BulletShares USD High Yield Corporate Bond 2020 Index Price</t>
  </si>
  <si>
    <t>^BSJKK</t>
  </si>
  <si>
    <t>SPT204643115</t>
  </si>
  <si>
    <t>Nasdaq BulletShares USD High Yield Corporate Bond 2021 Index Price</t>
  </si>
  <si>
    <t>^BSJKL</t>
  </si>
  <si>
    <t>SPT253678904</t>
  </si>
  <si>
    <t>NASDAQ BulletShares USD High Yield Corporate Bond 2022 Index Price</t>
  </si>
  <si>
    <t>^BSJKM</t>
  </si>
  <si>
    <t>SPT33708631</t>
  </si>
  <si>
    <t>Vanguard Short-Term Bond ETF Index (NAV) Price</t>
  </si>
  <si>
    <t>^BSV</t>
  </si>
  <si>
    <t>SPT140424132</t>
  </si>
  <si>
    <t>Dow Jones QuantShares U.S. Market Neutral Anti-Beta Fund (NAV) Index Price</t>
  </si>
  <si>
    <t>^BTAL</t>
  </si>
  <si>
    <t>SPT2594553</t>
  </si>
  <si>
    <t>NYSE Arca Biotechnology Index Price</t>
  </si>
  <si>
    <t>^BTK</t>
  </si>
  <si>
    <t>SPT160232930</t>
  </si>
  <si>
    <t>NYSE ARCA Biotech Settle Value Index Price</t>
  </si>
  <si>
    <t>^BTS</t>
  </si>
  <si>
    <t>SPT37614884</t>
  </si>
  <si>
    <t>SPDR Lehman International Treasury Bond NAV Index Price</t>
  </si>
  <si>
    <t>^BWX</t>
  </si>
  <si>
    <t>SPT53183438</t>
  </si>
  <si>
    <t>SPDR Barclays Capital Short Term International Treasury Bond (NAV) Index Price</t>
  </si>
  <si>
    <t>^BWZ</t>
  </si>
  <si>
    <t>SPT13635091</t>
  </si>
  <si>
    <t>Cboe Buywrite Monthly Index - BXD Price</t>
  </si>
  <si>
    <t>^BXD</t>
  </si>
  <si>
    <t>SPT2625798</t>
  </si>
  <si>
    <t>CBOE Buywrite Monthly Index Price</t>
  </si>
  <si>
    <t>^BXM</t>
  </si>
  <si>
    <t>SPT23824777</t>
  </si>
  <si>
    <t>Cboe Nasdaq 100 Buywrite Index - BXN Price</t>
  </si>
  <si>
    <t>^BXN</t>
  </si>
  <si>
    <t>SPT27069164</t>
  </si>
  <si>
    <t>Cboe Russell 2000 Buywrite Idx - BXR Price</t>
  </si>
  <si>
    <t>^BXR</t>
  </si>
  <si>
    <t>SPT38271008</t>
  </si>
  <si>
    <t>CBOE S&amp;P 500 2% OTM BuyWrite Index (BXY) Price</t>
  </si>
  <si>
    <t>^BXY</t>
  </si>
  <si>
    <t>SPT39061114</t>
  </si>
  <si>
    <t>Cboe MS 8% Targeted Income Strategic Total Return S&amp;P 500 Buywrite Index Price</t>
  </si>
  <si>
    <t>^BYC</t>
  </si>
  <si>
    <t>SPT264568483</t>
  </si>
  <si>
    <t>iShares Yield Optimized Bond ETF (Intraday) Index Price</t>
  </si>
  <si>
    <t>^BYLD</t>
  </si>
  <si>
    <t>SPT60350534</t>
  </si>
  <si>
    <t>ProShares UltraShort MSCI Brazil (INTRADAY) Index Price</t>
  </si>
  <si>
    <t>^BZQ</t>
  </si>
  <si>
    <t>SPT140672207</t>
  </si>
  <si>
    <t>Teucrium Sugar Fund (NAV) Index Price</t>
  </si>
  <si>
    <t>^CANE</t>
  </si>
  <si>
    <t>SPT222865385</t>
  </si>
  <si>
    <t>Barclays Etn Shiller Cape Etn Intraday Index Price</t>
  </si>
  <si>
    <t>^CAPE</t>
  </si>
  <si>
    <t>SPT129636499</t>
  </si>
  <si>
    <t>SPDR Barclays Capital Issuer Scored Corporate Bond (NAV) Index Price</t>
  </si>
  <si>
    <t>^CBND</t>
  </si>
  <si>
    <t>SPT215056265</t>
  </si>
  <si>
    <t>Stlmt ID - PHLX Canadian Dollar Index Price</t>
  </si>
  <si>
    <t>^CBW</t>
  </si>
  <si>
    <t>SPT8493398</t>
  </si>
  <si>
    <t>Canadian Dollar For 100$ Index CDN Price</t>
  </si>
  <si>
    <t>^CCD</t>
  </si>
  <si>
    <t>SPT134037616</t>
  </si>
  <si>
    <t>S-Network Municipal Bond Closed-End Fund (Price Return) Index Price</t>
  </si>
  <si>
    <t>^CEFMX</t>
  </si>
  <si>
    <t>SPT424275377</t>
  </si>
  <si>
    <t>Saba Closed-End Funds ETF (Intraday) Index Price</t>
  </si>
  <si>
    <t>^CEFS</t>
  </si>
  <si>
    <t>SPT67168251</t>
  </si>
  <si>
    <t>NASDAQ Clean Edge Green Energy Index Price</t>
  </si>
  <si>
    <t>^CELS</t>
  </si>
  <si>
    <t>SPT2644151</t>
  </si>
  <si>
    <t>S&amp;P 500 Chemicals (Industry) USD Price</t>
  </si>
  <si>
    <t>^CEX</t>
  </si>
  <si>
    <t>SPT39478863</t>
  </si>
  <si>
    <t>NASDAQ Clean Edge U.S. Liquid Series Total Return Index Price</t>
  </si>
  <si>
    <t>^CEXX</t>
  </si>
  <si>
    <t>SPT140424193</t>
  </si>
  <si>
    <t>Dow Jones QuantShares U.S. Market Neutral Value Factor Fund (NAV) Index Price</t>
  </si>
  <si>
    <t>^CHEP</t>
  </si>
  <si>
    <t>SPT106361682</t>
  </si>
  <si>
    <t>S-BOX China Energy (NAV) Index Price</t>
  </si>
  <si>
    <t>^CHIE</t>
  </si>
  <si>
    <t>SPT117750607</t>
  </si>
  <si>
    <t>Chinext Price Index Price</t>
  </si>
  <si>
    <t>^CHINEXT</t>
  </si>
  <si>
    <t>SPT47736290</t>
  </si>
  <si>
    <t>CBOE S&amp;P 500 95-110 Collar Index Price</t>
  </si>
  <si>
    <t>^CLL</t>
  </si>
  <si>
    <t>SPT61643800</t>
  </si>
  <si>
    <t>S&amp;P/BMV IPC SmallCap MXN Price</t>
  </si>
  <si>
    <t>^CM</t>
  </si>
  <si>
    <t>SPT426373509</t>
  </si>
  <si>
    <t>CBOE S&amp;P 500 Iron Condor Index Price</t>
  </si>
  <si>
    <t>^CNDR</t>
  </si>
  <si>
    <t>SPT2632568</t>
  </si>
  <si>
    <t>NASDAQ Composite Price</t>
  </si>
  <si>
    <t>^COMP</t>
  </si>
  <si>
    <t>SPT109237909</t>
  </si>
  <si>
    <t>Teucrium Corn Fund (NAV) Index Price</t>
  </si>
  <si>
    <t>^CORN</t>
  </si>
  <si>
    <t>SPT119126152</t>
  </si>
  <si>
    <t>PIMCO Investment Grade Corporate Bond ETF (NAV) Index Price</t>
  </si>
  <si>
    <t>^CORP</t>
  </si>
  <si>
    <t>SPT414159772</t>
  </si>
  <si>
    <t>Pacer US Cash Cows 100 ETF (Intraday) Index Price</t>
  </si>
  <si>
    <t>^COWZ</t>
  </si>
  <si>
    <t>SPT142949903</t>
  </si>
  <si>
    <t>United States Copper Fund (NAV) Index Price</t>
  </si>
  <si>
    <t>^CPER</t>
  </si>
  <si>
    <t>SPT82692246</t>
  </si>
  <si>
    <t>Claymore China Technology (NAV) Index Price</t>
  </si>
  <si>
    <t>^CQQQ</t>
  </si>
  <si>
    <t>SPT106296283</t>
  </si>
  <si>
    <t>TR/J CRB Agriculture Index Price</t>
  </si>
  <si>
    <t>^CRBAX</t>
  </si>
  <si>
    <t>SPT106296281</t>
  </si>
  <si>
    <t>TR/J CRB Metals Index Price</t>
  </si>
  <si>
    <t>^CRBIX</t>
  </si>
  <si>
    <t>SPT214452137</t>
  </si>
  <si>
    <t>ProShares UltraShort Australian Dollar (NAV) Index Price</t>
  </si>
  <si>
    <t>^CROC</t>
  </si>
  <si>
    <t>SPT30660940</t>
  </si>
  <si>
    <t>Claymore Clear Spin-Off ETF Index (NAV) Price</t>
  </si>
  <si>
    <t>^CSD</t>
  </si>
  <si>
    <t>SPT54808132</t>
  </si>
  <si>
    <t>CSI 300 Index Price</t>
  </si>
  <si>
    <t>^CSI300</t>
  </si>
  <si>
    <t>SPT426373604</t>
  </si>
  <si>
    <t>CWA Income ETF (NAV) Index Price</t>
  </si>
  <si>
    <t>^CWAI</t>
  </si>
  <si>
    <t>SPT54917232</t>
  </si>
  <si>
    <t>Barclays Capital Convertible Bond &gt;$500MM (NAV) Index Price</t>
  </si>
  <si>
    <t>^CWB</t>
  </si>
  <si>
    <t>SPT31206962</t>
  </si>
  <si>
    <t>SPDR MSCI ACWI ex-US ETF Index (NAV) Price</t>
  </si>
  <si>
    <t>^CWI</t>
  </si>
  <si>
    <t>SPT29198415</t>
  </si>
  <si>
    <t>Claymore/Zacks Yield Hog ETF Index (NAV) Price</t>
  </si>
  <si>
    <t>^CYM</t>
  </si>
  <si>
    <t>SPT33651808</t>
  </si>
  <si>
    <t>Claymore/Zacks Mid-Cap Core ETF Index (Intraday) Price</t>
  </si>
  <si>
    <t>^CZA</t>
  </si>
  <si>
    <t>SPT9670022</t>
  </si>
  <si>
    <t>NYSE Arca China Index Price</t>
  </si>
  <si>
    <t>^CZH</t>
  </si>
  <si>
    <t>SPT37465856</t>
  </si>
  <si>
    <t>Dow Jones-UBS Live Cattle Subindex 3 Month  Index Price</t>
  </si>
  <si>
    <t>^D</t>
  </si>
  <si>
    <t>SPT8121173</t>
  </si>
  <si>
    <t>NASDAQ U.S. Broad Dividend Achievers Index Price</t>
  </si>
  <si>
    <t>^DAA</t>
  </si>
  <si>
    <t>SPT228989358</t>
  </si>
  <si>
    <t>NASDAQ US Broad Dividend Achievers (Total Return) Index Price</t>
  </si>
  <si>
    <t>^DAATR</t>
  </si>
  <si>
    <t>SPT233428939</t>
  </si>
  <si>
    <t>Nasdaq Broad Canadian Dividend Achievers Index Price</t>
  </si>
  <si>
    <t>^DACA</t>
  </si>
  <si>
    <t>SPT23673289</t>
  </si>
  <si>
    <t>NASDAQ International Dividend Achievers Index Price</t>
  </si>
  <si>
    <t>^DAT</t>
  </si>
  <si>
    <t>SPT228989361</t>
  </si>
  <si>
    <t>NASDAQ International Dividend Achievers (Total Return) Index Price</t>
  </si>
  <si>
    <t>^DATTR</t>
  </si>
  <si>
    <t>SPT12736675</t>
  </si>
  <si>
    <t>NASDAQ US Dividend Achievers 50 Index Price</t>
  </si>
  <si>
    <t>^DAY</t>
  </si>
  <si>
    <t>SPT228989359</t>
  </si>
  <si>
    <t>NASDAQ Dividend Achievers 50 (Total Return) Index Price</t>
  </si>
  <si>
    <t>^DAYTR</t>
  </si>
  <si>
    <t>SPT30962851</t>
  </si>
  <si>
    <t>Powershares DB Agriculture Fund Index (NAV) Price</t>
  </si>
  <si>
    <t>^DBA</t>
  </si>
  <si>
    <t>SPT30962849</t>
  </si>
  <si>
    <t>PowerShares DB Base Metals Fund Index (NAV) Price</t>
  </si>
  <si>
    <t>^DBB</t>
  </si>
  <si>
    <t>SPT30962839</t>
  </si>
  <si>
    <t>PowerShares DB Energy Fund Index (NAV) Price</t>
  </si>
  <si>
    <t>^DBE</t>
  </si>
  <si>
    <t>SPT30962841</t>
  </si>
  <si>
    <t>PowerShares DB Oil Fund Index (NAV) Price</t>
  </si>
  <si>
    <t>^DBO</t>
  </si>
  <si>
    <t>SPT30962843</t>
  </si>
  <si>
    <t>PowerShares DB Precious Metals Fund Index (NAV) Price</t>
  </si>
  <si>
    <t>^DBP</t>
  </si>
  <si>
    <t>SPT30962847</t>
  </si>
  <si>
    <t>PowerShares DB Silver Fund Index (NAV) Price</t>
  </si>
  <si>
    <t>^DBS</t>
  </si>
  <si>
    <t>SPT45837839</t>
  </si>
  <si>
    <t>Short Oil &amp; Gas ProShares (NAV) Index Price</t>
  </si>
  <si>
    <t>^DDG</t>
  </si>
  <si>
    <t>SPT27737036</t>
  </si>
  <si>
    <t>ProShares Ultra Dow30(Net Asset Value) Index Price</t>
  </si>
  <si>
    <t>^DDM</t>
  </si>
  <si>
    <t>SPT2589753</t>
  </si>
  <si>
    <t>AMEX Disk Drive Index (Equal-weighted) Price</t>
  </si>
  <si>
    <t>^DDX</t>
  </si>
  <si>
    <t>SPT2589767</t>
  </si>
  <si>
    <t>AMEX Defense Index Price</t>
  </si>
  <si>
    <t>^DFI</t>
  </si>
  <si>
    <t>SPT166603177</t>
  </si>
  <si>
    <t>VelocityShares 3x Inverse Natural Gas (NAV) Index Price</t>
  </si>
  <si>
    <t>^DGAZ</t>
  </si>
  <si>
    <t>SPT2630964</t>
  </si>
  <si>
    <t>Nyse Arca Equal Weighted Pharmaceutical Index Price</t>
  </si>
  <si>
    <t>^DGE</t>
  </si>
  <si>
    <t>SPT212468987</t>
  </si>
  <si>
    <t>Nyse Arca Equal Weighted Pharmaceutical (Total Return) Index Price</t>
  </si>
  <si>
    <t>^DGETR</t>
  </si>
  <si>
    <t>SPT30962845</t>
  </si>
  <si>
    <t>PowerShares DB Gold Fund Index (NAV) Price</t>
  </si>
  <si>
    <t>^DGL</t>
  </si>
  <si>
    <t>SPT141809309</t>
  </si>
  <si>
    <t>Velocityshares 3X Inverse Gold ETN (NAV) Index Price</t>
  </si>
  <si>
    <t>^DGLD</t>
  </si>
  <si>
    <t>SPT2652112</t>
  </si>
  <si>
    <t>Dow Jones - Global Titans Index (Streettracks Trust) Price</t>
  </si>
  <si>
    <t>^DGT</t>
  </si>
  <si>
    <t>SPT35192402</t>
  </si>
  <si>
    <t>ProShares Ultra Oil &amp; Gas (NAV) Index Price</t>
  </si>
  <si>
    <t>^DIG</t>
  </si>
  <si>
    <t>SPT413680300</t>
  </si>
  <si>
    <t>Amplify YieldShares CWP Dividend &amp; Option Income (Intraday) Index Price</t>
  </si>
  <si>
    <t>^DIVO</t>
  </si>
  <si>
    <t>SPT26049858</t>
  </si>
  <si>
    <t>Nasdaq Dividend Achievers Idx - PRICE Price</t>
  </si>
  <si>
    <t>^DIVQ</t>
  </si>
  <si>
    <t>SPT2606783</t>
  </si>
  <si>
    <t>Dow Jones Composite Average Index Price</t>
  </si>
  <si>
    <t>^DJC</t>
  </si>
  <si>
    <t>SPT4973030</t>
  </si>
  <si>
    <t>Dow Jones China Broad Market Index Price</t>
  </si>
  <si>
    <t>^DJCHINA..DJ</t>
  </si>
  <si>
    <t>SPT79088978</t>
  </si>
  <si>
    <t>Dow Jones UBS Commodity Index (Intraday) Price</t>
  </si>
  <si>
    <t>^DJCI</t>
  </si>
  <si>
    <t>SPT128244891</t>
  </si>
  <si>
    <t>Dow Jones Credit Suisse Hedge Fund Index Price</t>
  </si>
  <si>
    <t>^DJCS</t>
  </si>
  <si>
    <t>SPT79720921</t>
  </si>
  <si>
    <t>Dow Jones Hong Kong Select Division Index Price</t>
  </si>
  <si>
    <t>^DJHKSD..DJ</t>
  </si>
  <si>
    <t>^DJI</t>
  </si>
  <si>
    <t>SPT5376275</t>
  </si>
  <si>
    <t>Dow Jones Islamic Market Index - Asia/Pacific (USD) Price</t>
  </si>
  <si>
    <t>^DJIAP..DJ</t>
  </si>
  <si>
    <t>SPT5376276</t>
  </si>
  <si>
    <t>Dow Jones Islamic Market Index - Asia/Pacific Large-cap (USD) Price</t>
  </si>
  <si>
    <t>^DJIAPL..DJ</t>
  </si>
  <si>
    <t>SPT5376277</t>
  </si>
  <si>
    <t>Dow Jones Islamic Market Index - Asia/Pacific Mid-cap (USD) Price</t>
  </si>
  <si>
    <t>^DJIAPM..DJ</t>
  </si>
  <si>
    <t>SPT5376278</t>
  </si>
  <si>
    <t>Dow Jones Islamic Market Index - Asia/Pacific Small-cap (USD) Price</t>
  </si>
  <si>
    <t>^DJIAPS..DJ</t>
  </si>
  <si>
    <t>SPT5376257</t>
  </si>
  <si>
    <t>Dow Jones Islamic Market Basic Materials Index Price</t>
  </si>
  <si>
    <t>^DJIBSC..DJ</t>
  </si>
  <si>
    <t>SPT5376279</t>
  </si>
  <si>
    <t>Dow Jones Islamic Market Canada Index Price</t>
  </si>
  <si>
    <t>^DJICA..DJ</t>
  </si>
  <si>
    <t>SPT5376263</t>
  </si>
  <si>
    <t>Dow Jones Islamic Market Consumer Services Index Price</t>
  </si>
  <si>
    <t>^DJICYC..DJ</t>
  </si>
  <si>
    <t>SPT5376254</t>
  </si>
  <si>
    <t>Dow Jones Islamic Market Developed Markets Index Price</t>
  </si>
  <si>
    <t>^DJIDEV..DJ</t>
  </si>
  <si>
    <t>SPT5376256</t>
  </si>
  <si>
    <t>Dow Jones Islamic Market World Developed - Ex. U.S. Index Price</t>
  </si>
  <si>
    <t>^DJIDEVX..DJ</t>
  </si>
  <si>
    <t>SPT5376255</t>
  </si>
  <si>
    <t>Dow Jones Islamic Market World Emerging Markets Index Price</t>
  </si>
  <si>
    <t>^DJIEMG..DJ</t>
  </si>
  <si>
    <t>SPT5376259</t>
  </si>
  <si>
    <t>Dow Jones Islamic Market Oil &amp; Gas Index Price</t>
  </si>
  <si>
    <t>^DJIENE..DJ</t>
  </si>
  <si>
    <t>SPT5376267</t>
  </si>
  <si>
    <t>Dow Jones Islamic Market Index - Europe Index Price</t>
  </si>
  <si>
    <t>^DJIEU..DJ</t>
  </si>
  <si>
    <t>SPT5376268</t>
  </si>
  <si>
    <t>Dow Jones Islamic Market Index -Europe Large Cap Index Price</t>
  </si>
  <si>
    <t>^DJIEUL..DJ</t>
  </si>
  <si>
    <t>SPT5376269</t>
  </si>
  <si>
    <t>Dow Jones Islamic Market Index - Europe Mid Cap Index Price</t>
  </si>
  <si>
    <t>^DJIEUM..DJ</t>
  </si>
  <si>
    <t>SPT5376270</t>
  </si>
  <si>
    <t>Dow Jones Islamic Market Europe Small-Cap Index Price</t>
  </si>
  <si>
    <t>^DJIEUS..DJ</t>
  </si>
  <si>
    <t>SPT5376271</t>
  </si>
  <si>
    <t>Dow Jones Islamic Market Euro Index Price</t>
  </si>
  <si>
    <t>^DJIEZ..DJ</t>
  </si>
  <si>
    <t>SPT5376272</t>
  </si>
  <si>
    <t>Dow Jones Islamic Market Euro Large-Cap Index Price</t>
  </si>
  <si>
    <t>^DJIEZL..DJ</t>
  </si>
  <si>
    <t>SPT5376273</t>
  </si>
  <si>
    <t>Dow Jones Islamic Market Euro Mid-Cap Index Price</t>
  </si>
  <si>
    <t>^DJIEZM..DJ</t>
  </si>
  <si>
    <t>SPT5376274</t>
  </si>
  <si>
    <t>Dow Jones Islamic Market Index -Euro Small Cap Index Price</t>
  </si>
  <si>
    <t>^DJIEZS..DJ</t>
  </si>
  <si>
    <t>SPT5376261</t>
  </si>
  <si>
    <t>Dow Jones Islamic Market Financials Index Price</t>
  </si>
  <si>
    <t>^DJIFIN..DJ</t>
  </si>
  <si>
    <t>SPT5376260</t>
  </si>
  <si>
    <t>Dow Jones Islamic Market Health Care Index Price</t>
  </si>
  <si>
    <t>^DJIHCR..DJ</t>
  </si>
  <si>
    <t>SPT5376262</t>
  </si>
  <si>
    <t>Dow Jones Islamic Market Industrials Index Price</t>
  </si>
  <si>
    <t>^DJIIDU..DJ</t>
  </si>
  <si>
    <t>SPT5376281</t>
  </si>
  <si>
    <t>Dow Jones Islamic Market Japan Index Price</t>
  </si>
  <si>
    <t>^DJIJP..DJ</t>
  </si>
  <si>
    <t>SPT5376250</t>
  </si>
  <si>
    <t>Dow Jones Islamic Market World Large-Cap Index Price</t>
  </si>
  <si>
    <t>^DJILRG..DJ</t>
  </si>
  <si>
    <t>SPT5376251</t>
  </si>
  <si>
    <t>Dow Jones Islamic Market World Mid-Cap Index Price</t>
  </si>
  <si>
    <t>^DJIMID..DJ</t>
  </si>
  <si>
    <t>SPT5376258</t>
  </si>
  <si>
    <t>Dow Jones Islamic Market Index - Consumer Goods (USD) Price</t>
  </si>
  <si>
    <t>^DJINCY..DJ</t>
  </si>
  <si>
    <t>SPT5376252</t>
  </si>
  <si>
    <t>Dow Jones Islamic Market Index - World Small-cap Price</t>
  </si>
  <si>
    <t>^DJISML..DJ</t>
  </si>
  <si>
    <t>SPT5376264</t>
  </si>
  <si>
    <t>Dow Jones Islamic Market Technology Index Price</t>
  </si>
  <si>
    <t>^DJITEC..DJ</t>
  </si>
  <si>
    <t>SPT5376265</t>
  </si>
  <si>
    <t>Dow Jones Islamic Market Telecommunications Index Price</t>
  </si>
  <si>
    <t>^DJITLS..DJ</t>
  </si>
  <si>
    <t>SPT5376280</t>
  </si>
  <si>
    <t>Dow Jones Islamic Market U.K. Index Price</t>
  </si>
  <si>
    <t>^DJIUK..DJ</t>
  </si>
  <si>
    <t>SPT5376266</t>
  </si>
  <si>
    <t>Dow Jones Islamic Market Utilities Index Price</t>
  </si>
  <si>
    <t>^DJIUTI..DJ</t>
  </si>
  <si>
    <t>SPT5376253</t>
  </si>
  <si>
    <t>Dow Jones Islamic Market World - Ex. U.S. Index Price</t>
  </si>
  <si>
    <t>^DJIXUS..DJ</t>
  </si>
  <si>
    <t>SPT2596276</t>
  </si>
  <si>
    <t>CBOE DJ REIT Index Price</t>
  </si>
  <si>
    <t>^DJR</t>
  </si>
  <si>
    <t>SPT7700794</t>
  </si>
  <si>
    <t>CBOE Dow Jones Industrial Average Index Price</t>
  </si>
  <si>
    <t>^DJS</t>
  </si>
  <si>
    <t>SPT4973032</t>
  </si>
  <si>
    <t>Dow Jones Shanghai Index Price</t>
  </si>
  <si>
    <t>^DJSH..DJ</t>
  </si>
  <si>
    <t>SPT4973033</t>
  </si>
  <si>
    <t>Dow Jones Shenzhen Index Price</t>
  </si>
  <si>
    <t>^DJSZ..DJ</t>
  </si>
  <si>
    <t>SPT2607105</t>
  </si>
  <si>
    <t>Dow Jones Transportation Average Index Price</t>
  </si>
  <si>
    <t>^DJT</t>
  </si>
  <si>
    <t>SPT4662987</t>
  </si>
  <si>
    <t>Dow Jones Tiger Titans 50 Index (US$ Price Index) Price</t>
  </si>
  <si>
    <t>^DJTGR..DJ</t>
  </si>
  <si>
    <t>SPT2607111</t>
  </si>
  <si>
    <t>Dow Jones Utility Index Price</t>
  </si>
  <si>
    <t>^DJU</t>
  </si>
  <si>
    <t>SPT134470619</t>
  </si>
  <si>
    <t>Dow Jones UBS Commodity Index (GBP) (TR) Price</t>
  </si>
  <si>
    <t>^DJUBS</t>
  </si>
  <si>
    <t>SPT5376249</t>
  </si>
  <si>
    <t>Dow Jones Islamic Market Index - AIG Commodities (Toal Return) Price</t>
  </si>
  <si>
    <t>^DJUBSTR..DJ</t>
  </si>
  <si>
    <t>SPT2596192</t>
  </si>
  <si>
    <t>CBOE DJ Industrial Average Index Price</t>
  </si>
  <si>
    <t>^DJX</t>
  </si>
  <si>
    <t>SPT27737035</t>
  </si>
  <si>
    <t>ProShares Short Dow30(Net Asset Value) Index Price</t>
  </si>
  <si>
    <t>^DOG</t>
  </si>
  <si>
    <t>SPT33832155</t>
  </si>
  <si>
    <t>NASDAQ US BuyBack Achievers Index Price</t>
  </si>
  <si>
    <t>^DRB</t>
  </si>
  <si>
    <t>SPT228989362</t>
  </si>
  <si>
    <t>NASDAQ Buyback Achievers (Total Return) Index Price</t>
  </si>
  <si>
    <t>^DRBTR</t>
  </si>
  <si>
    <t>SPT2638824</t>
  </si>
  <si>
    <t>Pharmaceutical Index Price</t>
  </si>
  <si>
    <t>^DRG</t>
  </si>
  <si>
    <t>SPT141809724</t>
  </si>
  <si>
    <t>Velocityshares 3X Inverse Silver ETN (NAV) Index Price</t>
  </si>
  <si>
    <t>^DSLV</t>
  </si>
  <si>
    <t>SPT140891906</t>
  </si>
  <si>
    <t>PowerShares Chinese Yuan Dim Sum Bond Portfolio (NAV) Index Price</t>
  </si>
  <si>
    <t>^DSUM</t>
  </si>
  <si>
    <t>SPT2596194</t>
  </si>
  <si>
    <t>CBOE DJ Transportation Average Price</t>
  </si>
  <si>
    <t>^DTX</t>
  </si>
  <si>
    <t>SPT35192421</t>
  </si>
  <si>
    <t>ProShares UltraShort Oil &amp; Gas (INTRADAY) Index Price</t>
  </si>
  <si>
    <t>^DUG</t>
  </si>
  <si>
    <t>SPT2596198</t>
  </si>
  <si>
    <t>CBOE DJ Utilities Average Index Price</t>
  </si>
  <si>
    <t>^DUX</t>
  </si>
  <si>
    <t>SPT26630215</t>
  </si>
  <si>
    <t>NASDAQ US Dividend Achievers Select Index Price</t>
  </si>
  <si>
    <t>^DVG</t>
  </si>
  <si>
    <t>SPT228989360</t>
  </si>
  <si>
    <t>NASDAQ Dividend Achievers Select (Total Return) Index Price</t>
  </si>
  <si>
    <t>^DVGTR</t>
  </si>
  <si>
    <t>SPT26049857</t>
  </si>
  <si>
    <t>Nasdaq Dividend Achievers Idx - TOTAL RETURN Price</t>
  </si>
  <si>
    <t>^DVQT</t>
  </si>
  <si>
    <t>SPT29394920</t>
  </si>
  <si>
    <t>Dow Jones Select Dividend Index (NAV) Price</t>
  </si>
  <si>
    <t>^DVY</t>
  </si>
  <si>
    <t>SPT215549578</t>
  </si>
  <si>
    <t>iShares Asia/Pacific Dividend 30 (NAV) Index Price</t>
  </si>
  <si>
    <t>^DVYA</t>
  </si>
  <si>
    <t>SPT208691206</t>
  </si>
  <si>
    <t>Etracs Monthly Pay 2xLeveraged Dow Jones Select Dividend (Intraday) Index Price</t>
  </si>
  <si>
    <t>^DVYL</t>
  </si>
  <si>
    <t>SPT9836843</t>
  </si>
  <si>
    <t>Dow Jones U.S. Total Stock Market Index Price</t>
  </si>
  <si>
    <t>^DWCF</t>
  </si>
  <si>
    <t>SPT412911326</t>
  </si>
  <si>
    <t>VelocityShares 3x Inverse Crude Oil ETN S&amp;P GSCI Crude Oil (NAV) Index Price</t>
  </si>
  <si>
    <t>^DWT</t>
  </si>
  <si>
    <t>SPT166603183</t>
  </si>
  <si>
    <t>VelocityShares 3x Inverse Crude Oil (NAV) Index Price</t>
  </si>
  <si>
    <t>^DWTI</t>
  </si>
  <si>
    <t>SPT41540988</t>
  </si>
  <si>
    <t>SPDR S&amp;P International Dividend (NAV) Index Price</t>
  </si>
  <si>
    <t>^DWX</t>
  </si>
  <si>
    <t>SPT61848252</t>
  </si>
  <si>
    <t>Proshares Ultra Short Dow 30 (NAV) Index Price</t>
  </si>
  <si>
    <t>^DXD</t>
  </si>
  <si>
    <t>SPT24308666</t>
  </si>
  <si>
    <t>Cboe Jumbo Djx Index - DXL Price</t>
  </si>
  <si>
    <t>^DXL</t>
  </si>
  <si>
    <t>SPT10654260</t>
  </si>
  <si>
    <t>Spade Defense Index - DXS Price</t>
  </si>
  <si>
    <t>^DXS</t>
  </si>
  <si>
    <t>SPT411093906</t>
  </si>
  <si>
    <t>Spade Defense Total Return Index Price</t>
  </si>
  <si>
    <t>^DXSTR</t>
  </si>
  <si>
    <t>SPT5448764</t>
  </si>
  <si>
    <t>AMEX Dynamic Market Intellidex - (Equal-weighted) Price</t>
  </si>
  <si>
    <t>^DYI</t>
  </si>
  <si>
    <t>SPT5448765</t>
  </si>
  <si>
    <t>AMEX Dynamic Market Intellidex - (Modified Equal-weighted) Price</t>
  </si>
  <si>
    <t>^DYO</t>
  </si>
  <si>
    <t>SPT22495956</t>
  </si>
  <si>
    <t>Dynamic Food &amp; Beverage Intellidex Indx - MDF EQ $ WGHTD Price</t>
  </si>
  <si>
    <t>^DZF</t>
  </si>
  <si>
    <t>SPT22495958</t>
  </si>
  <si>
    <t>Dynamic Media Intellidex Indx - MDF EQ $ WGHTD Price</t>
  </si>
  <si>
    <t>^DZM</t>
  </si>
  <si>
    <t>SPT224150300</t>
  </si>
  <si>
    <t>FTSEurofirst 300 Oil &amp; Gas(Industry) Price</t>
  </si>
  <si>
    <t>^E3X0001</t>
  </si>
  <si>
    <t>SPT224150310</t>
  </si>
  <si>
    <t>FTSEurofirst 300 Oil &amp; Gas Producers(Sector) Price</t>
  </si>
  <si>
    <t>^E3X0530</t>
  </si>
  <si>
    <t>SPT224150340</t>
  </si>
  <si>
    <t>FTSEurofirst 300 Basic Materials(Industry) Price</t>
  </si>
  <si>
    <t>^E3X1000</t>
  </si>
  <si>
    <t>SPT224150350</t>
  </si>
  <si>
    <t>FTSEurofirst 300 Chemicals(Sector) Price</t>
  </si>
  <si>
    <t>^E3X1350</t>
  </si>
  <si>
    <t>SPT224150380</t>
  </si>
  <si>
    <t>FTSEurofirst 300 Mining(Sector) Price</t>
  </si>
  <si>
    <t>^E3X1770</t>
  </si>
  <si>
    <t>SPT224150390</t>
  </si>
  <si>
    <t>FTSEurofirst 300 Industrials(Industry) Price</t>
  </si>
  <si>
    <t>^E3X2000</t>
  </si>
  <si>
    <t>SPT224150400</t>
  </si>
  <si>
    <t>FTSEurofirst 300 Construction &amp; Materials(Sector) Price</t>
  </si>
  <si>
    <t>^E3X2350</t>
  </si>
  <si>
    <t>SPT224150410</t>
  </si>
  <si>
    <t>FTSEurofirst 300 Aerospace &amp; Defense(Sector) Price</t>
  </si>
  <si>
    <t>^E3X2710</t>
  </si>
  <si>
    <t>SPT224150420</t>
  </si>
  <si>
    <t>FTSEurofirst 300 General Industrials(Sector) Price</t>
  </si>
  <si>
    <t>^E3X2720</t>
  </si>
  <si>
    <t>SPT224150430</t>
  </si>
  <si>
    <t>FTSEurofirst 300 Electronic &amp; Electrical Equipment(Sector) Price</t>
  </si>
  <si>
    <t>^E3X2730</t>
  </si>
  <si>
    <t>SPT224150440</t>
  </si>
  <si>
    <t>FTSEurofirst 300 Industrial Engineering(Sector) Price</t>
  </si>
  <si>
    <t>^E3X2750</t>
  </si>
  <si>
    <t>SPT224150450</t>
  </si>
  <si>
    <t>FTSEurofirst 300 Industrial Transportation(Sector) Price</t>
  </si>
  <si>
    <t>^E3X2770</t>
  </si>
  <si>
    <t>SPT224150460</t>
  </si>
  <si>
    <t>FTSEurofirst 300 Support Services(Sector) Price</t>
  </si>
  <si>
    <t>^E3X2790</t>
  </si>
  <si>
    <t>SPT224150470</t>
  </si>
  <si>
    <t>FTSEurofirst 300 Consumer Goods(Industry) Price</t>
  </si>
  <si>
    <t>^E3X3000</t>
  </si>
  <si>
    <t>SPT224150480</t>
  </si>
  <si>
    <t>FTSEurofirst 300 Automobiles &amp; Parts(Sector) Price</t>
  </si>
  <si>
    <t>^E3X3350</t>
  </si>
  <si>
    <t>SPT224150490</t>
  </si>
  <si>
    <t>FTSEurofirst 300 Beverages(Sector) Price</t>
  </si>
  <si>
    <t>^E3X3530</t>
  </si>
  <si>
    <t>SPT224150500</t>
  </si>
  <si>
    <t>FTSEurofirst 300 Food Producers(Sector) Price</t>
  </si>
  <si>
    <t>^E3X3570</t>
  </si>
  <si>
    <t>SPT224150510</t>
  </si>
  <si>
    <t>FTSEurofirst 300 Household Goods &amp; Home Construction(Sector) Price</t>
  </si>
  <si>
    <t>^E3X3720</t>
  </si>
  <si>
    <t>SPT224150530</t>
  </si>
  <si>
    <t>FTSEurofirst 300 Personal Goods(Sector) Price</t>
  </si>
  <si>
    <t>^E3X3760</t>
  </si>
  <si>
    <t>SPT224150540</t>
  </si>
  <si>
    <t>FTSEurofirst 300 Tobacco(Sector) Price</t>
  </si>
  <si>
    <t>^E3X3780</t>
  </si>
  <si>
    <t>SPT224150550</t>
  </si>
  <si>
    <t>FTSEurofirst 300 Health Care(Industry) Price</t>
  </si>
  <si>
    <t>^E3X4000</t>
  </si>
  <si>
    <t>SPT224150560</t>
  </si>
  <si>
    <t>FTSEurofirst 300 Health Care Equipment &amp; Services(Sector) Price</t>
  </si>
  <si>
    <t>^E3X4530</t>
  </si>
  <si>
    <t>SPT224150570</t>
  </si>
  <si>
    <t>FTSEurofirst 300 Pharmaceuticals &amp; Biotechnology(Sector) Price</t>
  </si>
  <si>
    <t>^E3X4570</t>
  </si>
  <si>
    <t>SPT224150580</t>
  </si>
  <si>
    <t>FTSEurofirst 300 Consumer Services(Industry) Price</t>
  </si>
  <si>
    <t>^E3X5000</t>
  </si>
  <si>
    <t>SPT224149818</t>
  </si>
  <si>
    <t>FTSEurofirst 300 Eurozone Food &amp; Drug Retailers(Sector) Price</t>
  </si>
  <si>
    <t>^E3X5330</t>
  </si>
  <si>
    <t>SPT224150600</t>
  </si>
  <si>
    <t>FTSEurofirst 300 General Retailers(Sector) Price</t>
  </si>
  <si>
    <t>^E3X5370</t>
  </si>
  <si>
    <t>SPT224150610</t>
  </si>
  <si>
    <t>FTSEurofirst 300 Media(Sector) Price</t>
  </si>
  <si>
    <t>^E3X5550</t>
  </si>
  <si>
    <t>SPT224150620</t>
  </si>
  <si>
    <t>FTSEurofirst 300 Travel &amp; Leisure(Sector) Price</t>
  </si>
  <si>
    <t>^E3X5750</t>
  </si>
  <si>
    <t>SPT224150630</t>
  </si>
  <si>
    <t>FTSEurofirst 300 Telecommunications(Industry) Price</t>
  </si>
  <si>
    <t>^E3X6000</t>
  </si>
  <si>
    <t>SPT224150640</t>
  </si>
  <si>
    <t>FTSEurofirst 300 Fixed Line Telecommunications(Sector) Price</t>
  </si>
  <si>
    <t>^E3X6530</t>
  </si>
  <si>
    <t>SPT224150650</t>
  </si>
  <si>
    <t>FTSEurofirst 300 Mobile Telecommunications(Sector) Price</t>
  </si>
  <si>
    <t>^E3X6570</t>
  </si>
  <si>
    <t>SPT224150660</t>
  </si>
  <si>
    <t>FTSEurofirst 300 Utilities(Industry) Price</t>
  </si>
  <si>
    <t>^E3X7000</t>
  </si>
  <si>
    <t>SPT224150670</t>
  </si>
  <si>
    <t>FTSEurofirst 300 Electricity(Sector) Price</t>
  </si>
  <si>
    <t>^E3X7530</t>
  </si>
  <si>
    <t>SPT224150680</t>
  </si>
  <si>
    <t>FTSEurofirst 300 Gas, Water &amp; Multiutilities(Sector) Price</t>
  </si>
  <si>
    <t>^E3X7570</t>
  </si>
  <si>
    <t>SPT224150690</t>
  </si>
  <si>
    <t>FTSEurofirst 300 Financials(Industry) Price</t>
  </si>
  <si>
    <t>^E3X8000</t>
  </si>
  <si>
    <t>SPT224150700</t>
  </si>
  <si>
    <t>FTSEurofirst 300 Banks(Sector) Price</t>
  </si>
  <si>
    <t>^E3X8350</t>
  </si>
  <si>
    <t>SPT224150710</t>
  </si>
  <si>
    <t>FTSEurofirst 300 Nonlife Insurance(Sector) Price</t>
  </si>
  <si>
    <t>^E3X8530</t>
  </si>
  <si>
    <t>SPT224150730</t>
  </si>
  <si>
    <t>FTSEurofirst 300 Real Estate Investment Trusts(Sector) Price</t>
  </si>
  <si>
    <t>^E3X8670</t>
  </si>
  <si>
    <t>SPT224150750</t>
  </si>
  <si>
    <t>FTSEurofirst 300 General Financial(Sector) Price</t>
  </si>
  <si>
    <t>^E3X8770</t>
  </si>
  <si>
    <t>SPT224150770</t>
  </si>
  <si>
    <t>FTSEurofirst 300 Technology(Industry) Price</t>
  </si>
  <si>
    <t>^E3X9000</t>
  </si>
  <si>
    <t>SPT224150780</t>
  </si>
  <si>
    <t>FTSEurofirst 300 Software &amp; Computer Services(Sector) Price</t>
  </si>
  <si>
    <t>^E3X9530</t>
  </si>
  <si>
    <t>SPT224150790</t>
  </si>
  <si>
    <t>FTSEurofirst 300 Technology Hardware &amp; Equipment(Sector) Price</t>
  </si>
  <si>
    <t>^E3X9570</t>
  </si>
  <si>
    <t>SPT32199499</t>
  </si>
  <si>
    <t>FTSE Euro 100 Index Price</t>
  </si>
  <si>
    <t>^EBIX</t>
  </si>
  <si>
    <t>SPT127576101</t>
  </si>
  <si>
    <t>SPDR Emerging Local Bond ETF (NAV) Index Price</t>
  </si>
  <si>
    <t>^EBND</t>
  </si>
  <si>
    <t>SPT27751136</t>
  </si>
  <si>
    <t>First Trust AMEX Biotechnology (NAV) Index Price</t>
  </si>
  <si>
    <t>^EBT</t>
  </si>
  <si>
    <t>SPT2606623</t>
  </si>
  <si>
    <t>Dow Jones Internet Commerce Index Price</t>
  </si>
  <si>
    <t>^ECM</t>
  </si>
  <si>
    <t>SPT11211498</t>
  </si>
  <si>
    <t>Wilderhill Clean Energy Index Price</t>
  </si>
  <si>
    <t>^ECO</t>
  </si>
  <si>
    <t>SPT264402005</t>
  </si>
  <si>
    <t>Wilderhill Clean Energy (USD) (Total Return) Index Price</t>
  </si>
  <si>
    <t>^ECOTR</t>
  </si>
  <si>
    <t>SPT127576099</t>
  </si>
  <si>
    <t>SPDR Emerging Markets Dividend ETF (NAV) Index Price</t>
  </si>
  <si>
    <t>^EDIV</t>
  </si>
  <si>
    <t>SPT264561149</t>
  </si>
  <si>
    <t>Alps Emerging Sector Dividend Dogs (NAV) ETF Index Price</t>
  </si>
  <si>
    <t>^EDOG</t>
  </si>
  <si>
    <t>SPT39402919</t>
  </si>
  <si>
    <t>Vanguard Extended Duration Treasury (NAV) Index Price</t>
  </si>
  <si>
    <t>^EDV</t>
  </si>
  <si>
    <t>SPT29198407</t>
  </si>
  <si>
    <t>Claymore/BNY BRIC ETF Index (NAV) Price</t>
  </si>
  <si>
    <t>^EED</t>
  </si>
  <si>
    <t>SPT215548793</t>
  </si>
  <si>
    <t>PowerShares S&amp;P Emerging Markets High Beta (NAV) Index Price</t>
  </si>
  <si>
    <t>^EEHB</t>
  </si>
  <si>
    <t>SPT223981220</t>
  </si>
  <si>
    <t>PowerShares S&amp;P Emerging Markets Low (Intraday) Index Price</t>
  </si>
  <si>
    <t>^EELV</t>
  </si>
  <si>
    <t>SPT61793461</t>
  </si>
  <si>
    <t>ProShares Ultra MSCI Emerging Markets Index (NAV) Price</t>
  </si>
  <si>
    <t>^EET</t>
  </si>
  <si>
    <t>SPT23459261</t>
  </si>
  <si>
    <t>Ishares Msci Growth Index Fund - NAV Price</t>
  </si>
  <si>
    <t>^EFG</t>
  </si>
  <si>
    <t>SPT61793460</t>
  </si>
  <si>
    <t>ProShare Ultra MSCI Index (NAV) Price</t>
  </si>
  <si>
    <t>^EFO</t>
  </si>
  <si>
    <t>SPT23459259</t>
  </si>
  <si>
    <t>Ishares Msci Value Index Fund - NAV Price</t>
  </si>
  <si>
    <t>^EFV</t>
  </si>
  <si>
    <t>SPT118809083</t>
  </si>
  <si>
    <t>Market Vectors Egypt Total Return ETF (NAV) Index Price</t>
  </si>
  <si>
    <t>^EGPT</t>
  </si>
  <si>
    <t>SPT24791438</t>
  </si>
  <si>
    <t>Streettracks Trust Fund Index - DJ WILSHIRE LARGE CAP (NAV) Index Price</t>
  </si>
  <si>
    <t>^ELR</t>
  </si>
  <si>
    <t>SPT119049853</t>
  </si>
  <si>
    <t>Market Vectors Emerging Markets Local Currency Bond ETF (NAV) Index Price</t>
  </si>
  <si>
    <t>^EMLC</t>
  </si>
  <si>
    <t>SPT210290169</t>
  </si>
  <si>
    <t>First Trust North American Energy Infrastructure Fund (NAV) Index Price</t>
  </si>
  <si>
    <t>^EMLP</t>
  </si>
  <si>
    <t>SPT24791440</t>
  </si>
  <si>
    <t>Streettracks Trust Fund Index - DJ WILSHIRE MID CAP (NAV) Index Price</t>
  </si>
  <si>
    <t>^EMM</t>
  </si>
  <si>
    <t>SPT264402016</t>
  </si>
  <si>
    <t>Proshares Short Term Emerging Markets Bond ETF (NAV) Index Price</t>
  </si>
  <si>
    <t>^EMSH</t>
  </si>
  <si>
    <t>SPT264150959</t>
  </si>
  <si>
    <t>Alerian Energy Infrastructure ETF (NAV) Index Price</t>
  </si>
  <si>
    <t>^ENFR</t>
  </si>
  <si>
    <t>SPT2626666</t>
  </si>
  <si>
    <t>MSCI Pacific ex-Japan Index (iShares) Price</t>
  </si>
  <si>
    <t>^EPP</t>
  </si>
  <si>
    <t>SPT60350481</t>
  </si>
  <si>
    <t>ProShares UltraShort MSCI Europe (NAV) Index Price</t>
  </si>
  <si>
    <t>^EPV</t>
  </si>
  <si>
    <t>SPT215056266</t>
  </si>
  <si>
    <t>Stlmt ID - PHLX Euro Index Price</t>
  </si>
  <si>
    <t>^EPW</t>
  </si>
  <si>
    <t>SPT61877209</t>
  </si>
  <si>
    <t>Alps Equal Sector Weight Index Price</t>
  </si>
  <si>
    <t>^EQL</t>
  </si>
  <si>
    <t>SPT212468988</t>
  </si>
  <si>
    <t>Proshares Short Euro (NAV) Index Price</t>
  </si>
  <si>
    <t>^EUFX</t>
  </si>
  <si>
    <t>SPT51972824</t>
  </si>
  <si>
    <t>ProShares UltraShort Euro (NAV) Price</t>
  </si>
  <si>
    <t>^EUO</t>
  </si>
  <si>
    <t>SPT430046546</t>
  </si>
  <si>
    <t>VelocityShares 1X Long VSTOXX FTR ETN (Intraday) Index Price</t>
  </si>
  <si>
    <t>^EVIX</t>
  </si>
  <si>
    <t>SPT47266398</t>
  </si>
  <si>
    <t>CBOE Eurocurrency Volatility Index Price</t>
  </si>
  <si>
    <t>^EVZ</t>
  </si>
  <si>
    <t>SPT2613140</t>
  </si>
  <si>
    <t>MSCI Index Fund - Australia Price</t>
  </si>
  <si>
    <t>^EWA</t>
  </si>
  <si>
    <t>SPT2613146</t>
  </si>
  <si>
    <t>MSCI Index Fund - Canada Price</t>
  </si>
  <si>
    <t>^EWC</t>
  </si>
  <si>
    <t>SPT2613168</t>
  </si>
  <si>
    <t>MSCI Index Fund - Sweden Price</t>
  </si>
  <si>
    <t>^EWD</t>
  </si>
  <si>
    <t>SPT118481392</t>
  </si>
  <si>
    <t>Rydex MSCI Emerging Markets Equal Weight (NAV) Index Price</t>
  </si>
  <si>
    <t>^EWEM</t>
  </si>
  <si>
    <t>SPT2613150</t>
  </si>
  <si>
    <t>MSCI Index Fund - Germany Price</t>
  </si>
  <si>
    <t>^EWG</t>
  </si>
  <si>
    <t>SPT2613152</t>
  </si>
  <si>
    <t>MSCI Index Fund - Hong Kong Price</t>
  </si>
  <si>
    <t>^EWH</t>
  </si>
  <si>
    <t>SPT2613154</t>
  </si>
  <si>
    <t>MSCI Index Fund - Italy Price</t>
  </si>
  <si>
    <t>^EWI</t>
  </si>
  <si>
    <t>SPT2613156</t>
  </si>
  <si>
    <t>MSCI Index Fund - Japan Price</t>
  </si>
  <si>
    <t>^EWJ</t>
  </si>
  <si>
    <t>SPT2613144</t>
  </si>
  <si>
    <t>MSCI Index Fund - Belgium Price</t>
  </si>
  <si>
    <t>^EWK</t>
  </si>
  <si>
    <t>SPT2613170</t>
  </si>
  <si>
    <t>MSCI Index Fund - Switzerland Price</t>
  </si>
  <si>
    <t>^EWL</t>
  </si>
  <si>
    <t>SPT2613158</t>
  </si>
  <si>
    <t>MSCI Index Fund - Malaysia Price</t>
  </si>
  <si>
    <t>^EWM</t>
  </si>
  <si>
    <t>SPT2613162</t>
  </si>
  <si>
    <t>MSCI Index Fund - Netherlands Price</t>
  </si>
  <si>
    <t>^EWN</t>
  </si>
  <si>
    <t>SPT2613142</t>
  </si>
  <si>
    <t>MSCI Index Fund - Austria Price</t>
  </si>
  <si>
    <t>^EWO</t>
  </si>
  <si>
    <t>SPT2613166</t>
  </si>
  <si>
    <t>MSCI Index Fund - Spain Price</t>
  </si>
  <si>
    <t>^EWP</t>
  </si>
  <si>
    <t>SPT2613148</t>
  </si>
  <si>
    <t>MSCI Index Fund - France Price</t>
  </si>
  <si>
    <t>^EWQ</t>
  </si>
  <si>
    <t>SPT118481388</t>
  </si>
  <si>
    <t>Rydex Russell Midcap Equal Weight (NAV) Index Price</t>
  </si>
  <si>
    <t>^EWRM</t>
  </si>
  <si>
    <t>SPT118481386</t>
  </si>
  <si>
    <t>Rydex Russell 2000 Equal Weight (NAV) Index Price</t>
  </si>
  <si>
    <t>^EWRS</t>
  </si>
  <si>
    <t>SPT2613164</t>
  </si>
  <si>
    <t>MSCI Index Fund - Singapore Price</t>
  </si>
  <si>
    <t>^EWS</t>
  </si>
  <si>
    <t>SPT2613176</t>
  </si>
  <si>
    <t>MSCI Index Fund - Taiwan Price</t>
  </si>
  <si>
    <t>^EWT</t>
  </si>
  <si>
    <t>SPT2613172</t>
  </si>
  <si>
    <t>MSCI Index Fund - United Kingdom Price</t>
  </si>
  <si>
    <t>^EWU</t>
  </si>
  <si>
    <t>SPT2613160</t>
  </si>
  <si>
    <t>MSCI Index Fund - Mexico Price</t>
  </si>
  <si>
    <t>^EWW</t>
  </si>
  <si>
    <t>SPT44793500</t>
  </si>
  <si>
    <t>SPDR S&amp;P Emerging Markets Small Cap (NAV) Index Price</t>
  </si>
  <si>
    <t>^EWX</t>
  </si>
  <si>
    <t>SPT2613174</t>
  </si>
  <si>
    <t>MSCI Index Fund - Korea Price</t>
  </si>
  <si>
    <t>^EWY</t>
  </si>
  <si>
    <t>SPT2613178</t>
  </si>
  <si>
    <t>MSCI Index Fund - Brazil Price</t>
  </si>
  <si>
    <t>^EWZ</t>
  </si>
  <si>
    <t>SPT430046484</t>
  </si>
  <si>
    <t>VelocityShares 1X Daily Inverse VSTOXX (Intraday) Index Price</t>
  </si>
  <si>
    <t>^EXIV</t>
  </si>
  <si>
    <t>SPT26857856</t>
  </si>
  <si>
    <t>Dynamic Financial Intellidex Index Price</t>
  </si>
  <si>
    <t>^EZF</t>
  </si>
  <si>
    <t>SPT60350483</t>
  </si>
  <si>
    <t>ProShares UltraShort MSCI Brazil (NAV) Index Price</t>
  </si>
  <si>
    <t>^EZQ</t>
  </si>
  <si>
    <t>SPT26857859</t>
  </si>
  <si>
    <t>Dynamic Consumer Staples Sector Intellidex Index Price</t>
  </si>
  <si>
    <t>^EZS</t>
  </si>
  <si>
    <t>SPT2613180</t>
  </si>
  <si>
    <t>MSCI Index Fund - EMU Price</t>
  </si>
  <si>
    <t>^EZU</t>
  </si>
  <si>
    <t>SPT26857861</t>
  </si>
  <si>
    <t>Dynamic Bas Matl Sec Intellidx - EZX Price</t>
  </si>
  <si>
    <t>^EZX</t>
  </si>
  <si>
    <t>SPT29180762</t>
  </si>
  <si>
    <t>Powershares DB G10 Currency Harvest (Net Asset Value) Price</t>
  </si>
  <si>
    <t>^FBV</t>
  </si>
  <si>
    <t>^FCHI</t>
  </si>
  <si>
    <t>SPT12367213</t>
  </si>
  <si>
    <t>streetTRACKS Dow Jones STOXX 50 Fund Index (NAV) Price</t>
  </si>
  <si>
    <t>^FEU</t>
  </si>
  <si>
    <t>SPT12367211</t>
  </si>
  <si>
    <t>streetTRACKS Dow Jones EURO STOXX 50 Index (NAV) Price</t>
  </si>
  <si>
    <t>^FEZ</t>
  </si>
  <si>
    <t>SPT240968589</t>
  </si>
  <si>
    <t>Barclays ETN+ FI Enhanced Global High Yield ETN (Intraday) Index Price</t>
  </si>
  <si>
    <t>^FIGY</t>
  </si>
  <si>
    <t>SPT214104415</t>
  </si>
  <si>
    <t>ProShares UltraPro Financials (NAV) Index Price</t>
  </si>
  <si>
    <t>^FINU</t>
  </si>
  <si>
    <t>SPT214104417</t>
  </si>
  <si>
    <t>ProShares UltraPro Short Financials (NAV) Index Price</t>
  </si>
  <si>
    <t>^FINZ</t>
  </si>
  <si>
    <t>SPT143885137</t>
  </si>
  <si>
    <t>SPDR Barclays Capital Investment Grade Floating Rate (NAV) ETF Index Price</t>
  </si>
  <si>
    <t>^FLRN</t>
  </si>
  <si>
    <t>SPT133265795</t>
  </si>
  <si>
    <t>Market Vectors Investment Grade Floating Rate Bond (NAV) Index Price</t>
  </si>
  <si>
    <t>^FLTR</t>
  </si>
  <si>
    <t>SPT217049584</t>
  </si>
  <si>
    <t>IShrares MSCI Frontier 100 Fund (NAV) Index Price</t>
  </si>
  <si>
    <t>^FM</t>
  </si>
  <si>
    <t>SPT132689823</t>
  </si>
  <si>
    <t>The First Trust Mega Cap AlphaDEX (NAV) Fund Index Price</t>
  </si>
  <si>
    <t>^FMK</t>
  </si>
  <si>
    <t>SPT244721211</t>
  </si>
  <si>
    <t>Schwab Fundamental U.S. Small Company (NAV) Index Price</t>
  </si>
  <si>
    <t>^FNDA</t>
  </si>
  <si>
    <t>SPT244721207</t>
  </si>
  <si>
    <t>Schwab Fundamental US Broad Market (NAV) Index Price</t>
  </si>
  <si>
    <t>^FNDB</t>
  </si>
  <si>
    <t>SPT244721215</t>
  </si>
  <si>
    <t>Schwab Fundamental International Small Company (NAV) Index Price</t>
  </si>
  <si>
    <t>^FNDC</t>
  </si>
  <si>
    <t>SPT244721217</t>
  </si>
  <si>
    <t>Schwab Fundamental Emerging Markets Large Company (NAV) Index Price</t>
  </si>
  <si>
    <t>^FNDE</t>
  </si>
  <si>
    <t>SPT244721213</t>
  </si>
  <si>
    <t>Schwab Fundamental International Large Company (NAV) Index Price</t>
  </si>
  <si>
    <t>^FNDF</t>
  </si>
  <si>
    <t>SPT244721209</t>
  </si>
  <si>
    <t>Schwab Fundamental US Large Company (NAV) Index Price</t>
  </si>
  <si>
    <t>^FNDX</t>
  </si>
  <si>
    <t>SPT262138411</t>
  </si>
  <si>
    <t>Nasdaq US Mid Cap Defense Euro (USD) Index Price</t>
  </si>
  <si>
    <t>^FPSTF</t>
  </si>
  <si>
    <t>SPT170750330</t>
  </si>
  <si>
    <t>MVIS Unconventional Oil &amp; Gas ETF (NAV) Index Price</t>
  </si>
  <si>
    <t>^FRAK</t>
  </si>
  <si>
    <t>SPT264151837</t>
  </si>
  <si>
    <t>First Trade Global Tactical Commodity Strategy Fund ((NAV) Index Price</t>
  </si>
  <si>
    <t>^FTGC</t>
  </si>
  <si>
    <t>^FTSE</t>
  </si>
  <si>
    <t>SPT228535942</t>
  </si>
  <si>
    <t>UBS E-Tracs Bloomberg CMCI FD ETN (Intraday) Index Price</t>
  </si>
  <si>
    <t>^FUD</t>
  </si>
  <si>
    <t>SPT29508815</t>
  </si>
  <si>
    <t>Revere Natural Gas Index - FUM Price</t>
  </si>
  <si>
    <t>^FUM</t>
  </si>
  <si>
    <t>SPT30741572</t>
  </si>
  <si>
    <t>First Trust Value Line Dividend Index Fund Index (NAV) Price</t>
  </si>
  <si>
    <t>^FVD</t>
  </si>
  <si>
    <t>SPT2596328</t>
  </si>
  <si>
    <t>CBOE INT RATE 5 YEAR T NOTE Price</t>
  </si>
  <si>
    <t>^FVX</t>
  </si>
  <si>
    <t>SPT134575855</t>
  </si>
  <si>
    <t>Madrona Forward Global Bond ETF (NAV) Index Price</t>
  </si>
  <si>
    <t>^FWDB</t>
  </si>
  <si>
    <t>SPT134575460</t>
  </si>
  <si>
    <t>Madrona Forward Domestic ETF (NAV) Index Price</t>
  </si>
  <si>
    <t>^FWDD</t>
  </si>
  <si>
    <t>SPT134575853</t>
  </si>
  <si>
    <t>Madrona Forward International ETF (NAV) Index Price</t>
  </si>
  <si>
    <t>^FWDI</t>
  </si>
  <si>
    <t>SPT142321374</t>
  </si>
  <si>
    <t>Currency Shares Chinese Renminbi Trust (NAV) Index Price</t>
  </si>
  <si>
    <t>^FXCH</t>
  </si>
  <si>
    <t>SPT228455976</t>
  </si>
  <si>
    <t>CurrencyShares Singapore Dollar Trust (NAV) Index Price</t>
  </si>
  <si>
    <t>^FXSG</t>
  </si>
  <si>
    <t>SPT2618502</t>
  </si>
  <si>
    <t>FTSE China 50 Index Price</t>
  </si>
  <si>
    <t>^FXT</t>
  </si>
  <si>
    <t>SPT35574467</t>
  </si>
  <si>
    <t>BofA Merrill Lynch 3-Month U.S. Treasury Bill Index Price</t>
  </si>
  <si>
    <t>^G0O1</t>
  </si>
  <si>
    <t>SPT204940820</t>
  </si>
  <si>
    <t>SPDR SSgA Global Allocation (NAV) Index Price</t>
  </si>
  <si>
    <t>^GAL</t>
  </si>
  <si>
    <t>SPT383636735</t>
  </si>
  <si>
    <t>Principal Exchange-Traded Funds - Year ETF (NAV) Index Price</t>
  </si>
  <si>
    <t>^GBIL</t>
  </si>
  <si>
    <t>SPT32199505</t>
  </si>
  <si>
    <t>FTSE Global Energy Index Price</t>
  </si>
  <si>
    <t>^GD07</t>
  </si>
  <si>
    <t>SPT11899364</t>
  </si>
  <si>
    <t>NYSE ARCA Gold Miners Index Price</t>
  </si>
  <si>
    <t>^GDM</t>
  </si>
  <si>
    <t>SPT247228200</t>
  </si>
  <si>
    <t>NYSE ARCA Gold Miners (USD) (Gross Total Return) Index Price</t>
  </si>
  <si>
    <t>^GDMTR</t>
  </si>
  <si>
    <t>SPT71989385</t>
  </si>
  <si>
    <t>OMXS30 Double Short Index Price</t>
  </si>
  <si>
    <t>^GDXJ</t>
  </si>
  <si>
    <t>SPT48975506</t>
  </si>
  <si>
    <t>SPDR FTSE/Macqr Global INF 100 ETF NAV Index Price</t>
  </si>
  <si>
    <t>^GII</t>
  </si>
  <si>
    <t>SPT35511079</t>
  </si>
  <si>
    <t>S&amp;P GSTI Networking Index Price</t>
  </si>
  <si>
    <t>^GIP</t>
  </si>
  <si>
    <t>SPT226911075</t>
  </si>
  <si>
    <t>Credit Suisse Gold Shares Covered Call Index Price</t>
  </si>
  <si>
    <t>^GLDI</t>
  </si>
  <si>
    <t>SPT33651899</t>
  </si>
  <si>
    <t>SPDR S&amp;P Emerging Asia Pacific ETF NAV Index Price</t>
  </si>
  <si>
    <t>^GMF</t>
  </si>
  <si>
    <t>SPT27307191</t>
  </si>
  <si>
    <t>Market Vectors Gold Miners Idx - INTRADAY VALUE Price</t>
  </si>
  <si>
    <t>^GMI</t>
  </si>
  <si>
    <t>SPT33651891</t>
  </si>
  <si>
    <t>SPDR S&amp;P Emerging Markets ETF NAV Index Price</t>
  </si>
  <si>
    <t>^GMM</t>
  </si>
  <si>
    <t>SPT119126148</t>
  </si>
  <si>
    <t>SPDR Global Natural Resources ETF (NAV) Index Price</t>
  </si>
  <si>
    <t>^GNR</t>
  </si>
  <si>
    <t>SPT171071234</t>
  </si>
  <si>
    <t>iShares Barclays U.S. Treasury Bond Fund (Intraday) Index Price</t>
  </si>
  <si>
    <t>^GOVT</t>
  </si>
  <si>
    <t>SPT61847870</t>
  </si>
  <si>
    <t>Cohen &amp; Steers Global Realty Major (NAV) Index Price</t>
  </si>
  <si>
    <t>^GRI</t>
  </si>
  <si>
    <t>SPT118377265</t>
  </si>
  <si>
    <t>NASDAQ OMX Advanced Materials Index Price</t>
  </si>
  <si>
    <t>^GRNAM</t>
  </si>
  <si>
    <t>SPT424317424</t>
  </si>
  <si>
    <t>VanEck Vectors Green Bond ETF (NAV) Index Price</t>
  </si>
  <si>
    <t>^GRNB</t>
  </si>
  <si>
    <t>SPT118376958</t>
  </si>
  <si>
    <t>NASDAQ OMX Developer/Operator Index Price</t>
  </si>
  <si>
    <t>^GRNDO</t>
  </si>
  <si>
    <t>SPT118377271</t>
  </si>
  <si>
    <t>NASDAQ OMX Green Building Index Price</t>
  </si>
  <si>
    <t>^GRNGB</t>
  </si>
  <si>
    <t>SPT118377273</t>
  </si>
  <si>
    <t>NASDAQ OMX Healthy Living Index Price</t>
  </si>
  <si>
    <t>^GRNHL</t>
  </si>
  <si>
    <t>SPT118377277</t>
  </si>
  <si>
    <t>NASDAQ OMX Natural Resources Index Price</t>
  </si>
  <si>
    <t>^GRNNR</t>
  </si>
  <si>
    <t>SPT61847864</t>
  </si>
  <si>
    <t>Elements MLCX Grains (INTRADAY) Index Price</t>
  </si>
  <si>
    <t>^GRU</t>
  </si>
  <si>
    <t>SPT35511068</t>
  </si>
  <si>
    <t>S&amp;P GSTI Software Index Price</t>
  </si>
  <si>
    <t>^GSO</t>
  </si>
  <si>
    <t>^GSPTSE</t>
  </si>
  <si>
    <t>SPT2606425</t>
  </si>
  <si>
    <t>S&amp;P North American Natural Resources Index Price</t>
  </si>
  <si>
    <t>^GSR</t>
  </si>
  <si>
    <t>SPT41540984</t>
  </si>
  <si>
    <t>Claymore U.S. Capital Markets Micro-Term Fixed Income (NAV) Index Price</t>
  </si>
  <si>
    <t>^GSY</t>
  </si>
  <si>
    <t>SPT35511075</t>
  </si>
  <si>
    <t>S&amp;P North American Technology Sector Index Price</t>
  </si>
  <si>
    <t>^GTC</t>
  </si>
  <si>
    <t>SPT208408592</t>
  </si>
  <si>
    <t>Global X Top Guru Holdings Index (Intraday) Price</t>
  </si>
  <si>
    <t>^GURU</t>
  </si>
  <si>
    <t>SPT47266399</t>
  </si>
  <si>
    <t>CBOE Gold Volatility Index Price</t>
  </si>
  <si>
    <t>^GVZ</t>
  </si>
  <si>
    <t>SPT33651901</t>
  </si>
  <si>
    <t>SPDR S&amp;P China ETF NAV Index Price</t>
  </si>
  <si>
    <t>^GXC</t>
  </si>
  <si>
    <t>SPT62033566</t>
  </si>
  <si>
    <t>Global X FTSE Nordic 30 (Intraday) Index Price</t>
  </si>
  <si>
    <t>^GXF</t>
  </si>
  <si>
    <t>SPT206483676</t>
  </si>
  <si>
    <t>Arrow Dow Jones Global Yield (NAV) Index Price</t>
  </si>
  <si>
    <t>^GYLD</t>
  </si>
  <si>
    <t>SPT40485525</t>
  </si>
  <si>
    <t>Claymore/AlphaShares China Small Cap (NAV) Index Price</t>
  </si>
  <si>
    <t>^HAO</t>
  </si>
  <si>
    <t>SPT47871010</t>
  </si>
  <si>
    <t>Market Vectors Hard Assets Producers (Intaday) Index Price</t>
  </si>
  <si>
    <t>^HAP</t>
  </si>
  <si>
    <t>SPT2644161</t>
  </si>
  <si>
    <t>S&amp;P 500 Health Care (Sector) USD Price</t>
  </si>
  <si>
    <t>^HCX</t>
  </si>
  <si>
    <t>SPT137466588</t>
  </si>
  <si>
    <t>ProShares Hedge Replication ETF (NAV) Index Price</t>
  </si>
  <si>
    <t>^HDG</t>
  </si>
  <si>
    <t>SPT119045484</t>
  </si>
  <si>
    <t>Active Bear ETF (NAV) Index Price</t>
  </si>
  <si>
    <t>^HDGE</t>
  </si>
  <si>
    <t>SPT27751134</t>
  </si>
  <si>
    <t>First Trust Dj Internet Index - INTRADAY VALUE Price</t>
  </si>
  <si>
    <t>^HDN</t>
  </si>
  <si>
    <t>SPT209964964</t>
  </si>
  <si>
    <t>Huntington EcoLogical Strategy (Intraday) Index Price</t>
  </si>
  <si>
    <t>^HECO</t>
  </si>
  <si>
    <t>SPT2943822</t>
  </si>
  <si>
    <t>PHLX Housing Sector Index Price</t>
  </si>
  <si>
    <t>^HGX</t>
  </si>
  <si>
    <t>SPT32199535</t>
  </si>
  <si>
    <t>FTSE 350 Index (Higher Yield) Index (GBP) Price</t>
  </si>
  <si>
    <t>^HIX</t>
  </si>
  <si>
    <t>SPT2586204</t>
  </si>
  <si>
    <t>AMEX Hong Kong Option Floating Rate Index Price</t>
  </si>
  <si>
    <t>^HKO</t>
  </si>
  <si>
    <t>SPT32890149</t>
  </si>
  <si>
    <t>S&amp;P/HKEX Large Cap Index Price</t>
  </si>
  <si>
    <t>^HKSPLC</t>
  </si>
  <si>
    <t>SPT2589713</t>
  </si>
  <si>
    <t>AMEX Hong Kong 30 Index Price</t>
  </si>
  <si>
    <t>^HKX</t>
  </si>
  <si>
    <t>SPT254211665</t>
  </si>
  <si>
    <t>Advisor Shares Sage Core Reserve ETF NAV Index Price</t>
  </si>
  <si>
    <t>^HOLD</t>
  </si>
  <si>
    <t>SPT32199814</t>
  </si>
  <si>
    <t>Hang Seng China Enterprises Index Price</t>
  </si>
  <si>
    <t>^HSCE</t>
  </si>
  <si>
    <t>SPT20246513</t>
  </si>
  <si>
    <t>Hang Seng Index Price</t>
  </si>
  <si>
    <t>^HSI</t>
  </si>
  <si>
    <t>SPT32199937</t>
  </si>
  <si>
    <t>HIS-Finance Price</t>
  </si>
  <si>
    <t>^HSIFI</t>
  </si>
  <si>
    <t>SPT61643815</t>
  </si>
  <si>
    <t>S&amp;P/BMV Housing Index MXN Price</t>
  </si>
  <si>
    <t>^HT</t>
  </si>
  <si>
    <t>SPT2586346</t>
  </si>
  <si>
    <t>AMEX Gold Bugs Index Price</t>
  </si>
  <si>
    <t>^HUI</t>
  </si>
  <si>
    <t>SPT182186565</t>
  </si>
  <si>
    <t>NYSE Arca Gold BUGS (Total Return) Index Price</t>
  </si>
  <si>
    <t>^HUITR</t>
  </si>
  <si>
    <t>SPT214696016</t>
  </si>
  <si>
    <t>Huntington's US Equity Rotation Strategy ETF (Intraday) Index Price</t>
  </si>
  <si>
    <t>^HUSE</t>
  </si>
  <si>
    <t>SPT29642170</t>
  </si>
  <si>
    <t>Market Vectors Environment Services Index (NAV) Price</t>
  </si>
  <si>
    <t>^HVX</t>
  </si>
  <si>
    <t>SPT2586208</t>
  </si>
  <si>
    <t>AMEX Computer Hardware Index (Equal-weighted) Price</t>
  </si>
  <si>
    <t>^HWI</t>
  </si>
  <si>
    <t>SPT53183442</t>
  </si>
  <si>
    <t>Market Vectors High Yield Municipal (NAV) Index Price</t>
  </si>
  <si>
    <t>^HYD</t>
  </si>
  <si>
    <t>SPT206557548</t>
  </si>
  <si>
    <t>Market Vectors Emerging Markets High Yield Bond (NAV) Index Price</t>
  </si>
  <si>
    <t>^HYEM</t>
  </si>
  <si>
    <t>SPT240968591</t>
  </si>
  <si>
    <t>ProShares High Yield Interest Rate Hedged (Intraday) Index Price</t>
  </si>
  <si>
    <t>^HYHG</t>
  </si>
  <si>
    <t>SPT118480296</t>
  </si>
  <si>
    <t>Peritus High Yield (NAV) Index Price</t>
  </si>
  <si>
    <t>^HYLD</t>
  </si>
  <si>
    <t>SPT129931798</t>
  </si>
  <si>
    <t>SPDR Nuveen S&amp;P High Yield Municipal Bond ETF (NAV) Index Price</t>
  </si>
  <si>
    <t>^HYMB</t>
  </si>
  <si>
    <t>SPT134461173</t>
  </si>
  <si>
    <t>PIMCO 0-5 Year High Yield Corporate Bond Fund (NAV) Index Price</t>
  </si>
  <si>
    <t>^HYS</t>
  </si>
  <si>
    <t>SPT27069154</t>
  </si>
  <si>
    <t>iShares Dow Jones U.S. Broker Dealers (Intraday) Index Price</t>
  </si>
  <si>
    <t>^IAI</t>
  </si>
  <si>
    <t>SPT27069157</t>
  </si>
  <si>
    <t>iShares Dow Jones U.S. Regional Banks (NAV) Index Price</t>
  </si>
  <si>
    <t>^IAT</t>
  </si>
  <si>
    <t>SPT20246537</t>
  </si>
  <si>
    <t>IBEX 35 Price</t>
  </si>
  <si>
    <t>^IBEX</t>
  </si>
  <si>
    <t>SPT109375302</t>
  </si>
  <si>
    <t>SPDR Barclays Capital International Corporate Bond (NAV) Index Price</t>
  </si>
  <si>
    <t>^IBND</t>
  </si>
  <si>
    <t>SPT20246462</t>
  </si>
  <si>
    <t>IBrX Price</t>
  </si>
  <si>
    <t>^IBXX</t>
  </si>
  <si>
    <t>SPT428035453</t>
  </si>
  <si>
    <t>SerenityShares Impact ETF (Intraday) Price</t>
  </si>
  <si>
    <t>^ICAN</t>
  </si>
  <si>
    <t>SPT241983878</t>
  </si>
  <si>
    <t>MSCI Colombia Capped ETF NAV Index Price</t>
  </si>
  <si>
    <t>^ICOL</t>
  </si>
  <si>
    <t>SPT223981221</t>
  </si>
  <si>
    <t>PowerShares S&amp;P International Developed Low Volatility Portfolio (NAV) Index Price</t>
  </si>
  <si>
    <t>^IDLV</t>
  </si>
  <si>
    <t>SPT242289381</t>
  </si>
  <si>
    <t>ALPS International Sector Dividend Dogs ETF (NAV) Index Price</t>
  </si>
  <si>
    <t>^IDOG</t>
  </si>
  <si>
    <t>SPT2626380</t>
  </si>
  <si>
    <t>Dow Jones - US Utilities Index (iShares) Price</t>
  </si>
  <si>
    <t>^IDU</t>
  </si>
  <si>
    <t>SPT53183554</t>
  </si>
  <si>
    <t>MVIS Indonesia (NAV) Index Price</t>
  </si>
  <si>
    <t>^IDX</t>
  </si>
  <si>
    <t>SPT27069143</t>
  </si>
  <si>
    <t>iShares Dow Jones U.S. Oil &amp; Gas Exploration &amp; Production (NAV) Index Price</t>
  </si>
  <si>
    <t>^IEO</t>
  </si>
  <si>
    <t>SPT27069146</t>
  </si>
  <si>
    <t>iShares Dow Jones U.S. Oil Equipment &amp; Services (Intraday) Index Price</t>
  </si>
  <si>
    <t>^IEZ</t>
  </si>
  <si>
    <t>SPT264151368</t>
  </si>
  <si>
    <t>Proshares Investment Grade Interest Rate Hedged (NVA) Index Price</t>
  </si>
  <si>
    <t>^IGHG</t>
  </si>
  <si>
    <t>SPT2626418</t>
  </si>
  <si>
    <t>S&amp;P GSSI Software Index (iShares) Price</t>
  </si>
  <si>
    <t>^IGV</t>
  </si>
  <si>
    <t>SPT27069148</t>
  </si>
  <si>
    <t>iShares Dow Jones U.S. Pharmaceuticals (Intraday) Index Price</t>
  </si>
  <si>
    <t>^IHE</t>
  </si>
  <si>
    <t>SPT183777580</t>
  </si>
  <si>
    <t>Market Vectors-International High Yield Bond (NAV) Index Price</t>
  </si>
  <si>
    <t>^IHY</t>
  </si>
  <si>
    <t>SPT381394027</t>
  </si>
  <si>
    <t>Restaurant Leaders INDXX Index Price</t>
  </si>
  <si>
    <t>^IMENU</t>
  </si>
  <si>
    <t>SPT139143032</t>
  </si>
  <si>
    <t>Dow Jones EGShares India Consumer ETF IIV Intraday Index Price</t>
  </si>
  <si>
    <t>^INCO</t>
  </si>
  <si>
    <t>SPT2632574</t>
  </si>
  <si>
    <t>NASDAQ Industrials Index Price</t>
  </si>
  <si>
    <t>^INDS</t>
  </si>
  <si>
    <t>SPT204940819</t>
  </si>
  <si>
    <t>SPDR SSgA Income Allocation (Intra day) Index Price</t>
  </si>
  <si>
    <t>^INKM</t>
  </si>
  <si>
    <t>SPT20246531</t>
  </si>
  <si>
    <t>INMEX Price</t>
  </si>
  <si>
    <t>^INMEX</t>
  </si>
  <si>
    <t>SPT2632576</t>
  </si>
  <si>
    <t>NASDAQ Insurance Price</t>
  </si>
  <si>
    <t>^INSR</t>
  </si>
  <si>
    <t>SPT34578810</t>
  </si>
  <si>
    <t>SPDR Lehman Barclays Capital TIPS ETF NAV Price</t>
  </si>
  <si>
    <t>^IPE</t>
  </si>
  <si>
    <t>SPT248463571</t>
  </si>
  <si>
    <t>Renaissance IPO (NAV) Index Price</t>
  </si>
  <si>
    <t>^IPO</t>
  </si>
  <si>
    <t>SPT2596286</t>
  </si>
  <si>
    <t>CBOE Short Term Interest Rate Composite Price</t>
  </si>
  <si>
    <t>^IRX</t>
  </si>
  <si>
    <t>SPT242181760</t>
  </si>
  <si>
    <t>Market Vector Israel ETF (NAV) Index Price</t>
  </si>
  <si>
    <t>^ISRA</t>
  </si>
  <si>
    <t>SPT27069159</t>
  </si>
  <si>
    <t>iShares Dow Jones U.S. Aerospace &amp; Defence (NAV) Index Price</t>
  </si>
  <si>
    <t>^ITA</t>
  </si>
  <si>
    <t>SPT34578806</t>
  </si>
  <si>
    <t>SPDR Lehman Interim Term Treasury ETF NAV Price</t>
  </si>
  <si>
    <t>^ITE</t>
  </si>
  <si>
    <t>SPT236363735</t>
  </si>
  <si>
    <t>FTSE Italia All-Share Index Price</t>
  </si>
  <si>
    <t>^ITLMS</t>
  </si>
  <si>
    <t>SPT39361831</t>
  </si>
  <si>
    <t>Market Vectors - Lehman Brothers AMT-Free Intermediate Municipal (NAV) Index Price</t>
  </si>
  <si>
    <t>^ITM</t>
  </si>
  <si>
    <t>SPT53118386</t>
  </si>
  <si>
    <t>SPDR Barclays Capital Intermediate Term Credit Bond (NAV) Index Price</t>
  </si>
  <si>
    <t>^ITR</t>
  </si>
  <si>
    <t>SPT2644163</t>
  </si>
  <si>
    <t>S&amp;P 500 Insurance (Industry Group) USD Price</t>
  </si>
  <si>
    <t>^IUX</t>
  </si>
  <si>
    <t>SPT119126134</t>
  </si>
  <si>
    <t>Vanguard S&amp;P Mid-Cap 400 Growth ETF (NAV) Index Price</t>
  </si>
  <si>
    <t>^IVOG</t>
  </si>
  <si>
    <t>SPT119126132</t>
  </si>
  <si>
    <t>Vanguard S&amp;P Mid-Cap 400 ETF (NAV) Index Price</t>
  </si>
  <si>
    <t>^IVOO</t>
  </si>
  <si>
    <t>SPT119126136</t>
  </si>
  <si>
    <t>Vanguard S&amp;P MC 400 Value (NAV) Index Price</t>
  </si>
  <si>
    <t>^IVOV</t>
  </si>
  <si>
    <t>SPT109233919</t>
  </si>
  <si>
    <t>Merill Lynch Investible Volatility Index Price</t>
  </si>
  <si>
    <t>^IVX</t>
  </si>
  <si>
    <t>SPT2626334</t>
  </si>
  <si>
    <t>Russell 1000 Index (iShares) Price</t>
  </si>
  <si>
    <t>^IWB</t>
  </si>
  <si>
    <t>SPT23582579</t>
  </si>
  <si>
    <t>Ishares Russell Microcap Index - NAV Price</t>
  </si>
  <si>
    <t>^IWC</t>
  </si>
  <si>
    <t>SPT2626352</t>
  </si>
  <si>
    <t>Russell 1000 Value Index (iShares) Price</t>
  </si>
  <si>
    <t>^IWD</t>
  </si>
  <si>
    <t>SPT2626354</t>
  </si>
  <si>
    <t>Russell 1000 Growth Index (iShares) Price</t>
  </si>
  <si>
    <t>^IWF</t>
  </si>
  <si>
    <t>SPT2626350</t>
  </si>
  <si>
    <t>Russell 2000 Index (iShares) Price</t>
  </si>
  <si>
    <t>^IWM</t>
  </si>
  <si>
    <t>SPT2626396</t>
  </si>
  <si>
    <t>Russell 2000 Value Index (iShares) Price</t>
  </si>
  <si>
    <t>^IWN</t>
  </si>
  <si>
    <t>SPT2626394</t>
  </si>
  <si>
    <t>Russell 2000 Growth Index (iShares) Price</t>
  </si>
  <si>
    <t>^IWO</t>
  </si>
  <si>
    <t>SPT2626678</t>
  </si>
  <si>
    <t>Russell Mid-cap Growth Index (iShares) Price</t>
  </si>
  <si>
    <t>^IWP</t>
  </si>
  <si>
    <t>SPT2626420</t>
  </si>
  <si>
    <t>Russell Mid-cap Index (iShares) Price</t>
  </si>
  <si>
    <t>^IWR</t>
  </si>
  <si>
    <t>SPT2626680</t>
  </si>
  <si>
    <t>Russell Mid-cap Value Index (iShares) Price</t>
  </si>
  <si>
    <t>^IWS</t>
  </si>
  <si>
    <t>SPT2626348</t>
  </si>
  <si>
    <t>Russell 3000 Index (iShares) Price</t>
  </si>
  <si>
    <t>^IWV</t>
  </si>
  <si>
    <t>SPT2626400</t>
  </si>
  <si>
    <t>Russell 3000 Value Index (iShares) Price</t>
  </si>
  <si>
    <t>^IWW</t>
  </si>
  <si>
    <t>SPT2626398</t>
  </si>
  <si>
    <t>Russell 3000 Growth Index (iShares) Price</t>
  </si>
  <si>
    <t>^IWZ</t>
  </si>
  <si>
    <t>SPT2643192</t>
  </si>
  <si>
    <t>S&amp;P Select Sector Materials Index Price</t>
  </si>
  <si>
    <t>^IXB</t>
  </si>
  <si>
    <t>SPT2632584</t>
  </si>
  <si>
    <t>NASDAQ Computer Index Price</t>
  </si>
  <si>
    <t>^IXCO</t>
  </si>
  <si>
    <t>SPT2643194</t>
  </si>
  <si>
    <t>Select Sector SPDR - Energy Price</t>
  </si>
  <si>
    <t>^IXE</t>
  </si>
  <si>
    <t>SPT413679294</t>
  </si>
  <si>
    <t>S&amp;P Energy Select Sector Total Return Index Price</t>
  </si>
  <si>
    <t>^IXETR</t>
  </si>
  <si>
    <t>SPT2632586</t>
  </si>
  <si>
    <t>NASDAQ Financial Price</t>
  </si>
  <si>
    <t>^IXF</t>
  </si>
  <si>
    <t>SPT245191430</t>
  </si>
  <si>
    <t>NASDAQ Financial-100 (Total Return) Index Price</t>
  </si>
  <si>
    <t>^IXFTR</t>
  </si>
  <si>
    <t>SPT2643196</t>
  </si>
  <si>
    <t>S&amp;P Select Sector Industrial Index Price</t>
  </si>
  <si>
    <t>^IXI</t>
  </si>
  <si>
    <t>SPT2643198</t>
  </si>
  <si>
    <t>S&amp;P Select Sector Financials Index Price</t>
  </si>
  <si>
    <t>^IXM</t>
  </si>
  <si>
    <t>SPT2643200</t>
  </si>
  <si>
    <t>Select Sector SPDR - Consumer Staples Price</t>
  </si>
  <si>
    <t>^IXR</t>
  </si>
  <si>
    <t>SPT2643202</t>
  </si>
  <si>
    <t>S&amp;P Select Sector Technology Index Price</t>
  </si>
  <si>
    <t>^IXT</t>
  </si>
  <si>
    <t>SPT2632582</t>
  </si>
  <si>
    <t>NASDAQ Telecommunications Price</t>
  </si>
  <si>
    <t>^IXTC</t>
  </si>
  <si>
    <t>SPT413679296</t>
  </si>
  <si>
    <t>S&amp;P Technology Select Sector Total Return Index Price</t>
  </si>
  <si>
    <t>^IXTTR</t>
  </si>
  <si>
    <t>SPT2643204</t>
  </si>
  <si>
    <t>S&amp;P Select Sector Utilities Index Price</t>
  </si>
  <si>
    <t>^IXU</t>
  </si>
  <si>
    <t>SPT2643206</t>
  </si>
  <si>
    <t>S&amp;P Select Sector Health Care Index Price</t>
  </si>
  <si>
    <t>^IXV</t>
  </si>
  <si>
    <t>SPT2643208</t>
  </si>
  <si>
    <t>Select Sector SPDR - Cyclical Transportation Price</t>
  </si>
  <si>
    <t>^IXY</t>
  </si>
  <si>
    <t>SPT2626364</t>
  </si>
  <si>
    <t>Dow Jones - US Consumer Cyclical Index (iShares) Price</t>
  </si>
  <si>
    <t>^IYC</t>
  </si>
  <si>
    <t>SPT2626368</t>
  </si>
  <si>
    <t>Dow Jones - US Energy Index (iShares) Price</t>
  </si>
  <si>
    <t>^IYE</t>
  </si>
  <si>
    <t>SPT2626358</t>
  </si>
  <si>
    <t>Dow Jones - US Financials Index (iShares) Price</t>
  </si>
  <si>
    <t>^IYF</t>
  </si>
  <si>
    <t>SPT2626370</t>
  </si>
  <si>
    <t>Dow Jones - US Financial Services Index (iShares) Price</t>
  </si>
  <si>
    <t>^IYG</t>
  </si>
  <si>
    <t>SPT2626372</t>
  </si>
  <si>
    <t>Dow Jones - US Healthcare Index (iShares) Price</t>
  </si>
  <si>
    <t>^IYH</t>
  </si>
  <si>
    <t>SPT2626374</t>
  </si>
  <si>
    <t>Dow Jones - US Industrial Index (iShares) Price</t>
  </si>
  <si>
    <t>^IYJ</t>
  </si>
  <si>
    <t>SPT2626366</t>
  </si>
  <si>
    <t>Dow Jones - US Consumer Non-cyclical Index (iShares) Price</t>
  </si>
  <si>
    <t>^IYK</t>
  </si>
  <si>
    <t>SPT29758242</t>
  </si>
  <si>
    <t>Dow Jones U.S. Basic Materials (Intraday) Index Price</t>
  </si>
  <si>
    <t>^IYM</t>
  </si>
  <si>
    <t>SPT2626376</t>
  </si>
  <si>
    <t>Dow Jones - US Real Estate Index (iShares) Price</t>
  </si>
  <si>
    <t>^IYR</t>
  </si>
  <si>
    <t>SPT2626338</t>
  </si>
  <si>
    <t>Dow Jones - US Technology Index (iShares) Price</t>
  </si>
  <si>
    <t>^IYW</t>
  </si>
  <si>
    <t>SPT2626458</t>
  </si>
  <si>
    <t>Dow Jones - US TMI (iShares - NAV) Price</t>
  </si>
  <si>
    <t>^IYY</t>
  </si>
  <si>
    <t>SPT2626356</t>
  </si>
  <si>
    <t>Dow Jones - US Telecom Index (iShares) Price</t>
  </si>
  <si>
    <t>^IYZ</t>
  </si>
  <si>
    <t>SPT61847872</t>
  </si>
  <si>
    <t>Barclays Gems (INTRADAY) Index Price</t>
  </si>
  <si>
    <t>^JEM</t>
  </si>
  <si>
    <t>SPT134280941</t>
  </si>
  <si>
    <t>NYSE Arca Junior Gold BUGS Index Price</t>
  </si>
  <si>
    <t>^JHUI</t>
  </si>
  <si>
    <t>SPT12367193</t>
  </si>
  <si>
    <t>Ishares Morningstar Large Cap Core Index Price</t>
  </si>
  <si>
    <t>^JKD</t>
  </si>
  <si>
    <t>SPT12367196</t>
  </si>
  <si>
    <t>iShares Morningstar Large Value Fund (Intraday Value) Index Price</t>
  </si>
  <si>
    <t>^JKF</t>
  </si>
  <si>
    <t>SPT59677462</t>
  </si>
  <si>
    <t>Jakarta Stock Exchange Composite Index Price</t>
  </si>
  <si>
    <t>^JKSE</t>
  </si>
  <si>
    <t>SPT2589745</t>
  </si>
  <si>
    <t>NYSE Arca Japan Index Price</t>
  </si>
  <si>
    <t>^JPN</t>
  </si>
  <si>
    <t>SPT215056268</t>
  </si>
  <si>
    <t>Stlmt ID - PHLX New Zealand Dollar Index Price</t>
  </si>
  <si>
    <t>^JQL</t>
  </si>
  <si>
    <t>SPT333998460</t>
  </si>
  <si>
    <t>Jamaica JSE All Share Index Price</t>
  </si>
  <si>
    <t>^JSE</t>
  </si>
  <si>
    <t>SPT25352615</t>
  </si>
  <si>
    <t>S&amp;P/TSX Venture Composite Index CAD Price</t>
  </si>
  <si>
    <t>^JX</t>
  </si>
  <si>
    <t>SPT215056267</t>
  </si>
  <si>
    <t>Stlmt ID - PHLX Yen Index Price</t>
  </si>
  <si>
    <t>^JYW</t>
  </si>
  <si>
    <t>SPT24791430</t>
  </si>
  <si>
    <t>Streettracks Trust Fund Index - KBW BANK (NAV) Index Price</t>
  </si>
  <si>
    <t>^KBE</t>
  </si>
  <si>
    <t>SPT24791434</t>
  </si>
  <si>
    <t>Streettracks Trust Fund Index - KBW CAPITAL MARKETS (NAV) Index Price</t>
  </si>
  <si>
    <t>^KCE</t>
  </si>
  <si>
    <t>SPT243806990</t>
  </si>
  <si>
    <t>CSI China Five Year Plan ETF (NAV) Index Price</t>
  </si>
  <si>
    <t>^KFYP</t>
  </si>
  <si>
    <t>SPT24791432</t>
  </si>
  <si>
    <t>Streettracks Trust Fund Index - KBW INSURANCE (NAV) Index Price</t>
  </si>
  <si>
    <t>^KIE</t>
  </si>
  <si>
    <t>SPT6866708</t>
  </si>
  <si>
    <t>PHLX KBW Insurance Index - KIX Price</t>
  </si>
  <si>
    <t>^KIX..DJ</t>
  </si>
  <si>
    <t>SPT29642173</t>
  </si>
  <si>
    <t>Market Vectors Steel Index (NAV) Price</t>
  </si>
  <si>
    <t>^KLX</t>
  </si>
  <si>
    <t>SPT52697625</t>
  </si>
  <si>
    <t>Korea KOSDAQ Composite Index Price</t>
  </si>
  <si>
    <t>^KQ11</t>
  </si>
  <si>
    <t>SPT27690772</t>
  </si>
  <si>
    <t>Streettracks Kbw Etf Index - REGIONAL BANKING (NAV) Index Price</t>
  </si>
  <si>
    <t>^KRE</t>
  </si>
  <si>
    <t>SPT23266723</t>
  </si>
  <si>
    <t>KBW Nasdaq Regional Bank Index Price</t>
  </si>
  <si>
    <t>^KRX..DJ</t>
  </si>
  <si>
    <t>SPT62111196</t>
  </si>
  <si>
    <t>KRX 100 Price</t>
  </si>
  <si>
    <t>^KRX100</t>
  </si>
  <si>
    <t>^KS11</t>
  </si>
  <si>
    <t>SPT33154444</t>
  </si>
  <si>
    <t>KOSPI 200 Index Price</t>
  </si>
  <si>
    <t>^KS200</t>
  </si>
  <si>
    <t>SPT244031482</t>
  </si>
  <si>
    <t>KraneShares CSI China Internet ETF (NAV) Index Price</t>
  </si>
  <si>
    <t>^KWEB</t>
  </si>
  <si>
    <t>SPT34578812</t>
  </si>
  <si>
    <t>SPDR Lehman Aggregate Bond ETF NAV Price</t>
  </si>
  <si>
    <t>^LAG</t>
  </si>
  <si>
    <t>SPT423059266</t>
  </si>
  <si>
    <t>LEE Adaptive Large Cap Sector Index Price</t>
  </si>
  <si>
    <t>^LALCS</t>
  </si>
  <si>
    <t>SPT423059193</t>
  </si>
  <si>
    <t>LEE Adaptive US Equity Index Price</t>
  </si>
  <si>
    <t>^LAUSE</t>
  </si>
  <si>
    <t>SPT2596220</t>
  </si>
  <si>
    <t>CBOE DJ Utilities Average (Reduced Value) - LDU Price</t>
  </si>
  <si>
    <t>^LDU</t>
  </si>
  <si>
    <t>SPT256359665</t>
  </si>
  <si>
    <t>PIMCO Low Duration (NAV) Index Price</t>
  </si>
  <si>
    <t>^LDUR</t>
  </si>
  <si>
    <t>SPT215934100</t>
  </si>
  <si>
    <t>iShares Emerging Markets Local Currency Bond Fund (NAV) Index Price</t>
  </si>
  <si>
    <t>^LEMB</t>
  </si>
  <si>
    <t>SPT228850574</t>
  </si>
  <si>
    <t>SPDR Russell 1000 Low Volatility ETF (NAV) Index Price</t>
  </si>
  <si>
    <t>^LGLV</t>
  </si>
  <si>
    <t>SPT32199541</t>
  </si>
  <si>
    <t>FTSE 350 Index (Lower Yield) Index (GBP) Price</t>
  </si>
  <si>
    <t>^LIX</t>
  </si>
  <si>
    <t>SPT2596294</t>
  </si>
  <si>
    <t>CBOE DJ Internet Communications - LJ (Reduced Value) Price</t>
  </si>
  <si>
    <t>^LJ</t>
  </si>
  <si>
    <t>SPT2596118</t>
  </si>
  <si>
    <t>CBOE Russell 2000 Index (Reduced Value) - LRU Price</t>
  </si>
  <si>
    <t>^LRU</t>
  </si>
  <si>
    <t>SPT42725991</t>
  </si>
  <si>
    <t>Ultra Telecommunications Proshares (NAV) Index Price</t>
  </si>
  <si>
    <t>^LTL</t>
  </si>
  <si>
    <t>SPT35153633</t>
  </si>
  <si>
    <t>Claymore/BBD High Income Index Price</t>
  </si>
  <si>
    <t>^LVL</t>
  </si>
  <si>
    <t>SPT54464697</t>
  </si>
  <si>
    <t>SPDR Barclays Capital Long Term Credit Bond (NAV) Index Price</t>
  </si>
  <si>
    <t>^LWC</t>
  </si>
  <si>
    <t>SPT2598415</t>
  </si>
  <si>
    <t>NASDAQ 100 Index (Reduced Value) - LXD Price</t>
  </si>
  <si>
    <t>^LXD</t>
  </si>
  <si>
    <t>SPT33651807</t>
  </si>
  <si>
    <t>Claymore/Zacks Mid-Cap Core ETF Index (NAV) Price</t>
  </si>
  <si>
    <t>^LZA</t>
  </si>
  <si>
    <t>SPT156413510</t>
  </si>
  <si>
    <t>Morningstar Multi Asset High Income (Price Return) Index Price</t>
  </si>
  <si>
    <t>^MAHIP</t>
  </si>
  <si>
    <t>SPT156414793</t>
  </si>
  <si>
    <t>Morningstar Multi Asset High Income (Total Return) Index Price</t>
  </si>
  <si>
    <t>^MAHIT</t>
  </si>
  <si>
    <t>SPT228282419</t>
  </si>
  <si>
    <t>Malawi All Share Index Price</t>
  </si>
  <si>
    <t>^MASI</t>
  </si>
  <si>
    <t>SPT53183441</t>
  </si>
  <si>
    <t>SPDR Barclays Capital Mortgage Backed Bond (Intrday) Index Price</t>
  </si>
  <si>
    <t>^MBG</t>
  </si>
  <si>
    <t>SPT61643779</t>
  </si>
  <si>
    <t>S&amp;P/BMV MidCap Select 30 Index MXN Price</t>
  </si>
  <si>
    <t>^MC</t>
  </si>
  <si>
    <t>SPT32199544</t>
  </si>
  <si>
    <t>FTSE 250 (Ex Investment Companies) Index (GBP) Price</t>
  </si>
  <si>
    <t>^MCIX</t>
  </si>
  <si>
    <t>SPT20246600</t>
  </si>
  <si>
    <t>FTSE 250 Index Price</t>
  </si>
  <si>
    <t>^MCX</t>
  </si>
  <si>
    <t>SPT25835217</t>
  </si>
  <si>
    <t>Morningstar Divd Leaders - MDL Price</t>
  </si>
  <si>
    <t>^MDL</t>
  </si>
  <si>
    <t>SPT2626686</t>
  </si>
  <si>
    <t>Mid-cap SPDR (Total Return) Index (iShares) Price</t>
  </si>
  <si>
    <t>^MDY</t>
  </si>
  <si>
    <t>SPT24791444</t>
  </si>
  <si>
    <t>Streettracks Trust Fund Index - DJ WILSHIRE MID CAP GROWTH (NAV) Index Price</t>
  </si>
  <si>
    <t>^MDYG</t>
  </si>
  <si>
    <t>SPT24791442</t>
  </si>
  <si>
    <t>Streettracks Trust Fund Index - DJ WILSHIRE MID CAP VALUE (NAV) Index Price</t>
  </si>
  <si>
    <t>^MDYV</t>
  </si>
  <si>
    <t>SPT20246486</t>
  </si>
  <si>
    <t>Argentina Merval Index Price</t>
  </si>
  <si>
    <t>^MERV</t>
  </si>
  <si>
    <t>SPT127251221</t>
  </si>
  <si>
    <t>Vanguard World Fund Mega Growth Index Price</t>
  </si>
  <si>
    <t>^MGK</t>
  </si>
  <si>
    <t>SPT383318466</t>
  </si>
  <si>
    <t>Macro Growth Index Price</t>
  </si>
  <si>
    <t>^MGUS</t>
  </si>
  <si>
    <t>SPT127251222</t>
  </si>
  <si>
    <t>Vanguard World Mega Value 300 Index Price</t>
  </si>
  <si>
    <t>^MGV</t>
  </si>
  <si>
    <t>SPT128469059</t>
  </si>
  <si>
    <t>MICEX Index Price</t>
  </si>
  <si>
    <t>^MICEX</t>
  </si>
  <si>
    <t>SPT2589761</t>
  </si>
  <si>
    <t>S&amp;P 400 Mid Cap Price</t>
  </si>
  <si>
    <t>^MID</t>
  </si>
  <si>
    <t>SPT232561524</t>
  </si>
  <si>
    <t>Newfleet Multi-Sector (NAV) Index Price</t>
  </si>
  <si>
    <t>^MINC</t>
  </si>
  <si>
    <t>SPT106296285</t>
  </si>
  <si>
    <t>PIMCO Enhanced Short Maturity Strategy Index Price</t>
  </si>
  <si>
    <t>^MINT</t>
  </si>
  <si>
    <t>SPT160232934</t>
  </si>
  <si>
    <t>S&amp;P400 Mid-Cap Settle Value Index Price</t>
  </si>
  <si>
    <t>^MIV</t>
  </si>
  <si>
    <t>SPT39562473</t>
  </si>
  <si>
    <t>Merrill Lynch Fixed Rate Preferred Securities Index Price</t>
  </si>
  <si>
    <t>^MLN</t>
  </si>
  <si>
    <t>SPT127593390</t>
  </si>
  <si>
    <t>UBS Natural Gas MLP ETN (INTRADAY) Index Price</t>
  </si>
  <si>
    <t>^MLPG</t>
  </si>
  <si>
    <t>SPT118322749</t>
  </si>
  <si>
    <t>UBS E-Tracs Alerian MLP Infrastructure (INTRADAY) - Index Price</t>
  </si>
  <si>
    <t>^MLPI</t>
  </si>
  <si>
    <t>SPT118375657</t>
  </si>
  <si>
    <t>UBS MLP Short (Intraday) Index Price</t>
  </si>
  <si>
    <t>^MLPS</t>
  </si>
  <si>
    <t>SPT264561170</t>
  </si>
  <si>
    <t>Wells Fargo Master Limited Partnership Ex-Energy USD (Total Return) Index Price</t>
  </si>
  <si>
    <t>^MLPXE</t>
  </si>
  <si>
    <t>SPT128690004</t>
  </si>
  <si>
    <t>Morgan Stanley CushingA MLP High ETN (INTRADAY) Index Price</t>
  </si>
  <si>
    <t>^MLPY</t>
  </si>
  <si>
    <t>SPT223496073</t>
  </si>
  <si>
    <t>SPDR S&amp;P 1500 Momentum Tilt ETF (NAV) Index Price</t>
  </si>
  <si>
    <t>^MMTM</t>
  </si>
  <si>
    <t>SPT44523035</t>
  </si>
  <si>
    <t>The AMEX Mini-Natural Gas Index Price</t>
  </si>
  <si>
    <t>^MNG</t>
  </si>
  <si>
    <t>SPT32199547</t>
  </si>
  <si>
    <t>FTSE Multinational  Global 100 Index (USD) Price</t>
  </si>
  <si>
    <t>^MNIX</t>
  </si>
  <si>
    <t>SPT2596298</t>
  </si>
  <si>
    <t>CBOE Mini-NDX Index Price</t>
  </si>
  <si>
    <t>^MNX</t>
  </si>
  <si>
    <t>SPT204869244</t>
  </si>
  <si>
    <t>Market Vectors Morningstar Wide Moat Research (Intra day) Index Price</t>
  </si>
  <si>
    <t>^MOAT</t>
  </si>
  <si>
    <t>SPT32199550</t>
  </si>
  <si>
    <t>FTSE EuroMid Eurozone Index Price</t>
  </si>
  <si>
    <t>^MOEB</t>
  </si>
  <si>
    <t>SPT140242336</t>
  </si>
  <si>
    <t>QuantShares U.S. Market Neutral Momentum Fund (NAV) Index Price</t>
  </si>
  <si>
    <t>^MOM</t>
  </si>
  <si>
    <t>SPT139436256</t>
  </si>
  <si>
    <t>MVIS Global Mortgage REITs Index Price</t>
  </si>
  <si>
    <t>^MORT</t>
  </si>
  <si>
    <t>SPT32199553</t>
  </si>
  <si>
    <t>FTSE Euromid Index Price</t>
  </si>
  <si>
    <t>^MOX</t>
  </si>
  <si>
    <t>SPT32199556</t>
  </si>
  <si>
    <t>FTSE EuroMid Ex UK Index Price</t>
  </si>
  <si>
    <t>^MOXU</t>
  </si>
  <si>
    <t>SPT225178548</t>
  </si>
  <si>
    <t>Nasdaq US Small Cap Computer Services (NAV) Index Price</t>
  </si>
  <si>
    <t>^MRGR</t>
  </si>
  <si>
    <t>SPT2589699</t>
  </si>
  <si>
    <t>Morgan Stanley Hi Tech 35 Index Price</t>
  </si>
  <si>
    <t>^MSH</t>
  </si>
  <si>
    <t>SPT29581420</t>
  </si>
  <si>
    <t>Morgan Stanley U.S. Portfolio Strategy Intrinsic Value Basket Price</t>
  </si>
  <si>
    <t>^MSV</t>
  </si>
  <si>
    <t>SPT2652124</t>
  </si>
  <si>
    <t>Morgan Stanley High-Technology 35 (Streettracks Trust) Price</t>
  </si>
  <si>
    <t>^MTK</t>
  </si>
  <si>
    <t>SPT237016569</t>
  </si>
  <si>
    <t>MSCI US Momentum Factor (NAV) Index Price</t>
  </si>
  <si>
    <t>^MTUM</t>
  </si>
  <si>
    <t>SPT83235044</t>
  </si>
  <si>
    <t>PIMCO Intermediate Municipal Bond Strategy (NAV) Index Price</t>
  </si>
  <si>
    <t>^MUNI</t>
  </si>
  <si>
    <t>SPT2596270</t>
  </si>
  <si>
    <t>CBOE DJ High-Yield Select 10 Index Price</t>
  </si>
  <si>
    <t>^MUT..DJ</t>
  </si>
  <si>
    <t>SPT160232933</t>
  </si>
  <si>
    <t>Morgan Stanley High-Technology 35 Final Settlement Value Index Price</t>
  </si>
  <si>
    <t>^MVH</t>
  </si>
  <si>
    <t>SPT408151815</t>
  </si>
  <si>
    <t>Natixis Seeyond International Minimum Volatility ETF (NAV) Index Price</t>
  </si>
  <si>
    <t>^MVIN</t>
  </si>
  <si>
    <t>SPT32199559</t>
  </si>
  <si>
    <t>FTSE/MV Exchanges Index Price</t>
  </si>
  <si>
    <t>^MVIX</t>
  </si>
  <si>
    <t>SPT27737033</t>
  </si>
  <si>
    <t>Amex Proshares Index - ULTRA MDCP 400 Price</t>
  </si>
  <si>
    <t>^MVV</t>
  </si>
  <si>
    <t>SPT52056855</t>
  </si>
  <si>
    <t>Mid Cap Bull 3x Shares (NAV) Index Price</t>
  </si>
  <si>
    <t>^MWJ</t>
  </si>
  <si>
    <t>SPT33978079</t>
  </si>
  <si>
    <t>Morningstar Moat Focused 20 (USD) Index Price</t>
  </si>
  <si>
    <t>^MWMF</t>
  </si>
  <si>
    <t>SPT52056856</t>
  </si>
  <si>
    <t>Mid Cap Bear 3x Shares (NAV) Index Price</t>
  </si>
  <si>
    <t>^MWN</t>
  </si>
  <si>
    <t>SPT2586192</t>
  </si>
  <si>
    <t>AMEX Mexico Index Price</t>
  </si>
  <si>
    <t>^MXY</t>
  </si>
  <si>
    <t>SPT27737034</t>
  </si>
  <si>
    <t>ProShares Short MidCap400(Net Asset Value) Index Price</t>
  </si>
  <si>
    <t>^MYY</t>
  </si>
  <si>
    <t>SPT39347313</t>
  </si>
  <si>
    <t>Ultrashort Midcap 40 Proshares (MKD) Index Price</t>
  </si>
  <si>
    <t>^MZZ</t>
  </si>
  <si>
    <t>SPT2634362</t>
  </si>
  <si>
    <t>Nikkei 225 Stock Average Price</t>
  </si>
  <si>
    <t>^N225</t>
  </si>
  <si>
    <t>SPT127473926</t>
  </si>
  <si>
    <t>Barclays Bank PLC ETN Dow Jones (NAV) Index Price</t>
  </si>
  <si>
    <t>^NAV</t>
  </si>
  <si>
    <t>SPT143994314</t>
  </si>
  <si>
    <t>Chicago Board Options Exchange Nasdaq 100 Index Price</t>
  </si>
  <si>
    <t>^NDS</t>
  </si>
  <si>
    <t>SPT2596268</t>
  </si>
  <si>
    <t>NASDAQ-100 Index Price</t>
  </si>
  <si>
    <t>^NDX</t>
  </si>
  <si>
    <t>SPT79723100</t>
  </si>
  <si>
    <t>NASDAQ 100 Double Leverage Index Price</t>
  </si>
  <si>
    <t>^NDXL</t>
  </si>
  <si>
    <t>SPT26049860</t>
  </si>
  <si>
    <t>NASDAQ-100 Technology Sector Index Price</t>
  </si>
  <si>
    <t>^NDXT</t>
  </si>
  <si>
    <t>SPT26049859</t>
  </si>
  <si>
    <t>NASDAQ-100 Ex-Technology Sector Index Price</t>
  </si>
  <si>
    <t>^NDXX</t>
  </si>
  <si>
    <t>SPT250859801</t>
  </si>
  <si>
    <t>NASDAQ Internet Index (Total Return) Price</t>
  </si>
  <si>
    <t>^NETX</t>
  </si>
  <si>
    <t>SPT29198409</t>
  </si>
  <si>
    <t>Claymore/Sabrient Insider ETF Index (NAV) Price</t>
  </si>
  <si>
    <t>^NFA</t>
  </si>
  <si>
    <t>SPT2596134</t>
  </si>
  <si>
    <t>CBOE Morgan Stanley Long Term 50 Index (Cap-weighted) Price</t>
  </si>
  <si>
    <t>^NFT</t>
  </si>
  <si>
    <t>SPT32199565</t>
  </si>
  <si>
    <t>FTSE 350 (Ex Investment Companies) Index (GBP) Price</t>
  </si>
  <si>
    <t>^NMIX</t>
  </si>
  <si>
    <t>SPT32199568</t>
  </si>
  <si>
    <t>FTSE 350 Index (GBP) Price</t>
  </si>
  <si>
    <t>^NMX</t>
  </si>
  <si>
    <t>SPT32199571</t>
  </si>
  <si>
    <t>FTSE 350 Oil Equipment Services &amp; Distribution Index (GBP) Price</t>
  </si>
  <si>
    <t>^NMX0570</t>
  </si>
  <si>
    <t>SPT32199574</t>
  </si>
  <si>
    <t>FTSE 350 Industrial Metals Index (GBP) Price</t>
  </si>
  <si>
    <t>^NMX1750</t>
  </si>
  <si>
    <t>SPT32199577</t>
  </si>
  <si>
    <t>FTSE 350 General Industrials Index (GBP) Price</t>
  </si>
  <si>
    <t>^NMX2720</t>
  </si>
  <si>
    <t>SPT32199580</t>
  </si>
  <si>
    <t>FTSE 350 Industrial Engineering Index (GBP) Price</t>
  </si>
  <si>
    <t>^NMX2750</t>
  </si>
  <si>
    <t>SPT32199583</t>
  </si>
  <si>
    <t>FTSE 350 Industrial Transport Index (GBP) Price</t>
  </si>
  <si>
    <t>^NMX2770</t>
  </si>
  <si>
    <t>SPT32199586</t>
  </si>
  <si>
    <t>FTSE 350 Personal Goods Index (GBP) Price</t>
  </si>
  <si>
    <t>^NMX3760</t>
  </si>
  <si>
    <t>SPT32199589</t>
  </si>
  <si>
    <t>FTSE 350 Health Care Equipment &amp; Services Index (GBP) Price</t>
  </si>
  <si>
    <t>^NMX4530</t>
  </si>
  <si>
    <t>SPT32199592</t>
  </si>
  <si>
    <t>FTSE 350 Pharmaceutical and Biotechnology Index (GBP) Price</t>
  </si>
  <si>
    <t>^NMX4570</t>
  </si>
  <si>
    <t>SPT32199595</t>
  </si>
  <si>
    <t>FTSE 350 Fixed Line Telecommunications Index (GBP) Price</t>
  </si>
  <si>
    <t>^NMX6530</t>
  </si>
  <si>
    <t>SPT32199598</t>
  </si>
  <si>
    <t>FTSE 350 Mobile Telecommunications Index (GBP) Price</t>
  </si>
  <si>
    <t>^NMX6570</t>
  </si>
  <si>
    <t>SPT32199601</t>
  </si>
  <si>
    <t>FTSE 350 Gas Water &amp; Multiutilities Index (GBP) Price</t>
  </si>
  <si>
    <t>^NMX7570</t>
  </si>
  <si>
    <t>SPT32199604</t>
  </si>
  <si>
    <t>FTSE 350 Nonlife Insurance Index (GBP) Price</t>
  </si>
  <si>
    <t>^NMX8530</t>
  </si>
  <si>
    <t>SPT32199607</t>
  </si>
  <si>
    <t>FTSE 350 Life Insurance Index (GBP) Price</t>
  </si>
  <si>
    <t>^NMX8570</t>
  </si>
  <si>
    <t>SPT113324084</t>
  </si>
  <si>
    <t>FTSE 350 Real Estate Investment Trusts Index Price</t>
  </si>
  <si>
    <t>^NMX8670</t>
  </si>
  <si>
    <t>SPT32199610</t>
  </si>
  <si>
    <t>FTSE 350 General Financial Index (GBP) Price</t>
  </si>
  <si>
    <t>^NMX8770</t>
  </si>
  <si>
    <t>SPT248763988</t>
  </si>
  <si>
    <t>ProShares S&amp;P 500 Aristocrats (Intraday) Index Price</t>
  </si>
  <si>
    <t>^NOBL</t>
  </si>
  <si>
    <t>SPT224751691</t>
  </si>
  <si>
    <t>Nasdaq Austria Index Price</t>
  </si>
  <si>
    <t>^NQAT</t>
  </si>
  <si>
    <t>SPT224963902</t>
  </si>
  <si>
    <t>Nasdaq Austria (Net Total Return) Index Price</t>
  </si>
  <si>
    <t>^NQATN</t>
  </si>
  <si>
    <t>SPT224868301</t>
  </si>
  <si>
    <t>NASDAQ Austria (Gross Total Return) Index Price</t>
  </si>
  <si>
    <t>^NQATT</t>
  </si>
  <si>
    <t>SPT224809470</t>
  </si>
  <si>
    <t>Nasdaq Australia Index Price</t>
  </si>
  <si>
    <t>^NQAU</t>
  </si>
  <si>
    <t>SPT224908677</t>
  </si>
  <si>
    <t>NASDAQ Australia  Index (Net Total Return) Price</t>
  </si>
  <si>
    <t>^NQAUN</t>
  </si>
  <si>
    <t>SPT224861802</t>
  </si>
  <si>
    <t>Nasdaq Australia (Gross Total Return) Index Price</t>
  </si>
  <si>
    <t>^NQAUT</t>
  </si>
  <si>
    <t>SPT224813311</t>
  </si>
  <si>
    <t>NASDAQ Belgium Index Price</t>
  </si>
  <si>
    <t>^NQBE</t>
  </si>
  <si>
    <t>SPT224916897</t>
  </si>
  <si>
    <t>Nasdaq Belgium Index (Net Total Return) Price</t>
  </si>
  <si>
    <t>^NQBEN</t>
  </si>
  <si>
    <t>SPT224868610</t>
  </si>
  <si>
    <t>NASDAQ Belgium (Gross Total Return) Index Price</t>
  </si>
  <si>
    <t>^NQBET</t>
  </si>
  <si>
    <t>SPT224812331</t>
  </si>
  <si>
    <t>Nasdaq Brazil Index Price</t>
  </si>
  <si>
    <t>^NQBR</t>
  </si>
  <si>
    <t>SPT224928290</t>
  </si>
  <si>
    <t>NASDAQ Brazil (Net Total Return) Index Price</t>
  </si>
  <si>
    <t>^NQBRN</t>
  </si>
  <si>
    <t>SPT224855032</t>
  </si>
  <si>
    <t>Nasdaq Brazil (Gross Total Return) Index Price</t>
  </si>
  <si>
    <t>^NQBRT</t>
  </si>
  <si>
    <t>SPT224751332</t>
  </si>
  <si>
    <t>Nasdaq Canada Index Price</t>
  </si>
  <si>
    <t>^NQCA</t>
  </si>
  <si>
    <t>SPT224963649</t>
  </si>
  <si>
    <t>Nasdaq Canada (Net Total Return) Index Price</t>
  </si>
  <si>
    <t>^NQCAN</t>
  </si>
  <si>
    <t>SPT224868287</t>
  </si>
  <si>
    <t>NASDAQ Canada (Gross Total Return) Index Price</t>
  </si>
  <si>
    <t>^NQCAT</t>
  </si>
  <si>
    <t>SPT224811759</t>
  </si>
  <si>
    <t>Nasdaq Switzerland Index Price</t>
  </si>
  <si>
    <t>^NQCH</t>
  </si>
  <si>
    <t>SPT225008480</t>
  </si>
  <si>
    <t>Nasdaq Switzerland (Net Total Return) Index Price</t>
  </si>
  <si>
    <t>^NQCHN</t>
  </si>
  <si>
    <t>SPT224861564</t>
  </si>
  <si>
    <t>Nasdaq Switzerland (Gross Total Return) Index Price</t>
  </si>
  <si>
    <t>^NQCHT</t>
  </si>
  <si>
    <t>SPT224812450</t>
  </si>
  <si>
    <t>Nasdaq Chile Index Price</t>
  </si>
  <si>
    <t>^NQCL</t>
  </si>
  <si>
    <t>SPT224928304</t>
  </si>
  <si>
    <t>NASDAQ Chile (Net Total Return) Index Price</t>
  </si>
  <si>
    <t>^NQCLN</t>
  </si>
  <si>
    <t>SPT224855878</t>
  </si>
  <si>
    <t>Nasdaq Chile (Gross Total Return) Index Price</t>
  </si>
  <si>
    <t>^NQCLT</t>
  </si>
  <si>
    <t>SPT224808334</t>
  </si>
  <si>
    <t>NASDAQ China Index Price</t>
  </si>
  <si>
    <t>^NQCN</t>
  </si>
  <si>
    <t>SPT224907201</t>
  </si>
  <si>
    <t>Nasdaq China (Net Total Return) Index Price</t>
  </si>
  <si>
    <t>^NQCNN</t>
  </si>
  <si>
    <t>SPT224862593</t>
  </si>
  <si>
    <t>NASDAQ China (Gross Total Return) Index Price</t>
  </si>
  <si>
    <t>^NQCNT</t>
  </si>
  <si>
    <t>SPT224809330</t>
  </si>
  <si>
    <t>NASDAQ Colombia Index Price</t>
  </si>
  <si>
    <t>^NQCO</t>
  </si>
  <si>
    <t>SPT224907548</t>
  </si>
  <si>
    <t>Nasdaq Colombia Index (Net Total Return) Price</t>
  </si>
  <si>
    <t>^NQCON</t>
  </si>
  <si>
    <t>SPT224856013</t>
  </si>
  <si>
    <t>Nasdaq Colombia (Gross Total Return) Index Price</t>
  </si>
  <si>
    <t>^NQCOT</t>
  </si>
  <si>
    <t>SPT224810998</t>
  </si>
  <si>
    <t>NASDAQ Czech Republic Index Price</t>
  </si>
  <si>
    <t>^NQCZ</t>
  </si>
  <si>
    <t>SPT224908912</t>
  </si>
  <si>
    <t>Nasdaq Czech Republic Index (Net Total Return) Price</t>
  </si>
  <si>
    <t>^NQCZN</t>
  </si>
  <si>
    <t>SPT224856985</t>
  </si>
  <si>
    <t>Nasdaq Czech Republic (Gross Total Return) Index Price</t>
  </si>
  <si>
    <t>^NQCZT</t>
  </si>
  <si>
    <t>SPT224813367</t>
  </si>
  <si>
    <t>NASDAQ Germany Index Price</t>
  </si>
  <si>
    <t>^NQDE</t>
  </si>
  <si>
    <t>SPT224964396</t>
  </si>
  <si>
    <t>Nasdaq Germany (Net Total Return) Index Price</t>
  </si>
  <si>
    <t>^NQDEN</t>
  </si>
  <si>
    <t>SPT224868011</t>
  </si>
  <si>
    <t>Nasdaq Germany Index (Gross Total Return) Price</t>
  </si>
  <si>
    <t>^NQDET</t>
  </si>
  <si>
    <t>SPT224813353</t>
  </si>
  <si>
    <t>NASDAQ Denmark Index Price</t>
  </si>
  <si>
    <t>^NQDK</t>
  </si>
  <si>
    <t>SPT224964075</t>
  </si>
  <si>
    <t>Nasdaq Denmark (Net Total Return) Index Price</t>
  </si>
  <si>
    <t>^NQDKN</t>
  </si>
  <si>
    <t>SPT224862289</t>
  </si>
  <si>
    <t>Nasdaq Denmark Index (Gross Total Return) Price</t>
  </si>
  <si>
    <t>^NQDKT</t>
  </si>
  <si>
    <t>SPT224845514</t>
  </si>
  <si>
    <t>NASDAQ Developed Markets (Net Total Return) Index Price</t>
  </si>
  <si>
    <t>^NQDMN</t>
  </si>
  <si>
    <t>SPT224806672</t>
  </si>
  <si>
    <t>Nasdaq Developed Market (Gross Total Return) Index Price</t>
  </si>
  <si>
    <t>^NQDMT</t>
  </si>
  <si>
    <t>SPT224807306</t>
  </si>
  <si>
    <t>Nasdaq Egypt Index Price</t>
  </si>
  <si>
    <t>^NQEG</t>
  </si>
  <si>
    <t>SPT224906747</t>
  </si>
  <si>
    <t>Nasdaq Egypt (Net Total Return) Index Price</t>
  </si>
  <si>
    <t>^NQEGN</t>
  </si>
  <si>
    <t>SPT224905827</t>
  </si>
  <si>
    <t>Nasdaq Egypt (Gross Total Return) Index Price</t>
  </si>
  <si>
    <t>^NQEGT</t>
  </si>
  <si>
    <t>SPT224847066</t>
  </si>
  <si>
    <t>NASDAQ Emerging Markets (Net Total Return) Index Price</t>
  </si>
  <si>
    <t>^NQEMN</t>
  </si>
  <si>
    <t>SPT224804026</t>
  </si>
  <si>
    <t>Nasdaq Emerging Markets Trading (Gross Total Return) Index Price</t>
  </si>
  <si>
    <t>^NQEMT</t>
  </si>
  <si>
    <t>SPT224810665</t>
  </si>
  <si>
    <t>Nasdaq Spain Index Price</t>
  </si>
  <si>
    <t>^NQES</t>
  </si>
  <si>
    <t>SPT225007937</t>
  </si>
  <si>
    <t>Nasdaq Spain (Net Total Return) Index Price</t>
  </si>
  <si>
    <t>^NQESN</t>
  </si>
  <si>
    <t>SPT224860985</t>
  </si>
  <si>
    <t>Nasdaq Spain (Gross Total Return) Index Price</t>
  </si>
  <si>
    <t>^NQEST</t>
  </si>
  <si>
    <t>SPT224754082</t>
  </si>
  <si>
    <t>NASDAQ Europe Index Price</t>
  </si>
  <si>
    <t>^NQEU</t>
  </si>
  <si>
    <t>SPT224844973</t>
  </si>
  <si>
    <t>Nasdaq Europe Net Total Return Index Price</t>
  </si>
  <si>
    <t>^NQEUN</t>
  </si>
  <si>
    <t>SPT224808676</t>
  </si>
  <si>
    <t>Nasdaq Eurozone Index Price</t>
  </si>
  <si>
    <t>^NQEUR</t>
  </si>
  <si>
    <t>SPT224805205</t>
  </si>
  <si>
    <t>Nasdaq Europe (Gross Total Return) Index Price</t>
  </si>
  <si>
    <t>^NQEUT</t>
  </si>
  <si>
    <t>SPT224813325</t>
  </si>
  <si>
    <t>NASDAQ Finland Index Price</t>
  </si>
  <si>
    <t>^NQFI</t>
  </si>
  <si>
    <t>SPT224963044</t>
  </si>
  <si>
    <t>Nasdaq Finland (net Total Return) Index Price</t>
  </si>
  <si>
    <t>^NQFIN</t>
  </si>
  <si>
    <t>SPT224869231</t>
  </si>
  <si>
    <t>NASDAQ Finland (Gross Total Return) Index Price</t>
  </si>
  <si>
    <t>^NQFIT</t>
  </si>
  <si>
    <t>SPT224813339</t>
  </si>
  <si>
    <t>NASDAQ France Index Price</t>
  </si>
  <si>
    <t>^NQFR</t>
  </si>
  <si>
    <t>SPT224963480</t>
  </si>
  <si>
    <t>NASDAQ France (Net Total Return) Index Price</t>
  </si>
  <si>
    <t>^NQFRN</t>
  </si>
  <si>
    <t>SPT224869245</t>
  </si>
  <si>
    <t>NASDAQ France (Gross Total Return) Index Price</t>
  </si>
  <si>
    <t>^NQFRT</t>
  </si>
  <si>
    <t>SPT224751304</t>
  </si>
  <si>
    <t>Nasdaq UK Index Price</t>
  </si>
  <si>
    <t>^NQGB</t>
  </si>
  <si>
    <t>SPT224962821</t>
  </si>
  <si>
    <t>Nasdaq UK (Net Total Return) Index Price</t>
  </si>
  <si>
    <t>^NQGBN</t>
  </si>
  <si>
    <t>SPT224867320</t>
  </si>
  <si>
    <t>NASDAQ UK (Gross Total Return) Index Price</t>
  </si>
  <si>
    <t>^NQGBT</t>
  </si>
  <si>
    <t>SPT224748226</t>
  </si>
  <si>
    <t>Nasdaq Global Market Index Price</t>
  </si>
  <si>
    <t>^NQGI</t>
  </si>
  <si>
    <t>SPT224845485</t>
  </si>
  <si>
    <t>NASDAQ Global Market (Net Total Return) Index Price</t>
  </si>
  <si>
    <t>^NQGIN</t>
  </si>
  <si>
    <t>SPT224806643</t>
  </si>
  <si>
    <t>Nasdaq Global Market (Gross Total Return) Index Price</t>
  </si>
  <si>
    <t>^NQGIT</t>
  </si>
  <si>
    <t>SPT224813381</t>
  </si>
  <si>
    <t>NASDAQ Greece Index Price</t>
  </si>
  <si>
    <t>^NQGR</t>
  </si>
  <si>
    <t>SPT224965870</t>
  </si>
  <si>
    <t>Nasdaq Greece (Net Total Return) Index Price</t>
  </si>
  <si>
    <t>^NQGRN</t>
  </si>
  <si>
    <t>SPT224868371</t>
  </si>
  <si>
    <t>Nasdaq Greece Index (Gross Total Return) Price</t>
  </si>
  <si>
    <t>^NQGRT</t>
  </si>
  <si>
    <t>SPT224810484</t>
  </si>
  <si>
    <t>Nasdaq Hong Kong Index Price</t>
  </si>
  <si>
    <t>^NQHK</t>
  </si>
  <si>
    <t>SPT224927868</t>
  </si>
  <si>
    <t>NASDAQ Hong Kong (Net Total Return) Index Price</t>
  </si>
  <si>
    <t>^NQHKN</t>
  </si>
  <si>
    <t>SPT224864701</t>
  </si>
  <si>
    <t>Nasdaq Hong Kong (Gross Total Return) Index Price</t>
  </si>
  <si>
    <t>^NQHKT</t>
  </si>
  <si>
    <t>SPT224811012</t>
  </si>
  <si>
    <t>NASDAQ Hungary Index Price</t>
  </si>
  <si>
    <t>^NQHU</t>
  </si>
  <si>
    <t>SPT224910205</t>
  </si>
  <si>
    <t>Nasdaq Hungary Index (Net Total Return) Price</t>
  </si>
  <si>
    <t>^NQHUN</t>
  </si>
  <si>
    <t>SPT224857276</t>
  </si>
  <si>
    <t>NASDAQ Hungary (Gross Total Return) Index Price</t>
  </si>
  <si>
    <t>^NQHUT</t>
  </si>
  <si>
    <t>SPT224808362</t>
  </si>
  <si>
    <t>NASDAQ Indonesia Index Price</t>
  </si>
  <si>
    <t>^NQID</t>
  </si>
  <si>
    <t>SPT224909225</t>
  </si>
  <si>
    <t>Nasdaq Indonesia (Net Total Return) Index Price</t>
  </si>
  <si>
    <t>^NQIDN</t>
  </si>
  <si>
    <t>SPT224862621</t>
  </si>
  <si>
    <t>NASDAQ Indonesia (Gross Total Return) Index Price</t>
  </si>
  <si>
    <t>^NQIDT</t>
  </si>
  <si>
    <t>SPT224813395</t>
  </si>
  <si>
    <t>NASDAQ Ireland Index Price</t>
  </si>
  <si>
    <t>^NQIE</t>
  </si>
  <si>
    <t>SPT224966024</t>
  </si>
  <si>
    <t>Nasdaq Ireland (Net Total Return) Index Price</t>
  </si>
  <si>
    <t>^NQIEN</t>
  </si>
  <si>
    <t>SPT224869372</t>
  </si>
  <si>
    <t>Nasdaq Ireland Index (Gross Total Return) Price</t>
  </si>
  <si>
    <t>^NQIET</t>
  </si>
  <si>
    <t>SPT224812194</t>
  </si>
  <si>
    <t>Nasdaq Israel Index Price</t>
  </si>
  <si>
    <t>^NQIL</t>
  </si>
  <si>
    <t>SPT224854710</t>
  </si>
  <si>
    <t>Nasdaq Israel (Gross Total Return) Index Price</t>
  </si>
  <si>
    <t>^NQILT</t>
  </si>
  <si>
    <t>SPT224808348</t>
  </si>
  <si>
    <t>NASDAQ India Index Price</t>
  </si>
  <si>
    <t>^NQIN</t>
  </si>
  <si>
    <t>SPT224908310</t>
  </si>
  <si>
    <t>Nasdaq India (Net Total Return) Index Price</t>
  </si>
  <si>
    <t>^NQINN</t>
  </si>
  <si>
    <t>SPT224862607</t>
  </si>
  <si>
    <t>NASDAQ India (Gross Total Return) Index Price</t>
  </si>
  <si>
    <t>^NQINT</t>
  </si>
  <si>
    <t>SPT224809542</t>
  </si>
  <si>
    <t>Nasdaq Italy Index Price</t>
  </si>
  <si>
    <t>^NQIT</t>
  </si>
  <si>
    <t>SPT224912813</t>
  </si>
  <si>
    <t>NASDAQ Italy (Net Total Return) Index Price</t>
  </si>
  <si>
    <t>^NQITN</t>
  </si>
  <si>
    <t>SPT224869386</t>
  </si>
  <si>
    <t>Nasdaq Italy Index (Gross Total Return) Price</t>
  </si>
  <si>
    <t>^NQITT</t>
  </si>
  <si>
    <t>SPT224751276</t>
  </si>
  <si>
    <t>Nasdaq Japan Index Price</t>
  </si>
  <si>
    <t>^NQJP</t>
  </si>
  <si>
    <t>SPT224917109</t>
  </si>
  <si>
    <t>Nasdaq Japan (Net Total Return) Index Price</t>
  </si>
  <si>
    <t>^NQJPN</t>
  </si>
  <si>
    <t>SPT224871880</t>
  </si>
  <si>
    <t>NASDAQ  Japan Index (Gross Total Return) Price</t>
  </si>
  <si>
    <t>^NQJPT</t>
  </si>
  <si>
    <t>SPT224808390</t>
  </si>
  <si>
    <t>NASDAQ Korea Index Price</t>
  </si>
  <si>
    <t>^NQKR</t>
  </si>
  <si>
    <t>SPT224909629</t>
  </si>
  <si>
    <t>NASDAQ Korea (Net Total Return) Index Price</t>
  </si>
  <si>
    <t>^NQKRN</t>
  </si>
  <si>
    <t>SPT224904012</t>
  </si>
  <si>
    <t>Nasdaq Korea (Gross Total Return) Index Price</t>
  </si>
  <si>
    <t>^NQKRT</t>
  </si>
  <si>
    <t>SPT224754466</t>
  </si>
  <si>
    <t>Nasdaq Latin America Index Price</t>
  </si>
  <si>
    <t>^NQLA</t>
  </si>
  <si>
    <t>SPT224963960</t>
  </si>
  <si>
    <t>NASDAQ Latin America Index (Net Total Return) Price</t>
  </si>
  <si>
    <t>^NQLAN</t>
  </si>
  <si>
    <t>SPT224870013</t>
  </si>
  <si>
    <t>NASDAQ  Latin America Index (Gross Total Return) Price</t>
  </si>
  <si>
    <t>^NQLAT</t>
  </si>
  <si>
    <t>SPT224808376</t>
  </si>
  <si>
    <t>NASDAQ Morocco Index Price</t>
  </si>
  <si>
    <t>^NQMA</t>
  </si>
  <si>
    <t>SPT224909239</t>
  </si>
  <si>
    <t>NASDAQ Morocco (Net Total Return) Index Price</t>
  </si>
  <si>
    <t>^NQMAN</t>
  </si>
  <si>
    <t>SPT224903797</t>
  </si>
  <si>
    <t>Nasdaq Morocco (Gross Total Return) Index Price</t>
  </si>
  <si>
    <t>^NQMAT</t>
  </si>
  <si>
    <t>SPT224809344</t>
  </si>
  <si>
    <t>NASDAQ Mexico Index Price</t>
  </si>
  <si>
    <t>^NQMX</t>
  </si>
  <si>
    <t>SPT224907562</t>
  </si>
  <si>
    <t>Nasdaq Mexico Index (Net Total Return) Price</t>
  </si>
  <si>
    <t>^NQMXN</t>
  </si>
  <si>
    <t>SPT224856111</t>
  </si>
  <si>
    <t>Nasdaq Mexico (Gross Total Return) Index Price</t>
  </si>
  <si>
    <t>^NQMXT</t>
  </si>
  <si>
    <t>SPT224807320</t>
  </si>
  <si>
    <t>Nasdaq Malaysia Index Price</t>
  </si>
  <si>
    <t>^NQMY</t>
  </si>
  <si>
    <t>SPT224908498</t>
  </si>
  <si>
    <t>Nasdaq Malaysia (Net Total Return) Index Price</t>
  </si>
  <si>
    <t>^NQMYN</t>
  </si>
  <si>
    <t>SPT224905942</t>
  </si>
  <si>
    <t>Nasdaq Malaysia (Gross Total Return) Index Price</t>
  </si>
  <si>
    <t>^NQMYT</t>
  </si>
  <si>
    <t>SPT224754373</t>
  </si>
  <si>
    <t>Nasdaq North American Index Price</t>
  </si>
  <si>
    <t>^NQNA</t>
  </si>
  <si>
    <t>SPT224847095</t>
  </si>
  <si>
    <t>NASDAQ North America (Net Total Return) Index Price</t>
  </si>
  <si>
    <t>^NQNAN</t>
  </si>
  <si>
    <t>SPT224804903</t>
  </si>
  <si>
    <t>Nasdaq North America Trading (Gross Total Return) Index Price</t>
  </si>
  <si>
    <t>^NQNAT</t>
  </si>
  <si>
    <t>SPT224810104</t>
  </si>
  <si>
    <t>Nasdaq Netherlands Index Price</t>
  </si>
  <si>
    <t>^NQNL</t>
  </si>
  <si>
    <t>SPT224916347</t>
  </si>
  <si>
    <t>NASDAQ Netherlands (Net Total Return) Index Price</t>
  </si>
  <si>
    <t>^NQNLN</t>
  </si>
  <si>
    <t>SPT224869563</t>
  </si>
  <si>
    <t>Nasdaq Netherlands Index (Gross Total Return) Price</t>
  </si>
  <si>
    <t>^NQNLT</t>
  </si>
  <si>
    <t>SPT224810300</t>
  </si>
  <si>
    <t>Nasdaq Norway Index Price</t>
  </si>
  <si>
    <t>^NQNO</t>
  </si>
  <si>
    <t>SPT225005866</t>
  </si>
  <si>
    <t>Nasdaq Norway  (Net Total Return)Index Price</t>
  </si>
  <si>
    <t>^NQNON</t>
  </si>
  <si>
    <t>SPT224869759</t>
  </si>
  <si>
    <t>Nasdaq Norway Index (Gross Total Return) Price</t>
  </si>
  <si>
    <t>^NQNOT</t>
  </si>
  <si>
    <t>SPT224809484</t>
  </si>
  <si>
    <t>Nasdaq New Zealand Index Price</t>
  </si>
  <si>
    <t>^NQNZ</t>
  </si>
  <si>
    <t>SPT224909114</t>
  </si>
  <si>
    <t>NASDAQ New Zealand Index (Net Total Return) Price</t>
  </si>
  <si>
    <t>^NQNZN</t>
  </si>
  <si>
    <t>SPT224861852</t>
  </si>
  <si>
    <t>Nasdaq New Zealand (Gross Total Return) Index Price</t>
  </si>
  <si>
    <t>^NQNZT</t>
  </si>
  <si>
    <t>SPT224810984</t>
  </si>
  <si>
    <t>NASDAQ Peru Index Price</t>
  </si>
  <si>
    <t>^NQPE</t>
  </si>
  <si>
    <t>SPT224908898</t>
  </si>
  <si>
    <t>Nasdaq Peru Index (Net Total Return) Price</t>
  </si>
  <si>
    <t>^NQPEN</t>
  </si>
  <si>
    <t>SPT224856212</t>
  </si>
  <si>
    <t>Nasdaq Peru (Gross Total Return) Index Price</t>
  </si>
  <si>
    <t>^NQPET</t>
  </si>
  <si>
    <t>SPT224808404</t>
  </si>
  <si>
    <t>NASDAQ Philippines Index Price</t>
  </si>
  <si>
    <t>^NQPH</t>
  </si>
  <si>
    <t>SPT224910043</t>
  </si>
  <si>
    <t>NASDAQ Philippines (Net Total Return) Index Price</t>
  </si>
  <si>
    <t>^NQPHN</t>
  </si>
  <si>
    <t>SPT224904151</t>
  </si>
  <si>
    <t>Nasdaq Philippines (Gross Total Return) Index Price</t>
  </si>
  <si>
    <t>^NQPHT</t>
  </si>
  <si>
    <t>SPT224811026</t>
  </si>
  <si>
    <t>NASDAQ Poland Index Price</t>
  </si>
  <si>
    <t>^NQPL</t>
  </si>
  <si>
    <t>SPT224910219</t>
  </si>
  <si>
    <t>Nasdaq Poland Index (Net Total Return) Price</t>
  </si>
  <si>
    <t>^NQPLN</t>
  </si>
  <si>
    <t>SPT224857290</t>
  </si>
  <si>
    <t>NASDAQ Poland (Gross Total Return) Index Price</t>
  </si>
  <si>
    <t>^NQPLT</t>
  </si>
  <si>
    <t>SPT224810340</t>
  </si>
  <si>
    <t>Nasdaq Portugal Index Price</t>
  </si>
  <si>
    <t>^NQPT</t>
  </si>
  <si>
    <t>SPT225005880</t>
  </si>
  <si>
    <t>Nasdaq Portugal (Net Total Return)Index Price</t>
  </si>
  <si>
    <t>^NQPTN</t>
  </si>
  <si>
    <t>SPT224869773</t>
  </si>
  <si>
    <t>Nasdaq Portugal Index (Gross Total Return) Price</t>
  </si>
  <si>
    <t>^NQPTT</t>
  </si>
  <si>
    <t>SPT224811040</t>
  </si>
  <si>
    <t>NASDAQ Russia Index Price</t>
  </si>
  <si>
    <t>^NQRU</t>
  </si>
  <si>
    <t>SPT224910233</t>
  </si>
  <si>
    <t>Nasdaq Russia Index (Net Total Return) Price</t>
  </si>
  <si>
    <t>^NQRUN</t>
  </si>
  <si>
    <t>SPT224857304</t>
  </si>
  <si>
    <t>NASDAQ Russia (Gross Total Return) Index Price</t>
  </si>
  <si>
    <t>^NQRUT</t>
  </si>
  <si>
    <t>SPT224810793</t>
  </si>
  <si>
    <t>Nasdaq Sweden Index Price</t>
  </si>
  <si>
    <t>^NQSE</t>
  </si>
  <si>
    <t>SPT225008466</t>
  </si>
  <si>
    <t>Nasdaq Sweden (Net Total Return) Index Price</t>
  </si>
  <si>
    <t>^NQSEN</t>
  </si>
  <si>
    <t>SPT224861209</t>
  </si>
  <si>
    <t>Nasdaq Sweden (Gross Total Return) Index Price</t>
  </si>
  <si>
    <t>^NQSET</t>
  </si>
  <si>
    <t>SPT224812059</t>
  </si>
  <si>
    <t>Nasdaq Singapore Index Price</t>
  </si>
  <si>
    <t>^NQSG</t>
  </si>
  <si>
    <t>SPT224927882</t>
  </si>
  <si>
    <t>NASDAQ Singapore (Net Total Return) Index Price</t>
  </si>
  <si>
    <t>^NQSGN</t>
  </si>
  <si>
    <t>SPT224864715</t>
  </si>
  <si>
    <t>Nasdaq Singapore (Gross Total Return) Index Price</t>
  </si>
  <si>
    <t>^NQSGT</t>
  </si>
  <si>
    <t>SPT264553879</t>
  </si>
  <si>
    <t>SmartX Nasdaq Quality Dividend Index Price</t>
  </si>
  <si>
    <t>^NQSXY</t>
  </si>
  <si>
    <t>SPT224806930</t>
  </si>
  <si>
    <t>Nasdaq Thailand Index Price</t>
  </si>
  <si>
    <t>^NQTH</t>
  </si>
  <si>
    <t>SPT224906564</t>
  </si>
  <si>
    <t>Nasdaq Thailand (Net Total Return) Index Price</t>
  </si>
  <si>
    <t>^NQTHN</t>
  </si>
  <si>
    <t>SPT224905685</t>
  </si>
  <si>
    <t>Nasdaq Thailand (Gross Total Return) Index Price</t>
  </si>
  <si>
    <t>^NQTHT</t>
  </si>
  <si>
    <t>SPT224808320</t>
  </si>
  <si>
    <t>Nasdaq Turkey Index Price</t>
  </si>
  <si>
    <t>^NQTR</t>
  </si>
  <si>
    <t>SPT224907187</t>
  </si>
  <si>
    <t>Nasdaq Turkey Net Total Return Index Price</t>
  </si>
  <si>
    <t>^NQTRN</t>
  </si>
  <si>
    <t>SPT224857318</t>
  </si>
  <si>
    <t>NASDAQ Turkey (Gross Total Return) Index Price</t>
  </si>
  <si>
    <t>^NQTRT</t>
  </si>
  <si>
    <t>SPT224808418</t>
  </si>
  <si>
    <t>NASDAQ Taiwan Index Price</t>
  </si>
  <si>
    <t>^NQTW</t>
  </si>
  <si>
    <t>SPT224910057</t>
  </si>
  <si>
    <t>NASDAQ Taiwan (Net Total Return) Index Price</t>
  </si>
  <si>
    <t>^NQTWN</t>
  </si>
  <si>
    <t>SPT224904304</t>
  </si>
  <si>
    <t>Nasdaq Taiwan (Gross Total Return) Index Price</t>
  </si>
  <si>
    <t>^NQTWT</t>
  </si>
  <si>
    <t>SPT224807651</t>
  </si>
  <si>
    <t>Nasdaq South Africa Index Price</t>
  </si>
  <si>
    <t>^NQZA</t>
  </si>
  <si>
    <t>SPT224909065</t>
  </si>
  <si>
    <t>Nasdaq South Africa (Net Total Return) Index Price</t>
  </si>
  <si>
    <t>^NQZAN</t>
  </si>
  <si>
    <t>SPT224846898</t>
  </si>
  <si>
    <t>NASDAQ South Africa Index (Gross Total Return) Price</t>
  </si>
  <si>
    <t>^NQZAT</t>
  </si>
  <si>
    <t>SPT423061899</t>
  </si>
  <si>
    <t>Northern Trust Developed Real Estate Price Index (USD) Price</t>
  </si>
  <si>
    <t>^NTDRE</t>
  </si>
  <si>
    <t>SPT248666469</t>
  </si>
  <si>
    <t>Northern Trust Global Real Estate (USD) Index Price</t>
  </si>
  <si>
    <t>^NTGRE</t>
  </si>
  <si>
    <t>SPT413680303</t>
  </si>
  <si>
    <t>Nushares ESG Large Cap Growth ETF (NAV) Index Price</t>
  </si>
  <si>
    <t>^NULG</t>
  </si>
  <si>
    <t>SPT413680343</t>
  </si>
  <si>
    <t>Nushares ESG Large Cap Value ETF (NAV) Index Price</t>
  </si>
  <si>
    <t>^NULV</t>
  </si>
  <si>
    <t>SPT413681356</t>
  </si>
  <si>
    <t>Nushares ESG Mid Cap Growth ETF (NAV) Index Price</t>
  </si>
  <si>
    <t>^NUMG</t>
  </si>
  <si>
    <t>SPT413681358</t>
  </si>
  <si>
    <t>Nushares ESG Mid Cap Value ETF (NAV) Index Price</t>
  </si>
  <si>
    <t>^NUMV</t>
  </si>
  <si>
    <t>SPT414160690</t>
  </si>
  <si>
    <t>Nushares Short Term REIT ETF (NAV) Index Price</t>
  </si>
  <si>
    <t>^NURE</t>
  </si>
  <si>
    <t>SPT426619393</t>
  </si>
  <si>
    <t>NuShares Enhanced Yield 1-5 Year (NAV) Index Price</t>
  </si>
  <si>
    <t>^NUSA</t>
  </si>
  <si>
    <t>SPT2589711</t>
  </si>
  <si>
    <t>AMEX Networking Index (Equal-weighted) Price</t>
  </si>
  <si>
    <t>^NWX</t>
  </si>
  <si>
    <t>SPT51971076</t>
  </si>
  <si>
    <t>NASDAQ Q-50 Index Price</t>
  </si>
  <si>
    <t>^NXTQ</t>
  </si>
  <si>
    <t>SPT9777507</t>
  </si>
  <si>
    <t>NYSE Composite Price</t>
  </si>
  <si>
    <t>^NYA</t>
  </si>
  <si>
    <t>SPT171927745</t>
  </si>
  <si>
    <t>NYSE Composite (Total Return) Index Price</t>
  </si>
  <si>
    <t>^NYATR</t>
  </si>
  <si>
    <t>SPT8390592</t>
  </si>
  <si>
    <t>NYSE Energy Index Price</t>
  </si>
  <si>
    <t>^NYE</t>
  </si>
  <si>
    <t>SPT171928119</t>
  </si>
  <si>
    <t>NYSE Energy Sector (Total Return)  Index Price</t>
  </si>
  <si>
    <t>^NYETR</t>
  </si>
  <si>
    <t>SPT2624640</t>
  </si>
  <si>
    <t>NYSE International 100 Price</t>
  </si>
  <si>
    <t>^NYI</t>
  </si>
  <si>
    <t>SPT171928411</t>
  </si>
  <si>
    <t>NYSE International 100  (Total Return) Index Price</t>
  </si>
  <si>
    <t>^NYITR</t>
  </si>
  <si>
    <t>SPT8390593</t>
  </si>
  <si>
    <t>NYSE Financial Index Price</t>
  </si>
  <si>
    <t>^NYK</t>
  </si>
  <si>
    <t>SPT171928086</t>
  </si>
  <si>
    <t>NYSE Financial Sector (Total Return) Index Price</t>
  </si>
  <si>
    <t>^NYKTR</t>
  </si>
  <si>
    <t>SPT2624642</t>
  </si>
  <si>
    <t>NYSE World Leaders Index Price</t>
  </si>
  <si>
    <t>^NYL</t>
  </si>
  <si>
    <t>SPT171999277</t>
  </si>
  <si>
    <t>NYSE World Leaders Index  (Total Return) Index Price</t>
  </si>
  <si>
    <t>^NYLTR</t>
  </si>
  <si>
    <t>SPT8390594</t>
  </si>
  <si>
    <t>NYSE Healthcare Market Cap Weighted Index Price</t>
  </si>
  <si>
    <t>^NYP</t>
  </si>
  <si>
    <t>SPT171928306</t>
  </si>
  <si>
    <t>NYSE Health Care Sector  (Total Return) Index Price</t>
  </si>
  <si>
    <t>^NYPTR</t>
  </si>
  <si>
    <t>SPT171999213</t>
  </si>
  <si>
    <t>NYSE US 100 (Total Return) Index Price</t>
  </si>
  <si>
    <t>^NYTR</t>
  </si>
  <si>
    <t>SPT2624638</t>
  </si>
  <si>
    <t>NYSE TMT Index Price</t>
  </si>
  <si>
    <t>^NYY</t>
  </si>
  <si>
    <t>SPT171999160</t>
  </si>
  <si>
    <t>NYSE TMT (Total Return) Index Price</t>
  </si>
  <si>
    <t>^NYYTR</t>
  </si>
  <si>
    <t>SPT35859841</t>
  </si>
  <si>
    <t>S&amp;P/NZX 10 Index Gross Price</t>
  </si>
  <si>
    <t>^NZ10</t>
  </si>
  <si>
    <t>SPT32199991</t>
  </si>
  <si>
    <t>S&amp;P/NZX 50 Index Gross Price</t>
  </si>
  <si>
    <t>^NZ50</t>
  </si>
  <si>
    <t>SPT61705005</t>
  </si>
  <si>
    <t>ISE FX New Zeland Dollar Index Price</t>
  </si>
  <si>
    <t>^NZD</t>
  </si>
  <si>
    <t>SPT35859850</t>
  </si>
  <si>
    <t>S&amp;P/NZX All Index Gross Price</t>
  </si>
  <si>
    <t>^NZGI</t>
  </si>
  <si>
    <t>SPT2644165</t>
  </si>
  <si>
    <t>S&amp;P 100 USD Price</t>
  </si>
  <si>
    <t>^OEX</t>
  </si>
  <si>
    <t>SPT2632572</t>
  </si>
  <si>
    <t>NASDAQ Other Financial Index Price</t>
  </si>
  <si>
    <t>^OFIN</t>
  </si>
  <si>
    <t>SPT145089588</t>
  </si>
  <si>
    <t>Market Vectors Oil Services ETF (NAV) Index Price</t>
  </si>
  <si>
    <t>^OIH</t>
  </si>
  <si>
    <t>SPT424918462</t>
  </si>
  <si>
    <t>ProShares UltraPro 3X Short Crude Oil (NAV) Index Price</t>
  </si>
  <si>
    <t>^OILD</t>
  </si>
  <si>
    <t>SPT424917839</t>
  </si>
  <si>
    <t>ProShares UltraPro 3X Crude Oil (NAV) Index Price</t>
  </si>
  <si>
    <t>^OILU</t>
  </si>
  <si>
    <t>SPT2596180</t>
  </si>
  <si>
    <t>CBOE Oil Index (Price-weighted) Price</t>
  </si>
  <si>
    <t>^OIX</t>
  </si>
  <si>
    <t>SPT20246639</t>
  </si>
  <si>
    <t>OMX Stockholm 30 Price</t>
  </si>
  <si>
    <t>^OMX</t>
  </si>
  <si>
    <t>SPT20246585</t>
  </si>
  <si>
    <t>OMX Helsinki 25 Price</t>
  </si>
  <si>
    <t>^OMXH25</t>
  </si>
  <si>
    <t>SPT424422582</t>
  </si>
  <si>
    <t>O'Shares FTSE Russell International Quality NAV Price</t>
  </si>
  <si>
    <t>^ONTL</t>
  </si>
  <si>
    <t>SPT2636731</t>
  </si>
  <si>
    <t>PHLX Oil Service Sector Index Price</t>
  </si>
  <si>
    <t>^OSX</t>
  </si>
  <si>
    <t>SPT184152210</t>
  </si>
  <si>
    <t>CBOE Crude Oil Volatility Index Price</t>
  </si>
  <si>
    <t>^OVX</t>
  </si>
  <si>
    <t>SPT22813846</t>
  </si>
  <si>
    <t>PowerShares Dynamic Biotechnology &amp; Genome(Net Asset Value) Price</t>
  </si>
  <si>
    <t>^PBE</t>
  </si>
  <si>
    <t>SPT22813847</t>
  </si>
  <si>
    <t>PowerShares Dynamic Food &amp; Beverage (Net Asset Value) Price</t>
  </si>
  <si>
    <t>^PBJ</t>
  </si>
  <si>
    <t>SPT22813849</t>
  </si>
  <si>
    <t>PowerShares Dynamic Media (Net Asset Value) Price</t>
  </si>
  <si>
    <t>^PBS</t>
  </si>
  <si>
    <t>SPT20783214</t>
  </si>
  <si>
    <t>Powershares Wilderhill Clean Energy Portfolio (Net Asset Value) Price</t>
  </si>
  <si>
    <t>^PBW</t>
  </si>
  <si>
    <t>SPT127478247</t>
  </si>
  <si>
    <t>S-Network Composite Closed-End Fund Currency USD Index Price</t>
  </si>
  <si>
    <t>^PCEF</t>
  </si>
  <si>
    <t>SPT24398043</t>
  </si>
  <si>
    <t>Cboe Citi Bxm Pistons Index - PCJ Price</t>
  </si>
  <si>
    <t>^PCJ</t>
  </si>
  <si>
    <t>SPT37853177</t>
  </si>
  <si>
    <t>PowerShares Emerging Markets Sovereign Debt Portfolio Index Price</t>
  </si>
  <si>
    <t>^PCY</t>
  </si>
  <si>
    <t>SPT22813848</t>
  </si>
  <si>
    <t>PowerShares Dynamic Leisure &amp; Entertainment (Net Asset Value) Price</t>
  </si>
  <si>
    <t>^PEJ</t>
  </si>
  <si>
    <t>SPT118487805</t>
  </si>
  <si>
    <t>Market Vectors China (NAV) Index Price</t>
  </si>
  <si>
    <t>^PEK</t>
  </si>
  <si>
    <t>SPT229372160</t>
  </si>
  <si>
    <t>Proshares Global Listed Private Equity (NAV) Index Price</t>
  </si>
  <si>
    <t>^PEX</t>
  </si>
  <si>
    <t>SPT34785978</t>
  </si>
  <si>
    <t>PowerShares Dynamic Developed International Opportunities Portfolio (Intraday) Index Price</t>
  </si>
  <si>
    <t>^PFA</t>
  </si>
  <si>
    <t>SPT140578066</t>
  </si>
  <si>
    <t>PowerShares Fundamental Investment Grade Corporate Bond (NAV) Index Price</t>
  </si>
  <si>
    <t>^PFIG</t>
  </si>
  <si>
    <t>SPT257551807</t>
  </si>
  <si>
    <t>Wells Fargo Hybrid Preferred Securities Floating (USD) (Variable Return) Index Price</t>
  </si>
  <si>
    <t>^PFLOT</t>
  </si>
  <si>
    <t>SPT214328892</t>
  </si>
  <si>
    <t>Market Vectors Preferred Securities Ex Financials ETF (NAV) Index Price</t>
  </si>
  <si>
    <t>^PFXF</t>
  </si>
  <si>
    <t>SPT30454934</t>
  </si>
  <si>
    <t>Powershares Financial Preferred Portfolio (NAV) Index Price</t>
  </si>
  <si>
    <t>^PGF</t>
  </si>
  <si>
    <t>SPT241983880</t>
  </si>
  <si>
    <t>Powershare Global Street High Yield Bond PTF NAV Index Price</t>
  </si>
  <si>
    <t>^PGHY</t>
  </si>
  <si>
    <t>SPT225008995</t>
  </si>
  <si>
    <t>PowerShares S&amp;P 500 Downside Hedge Portfolio (NAV) Index Price</t>
  </si>
  <si>
    <t>^PHDG</t>
  </si>
  <si>
    <t>SPT2616447</t>
  </si>
  <si>
    <t>AMEX Telecom Index (Equal-weighted) Price</t>
  </si>
  <si>
    <t>^PHN</t>
  </si>
  <si>
    <t>SPT119128038</t>
  </si>
  <si>
    <t>Sprott Physical Gold NAV Index Price</t>
  </si>
  <si>
    <t>^PHYS</t>
  </si>
  <si>
    <t>SPT106992997</t>
  </si>
  <si>
    <t>PowerShares International Corporate Bond (NAV) Index Price</t>
  </si>
  <si>
    <t>^PICB</t>
  </si>
  <si>
    <t>SPT25019667</t>
  </si>
  <si>
    <t>Powershares Valuline Timliness Sel (Net Asset Value) Price</t>
  </si>
  <si>
    <t>^PIV</t>
  </si>
  <si>
    <t>SPT22813845</t>
  </si>
  <si>
    <t>PowerShares Dynamic Pharmaceuticals(Net Asset Value) Price</t>
  </si>
  <si>
    <t>^PJP</t>
  </si>
  <si>
    <t>SPT24487208</t>
  </si>
  <si>
    <t>PowerShares Dynamic Building &amp; Construction(Net Asset Value) Price</t>
  </si>
  <si>
    <t>^PKB</t>
  </si>
  <si>
    <t>SPT24487207</t>
  </si>
  <si>
    <t>PowerShares Dynamic Retail(Net Asset Value) Price</t>
  </si>
  <si>
    <t>^PMR</t>
  </si>
  <si>
    <t>SPT24487205</t>
  </si>
  <si>
    <t>PowerShares Aerospace &amp; Defense(Intraday Indicative Value Index) Price</t>
  </si>
  <si>
    <t>^PPA</t>
  </si>
  <si>
    <t>SPT145089590</t>
  </si>
  <si>
    <t>Market Vectors Pharmaceutical ETF (NAV) Index Price</t>
  </si>
  <si>
    <t>^PPH</t>
  </si>
  <si>
    <t>SPT53183552</t>
  </si>
  <si>
    <t>Market Vectors Pre-Refunded Municipal (NAV) Index Price</t>
  </si>
  <si>
    <t>^PRB</t>
  </si>
  <si>
    <t>SPT25629347</t>
  </si>
  <si>
    <t>Powershares FTSE RAFI US 1000(Net Asset Value) Price</t>
  </si>
  <si>
    <t>^PRF</t>
  </si>
  <si>
    <t>SPT171925518</t>
  </si>
  <si>
    <t>NYSE Arca Tech 100 Index Price</t>
  </si>
  <si>
    <t>^PSE</t>
  </si>
  <si>
    <t>SPT171927600</t>
  </si>
  <si>
    <t>NYSE Arca Tech 100 (Total Return) Index Price</t>
  </si>
  <si>
    <t>^PSETR</t>
  </si>
  <si>
    <t>SPT22813851</t>
  </si>
  <si>
    <t>PowerShares Dynamic Semiconductors (Net Asset Value) Price</t>
  </si>
  <si>
    <t>^PSI</t>
  </si>
  <si>
    <t>SPT22813852</t>
  </si>
  <si>
    <t>PowerShares Dynamic Software (Net Asset Value) Price</t>
  </si>
  <si>
    <t>^PSJ</t>
  </si>
  <si>
    <t>SPT65318825</t>
  </si>
  <si>
    <t>SPDR Wells Fargo Preferred Stock (NAV) Index Price</t>
  </si>
  <si>
    <t>^PSK</t>
  </si>
  <si>
    <t>SPT118487985</t>
  </si>
  <si>
    <t>Sprott Physical Silver Trust (NAV) Index Price</t>
  </si>
  <si>
    <t>^PSLV</t>
  </si>
  <si>
    <t>SPT422618686</t>
  </si>
  <si>
    <t>PowerShares Balanced Multi Asset (NAV) Index Price</t>
  </si>
  <si>
    <t>^PSMB</t>
  </si>
  <si>
    <t>SPT422621457</t>
  </si>
  <si>
    <t>PowerShares Conservative Multi-Asset (NAV) Index Price</t>
  </si>
  <si>
    <t>^PSMC</t>
  </si>
  <si>
    <t>SPT422617150</t>
  </si>
  <si>
    <t>PowerShares Growth Multi-Asset (NAV) Index Price</t>
  </si>
  <si>
    <t>^PSMG</t>
  </si>
  <si>
    <t>SPT422620851</t>
  </si>
  <si>
    <t>PowerShares Moderately Conservative (NAV) Index Price</t>
  </si>
  <si>
    <t>^PSMM</t>
  </si>
  <si>
    <t>SPT29780614</t>
  </si>
  <si>
    <t>PowerShares Listed Private Equity Portfolio Index (NAV) Price</t>
  </si>
  <si>
    <t>^PSP</t>
  </si>
  <si>
    <t>SPT27737039</t>
  </si>
  <si>
    <t>ProShares Short QQQ(Net Asset Value) Index Price</t>
  </si>
  <si>
    <t>^PSQ</t>
  </si>
  <si>
    <t>SPT44528728</t>
  </si>
  <si>
    <t>UltraShort Lehman 7-10 Year Treasury ProShares (NAV) Index Price</t>
  </si>
  <si>
    <t>^PST</t>
  </si>
  <si>
    <t>SPT29780610</t>
  </si>
  <si>
    <t>PowerShares WilderHill Progressive Energy Portfolio Index (NAV) Price</t>
  </si>
  <si>
    <t>^PUW</t>
  </si>
  <si>
    <t>SPT20783202</t>
  </si>
  <si>
    <t>Powershares Dynamic Large Cap Growth Portfolio (Net Asset Value) Price</t>
  </si>
  <si>
    <t>^PWB</t>
  </si>
  <si>
    <t>SPT5456518</t>
  </si>
  <si>
    <t>Powershares Dynamic Market Portfolio (NAV-Price &amp; Yield) Index Price</t>
  </si>
  <si>
    <t>^PWC</t>
  </si>
  <si>
    <t>SPT20783204</t>
  </si>
  <si>
    <t>Powershares Dynamic Large Cap Value Portfolio (Net Asset Value) Price</t>
  </si>
  <si>
    <t>^PWV</t>
  </si>
  <si>
    <t>SPT37853175</t>
  </si>
  <si>
    <t>PowerShares Insured California Municipal Bond Portfolio Index Price</t>
  </si>
  <si>
    <t>^PWZ</t>
  </si>
  <si>
    <t>SPT545618100</t>
  </si>
  <si>
    <t>TUNINDEX Index Price</t>
  </si>
  <si>
    <t>^PX1</t>
  </si>
  <si>
    <t>SPT24487199</t>
  </si>
  <si>
    <t>PowerShares Dynamic Energy Exploration &amp; Production(Net Asset Value) Price</t>
  </si>
  <si>
    <t>^PXE</t>
  </si>
  <si>
    <t>SPT24435510</t>
  </si>
  <si>
    <t>PowerShares Dynamic Oil Services(Net Asset Value) Price</t>
  </si>
  <si>
    <t>^PXJ</t>
  </si>
  <si>
    <t>SPT134388097</t>
  </si>
  <si>
    <t>PowerShares Fundamental Pure Large Core Portfolio ( NAV) Index Price</t>
  </si>
  <si>
    <t>^PXLG</t>
  </si>
  <si>
    <t>SPT134388099</t>
  </si>
  <si>
    <t>PowerShares Fundamental Pure Large Value Portfolio ( NAV) Index Price</t>
  </si>
  <si>
    <t>^PXLV</t>
  </si>
  <si>
    <t>SPT20783206</t>
  </si>
  <si>
    <t>Powershares Dynamic Mid Cap Growth Portfolio (Net Asset Value) Price</t>
  </si>
  <si>
    <t>^PXMG</t>
  </si>
  <si>
    <t>SPT20783208</t>
  </si>
  <si>
    <t>Powershares Dynamic Mid Cap Value Portfolio (Net Asset Value) Price</t>
  </si>
  <si>
    <t>^PXMV</t>
  </si>
  <si>
    <t>SPT22813850</t>
  </si>
  <si>
    <t>PowerShares Dynamic Networking (Net Asset Value) Price</t>
  </si>
  <si>
    <t>^PXQ</t>
  </si>
  <si>
    <t>SPT20783210</t>
  </si>
  <si>
    <t>Powershares Dynamic Small Cap Growth Portfolio (Net Asset Value) Price</t>
  </si>
  <si>
    <t>^PXSG</t>
  </si>
  <si>
    <t>SPT20783212</t>
  </si>
  <si>
    <t>Powershares Dynamic Small Cap Value Portfolio (Net Asset Value) Price</t>
  </si>
  <si>
    <t>^PXSV</t>
  </si>
  <si>
    <t>SPT37853537</t>
  </si>
  <si>
    <t>PowerShares Insured National Municipal Bond Portfolio (NAV) Index Price</t>
  </si>
  <si>
    <t>^PZA</t>
  </si>
  <si>
    <t>SPT29780612</t>
  </si>
  <si>
    <t>PowerShares Cleantech Portfolio Index (NAV) Price</t>
  </si>
  <si>
    <t>^PZD</t>
  </si>
  <si>
    <t>SPT23565238</t>
  </si>
  <si>
    <t>Powershares Zacks Micro Portfolio (Net Asset Value) Price</t>
  </si>
  <si>
    <t>^PZI</t>
  </si>
  <si>
    <t>SPT37853174</t>
  </si>
  <si>
    <t>PowerShares Insured NY Municipal Bond Portfolio Index Price</t>
  </si>
  <si>
    <t>^PZT</t>
  </si>
  <si>
    <t>SPT71988606</t>
  </si>
  <si>
    <t>NASDAQ OMX Global Agriculture Index Price</t>
  </si>
  <si>
    <t>^QAGR</t>
  </si>
  <si>
    <t>SPT127511121</t>
  </si>
  <si>
    <t>NASDAQ OMX Global Automobile Index Price</t>
  </si>
  <si>
    <t>^QAUTO</t>
  </si>
  <si>
    <t>SPT127511122</t>
  </si>
  <si>
    <t>NASDAQ OMX Global Automobile (Total Return) Index Price</t>
  </si>
  <si>
    <t>^QAUTOX</t>
  </si>
  <si>
    <t>SPT106305190</t>
  </si>
  <si>
    <t>Nasdaq CTA Smartphone Index Price</t>
  </si>
  <si>
    <t>^QFON</t>
  </si>
  <si>
    <t>SPT222846995</t>
  </si>
  <si>
    <t>Credit Suisse Nasdaq Gold Flows 103 Price Index Price</t>
  </si>
  <si>
    <t>^QGLDI</t>
  </si>
  <si>
    <t>SPT66344159</t>
  </si>
  <si>
    <t>NASDAQ OMX  Clean Edge Smart Grid Infrastructure Index Price</t>
  </si>
  <si>
    <t>^QGRD</t>
  </si>
  <si>
    <t>SPT61848756</t>
  </si>
  <si>
    <t>Proshares Ultra Short QQQ (NAV) Index Price</t>
  </si>
  <si>
    <t>^QID</t>
  </si>
  <si>
    <t>SPT2618290</t>
  </si>
  <si>
    <t>NASDAQ 100 After Hours Indicator Price</t>
  </si>
  <si>
    <t>^QIV</t>
  </si>
  <si>
    <t>SPT27737040</t>
  </si>
  <si>
    <t>ProShares Ultra QQQ(Net Asset Value) Index Price</t>
  </si>
  <si>
    <t>^QLD</t>
  </si>
  <si>
    <t>SPT2618197</t>
  </si>
  <si>
    <t>NASDAQ 100 Pre-Market Indicator Index Price</t>
  </si>
  <si>
    <t>^QMI</t>
  </si>
  <si>
    <t>SPT222563106</t>
  </si>
  <si>
    <t>IQ Hedge Market Neutral Tracker Index (Intraday) Price</t>
  </si>
  <si>
    <t>^QMN</t>
  </si>
  <si>
    <t>SPT39199277</t>
  </si>
  <si>
    <t>NASDAQ Internet Index Price</t>
  </si>
  <si>
    <t>^QNET</t>
  </si>
  <si>
    <t>SPT229372157</t>
  </si>
  <si>
    <t>Credit Suisse Nasdaq Silver Flows 108 (Price Return) Index Price</t>
  </si>
  <si>
    <t>^QSLVO</t>
  </si>
  <si>
    <t>SPT264555381</t>
  </si>
  <si>
    <t>Richard Bernstein Advisors Quality Income (USD) Index Price</t>
  </si>
  <si>
    <t>^RBAQI</t>
  </si>
  <si>
    <t>SPT30050310</t>
  </si>
  <si>
    <t>Rydex S&amp;P Consumer Discretionary Equal-Weighted Index (NAV) Price</t>
  </si>
  <si>
    <t>^RCD</t>
  </si>
  <si>
    <t>SPT247696728</t>
  </si>
  <si>
    <t>Revenue Shares Ultra Dividend (NAV) Index Price</t>
  </si>
  <si>
    <t>^RDIV</t>
  </si>
  <si>
    <t>SPT24111618</t>
  </si>
  <si>
    <t>First Tr Dj Sel Micorcap Index - NAV Price</t>
  </si>
  <si>
    <t>^RDM</t>
  </si>
  <si>
    <t>SPT2943796</t>
  </si>
  <si>
    <t>Dow Jones Equity All REIT Index Price</t>
  </si>
  <si>
    <t>^REI</t>
  </si>
  <si>
    <t>SPT118317893</t>
  </si>
  <si>
    <t>ProShares Short Real Estate (NAV) - Index Price</t>
  </si>
  <si>
    <t>^REK</t>
  </si>
  <si>
    <t>SPT118487819</t>
  </si>
  <si>
    <t>MVIS Rare Earth/Strategic Metals (NAV) Index Price</t>
  </si>
  <si>
    <t>^REMX</t>
  </si>
  <si>
    <t>SPT35192414</t>
  </si>
  <si>
    <t>ProShares UltraShort Technology (NAV) Index Price</t>
  </si>
  <si>
    <t>^REW</t>
  </si>
  <si>
    <t>SPT26254878</t>
  </si>
  <si>
    <t>Rydex S&amp;P Midcap 400 Pure Growth (NAV) Index Price</t>
  </si>
  <si>
    <t>^RFG</t>
  </si>
  <si>
    <t>SPT26254876</t>
  </si>
  <si>
    <t>Rydex S&amp;P Midcap 400 Pure Value (NAV) Index Price</t>
  </si>
  <si>
    <t>^RFV</t>
  </si>
  <si>
    <t>SPT213678514</t>
  </si>
  <si>
    <t>Russell China (USD) Index Price</t>
  </si>
  <si>
    <t>^RGCN</t>
  </si>
  <si>
    <t>SPT213678515</t>
  </si>
  <si>
    <t>Russell China (Total Return) Index Price</t>
  </si>
  <si>
    <t>^RGCNT</t>
  </si>
  <si>
    <t>SPT30050320</t>
  </si>
  <si>
    <t>Rydex S&amp;P Equal Weighted Industrials Index (NAV) Price</t>
  </si>
  <si>
    <t>^RGI</t>
  </si>
  <si>
    <t>SPT171070338</t>
  </si>
  <si>
    <t>Russell Global Large Cap Net Return Index Price</t>
  </si>
  <si>
    <t>^RGLN</t>
  </si>
  <si>
    <t>SPT171070148</t>
  </si>
  <si>
    <t>Russell Global ex-US Net Return Index Price</t>
  </si>
  <si>
    <t>^RGXUN</t>
  </si>
  <si>
    <t>SPT30050312</t>
  </si>
  <si>
    <t>Rydex S&amp;P Consumer Staples Equal Weighted Index (NAV) Price</t>
  </si>
  <si>
    <t>^RHS</t>
  </si>
  <si>
    <t>SPT127477738</t>
  </si>
  <si>
    <t>Russell 1000 RGS Health Care Index Price</t>
  </si>
  <si>
    <t>^RIHLT</t>
  </si>
  <si>
    <t>SPT46296108</t>
  </si>
  <si>
    <t>Amex Mini-Natural Gas Settlement Value Index Price</t>
  </si>
  <si>
    <t>^RJY</t>
  </si>
  <si>
    <t>SPT7700795</t>
  </si>
  <si>
    <t>CBOE DJ Industrial Average Index (Settlement Price) Price</t>
  </si>
  <si>
    <t>^RLS</t>
  </si>
  <si>
    <t>SPT2644185</t>
  </si>
  <si>
    <t>S&amp;P 500 Retailing (Industry Group) USD Price</t>
  </si>
  <si>
    <t>^RLX</t>
  </si>
  <si>
    <t>SPT204940817</t>
  </si>
  <si>
    <t>SPDR SSgA Multi Asset Real Return (Intra day) Index Price</t>
  </si>
  <si>
    <t>^RLY</t>
  </si>
  <si>
    <t>SPT7674219</t>
  </si>
  <si>
    <t>Russell Midcap Index Price</t>
  </si>
  <si>
    <t>^RMCC</t>
  </si>
  <si>
    <t>SPT118488872</t>
  </si>
  <si>
    <t>Russell Midcap Equal Weight Index Price</t>
  </si>
  <si>
    <t>^RMEMC</t>
  </si>
  <si>
    <t>SPT2589697</t>
  </si>
  <si>
    <t>MSCI US REIT (RMS) Price</t>
  </si>
  <si>
    <t>^RMS</t>
  </si>
  <si>
    <t>SPT248764899</t>
  </si>
  <si>
    <t>Robo-StoX Global Robotics and Automation (NAV) Index Price</t>
  </si>
  <si>
    <t>^ROBO</t>
  </si>
  <si>
    <t>SPT35192408</t>
  </si>
  <si>
    <t>ProShares Ultra Technology (NAV) Index Price</t>
  </si>
  <si>
    <t>^ROM</t>
  </si>
  <si>
    <t>SPT2618996</t>
  </si>
  <si>
    <t>AMEX Electric Power &amp; Natural Gas Infrastructure (Equal-weighted) Price</t>
  </si>
  <si>
    <t>^RPE</t>
  </si>
  <si>
    <t>SPT26254882</t>
  </si>
  <si>
    <t>Rydex S&amp;P 500 Pure Growth (NAV) Index Price</t>
  </si>
  <si>
    <t>^RPG</t>
  </si>
  <si>
    <t>SPT26254880</t>
  </si>
  <si>
    <t>Rydex S&amp;P 500 Pure Value (NAV) Index Price</t>
  </si>
  <si>
    <t>^RPV</t>
  </si>
  <si>
    <t>SPT5456515</t>
  </si>
  <si>
    <t>Rydex S&amp;P Equal Weight Index (NAV-Equal-weighted) Price</t>
  </si>
  <si>
    <t>^RSP</t>
  </si>
  <si>
    <t>SPT215537585</t>
  </si>
  <si>
    <t>Market Vectors Russia ETF (NAV) Index Price</t>
  </si>
  <si>
    <t>^RSX</t>
  </si>
  <si>
    <t>SPT129931796</t>
  </si>
  <si>
    <t>MVIS Russia Small-Cap ETF (NAV) Index Price</t>
  </si>
  <si>
    <t>^RSXJ</t>
  </si>
  <si>
    <t>SPT22449341</t>
  </si>
  <si>
    <t>Russell Top 50 Index USD Price</t>
  </si>
  <si>
    <t>^RTF</t>
  </si>
  <si>
    <t>SPT145089629</t>
  </si>
  <si>
    <t>Market Vectors Retail ETF (NAV) Index Price</t>
  </si>
  <si>
    <t>^RTH</t>
  </si>
  <si>
    <t>SPT30050322</t>
  </si>
  <si>
    <t>Rydex S&amp;P EQ-WT Materials NAV Index Price</t>
  </si>
  <si>
    <t>^RTM</t>
  </si>
  <si>
    <t>SPT7674218</t>
  </si>
  <si>
    <t>Russell 3000 Price</t>
  </si>
  <si>
    <t>^RUA</t>
  </si>
  <si>
    <t>SPT154070175</t>
  </si>
  <si>
    <t>Russell Global Dynamic Index Price</t>
  </si>
  <si>
    <t>^RUGDY</t>
  </si>
  <si>
    <t>SPT7653251</t>
  </si>
  <si>
    <t>Russell 1000 Price</t>
  </si>
  <si>
    <t>^RUI</t>
  </si>
  <si>
    <t>SPT127595765</t>
  </si>
  <si>
    <t>Russell 1000 (Total Return) Index Price</t>
  </si>
  <si>
    <t>^RUITR</t>
  </si>
  <si>
    <t>^RUT</t>
  </si>
  <si>
    <t>SPT13498236</t>
  </si>
  <si>
    <t>CBOE Mini Russell 2000 Index - EURO/A Price</t>
  </si>
  <si>
    <t>^RUTMINI</t>
  </si>
  <si>
    <t>SPT171069854</t>
  </si>
  <si>
    <t>Russell 2000 Net Return  Index Price</t>
  </si>
  <si>
    <t>^RUTNR</t>
  </si>
  <si>
    <t>SPT40519578</t>
  </si>
  <si>
    <t>Russell Top 50 Index USD Total</t>
  </si>
  <si>
    <t>SPT127595766</t>
  </si>
  <si>
    <t>Russell 2000 (Total Return) Index Price</t>
  </si>
  <si>
    <t>^RUTTR</t>
  </si>
  <si>
    <t>SPT141504303</t>
  </si>
  <si>
    <t>Russell World Cap Dynamic Index Price</t>
  </si>
  <si>
    <t>^RUWDY</t>
  </si>
  <si>
    <t>SPT423907180</t>
  </si>
  <si>
    <t>Rogers Van Eck Resources (Total Return) Index Price</t>
  </si>
  <si>
    <t>^RVE</t>
  </si>
  <si>
    <t>SPT423907181</t>
  </si>
  <si>
    <t>Rogers Van Eck Natural Resources Composite Index Price</t>
  </si>
  <si>
    <t>^RVECP</t>
  </si>
  <si>
    <t>SPT423927173</t>
  </si>
  <si>
    <t>VanEck Natural Resources Index Price</t>
  </si>
  <si>
    <t>^RVEI</t>
  </si>
  <si>
    <t>SPT423929540</t>
  </si>
  <si>
    <t>Rogers Van Eck Natural Resources Index (Euro) Price</t>
  </si>
  <si>
    <t>^RVEIE</t>
  </si>
  <si>
    <t>SPT426834335</t>
  </si>
  <si>
    <t>Rogers Van Eck Natural Index (Net Total Return) Price</t>
  </si>
  <si>
    <t>^RVEIT</t>
  </si>
  <si>
    <t>SPT27069166</t>
  </si>
  <si>
    <t>Cboe Russell 2000 Volatility - RVX Price</t>
  </si>
  <si>
    <t>^RVX</t>
  </si>
  <si>
    <t>SPT31335562</t>
  </si>
  <si>
    <t>Short Russell2000 ProShares Index (NAV) Price</t>
  </si>
  <si>
    <t>^RWM</t>
  </si>
  <si>
    <t>SPT61874817</t>
  </si>
  <si>
    <t>SPDR Dow Jones Wilshire Global Real Estate Index (NAV) Price</t>
  </si>
  <si>
    <t>^RWO</t>
  </si>
  <si>
    <t>SPT2652130</t>
  </si>
  <si>
    <t>Wilshire REIT Index (Streettracks Trust) Price</t>
  </si>
  <si>
    <t>^RWR</t>
  </si>
  <si>
    <t>SPT127473329</t>
  </si>
  <si>
    <t>Revenue Shares Trust S&amp;P 500 Finincial (NAV) Index Price</t>
  </si>
  <si>
    <t>^RWW</t>
  </si>
  <si>
    <t>SPT30741573</t>
  </si>
  <si>
    <t>streetTRACKS Dow Jones Wilshire International Real Estate Index (NAV) Price</t>
  </si>
  <si>
    <t>^RWX</t>
  </si>
  <si>
    <t>SPT35192417</t>
  </si>
  <si>
    <t>ProShares UltraShort Health Care (NAV) Index Price</t>
  </si>
  <si>
    <t>^RXD</t>
  </si>
  <si>
    <t>SPT35192397</t>
  </si>
  <si>
    <t>ProShares Ultra Health Care (NAV) Index Price</t>
  </si>
  <si>
    <t>^RXL</t>
  </si>
  <si>
    <t>SPT30050313</t>
  </si>
  <si>
    <t>Rydex S&amp;P Equal Weighted Energy Index Price</t>
  </si>
  <si>
    <t>^RYE</t>
  </si>
  <si>
    <t>SPT30050315</t>
  </si>
  <si>
    <t>Rydex S&amp;P Equal-Weighted Financials Index Price</t>
  </si>
  <si>
    <t>^RYF</t>
  </si>
  <si>
    <t>SPT30050318</t>
  </si>
  <si>
    <t>Rydex S&amp;P Health Care Equal Weighted Index (NAV) Price</t>
  </si>
  <si>
    <t>^RYH</t>
  </si>
  <si>
    <t>SPT30050324</t>
  </si>
  <si>
    <t>Rydex S&amp;P Technology Equal-Weighted Index Price</t>
  </si>
  <si>
    <t>^RYT</t>
  </si>
  <si>
    <t>SPT26254886</t>
  </si>
  <si>
    <t>Rydex S&amp;P SmallCap 600 Pure Growth (NAV) Index Price</t>
  </si>
  <si>
    <t>^RZG</t>
  </si>
  <si>
    <t>SPT26254884</t>
  </si>
  <si>
    <t>Rydex S&amp;P SmallCap 600 Pure Value (NAV) Index Price</t>
  </si>
  <si>
    <t>^RZV</t>
  </si>
  <si>
    <t>SPT31335560</t>
  </si>
  <si>
    <t>Ultra SmallCap600 ProShares Index (NAV) Price</t>
  </si>
  <si>
    <t>^SAA</t>
  </si>
  <si>
    <t>SPT31335564</t>
  </si>
  <si>
    <t>Short SmallCap600 Proshares Index (NAV) Price</t>
  </si>
  <si>
    <t>^SBB</t>
  </si>
  <si>
    <t>SPT118317895</t>
  </si>
  <si>
    <t>ProShares Short Basic Materials (NAV) - Index Price</t>
  </si>
  <si>
    <t>^SBM</t>
  </si>
  <si>
    <t>SPT35192536</t>
  </si>
  <si>
    <t>ProShares UltraShort Consumer Services (NAV) Index Price</t>
  </si>
  <si>
    <t>^SCC</t>
  </si>
  <si>
    <t>SPT118482729</t>
  </si>
  <si>
    <t>Schwab International Small-Cap Equity (NAV) Index Price</t>
  </si>
  <si>
    <t>^SCHC</t>
  </si>
  <si>
    <t>SPT215933526</t>
  </si>
  <si>
    <t>Schwab U.S. Dividend Equity ETF (NAV) Index Price</t>
  </si>
  <si>
    <t>^SCHD</t>
  </si>
  <si>
    <t>SPT84797832</t>
  </si>
  <si>
    <t>Schwab Emerging Markets Equity Index (NAV) Price</t>
  </si>
  <si>
    <t>^SCHE</t>
  </si>
  <si>
    <t>SPT83149674</t>
  </si>
  <si>
    <t>Schwab US Large Cap Growth ETF (NAV) Index Price</t>
  </si>
  <si>
    <t>^SCHG</t>
  </si>
  <si>
    <t>SPT118373633</t>
  </si>
  <si>
    <t>Schwab U.S. REIT ETF (NAV) Index Price</t>
  </si>
  <si>
    <t>^SCHH</t>
  </si>
  <si>
    <t>SPT118373635</t>
  </si>
  <si>
    <t>Schwab US Mid-Cap ETF (NAV) Index Price</t>
  </si>
  <si>
    <t>^SCHM</t>
  </si>
  <si>
    <t>SPT119127959</t>
  </si>
  <si>
    <t>Schwab Short-Term U.S. Treasury ETF (NAV) Index Price</t>
  </si>
  <si>
    <t>^SCHO</t>
  </si>
  <si>
    <t>SPT119127957</t>
  </si>
  <si>
    <t>Schwab U.S. TIPS ETF (NAV) Index Price</t>
  </si>
  <si>
    <t>^SCHP</t>
  </si>
  <si>
    <t>SPT119127961</t>
  </si>
  <si>
    <t>Schwab Intermediate-Term U.S. Treasury ETF (NAV) Index Price</t>
  </si>
  <si>
    <t>^SCHR</t>
  </si>
  <si>
    <t>SPT83149978</t>
  </si>
  <si>
    <t>Schwab US Large Cap Value ETF (NAV) Index Price</t>
  </si>
  <si>
    <t>^SCHV</t>
  </si>
  <si>
    <t>SPT137466586</t>
  </si>
  <si>
    <t>Schwab US Aggregate Bond ETF (NAV) Index Price</t>
  </si>
  <si>
    <t>^SCHZ</t>
  </si>
  <si>
    <t>SPT154141012</t>
  </si>
  <si>
    <t>SummerHaven Copper (Excess Return) Index Price</t>
  </si>
  <si>
    <t>^SCIER</t>
  </si>
  <si>
    <t>SPT119124964</t>
  </si>
  <si>
    <t>Market Vectors India Small-Cap Index ETF (NAV) Price</t>
  </si>
  <si>
    <t>^SCIF</t>
  </si>
  <si>
    <t>SPT127593389</t>
  </si>
  <si>
    <t>EG Shares (NAV) Index Price</t>
  </si>
  <si>
    <t>^SCIN</t>
  </si>
  <si>
    <t>SPT154140378</t>
  </si>
  <si>
    <t>SummerHaven Copper (Total Return) Index Price</t>
  </si>
  <si>
    <t>^SCITR</t>
  </si>
  <si>
    <t>SPT51972384</t>
  </si>
  <si>
    <t>UltraShort DJ-AIG Crude Oil (NAV) Price</t>
  </si>
  <si>
    <t>^SCO</t>
  </si>
  <si>
    <t>SPT83670368</t>
  </si>
  <si>
    <t>SPDR Barclays Capital Short Term Corporate Bond  Index Price</t>
  </si>
  <si>
    <t>^SCPB</t>
  </si>
  <si>
    <t>SPT37284686</t>
  </si>
  <si>
    <t>UltraShort SmallCap600 ProShares (NAV) Index Price</t>
  </si>
  <si>
    <t>^SDD</t>
  </si>
  <si>
    <t>SPT242036607</t>
  </si>
  <si>
    <t>Nations Skewdex (USD) Index Price</t>
  </si>
  <si>
    <t>^SDEX</t>
  </si>
  <si>
    <t>SPT48938113</t>
  </si>
  <si>
    <t>Dow Jones STOXX Global Select Dividend 100 Total Return (USD) Index Price</t>
  </si>
  <si>
    <t>^SDGV</t>
  </si>
  <si>
    <t>SPT212737090</t>
  </si>
  <si>
    <t>ALPS Sector Dividend Dogs ETF (NAV) Index Price</t>
  </si>
  <si>
    <t>^SDOG</t>
  </si>
  <si>
    <t>SPT118480564</t>
  </si>
  <si>
    <t>ProShares UltraPro Short Dow 30 Index (NAV) Price</t>
  </si>
  <si>
    <t>^SDOW</t>
  </si>
  <si>
    <t>SPT35192416</t>
  </si>
  <si>
    <t>ProShares UltraShort Utilities (NAV) Index Price</t>
  </si>
  <si>
    <t>^SDP</t>
  </si>
  <si>
    <t>SPT24791436</t>
  </si>
  <si>
    <t>Streettracks Trust Fund Index - DIVIDEND (NAV) Index Price</t>
  </si>
  <si>
    <t>^SDY</t>
  </si>
  <si>
    <t>SPT61643887</t>
  </si>
  <si>
    <t>S&amp;P/BMV Materials Sector Index MXN Price</t>
  </si>
  <si>
    <t>^SE-02</t>
  </si>
  <si>
    <t>SPT61643938</t>
  </si>
  <si>
    <t>S&amp;P/BMV Industrials Sector Index MXN Price</t>
  </si>
  <si>
    <t>^SE-03</t>
  </si>
  <si>
    <t>SPT61644004</t>
  </si>
  <si>
    <t>S&amp;P/BMV Consumer Discretionary Sector Index MXN Price</t>
  </si>
  <si>
    <t>^SE-04</t>
  </si>
  <si>
    <t>SPT61644082</t>
  </si>
  <si>
    <t>S&amp;P/BMV Consumer Staples Sector Index MXN Price</t>
  </si>
  <si>
    <t>^SE-05</t>
  </si>
  <si>
    <t>SPT61644133</t>
  </si>
  <si>
    <t>S&amp;P/BMV Health Care Sector Index MXN Price</t>
  </si>
  <si>
    <t>^SE-06</t>
  </si>
  <si>
    <t>SPT61644154</t>
  </si>
  <si>
    <t>S&amp;P/BMV Financials Sector Index MXN Price</t>
  </si>
  <si>
    <t>^SE-07</t>
  </si>
  <si>
    <t>SPT61644205</t>
  </si>
  <si>
    <t>S&amp;P/BMV Telecommunication Services Sector Index MXN Price</t>
  </si>
  <si>
    <t>^SE-09</t>
  </si>
  <si>
    <t>SPT109237911</t>
  </si>
  <si>
    <t>Claymore Shipping ETF (NAV) Index Price</t>
  </si>
  <si>
    <t>^SEA</t>
  </si>
  <si>
    <t>SPT45837837</t>
  </si>
  <si>
    <t>Short Financials ProShares (NAV) Index Price</t>
  </si>
  <si>
    <t>^SEF</t>
  </si>
  <si>
    <t>SPT215056269</t>
  </si>
  <si>
    <t>Stlmt ID - PHLX Swiss Franc Index Price</t>
  </si>
  <si>
    <t>^SFW</t>
  </si>
  <si>
    <t>SPT126972767</t>
  </si>
  <si>
    <t>S&amp;P GSCI Inverse Agriculture &amp; Livestock 1 Month Forward Capped Component Index TR USD Price</t>
  </si>
  <si>
    <t>^SG1MALIT</t>
  </si>
  <si>
    <t>SPT52660644</t>
  </si>
  <si>
    <t>S&amp;P GSCI 1 Month Forward Index USD Price</t>
  </si>
  <si>
    <t>^SG1MCI</t>
  </si>
  <si>
    <t>SPT52660646</t>
  </si>
  <si>
    <t>S&amp;P GSCI 1 Month Forward Index USD Excess</t>
  </si>
  <si>
    <t>SPT52660645</t>
  </si>
  <si>
    <t>S&amp;P GSCI 1 Month Forward Index USD Total Net</t>
  </si>
  <si>
    <t>SPT126972765</t>
  </si>
  <si>
    <t>S&amp;P GSCI Inverse Energy 1 Month Forward Capped Commodity Index TR USD Price</t>
  </si>
  <si>
    <t>^SG1MENIT</t>
  </si>
  <si>
    <t>SPT126972771</t>
  </si>
  <si>
    <t>S&amp;P GSCI Inverse Industrial Metals 1 Month Forward Capped Commodity Index TR Price</t>
  </si>
  <si>
    <t>^SG1MINIT</t>
  </si>
  <si>
    <t>SPT133398969</t>
  </si>
  <si>
    <t>S&amp;P GSCI 2 Month Forward Precious Metals Index Price</t>
  </si>
  <si>
    <t>^SG2MPM</t>
  </si>
  <si>
    <t>SPT133398971</t>
  </si>
  <si>
    <t>S&amp;P GSCI 2 Month Forward Precious Metals Index Excess</t>
  </si>
  <si>
    <t>SPT133398970</t>
  </si>
  <si>
    <t>S&amp;P GSCI 2 Month Forward Precious Metals Index Total Net</t>
  </si>
  <si>
    <t>SPT127580432</t>
  </si>
  <si>
    <t>Barclays Bank PLC Dow Jones UBS SGAR 38 (INTRADAY) Index Price</t>
  </si>
  <si>
    <t>^SGG</t>
  </si>
  <si>
    <t>SPT2644243</t>
  </si>
  <si>
    <t>S&amp;P 500 Growth USD Price</t>
  </si>
  <si>
    <t>^SGX</t>
  </si>
  <si>
    <t>SPT27737037</t>
  </si>
  <si>
    <t>ProShares Short S&amp;P500(Net Asset Value) Index Price</t>
  </si>
  <si>
    <t>^SH</t>
  </si>
  <si>
    <t>^SHSEC</t>
  </si>
  <si>
    <t>SPT266088544</t>
  </si>
  <si>
    <t>Market Vector Short Hybrid Municipal ETF (NAV) Index Price</t>
  </si>
  <si>
    <t>^SHYD</t>
  </si>
  <si>
    <t>SPT35192420</t>
  </si>
  <si>
    <t>ProShares UltraShort Industrials (NAV) Index Price</t>
  </si>
  <si>
    <t>^SIJ</t>
  </si>
  <si>
    <t>SPT224752623</t>
  </si>
  <si>
    <t>Purefunds ISE Junior Silver ETF NAV Index Price</t>
  </si>
  <si>
    <t>^SILJ</t>
  </si>
  <si>
    <t>SPT140242411</t>
  </si>
  <si>
    <t>QuantShares U.S. Market Neutral Size Fund (NAV) index Price</t>
  </si>
  <si>
    <t>^SIZ</t>
  </si>
  <si>
    <t>SPT237017543</t>
  </si>
  <si>
    <t>MSCI USA Size Factor (NAV) Index Price</t>
  </si>
  <si>
    <t>^SIZE</t>
  </si>
  <si>
    <t>SPT129087159</t>
  </si>
  <si>
    <t>ProShares Short High Yield (NAV) Index Price</t>
  </si>
  <si>
    <t>^SJB</t>
  </si>
  <si>
    <t>SPT182284810</t>
  </si>
  <si>
    <t>SPDR Barclays Capital High Yield Bond (NAV) Index Price</t>
  </si>
  <si>
    <t>^SJNK</t>
  </si>
  <si>
    <t>SPT35192538</t>
  </si>
  <si>
    <t>ProShares UltraShort Financials (NAV) Index Price</t>
  </si>
  <si>
    <t>^SKF</t>
  </si>
  <si>
    <t>SPT26971805</t>
  </si>
  <si>
    <t>Ishares Sivler Trust Index - INTRADAY VALUE Price</t>
  </si>
  <si>
    <t>^SLV</t>
  </si>
  <si>
    <t>SPT24791446</t>
  </si>
  <si>
    <t>SPDR S&amp;P 600 Small Cap ETF (NAV) Index Price</t>
  </si>
  <si>
    <t>^SLY</t>
  </si>
  <si>
    <t>SPT2652114</t>
  </si>
  <si>
    <t>Dow Jones - US Small-cap Growth (Streettracks Trust) Price</t>
  </si>
  <si>
    <t>^SLYG</t>
  </si>
  <si>
    <t>SPT2652116</t>
  </si>
  <si>
    <t>Dow Jones - US Small-cap Value (Streettracks Trust) Price</t>
  </si>
  <si>
    <t>^SLYV</t>
  </si>
  <si>
    <t>SPT41619760</t>
  </si>
  <si>
    <t>Market Vectors—Lehman Brothers AMT-Free Short Municipal (NAV) Index Price</t>
  </si>
  <si>
    <t>^SMB</t>
  </si>
  <si>
    <t>SPT118480568</t>
  </si>
  <si>
    <t>ProShares UltraPro Short MidCap 400 Index (NAV) Price</t>
  </si>
  <si>
    <t>^SMDD</t>
  </si>
  <si>
    <t>SPT145089631</t>
  </si>
  <si>
    <t>Market Vectors Semiconductor ETF (NAV) Index Price</t>
  </si>
  <si>
    <t>^SMH</t>
  </si>
  <si>
    <t>SPT156398268</t>
  </si>
  <si>
    <t>Ishares Msci India Small Cap(Intraday) Index Price</t>
  </si>
  <si>
    <t>^SMIN</t>
  </si>
  <si>
    <t>SPT2596138</t>
  </si>
  <si>
    <t>S&amp;P 600 Small Cap Price</t>
  </si>
  <si>
    <t>^SML</t>
  </si>
  <si>
    <t>SPT228852583</t>
  </si>
  <si>
    <t>SPDR Russell 2000 Low Volatility ETF (NAV) Index Price</t>
  </si>
  <si>
    <t>^SMLV</t>
  </si>
  <si>
    <t>SPT119130861</t>
  </si>
  <si>
    <t>PIMCO Short Term Municipal Bond Strategy (NAV) Index Price</t>
  </si>
  <si>
    <t>^SMMU</t>
  </si>
  <si>
    <t>SPT383802605</t>
  </si>
  <si>
    <t>Principal Exchange-Traded Funds - Small Cap ETF (NAV) Index Price</t>
  </si>
  <si>
    <t>^SMMV</t>
  </si>
  <si>
    <t>SPT35192532</t>
  </si>
  <si>
    <t>ProShares UltraShort Basic Materials (NAV) Index Price</t>
  </si>
  <si>
    <t>^SMN</t>
  </si>
  <si>
    <t>SPT224061455</t>
  </si>
  <si>
    <t>Pyxis Iboxx Senior Loan NAV Index Price</t>
  </si>
  <si>
    <t>^SNLN</t>
  </si>
  <si>
    <t>SPT206789741</t>
  </si>
  <si>
    <t>Ardour Solar Energy ( Euro) Index Price</t>
  </si>
  <si>
    <t>^SOLRE</t>
  </si>
  <si>
    <t>SPT206789739</t>
  </si>
  <si>
    <t>Ardour Solar Energy Index Price</t>
  </si>
  <si>
    <t>^SOLRX</t>
  </si>
  <si>
    <t>SPT140672205</t>
  </si>
  <si>
    <t>Teucrium Soybean Fund (NAV) Index Price</t>
  </si>
  <si>
    <t>^SOYB</t>
  </si>
  <si>
    <t>SPT46155512</t>
  </si>
  <si>
    <t>S&amp;P Composite 1500 Food Retail (Sub Ind) USD Price</t>
  </si>
  <si>
    <t>^SP1500-30101030</t>
  </si>
  <si>
    <t>SPT47815750</t>
  </si>
  <si>
    <t>S&amp;P 400 - Security &amp; Alarm Services (Sub Ind) Index Price</t>
  </si>
  <si>
    <t>^SP400-20201080</t>
  </si>
  <si>
    <t>SPT2653829</t>
  </si>
  <si>
    <t>S&amp;P 400 Marine (Industry) USD Price</t>
  </si>
  <si>
    <t>^SP400-203030</t>
  </si>
  <si>
    <t>SPT2653313</t>
  </si>
  <si>
    <t>S&amp;P 400 Marine (Sub Ind) USD Price</t>
  </si>
  <si>
    <t>^SP400-20303010</t>
  </si>
  <si>
    <t>SPT2653305</t>
  </si>
  <si>
    <t>S&amp;P 400 Leisure Facilities (Sub Ind) USD Price</t>
  </si>
  <si>
    <t>^SP400-25301030</t>
  </si>
  <si>
    <t>SPT2653593</t>
  </si>
  <si>
    <t>S&amp;P 500 Energy (Sector) USD Price</t>
  </si>
  <si>
    <t>^SP500-10</t>
  </si>
  <si>
    <t>SPT2653941</t>
  </si>
  <si>
    <t>S&amp;P 500 Energy Price</t>
  </si>
  <si>
    <t>^SP500-1010</t>
  </si>
  <si>
    <t>SPT2653943</t>
  </si>
  <si>
    <t>S&amp;P 500 Energy Equipment &amp; Services Price</t>
  </si>
  <si>
    <t>^SP500-101010</t>
  </si>
  <si>
    <t>SPT2653683</t>
  </si>
  <si>
    <t>S&amp;P 500 Oil &amp; Gas Drilling Price</t>
  </si>
  <si>
    <t>^SP500-10101010</t>
  </si>
  <si>
    <t>SPT2653685</t>
  </si>
  <si>
    <t>S&amp;P 500 Oil &amp; Gas Equipment &amp; Services Price</t>
  </si>
  <si>
    <t>^SP500-10101020</t>
  </si>
  <si>
    <t>SPT2653999</t>
  </si>
  <si>
    <t>S&amp;P 500 Oil, Gas &amp; Consumable Fuels Price</t>
  </si>
  <si>
    <t>^SP500-101020</t>
  </si>
  <si>
    <t>SPT2653681</t>
  </si>
  <si>
    <t>S&amp;P 500 Integrated Oil &amp; Gas Price</t>
  </si>
  <si>
    <t>^SP500-10102010</t>
  </si>
  <si>
    <t>SPT2653687</t>
  </si>
  <si>
    <t>S&amp;P 500 Oil &amp; Gas Exploration &amp; Production Price</t>
  </si>
  <si>
    <t>^SP500-10102020</t>
  </si>
  <si>
    <t>SPT2653689</t>
  </si>
  <si>
    <t>S&amp;P 500 Oil &amp; Gas Refining &amp; Marketing Price</t>
  </si>
  <si>
    <t>^SP500-10102030</t>
  </si>
  <si>
    <t>SPT22223843</t>
  </si>
  <si>
    <t>S&amp;P 500 Oil &amp; Gas Storage &amp; Transportation Price</t>
  </si>
  <si>
    <t>^SP500-10102040</t>
  </si>
  <si>
    <t>SPT27826832</t>
  </si>
  <si>
    <t>S&amp;P 500 Coal &amp; Consumable Fuels Price</t>
  </si>
  <si>
    <t>^SP500-10102050</t>
  </si>
  <si>
    <t>SPT46156618</t>
  </si>
  <si>
    <t>S&amp;P 500 Energy Total</t>
  </si>
  <si>
    <t>SPT46156619</t>
  </si>
  <si>
    <t>S&amp;P 500 Energy (Sector) USD Total</t>
  </si>
  <si>
    <t>SPT2653603</t>
  </si>
  <si>
    <t>S&amp;P 500 Materials (Sector) USD Price</t>
  </si>
  <si>
    <t>^SP500-15</t>
  </si>
  <si>
    <t>SPT2653985</t>
  </si>
  <si>
    <t>S&amp;P 500 Materials (Industry Group) USD Price</t>
  </si>
  <si>
    <t>^SP500-1510</t>
  </si>
  <si>
    <t>SPT2653127</t>
  </si>
  <si>
    <t>S&amp;P 500 Diversified Chemicals (Sub Ind) USD Price</t>
  </si>
  <si>
    <t>^SP500-15101020</t>
  </si>
  <si>
    <t>SPT2945062</t>
  </si>
  <si>
    <t>S&amp;P 500 Fertilizers &amp; Agricultural Chemicals (Sub Industry) USD Price</t>
  </si>
  <si>
    <t>^SP500-15101030</t>
  </si>
  <si>
    <t>SPT2653135</t>
  </si>
  <si>
    <t>S&amp;P 500 Industrial Gases (Sub Ind) USD Price</t>
  </si>
  <si>
    <t>^SP500-15101040</t>
  </si>
  <si>
    <t>SPT2653143</t>
  </si>
  <si>
    <t>S&amp;P 500 Specialty Chemicals (Sub Ind) USD Price</t>
  </si>
  <si>
    <t>^SP500-15101050</t>
  </si>
  <si>
    <t>SPT2653921</t>
  </si>
  <si>
    <t>S&amp;P 500 Construction Materials (Industry) USD Price</t>
  </si>
  <si>
    <t>^SP500-151020</t>
  </si>
  <si>
    <t>SPT2653125</t>
  </si>
  <si>
    <t>S&amp;P 500 Construction Materials (Sub Ind) USD Price</t>
  </si>
  <si>
    <t>^SP500-15102010</t>
  </si>
  <si>
    <t>SPT2653925</t>
  </si>
  <si>
    <t>S&amp;P 500 Containers &amp; Packaging (Industry) USD Price</t>
  </si>
  <si>
    <t>^SP500-151030</t>
  </si>
  <si>
    <t>SPT2653137</t>
  </si>
  <si>
    <t>S&amp;P 500 Metal &amp; Glass Containers (Sub Ind) USD Price</t>
  </si>
  <si>
    <t>^SP500-15103010</t>
  </si>
  <si>
    <t>SPT2653139</t>
  </si>
  <si>
    <t>S&amp;P 500 Paper Packaging (Sub Ind) USD Price</t>
  </si>
  <si>
    <t>^SP500-15103020</t>
  </si>
  <si>
    <t>SPT2653991</t>
  </si>
  <si>
    <t>S&amp;P 500 Metals &amp; Mining (Industry) USD Price</t>
  </si>
  <si>
    <t>^SP500-151040</t>
  </si>
  <si>
    <t>SPT2653123</t>
  </si>
  <si>
    <t>S&amp;P 500 Aluminum (Sub Ind) Index USD Price</t>
  </si>
  <si>
    <t>^SP500-15104010</t>
  </si>
  <si>
    <t>SPT2653129</t>
  </si>
  <si>
    <t>S&amp;P 500 Diversified Metals &amp; Mining Price</t>
  </si>
  <si>
    <t>^SP500-15104020</t>
  </si>
  <si>
    <t>SPT2653133</t>
  </si>
  <si>
    <t>S&amp;P 500 Gold (Sub Ind) USD Price</t>
  </si>
  <si>
    <t>^SP500-15104030</t>
  </si>
  <si>
    <t>SPT2653145</t>
  </si>
  <si>
    <t>S&amp;P 500 Steel (Sub Ind) USD Price</t>
  </si>
  <si>
    <t>^SP500-15104050</t>
  </si>
  <si>
    <t>SPT2654001</t>
  </si>
  <si>
    <t>S&amp;P 500 Paper &amp; Forest Products (Industry) Index USD Price</t>
  </si>
  <si>
    <t>^SP500-151050</t>
  </si>
  <si>
    <t>SPT2653141</t>
  </si>
  <si>
    <t>S&amp;P 500 Paper Products (Sub Ind) Index USD Price</t>
  </si>
  <si>
    <t>^SP500-15105020</t>
  </si>
  <si>
    <t>SPT46156694</t>
  </si>
  <si>
    <t>S&amp;P 500 Materials (Industry Group) USD Total</t>
  </si>
  <si>
    <t>SPT2653599</t>
  </si>
  <si>
    <t>S&amp;P 500 Industrials (Sector) USD Price</t>
  </si>
  <si>
    <t>^SP500-20</t>
  </si>
  <si>
    <t>SPT2653907</t>
  </si>
  <si>
    <t>S&amp;P 500 Capital Goods (Industry Group) USD Price</t>
  </si>
  <si>
    <t>^SP500-2010</t>
  </si>
  <si>
    <t>SPT2653885</t>
  </si>
  <si>
    <t>S&amp;P 500 Aerospace &amp; Defense (Industry) USD Price</t>
  </si>
  <si>
    <t>^SP500-201010</t>
  </si>
  <si>
    <t>SPT2653721</t>
  </si>
  <si>
    <t>S&amp;P 500 Aerospace &amp; Defense (Sub Ind) USD Price</t>
  </si>
  <si>
    <t>^SP500-20101010</t>
  </si>
  <si>
    <t>SPT2653905</t>
  </si>
  <si>
    <t>S&amp;P 500 Building Products (Industry) USD Price</t>
  </si>
  <si>
    <t>^SP500-201020</t>
  </si>
  <si>
    <t>SPT2653727</t>
  </si>
  <si>
    <t>S&amp;P 500 Building Products (Sub Ind) USD Price</t>
  </si>
  <si>
    <t>^SP500-20102010</t>
  </si>
  <si>
    <t>SPT2653919</t>
  </si>
  <si>
    <t>S&amp;P 500 Construction &amp; Engineering (Industry) USD Price</t>
  </si>
  <si>
    <t>^SP500-201030</t>
  </si>
  <si>
    <t>SPT2653073</t>
  </si>
  <si>
    <t>S&amp;P 500 Construction &amp; Engineering (Sub Ind) USD Price</t>
  </si>
  <si>
    <t>^SP500-20103010</t>
  </si>
  <si>
    <t>SPT2653937</t>
  </si>
  <si>
    <t>S&amp;P 500 Electrical Equipment (Industry) USD Price</t>
  </si>
  <si>
    <t>^SP500-201040</t>
  </si>
  <si>
    <t>SPT2653081</t>
  </si>
  <si>
    <t>S&amp;P 500 Electrical Components &amp; Equipment (Sub Ind) USD Price</t>
  </si>
  <si>
    <t>^SP500-20104010</t>
  </si>
  <si>
    <t>SPT2653973</t>
  </si>
  <si>
    <t>S&amp;P 500 Industrial Conglomerates (Industry) USD Price</t>
  </si>
  <si>
    <t>^SP500-201050</t>
  </si>
  <si>
    <t>SPT2653087</t>
  </si>
  <si>
    <t>S&amp;P 500 Industrial Conglomerates (Sub Ind) USD Price</t>
  </si>
  <si>
    <t>^SP500-20105010</t>
  </si>
  <si>
    <t>SPT2653983</t>
  </si>
  <si>
    <t>S&amp;P 500 Machinery (Industry) USD Price</t>
  </si>
  <si>
    <t>^SP500-201060</t>
  </si>
  <si>
    <t>SPT2653075</t>
  </si>
  <si>
    <t>S&amp;P 500 Construction Machinery &amp; Heavy Trucks (Sub Ind) USD Price</t>
  </si>
  <si>
    <t>^SP500-20106010</t>
  </si>
  <si>
    <t>SPT2653089</t>
  </si>
  <si>
    <t>S&amp;P 500 Industrial Machinery (Sub Ind) USD Price</t>
  </si>
  <si>
    <t>^SP500-20106020</t>
  </si>
  <si>
    <t>SPT2654029</t>
  </si>
  <si>
    <t>S&amp;P 500 Trading Companies &amp; Distributors (Industry) USD Price</t>
  </si>
  <si>
    <t>^SP500-201070</t>
  </si>
  <si>
    <t>SPT2653095</t>
  </si>
  <si>
    <t>S&amp;P 500 Trading Companies &amp; Distributors (Sub Ind) USD Price</t>
  </si>
  <si>
    <t>^SP500-20107010</t>
  </si>
  <si>
    <t>SPT46156570</t>
  </si>
  <si>
    <t>S&amp;P 500 Capital Goods (Industry Group) USD Total</t>
  </si>
  <si>
    <t>SPT2653913</t>
  </si>
  <si>
    <t>S&amp;P 500 - Commercial Services &amp; Supplies (Industry) USD Price</t>
  </si>
  <si>
    <t>^SP500-202010</t>
  </si>
  <si>
    <t>SPT2653085</t>
  </si>
  <si>
    <t>S&amp;P 500 - Environmental &amp; Facilities Services (Sub Ind) USD Price</t>
  </si>
  <si>
    <t>^SP500-20201050</t>
  </si>
  <si>
    <t>SPT2653091</t>
  </si>
  <si>
    <t>S&amp;P 500 - Office Services &amp; Supplies (Sub Ind) USD Price</t>
  </si>
  <si>
    <t>^SP500-20201060</t>
  </si>
  <si>
    <t>SPT47815774</t>
  </si>
  <si>
    <t>S&amp;P 500 - Diversified Support Services (Sub Ind) USD Price</t>
  </si>
  <si>
    <t>^SP500-20201070</t>
  </si>
  <si>
    <t>SPT47815795</t>
  </si>
  <si>
    <t>S&amp;P 500 - Professional Services (Industry) USD Price</t>
  </si>
  <si>
    <t>^SP500-202020</t>
  </si>
  <si>
    <t>SPT47815713</t>
  </si>
  <si>
    <t>S&amp;P 500 - Human Resource &amp; Employment Services (Sub Ind) USD Price</t>
  </si>
  <si>
    <t>^SP500-20202010</t>
  </si>
  <si>
    <t>SPT47815771</t>
  </si>
  <si>
    <t>S&amp;P 500 - Research &amp; Consulting Services (Sub Ind) USD Price</t>
  </si>
  <si>
    <t>^SP500-20202020</t>
  </si>
  <si>
    <t>SPT2654031</t>
  </si>
  <si>
    <t>S&amp;P 500 Transportation (Industry Group) USD Price</t>
  </si>
  <si>
    <t>^SP500-2030</t>
  </si>
  <si>
    <t>SPT2653887</t>
  </si>
  <si>
    <t>S&amp;P 500 Air Freight &amp; Logistics (Industry) USD Price</t>
  </si>
  <si>
    <t>^SP500-203010</t>
  </si>
  <si>
    <t>SPT2653723</t>
  </si>
  <si>
    <t>S&amp;P 500 Air Freight &amp; Logistics (Sub Ind) USD Price</t>
  </si>
  <si>
    <t>^SP500-20301010</t>
  </si>
  <si>
    <t>SPT2653889</t>
  </si>
  <si>
    <t>S&amp;P 500 Airlines (Industry) USD Price</t>
  </si>
  <si>
    <t>^SP500-203020</t>
  </si>
  <si>
    <t>SPT2653725</t>
  </si>
  <si>
    <t>S&amp;P 500 Airlines (Sub Ind) USD Price</t>
  </si>
  <si>
    <t>^SP500-20302010</t>
  </si>
  <si>
    <t>SPT2654011</t>
  </si>
  <si>
    <t>S&amp;P 500 Road &amp; Rail (Industry) USD Price</t>
  </si>
  <si>
    <t>^SP500-203040</t>
  </si>
  <si>
    <t>SPT2653093</t>
  </si>
  <si>
    <t>S&amp;P 500 Railroads Price</t>
  </si>
  <si>
    <t>^SP500-20304010</t>
  </si>
  <si>
    <t>SPT2653097</t>
  </si>
  <si>
    <t>S&amp;P 500 - Trucking (Sub Ind) USD Price</t>
  </si>
  <si>
    <t>^SP500-20304020</t>
  </si>
  <si>
    <t>SPT46156758</t>
  </si>
  <si>
    <t>S&amp;P 500 Transportation (Industry Group) USD Total</t>
  </si>
  <si>
    <t>SPT46156675</t>
  </si>
  <si>
    <t>S&amp;P 500 Industrials (Sector) USD Total</t>
  </si>
  <si>
    <t>SPT2653589</t>
  </si>
  <si>
    <t>S&amp;P 500 Consumer Discretionary (Sector) Price</t>
  </si>
  <si>
    <t>^SP500-25</t>
  </si>
  <si>
    <t>SPT2653895</t>
  </si>
  <si>
    <t>S&amp;P 500 Automobiles &amp; Components (Industry Group) USD Price</t>
  </si>
  <si>
    <t>^SP500-2510</t>
  </si>
  <si>
    <t>SPT2653891</t>
  </si>
  <si>
    <t>S&amp;P 500 Auto Components (Industry) USD Price</t>
  </si>
  <si>
    <t>^SP500-251010</t>
  </si>
  <si>
    <t>SPT2653615</t>
  </si>
  <si>
    <t>S&amp;P 500 Auto Parts &amp; Equipment (Sub Ind) USD Price</t>
  </si>
  <si>
    <t>^SP500-25101010</t>
  </si>
  <si>
    <t>SPT2653657</t>
  </si>
  <si>
    <t>S&amp;P 500 Tires &amp; Rubber (Sub Ind) USD Price</t>
  </si>
  <si>
    <t>^SP500-25101020</t>
  </si>
  <si>
    <t>SPT2653893</t>
  </si>
  <si>
    <t>S&amp;P 500 Automobiles (Industry) USD Price</t>
  </si>
  <si>
    <t>^SP500-251020</t>
  </si>
  <si>
    <t>SPT2653617</t>
  </si>
  <si>
    <t>S&amp;P 500 Automobile Manufacturers (Sub Ind) USD Price</t>
  </si>
  <si>
    <t>^SP500-25102010</t>
  </si>
  <si>
    <t>SPT2653645</t>
  </si>
  <si>
    <t>S&amp;P 500 Motorcycle Manufacturers (Sub Ind) USD Price</t>
  </si>
  <si>
    <t>^SP500-25102020</t>
  </si>
  <si>
    <t>SPT46156556</t>
  </si>
  <si>
    <t>S&amp;P 500 Automobiles &amp; Components (Industry Group) USD Total</t>
  </si>
  <si>
    <t>SPT2653923</t>
  </si>
  <si>
    <t>S&amp;P 500 Consumer Durables &amp; Apparel (Industry Group) USD Price</t>
  </si>
  <si>
    <t>^SP500-2520</t>
  </si>
  <si>
    <t>SPT2653967</t>
  </si>
  <si>
    <t>S&amp;P 500 Household Durables (Industry) USD Price</t>
  </si>
  <si>
    <t>^SP500-252010</t>
  </si>
  <si>
    <t>SPT25745188</t>
  </si>
  <si>
    <t>S&amp;P 500 -Consumer Electronics (Sub Ind) USD Price</t>
  </si>
  <si>
    <t>^SP500-25201010</t>
  </si>
  <si>
    <t>SPT2653631</t>
  </si>
  <si>
    <t>S&amp;P 500 Home Furnishings (Sub Ind) USD Price</t>
  </si>
  <si>
    <t>^SP500-25201020</t>
  </si>
  <si>
    <t>SPT2653635</t>
  </si>
  <si>
    <t>S&amp;P 500 Homebuilding Price</t>
  </si>
  <si>
    <t>^SP500-25201030</t>
  </si>
  <si>
    <t>SPT2653639</t>
  </si>
  <si>
    <t>S&amp;P 500 Household Appliances (Sub Ind) USD Price</t>
  </si>
  <si>
    <t>^SP500-25201040</t>
  </si>
  <si>
    <t>SPT2653641</t>
  </si>
  <si>
    <t>S&amp;P 500 Housewares &amp; Specialties (Sub Ind) USD Price</t>
  </si>
  <si>
    <t>^SP500-25201050</t>
  </si>
  <si>
    <t>SPT2653981</t>
  </si>
  <si>
    <t>S&amp;P 500 Leisure Products (Industry) USD Price</t>
  </si>
  <si>
    <t>^SP500-252020</t>
  </si>
  <si>
    <t>SPT2653643</t>
  </si>
  <si>
    <t>S&amp;P 500 Leisure Products (Sub Ind) USD Price</t>
  </si>
  <si>
    <t>^SP500-25202010</t>
  </si>
  <si>
    <t>SPT2654025</t>
  </si>
  <si>
    <t>S&amp;P 500 Textiles, Apparel &amp; Luxury Goods (Industry) USD Price</t>
  </si>
  <si>
    <t>^SP500-252030</t>
  </si>
  <si>
    <t>SPT2653611</t>
  </si>
  <si>
    <t>S&amp;P 500 Apparel, Accessories &amp; Luxury Goods (Sub Ind) USD Price</t>
  </si>
  <si>
    <t>^SP500-25203010</t>
  </si>
  <si>
    <t>SPT2653627</t>
  </si>
  <si>
    <t>S&amp;P 500 Footwear (Sub Ind) USD Price</t>
  </si>
  <si>
    <t>^SP500-25203020</t>
  </si>
  <si>
    <t>SPT46156590</t>
  </si>
  <si>
    <t>S&amp;P 500 Consumer Durables &amp; Apparel (Industry Group) USD Total</t>
  </si>
  <si>
    <t>SPT2653961</t>
  </si>
  <si>
    <t>S&amp;P 500 Consumer Services (Industry Group) USD Price</t>
  </si>
  <si>
    <t>^SP500-2530</t>
  </si>
  <si>
    <t>SPT2653963</t>
  </si>
  <si>
    <t>S&amp;P 500 Hotels Restaurants &amp; Leisure (Industry) USD Price</t>
  </si>
  <si>
    <t>^SP500-253010</t>
  </si>
  <si>
    <t>SPT2653621</t>
  </si>
  <si>
    <t>S&amp;P 500 Casinos and Gaming Price</t>
  </si>
  <si>
    <t>^SP500-25301010</t>
  </si>
  <si>
    <t>SPT2653637</t>
  </si>
  <si>
    <t>S&amp;P 500 Hotels, Resorts &amp; Cruise Lines (Sub Ind) USD Price</t>
  </si>
  <si>
    <t>^SP500-25301020</t>
  </si>
  <si>
    <t>SPT2653653</t>
  </si>
  <si>
    <t>S&amp;P 500 Restaurants (Sub Ind) USD Price</t>
  </si>
  <si>
    <t>^SP500-25301040</t>
  </si>
  <si>
    <t>SPT22223845</t>
  </si>
  <si>
    <t>S&amp;P 500 Diversified Consumer Services (Industry) USD Price</t>
  </si>
  <si>
    <t>^SP500-253020</t>
  </si>
  <si>
    <t>SPT46228560</t>
  </si>
  <si>
    <t>S&amp;P 500 Education Services (Sub Ind) Index USD Price</t>
  </si>
  <si>
    <t>^SP500-25302010</t>
  </si>
  <si>
    <t>SPT22223840</t>
  </si>
  <si>
    <t>S&amp;P 500 Specialized Consumer Services (Sub Ind) USD Price</t>
  </si>
  <si>
    <t>^SP500-25302020</t>
  </si>
  <si>
    <t>SPT46156593</t>
  </si>
  <si>
    <t>S&amp;P 500 Consumer Services (Industry Group) USD Total</t>
  </si>
  <si>
    <t>SPT2653987</t>
  </si>
  <si>
    <t>S&amp;P 500 Media (Industry Group) USD Price</t>
  </si>
  <si>
    <t>^SP500-2540</t>
  </si>
  <si>
    <t>SPT2653989</t>
  </si>
  <si>
    <t>S&amp;P 500 Media Index (Historical) Price</t>
  </si>
  <si>
    <t>^SP500-254010</t>
  </si>
  <si>
    <t>SPT2653609</t>
  </si>
  <si>
    <t>S&amp;P 500 Advertising (Historical) Price</t>
  </si>
  <si>
    <t>^SP500-25401010</t>
  </si>
  <si>
    <t>SPT2653619</t>
  </si>
  <si>
    <t>S&amp;P 500 Broadcasting (Historical) Price</t>
  </si>
  <si>
    <t>^SP500-25401020</t>
  </si>
  <si>
    <t>SPT47815780</t>
  </si>
  <si>
    <t>S&amp;P 500 - Cable &amp; Satellite (Sub Ind) USD Price</t>
  </si>
  <si>
    <t>^SP500-25401025</t>
  </si>
  <si>
    <t>SPT2653647</t>
  </si>
  <si>
    <t>S&amp;P 500 Movies &amp; Entertainment (Historical) Price</t>
  </si>
  <si>
    <t>^SP500-25401030</t>
  </si>
  <si>
    <t>SPT2653651</t>
  </si>
  <si>
    <t>S&amp;P 500 Publishing (Historical) Price</t>
  </si>
  <si>
    <t>^SP500-25401040</t>
  </si>
  <si>
    <t>SPT46156696</t>
  </si>
  <si>
    <t>S&amp;P 500 Media (Industry Group) USD Total</t>
  </si>
  <si>
    <t>SPT3558134</t>
  </si>
  <si>
    <t>S&amp;P 500 Distributors (Industry) USD Price</t>
  </si>
  <si>
    <t>^SP500-255010</t>
  </si>
  <si>
    <t>SPT3558135</t>
  </si>
  <si>
    <t>S&amp;P 500 Distributors (Sub Ind) USD Price</t>
  </si>
  <si>
    <t>^SP500-25501010</t>
  </si>
  <si>
    <t>SPT3160337</t>
  </si>
  <si>
    <t>S&amp;P 500 Internet &amp; Direct Marketing Retail (Industry) USD Price</t>
  </si>
  <si>
    <t>^SP500-255020</t>
  </si>
  <si>
    <t>SPT3160338</t>
  </si>
  <si>
    <t>S&amp;P 500 Internet &amp; Direct Marketing Retail (Sub Industry) USD Price</t>
  </si>
  <si>
    <t>^SP500-25502020</t>
  </si>
  <si>
    <t>SPT2653995</t>
  </si>
  <si>
    <t>S&amp;P 500 Multiline Retail (Industry) USD Price</t>
  </si>
  <si>
    <t>^SP500-255030</t>
  </si>
  <si>
    <t>SPT2653625</t>
  </si>
  <si>
    <t>S&amp;P 500 Department Stores (Sub Ind) USD Price</t>
  </si>
  <si>
    <t>^SP500-25503010</t>
  </si>
  <si>
    <t>SPT2653629</t>
  </si>
  <si>
    <t>S&amp;P 500 General Merchandise Stores (Sub Ind) USD Price</t>
  </si>
  <si>
    <t>^SP500-25503020</t>
  </si>
  <si>
    <t>SPT2653613</t>
  </si>
  <si>
    <t>S&amp;P 500 Apparel Retail (Sub Ind) USD Price</t>
  </si>
  <si>
    <t>^SP500-25504010</t>
  </si>
  <si>
    <t>SPT2653623</t>
  </si>
  <si>
    <t>S&amp;P 500 Computer &amp; Electronics Retail (Sub Ind) USD Price</t>
  </si>
  <si>
    <t>^SP500-25504020</t>
  </si>
  <si>
    <t>SPT2653633</t>
  </si>
  <si>
    <t>S&amp;P 500 Home Improvement Retail (Sub Ind) USD Price</t>
  </si>
  <si>
    <t>^SP500-25504030</t>
  </si>
  <si>
    <t>SPT22223841</t>
  </si>
  <si>
    <t>S&amp;P 500 Automotive Retail (Sub Ind) USD Price</t>
  </si>
  <si>
    <t>^SP500-25504050</t>
  </si>
  <si>
    <t>SPT22223842</t>
  </si>
  <si>
    <t>S&amp;P 500 Homefurnishing Retail (Sub Ind) USD Price</t>
  </si>
  <si>
    <t>^SP500-25504060</t>
  </si>
  <si>
    <t>SPT46156731</t>
  </si>
  <si>
    <t>S&amp;P 500 Retailing (Industry Group) USD Total</t>
  </si>
  <si>
    <t>SPT46156589</t>
  </si>
  <si>
    <t>S&amp;P 500 Consumer Discretionary (Sector) Total</t>
  </si>
  <si>
    <t>SPT2653591</t>
  </si>
  <si>
    <t>S&amp;P 500 Consumer Staples (Sector) Price</t>
  </si>
  <si>
    <t>^SP500-30</t>
  </si>
  <si>
    <t>SPT2653945</t>
  </si>
  <si>
    <t>S&amp;P 500 Food &amp; Staples Retailing (Industry Group) USD Price</t>
  </si>
  <si>
    <t>^SP500-3010</t>
  </si>
  <si>
    <t>SPT2653947</t>
  </si>
  <si>
    <t>S&amp;P 500 Food &amp; Staples Retailing (Industry) USD Price</t>
  </si>
  <si>
    <t>^SP500-301010</t>
  </si>
  <si>
    <t>SPT2653665</t>
  </si>
  <si>
    <t>S&amp;P 500 Drug Retail (Sub Ind) USD Price</t>
  </si>
  <si>
    <t>^SP500-30101010</t>
  </si>
  <si>
    <t>SPT2653667</t>
  </si>
  <si>
    <t>S&amp;P 500 Food Distributors (Sub Ind) USD Price</t>
  </si>
  <si>
    <t>^SP500-30101020</t>
  </si>
  <si>
    <t>SPT2653669</t>
  </si>
  <si>
    <t>S&amp;P 500 Food Retail (Sub Ind) USD Price</t>
  </si>
  <si>
    <t>^SP500-30101030</t>
  </si>
  <si>
    <t>SPT5466626</t>
  </si>
  <si>
    <t>S&amp;P 500 HyperMarkets &amp; Super Centers (Sub Ind) USD Price</t>
  </si>
  <si>
    <t>^SP500-30101040</t>
  </si>
  <si>
    <t>SPT46156629</t>
  </si>
  <si>
    <t>S&amp;P 500 Food &amp; Staples Retailing (Industry Group) USD Total</t>
  </si>
  <si>
    <t>SPT2653949</t>
  </si>
  <si>
    <t>S&amp;P 500 Food Beverage &amp; Tobacco (Industry Group) USD Price</t>
  </si>
  <si>
    <t>^SP500-3020</t>
  </si>
  <si>
    <t>SPT2653901</t>
  </si>
  <si>
    <t>S&amp;P 500 Beverages (Industry) USD Price</t>
  </si>
  <si>
    <t>^SP500-302010</t>
  </si>
  <si>
    <t>SPT2653661</t>
  </si>
  <si>
    <t>S&amp;P 500 Brewers (Sub Ind) USD Price</t>
  </si>
  <si>
    <t>^SP500-30201010</t>
  </si>
  <si>
    <t>SPT2653663</t>
  </si>
  <si>
    <t>S&amp;P 500 Distillers &amp; Vintners (Sub Ind) USD Price</t>
  </si>
  <si>
    <t>^SP500-30201020</t>
  </si>
  <si>
    <t>SPT2653677</t>
  </si>
  <si>
    <t>S&amp;P 500 Soft Drinks (Sub Ind) USD Price</t>
  </si>
  <si>
    <t>^SP500-30201030</t>
  </si>
  <si>
    <t>SPT2653951</t>
  </si>
  <si>
    <t>S&amp;P 500 Food Products (Industry) USD Price</t>
  </si>
  <si>
    <t>^SP500-302020</t>
  </si>
  <si>
    <t>SPT2653659</t>
  </si>
  <si>
    <t>S&amp;P 500 Agricultural Products (Sub Ind) USD Price</t>
  </si>
  <si>
    <t>^SP500-30202010</t>
  </si>
  <si>
    <t>SPT2653673</t>
  </si>
  <si>
    <t>S&amp;P 500 Packaged Foods &amp; Meats (Sub Ind) USD Price</t>
  </si>
  <si>
    <t>^SP500-30202030</t>
  </si>
  <si>
    <t>SPT2654027</t>
  </si>
  <si>
    <t>S&amp;P 500 Tobacco (Industry) USD Price</t>
  </si>
  <si>
    <t>^SP500-302030</t>
  </si>
  <si>
    <t>SPT2653679</t>
  </si>
  <si>
    <t>S&amp;P 500 Tobacco (Sub Ind) USD Price</t>
  </si>
  <si>
    <t>^SP500-30203010</t>
  </si>
  <si>
    <t>SPT46156631</t>
  </si>
  <si>
    <t>S&amp;P 500 Food Beverage &amp; Tobacco (Industry Group) USD Total</t>
  </si>
  <si>
    <t>SPT2653965</t>
  </si>
  <si>
    <t>S&amp;P 500 Household &amp; Personal Products (Industry Group) USD Price</t>
  </si>
  <si>
    <t>^SP500-3030</t>
  </si>
  <si>
    <t>SPT2653969</t>
  </si>
  <si>
    <t>S&amp;P 500 Household Products (Industry) USD Price</t>
  </si>
  <si>
    <t>^SP500-303010</t>
  </si>
  <si>
    <t>SPT2653671</t>
  </si>
  <si>
    <t>S&amp;P 500 Household Products (Sub Ind) USD Price</t>
  </si>
  <si>
    <t>^SP500-30301010</t>
  </si>
  <si>
    <t>SPT2654003</t>
  </si>
  <si>
    <t>S&amp;P 500 Personal Products (Industry) USD Price</t>
  </si>
  <si>
    <t>^SP500-303020</t>
  </si>
  <si>
    <t>SPT2653675</t>
  </si>
  <si>
    <t>S&amp;P 500 Personal Products (Sub Ind) USD Price</t>
  </si>
  <si>
    <t>^SP500-30302010</t>
  </si>
  <si>
    <t>SPT46156661</t>
  </si>
  <si>
    <t>S&amp;P 500 Household &amp; Personal Products (Industry Group) USD Total</t>
  </si>
  <si>
    <t>SPT46156594</t>
  </si>
  <si>
    <t>S&amp;P 500 Consumer Staples (Sector) Total</t>
  </si>
  <si>
    <t>SPT2653955</t>
  </si>
  <si>
    <t>S&amp;P 500 Health Care Equipment &amp; Services (Industry Group) USD Price</t>
  </si>
  <si>
    <t>^SP500-3510</t>
  </si>
  <si>
    <t>SPT2653957</t>
  </si>
  <si>
    <t>S&amp;P 500 Health Care Equipment &amp; Supplies (Industry) USD Price</t>
  </si>
  <si>
    <t>^SP500-351010</t>
  </si>
  <si>
    <t>SPT2653711</t>
  </si>
  <si>
    <t>S&amp;P 500 Health Care Equipment (Sub Ind) USD Price</t>
  </si>
  <si>
    <t>^SP500-35101010</t>
  </si>
  <si>
    <t>SPT46228559</t>
  </si>
  <si>
    <t>S&amp;P 500 -Health Care Supplies (Sub Ind) USD Price</t>
  </si>
  <si>
    <t>^SP500-35101020</t>
  </si>
  <si>
    <t>SPT2653959</t>
  </si>
  <si>
    <t>S&amp;P 500 Health Care Providers &amp; Services (Industry) USD Price</t>
  </si>
  <si>
    <t>^SP500-351020</t>
  </si>
  <si>
    <t>SPT2653709</t>
  </si>
  <si>
    <t>S&amp;P 500 Health Care Distributors (Sub Ind) USD Price</t>
  </si>
  <si>
    <t>^SP500-35102010</t>
  </si>
  <si>
    <t>SPT5466627</t>
  </si>
  <si>
    <t>S&amp;P 500 Health Care Services (Sub Ind) USD Price</t>
  </si>
  <si>
    <t>^SP500-35102015</t>
  </si>
  <si>
    <t>SPT2653713</t>
  </si>
  <si>
    <t>S&amp;P 500 Health Care Facilities (Sub Ind) USD Price</t>
  </si>
  <si>
    <t>^SP500-35102020</t>
  </si>
  <si>
    <t>SPT2653717</t>
  </si>
  <si>
    <t>S&amp;P 500 Managed Health Care (Sub Ind) USD Price</t>
  </si>
  <si>
    <t>^SP500-35102030</t>
  </si>
  <si>
    <t>SPT26991451</t>
  </si>
  <si>
    <t>S&amp;P 500 - Health Care Technology (Industry) USD Price</t>
  </si>
  <si>
    <t>^SP500-351030</t>
  </si>
  <si>
    <t>SPT26991452</t>
  </si>
  <si>
    <t>S&amp;P 500 - Health Care Technology (Sub Ind) USD Price</t>
  </si>
  <si>
    <t>^SP500-35103010</t>
  </si>
  <si>
    <t>SPT46156648</t>
  </si>
  <si>
    <t>S&amp;P 500 Health Care Equipment &amp; Services (Industry Group) USD Total</t>
  </si>
  <si>
    <t>SPT2654007</t>
  </si>
  <si>
    <t>S&amp;P 500 - Pharmaceuticals, Biotechnology &amp; Life Sciences (Industry Group) USD Price</t>
  </si>
  <si>
    <t>^SP500-3520</t>
  </si>
  <si>
    <t>SPT2653903</t>
  </si>
  <si>
    <t>S&amp;P 500 - Biotechnology (Industry) USD Price</t>
  </si>
  <si>
    <t>^SP500-352010</t>
  </si>
  <si>
    <t>SPT2653707</t>
  </si>
  <si>
    <t>S&amp;P 500 - Biotechnology (Sub Ind) USD Price</t>
  </si>
  <si>
    <t>^SP500-35201010</t>
  </si>
  <si>
    <t>SPT2654005</t>
  </si>
  <si>
    <t>S&amp;P 500 - Pharmaceuticals (Industry) USD Price</t>
  </si>
  <si>
    <t>^SP500-352020</t>
  </si>
  <si>
    <t>SPT2653719</t>
  </si>
  <si>
    <t>S&amp;P 500 - Pharmaceuticals (Sub Ind) USD Price</t>
  </si>
  <si>
    <t>^SP500-35202010</t>
  </si>
  <si>
    <t>SPT26991454</t>
  </si>
  <si>
    <t>S&amp;P 500 - Life Sciences Tools &amp; Services (Industry) USD Price</t>
  </si>
  <si>
    <t>^SP500-352030</t>
  </si>
  <si>
    <t>SPT26991455</t>
  </si>
  <si>
    <t>S&amp;P 500 - Life Sciences Tools &amp; Services (Sub Ind) USD Price</t>
  </si>
  <si>
    <t>^SP500-35203010</t>
  </si>
  <si>
    <t>SPT46156530</t>
  </si>
  <si>
    <t>S&amp;P 500 - Pharmaceuticals, Biotechnology &amp; Life Sciences (Industry Group) USD Total</t>
  </si>
  <si>
    <t>SPT46156646</t>
  </si>
  <si>
    <t>S&amp;P 500 Health Care (Sector) USD Total</t>
  </si>
  <si>
    <t>SPT2653595</t>
  </si>
  <si>
    <t>S&amp;P 500 Financials Price</t>
  </si>
  <si>
    <t>^SP500-40</t>
  </si>
  <si>
    <t>SPT2653899</t>
  </si>
  <si>
    <t>S&amp;P 500 Commercial Banks Price</t>
  </si>
  <si>
    <t>^SP500-401010</t>
  </si>
  <si>
    <t>SPT2653691</t>
  </si>
  <si>
    <t>S&amp;P 500 Diversified Banks Price</t>
  </si>
  <si>
    <t>^SP500-40101010</t>
  </si>
  <si>
    <t>SPT5466628</t>
  </si>
  <si>
    <t>S&amp;P 500 Regional Banks (Sub Ind) USD Price</t>
  </si>
  <si>
    <t>^SP500-40101015</t>
  </si>
  <si>
    <t>SPT5466629</t>
  </si>
  <si>
    <t>S&amp;P 500 Thrifts &amp; Mortgage Finance Price</t>
  </si>
  <si>
    <t>^SP500-401020</t>
  </si>
  <si>
    <t>SPT5466630</t>
  </si>
  <si>
    <t>S&amp;P 500 Thrifts &amp; Mortgage Finance (Sub Ind) Index USD Price</t>
  </si>
  <si>
    <t>^SP500-40102010</t>
  </si>
  <si>
    <t>SPT46156559</t>
  </si>
  <si>
    <t>S&amp;P 500 Bank Total</t>
  </si>
  <si>
    <t>SPT2653927</t>
  </si>
  <si>
    <t>S&amp;P 500 Diversified Financials Price</t>
  </si>
  <si>
    <t>^SP500-4020</t>
  </si>
  <si>
    <t>SPT5466631</t>
  </si>
  <si>
    <t>S&amp;P 500 Diversified Financial Services Price</t>
  </si>
  <si>
    <t>^SP500-402010</t>
  </si>
  <si>
    <t>SPT5466632</t>
  </si>
  <si>
    <t>S&amp;P 500 Other Diversified Financial Services (Sub Ind) Index USD Price</t>
  </si>
  <si>
    <t>^SP500-40201020</t>
  </si>
  <si>
    <t>SPT46155932</t>
  </si>
  <si>
    <t>S&amp;P 500 -Multi-Sector Holdings (Sub Ind) USD Price</t>
  </si>
  <si>
    <t>^SP500-40201030</t>
  </si>
  <si>
    <t>SPT5466633</t>
  </si>
  <si>
    <t>S&amp;P 500 Specialized Finance Price</t>
  </si>
  <si>
    <t>^SP500-40201040</t>
  </si>
  <si>
    <t>SPT5466634</t>
  </si>
  <si>
    <t>S&amp;P 500 Consumer Finance (Industry) USD Price</t>
  </si>
  <si>
    <t>^SP500-402020</t>
  </si>
  <si>
    <t>SPT2653693</t>
  </si>
  <si>
    <t>S&amp;P 500 Consumer Finance Price</t>
  </si>
  <si>
    <t>^SP500-40202010</t>
  </si>
  <si>
    <t>SPT5466635</t>
  </si>
  <si>
    <t>S&amp;P 500 Capital Markets Price</t>
  </si>
  <si>
    <t>^SP500-402030</t>
  </si>
  <si>
    <t>SPT5466636</t>
  </si>
  <si>
    <t>S&amp;P 500 Asset Management &amp; Custody Banks Price</t>
  </si>
  <si>
    <t>^SP500-40203010</t>
  </si>
  <si>
    <t>SPT5466637</t>
  </si>
  <si>
    <t>S&amp;P 500 Investment Banking &amp; Brokerage Price</t>
  </si>
  <si>
    <t>^SP500-40203020</t>
  </si>
  <si>
    <t>SPT46156606</t>
  </si>
  <si>
    <t>S&amp;P 500 Diversified Financials Total</t>
  </si>
  <si>
    <t>SPT2653977</t>
  </si>
  <si>
    <t>S&amp;P 500 Insurance Price</t>
  </si>
  <si>
    <t>^SP500-403010</t>
  </si>
  <si>
    <t>SPT2653697</t>
  </si>
  <si>
    <t>S&amp;P 500 Insurance Brokers Price</t>
  </si>
  <si>
    <t>^SP500-40301010</t>
  </si>
  <si>
    <t>SPT2653699</t>
  </si>
  <si>
    <t>S&amp;P 500 Life &amp; Health Price</t>
  </si>
  <si>
    <t>^SP500-40301020</t>
  </si>
  <si>
    <t>SPT2653701</t>
  </si>
  <si>
    <t>S&amp;P 500 Multi-line Insurance Price</t>
  </si>
  <si>
    <t>^SP500-40301030</t>
  </si>
  <si>
    <t>SPT2653703</t>
  </si>
  <si>
    <t>S&amp;P 500 Property and Casualty Price</t>
  </si>
  <si>
    <t>^SP500-40301040</t>
  </si>
  <si>
    <t>SPT46156677</t>
  </si>
  <si>
    <t>S&amp;P 500 Insurance (Industry Group) USD Total</t>
  </si>
  <si>
    <t>SPT26991456</t>
  </si>
  <si>
    <t>S&amp;P 500 Real Estate Investment Trusts (REITs) Price</t>
  </si>
  <si>
    <t>^SP500-404020</t>
  </si>
  <si>
    <t>SPT26991457</t>
  </si>
  <si>
    <t>S&amp;P 500 - Diversified REITs (Sub Ind) Index USD Price</t>
  </si>
  <si>
    <t>^SP500-40402010</t>
  </si>
  <si>
    <t>SPT26991463</t>
  </si>
  <si>
    <t>S&amp;P 500 - Specialized REITs Sub Ind Index (Historical) USD Price</t>
  </si>
  <si>
    <t>^SP500-40402070</t>
  </si>
  <si>
    <t>SPT26991464</t>
  </si>
  <si>
    <t>S&amp;P 500 -Real Estate Management &amp; Development Industry Index (Historical) USD Price</t>
  </si>
  <si>
    <t>^SP500-404030</t>
  </si>
  <si>
    <t>SPT47815789</t>
  </si>
  <si>
    <t>S&amp;P 500 - Real Estate Services Sub Ind Index (Historical) USD Price</t>
  </si>
  <si>
    <t>^SP500-40403040</t>
  </si>
  <si>
    <t>SPT46156628</t>
  </si>
  <si>
    <t>S&amp;P 500 Financials Total</t>
  </si>
  <si>
    <t>SPT2653601</t>
  </si>
  <si>
    <t>S&amp;P 500 Information Technology (Sector) Price</t>
  </si>
  <si>
    <t>^SP500-45</t>
  </si>
  <si>
    <t>SPT2654017</t>
  </si>
  <si>
    <t>S&amp;P 500 Software &amp; Services (Industry Group) USD Price</t>
  </si>
  <si>
    <t>^SP500-4510</t>
  </si>
  <si>
    <t>SPT2653979</t>
  </si>
  <si>
    <t>S&amp;P 500 Internet Software &amp; Services Price</t>
  </si>
  <si>
    <t>^SP500-451010</t>
  </si>
  <si>
    <t>SPT2653107</t>
  </si>
  <si>
    <t>S&amp;P 500 Internet Software &amp; Services (Sub Ind) USD Price</t>
  </si>
  <si>
    <t>^SP500-45101010</t>
  </si>
  <si>
    <t>SPT5466639</t>
  </si>
  <si>
    <t>S&amp;P 500 IT Services (Industry) USD Price</t>
  </si>
  <si>
    <t>^SP500-451020</t>
  </si>
  <si>
    <t>SPT2653109</t>
  </si>
  <si>
    <t>S&amp;P 500 IT Consulting &amp; Other Services (Sub Ind) USD Price</t>
  </si>
  <si>
    <t>^SP500-45102010</t>
  </si>
  <si>
    <t>SPT2653077</t>
  </si>
  <si>
    <t>S&amp;P 500 Data Processing &amp; Outsourced Services (Sub Ind) USD Price</t>
  </si>
  <si>
    <t>^SP500-45102020</t>
  </si>
  <si>
    <t>SPT2654015</t>
  </si>
  <si>
    <t>S&amp;P 500 Software (Industry) USD Price</t>
  </si>
  <si>
    <t>^SP500-451030</t>
  </si>
  <si>
    <t>SPT2653099</t>
  </si>
  <si>
    <t>S&amp;P 500 Application Software (Sub Ind) USD Price</t>
  </si>
  <si>
    <t>^SP500-45103010</t>
  </si>
  <si>
    <t>SPT2653119</t>
  </si>
  <si>
    <t>S&amp;P 500 Systems Software (Sub Ind) USD Price</t>
  </si>
  <si>
    <t>^SP500-45103020</t>
  </si>
  <si>
    <t>SPT5466640</t>
  </si>
  <si>
    <t>S&amp;P 500 Home Entertainment Software (Sub Ind) USD Price</t>
  </si>
  <si>
    <t>^SP500-45103030</t>
  </si>
  <si>
    <t>SPT46156738</t>
  </si>
  <si>
    <t>S&amp;P 500 Software &amp; Services (Industry Group) USD Total</t>
  </si>
  <si>
    <t>SPT2654021</t>
  </si>
  <si>
    <t>S&amp;P 500 Technology Hardware &amp; Equipment Price</t>
  </si>
  <si>
    <t>^SP500-4520</t>
  </si>
  <si>
    <t>SPT2653915</t>
  </si>
  <si>
    <t>S&amp;P 500 Communications Equipment Price</t>
  </si>
  <si>
    <t>^SP500-452010</t>
  </si>
  <si>
    <t>SPT2653121</t>
  </si>
  <si>
    <t>S&amp;P 500 Communications Equipment (Sub Ind) USD Price</t>
  </si>
  <si>
    <t>^SP500-45201020</t>
  </si>
  <si>
    <t>SPT2653917</t>
  </si>
  <si>
    <t>S&amp;P 500 Technology Hardware, Storage &amp; Peripherals (Industry) USD Price</t>
  </si>
  <si>
    <t>^SP500-452020</t>
  </si>
  <si>
    <t>SPT2653101</t>
  </si>
  <si>
    <t>S&amp;P 500 Computer Hardware (Sub Ind) Index USD Price</t>
  </si>
  <si>
    <t>^SP500-45202010</t>
  </si>
  <si>
    <t>SPT2653103</t>
  </si>
  <si>
    <t>S&amp;P 500 Computer Storage &amp; Peripherals (Sub Ind) Index USD Price</t>
  </si>
  <si>
    <t>^SP500-45202020</t>
  </si>
  <si>
    <t>SPT2653939</t>
  </si>
  <si>
    <t>S&amp;P 500 - Electronic Equipment, Instruments &amp; Components (Industry) USD Price</t>
  </si>
  <si>
    <t>^SP500-452030</t>
  </si>
  <si>
    <t>SPT2653105</t>
  </si>
  <si>
    <t>S&amp;P 500 - Electronic Equipment &amp; Instruments (Sub Ind) USD Price</t>
  </si>
  <si>
    <t>^SP500-45203010</t>
  </si>
  <si>
    <t>SPT5466641</t>
  </si>
  <si>
    <t>S&amp;P 500 - Electronic Manufacturing Services (Sub Ind) USD Price</t>
  </si>
  <si>
    <t>^SP500-45203020</t>
  </si>
  <si>
    <t>SPT2653997</t>
  </si>
  <si>
    <t>S&amp;P 500 Office Electronics (Industry) Index USD Price</t>
  </si>
  <si>
    <t>^SP500-452040</t>
  </si>
  <si>
    <t>SPT2653113</t>
  </si>
  <si>
    <t>S&amp;P 500 Office Electronics (Sub Ind) Index USD Price</t>
  </si>
  <si>
    <t>^SP500-45204010</t>
  </si>
  <si>
    <t>SPT46156747</t>
  </si>
  <si>
    <t>S&amp;P 500 Technology Hardware &amp; Equipment Total</t>
  </si>
  <si>
    <t>SPT5466642</t>
  </si>
  <si>
    <t>S&amp;P 500 Semiconductors &amp; Semiconductor Equipment (Industry Group) USD Price</t>
  </si>
  <si>
    <t>^SP500-4530</t>
  </si>
  <si>
    <t>SPT2654013</t>
  </si>
  <si>
    <t>S&amp;P 500 Semiconductor &amp; Semiconductor Equipment (Industry) USD Price</t>
  </si>
  <si>
    <t>^SP500-453010</t>
  </si>
  <si>
    <t>SPT2653115</t>
  </si>
  <si>
    <t>S&amp;P 500 Semiconductor Equipment (Sub Ind) USD Price</t>
  </si>
  <si>
    <t>^SP500-45301010</t>
  </si>
  <si>
    <t>SPT2653117</t>
  </si>
  <si>
    <t>S&amp;P 500 Semiconductors (Sub Ind) USD Price</t>
  </si>
  <si>
    <t>^SP500-45301020</t>
  </si>
  <si>
    <t>SPT46156735</t>
  </si>
  <si>
    <t>S&amp;P 500 Semiconductors &amp; Semiconductor Equipment (Industry Group) USD Total</t>
  </si>
  <si>
    <t>SPT46156676</t>
  </si>
  <si>
    <t>S&amp;P 500 Information Technology (Sector) Total</t>
  </si>
  <si>
    <t>SPT2653605</t>
  </si>
  <si>
    <t>S&amp;P 500 Telecommunication Services (Sector) USD Price</t>
  </si>
  <si>
    <t>^SP500-50</t>
  </si>
  <si>
    <t>SPT2654023</t>
  </si>
  <si>
    <t>S&amp;P 500 Telecommunication Services Price</t>
  </si>
  <si>
    <t>^SP500-5010</t>
  </si>
  <si>
    <t>SPT2653933</t>
  </si>
  <si>
    <t>S&amp;P 500 Diversified Telecommunication Services Price</t>
  </si>
  <si>
    <t>^SP500-501010</t>
  </si>
  <si>
    <t>SPT2653147</t>
  </si>
  <si>
    <t>S&amp;P 500 Integrated Telecommunication Services (Sub Ind) USD Price</t>
  </si>
  <si>
    <t>^SP500-50101020</t>
  </si>
  <si>
    <t>SPT2654035</t>
  </si>
  <si>
    <t>S&amp;P 500 Wireless Telecommunication Services (Industry) Index USD Price</t>
  </si>
  <si>
    <t>^SP500-501020</t>
  </si>
  <si>
    <t>SPT2653149</t>
  </si>
  <si>
    <t>S&amp;P 500 Wireless Telecommunication Services (Sub Ind) Index USD Price</t>
  </si>
  <si>
    <t>^SP500-50102010</t>
  </si>
  <si>
    <t>SPT46156748</t>
  </si>
  <si>
    <t>S&amp;P 500 Telecommunication Services Total</t>
  </si>
  <si>
    <t>SPT46156749</t>
  </si>
  <si>
    <t>S&amp;P 500 Telecommunication Services (Sector) USD Total</t>
  </si>
  <si>
    <t>SPT2653607</t>
  </si>
  <si>
    <t>S&amp;P 500 Utilities (Sector) USD Price</t>
  </si>
  <si>
    <t>^SP500-55</t>
  </si>
  <si>
    <t>SPT2654033</t>
  </si>
  <si>
    <t>S&amp;P 500 Utilities Price</t>
  </si>
  <si>
    <t>^SP500-5510</t>
  </si>
  <si>
    <t>SPT2653935</t>
  </si>
  <si>
    <t>S&amp;P 500 Electric Utilities (Industry) USD Price</t>
  </si>
  <si>
    <t>^SP500-551010</t>
  </si>
  <si>
    <t>SPT2653151</t>
  </si>
  <si>
    <t>S&amp;P 500 Electric Utilities (Sub Ind) Index Price</t>
  </si>
  <si>
    <t>^SP500-55101010</t>
  </si>
  <si>
    <t>SPT2653953</t>
  </si>
  <si>
    <t>S&amp;P 500 Gas Utilities (Industry) Index USD Price</t>
  </si>
  <si>
    <t>^SP500-551020</t>
  </si>
  <si>
    <t>SPT2653153</t>
  </si>
  <si>
    <t>S&amp;P 500 Gas Utilities (Sub Ind) Index Price</t>
  </si>
  <si>
    <t>^SP500-55102010</t>
  </si>
  <si>
    <t>SPT2653993</t>
  </si>
  <si>
    <t>S&amp;P 500 Multi-Utilities (Industry) USD Price</t>
  </si>
  <si>
    <t>^SP500-551030</t>
  </si>
  <si>
    <t>SPT2653155</t>
  </si>
  <si>
    <t>S&amp;P 500 Multi-Utilities Price</t>
  </si>
  <si>
    <t>^SP500-55103010</t>
  </si>
  <si>
    <t>SPT22223846</t>
  </si>
  <si>
    <t>S&amp;P 500 Independent Power and Renewable Electricity Producers (Industry) USD Price</t>
  </si>
  <si>
    <t>^SP500-551050</t>
  </si>
  <si>
    <t>SPT22223847</t>
  </si>
  <si>
    <t>S&amp;P 500 Indep Power Producers &amp; Energy Trade Price</t>
  </si>
  <si>
    <t>^SP500-55105010</t>
  </si>
  <si>
    <t>SPT46156759</t>
  </si>
  <si>
    <t>S&amp;P 500 Utilities Total</t>
  </si>
  <si>
    <t>SPT46156760</t>
  </si>
  <si>
    <t>S&amp;P 500 Utilities (Sector) USD Total</t>
  </si>
  <si>
    <t>SPT2654225</t>
  </si>
  <si>
    <t>S&amp;P 600 Commodity Chemicals (Sub Ind) USD Price</t>
  </si>
  <si>
    <t>^SP600-15101010</t>
  </si>
  <si>
    <t>SPT2654309</t>
  </si>
  <si>
    <t>S&amp;P 600 Forest Products (Sub Ind) USD Price</t>
  </si>
  <si>
    <t>^SP600-15105010</t>
  </si>
  <si>
    <t>SPT53959508</t>
  </si>
  <si>
    <t>S&amp;P 600 -Heavy Electrical Equipment (Sub Ind) USD Price</t>
  </si>
  <si>
    <t>^SP600-20104020</t>
  </si>
  <si>
    <t>SPT421997409</t>
  </si>
  <si>
    <t>Dow Jones Space Index Price</t>
  </si>
  <si>
    <t>^SPACE</t>
  </si>
  <si>
    <t>SPT131506619</t>
  </si>
  <si>
    <t>S&amp;P GSCI Agriculture Dynamic Roll Capped Component Index Price</t>
  </si>
  <si>
    <t>^SPDYPA</t>
  </si>
  <si>
    <t>SPT131506621</t>
  </si>
  <si>
    <t>S&amp;P GSCI Agriculture Dynamic Roll Capped Component Index Excess</t>
  </si>
  <si>
    <t>SPT131506620</t>
  </si>
  <si>
    <t>S&amp;P GSCI Agriculture Dynamic Roll Capped Component Index Total Net</t>
  </si>
  <si>
    <t>SPT131506622</t>
  </si>
  <si>
    <t>S&amp;P GSCI Energy Dynamic Roll Capped Commodity Index Price</t>
  </si>
  <si>
    <t>^SPDYPE</t>
  </si>
  <si>
    <t>SPT132525685</t>
  </si>
  <si>
    <t>S&amp;P GSCI Energy Dynamic Roll Capped Commodity Index Excess</t>
  </si>
  <si>
    <t>SPT132525686</t>
  </si>
  <si>
    <t>S&amp;P GSCI Energy Dynamic Roll Capped Commodity Index Total Net</t>
  </si>
  <si>
    <t>SPT157759848</t>
  </si>
  <si>
    <t>S&amp;P EUROPE 350 EUR Price</t>
  </si>
  <si>
    <t>^SPE350</t>
  </si>
  <si>
    <t>SPT214328891</t>
  </si>
  <si>
    <t>Global X SuperIncome Preferred ETF (Intraday) Index Price</t>
  </si>
  <si>
    <t>^SPFF</t>
  </si>
  <si>
    <t>SPT52660659</t>
  </si>
  <si>
    <t>S&amp;P GSCI All Cattle Index USD Price</t>
  </si>
  <si>
    <t>^SPGSAC</t>
  </si>
  <si>
    <t>SPT52660661</t>
  </si>
  <si>
    <t>S&amp;P GSCI All Cattle Index USD Excess</t>
  </si>
  <si>
    <t>SPT52660660</t>
  </si>
  <si>
    <t>S&amp;P GSCI All Cattle Index USD Total Net</t>
  </si>
  <si>
    <t>SPT52660663</t>
  </si>
  <si>
    <t>S&amp;P GSCI Agriculture Index USD Price</t>
  </si>
  <si>
    <t>^SPGSAG</t>
  </si>
  <si>
    <t>SPT52660667</t>
  </si>
  <si>
    <t>S&amp;P GSCI Agriculture Index USD Excess</t>
  </si>
  <si>
    <t>SPT81623552</t>
  </si>
  <si>
    <t>S&amp;P GSCI Agriculture Capped Index USD Price</t>
  </si>
  <si>
    <t>^SPGSAGSC</t>
  </si>
  <si>
    <t>SPT81623545</t>
  </si>
  <si>
    <t>S&amp;P GSCI Agriculture Capped Index USD Excess</t>
  </si>
  <si>
    <t>SPT81623553</t>
  </si>
  <si>
    <t>S&amp;P GSCI Agriculture Capped Index USD Total Net</t>
  </si>
  <si>
    <t>SPT52660665</t>
  </si>
  <si>
    <t>S&amp;P GSCI Agriculture Index USD Total Net</t>
  </si>
  <si>
    <t>SPT52660669</t>
  </si>
  <si>
    <t>S&amp;P GSCI Agricultural &amp; LiveStock Index USD Price</t>
  </si>
  <si>
    <t>^SPGSALC</t>
  </si>
  <si>
    <t>SPT78996135</t>
  </si>
  <si>
    <t>S&amp;P GSCI Agricultural &amp; LiveStock Index CHF Price</t>
  </si>
  <si>
    <t>SPT78996137</t>
  </si>
  <si>
    <t>S&amp;P GSCI Agricultural &amp; LiveStock Index CHF Excess</t>
  </si>
  <si>
    <t>SPT78996132</t>
  </si>
  <si>
    <t>S&amp;P GSCI Agricultural &amp; LiveStock Index CHF Currency Hedged</t>
  </si>
  <si>
    <t>SPT78996134</t>
  </si>
  <si>
    <t>S&amp;P GSCI Agricultural &amp; LiveStock Index CHF Excess Hedged</t>
  </si>
  <si>
    <t>SPT78996133</t>
  </si>
  <si>
    <t>S&amp;P GSCI Agricultural &amp; LiveStock Index CHF Currency Hedged Total Net</t>
  </si>
  <si>
    <t>SPT78996136</t>
  </si>
  <si>
    <t>S&amp;P GSCI Agricultural &amp; LiveStock Index CHF Total Net</t>
  </si>
  <si>
    <t>SPT52660673</t>
  </si>
  <si>
    <t>S&amp;P GSCI Agricultural &amp; LiveStock Index USD Excess</t>
  </si>
  <si>
    <t>SPT52660671</t>
  </si>
  <si>
    <t>S&amp;P GSCI Agricultural &amp; LiveStock Index USD Total Net</t>
  </si>
  <si>
    <t>SPT81623546</t>
  </si>
  <si>
    <t>S&amp;P GSCI All Metals Index USD Price</t>
  </si>
  <si>
    <t>^SPGSAM</t>
  </si>
  <si>
    <t>SPT81623548</t>
  </si>
  <si>
    <t>S&amp;P GSCI All Metals Capped Index USD Price</t>
  </si>
  <si>
    <t>^SPGSAMC</t>
  </si>
  <si>
    <t>SPT81623549</t>
  </si>
  <si>
    <t>S&amp;P GSCI All Metals Capped Index USD Excess</t>
  </si>
  <si>
    <t>SPT81623556</t>
  </si>
  <si>
    <t>S&amp;P GSCI All Metals Capped Index USD Total Net</t>
  </si>
  <si>
    <t>SPT81623555</t>
  </si>
  <si>
    <t>S&amp;P GSCI All Metals Index USD Excess</t>
  </si>
  <si>
    <t>SPT81623547</t>
  </si>
  <si>
    <t>S&amp;P GSCI All Metals Index USD Total Net</t>
  </si>
  <si>
    <t>SPT52660674</t>
  </si>
  <si>
    <t>S&amp;P GSCI Biofuel Index USD Price</t>
  </si>
  <si>
    <t>^SPGSBF</t>
  </si>
  <si>
    <t>SPT52660675</t>
  </si>
  <si>
    <t>S&amp;P GSCI Biofuel Index USD Excess</t>
  </si>
  <si>
    <t>SPT35609612</t>
  </si>
  <si>
    <t>S&amp;P GSCI Biofuel Index USD Total Net</t>
  </si>
  <si>
    <t>SPT52660676</t>
  </si>
  <si>
    <t>S&amp;P GSCI Soybean Oil Index USD Price</t>
  </si>
  <si>
    <t>^SPGSBO</t>
  </si>
  <si>
    <t>SPT52660678</t>
  </si>
  <si>
    <t>S&amp;P GSCI Soybean Oil Index USD Excess</t>
  </si>
  <si>
    <t>SPT52660677</t>
  </si>
  <si>
    <t>S&amp;P GSCI Soybean Oil Index USD Total Net</t>
  </si>
  <si>
    <t>SPT52660679</t>
  </si>
  <si>
    <t>S&amp;P GSCI Brent Crude Index USD Price</t>
  </si>
  <si>
    <t>^SPGSBR</t>
  </si>
  <si>
    <t>SPT52660681</t>
  </si>
  <si>
    <t>S&amp;P GSCI Brent Crude Index USD Excess</t>
  </si>
  <si>
    <t>SPT52660680</t>
  </si>
  <si>
    <t>S&amp;P GSCI Brent Crude Index USD Total Net</t>
  </si>
  <si>
    <t>SPT52660682</t>
  </si>
  <si>
    <t>S&amp;P GSCI Cocoa Index USD Price</t>
  </si>
  <si>
    <t>^SPGSCC</t>
  </si>
  <si>
    <t>SPT52660684</t>
  </si>
  <si>
    <t>S&amp;P GSCI Cocoa Index USD Excess</t>
  </si>
  <si>
    <t>SPT52660683</t>
  </si>
  <si>
    <t>S&amp;P GSCI Cocoa Index USD Total Net</t>
  </si>
  <si>
    <t>SPT52660688</t>
  </si>
  <si>
    <t>S&amp;P GSCI Index Price</t>
  </si>
  <si>
    <t>^SPGSCI</t>
  </si>
  <si>
    <t>SPT106691283</t>
  </si>
  <si>
    <t>S&amp;P GSCI Index Currency Hedged</t>
  </si>
  <si>
    <t>SPT106691287</t>
  </si>
  <si>
    <t>S&amp;P GSCI Index Excess Hedged</t>
  </si>
  <si>
    <t>SPT106691285</t>
  </si>
  <si>
    <t>S&amp;P GSCI Index Currency Hedged Total Net</t>
  </si>
  <si>
    <t>SPT66226633</t>
  </si>
  <si>
    <t>S&amp;P GSCI Enhanced Capped Index USD Price</t>
  </si>
  <si>
    <t>^SPGSCIE27C</t>
  </si>
  <si>
    <t>SPT66226635</t>
  </si>
  <si>
    <t>S&amp;P GSCI Enhanced Capped Index USD Excess</t>
  </si>
  <si>
    <t>SPT66226634</t>
  </si>
  <si>
    <t>S&amp;P GSCI Enhanced Capped Index USD Total Net</t>
  </si>
  <si>
    <t>SPT65478627</t>
  </si>
  <si>
    <t>S&amp;P GSCI E27 WTI Index USD Price</t>
  </si>
  <si>
    <t>^SPGSCIECL</t>
  </si>
  <si>
    <t>SPT65478629</t>
  </si>
  <si>
    <t>S&amp;P GSCI E27 WTI Index USD Excess</t>
  </si>
  <si>
    <t>SPT65478628</t>
  </si>
  <si>
    <t>S&amp;P GSCI E27 WTI Index USD Total Net</t>
  </si>
  <si>
    <t>SPT52660702</t>
  </si>
  <si>
    <t>S&amp;P GSCI Index Excess</t>
  </si>
  <si>
    <t>SPT52660706</t>
  </si>
  <si>
    <t>S&amp;P GSCI Enhanced Commodity Index USD Price</t>
  </si>
  <si>
    <t>^SPGSCIES</t>
  </si>
  <si>
    <t>SPT52660708</t>
  </si>
  <si>
    <t>S&amp;P GSCI Enhanced Commodity Index USD Excess</t>
  </si>
  <si>
    <t>SPT52660707</t>
  </si>
  <si>
    <t>S&amp;P GSCI Enhanced Commodity Index USD Total Net</t>
  </si>
  <si>
    <t>SPT113102401</t>
  </si>
  <si>
    <t>S&amp;P GSCI Equal Weight Select Index USD Price</t>
  </si>
  <si>
    <t>^SPGSCIEW</t>
  </si>
  <si>
    <t>SPT113102403</t>
  </si>
  <si>
    <t>S&amp;P GSCI Equal Weight Select Index USD Excess</t>
  </si>
  <si>
    <t>SPT113102402</t>
  </si>
  <si>
    <t>S&amp;P GSCI Equal Weight Select Index USD Total Net</t>
  </si>
  <si>
    <t>SPT52660695</t>
  </si>
  <si>
    <t>S&amp;P GSCI Index Total Net</t>
  </si>
  <si>
    <t>SPT52660709</t>
  </si>
  <si>
    <t>S&amp;P GSCI Crude Oil Index USD Price</t>
  </si>
  <si>
    <t>^SPGSCL</t>
  </si>
  <si>
    <t>SPT52660711</t>
  </si>
  <si>
    <t>S&amp;P GSCI Crude Oil Index USD Excess</t>
  </si>
  <si>
    <t>SPT52660710</t>
  </si>
  <si>
    <t>S&amp;P GSCI Crude Oil Index USD Total Net</t>
  </si>
  <si>
    <t>SPT52660712</t>
  </si>
  <si>
    <t>S&amp;P GSCI Corn Index USD Price</t>
  </si>
  <si>
    <t>^SPGSCN</t>
  </si>
  <si>
    <t>SPT52660714</t>
  </si>
  <si>
    <t>S&amp;P GSCI Corn Index USD Excess</t>
  </si>
  <si>
    <t>SPT52660713</t>
  </si>
  <si>
    <t>S&amp;P GSCI Corn Index USD Total Net</t>
  </si>
  <si>
    <t>SPT52660715</t>
  </si>
  <si>
    <t>S&amp;P GSCI All Crude Index USD Price</t>
  </si>
  <si>
    <t>^SPGSCR</t>
  </si>
  <si>
    <t>SPT52660717</t>
  </si>
  <si>
    <t>S&amp;P GSCI All Crude Index USD Excess</t>
  </si>
  <si>
    <t>SPT52660716</t>
  </si>
  <si>
    <t>S&amp;P GSCI All Crude Index USD Total Net</t>
  </si>
  <si>
    <t>SPT52660718</t>
  </si>
  <si>
    <t>S&amp;P GSCI Cotton Index USD Price</t>
  </si>
  <si>
    <t>^SPGSCT</t>
  </si>
  <si>
    <t>SPT52660720</t>
  </si>
  <si>
    <t>S&amp;P GSCI Cotton Index USD Excess</t>
  </si>
  <si>
    <t>SPT52660719</t>
  </si>
  <si>
    <t>S&amp;P GSCI Cotton Index USD Total Net</t>
  </si>
  <si>
    <t>SPT52660722</t>
  </si>
  <si>
    <t>S&amp;P GSCI Energy and Metals Index USD Price</t>
  </si>
  <si>
    <t>^SPGSEM</t>
  </si>
  <si>
    <t>SPT52660728</t>
  </si>
  <si>
    <t>S&amp;P GSCI Energy and Metals Index USD Excess</t>
  </si>
  <si>
    <t>SPT52660725</t>
  </si>
  <si>
    <t>S&amp;P GSCI Energy and Metals Index USD Total Net</t>
  </si>
  <si>
    <t>SPT52660731</t>
  </si>
  <si>
    <t>S&amp;P GSCI Energy Index USD Price</t>
  </si>
  <si>
    <t>^SPGSEN</t>
  </si>
  <si>
    <t>SPT52660735</t>
  </si>
  <si>
    <t>S&amp;P GSCI Energy Index USD Excess</t>
  </si>
  <si>
    <t>SPT52660733</t>
  </si>
  <si>
    <t>S&amp;P GSCI Energy Index USD Total Net</t>
  </si>
  <si>
    <t>SPT52660736</t>
  </si>
  <si>
    <t>S&amp;P GSCI Feeder Cattle Index USD Price</t>
  </si>
  <si>
    <t>^SPGSFC</t>
  </si>
  <si>
    <t>SPT52660738</t>
  </si>
  <si>
    <t>S&amp;P GSCI Feeder Cattle Index USD Excess</t>
  </si>
  <si>
    <t>SPT52660737</t>
  </si>
  <si>
    <t>S&amp;P GSCI Feeder Cattle Index USD Total Net</t>
  </si>
  <si>
    <t>SPT52660742</t>
  </si>
  <si>
    <t>S&amp;P GSCI Gold Index USD Price</t>
  </si>
  <si>
    <t>^SPGSGC</t>
  </si>
  <si>
    <t>SPT52660744</t>
  </si>
  <si>
    <t>S&amp;P GSCI Gold Index USD Excess</t>
  </si>
  <si>
    <t>SPT52660743</t>
  </si>
  <si>
    <t>S&amp;P GSCI Gold Index USD Total Net</t>
  </si>
  <si>
    <t>SPT52660745</t>
  </si>
  <si>
    <t>S&amp;P GSCI GasOil Index USD Price</t>
  </si>
  <si>
    <t>^SPGSGO</t>
  </si>
  <si>
    <t>SPT52660747</t>
  </si>
  <si>
    <t>S&amp;P GSCI GasOil Index USD Excess</t>
  </si>
  <si>
    <t>SPT52660746</t>
  </si>
  <si>
    <t>S&amp;P GSCI GasOil Index USD Total Net</t>
  </si>
  <si>
    <t>SPT52660749</t>
  </si>
  <si>
    <t>S&amp;P GSCI Grains Index USD Price</t>
  </si>
  <si>
    <t>^SPGSGR</t>
  </si>
  <si>
    <t>SPT52660753</t>
  </si>
  <si>
    <t>S&amp;P GSCI Grains Index USD Excess</t>
  </si>
  <si>
    <t>SPT52660751</t>
  </si>
  <si>
    <t>S&amp;P GSCI Grains Index USD Total Net</t>
  </si>
  <si>
    <t>SPT58698734</t>
  </si>
  <si>
    <t>S&amp;P GSCI North American Copper Index USD Price</t>
  </si>
  <si>
    <t>^SPGSHG</t>
  </si>
  <si>
    <t>SPT58698736</t>
  </si>
  <si>
    <t>S&amp;P GSCI North American Copper Index USD Excess</t>
  </si>
  <si>
    <t>SPT58698735</t>
  </si>
  <si>
    <t>S&amp;P GSCI North American Copper Index USD Total Net</t>
  </si>
  <si>
    <t>SPT52660754</t>
  </si>
  <si>
    <t>S&amp;P GSCI Heating Oil Index USD Price</t>
  </si>
  <si>
    <t>^SPGSHO</t>
  </si>
  <si>
    <t>SPT52660756</t>
  </si>
  <si>
    <t>S&amp;P GSCI Heating Oil Index USD Excess</t>
  </si>
  <si>
    <t>SPT52660755</t>
  </si>
  <si>
    <t>S&amp;P GSCI Heating Oil Index USD Total Net</t>
  </si>
  <si>
    <t>SPT52660757</t>
  </si>
  <si>
    <t>S&amp;P GSCI Unleaded Gasoline Index USD Price</t>
  </si>
  <si>
    <t>^SPGSHU</t>
  </si>
  <si>
    <t>SPT52660759</t>
  </si>
  <si>
    <t>S&amp;P GSCI Unleaded Gasoline Index USD Excess</t>
  </si>
  <si>
    <t>SPT52660758</t>
  </si>
  <si>
    <t>S&amp;P GSCI Unleaded Gasoline Index USD Total Net</t>
  </si>
  <si>
    <t>SPT52660760</t>
  </si>
  <si>
    <t>S&amp;P GSCI Aluminum Index USD Price</t>
  </si>
  <si>
    <t>^SPGSIA</t>
  </si>
  <si>
    <t>SPT52660762</t>
  </si>
  <si>
    <t>S&amp;P GSCI Aluminum Index USD Excess</t>
  </si>
  <si>
    <t>SPT52660761</t>
  </si>
  <si>
    <t>S&amp;P GSCI Aluminum Index USD Total Net</t>
  </si>
  <si>
    <t>SPT52660763</t>
  </si>
  <si>
    <t>S&amp;P GSCI Copper Index USD Price</t>
  </si>
  <si>
    <t>^SPGSIC</t>
  </si>
  <si>
    <t>SPT52660765</t>
  </si>
  <si>
    <t>S&amp;P GSCI Copper Index USD Excess</t>
  </si>
  <si>
    <t>SPT52660764</t>
  </si>
  <si>
    <t>S&amp;P GSCI Copper Index USD Total Net</t>
  </si>
  <si>
    <t>SPT52660766</t>
  </si>
  <si>
    <t>S&amp;P GSCI Nickel Index USD Price</t>
  </si>
  <si>
    <t>^SPGSIK</t>
  </si>
  <si>
    <t>SPT52660768</t>
  </si>
  <si>
    <t>S&amp;P GSCI Nickel Index USD Excess</t>
  </si>
  <si>
    <t>SPT52660767</t>
  </si>
  <si>
    <t>S&amp;P GSCI Nickel Index USD Total Net</t>
  </si>
  <si>
    <t>SPT52660769</t>
  </si>
  <si>
    <t>S&amp;P GSCI Lead Index USD Price</t>
  </si>
  <si>
    <t>^SPGSIL</t>
  </si>
  <si>
    <t>SPT52660771</t>
  </si>
  <si>
    <t>S&amp;P GSCI Lead Index USD Excess</t>
  </si>
  <si>
    <t>SPT52660770</t>
  </si>
  <si>
    <t>S&amp;P GSCI Lead Index USD Total Net</t>
  </si>
  <si>
    <t>SPT52660773</t>
  </si>
  <si>
    <t>S&amp;P GSCI Industrial Metals Index USD Price</t>
  </si>
  <si>
    <t>^SPGSINC</t>
  </si>
  <si>
    <t>SPT78996153</t>
  </si>
  <si>
    <t>S&amp;P GSCI Industrial Metals Index CHF Price</t>
  </si>
  <si>
    <t>SPT78996155</t>
  </si>
  <si>
    <t>S&amp;P GSCI Industrial Metals Index CHF Excess</t>
  </si>
  <si>
    <t>SPT78996150</t>
  </si>
  <si>
    <t>S&amp;P GSCI Industrial Metals Index CHF Currency Hedged</t>
  </si>
  <si>
    <t>SPT78996152</t>
  </si>
  <si>
    <t>S&amp;P GSCI Industrial Metals Index CHF Excess Hedged</t>
  </si>
  <si>
    <t>SPT78996151</t>
  </si>
  <si>
    <t>S&amp;P GSCI Industrial Metals Index CHF Currency Hedged Total Net</t>
  </si>
  <si>
    <t>SPT78996154</t>
  </si>
  <si>
    <t>S&amp;P GSCI Industrial Metals Index CHF Total Net</t>
  </si>
  <si>
    <t>SPT52660777</t>
  </si>
  <si>
    <t>S&amp;P GSCI Industrial Metals Index USD Excess</t>
  </si>
  <si>
    <t>SPT52660775</t>
  </si>
  <si>
    <t>S&amp;P GSCI Industrial Metals Index USD Total Net</t>
  </si>
  <si>
    <t>SPT52660781</t>
  </si>
  <si>
    <t>S&amp;P GSCI Zinc Index USD Price</t>
  </si>
  <si>
    <t>^SPGSIZ</t>
  </si>
  <si>
    <t>SPT52660783</t>
  </si>
  <si>
    <t>S&amp;P GSCI Zinc Index USD Excess</t>
  </si>
  <si>
    <t>SPT52660782</t>
  </si>
  <si>
    <t>S&amp;P GSCI Zinc Index USD Total Net</t>
  </si>
  <si>
    <t>SPT52660784</t>
  </si>
  <si>
    <t>S&amp;P GSCI Coffee Index USD Price</t>
  </si>
  <si>
    <t>^SPGSKC</t>
  </si>
  <si>
    <t>SPT52660786</t>
  </si>
  <si>
    <t>S&amp;P GSCI Coffee Index USD Excess</t>
  </si>
  <si>
    <t>SPT52660785</t>
  </si>
  <si>
    <t>S&amp;P GSCI Coffee Index USD Total Net</t>
  </si>
  <si>
    <t>SPT52660787</t>
  </si>
  <si>
    <t>S&amp;P GSCI Kansas Wheat Index USD Price</t>
  </si>
  <si>
    <t>^SPGSKW</t>
  </si>
  <si>
    <t>SPT52660789</t>
  </si>
  <si>
    <t>S&amp;P GSCI Kansas Wheat Index USD Excess</t>
  </si>
  <si>
    <t>SPT52660788</t>
  </si>
  <si>
    <t>S&amp;P GSCI Kansas Wheat Index USD Total Net</t>
  </si>
  <si>
    <t>SPT52660790</t>
  </si>
  <si>
    <t>S&amp;P GSCI Live Cattle Index USD Price</t>
  </si>
  <si>
    <t>^SPGSLC</t>
  </si>
  <si>
    <t>SPT52660792</t>
  </si>
  <si>
    <t>S&amp;P GSCI Live Cattle Index USD Excess</t>
  </si>
  <si>
    <t>SPT52660791</t>
  </si>
  <si>
    <t>S&amp;P GSCI Live Cattle Index USD Total Net</t>
  </si>
  <si>
    <t>SPT52660793</t>
  </si>
  <si>
    <t>S&amp;P GSCI Light Energy Index (CPW 4) USD Price</t>
  </si>
  <si>
    <t>^SPGSLE</t>
  </si>
  <si>
    <t>SPT52660795</t>
  </si>
  <si>
    <t>S&amp;P GSCI Light Energy Index (CPW 4) USD Excess</t>
  </si>
  <si>
    <t>SPT52660794</t>
  </si>
  <si>
    <t>S&amp;P GSCI Light Energy Index (CPW 4) USD Total Net</t>
  </si>
  <si>
    <t>SPT52660796</t>
  </si>
  <si>
    <t>S&amp;P GSCI Lean Hogs Index USD Price</t>
  </si>
  <si>
    <t>^SPGSLH</t>
  </si>
  <si>
    <t>SPT52660798</t>
  </si>
  <si>
    <t>S&amp;P GSCI Lean Hogs Index USD Excess</t>
  </si>
  <si>
    <t>SPT52660797</t>
  </si>
  <si>
    <t>S&amp;P GSCI Lean Hogs Index USD Total Net</t>
  </si>
  <si>
    <t>SPT52660805</t>
  </si>
  <si>
    <t>S&amp;P GSCI Non-Energy Index USD Price</t>
  </si>
  <si>
    <t>^SPGSNE</t>
  </si>
  <si>
    <t>SPT52660807</t>
  </si>
  <si>
    <t>S&amp;P GSCI Non-Energy Index USD Excess</t>
  </si>
  <si>
    <t>SPT52660806</t>
  </si>
  <si>
    <t>S&amp;P GSCI Non-Energy Index USD Total Net</t>
  </si>
  <si>
    <t>SPT52660808</t>
  </si>
  <si>
    <t>S&amp;P GSCI Natural Gas Index USD Price</t>
  </si>
  <si>
    <t>^SPGSNG</t>
  </si>
  <si>
    <t>SPT52660810</t>
  </si>
  <si>
    <t>S&amp;P GSCI Natural Gas Index USD Excess</t>
  </si>
  <si>
    <t>SPT52660809</t>
  </si>
  <si>
    <t>S&amp;P GSCI Natural Gas Index USD Total Net</t>
  </si>
  <si>
    <t>SPT52660811</t>
  </si>
  <si>
    <t>S&amp;P GSCI Non-Livestock Index USD Price</t>
  </si>
  <si>
    <t>^SPGSNL</t>
  </si>
  <si>
    <t>SPT52660813</t>
  </si>
  <si>
    <t>S&amp;P GSCI Non-Livestock Index USD Excess</t>
  </si>
  <si>
    <t>SPT52660812</t>
  </si>
  <si>
    <t>S&amp;P GSCI Non-Livestock Index USD Total Net</t>
  </si>
  <si>
    <t>SPT52660815</t>
  </si>
  <si>
    <t>S&amp;P GSCI Palladium Index USD Price</t>
  </si>
  <si>
    <t>^SPGSPA</t>
  </si>
  <si>
    <t>SPT52660817</t>
  </si>
  <si>
    <t>S&amp;P GSCI Palladium Index USD Excess</t>
  </si>
  <si>
    <t>SPT52660816</t>
  </si>
  <si>
    <t>S&amp;P GSCI Palladium Index USD Total Net</t>
  </si>
  <si>
    <t>SPT52660818</t>
  </si>
  <si>
    <t>S&amp;P GSCI Platinum Index USD Price</t>
  </si>
  <si>
    <t>^SPGSPL</t>
  </si>
  <si>
    <t>SPT52660820</t>
  </si>
  <si>
    <t>S&amp;P GSCI Platinum Index USD Excess</t>
  </si>
  <si>
    <t>SPT52660819</t>
  </si>
  <si>
    <t>S&amp;P GSCI Platinum Index USD Total Net</t>
  </si>
  <si>
    <t>SPT52660822</t>
  </si>
  <si>
    <t>S&amp;P GSCI Precious Metals Index USD Price</t>
  </si>
  <si>
    <t>^SPGSPMC</t>
  </si>
  <si>
    <t>SPT78996165</t>
  </si>
  <si>
    <t>S&amp;P GSCI Precious Metals Index CHF Price</t>
  </si>
  <si>
    <t>SPT78996167</t>
  </si>
  <si>
    <t>S&amp;P GSCI Precious Metals Index CHF Excess</t>
  </si>
  <si>
    <t>SPT78996162</t>
  </si>
  <si>
    <t>S&amp;P GSCI Precious Metals Index CHF Currency Hedged</t>
  </si>
  <si>
    <t>SPT78996164</t>
  </si>
  <si>
    <t>S&amp;P GSCI Precious Metals Index CHF Excess Hedged</t>
  </si>
  <si>
    <t>SPT78996163</t>
  </si>
  <si>
    <t>S&amp;P GSCI Precious Metals Index CHF Currency Hedged Total Net</t>
  </si>
  <si>
    <t>SPT78996166</t>
  </si>
  <si>
    <t>S&amp;P GSCI Precious Metals Index CHF Total Net</t>
  </si>
  <si>
    <t>SPT52660826</t>
  </si>
  <si>
    <t>S&amp;P GSCI Precious Metals Index USD Excess</t>
  </si>
  <si>
    <t>SPT52660824</t>
  </si>
  <si>
    <t>S&amp;P GSCI Precious Metals Index USD Total Net</t>
  </si>
  <si>
    <t>SPT52660828</t>
  </si>
  <si>
    <t>S&amp;P GSCI Petroleum Index USD Price</t>
  </si>
  <si>
    <t>^SPGSPTC</t>
  </si>
  <si>
    <t>SPT78996171</t>
  </si>
  <si>
    <t>S&amp;P GSCI Petroleum Index CHF Price</t>
  </si>
  <si>
    <t>SPT78996173</t>
  </si>
  <si>
    <t>S&amp;P GSCI Petroleum Index CHF Excess</t>
  </si>
  <si>
    <t>SPT78996168</t>
  </si>
  <si>
    <t>S&amp;P GSCI Petroleum Index CHF Currency Hedged</t>
  </si>
  <si>
    <t>SPT78996170</t>
  </si>
  <si>
    <t>S&amp;P GSCI Petroleum Index CHF Excess Hedged</t>
  </si>
  <si>
    <t>SPT78996169</t>
  </si>
  <si>
    <t>S&amp;P GSCI Petroleum Index CHF Currency Hedged Total Net</t>
  </si>
  <si>
    <t>SPT78996172</t>
  </si>
  <si>
    <t>S&amp;P GSCI Petroleum Index CHF Total Net</t>
  </si>
  <si>
    <t>SPT52660832</t>
  </si>
  <si>
    <t>S&amp;P GSCI Petroleum Index USD Excess</t>
  </si>
  <si>
    <t>SPT52660830</t>
  </si>
  <si>
    <t>S&amp;P GSCI Petroleum Index USD Total Net</t>
  </si>
  <si>
    <t>SPT52660833</t>
  </si>
  <si>
    <t>S&amp;P GSCI Reduced Energy Index (CPW 2) USD Price</t>
  </si>
  <si>
    <t>^SPGSRE</t>
  </si>
  <si>
    <t>SPT52660835</t>
  </si>
  <si>
    <t>S&amp;P GSCI Reduced Energy Index (CPW 2) USD Excess</t>
  </si>
  <si>
    <t>SPT52660834</t>
  </si>
  <si>
    <t>S&amp;P GSCI Reduced Energy Index (CPW 2) USD Total Net</t>
  </si>
  <si>
    <t>SPT52660836</t>
  </si>
  <si>
    <t>S&amp;P GSCI Sugar Index USD Price</t>
  </si>
  <si>
    <t>^SPGSSB</t>
  </si>
  <si>
    <t>SPT52660838</t>
  </si>
  <si>
    <t>S&amp;P GSCI Sugar Index USD Excess</t>
  </si>
  <si>
    <t>SPT52660837</t>
  </si>
  <si>
    <t>S&amp;P GSCI Sugar Index USD Total Net</t>
  </si>
  <si>
    <t>SPT52660845</t>
  </si>
  <si>
    <t>S&amp;P GSCI Silver Index USD Price</t>
  </si>
  <si>
    <t>^SPGSSI</t>
  </si>
  <si>
    <t>SPT52660847</t>
  </si>
  <si>
    <t>S&amp;P GSCI Silver Index USD Excess</t>
  </si>
  <si>
    <t>SPT52660846</t>
  </si>
  <si>
    <t>S&amp;P GSCI Silver Index USD Total Net</t>
  </si>
  <si>
    <t>SPT52660848</t>
  </si>
  <si>
    <t>S&amp;P GSCI Soybeans Index USD Price</t>
  </si>
  <si>
    <t>^SPGSSO</t>
  </si>
  <si>
    <t>SPT52660850</t>
  </si>
  <si>
    <t>S&amp;P GSCI Soybeans Index USD Excess</t>
  </si>
  <si>
    <t>SPT52660849</t>
  </si>
  <si>
    <t>S&amp;P GSCI Soybeans Index USD Total Net</t>
  </si>
  <si>
    <t>SPT60294880</t>
  </si>
  <si>
    <t>S&amp;P GSCI UCITS Index USD Price</t>
  </si>
  <si>
    <t>^SPGSUC</t>
  </si>
  <si>
    <t>SPT66226636</t>
  </si>
  <si>
    <t>S&amp;P GSCI Capped Commodity 35/20 Index USD Price</t>
  </si>
  <si>
    <t>^SPGSUCE</t>
  </si>
  <si>
    <t>SPT66226638</t>
  </si>
  <si>
    <t>S&amp;P GSCI Capped Commodity 35/20 Index USD Excess</t>
  </si>
  <si>
    <t>SPT60294882</t>
  </si>
  <si>
    <t>S&amp;P GSCI UCITS Index USD Excess</t>
  </si>
  <si>
    <t>SPT66226637</t>
  </si>
  <si>
    <t>S&amp;P GSCI Capped Commodity 35/20 Index USD Total Net</t>
  </si>
  <si>
    <t>SPT60294881</t>
  </si>
  <si>
    <t>S&amp;P GSCI UCITS Index USD Total Net</t>
  </si>
  <si>
    <t>SPT52660854</t>
  </si>
  <si>
    <t>S&amp;P GSCI Ultra-Light Energy Index (CPW 8) USD Price</t>
  </si>
  <si>
    <t>^SPGSUE</t>
  </si>
  <si>
    <t>SPT52660856</t>
  </si>
  <si>
    <t>S&amp;P GSCI Ultra-Light Energy Index (CPW 8) USD Excess</t>
  </si>
  <si>
    <t>SPT52660855</t>
  </si>
  <si>
    <t>S&amp;P GSCI Ultra-Light Energy Index (CPW 8) USD Total Net</t>
  </si>
  <si>
    <t>SPT52660857</t>
  </si>
  <si>
    <t>S&amp;P GSCI Wheat Index USD Price</t>
  </si>
  <si>
    <t>^SPGSWH</t>
  </si>
  <si>
    <t>SPT52660859</t>
  </si>
  <si>
    <t>S&amp;P GSCI Wheat Index USD Excess</t>
  </si>
  <si>
    <t>SPT52660858</t>
  </si>
  <si>
    <t>S&amp;P GSCI Wheat Index USD Total Net</t>
  </si>
  <si>
    <t>SPT52660860</t>
  </si>
  <si>
    <t>S&amp;P GSCI All Wheat Index USD Price</t>
  </si>
  <si>
    <t>^SPGSWT</t>
  </si>
  <si>
    <t>SPT52660862</t>
  </si>
  <si>
    <t>S&amp;P GSCI All Wheat Index USD Excess</t>
  </si>
  <si>
    <t>SPT52660861</t>
  </si>
  <si>
    <t>S&amp;P GSCI All Wheat Index USD Total Net</t>
  </si>
  <si>
    <t>SPT52660863</t>
  </si>
  <si>
    <t>S&amp;P GSCI Petroleum ex-GasOil Index USD Price</t>
  </si>
  <si>
    <t>^SPGSXG</t>
  </si>
  <si>
    <t>SPT52660865</t>
  </si>
  <si>
    <t>S&amp;P GSCI Petroleum ex-GasOil Index USD Excess</t>
  </si>
  <si>
    <t>SPT52660864</t>
  </si>
  <si>
    <t>S&amp;P GSCI Petroleum ex-GasOil Index USD Total Net</t>
  </si>
  <si>
    <t>SPT52660866</t>
  </si>
  <si>
    <t>S&amp;P GSCI Non-Natural Gas Index USD Price</t>
  </si>
  <si>
    <t>^SPGSXN</t>
  </si>
  <si>
    <t>SPT52660868</t>
  </si>
  <si>
    <t>S&amp;P GSCI Non-Natural Gas Index USD Excess</t>
  </si>
  <si>
    <t>SPT52660867</t>
  </si>
  <si>
    <t>S&amp;P GSCI Non-Natural Gas Index USD Total Net</t>
  </si>
  <si>
    <t>SPT52660869</t>
  </si>
  <si>
    <t>S&amp;P GSCI Non-Precious Index USD Price</t>
  </si>
  <si>
    <t>^SPGSXP</t>
  </si>
  <si>
    <t>SPT52660871</t>
  </si>
  <si>
    <t>S&amp;P GSCI Non-Precious Index USD Excess</t>
  </si>
  <si>
    <t>SPT52660870</t>
  </si>
  <si>
    <t>S&amp;P GSCI Non-Precious Index USD Total Net</t>
  </si>
  <si>
    <t>SPT131745191</t>
  </si>
  <si>
    <t>Powershares S&amp;P 500 High Beta (NAV) Index Price</t>
  </si>
  <si>
    <t>^SPHB</t>
  </si>
  <si>
    <t>SPT223232681</t>
  </si>
  <si>
    <t>Powershares S&amp;P 500 High Dividend Portfolio NAV Index Price</t>
  </si>
  <si>
    <t>^SPHD</t>
  </si>
  <si>
    <t>SPT51426420</t>
  </si>
  <si>
    <t>Swiss Performance Index (Price Return) Price</t>
  </si>
  <si>
    <t>^SPIX</t>
  </si>
  <si>
    <t>SPT118859783</t>
  </si>
  <si>
    <t>S&amp;P Japan 500 JPY Price</t>
  </si>
  <si>
    <t>^SPJ500</t>
  </si>
  <si>
    <t>SPT131745193</t>
  </si>
  <si>
    <t>PowerShares S&amp;P 500 Low Volatility (NAV) Index Price</t>
  </si>
  <si>
    <t>^SPLV</t>
  </si>
  <si>
    <t>SPT9530573</t>
  </si>
  <si>
    <t>S&amp;P 500 O-Strip Index USD Price</t>
  </si>
  <si>
    <t>^SPOS</t>
  </si>
  <si>
    <t>SPT427195934</t>
  </si>
  <si>
    <t>Powershares S&amp;P 500 Value Momentum Portfolio (NAV) Index Price</t>
  </si>
  <si>
    <t>^SPVM</t>
  </si>
  <si>
    <t>SPT5456516</t>
  </si>
  <si>
    <t>S&amp;P 500 EQUAL WEIGHTED USD Price</t>
  </si>
  <si>
    <t>^SPXE</t>
  </si>
  <si>
    <t>SPT2612315</t>
  </si>
  <si>
    <t>Select Sector SPDR Trust Index - Per Share Value Price</t>
  </si>
  <si>
    <t>^SPY</t>
  </si>
  <si>
    <t>SPT2652118</t>
  </si>
  <si>
    <t>Dow Jones - US Large-cap Growth (Streettracks Trust) Price</t>
  </si>
  <si>
    <t>^SPYG</t>
  </si>
  <si>
    <t>SPT2652120</t>
  </si>
  <si>
    <t>Dow Jones - US Large-cap Value (Streettracks Trust) Price</t>
  </si>
  <si>
    <t>^SPYV</t>
  </si>
  <si>
    <t>SPT46156517</t>
  </si>
  <si>
    <t>S&amp;P 500 Total</t>
  </si>
  <si>
    <t>SPT2671021</t>
  </si>
  <si>
    <t>S&amp;P 400 Mid Cap Total</t>
  </si>
  <si>
    <t>SPT234698876</t>
  </si>
  <si>
    <t>SPDR Blackstone GSO Senior Loan ETF (NAV) Index Price</t>
  </si>
  <si>
    <t>^SRLN</t>
  </si>
  <si>
    <t>SPT216684012</t>
  </si>
  <si>
    <t>COBE S&amp;P 500 Range Option Index Price</t>
  </si>
  <si>
    <t>^SRO</t>
  </si>
  <si>
    <t>SPT35192410</t>
  </si>
  <si>
    <t>ProShares UltraShort Real Estate (NAV) Index Price</t>
  </si>
  <si>
    <t>^SRS</t>
  </si>
  <si>
    <t>SPT118808542</t>
  </si>
  <si>
    <t>ProShares UltraPro Short Russell 2000 (NAV) Index Price</t>
  </si>
  <si>
    <t>^SRTY</t>
  </si>
  <si>
    <t>SPT35192412</t>
  </si>
  <si>
    <t>ProShares UltraShort Semiconductors (NAV) Index Price</t>
  </si>
  <si>
    <t>^SSG</t>
  </si>
  <si>
    <t>^SSMI</t>
  </si>
  <si>
    <t>SPT27737038</t>
  </si>
  <si>
    <t>ProShares Ultra S&amp;P500(Net Asset Value) Index Price</t>
  </si>
  <si>
    <t>^SSO</t>
  </si>
  <si>
    <t>SPT143884989</t>
  </si>
  <si>
    <t>SPDR Barclays Capital Short Term Treasury Bond ETF NAV Index Price</t>
  </si>
  <si>
    <t>^SST</t>
  </si>
  <si>
    <t>SPT208727083</t>
  </si>
  <si>
    <t>Sterling Tactical Rotation Index Price</t>
  </si>
  <si>
    <t>^STRR</t>
  </si>
  <si>
    <t>SPT2644245</t>
  </si>
  <si>
    <t>S&amp;P 500 Value USD Price</t>
  </si>
  <si>
    <t>^SVX</t>
  </si>
  <si>
    <t>SPT141539562</t>
  </si>
  <si>
    <t>Proshares Short VIX Short Term Future ETF (NAV) Index Price</t>
  </si>
  <si>
    <t>^SVXY</t>
  </si>
  <si>
    <t>SPT264551275</t>
  </si>
  <si>
    <t>SPDR MFS Systematic Core Equity ETF (NAV) Index Price</t>
  </si>
  <si>
    <t>^SYE</t>
  </si>
  <si>
    <t>SPT264550960</t>
  </si>
  <si>
    <t>SPDR MFS Systematic Growth Equity ETF (NAV) Index Price</t>
  </si>
  <si>
    <t>^SYG</t>
  </si>
  <si>
    <t>SPT240259177</t>
  </si>
  <si>
    <t>Cambria Shareholder Yield ETF (NAV) Index Price</t>
  </si>
  <si>
    <t>^SYLD</t>
  </si>
  <si>
    <t>SPT264550961</t>
  </si>
  <si>
    <t>SPDR MFS Systematic Value Equity ETF (NAV) Index Price</t>
  </si>
  <si>
    <t>^SYV</t>
  </si>
  <si>
    <t>SPT35192534</t>
  </si>
  <si>
    <t>ProShares UltraShort Consumer Goods (NAV) Index Price</t>
  </si>
  <si>
    <t>^SZK</t>
  </si>
  <si>
    <t>SPT62111328</t>
  </si>
  <si>
    <t>China Shenzhen Composite Price</t>
  </si>
  <si>
    <t>^SZSEC</t>
  </si>
  <si>
    <t>SPT32199778</t>
  </si>
  <si>
    <t>Israel TA-75 Index Price</t>
  </si>
  <si>
    <t>^TA75</t>
  </si>
  <si>
    <t>SPT183285879</t>
  </si>
  <si>
    <t>Teucrium Natural Gas Fund (NAV) Index Price</t>
  </si>
  <si>
    <t>^TAGS</t>
  </si>
  <si>
    <t>^TAIEX</t>
  </si>
  <si>
    <t>SPT427195750</t>
  </si>
  <si>
    <t>Cambria Tail Risk ETF (Intraday) Index Price</t>
  </si>
  <si>
    <t>^TAIL</t>
  </si>
  <si>
    <t>SPT32199637</t>
  </si>
  <si>
    <t>FTSE techMARK All-Share Index Price</t>
  </si>
  <si>
    <t>^TASX</t>
  </si>
  <si>
    <t>SPT133992134</t>
  </si>
  <si>
    <t>ProShares Short 20+ Year Treasury (NAV) Index Price</t>
  </si>
  <si>
    <t>^TBF</t>
  </si>
  <si>
    <t>SPT423059036</t>
  </si>
  <si>
    <t>Tortoise Water Fund (NAV) Index Price</t>
  </si>
  <si>
    <t>^TBLU</t>
  </si>
  <si>
    <t>SPT44528730</t>
  </si>
  <si>
    <t>UltraShort Lehman 20+ Year US Treasury ProShares (NAV) Index Price</t>
  </si>
  <si>
    <t>^TBT</t>
  </si>
  <si>
    <t>SPT129636567</t>
  </si>
  <si>
    <t>Barclays Capital U.S. 7-10 Year Treasury Bond (NAV) Index Price</t>
  </si>
  <si>
    <t>^TBX</t>
  </si>
  <si>
    <t>SPT140621720</t>
  </si>
  <si>
    <t>Teucrium Sugar Fund Benchmark Index Price</t>
  </si>
  <si>
    <t>^TCANE</t>
  </si>
  <si>
    <t>SPT109403868</t>
  </si>
  <si>
    <t>Teucrium Corn Fund Benchmark Index Price</t>
  </si>
  <si>
    <t>^TCORN</t>
  </si>
  <si>
    <t>SPT242036608</t>
  </si>
  <si>
    <t>Nations Taildex (USD) Index Price</t>
  </si>
  <si>
    <t>^TDEX</t>
  </si>
  <si>
    <t>SPT241192506</t>
  </si>
  <si>
    <t>SPDR Barclays 1-10 Year TIPS ETF (NAV) Index Price</t>
  </si>
  <si>
    <t>^TIPX</t>
  </si>
  <si>
    <t>SPT34578808</t>
  </si>
  <si>
    <t>Barclays Long U.S. Treasury (NAV) Index Price</t>
  </si>
  <si>
    <t>^TLO</t>
  </si>
  <si>
    <t>SPT222377329</t>
  </si>
  <si>
    <t>FlexShares Morningstar Developed Ex US Factor Tilt (INTRADAY) Index Price</t>
  </si>
  <si>
    <t>^TLTD</t>
  </si>
  <si>
    <t>SPT222377331</t>
  </si>
  <si>
    <t>FlexShares Morningstar Emerging Markets Factor Tilt (INTRADAY) Index Price</t>
  </si>
  <si>
    <t>^TLTE</t>
  </si>
  <si>
    <t>SPT50097361</t>
  </si>
  <si>
    <t>Small Cap Bull 3X Shares (Intraday) Index Price</t>
  </si>
  <si>
    <t>^TNA</t>
  </si>
  <si>
    <t>SPT137350411</t>
  </si>
  <si>
    <t>Tortoise North American Pipeline Index Price</t>
  </si>
  <si>
    <t>^TNAP</t>
  </si>
  <si>
    <t>SPT137350412</t>
  </si>
  <si>
    <t>Tortoise North American Pipeline (Total Return) Index Price</t>
  </si>
  <si>
    <t>^TNAPT</t>
  </si>
  <si>
    <t>SPT2589759</t>
  </si>
  <si>
    <t>NYSE ARCA Tobacco Index (Equal-weighted) Price</t>
  </si>
  <si>
    <t>^TOB</t>
  </si>
  <si>
    <t>SPT264561148</t>
  </si>
  <si>
    <t>ProShares DJ Brookfield Global Infrastructure ETF (NAV) Index Price</t>
  </si>
  <si>
    <t>^TOLZ</t>
  </si>
  <si>
    <t>SPT2632578</t>
  </si>
  <si>
    <t>NASDAQ Transportation Index Price</t>
  </si>
  <si>
    <t>^TRAN</t>
  </si>
  <si>
    <t>SPT237415093</t>
  </si>
  <si>
    <t>Thomson Reuters CRB 1957 Index Price</t>
  </si>
  <si>
    <t>^TRCCI</t>
  </si>
  <si>
    <t>SPT172001293</t>
  </si>
  <si>
    <t>Pimco Total Return Exchange Traded Fund (NAV) Index Price</t>
  </si>
  <si>
    <t>^TRXT</t>
  </si>
  <si>
    <t>SPT140621757</t>
  </si>
  <si>
    <t>Teucrium Soybean Fund Benchmark Index Price</t>
  </si>
  <si>
    <t>^TSOYB</t>
  </si>
  <si>
    <t>SPT183189854</t>
  </si>
  <si>
    <t>Teucrium Agriculture Fund Benchmark Index Price</t>
  </si>
  <si>
    <t>^TTAGS</t>
  </si>
  <si>
    <t>SPT25352616</t>
  </si>
  <si>
    <t>S&amp;P/TSX Capped Consumer Discretionary Index CAD Price</t>
  </si>
  <si>
    <t>^TTCD</t>
  </si>
  <si>
    <t>SPT25352617</t>
  </si>
  <si>
    <t>S&amp;P/TSX Capped Consumer Staples Index CAD Price</t>
  </si>
  <si>
    <t>^TTCS</t>
  </si>
  <si>
    <t>SPT25352609</t>
  </si>
  <si>
    <t>S&amp;P/TSX Capped Energy Index CAD Price</t>
  </si>
  <si>
    <t>^TTEN</t>
  </si>
  <si>
    <t>SPT25352610</t>
  </si>
  <si>
    <t>S&amp;P/TSX Capped Financials Index CAD Price</t>
  </si>
  <si>
    <t>^TTFS</t>
  </si>
  <si>
    <t>SPT31335555</t>
  </si>
  <si>
    <t>S&amp;P/TSX Global Gold Index CAD Price</t>
  </si>
  <si>
    <t>^TTGD</t>
  </si>
  <si>
    <t>SPT25352621</t>
  </si>
  <si>
    <t>S&amp;P/TSX Capped Health Care Index CAD Price</t>
  </si>
  <si>
    <t>^TTHC</t>
  </si>
  <si>
    <t>SPT25352618</t>
  </si>
  <si>
    <t>S&amp;P/TSX Capped Industrials Index CAD Price</t>
  </si>
  <si>
    <t>^TTIN</t>
  </si>
  <si>
    <t>SPT25352623</t>
  </si>
  <si>
    <t>S&amp;P/TSX Capped Diversified Metals &amp; Mining Index CAD Price</t>
  </si>
  <si>
    <t>^TTMN</t>
  </si>
  <si>
    <t>SPT25352622</t>
  </si>
  <si>
    <t>S&amp;P/TSX Capped Materials Index CAD Price</t>
  </si>
  <si>
    <t>^TTMT</t>
  </si>
  <si>
    <t>SPT183395708</t>
  </si>
  <si>
    <t>Proshares Ultrapro Short 20 Year Treasury (NAV) Fund Price</t>
  </si>
  <si>
    <t>^TTT</t>
  </si>
  <si>
    <t>SPT25352608</t>
  </si>
  <si>
    <t>S&amp;P/TSX Capped Information Technology Index CAD Price</t>
  </si>
  <si>
    <t>^TTTK</t>
  </si>
  <si>
    <t>SPT25352619</t>
  </si>
  <si>
    <t>S&amp;P/TSX Capped Telecommunication Services Index CAD Price</t>
  </si>
  <si>
    <t>^TTTS</t>
  </si>
  <si>
    <t>SPT25352620</t>
  </si>
  <si>
    <t>S&amp;P/TSX Capped Utilities Index CAD Price</t>
  </si>
  <si>
    <t>^TTUT</t>
  </si>
  <si>
    <t>SPT61793458</t>
  </si>
  <si>
    <t>PIMCO 1-3 Year U.S Treasury Index (NAV) Price</t>
  </si>
  <si>
    <t>^TUZ</t>
  </si>
  <si>
    <t>SPT140621778</t>
  </si>
  <si>
    <t>Teucrium Wheat Fund Benchmark Index Price</t>
  </si>
  <si>
    <t>^TWEAT</t>
  </si>
  <si>
    <t>SPT31335566</t>
  </si>
  <si>
    <t>UltraShort Russell2000 ProShares Index (NAV) Price</t>
  </si>
  <si>
    <t>^TWM</t>
  </si>
  <si>
    <t>SPT243806976</t>
  </si>
  <si>
    <t>SPDR Russel 2000 ETF (NAV) Index Price</t>
  </si>
  <si>
    <t>^TWOK</t>
  </si>
  <si>
    <t>SPT25352605</t>
  </si>
  <si>
    <t>S&amp;P/TSX SmallCap Index CAD Price</t>
  </si>
  <si>
    <t>^TX20</t>
  </si>
  <si>
    <t>SPT25352604</t>
  </si>
  <si>
    <t>S&amp;P/TSX Completion Index CAD Price</t>
  </si>
  <si>
    <t>^TX40</t>
  </si>
  <si>
    <t>SPT25352601</t>
  </si>
  <si>
    <t>S&amp;P/TSX 60 Index CAD Price</t>
  </si>
  <si>
    <t>^TX60</t>
  </si>
  <si>
    <t>SPT25352602</t>
  </si>
  <si>
    <t>S&amp;P/TSX 60 Capped Index CAD Price</t>
  </si>
  <si>
    <t>^TX6C</t>
  </si>
  <si>
    <t>SPT38247726</t>
  </si>
  <si>
    <t>S&amp;P/TSX Canadian Dividend Aristocrats Index CAD Price</t>
  </si>
  <si>
    <t>^TXDV</t>
  </si>
  <si>
    <t>SPT51973648</t>
  </si>
  <si>
    <t>Technology BUL 3x Shrs (NAV) Price</t>
  </si>
  <si>
    <t>^TYH</t>
  </si>
  <si>
    <t>SPT51973649</t>
  </si>
  <si>
    <t>Technology BER 3x Shrs (NAV) Price</t>
  </si>
  <si>
    <t>^TYP</t>
  </si>
  <si>
    <t>SPT2596332</t>
  </si>
  <si>
    <t>CBOE INT RATE 30 YR T BOND Price</t>
  </si>
  <si>
    <t>^TYX</t>
  </si>
  <si>
    <t>SPT228535943</t>
  </si>
  <si>
    <t>Ubs E-Tracs  Bloomberg CMCI Agriculture ETN (Intraday) Index Price</t>
  </si>
  <si>
    <t>^UAG</t>
  </si>
  <si>
    <t>SPT32199652</t>
  </si>
  <si>
    <t>FTSE 350 Mining Index (GBP) Price</t>
  </si>
  <si>
    <t>^UB04</t>
  </si>
  <si>
    <t>SPT32199655</t>
  </si>
  <si>
    <t>FTSE 350 Oil &amp; Gas Index (GBP) Price</t>
  </si>
  <si>
    <t>^UB07</t>
  </si>
  <si>
    <t>SPT32199658</t>
  </si>
  <si>
    <t>FTSE 350 Chemicals Index (GBP) Price</t>
  </si>
  <si>
    <t>^UB11</t>
  </si>
  <si>
    <t>SPT32199661</t>
  </si>
  <si>
    <t>FTSE 350 Construction &amp; Materials Index (GBP) Price</t>
  </si>
  <si>
    <t>^UB13</t>
  </si>
  <si>
    <t>SPT32199664</t>
  </si>
  <si>
    <t>FTSE 350 Aerospace &amp; Defence Index (GBP) Price</t>
  </si>
  <si>
    <t>^UB21</t>
  </si>
  <si>
    <t>SPT32199667</t>
  </si>
  <si>
    <t>FTSE 350 Electronic &amp; Electrical Equipment Index (GBP) Price</t>
  </si>
  <si>
    <t>^UB25</t>
  </si>
  <si>
    <t>SPT32199670</t>
  </si>
  <si>
    <t>FTSE 350 Automobiles &amp; Parts Index (GBP) Price</t>
  </si>
  <si>
    <t>^UB31</t>
  </si>
  <si>
    <t>SPT32199673</t>
  </si>
  <si>
    <t>FTSE 350 Household Goods &amp; Textiles Index (GBP) Price</t>
  </si>
  <si>
    <t>^UB34</t>
  </si>
  <si>
    <t>SPT32199676</t>
  </si>
  <si>
    <t>FTSE 350 Beverages Index (GBP) Price</t>
  </si>
  <si>
    <t>^UB41</t>
  </si>
  <si>
    <t>SPT32199679</t>
  </si>
  <si>
    <t>FTSE 350 Food Producers &amp; Processors Index (GBP) Price</t>
  </si>
  <si>
    <t>^UB43</t>
  </si>
  <si>
    <t>SPT32199682</t>
  </si>
  <si>
    <t>FTSE 350 Tobacco Index (GBP) Price</t>
  </si>
  <si>
    <t>^UB49</t>
  </si>
  <si>
    <t>SPT32199685</t>
  </si>
  <si>
    <t>FTSE 350 General Retailers Index (GBP) Price</t>
  </si>
  <si>
    <t>^UB52</t>
  </si>
  <si>
    <t>SPT32199688</t>
  </si>
  <si>
    <t>FTSE 350 Media &amp; Photography Index (GBP) Price</t>
  </si>
  <si>
    <t>^UB54</t>
  </si>
  <si>
    <t>SPT32199691</t>
  </si>
  <si>
    <t>FTSE 350 Travel &amp; Leisure Index (GBP) Price</t>
  </si>
  <si>
    <t>^UB5700</t>
  </si>
  <si>
    <t>SPT32199694</t>
  </si>
  <si>
    <t>FTSE 350 Support Services Index (GBP) Price</t>
  </si>
  <si>
    <t>^UB58</t>
  </si>
  <si>
    <t>SPT32199697</t>
  </si>
  <si>
    <t>FTSE 350 Food &amp; Drug Retailers Index (GBP) Price</t>
  </si>
  <si>
    <t>^UB63</t>
  </si>
  <si>
    <t>SPT32199700</t>
  </si>
  <si>
    <t>FTSE 350 Electricity Index (GBP) Price</t>
  </si>
  <si>
    <t>^UB72</t>
  </si>
  <si>
    <t>SPT32199703</t>
  </si>
  <si>
    <t>FTSE 350 Banks Index (GBP) Price</t>
  </si>
  <si>
    <t>^UB81</t>
  </si>
  <si>
    <t>SPT32199706</t>
  </si>
  <si>
    <t>FTSE 350 Investment Companies Index (GBP) Price</t>
  </si>
  <si>
    <t>^UB85</t>
  </si>
  <si>
    <t>SPT32199709</t>
  </si>
  <si>
    <t>FTSE 350 Real Estate Index (GBP) Price</t>
  </si>
  <si>
    <t>^UB86</t>
  </si>
  <si>
    <t>SPT32199715</t>
  </si>
  <si>
    <t>FTSE 350 Software &amp; Computer Services Index (GBP) Price</t>
  </si>
  <si>
    <t>^UB97</t>
  </si>
  <si>
    <t>SPT228535945</t>
  </si>
  <si>
    <t>UBS E-TRACS Bloomberg CMCI Gold ETN (Intraday) Index Price</t>
  </si>
  <si>
    <t>^UBG</t>
  </si>
  <si>
    <t>SPT109238424</t>
  </si>
  <si>
    <t>Proshares Ultra 20 Plus Year Treasury (NAV) Index Price</t>
  </si>
  <si>
    <t>^UBT</t>
  </si>
  <si>
    <t>SPT35192393</t>
  </si>
  <si>
    <t>ProShares Ultra Consumer Services (NAV) Index Price</t>
  </si>
  <si>
    <t>^UCC</t>
  </si>
  <si>
    <t>SPT126977849</t>
  </si>
  <si>
    <t>UBS AG Jersey Branch CMCI ETN 38 (Intraday) Index Price</t>
  </si>
  <si>
    <t>^UCI</t>
  </si>
  <si>
    <t>SPT51972383</t>
  </si>
  <si>
    <t>ProShares Ultra DJ-AIG Crude Oil (NAV) Price</t>
  </si>
  <si>
    <t>^UCO</t>
  </si>
  <si>
    <t>SPT31091240</t>
  </si>
  <si>
    <t>Powershares DB US Dollar Index Bearish Fund Price</t>
  </si>
  <si>
    <t>^UDN</t>
  </si>
  <si>
    <t>SPT118480562</t>
  </si>
  <si>
    <t>ProShares UltraPro Dow 30 Index (NAV) Price</t>
  </si>
  <si>
    <t>^UDOW</t>
  </si>
  <si>
    <t>SPT41619762</t>
  </si>
  <si>
    <t>United States Gasoline Fund (NAV) Index Price</t>
  </si>
  <si>
    <t>^UGA</t>
  </si>
  <si>
    <t>SPT35192391</t>
  </si>
  <si>
    <t>ProShares Ultra Consumer Goods (NAV) Index Price</t>
  </si>
  <si>
    <t>^UGE</t>
  </si>
  <si>
    <t>SPT141808258</t>
  </si>
  <si>
    <t>VelocityShares 3x Long Gold ETN (NAV) Index Price</t>
  </si>
  <si>
    <t>^UGLD</t>
  </si>
  <si>
    <t>SPT43254826</t>
  </si>
  <si>
    <t>US Oil Fund (NAV) Index Price</t>
  </si>
  <si>
    <t>^UHN</t>
  </si>
  <si>
    <t>SPT129931800</t>
  </si>
  <si>
    <t>Proshares Ultra High Yield ETF (NAV) Index Price</t>
  </si>
  <si>
    <t>^UJB</t>
  </si>
  <si>
    <t>SPT233428941</t>
  </si>
  <si>
    <t>Nasdaq United Kingdom Dividend Achievers Index Price</t>
  </si>
  <si>
    <t>^UKDA</t>
  </si>
  <si>
    <t>SPT51972385</t>
  </si>
  <si>
    <t>Proshares Ult Ulteuro (NAV) Price</t>
  </si>
  <si>
    <t>^ULE</t>
  </si>
  <si>
    <t>SPT248763989</t>
  </si>
  <si>
    <t>SPDR SSgA Ultra Short Term Bond (NAV) Index Price</t>
  </si>
  <si>
    <t>^ULST</t>
  </si>
  <si>
    <t>SPT118480566</t>
  </si>
  <si>
    <t>ProShares UltraPro MidCap 400 Index (NAV) Price</t>
  </si>
  <si>
    <t>^UMDD</t>
  </si>
  <si>
    <t>SPT33914311</t>
  </si>
  <si>
    <t>United State Natural Gas Fund LP Index (NAV) Price</t>
  </si>
  <si>
    <t>^UNG</t>
  </si>
  <si>
    <t>SPT79721060</t>
  </si>
  <si>
    <t>United States 12 Month Natural Gas Index (NAV) Price</t>
  </si>
  <si>
    <t>^UNL</t>
  </si>
  <si>
    <t>SPT26591480</t>
  </si>
  <si>
    <t>United States Oil Fund Index - NET ASSET VAL Price</t>
  </si>
  <si>
    <t>^UOI</t>
  </si>
  <si>
    <t>SPT119049750</t>
  </si>
  <si>
    <t>ProShares Ultra MSCI Europe (NAV) Index Price</t>
  </si>
  <si>
    <t>^UPV</t>
  </si>
  <si>
    <t>SPT35192529</t>
  </si>
  <si>
    <t>ProShares Ultra Utilities (INTRADAY) Index Price</t>
  </si>
  <si>
    <t>^UPW</t>
  </si>
  <si>
    <t>SPT35192404</t>
  </si>
  <si>
    <t>ProShares Ultra Real Estate (NAV) Index Price</t>
  </si>
  <si>
    <t>^URE</t>
  </si>
  <si>
    <t>SPT118480570</t>
  </si>
  <si>
    <t>ProShares UltraPro Russell 2000 Index (NAV) Price</t>
  </si>
  <si>
    <t>^URTY</t>
  </si>
  <si>
    <t>SPT191178434</t>
  </si>
  <si>
    <t>United States Agriculture (NAV) Fund Index Price</t>
  </si>
  <si>
    <t>^USAG</t>
  </si>
  <si>
    <t>SPT118906868</t>
  </si>
  <si>
    <t>United States Commodity (NAV) Index Price</t>
  </si>
  <si>
    <t>^USCI</t>
  </si>
  <si>
    <t>SPT35192406</t>
  </si>
  <si>
    <t>ProShares Ultra Semiconductors (NAV) Index Price</t>
  </si>
  <si>
    <t>^USD</t>
  </si>
  <si>
    <t>SPT141809583</t>
  </si>
  <si>
    <t>VelocityShares 3x Long Silver ETN (NAV) Index Price</t>
  </si>
  <si>
    <t>^USLV</t>
  </si>
  <si>
    <t>SPT215928940</t>
  </si>
  <si>
    <t>iShares MSCI USA Minimum Volatility (NAV) Index Fund Price</t>
  </si>
  <si>
    <t>^USMV</t>
  </si>
  <si>
    <t>SPT109238422</t>
  </si>
  <si>
    <t>Proshares Ultra 7-10 Year Treasury (NAV) Index Price</t>
  </si>
  <si>
    <t>^UST</t>
  </si>
  <si>
    <t>SPT126977850</t>
  </si>
  <si>
    <t>UBS AG Jersey Branch CMCI Silver (Intraday) Index Price</t>
  </si>
  <si>
    <t>^USV</t>
  </si>
  <si>
    <t>SPT2636561</t>
  </si>
  <si>
    <t>Philadelphia Utility Index Price</t>
  </si>
  <si>
    <t>^UTY</t>
  </si>
  <si>
    <t>SPT37285136</t>
  </si>
  <si>
    <t>Powershares DB US Dollar Index Bullish Fund Price</t>
  </si>
  <si>
    <t>^UUP</t>
  </si>
  <si>
    <t>SPT141539560</t>
  </si>
  <si>
    <t>ProShares Ultra VIX Short-Term Futures ETF (NAV) Index Price</t>
  </si>
  <si>
    <t>^UVXY</t>
  </si>
  <si>
    <t>SPT31335558</t>
  </si>
  <si>
    <t>Ultra Russell2000 ProShares Index (NAV) Price</t>
  </si>
  <si>
    <t>^UWM</t>
  </si>
  <si>
    <t>SPT412911324</t>
  </si>
  <si>
    <t>VelocityShares 3x Long Crude Oil ETN S&amp;P GSCI Oil (NAV) Index Price</t>
  </si>
  <si>
    <t>^UWT</t>
  </si>
  <si>
    <t>SPT35192399</t>
  </si>
  <si>
    <t>ProShares Ultra Industrials (NAV) Index Price</t>
  </si>
  <si>
    <t>^UXI</t>
  </si>
  <si>
    <t>SPT35192395</t>
  </si>
  <si>
    <t>ProShares Ultra Financials (NAV) Index Price</t>
  </si>
  <si>
    <t>^UYG</t>
  </si>
  <si>
    <t>SPT35192389</t>
  </si>
  <si>
    <t>ProShares Ultra Basic Materials (NAV) Index Price</t>
  </si>
  <si>
    <t>^UYM</t>
  </si>
  <si>
    <t>SPT248747089</t>
  </si>
  <si>
    <t>Value Line Arithmetic (USD) Index Price</t>
  </si>
  <si>
    <t>^VALUA</t>
  </si>
  <si>
    <t>SPT248747090</t>
  </si>
  <si>
    <t>Value Line Geometric (USD) Index Price</t>
  </si>
  <si>
    <t>^VALUG</t>
  </si>
  <si>
    <t>SPT8813307</t>
  </si>
  <si>
    <t>Vanguard Materials Vipers Index Price</t>
  </si>
  <si>
    <t>^VAW</t>
  </si>
  <si>
    <t>SPT8813299</t>
  </si>
  <si>
    <t>Vanguard Small-Cap VIPERs Index (NAV) Price</t>
  </si>
  <si>
    <t>^VB</t>
  </si>
  <si>
    <t>SPT8813300</t>
  </si>
  <si>
    <t>Vanguard Small Cap Growth Vipers Index Price</t>
  </si>
  <si>
    <t>^VBK</t>
  </si>
  <si>
    <t>SPT8813301</t>
  </si>
  <si>
    <t>Vanguard Small Cap Value Vipers Index Price</t>
  </si>
  <si>
    <t>^VBR</t>
  </si>
  <si>
    <t>SPT8813302</t>
  </si>
  <si>
    <t>Vanguard Consumer Discretionary Vipers Index (NAV) Price</t>
  </si>
  <si>
    <t>^VCR</t>
  </si>
  <si>
    <t>SPT8813303</t>
  </si>
  <si>
    <t>Vanguard Consumer Staples Vipers Index Price</t>
  </si>
  <si>
    <t>^VDC</t>
  </si>
  <si>
    <t>SPT11850314</t>
  </si>
  <si>
    <t>Vanguard Energy Vipers ETF Index Price</t>
  </si>
  <si>
    <t>^VDE</t>
  </si>
  <si>
    <t>SPT2596204</t>
  </si>
  <si>
    <t>CBOE DJ Transportation Average (Reduced Value) - VDN Price</t>
  </si>
  <si>
    <t>^VDN</t>
  </si>
  <si>
    <t>SPT2596208</t>
  </si>
  <si>
    <t>CBOE DJ Utilities Average (Reduced Value) - VDU Price</t>
  </si>
  <si>
    <t>^VDU</t>
  </si>
  <si>
    <t>SPT2598605</t>
  </si>
  <si>
    <t>NASDAQ 100 Index (Reduced Value) - VDX Price</t>
  </si>
  <si>
    <t>^VDX</t>
  </si>
  <si>
    <t>SPT35901781</t>
  </si>
  <si>
    <t>FTSE Developed ex North America (NAV) Index Price</t>
  </si>
  <si>
    <t>^VEA</t>
  </si>
  <si>
    <t>SPT217363030</t>
  </si>
  <si>
    <t>AdvisorShares STAR Global Buy-Write ETF (NAV) Index Price</t>
  </si>
  <si>
    <t>^VEGA</t>
  </si>
  <si>
    <t>SPT72424903</t>
  </si>
  <si>
    <t>NYSE Arca Mini-Biotechnology Settlement Value Index Price</t>
  </si>
  <si>
    <t>^VFY</t>
  </si>
  <si>
    <t>SPT72424905</t>
  </si>
  <si>
    <t>NYSE Arca Mini-Pharmaceutical Settlement Value Index Price</t>
  </si>
  <si>
    <t>^VGH</t>
  </si>
  <si>
    <t>SPT20877097</t>
  </si>
  <si>
    <t>Vanguard European Vipers Index Price</t>
  </si>
  <si>
    <t>^VGK</t>
  </si>
  <si>
    <t>SPT8813306</t>
  </si>
  <si>
    <t>Vanguard Info Tech Vipers Index Price</t>
  </si>
  <si>
    <t>^VGT</t>
  </si>
  <si>
    <t>SPT8813305</t>
  </si>
  <si>
    <t>Vanguard Health Care Vipers Index Price</t>
  </si>
  <si>
    <t>^VHT</t>
  </si>
  <si>
    <t>SPT47685736</t>
  </si>
  <si>
    <t>CBOE Far Term Volatility Index (VIF) Price</t>
  </si>
  <si>
    <t>^VIF</t>
  </si>
  <si>
    <t>SPT26953462</t>
  </si>
  <si>
    <t>Vanguard Dividend Appreciation VIPERs Index (NAV) Price</t>
  </si>
  <si>
    <t>^VIG</t>
  </si>
  <si>
    <t>SPT47685735</t>
  </si>
  <si>
    <t>CBOE Near Term Volatility Index (VIN) Price</t>
  </si>
  <si>
    <t>^VIN</t>
  </si>
  <si>
    <t>SPT2596230</t>
  </si>
  <si>
    <t>CBOE Oil Index (Reduced Value) - VIO Price</t>
  </si>
  <si>
    <t>^VIO</t>
  </si>
  <si>
    <t>SPT119126140</t>
  </si>
  <si>
    <t>Vanguard S&amp;P Small-Cap 600 Growth ETF (NAV) Index Price</t>
  </si>
  <si>
    <t>^VIOG</t>
  </si>
  <si>
    <t>SPT119126138</t>
  </si>
  <si>
    <t>Vanguard S&amp;P Small-Cap 600 ETF (NAV) Index Price</t>
  </si>
  <si>
    <t>^VIOO</t>
  </si>
  <si>
    <t>SPT119126142</t>
  </si>
  <si>
    <t>Vanguard Small-Cap 600 Value ETF (NAV) Index Price</t>
  </si>
  <si>
    <t>^VIOV</t>
  </si>
  <si>
    <t>SPT11850311</t>
  </si>
  <si>
    <t>Vanguard Industrials VIPERs ETF (Intraday Value) Index Price</t>
  </si>
  <si>
    <t>^VIS</t>
  </si>
  <si>
    <t>SPT9461490</t>
  </si>
  <si>
    <t>CBOE Volatility S&amp;P 500 Index Price</t>
  </si>
  <si>
    <t>^VIX</t>
  </si>
  <si>
    <t>SPT118371640</t>
  </si>
  <si>
    <t>ProShares VIX Medium-Term Futures (NAV) Index Price</t>
  </si>
  <si>
    <t>^VIXM</t>
  </si>
  <si>
    <t>SPT118371638</t>
  </si>
  <si>
    <t>ProShares VIX Short-Term Futures (NAV) Index Price</t>
  </si>
  <si>
    <t>^VIXY</t>
  </si>
  <si>
    <t>SPT72428326</t>
  </si>
  <si>
    <t>NYSE Arca Mini-Scurt Broker-Dealer Settlement Value Index Price</t>
  </si>
  <si>
    <t>^VJW</t>
  </si>
  <si>
    <t>SPT223496071</t>
  </si>
  <si>
    <t>SPDR S&amp;P 1500 Value Tilt ETF (NAV) Index Price</t>
  </si>
  <si>
    <t>^VLU</t>
  </si>
  <si>
    <t>SPT237017545</t>
  </si>
  <si>
    <t>MSCI US Value Factor (NAV) Index Price</t>
  </si>
  <si>
    <t>^VLUE</t>
  </si>
  <si>
    <t>SPT430046346</t>
  </si>
  <si>
    <t>Alpha Architect Value Momentum Trend ETF (Intraday) Index Price</t>
  </si>
  <si>
    <t>^VMOT</t>
  </si>
  <si>
    <t>SPT613760803</t>
  </si>
  <si>
    <t>VN30 VND Price</t>
  </si>
  <si>
    <t>^VN30</t>
  </si>
  <si>
    <t>SPT613760807</t>
  </si>
  <si>
    <t>VN30 TRI VND Price</t>
  </si>
  <si>
    <t>^VN30TRI</t>
  </si>
  <si>
    <t>SPT11850317</t>
  </si>
  <si>
    <t>Vanguard REIT Vipers ETF Index Price</t>
  </si>
  <si>
    <t>^VNQ</t>
  </si>
  <si>
    <t>SPT8813298</t>
  </si>
  <si>
    <t>Vanguard MidCap Vipers Index Price</t>
  </si>
  <si>
    <t>^VO</t>
  </si>
  <si>
    <t>SPT242036606</t>
  </si>
  <si>
    <t>Nations Voldex (USD) Index Price</t>
  </si>
  <si>
    <t>^VOLI</t>
  </si>
  <si>
    <t>SPT119125165</t>
  </si>
  <si>
    <t>Vanguard S&amp;P 500 ETF (NAV) Index Price</t>
  </si>
  <si>
    <t>^VOO</t>
  </si>
  <si>
    <t>SPT119125167</t>
  </si>
  <si>
    <t>Vanguard 500 Growth ETF (NAV) Index Price</t>
  </si>
  <si>
    <t>^VOOG</t>
  </si>
  <si>
    <t>SPT119125169</t>
  </si>
  <si>
    <t>Vanguard S&amp;P 500 Value ETF (NAV) Index Price</t>
  </si>
  <si>
    <t>^VOOV</t>
  </si>
  <si>
    <t>SPT28813438</t>
  </si>
  <si>
    <t>Vanguard Mid Cap Growth (NAV) Index Price</t>
  </si>
  <si>
    <t>^VOT</t>
  </si>
  <si>
    <t>SPT11850316</t>
  </si>
  <si>
    <t>Vanguard Telecom Services Vipers ETF Index Price</t>
  </si>
  <si>
    <t>^VOX</t>
  </si>
  <si>
    <t>SPT20877098</t>
  </si>
  <si>
    <t>Vanguard Pacific Vipers Index Price</t>
  </si>
  <si>
    <t>^VPL</t>
  </si>
  <si>
    <t>SPT8813308</t>
  </si>
  <si>
    <t>Vanguard Utilities Vipers Index Price</t>
  </si>
  <si>
    <t>^VPU</t>
  </si>
  <si>
    <t>SPT127593478</t>
  </si>
  <si>
    <t>S&amp;P Veqtor (INTRADAY) Index Price</t>
  </si>
  <si>
    <t>^VQT</t>
  </si>
  <si>
    <t>SPT264568488</t>
  </si>
  <si>
    <t>PowerShares Variable Rate Preferred Portfolio (NAV) Index Price</t>
  </si>
  <si>
    <t>^VRP</t>
  </si>
  <si>
    <t>SPT58810723</t>
  </si>
  <si>
    <t>Vanguard FTSE All World Russell Small Cap (NAV) Index Price</t>
  </si>
  <si>
    <t>^VSS</t>
  </si>
  <si>
    <t>SPT256879550</t>
  </si>
  <si>
    <t>CBOE SPX Far Term VXST Index Price</t>
  </si>
  <si>
    <t>^VSTF</t>
  </si>
  <si>
    <t>SPT256879549</t>
  </si>
  <si>
    <t>CBOE SPX Near Term VXST Index Price</t>
  </si>
  <si>
    <t>^VSTN</t>
  </si>
  <si>
    <t>SPT228852586</t>
  </si>
  <si>
    <t>Vanguard Total World Stock ETF (NAV) Index Price</t>
  </si>
  <si>
    <t>^VT</t>
  </si>
  <si>
    <t>SPT2617657</t>
  </si>
  <si>
    <t>Vipers Index Fund - Vanguard Total Market Price</t>
  </si>
  <si>
    <t>^VTI</t>
  </si>
  <si>
    <t>SPT8813297</t>
  </si>
  <si>
    <t>Vanguard Value Vipers Index (NAV) Price</t>
  </si>
  <si>
    <t>^VTV</t>
  </si>
  <si>
    <t>SPT8813296</t>
  </si>
  <si>
    <t>Vanguard Growth Vipers Index Price</t>
  </si>
  <si>
    <t>^VUG</t>
  </si>
  <si>
    <t>SPT207294094</t>
  </si>
  <si>
    <t>Vanguard S&amp;P 500 ETF USD Index Price</t>
  </si>
  <si>
    <t>^VUSD</t>
  </si>
  <si>
    <t>SPT8813295</t>
  </si>
  <si>
    <t>Vanguard Large Cap Vipers Index Price</t>
  </si>
  <si>
    <t>^VV</t>
  </si>
  <si>
    <t>SPT204549088</t>
  </si>
  <si>
    <t>CBOE VVIX Index Price</t>
  </si>
  <si>
    <t>^VVIX</t>
  </si>
  <si>
    <t>SPT71511395</t>
  </si>
  <si>
    <t>CBOE Market Volatility - SPX Offer Price Index Price</t>
  </si>
  <si>
    <t>^VWA</t>
  </si>
  <si>
    <t>SPT71511394</t>
  </si>
  <si>
    <t>CBOE Market Volatility - SPX Bid Price Index Price</t>
  </si>
  <si>
    <t>^VWB</t>
  </si>
  <si>
    <t>SPT20877099</t>
  </si>
  <si>
    <t>Vanguard Emerging Markets Vipers Index Price</t>
  </si>
  <si>
    <t>^VWO</t>
  </si>
  <si>
    <t>SPT226772411</t>
  </si>
  <si>
    <t>Vanguard FTSE All World ETF (CHF) (Intraday) NAV Index Price</t>
  </si>
  <si>
    <t>^VWRLF</t>
  </si>
  <si>
    <t>SPT26302183</t>
  </si>
  <si>
    <t>Cboe Jumbo Volatility Index - CBOE JUMBO VOLAT Price</t>
  </si>
  <si>
    <t>^VXB</t>
  </si>
  <si>
    <t>SPT13635092</t>
  </si>
  <si>
    <t>CBOE Dow Jones Industrial Average Volatility Index Price</t>
  </si>
  <si>
    <t>^VXD</t>
  </si>
  <si>
    <t>SPT159236929</t>
  </si>
  <si>
    <t>CBOE Emerging Markets Volatility Index Price</t>
  </si>
  <si>
    <t>^VXEEM</t>
  </si>
  <si>
    <t>SPT178016644</t>
  </si>
  <si>
    <t>CBOE Brazil ETF Volatility Index Price</t>
  </si>
  <si>
    <t>^VXEWZ</t>
  </si>
  <si>
    <t>SPT39535540</t>
  </si>
  <si>
    <t>CBOE Nasdaq 100 Volatility Index Price</t>
  </si>
  <si>
    <t>^VXN</t>
  </si>
  <si>
    <t>SPT2596680</t>
  </si>
  <si>
    <t>CBOE Market Volatility Index Price</t>
  </si>
  <si>
    <t>^VXO</t>
  </si>
  <si>
    <t>SPT261790264</t>
  </si>
  <si>
    <t>CBOE Short-Term Volatility Index  (Vxst) Price</t>
  </si>
  <si>
    <t>^VXST</t>
  </si>
  <si>
    <t>SPT119130841</t>
  </si>
  <si>
    <t>Vanguard Total International Stock ETF Index Price</t>
  </si>
  <si>
    <t>^VXUS</t>
  </si>
  <si>
    <t>SPT71511393</t>
  </si>
  <si>
    <t>CBOE S&amp;P 500 Three-Month Volatility Index Price</t>
  </si>
  <si>
    <t>^VXV</t>
  </si>
  <si>
    <t>SPT127196554</t>
  </si>
  <si>
    <t>S&amp;P 500 VIX Mid-Term Futures Index Price</t>
  </si>
  <si>
    <t>^VXZ</t>
  </si>
  <si>
    <t>SPT30236211</t>
  </si>
  <si>
    <t>Vanguard High Dividend Yld Etf - NAV Price</t>
  </si>
  <si>
    <t>^VYM</t>
  </si>
  <si>
    <t>SPT61879235</t>
  </si>
  <si>
    <t>Wells Fargo Hybrid &amp; Preferred Security Capital Weighted Index Price</t>
  </si>
  <si>
    <t>^WAGG</t>
  </si>
  <si>
    <t>SPT414196467</t>
  </si>
  <si>
    <t>WBI Power Factor High Dividend ETF (NAV) Index Price</t>
  </si>
  <si>
    <t>^WBIY</t>
  </si>
  <si>
    <t>SPT84797888</t>
  </si>
  <si>
    <t>TR/Jeff CRB WildCatters Energy Equity Index Price</t>
  </si>
  <si>
    <t>^WCATI</t>
  </si>
  <si>
    <t>SPT241192508</t>
  </si>
  <si>
    <t>SPDR S&amp;P Global Dividend ETF (NAV) Index Price</t>
  </si>
  <si>
    <t>^WDIV</t>
  </si>
  <si>
    <t>SPT412911329</t>
  </si>
  <si>
    <t>The Wear ETF (Intraday) Index Price</t>
  </si>
  <si>
    <t>^WEAR</t>
  </si>
  <si>
    <t>SPT140672203</t>
  </si>
  <si>
    <t>Teucrium Wheat Fund (NAV) Index Price</t>
  </si>
  <si>
    <t>^WEAT</t>
  </si>
  <si>
    <t>SPT127526167</t>
  </si>
  <si>
    <t>Wells Fargo Business Development Company Index Price</t>
  </si>
  <si>
    <t>^WFBDC</t>
  </si>
  <si>
    <t>SPT423951906</t>
  </si>
  <si>
    <t>Wells Fargo US REIT (Total Return) Index Price</t>
  </si>
  <si>
    <t>^WFUSR</t>
  </si>
  <si>
    <t>SPT32199721</t>
  </si>
  <si>
    <t>FTSE World Index ex South Africa Index (USD) Price</t>
  </si>
  <si>
    <t>^WI02</t>
  </si>
  <si>
    <t>SPT42440980</t>
  </si>
  <si>
    <t>SPDR DB International Government Inflation-Protected Bond (NAV) Index Price</t>
  </si>
  <si>
    <t>^WIP</t>
  </si>
  <si>
    <t>SPT2596110</t>
  </si>
  <si>
    <t>CBOE Russell 2000 Index LEAPS - WRU Price</t>
  </si>
  <si>
    <t>^WRU</t>
  </si>
  <si>
    <t>SPT404931779</t>
  </si>
  <si>
    <t>Spirited Funds ETF/MG Whiskey and Spirits (NAV) Index Price</t>
  </si>
  <si>
    <t>^WSKY</t>
  </si>
  <si>
    <t>SPT243662997</t>
  </si>
  <si>
    <t>Nasdaq US Benchmark Gas Water &amp; Multiutilities (AUD) (Net Total Return) Index Price</t>
  </si>
  <si>
    <t>^X</t>
  </si>
  <si>
    <t>SPT50817281</t>
  </si>
  <si>
    <t>S&amp;P/ASX 300 Household &amp; Personal Products (Industry Group) AUD Price</t>
  </si>
  <si>
    <t>^XAF</t>
  </si>
  <si>
    <t>SPT2589693</t>
  </si>
  <si>
    <t>NYSE Arca Airline Index Price</t>
  </si>
  <si>
    <t>^XAL</t>
  </si>
  <si>
    <t>SPT20246498</t>
  </si>
  <si>
    <t>S&amp;P/ASX All Ordinaries Index AUD Price</t>
  </si>
  <si>
    <t>^XAO</t>
  </si>
  <si>
    <t>SPT141106308</t>
  </si>
  <si>
    <t>SPDR S&amp;P Aerospace &amp; Defense ETF (NAV) Index Price</t>
  </si>
  <si>
    <t>^XAR</t>
  </si>
  <si>
    <t>SPT50817282</t>
  </si>
  <si>
    <t>S&amp;P/ASX All Australian 200 AUD Price</t>
  </si>
  <si>
    <t>^XAT</t>
  </si>
  <si>
    <t>SPT2636707</t>
  </si>
  <si>
    <t>PHLX Gold Silver Sector Index Price</t>
  </si>
  <si>
    <t>^XAU</t>
  </si>
  <si>
    <t>SPT2593995</t>
  </si>
  <si>
    <t>AMEX Composite Index Price</t>
  </si>
  <si>
    <t>^XAX</t>
  </si>
  <si>
    <t>SPT2586322</t>
  </si>
  <si>
    <t>AMEX Securities Broker/Dealer Price</t>
  </si>
  <si>
    <t>^XBD</t>
  </si>
  <si>
    <t>SPT25792277</t>
  </si>
  <si>
    <t>SPDR Biotech Fund Index Price</t>
  </si>
  <si>
    <t>^XBI</t>
  </si>
  <si>
    <t>SPT40335685</t>
  </si>
  <si>
    <t>AMEX Securities Broker/Dealer Settlement Value Index Price</t>
  </si>
  <si>
    <t>^XBS</t>
  </si>
  <si>
    <t>SPT8493412</t>
  </si>
  <si>
    <t>PHLX Canadian Dollar U.S. Dollar Settled Currency Options Index Price</t>
  </si>
  <si>
    <t>^XCD</t>
  </si>
  <si>
    <t>SPT2589723</t>
  </si>
  <si>
    <t>NYSE Arca Computer Technology Index Price</t>
  </si>
  <si>
    <t>^XCI</t>
  </si>
  <si>
    <t>SPT35877245</t>
  </si>
  <si>
    <t>PHLX Dollar Settled Australian Index Price</t>
  </si>
  <si>
    <t>^XDA</t>
  </si>
  <si>
    <t>SPT31017627</t>
  </si>
  <si>
    <t>PHLX British Pound U.S. Dollar Settled Currency Options Index Price</t>
  </si>
  <si>
    <t>^XDB</t>
  </si>
  <si>
    <t>SPT35877246</t>
  </si>
  <si>
    <t>PHLX Dollar Settled Canadian Index Price</t>
  </si>
  <si>
    <t>^XDC</t>
  </si>
  <si>
    <t>SPT31017628</t>
  </si>
  <si>
    <t>PHLX Euro Index Price</t>
  </si>
  <si>
    <t>^XDE</t>
  </si>
  <si>
    <t>SPT32199793</t>
  </si>
  <si>
    <t>S&amp;P/ASX 200 Consumer Discretionary Sector Index AUD Price</t>
  </si>
  <si>
    <t>^XDJ</t>
  </si>
  <si>
    <t>SPT35877244</t>
  </si>
  <si>
    <t>PHLX Dollar Settled Japanese Yen Index Price</t>
  </si>
  <si>
    <t>^XDN</t>
  </si>
  <si>
    <t>SPT35877243</t>
  </si>
  <si>
    <t>PHLX Dollar Settled Swiss Franc Index Price</t>
  </si>
  <si>
    <t>^XDS</t>
  </si>
  <si>
    <t>SPT61439583</t>
  </si>
  <si>
    <t>Nasdaq PHLX US Dollar Settled New Zealand Dollar Currency Options Index Price</t>
  </si>
  <si>
    <t>^XDZ</t>
  </si>
  <si>
    <t>SPT127371803</t>
  </si>
  <si>
    <t>S&amp;P/ASX Emerging Companies Index AUD Price</t>
  </si>
  <si>
    <t>^XEC</t>
  </si>
  <si>
    <t>SPT32199724</t>
  </si>
  <si>
    <t>S&amp;P/ASX 200 Energy Sector Index AUD Price</t>
  </si>
  <si>
    <t>^XEJ</t>
  </si>
  <si>
    <t>SPT2644181</t>
  </si>
  <si>
    <t>S&amp;P 100 European Index Price</t>
  </si>
  <si>
    <t>^XEO</t>
  </si>
  <si>
    <t>SPT27690757</t>
  </si>
  <si>
    <t>SPDR Oil &amp; Gas Equipment &amp; Services Fund Index (NAV) Price</t>
  </si>
  <si>
    <t>^XES</t>
  </si>
  <si>
    <t>SPT2594264</t>
  </si>
  <si>
    <t>AMEX Sector Index - Financial Price</t>
  </si>
  <si>
    <t>^XFI</t>
  </si>
  <si>
    <t>SPT32199727</t>
  </si>
  <si>
    <t>S&amp;P/ASX 200 Financials Price</t>
  </si>
  <si>
    <t>^XFJ</t>
  </si>
  <si>
    <t>SPT32199730</t>
  </si>
  <si>
    <t>S&amp;P/ASX 50 Index AUD Price</t>
  </si>
  <si>
    <t>^XFL</t>
  </si>
  <si>
    <t>SPT50817279</t>
  </si>
  <si>
    <t>S&amp;P/ASX ALL ORDINARIES Gold (Sub Industry) Index AUD Price</t>
  </si>
  <si>
    <t>^XGD</t>
  </si>
  <si>
    <t>SPT25792279</t>
  </si>
  <si>
    <t>SPDR Home Builders Fund Index Price</t>
  </si>
  <si>
    <t>^XHB</t>
  </si>
  <si>
    <t>SPT119131009</t>
  </si>
  <si>
    <t>SPDR S&amp;P Health Care Equipment ETF (NAV) Index Price</t>
  </si>
  <si>
    <t>^XHE</t>
  </si>
  <si>
    <t>SPT136988728</t>
  </si>
  <si>
    <t>PHLX Housing Sector (Total Return) Index Price</t>
  </si>
  <si>
    <t>^XHGX</t>
  </si>
  <si>
    <t>SPT32199733</t>
  </si>
  <si>
    <t>S&amp;P/ASX 200 Health Care Sector Index AUD Price</t>
  </si>
  <si>
    <t>^XHJ</t>
  </si>
  <si>
    <t>SPT2594266</t>
  </si>
  <si>
    <t>AMEX Sector Index - Healthcare Price</t>
  </si>
  <si>
    <t>^XHL</t>
  </si>
  <si>
    <t>SPT141106227</t>
  </si>
  <si>
    <t>SPDR S&amp;P Healthcare Services ETF (NAV) Index Price</t>
  </si>
  <si>
    <t>^XHS</t>
  </si>
  <si>
    <t>SPT2594268</t>
  </si>
  <si>
    <t>AMEX Sector Index - Industrial Price</t>
  </si>
  <si>
    <t>^XID</t>
  </si>
  <si>
    <t>SPT127371801</t>
  </si>
  <si>
    <t>S&amp;P/ASX Infrastructure Index AUD Price</t>
  </si>
  <si>
    <t>^XIF</t>
  </si>
  <si>
    <t>SPT2589687</t>
  </si>
  <si>
    <t>NYSE Arca Institutional Index Price</t>
  </si>
  <si>
    <t>^XII</t>
  </si>
  <si>
    <t>SPT32199736</t>
  </si>
  <si>
    <t>S&amp;P/ASX 200 Information Technology Sector Index AUD Price</t>
  </si>
  <si>
    <t>^XIJ</t>
  </si>
  <si>
    <t>SPT2594270</t>
  </si>
  <si>
    <t>AMEX Sector Index - Information Technologies Price</t>
  </si>
  <si>
    <t>^XIT</t>
  </si>
  <si>
    <t>SPT20246597</t>
  </si>
  <si>
    <t>S&amp;P ASX 200 Price</t>
  </si>
  <si>
    <t>^XJO</t>
  </si>
  <si>
    <t>SPT50817215</t>
  </si>
  <si>
    <t>S&amp;P/ASX 200 Resources AUD Price</t>
  </si>
  <si>
    <t>^XJR</t>
  </si>
  <si>
    <t>SPT32199739</t>
  </si>
  <si>
    <t>S&amp;P/ASX 300 Index AUD Price</t>
  </si>
  <si>
    <t>^XKO</t>
  </si>
  <si>
    <t>SPT2651470</t>
  </si>
  <si>
    <t>Select Sector SPDR (Total Return) Index - Basic Industries Price</t>
  </si>
  <si>
    <t>^XLB</t>
  </si>
  <si>
    <t>SPT2651478</t>
  </si>
  <si>
    <t>Select Sector SPDR (Total Return) Index - Energy Price</t>
  </si>
  <si>
    <t>^XLE</t>
  </si>
  <si>
    <t>SPT2651480</t>
  </si>
  <si>
    <t>Select Sector SPDR (Total Return) Index - Financial Price</t>
  </si>
  <si>
    <t>^XLF</t>
  </si>
  <si>
    <t>SPT22285865</t>
  </si>
  <si>
    <t>Rydex Russell Top 50 Index - NET ASSET VAL Price</t>
  </si>
  <si>
    <t>^XLG</t>
  </si>
  <si>
    <t>SPT2651482</t>
  </si>
  <si>
    <t>Select Sector SPDR - Industrial (Total Return) Price</t>
  </si>
  <si>
    <t>^XLI</t>
  </si>
  <si>
    <t>SPT2651484</t>
  </si>
  <si>
    <t>Select Sector SPDR (Total Return) Index - Technology Price</t>
  </si>
  <si>
    <t>^XLK</t>
  </si>
  <si>
    <t>SPT2651474</t>
  </si>
  <si>
    <t>Select Sector SPDR (Total Return) Index - Consumer Staples Price</t>
  </si>
  <si>
    <t>^XLP</t>
  </si>
  <si>
    <t>SPT2651486</t>
  </si>
  <si>
    <t>Select Sector SPDR (Total Return) Index - Utilities Price</t>
  </si>
  <si>
    <t>^XLU</t>
  </si>
  <si>
    <t>SPT2651472</t>
  </si>
  <si>
    <t>Select Sector SPDR (Total Return) Index - Consumer Services Price</t>
  </si>
  <si>
    <t>^XLV</t>
  </si>
  <si>
    <t>SPT2651476</t>
  </si>
  <si>
    <t>Select Sector SPDR (Total Return) Index - Cyclical Transportation Price</t>
  </si>
  <si>
    <t>^XLY</t>
  </si>
  <si>
    <t>SPT32199742</t>
  </si>
  <si>
    <t>S&amp;P/ASX Midcap 50 Index AUD Price</t>
  </si>
  <si>
    <t>^XMD</t>
  </si>
  <si>
    <t>SPT27690751</t>
  </si>
  <si>
    <t>SPDR Metals &amp; Mining Fund Index Price</t>
  </si>
  <si>
    <t>^XME</t>
  </si>
  <si>
    <t>SPT2589729</t>
  </si>
  <si>
    <t>NYSE Arca Major Market Index Price</t>
  </si>
  <si>
    <t>^XMI</t>
  </si>
  <si>
    <t>SPT32199745</t>
  </si>
  <si>
    <t>S&amp;P/ASX 200 Materials Sector Index AUD Price</t>
  </si>
  <si>
    <t>^XMJ</t>
  </si>
  <si>
    <t>SPT228620968</t>
  </si>
  <si>
    <t>PowerShares S&amp;P MidCap Low Volatility Portfolio (NAV) Index Price</t>
  </si>
  <si>
    <t>^XMLV</t>
  </si>
  <si>
    <t>SPT50817280</t>
  </si>
  <si>
    <t>S&amp;P/ASX 300 Metals &amp; Mining (Industry) AUD Price</t>
  </si>
  <si>
    <t>^XMM</t>
  </si>
  <si>
    <t>SPT137425325</t>
  </si>
  <si>
    <t>Market Vectors CEF Municipal Income ETF (NAV) Index Price</t>
  </si>
  <si>
    <t>^XMPT</t>
  </si>
  <si>
    <t>SPT2594272</t>
  </si>
  <si>
    <t>AMEX Sector Index - Natural Resources Price</t>
  </si>
  <si>
    <t>^XNA</t>
  </si>
  <si>
    <t>SPT264561169</t>
  </si>
  <si>
    <t>NASDAQ Biotechnology (Total Return) Index Price</t>
  </si>
  <si>
    <t>^XNBI</t>
  </si>
  <si>
    <t>SPT2586320</t>
  </si>
  <si>
    <t>NYSE Arca Natural Gas Index Price</t>
  </si>
  <si>
    <t>^XNG</t>
  </si>
  <si>
    <t>SPT32199748</t>
  </si>
  <si>
    <t>S&amp;P/ASX 200 Industrials Sector Index AUD Price</t>
  </si>
  <si>
    <t>^XNJ</t>
  </si>
  <si>
    <t>SPT2589757</t>
  </si>
  <si>
    <t>NYSE Arca Oil Index Price</t>
  </si>
  <si>
    <t>^XOI</t>
  </si>
  <si>
    <t>SPT27690753</t>
  </si>
  <si>
    <t>SPDR Oil &amp; Gas Exploration &amp; Production Fund Index Price</t>
  </si>
  <si>
    <t>^XOP</t>
  </si>
  <si>
    <t>SPT136988764</t>
  </si>
  <si>
    <t>PHLX Oil Service Sector (Total Return) Index Price</t>
  </si>
  <si>
    <t>^XOSX</t>
  </si>
  <si>
    <t>SPT27690759</t>
  </si>
  <si>
    <t>SPDR Pharmaceuticals Fund (NAV) Index Price</t>
  </si>
  <si>
    <t>^XPH</t>
  </si>
  <si>
    <t>SPT402085149</t>
  </si>
  <si>
    <t>S&amp;P/ASX 200 A-REIT (Sector) AUD Price</t>
  </si>
  <si>
    <t>^XPJ</t>
  </si>
  <si>
    <t>SPT27690760</t>
  </si>
  <si>
    <t>SPDR Retail Fund Index Price</t>
  </si>
  <si>
    <t>^XRT</t>
  </si>
  <si>
    <t>SPT25792281</t>
  </si>
  <si>
    <t>SPDR Semiconductors Fund Index Price</t>
  </si>
  <si>
    <t>^XSD</t>
  </si>
  <si>
    <t>SPT427196992</t>
  </si>
  <si>
    <t>PowerShares S&amp;P SmallCap Quality Portfolio (NAV) Index Price</t>
  </si>
  <si>
    <t>^XSHQ</t>
  </si>
  <si>
    <t>SPT32199754</t>
  </si>
  <si>
    <t>S&amp;P/ASX 200 Consumer Staples Sector Index AUD Price</t>
  </si>
  <si>
    <t>^XSJ</t>
  </si>
  <si>
    <t>SPT228620966</t>
  </si>
  <si>
    <t>PowerShares S&amp;P SmallCap Low Volatility Portfolio (NAV) Index Price</t>
  </si>
  <si>
    <t>^XSLV</t>
  </si>
  <si>
    <t>SPT32199973</t>
  </si>
  <si>
    <t>S&amp;P/ASX Small Ordinaries Index AUD Price</t>
  </si>
  <si>
    <t>^XSO</t>
  </si>
  <si>
    <t>SPT83721891</t>
  </si>
  <si>
    <t>PHLX Semiconductor Sector Total Return Index Price</t>
  </si>
  <si>
    <t>^XSOX</t>
  </si>
  <si>
    <t>SPT141106225</t>
  </si>
  <si>
    <t>SPDR S&amp;P Software &amp; Services ETF (NAV) Index Price</t>
  </si>
  <si>
    <t>^XSW</t>
  </si>
  <si>
    <t>SPT2586301</t>
  </si>
  <si>
    <t>AMEX North American Telecommunications Price</t>
  </si>
  <si>
    <t>^XTC</t>
  </si>
  <si>
    <t>SPT32199757</t>
  </si>
  <si>
    <t>S&amp;P/ASX 200 Telecommunications Services Sector Index AUD Price</t>
  </si>
  <si>
    <t>^XTJ</t>
  </si>
  <si>
    <t>SPT119131011</t>
  </si>
  <si>
    <t>SPDR S&amp;P Telecom ETF Index Price</t>
  </si>
  <si>
    <t>^XTL</t>
  </si>
  <si>
    <t>SPT119131010</t>
  </si>
  <si>
    <t>SPDR S&amp;P Transportation ETF Index Price</t>
  </si>
  <si>
    <t>^XTN</t>
  </si>
  <si>
    <t>^XTO</t>
  </si>
  <si>
    <t>SPT136988934</t>
  </si>
  <si>
    <t>PHLX Utility Sector (Total Return) Index Price</t>
  </si>
  <si>
    <t>^XUTY</t>
  </si>
  <si>
    <t>SPT136988975</t>
  </si>
  <si>
    <t>PHLX Gold/Silver Sector (Total Return) Index Price</t>
  </si>
  <si>
    <t>^XXAU</t>
  </si>
  <si>
    <t>SPT32199766</t>
  </si>
  <si>
    <t>S&amp;P/ASX 200 Financial-x-A-REIT (Sector) Index AUD Price</t>
  </si>
  <si>
    <t>^XXJ</t>
  </si>
  <si>
    <t>SPT118477837</t>
  </si>
  <si>
    <t>Barclays Inverse VIX Futures ETN Index (NAV) Price</t>
  </si>
  <si>
    <t>^XXV</t>
  </si>
  <si>
    <t>SPT51972825</t>
  </si>
  <si>
    <t>ProShares Ultra Yen (NAV) Price</t>
  </si>
  <si>
    <t>^YCL</t>
  </si>
  <si>
    <t>SPT51972826</t>
  </si>
  <si>
    <t>ProShares UltraShort Yen Price</t>
  </si>
  <si>
    <t>^YCS</t>
  </si>
  <si>
    <t>SPT118317897</t>
  </si>
  <si>
    <t>ProShares Short FTSE China 25 (NAV) - Index Price</t>
  </si>
  <si>
    <t>^YXI</t>
  </si>
  <si>
    <t>SPT2596206</t>
  </si>
  <si>
    <t>CBOE DJ Transportation Average (Reduced Value) - ZDN Price</t>
  </si>
  <si>
    <t>^ZDN</t>
  </si>
  <si>
    <t>SPT2596310</t>
  </si>
  <si>
    <t>CBOE Russell 2000 Index LEAPS - ZRU Price</t>
  </si>
  <si>
    <t>^ZRU</t>
  </si>
  <si>
    <t>Primary Ticker</t>
  </si>
  <si>
    <t>Default date range is 2 years.</t>
  </si>
  <si>
    <t>Beta:</t>
  </si>
  <si>
    <t>Days:</t>
  </si>
  <si>
    <t>Covariance:</t>
  </si>
  <si>
    <t>Variance:</t>
  </si>
  <si>
    <t>Index</t>
  </si>
  <si>
    <t>END</t>
  </si>
  <si>
    <t>INDEX LIST</t>
  </si>
  <si>
    <t>EUR</t>
  </si>
  <si>
    <t>AUD</t>
  </si>
  <si>
    <t>INR</t>
  </si>
  <si>
    <t>RON</t>
  </si>
  <si>
    <t>HUF</t>
  </si>
  <si>
    <t>MYR</t>
  </si>
  <si>
    <t>CNY</t>
  </si>
  <si>
    <t>GBP</t>
  </si>
  <si>
    <t>CAD</t>
  </si>
  <si>
    <t>HKD</t>
  </si>
  <si>
    <t>JPY</t>
  </si>
  <si>
    <t>SEK</t>
  </si>
  <si>
    <t>CHF</t>
  </si>
  <si>
    <t>IDR</t>
  </si>
  <si>
    <t>KRW</t>
  </si>
  <si>
    <t>NOK</t>
  </si>
  <si>
    <t>PKR</t>
  </si>
  <si>
    <t>PHP</t>
  </si>
  <si>
    <t>THB</t>
  </si>
  <si>
    <t>NZD</t>
  </si>
  <si>
    <t>SGD</t>
  </si>
  <si>
    <t>ZAR</t>
  </si>
  <si>
    <t>BGN</t>
  </si>
  <si>
    <t>LKR</t>
  </si>
  <si>
    <t>TWD</t>
  </si>
  <si>
    <t>VND</t>
  </si>
  <si>
    <t>PLN</t>
  </si>
  <si>
    <t>Currency Name</t>
  </si>
  <si>
    <t>ISO Code</t>
  </si>
  <si>
    <t>Euro</t>
  </si>
  <si>
    <t>U.S. Dollar</t>
  </si>
  <si>
    <t>Afghan Afghani</t>
  </si>
  <si>
    <t>AFN</t>
  </si>
  <si>
    <t>Albanian Lek</t>
  </si>
  <si>
    <t>ALL</t>
  </si>
  <si>
    <t>Argentine Peso</t>
  </si>
  <si>
    <t>ARS</t>
  </si>
  <si>
    <t>Armenian Dram</t>
  </si>
  <si>
    <t>AMD</t>
  </si>
  <si>
    <t>Australian Dollar</t>
  </si>
  <si>
    <t>Azerbaijani Manat</t>
  </si>
  <si>
    <t>AZN</t>
  </si>
  <si>
    <t>Bahamian Dollar</t>
  </si>
  <si>
    <t>BSD</t>
  </si>
  <si>
    <t>Bahraini Dinar</t>
  </si>
  <si>
    <t>BHD</t>
  </si>
  <si>
    <t>Bangladeshi Taka</t>
  </si>
  <si>
    <t>BDT</t>
  </si>
  <si>
    <t>Belarusian Ruble</t>
  </si>
  <si>
    <t>BYN</t>
  </si>
  <si>
    <t>Bosnian Convertible Marks</t>
  </si>
  <si>
    <t>BAM</t>
  </si>
  <si>
    <t>Brazilian Real</t>
  </si>
  <si>
    <t>BRL</t>
  </si>
  <si>
    <t>Bulgarian Lev</t>
  </si>
  <si>
    <t>Cambodian Riel</t>
  </si>
  <si>
    <t>KHR</t>
  </si>
  <si>
    <t>Canadian Dollar</t>
  </si>
  <si>
    <t>Chilean Peso</t>
  </si>
  <si>
    <t>CLP</t>
  </si>
  <si>
    <t>Chinese Yuan Renminbi</t>
  </si>
  <si>
    <t>Colombian Peso</t>
  </si>
  <si>
    <t>COP</t>
  </si>
  <si>
    <t>Costa Rican Colon</t>
  </si>
  <si>
    <t>CRC</t>
  </si>
  <si>
    <t>Croatian Kuna</t>
  </si>
  <si>
    <t>HRK</t>
  </si>
  <si>
    <t>Czech Koruna</t>
  </si>
  <si>
    <t>CZK</t>
  </si>
  <si>
    <t>Danish Krone</t>
  </si>
  <si>
    <t>DKK</t>
  </si>
  <si>
    <t>Dominican Peso</t>
  </si>
  <si>
    <t>DOP</t>
  </si>
  <si>
    <t>Egyptian Pound</t>
  </si>
  <si>
    <t>EGP</t>
  </si>
  <si>
    <t>Georgian Lari</t>
  </si>
  <si>
    <t>GEL</t>
  </si>
  <si>
    <t>Guatemalan Quetzal</t>
  </si>
  <si>
    <t>GTQ</t>
  </si>
  <si>
    <t>Honduran Lempira</t>
  </si>
  <si>
    <t>HNL</t>
  </si>
  <si>
    <t>Hong Kong Dollar</t>
  </si>
  <si>
    <t>Hungarian Forint</t>
  </si>
  <si>
    <t>Icelandic Krona</t>
  </si>
  <si>
    <t>ISK</t>
  </si>
  <si>
    <t>Indian Rupee</t>
  </si>
  <si>
    <t>Indonesian Rupiah</t>
  </si>
  <si>
    <t>Jordanian Dinar</t>
  </si>
  <si>
    <t>JOD</t>
  </si>
  <si>
    <t>Kazakhstan Tenge</t>
  </si>
  <si>
    <t>KZT</t>
  </si>
  <si>
    <t>Kenyan Shilling</t>
  </si>
  <si>
    <t>KES</t>
  </si>
  <si>
    <t>Kuwaiti Dinar</t>
  </si>
  <si>
    <t>KWD</t>
  </si>
  <si>
    <t>Kyrgyzstani Som</t>
  </si>
  <si>
    <t>KGS</t>
  </si>
  <si>
    <t>Macedonian Denar</t>
  </si>
  <si>
    <t>MKD</t>
  </si>
  <si>
    <t>Malaysian Ringgit</t>
  </si>
  <si>
    <t>Mexican Peso</t>
  </si>
  <si>
    <t>MXN</t>
  </si>
  <si>
    <t>Moldovan Leu</t>
  </si>
  <si>
    <t>MDL</t>
  </si>
  <si>
    <t>Mongolian Tugrik</t>
  </si>
  <si>
    <t>MNT</t>
  </si>
  <si>
    <t>Moroccan Dirham</t>
  </si>
  <si>
    <t>MAD</t>
  </si>
  <si>
    <t>New Israeli Shekel</t>
  </si>
  <si>
    <t>ILS</t>
  </si>
  <si>
    <t>New Taiwan Dollar</t>
  </si>
  <si>
    <t>New Zealand Dollar</t>
  </si>
  <si>
    <t>Norwegian Krone</t>
  </si>
  <si>
    <t>Omani Rial</t>
  </si>
  <si>
    <t>OMR</t>
  </si>
  <si>
    <t>Pakistani Rupee</t>
  </si>
  <si>
    <t>Panamanian Balboa</t>
  </si>
  <si>
    <t>PAB</t>
  </si>
  <si>
    <t>Peruvian Sol</t>
  </si>
  <si>
    <t>PEN</t>
  </si>
  <si>
    <t>Philippine Peso</t>
  </si>
  <si>
    <t>Polish Zloty</t>
  </si>
  <si>
    <t>Qatari Rial</t>
  </si>
  <si>
    <t>QAR</t>
  </si>
  <si>
    <t>Romanian Leu</t>
  </si>
  <si>
    <t>Russian Ruble</t>
  </si>
  <si>
    <t>RUB</t>
  </si>
  <si>
    <t>Samoan Tala</t>
  </si>
  <si>
    <t>WST</t>
  </si>
  <si>
    <t>Saudi Riyal</t>
  </si>
  <si>
    <t>SAR</t>
  </si>
  <si>
    <t>Serbian Dinar</t>
  </si>
  <si>
    <t>RSD</t>
  </si>
  <si>
    <t>Singapore Dollar</t>
  </si>
  <si>
    <t>South African Rand</t>
  </si>
  <si>
    <t>South Korean Won</t>
  </si>
  <si>
    <t>Sri Lanka Rupee</t>
  </si>
  <si>
    <t>Swedish Krona</t>
  </si>
  <si>
    <t>Swiss Franc</t>
  </si>
  <si>
    <t>Tajik Somoni</t>
  </si>
  <si>
    <t>TJS</t>
  </si>
  <si>
    <t>Thai Baht</t>
  </si>
  <si>
    <t>Tunisian Dinar</t>
  </si>
  <si>
    <t>TND</t>
  </si>
  <si>
    <t>Turkish Lira</t>
  </si>
  <si>
    <t>TRY</t>
  </si>
  <si>
    <t>Turkmenistan Manat</t>
  </si>
  <si>
    <t>TMT</t>
  </si>
  <si>
    <t>AED</t>
  </si>
  <si>
    <t>Ukraine Hryvnia</t>
  </si>
  <si>
    <t>UAH</t>
  </si>
  <si>
    <t>Uzbekistani Som</t>
  </si>
  <si>
    <t>UZS</t>
  </si>
  <si>
    <t>VES</t>
  </si>
  <si>
    <t>Vietnam Dong</t>
  </si>
  <si>
    <t>Unlevered Beta = Levered Beta / ( 1 + ((D/E) * (1 - T)) + P/E)</t>
  </si>
  <si>
    <t>Manual Tax Rate: If a company does not have 5 Years of effective tax rate history, the model will use a manual input.</t>
  </si>
  <si>
    <t>Where Vi and Bi are the variance and beta of the individual security and Vm and Bm are the average variance and beta of the industry sample.</t>
  </si>
  <si>
    <t>Vasicek Adjusted Beta = (Vi/(Vi+Vm))*Bm + (Vm/(Vi+Vm))*Bi</t>
  </si>
  <si>
    <t>2) Enable macros while opening the model.</t>
  </si>
  <si>
    <t>3) For best performance, save this file to your computer, close and then reopen.</t>
  </si>
  <si>
    <t>Index ►</t>
  </si>
  <si>
    <t>Start Date ►</t>
  </si>
  <si>
    <t>End Date ►</t>
  </si>
  <si>
    <t>Frequency ►</t>
  </si>
  <si>
    <t>Tax Rate ►</t>
  </si>
  <si>
    <t>Currency ►</t>
  </si>
  <si>
    <r>
      <t xml:space="preserve">Step 1: </t>
    </r>
    <r>
      <rPr>
        <sz val="8"/>
        <rFont val="Arial"/>
        <family val="2"/>
      </rPr>
      <t>Select Index.</t>
    </r>
  </si>
  <si>
    <r>
      <t xml:space="preserve">Step 2: </t>
    </r>
    <r>
      <rPr>
        <sz val="8"/>
        <rFont val="Arial"/>
        <family val="2"/>
      </rPr>
      <t>Select frequency.</t>
    </r>
  </si>
  <si>
    <r>
      <t xml:space="preserve">Step 3: </t>
    </r>
    <r>
      <rPr>
        <sz val="8"/>
        <rFont val="Arial"/>
        <family val="2"/>
      </rPr>
      <t>Enter Start and End dates.</t>
    </r>
  </si>
  <si>
    <r>
      <rPr>
        <b/>
        <sz val="8"/>
        <rFont val="Arial"/>
        <family val="2"/>
      </rPr>
      <t xml:space="preserve">Step 5: </t>
    </r>
    <r>
      <rPr>
        <sz val="8"/>
        <rFont val="Arial"/>
        <family val="2"/>
      </rPr>
      <t>Select</t>
    </r>
    <r>
      <rPr>
        <b/>
        <sz val="8"/>
        <rFont val="Arial"/>
        <family val="2"/>
      </rPr>
      <t xml:space="preserve"> </t>
    </r>
    <r>
      <rPr>
        <sz val="8"/>
        <rFont val="Arial"/>
        <family val="2"/>
      </rPr>
      <t>Currency.</t>
    </r>
  </si>
  <si>
    <t xml:space="preserve">Adjusted Beta is calculated via the Vasicek Method for approximating Beta.
</t>
  </si>
  <si>
    <t>BETA DEFINITIONS</t>
  </si>
  <si>
    <t>Beta as calculated in this template is a raw linear regression beta, using stock returns of a subject company regressed against the returns of a chosen market index during a time period and frequency of the user's choosing.</t>
  </si>
  <si>
    <t>The Vasicek Method is a superior alternative to the Bloomberg Beta adjustment.  The Bloomberg adjustment is not appropriate for a vast number of situations, as it assigns constant weighting regardless of the standard error in the raw beta estimation (Bloomberg Beta = 1/3*market beta + 2/3*Raw Beta).  Given the statistical fact that a larger sample size yields a smaller error, the Vasicek method more appropriately adjusts the raw beta via weights determined by the variance of the individual security versus the variance of a larger sample of comparable companies.  The weights are designed to bring the raw beta closer to whichever beta estimation has the smallest error.  This is a feature the Bloomberg beta cannot replicate.</t>
  </si>
  <si>
    <t>Beta, as calculated in this template, is a raw linear regression beta, using stock returns of a subject company regressed against the returns of a chosen market index during a time period and frequency of the user's choosing.</t>
  </si>
  <si>
    <r>
      <t xml:space="preserve">Step 2: </t>
    </r>
    <r>
      <rPr>
        <sz val="8"/>
        <rFont val="Arial"/>
        <family val="2"/>
      </rPr>
      <t>Hit "REFRESH" button to update the model.</t>
    </r>
  </si>
  <si>
    <r>
      <t xml:space="preserve">Step 1: </t>
    </r>
    <r>
      <rPr>
        <sz val="8"/>
        <rFont val="Arial"/>
        <family val="2"/>
      </rPr>
      <t>Enter focus company's Trading Symbol-Exchange.</t>
    </r>
  </si>
  <si>
    <t>U.S. dollar</t>
  </si>
  <si>
    <t>British pound sterling</t>
  </si>
  <si>
    <t>Japanese yen</t>
  </si>
  <si>
    <t>UAE Dirham</t>
  </si>
  <si>
    <t>Venezuelan Bolivar Soberano</t>
  </si>
  <si>
    <t>CALCULATIONS:</t>
  </si>
  <si>
    <t>Levered Beta</t>
  </si>
  <si>
    <t>Source: S&amp;P Global Market Intelligence</t>
  </si>
  <si>
    <t>Click to view</t>
  </si>
  <si>
    <t xml:space="preserve">underlying </t>
  </si>
  <si>
    <t>Mkt. Val. Equity</t>
  </si>
  <si>
    <t>Total Debt</t>
  </si>
  <si>
    <t>Pref Equity</t>
  </si>
  <si>
    <t>Debt/ Equity</t>
  </si>
  <si>
    <t>Pref/ Equity</t>
  </si>
  <si>
    <t>Avg Tax (5YR)</t>
  </si>
  <si>
    <t>LEVERED &amp; UNLEVERED BETA - PEERS</t>
  </si>
  <si>
    <t>BETA - FOCUS COMPANY</t>
  </si>
  <si>
    <t>IQ_TOTAL_DEBT</t>
  </si>
  <si>
    <t>IQ_TOTAL_PREF_EQUITY</t>
  </si>
  <si>
    <t>IQ_EFFECT_TAX_RATE</t>
  </si>
  <si>
    <r>
      <t xml:space="preserve">Step 1: </t>
    </r>
    <r>
      <rPr>
        <sz val="8"/>
        <rFont val="Arial"/>
        <family val="2"/>
        <scheme val="major"/>
      </rPr>
      <t xml:space="preserve">Enter up to 9 peer(s) Trading Symbol-Exchanges in yellow cells from </t>
    </r>
    <r>
      <rPr>
        <b/>
        <sz val="8"/>
        <rFont val="Arial"/>
        <family val="2"/>
        <scheme val="major"/>
      </rPr>
      <t xml:space="preserve">Cell B16 </t>
    </r>
    <r>
      <rPr>
        <sz val="8"/>
        <rFont val="Arial"/>
        <family val="2"/>
        <scheme val="major"/>
      </rPr>
      <t>onwards.</t>
    </r>
  </si>
  <si>
    <r>
      <t xml:space="preserve">Step 2: </t>
    </r>
    <r>
      <rPr>
        <sz val="8"/>
        <rFont val="Arial"/>
        <family val="2"/>
        <scheme val="major"/>
      </rPr>
      <t>Hit "REFRESH" button to update the model.</t>
    </r>
  </si>
  <si>
    <t>$</t>
  </si>
  <si>
    <t>€</t>
  </si>
  <si>
    <t>£</t>
  </si>
  <si>
    <t>¥</t>
  </si>
  <si>
    <t>AR$</t>
  </si>
  <si>
    <t>dr</t>
  </si>
  <si>
    <t>AU$</t>
  </si>
  <si>
    <t>m</t>
  </si>
  <si>
    <t>B$</t>
  </si>
  <si>
    <t>BD</t>
  </si>
  <si>
    <t>Bt.</t>
  </si>
  <si>
    <t>Br</t>
  </si>
  <si>
    <t>KM</t>
  </si>
  <si>
    <t>R$</t>
  </si>
  <si>
    <t>៛</t>
  </si>
  <si>
    <t>C$</t>
  </si>
  <si>
    <t>CL$</t>
  </si>
  <si>
    <t>CN¥</t>
  </si>
  <si>
    <t>Col$</t>
  </si>
  <si>
    <t>¢</t>
  </si>
  <si>
    <t>kn</t>
  </si>
  <si>
    <t>Kc</t>
  </si>
  <si>
    <t>Dkr</t>
  </si>
  <si>
    <t>RD$</t>
  </si>
  <si>
    <t>£E.</t>
  </si>
  <si>
    <t>ლ</t>
  </si>
  <si>
    <t>Q.</t>
  </si>
  <si>
    <t>L.</t>
  </si>
  <si>
    <t>HK$</t>
  </si>
  <si>
    <t>Ft.</t>
  </si>
  <si>
    <t>kr</t>
  </si>
  <si>
    <t>Rs.</t>
  </si>
  <si>
    <t>Rp.</t>
  </si>
  <si>
    <t>JD</t>
  </si>
  <si>
    <t>Kshs.</t>
  </si>
  <si>
    <t>KD</t>
  </si>
  <si>
    <t>лв</t>
  </si>
  <si>
    <t>RM</t>
  </si>
  <si>
    <t>Mex$</t>
  </si>
  <si>
    <t>₮</t>
  </si>
  <si>
    <t>د.م.</t>
  </si>
  <si>
    <t>₪</t>
  </si>
  <si>
    <t>NT$</t>
  </si>
  <si>
    <t>NZ$</t>
  </si>
  <si>
    <t>NKr</t>
  </si>
  <si>
    <t>RO</t>
  </si>
  <si>
    <t>Rs</t>
  </si>
  <si>
    <t>B</t>
  </si>
  <si>
    <t>S/.</t>
  </si>
  <si>
    <t>zl</t>
  </si>
  <si>
    <t>ر.ق</t>
  </si>
  <si>
    <t>L</t>
  </si>
  <si>
    <t>WS$</t>
  </si>
  <si>
    <t>SR</t>
  </si>
  <si>
    <t>S$</t>
  </si>
  <si>
    <t>R</t>
  </si>
  <si>
    <t>₩</t>
  </si>
  <si>
    <t>₨</t>
  </si>
  <si>
    <t>SFr.</t>
  </si>
  <si>
    <t>TJR</t>
  </si>
  <si>
    <t>฿</t>
  </si>
  <si>
    <t>د.ت</t>
  </si>
  <si>
    <t>TL</t>
  </si>
  <si>
    <t>Dhs.</t>
  </si>
  <si>
    <t>Bs. S</t>
  </si>
  <si>
    <t>₫</t>
  </si>
  <si>
    <t>Symbol</t>
  </si>
  <si>
    <t>Average Tax Rate (5 Yr)</t>
  </si>
  <si>
    <t>Beta Generator Model</t>
  </si>
  <si>
    <t>End of Week</t>
  </si>
  <si>
    <t>Price
Change (%)</t>
  </si>
  <si>
    <r>
      <t xml:space="preserve">Step 4: </t>
    </r>
    <r>
      <rPr>
        <sz val="8"/>
        <rFont val="Arial"/>
        <family val="2"/>
      </rPr>
      <t>Enter Tax Rate.*</t>
    </r>
  </si>
  <si>
    <t>*Useful for Unlevered Beta calculation in the Beta_Peers tab.</t>
  </si>
  <si>
    <t>.</t>
  </si>
  <si>
    <t>Calculations</t>
  </si>
  <si>
    <t>Line No.</t>
  </si>
  <si>
    <t>BAC</t>
  </si>
  <si>
    <t>Proxy Co.</t>
  </si>
  <si>
    <t>NA</t>
  </si>
  <si>
    <t>NM</t>
  </si>
  <si>
    <t>SP_LASTSALEPRICE</t>
  </si>
  <si>
    <t>1) Select S&amp;P Cap IQ Pro Add-In's manual refresh option. (S&amp;P Cap IQ Pro &gt; Refresh Data &gt; Manually Refresh Data)</t>
  </si>
  <si>
    <t>Please contact S&amp;P Capital IQ Pro Support with any questions or comments:</t>
  </si>
  <si>
    <t xml:space="preserve">+1 (888) 275 2822 (US &amp; Canada)  </t>
  </si>
  <si>
    <t>+852-3177-3727 (Asia-Pacific)</t>
  </si>
  <si>
    <t>support.CapIQPro@spglobal.com</t>
  </si>
  <si>
    <t>LNT</t>
  </si>
  <si>
    <t>AEE</t>
  </si>
  <si>
    <t>AEP</t>
  </si>
  <si>
    <t>DUK</t>
  </si>
  <si>
    <t>ETR</t>
  </si>
  <si>
    <t>EVRG</t>
  </si>
  <si>
    <t>OGE</t>
  </si>
  <si>
    <t>PNW</t>
  </si>
  <si>
    <t>POR</t>
  </si>
  <si>
    <t>SO</t>
  </si>
  <si>
    <t>XEL</t>
  </si>
  <si>
    <t>Alliant Energy Corporation</t>
  </si>
  <si>
    <t>Ameren Corporation</t>
  </si>
  <si>
    <t>American Electric Power Company, Inc.</t>
  </si>
  <si>
    <t>Duke Energy Corporation</t>
  </si>
  <si>
    <t>Entergy Corporation</t>
  </si>
  <si>
    <t>Evergy, Inc.</t>
  </si>
  <si>
    <t>OGE Energy Corp.</t>
  </si>
  <si>
    <t>Pinnacle West Capital Corporation</t>
  </si>
  <si>
    <t>Portland General Electric Company</t>
  </si>
  <si>
    <t>The Southern Company</t>
  </si>
  <si>
    <t>Xcel Energy Inc.</t>
  </si>
  <si>
    <t>EIX</t>
  </si>
  <si>
    <t>IDA</t>
  </si>
  <si>
    <t>NWE</t>
  </si>
  <si>
    <t>Edison International</t>
  </si>
  <si>
    <t>IDACORP, Inc.</t>
  </si>
  <si>
    <t>NorthWestern Energy Group, Inc.</t>
  </si>
  <si>
    <t>允䅁䩁䉙䅁䍁䅁䅁䅁橁䅁䅁䅗䅁䍁䅣睗䍂䝁䅕䅤桂䍁䅁睒求䝁䄴党祂䝁䅅䅤療䡁䅉杌㑂䝁䅷督瑂䙁䄰村求䡁䅑兙時䕁䅑兙あ䝁䅅睘呂䝁䅧党求䡁䅑睊桁䍁䅑村歁䑁䅣䅁䭁允䅁䅗䅁䍁䅣睗䍂䝁䅕䅤桂䍁䅁睒求䝁䄴党祂䝁䅅䅤療䡁䅉杌㑂䝁䅷督瑂䙁䄰村求䡁䅑兙時䕁䅑兙あ䝁䅅睘呂䝁䅧党求䡁䅑睊桁䍁䅑村歁䑁䅧䅁䱁允䅁杗䅁䍁䅣睗䍂䝁䅕䅤桂䍁䅁睒求䝁䄴党祂䝁䅅䅤療䡁䅉杌㑂䝁䅷督瑂䙁䄰村求䡁䅑兙時䕁䅑兙あ䝁䅅睘呂䝁䅧党求䡁䅑睊桁䍁䅑睑歁䑁䅉李䅁䅁䉷䅁慂䅁䅁睊扂䕁䅉党あ䝁䅅䅉䡂䝁䅕杢求䡁䅉兙あ䝁䄸杣畁䡁䅧䅢穂䝁䄰兘䍂䝁䅕䅤桂䙁䄸䅒桂䡁䅑兙時䙁䅍䅡求䝁䅕䅤湁䍁䅅䅊䕂䍁䅑杍穁䅁䅁䅂䅅䝁䅧䅁湁䙁䅳村求䡁䅑兙杁䕁䅣党畂䝁䅕杣桂䡁䅑睢祂䍁䄴䅥獂䡁䅍兢摂䕁䅉党あ䝁䅅睘䕂䝁䅅䅤桂䙁䄸睕潂䝁䅕党あ䍁䅣光歁䕁䅑䅊祁䑁䅣杏歁䕁䅑䅊祁䑁䅧睎䅁䅁䉙䅁潂䅁䅁睊扂䕁䅉党あ䝁䅅䅉䡂䝁䅕杢求䡁䅉兙あ䝁䄸杣畁䡁䅧䅢穂䝁䄰兘䍂䝁䅕䅤桂䙁䄸䅒桂䡁䅑兙時䙁䅍䅡求䝁䅕䅤湁䍁䅅䅊䙂䍁䅑杍㍁䑁䅯䅊䙂䍁䅑杍㑁䑁䅣䅁䡁允䅁杗䅁䍁䅣睗䍂䝁䅕䅤桂䍁䅁睒求䝁䄴党祂䝁䅅䅤療䡁䅉杌㑂䝁䅷督瑂䙁䄰村求䡁䅑兙時䕁䅑兙あ䝁䅅睘呂䝁䅧党求䡁䅑睊桁䍁䅑杒兂䍁䅑睍䅁䅁䉫䅁潂䅁䅁睊扂䕁䅉党あ䝁䅅䅉䡂䝁䅕杢求䡁䅉兙あ䝁䄸杣畁䡁䅧䅢穂䝁䄰兘䍂䝁䅕䅤桂䙁䄸䅒桂䡁䅑兙時䙁䅍䅡求䝁䅕䅤湁䍁䅅䅊䡂䍁䅑杍穁䑁䅯䅊䝂䕁䄰䅊祁䑁䅍䅁䙁允䅁䅕䅁䍁䅣睗䍂䝁䅕䅤桂䍁䅁睒求䝁䄴党祂䝁䅅䅤療䡁䅉杌㑂䝁䅷督瑂䙁䄰村求䡁䅑兙時䕁䅙睢橂䡁䅕督湁䍁䅅䅊䑂䍁䅑杍穁䅁䅁䅃䅅䙁䅁䅁湁䙁䅳村求䡁䅑兙杁䕁䅣党畂䝁䅕杣桂䡁䅑睢祂䍁䄴䅥獂䡁䅍兢摂䕁䅉党あ䝁䅅睘䝂䝁䄸睙ㅂ䡁䅍睊桁䍁䅑䅒歁䑁䅉䅍䅁偁䅷䅁敂䅁䅁睊扂䕁䅉党あ䝁䅅䅉䡂䝁䅕杢求䡁䅉兙あ䝁䄸杣畁䡁䅧䅢穂䝁䄰兘䍂䝁䅕䅤桂䙁䄸杒療䝁䅍兤穂䍁䅣光歁䕁䅑䅊祁䑁䅑杏歁䕁䅑䅊祁䑁䅧䅎䅁偁䄴䅁敂䅁䅁睊扂䕁䅉党あ䝁䅅䅉䡂䝁䅕杢求䡁䅉兙あ䝁䄸杣畁䡁䅧䅢穂䝁䄰兘䍂䝁䅕䅤桂䙁䄸杒療䝁䅍兤穂䍁䅣光歁䕁䅕䅊祁䑁䅑杏歁䕁䅕䅊祁䑁䅧䅎䅁偁䄸䅁兂䅁䅁睊扂䕁䅉党あ䝁䅅䅉䡂䝁䅕杢求䡁䅉兙あ䝁䄸杣畁䡁䅧䅢穂䝁䄰兘䍂䝁䅕䅤桂䙁䄸杒療䝁䅍兤穂䍁䅣光歁䕁䅙䅊祁䑁䅉䅁㥄䅁䅁䅘䅁䍁䅣睗䍂䝁䅕䅤桂䍁䅁睒求䝁䄴党祂䝁䅅䅤療䡁䅉杌㑂䝁䅷督瑂䙁䄰村求䡁䅑兙時䙁䅁党求䡁䅉督湁䍁䅅䅊䍂䍁䅑免ㅁ䑁䅯䅊䍂䍁䅑兎ㅁ䅁䅁允䅅䕁䄴䅁湁䙁䅳村求䡁䅑兙杁䕁䅣党畂䝁䅕杣桂䡁䅑睢祂䍁䄴䅥獂䡁䅍兢摂䕁䅉党あ䝁䅅睘兂䝁䅕党祂䡁䅍睊桁䍁䅑睕歁䑁䅙䅁䅁允䅁杗䅁䍁䅣睗䍂䝁䅕䅤桂䍁䅁睒求䝁䄴党祂䝁䅅䅤療䡁䅉杌㑂䝁䅷督瑂䙁䄰村求䡁䅑兙時䙁䅁党求䡁䅉督湁䍁䅅䅊呂䍁䅑睎㙁䍁䅑兑䙂䍁䅑睎䅁䅁䉉䅁慂䅁䅁睊扂䕁䅉党あ䝁䅅䅉䡂䝁䅕杢求䡁䅉兙あ䝁䄸杣畁䡁䅧䅢穂䝁䄰兘䍂䝁䅕䅤桂䙁䄸䅕求䝁䅕杣穂䍁䅣光歁䙁䅍䅊㑁䑁䅯䅊䉂䕁䅕䅊㑁䅁䅁睁䅅䝁䅯䅁湁䙁䅳睑䑂䙁䅣䅉䍂䝁䅕䅤桂䍁䅁睒求䝁䄴党祂䝁䅅䅤療䡁䅉䅉穂䡁䅁督畁䡁䅧䅢穂䝁䄰兘䍂䝁䅕䅤桂䙁䄸䅒桂䡁䅑兙時䙁䅍䅡求䝁䅕䅤湁䍁䅅䅊䕂䍁䅑杍穁䅁䅁睦䅁䡁䅧䅁湁䙁䅳睑䑂䙁䅣䅉䍂䝁䅕䅤桂䍁䅁睒求䝁䄴党祂䝁䅅䅤療䡁䅉䅉穂䡁䅁督畁䡁䅧䅢穂䝁䄰兘䍂䝁䅕䅤桂䙁䄸䅒桂䡁䅑兙時䙁䅍䅡求䝁䅕䅤湁䍁䅅䅊䕂䍁䅑杍㍁䑁䅯䅊䕂䍁䅑杍㑁䑁䅣䅁䉃䅁䅁䅥䅁䍁䅣睗䑂䕁䅍睖杁䕁䅉党あ䝁䅅䅉䡂䝁䅕杢求䡁䅉兙あ䝁䄸杣杁䡁䅍䅣穂䍁䄴䅥獂䡁䅍兢摂䕁䅉党あ䝁䅅睘䕂䝁䅅䅤桂䙁䄸睕潂䝁䅕党あ䍁䅣光歁䕁䅕䅊祁䑁䅣杏歁䕁䅕䅊祁䑁䅧睎䅁䥁䅉䅁㑂䅁䅁睊扂䕁䅍睑塂䍁䅁村求䡁䅑兙杁䕁䅣党畂䝁䅕杣桂䡁䅑睢祂䍁䅁督睂䡁䅍杌㑂䝁䅷督瑂䙁䄰村求䡁䅑兙時䕁䅑兙あ䝁䅅睘呂䝁䅧党求䡁䅑睊桁䍁䅑睒歁䑁䅉睍㙁䍁䅑杒乂䍁䅑杍穁䅁䅁䅧䅁䝁䅷䅁湁䙁䅳睑䑂䙁䅣䅉䍂䝁䅕䅤桂䍁䅁睒求䝁䄴党祂䝁䅅䅤療䡁䅉䅉穂䡁䅁督畁䡁䅧䅢穂䝁䄰兘䍂䝁䅕䅤桂䙁䄸䅕求䝁䅕杣穂䍁䅣光歁䕁䅉䅊硁䑁䅕杏歁䕁䅉䅊ㅁ䑁䅕䅁㡂䅁䅁杘䅁䍁䅣睗䑂䕁䅍睖杁䕁䅉党あ䝁䅅䅉䡂䝁䅕杢求䡁䅉兙あ䝁䄸杣杁䡁䅍䅣穂䍁䄴䅥獂䡁䅍兢摂䕁䅉党あ䝁䅅睘兂䝁䅕党祂䡁䅍睊桁䍁䅑睕歁䑁䅙䅁㝂䅁䅁条䅁䍁䅣睗䑂䕁䅍睖杁䕁䅉党あ䝁䅅䅉䡂䝁䅕杢求䡁䅉兙あ䝁䄸杣杁䡁䅍䅣穂䍁䄴䅥獂䡁䅍兢摂䕁䅉党あ䝁䅅睘兂䝁䅕党祂䡁䅍睊桁䍁䅑睕歁䑁䅣杏歁䕁䅅兒歁䑁䅣䅁㥂䅁䅁条䅁䍁䅣睗䑂䕁䅍睖杁䕁䅉党あ䝁䅅䅉䡂䝁䅕杢求䡁䅉兙あ䝁䄸杣杁䡁䅍䅣穂䍁䄴䅥獂䡁䅍兢摂䕁䅉党あ䝁䅅睘兂䝁䅕党祂䡁䅍睊桁䍁䅑睕歁䑁䅧杏歁䕁䅅兒歁䑁䅧䅁⭂䅁䅁杙䅁䍁䅣睗䑂䕁䅍睖杁䕁䅉党あ䝁䅅䅉䡂䝁䅕杢求䡁䅉兙あ䝁䄸杣畁䡁䅧䅢穂䝁䄰兘䍂䝁䅕䅤桂䙁䄸䅒桂䡁䅑兙時䙁䅍䅡求䝁䅕䅤湁䍁䅅䅊䕂䍁䅑杍穁䅁䅁睨䅁䡁䅁䅁湁䙁䅳睑䑂䙁䅣䅉䍂䝁䅕䅤桂䍁䅁睒求䝁䄴党祂䝁䅅䅤療䡁䅉杌㑂䝁䅷督瑂䙁䄰村求䡁䅑兙時䕁䅑兙あ䝁䅅睘呂䝁䅧党求䡁䅑睊桁䍁䅑䅒歁䑁䅉睎㙁䍁䅑䅒歁䑁䅉䅏㍁䅁䅁兩䅁䡁䅁䅁湁䙁䅳睑䑂䙁䅣䅉䍂䝁䅕䅤桂䍁䅁睒求䝁䄴党祂䝁䅅䅤療䡁䅉杌㑂䝁䅷督瑂䙁䄰村求䡁䅑兙時䕁䅑兙あ䝁䅅睘呂䝁䅧党求䡁䅑睊桁䍁䅑兒歁䑁䅉睎㙁䍁䅑兒歁䑁䅉䅏㍁䅁䅁杩䅁䡁䅁䅁湁䙁䅳睑䑂䙁䅣䅉䍂䝁䅕䅤桂䍁䅁睒求䝁䄴党祂䝁䅅䅤療䡁䅉杌㑂䝁䅷督瑂䙁䄰村求䡁䅑兙時䕁䅑兙あ䝁䅅睘呂䝁䅧党求䡁䅑睊桁䍁䅑睒歁䑁䅉睍㙁䍁䅑杒乂䍁䅑杍穁䅁䅁䅩䅁䙁䅧䅁湁䙁䅳睑䑂䙁䅣䅉䍂䝁䅕䅤桂䍁䅁睒求䝁䄴党祂䝁䅅䅤療䡁䅉杌㑂䝁䅷督瑂䙁䄰村求䡁䅑兙時䕁䅙睢橂䡁䅕督湁䍁䅅䅊䕂䍁䅑杍睁䅁䅁睬䅁䝁䅙䅁湁䙁䅳睑䑂䙁䅣䅉䍂䝁䅕䅤桂䍁䅁睒求䝁䄴党祂䝁䅅䅤療䡁䅉杌㑂䝁䅷督瑂䙁䄰村求䡁䅑兙時䕁䅙睢橂䡁䅕督湁䍁䅅䅊䕂䍁䅑杍ぁ䑁䅯䅊䕂䍁䅑杍㑁䑁䅑䅁婃䅁䅁杚䅁䍁䅣睗䑂䕁䅍睖杁䕁䅉党あ䝁䅅䅉䡂䝁䅕杢求䡁䅉兙あ䝁䄸杣畁䡁䅧䅢穂䝁䄰兘䍂䝁䅕䅤桂䙁䄸杒療䝁䅍兤穂䍁䅣光歁䕁䅕䅊祁䑁䅑杏歁䕁䅕䅊祁䑁䅧䅎䅁䩁䅯䅁奂䅁䅁睊扂䕁䅍睑塂䍁䅁村求䡁䅑兙杁䕁䅣党畂䝁䅕杣桂䡁䅑睢祂䍁䄴䅥獂䡁䅍兢摂䕁䅉党あ䝁䅅睘䝂䝁䄸睙ㅂ䡁䅍睊桁䍁䅑杒歁䑁䅉杍䅁䩁䅧䅁歂䅁䅁睊扂䕁䅍睑塂䍁䅁村求䡁䅑兙杁䕁䅣党畂䝁䅕杣桂䡁䅑睢祂䍁䄴䅥獂䡁䅍兢摂䕁䅉党あ䝁䅅睘兂䝁䅕党祂䡁䅍睊桁䍁䅑村歁䑁䅅兎㙁䍁䅑村歁䑁䅕兎䅁䥁䅑䅁坂䅁䅁睊扂䕁䅍睑塂䍁䅁村求䡁䅑兙杁䕁䅣党畂䝁䅕杣桂䡁䅑睢祂䍁䄴䅥獂䡁䅍兢摂䕁䅉党あ䝁䅅睘兂䝁䅕党祂䡁䅍睊桁䍁䅑睕歁䑁䅙䅁䑃䅁䅁杙䅁䍁䅣睗䑂䕁䅍睖杁䕁䅉党あ䝁䅅䅉䡂䝁䅕杢求䡁䅉兙あ䝁䄸杣畁䡁䅧䅢穂䝁䄰兘䍂䝁䅕䅤桂䙁䄸䅕求䝁䅕杣穂䍁䅣光歁䙁䅍䅊㍁䑁䅯䅊䉂䕁䅕䅊㍁䅁䅁全䅁䝁䅉䅁湁䙁䅳睑䑂䙁䅣䅉䍂䝁䅕䅤桂䍁䅁睒求䝁䄴党祂䝁䅅䅤療䡁䅉杌㑂䝁䅷督瑂䙁䄰村求䡁䅑兙時䙁䅁党求䡁䅉督湁䍁䅅䅊呂䍁䅑䅏㙁䍁䅑兑䙂䍁䅑䅏䅁䥁䅙䅁煂䅁䅁睊扂䕁䅍睑塂䍁䅁睑療䝁䄴杚灂䝁䅑党畂䡁䅑兡桂䝁䅷䅉塂䙁䅁䅉祁䑁䅫杌㑂䝁䅷督瑂䙁䄰村求䡁䅑兙時䕁䅑兙あ䝁䅅睘呂䝁䅧党求䡁䅑睊桁䍁䅑䅒歁䑁䅉睍䅁䡁䅣䅁㑂䅁䅁睊扂䕁䅍睑塂䍁䅁睑療䝁䄴杚灂䝁䅑党畂䡁䅑兡桂䝁䅷䅉塂䙁䅁䅉祁䑁䅫杌㑂䝁䅷督瑂䙁䄰村求䡁䅑兙時䕁䅑兙あ䝁䅅睘呂䝁䅧党求䡁䅑睊桁䍁䅑䅒歁䑁䅉睎㙁䍁䅑䅒歁䑁䅉䅏㍁䅁䅁入䅁䡁䅧䅁湁䙁䅳睑䑂䙁䅣䅉䑂䝁䄸杢浂䝁䅫䅚求䝁䄴䅤灂䝁䅅䅢杁䙁䅣䅕杁䑁䅉兏畁䡁䅧䅢穂䝁䄰兘䍂䝁䅕䅤桂䙁䄸䅒桂䡁䅑兙時䙁䅍䅡求䝁䅕䅤湁䍁䅅䅊䙂䍁䅑杍㍁䑁䅯䅊䙂䍁䅑杍㑁䑁䅣䅁㙂䅁䅁䅥䅁䍁䅣睗䑂䕁䅍睖杁䕁䅍睢畂䝁䅙兡歂䝁䅕杢あ䝁䅫兙獂䍁䅁睖兂䍁䅁杍㕁䍁䄴䅥獂䡁䅍兢摂䕁䅉党あ䝁䅅睘䕂䝁䅅䅤桂䙁䄸睕潂䝁䅕党あ䍁䅣光歁䕁䅣䅊祁䑁䅍杏歁䕁䅙兔歁䑁䅉睍䅁䡁䅧䅁獂䅁䅁睊扂䕁䅍睑塂䍁䅁睑療䝁䄴杚灂䝁䅑党畂䡁䅑兡桂䝁䅷䅉塂䙁䅁䅉祁䑁䅫杌㑂䝁䅷督瑂䙁䄰村求䡁䅑兙時䙁䅁党求䡁䅉督湁䍁䅅䅊䍂䍁䅑免ㅁ䑁䅯䅊䍂䍁䅑兎ㅁ䅁䅁䅤䅁䙁䄴䅁湁䙁䅳睑䑂䙁䅣䅉䑂䝁䄸杢浂䝁䅫䅚求䝁䄴䅤灂䝁䅅䅢杁䙁䅣䅕杁䑁䅉兏畁䡁䅧䅢穂䝁䄰兘䍂䝁䅕䅤桂䙁䄸䅕求䝁䅕杣穂䍁䅣光歁䙁䅍䅊㉁䅁䅁督䅁䝁䅯䅁湁䙁䅳睑䑂䙁䅣䅉䑂䝁䄸杢浂䝁䅫䅚求䝁䄴䅤灂䝁䅅䅢杁䙁䅣䅕杁䑁䅉兏畁䡁䅧䅢穂䝁䄰兘䍂䝁䅕䅤桂䙁䄸䅕求䝁䅕杣穂䍁䅣光歁䙁䅍䅊㍁䑁䅯䅊䉂䕁䅕䅊㍁䅁䅁兤䅁䝁䅯䅁湁䙁䅳睑䑂䙁䅣䅉䑂䝁䄸杢浂䝁䅫䅚求䝁䄴䅤灂䝁䅅䅢杁䙁䅣䅕杁䑁䅉兏畁䡁䅧䅢穂䝁䄰兘䍂䝁䅕䅤桂䙁䄸䅕求䝁䅕杣穂䍁䅣光歁䙁䅍䅊㑁䑁䅯䅊䉂䕁䅕䅊㑁䅁䅁杤䅁䝁䅉䅁湁䙁䅳睑乂䙁䅍䅉䍂䝁䅕䅤桂䍁䅁睒求䝁䄴党祂䝁䅅䅤療䡁䅉杌㑂䝁䅷督瑂䙁䄰村求䡁䅑兙時䕁䅑兙あ䝁䅅睘呂䝁䅧党求䡁䅑睊桁䍁䅑䅒歁䑁䅉睍䅁䵁䅣䅁睂䅁䅁睊扂䕁䅍兔呂䍁䅁村求䡁䅑兙杁䕁䅣党畂䝁䅕杣桂䡁䅑睢祂䍁䄴䅥獂䡁䅍兢摂䕁䅉党あ䝁䅅睘䕂䝁䅅䅤桂䙁䄸睕潂䝁䅕党あ䍁䅣光歁䕁䅑䅊祁䑁䅣杏歁䕁䅑䅊祁䑁䅧睎䅁䵁䅫䅁睂䅁䅁睊扂䕁䅍兔呂䍁䅁村求䡁䅑兙杁䕁䅣党畂䝁䅕杣桂䡁䅑睢祂䍁䄴䅥獂䡁䅍兢摂䕁䅉党あ䝁䅅睘䕂䝁䅅䅤桂䙁䄸睕潂䝁䅕党あ䍁䅣光歁䕁䅕䅊祁䑁䅣杏歁䕁䅕䅊祁䑁䅧睎䅁䵁䅯䅁睂䅁䅁睊扂䕁䅍兔呂䍁䅁村求䡁䅑兙杁䕁䅣党畂䝁䅕杣桂䡁䅑睢祂䍁䄴䅥獂䡁䅍兢摂䕁䅉党あ䝁䅅睘䕂䝁䅅䅤桂䙁䄸睕潂䝁䅕党あ䍁䅣光歁䕁䅣䅊祁䑁䅍杏歁䕁䅙兔歁䑁䅉睍䅁䵁䅧䅁奂䅁䅁睊扂䕁䅍兔呂䍁䅁村求䡁䅑兙杁䕁䅣党畂䝁䅕杣桂䡁䅑睢祂䍁䄴䅥獂䡁䅍兢摂䕁䅉党あ䝁䅅睘䝂䝁䄸睙ㅂ䡁䅍睊桁䍁䅑䅒歁䑁䅉䅍䅁䱁䄸䅁浂䅁䅁睊扂䕁䅍兔呂䍁䅁村求䡁䅑兙杁䕁䅣党畂䝁䅕杣桂䡁䅑睢祂䍁䄴䅥獂䡁䅍兢摂䕁䅉党あ䝁䅅睘䝂䝁䄸睙ㅂ䡁䅍睊桁䍁䅑䅒歁䑁䅉䅎㙁䍁䅑䅒歁䑁䅉䅏ぁ䅁䅁具䅁䝁䅙䅁湁䙁䅳睑乂䙁䅍䅉䍂䝁䅕䅤桂䍁䅁睒求䝁䄴党祂䝁䅅䅤療䡁䅉杌㑂䝁䅷督瑂䙁䄰村求䡁䅑兙時䕁䅙睢橂䡁䅕督湁䍁䅅䅊䙂䍁䅑杍ぁ䑁䅯䅊䙂䍁䅑杍㑁䑁䅑䅁䍄䅁䅁䅗䅁䍁䅣睗䑂䕁䄰睕杁䕁䅉党あ䝁䅅䅉䡂䝁䅕杢求䡁䅉兙あ䝁䄸杣畁䡁䅧䅢穂䝁䄰兘䍂䝁䅕䅤桂䙁䄸杒療䝁䅍兤穂䍁䅣光歁䕁䅙䅊祁䑁䅉䅁䅄䅁䅁䅚䅁䍁䅣睗䑂䕁䄰睕杁䕁䅉党あ䝁䅅䅉䡂䝁䅕杢求䡁䅉兙あ䝁䄸杣畁䡁䅧䅢穂䝁䄰兘䍂䝁䅕䅤桂䙁䄸䅕求䝁䅕杣穂䍁䅣光歁䕁䅉䅊硁䑁䅕杏歁䕁䅉䅊ㅁ䑁䅕䅁䕄䅁䅁杖䅁䍁䅣睗䑂䕁䄰睕杁䕁䅉党あ䝁䅅䅉䡂䝁䅕杢求䡁䅉兙あ䝁䄸杣畁䡁䅧䅢穂䝁䄰兘䍂䝁䅕䅤桂䙁䄸䅕求䝁䅕杣穂䍁䅣光歁䙁䅍䅊㉁䅁䅁睷䅁䝁䅉䅁湁䙁䅳睑乂䙁䅍䅉䍂䝁䅕䅤桂䍁䅁睒求䝁䄴党祂䝁䅅䅤療䡁䅉杌㑂䝁䅷督瑂䙁䄰村求䡁䅑兙時䙁䅁党求䡁䅉督湁䍁䅅䅊呂䍁䅑睎㙁䍁䅑兑䙂䍁䅑睎䅁䵁䅕䅁楂䅁䅁睊扂䕁䅍兔呂䍁䅁村求䡁䅑兙杁䕁䅣党畂䝁䅕杣桂䡁䅑睢祂䍁䄴䅥獂䡁䅍兢摂䕁䅉党あ䝁䅅睘兂䝁䅕党祂䡁䅍睊桁䍁䅑睕歁䑁䅧杏歁䕁䅅兒歁䑁䅧䅁䝄䅁䅁杚䅁䍁䅣睗䑂䝁䅧兤杁䕁䄰兓杁䕁䅉党あ䝁䅅䅉䡂䝁䅕杢求䡁䅉兙あ䝁䄸杣畁䡁䅧䅢穂䝁䄰兘䍂䝁䅕䅤桂䙁䄸䅒桂䡁䅑兙時䙁䅍䅡求䝁䅕䅤湁䍁䅅䅊䍂䍁䅑睎䅁䍁䉷䅁浂䅁䅁睊扂䕁䅍䅡ㅂ䍁䅁兔䩂䍁䅁村求䡁䅑兙杁䕁䅣党畂䝁䅕杣桂䡁䅑睢祂䍁䄴䅥獂䡁䅍兢摂䕁䅉党あ䝁䅅睘䕂䝁䅅䅤桂䙁䄸睕潂䝁䅕党あ䍁䅣光歁䕁䅉䅊㑁䅁䅁兌䅅䝁䅧䅁湁䙁䅳睑潂䡁䅕䅉乂䕁䅫䅉䍂䝁䅕䅤桂䍁䅁睒求䝁䄴党祂䝁䅅䅤療䡁䅉杌㑂䝁䅷督瑂䙁䄰村求䡁䅑兙時䕁䅑兙あ䝁䅅睘呂䝁䅧党求䡁䅑睊桁䍁䅑睑歁䑁䅉李䅁䑁䉙䅁潂䅁䅁睊扂䕁䅍䅡ㅂ䍁䅁兔䩂䍁䅁村求䡁䅑兙杁䕁䅣党畂䝁䅕杣桂䡁䅑睢祂䍁䄴䅥獂䡁䅍兢摂䕁䅉党あ䝁䅅睘䕂䝁䅅䅤桂䙁䄸睕潂䝁䅕党あ䍁䅣光歁䕁䅑䅊祁䑁䅍䅁㍁允䅁䅡䅁䍁䅣睗䑂䝁䅧兤杁䕁䄰兓杁䕁䅉党あ䝁䅅䅉䡂䝁䅕杢求䡁䅉兙あ䝁䄸杣畁䡁䅧䅢穂䝁䄰兘䍂䝁䅕䅤桂䙁䄸䅒桂䡁䅑兙時䙁䅍䅡求䝁䅕䅤湁䍁䅅䅊䕂䍁䅑杍㍁䅁䅁兏䅅䡁䅙䅁湁䙁䅳睑潂䡁䅕䅉乂䕁䅫䅉䍂䝁䅕䅤桂䍁䅁睒求䝁䄴党祂䝁䅅䅤療䡁䅉杌㑂䝁䅷督瑂䙁䄰村求䡁䅑兙時䕁䅑兙あ䝁䅅睘呂䝁䅧党求䡁䅑睊桁䍁䅑䅒歁䑁䅉睎㙁䍁䅑䅒歁䑁䅉䅏㑁䅁䅁児䅅䝁䅧䅁湁䙁䅳睑潂䡁䅕䅉乂䕁䅫䅉䍂䝁䅕䅤桂䍁䅁睒求䝁䄴党祂䝁䅅䅤療䡁䅉杌㑂䝁䅷督瑂䙁䄰村求䡁䅑兙時䕁䅑兙あ䝁䅅睘呂䝁䅧党求䡁䅑睊桁䍁䅑兒歁䑁䅉睎䅁䑁䉯䅁㉂䅁䅁睊扂䕁䅍䅡ㅂ䍁䅁兔䩂䍁䅁村求䡁䅑兙杁䕁䅣党畂䝁䅕杣桂䡁䅑睢祂䍁䄴䅥獂䡁䅍兢摂䕁䅉党あ䝁䅅睘䕂䝁䅅䅤桂䙁䄸睕潂䝁䅕党あ䍁䅣光歁䕁䅕䅊祁䑁䅣杏歁䕁䅕䅊祁䑁䅧䅏䅁䑁䈴䅁潂䅁䅁睊扂䕁䅍䅡ㅂ䍁䅁兔䩂䍁䅁村求䡁䅑兙杁䕁䅣党畂䝁䅕杣桂䡁䅑睢祂䍁䄴䅥獂䡁䅍兢摂䕁䅉党あ䝁䅅睘䕂䝁䅅䅤桂䙁䄸睕潂䝁䅕党あ䍁䅣光歁䕁䅙䅕歁䑁䅍䅁牁允䅁杤䅁䍁䅣睗䑂䝁䅧兤杁䕁䄰兓杁䕁䅉党あ䝁䅅䅉䡂䝁䅕杢求䡁䅉兙あ䝁䄸杣畁䡁䅧䅢穂䝁䄰兘䍂䝁䅕䅤桂䙁䄸䅒桂䡁䅑兙時䙁䅍䅡求䝁䅕䅤湁䍁䅅䅊䡂䍁䅑杍穁䑁䅯䅊䝂䕁䄰䅊祁䑁䅍䅁㑁允䅁杘䅁䍁䅣睗䑂䝁䅧兤杁䕁䄰兓杁䕁䅉党あ䝁䅅䅉䡂䝁䅕杢求䡁䅉兙あ䝁䄸杣畁䡁䅧䅢穂䝁䄰兘䍂䝁䅕䅤桂䙁䄸杒療䝁䅍兤穂䍁䅣光歁䕁䅍䅊祁䑁䅍䅁煁允䅁杘䅁䍁䅣睗䑂䝁䅧兤杁䕁䄰兓杁䕁䅉党あ䝁䅅䅉䡂䝁䅕杢求䡁䅉兙あ䝁䄸杣畁䡁䅧䅢穂䝁䄰兘䍂䝁䅕䅤桂䙁䄸杒療䝁䅍兤穂䍁䅣光歁䕁䅑䅊祁䑁䅁䅁畁允䅁杘䅁䍁䅣睗䑂䝁䅧兤杁䕁䄰兓杁䕁䅉党あ䝁䅅䅉䡂䝁䅕杢求䡁䅉兙あ䝁䄸杣畁䡁䅧䅢穂䝁䄰兘䍂䝁䅕䅤桂䙁䄸杒療䝁䅍兤穂䍁䅣光歁䕁䅑䅊祁䑁䅑䅁睁允䅁䅢䅁䍁䅣睗䑂䝁䅧兤杁䕁䄰兓杁䕁䅉党あ䝁䅅䅉䡂䝁䅕杢求䡁䅉兙あ䝁䄸杣畁䡁䅧䅢穂䝁䄰兘䍂䝁䅕䅤桂䙁䄸杒療䝁䅍兤穂䍁䅣光歁䕁䅑䅊祁䑁䅑杏歁䕁䅑䅊祁䑁䅧兎䅁䑁䉳䅁敂䅁䅁睊扂䕁䅍䅡ㅂ䍁䅁兔䩂䍁䅁村求䡁䅑兙杁䕁䅣党畂䝁䅕杣桂䡁䅑睢祂䍁䄴䅥獂䡁䅍兢摂䕁䅉党あ䝁䅅睘䝂䝁䄸睙ㅂ䡁䅍睊桁䍁䅑兒歁䑁䅉䅎䅁䑁䉅䅁獂䅁䅁睊扂䕁䅍䅡ㅂ䍁䅁兔䩂䍁䅁村求䡁䅑兙杁䕁䅣党畂䝁䅕杣桂䡁䅑睢祂䍁䄴䅥獂䡁䅍兢摂䕁䅉党あ䝁䅅睘䝂䝁䄸睙ㅂ䡁䅍睊桁䍁䅑兒歁䑁䅉䅎㙁䍁䅑兒歁䑁䅉䅏ㅁ䅁䅁䅐䅅䙁䄴䅁湁䙁䅳睑潂䡁䅕䅉乂䕁䅫䅉䍂䝁䅕䅤桂䍁䅁睒求䝁䄴党祂䝁䅅䅤療䡁䅉杌㑂䝁䅷督瑂䙁䄰村求䡁䅑兙時䕁䅙睢橂䡁䅕督湁䍁䅅䅊䝂䍁䅑杍祁䅁䅁睌䅅䝁䅯䅁湁䙁䅳睑潂䡁䅕䅉乂䕁䅫䅉䍂䝁䅕䅤桂䍁䅁睒求䝁䄴党祂䝁䅅䅤療䡁䅉杌㑂䝁䅷督瑂䙁䄰村求䡁䅑兙時䙁䅁党求䡁䅉督湁䍁䅅䅊䍂䍁䅑免ㅁ䑁䅯䅊䍂䍁䅑兎ㅁ䅁䅁睍䅅䙁䅷䅁湁䙁䅳睑潂䡁䅕䅉乂䕁䅫䅉䍂䝁䅕䅤桂䍁䅁睒求䝁䄴党祂䝁䅅䅤療䡁䅉杌㑂䝁䅷督瑂䙁䄰村求䡁䅑兙時䙁䅁党求䡁䅉督湁䍁䅅䅊呂䍁䅑李䅁䑁䉉䅁潂䅁䅁睊扂䕁䅍䅡ㅂ䍁䅁兔䩂䍁䅁村求䡁䅑兙杁䕁䅣党畂䝁䅕杣桂䡁䅑睢祂䍁䄴䅥獂䡁䅍兢摂䕁䅉党あ䝁䅅睘兂䝁䅕党祂䡁䅍睊桁䍁䅑睕歁䑁䅣杏歁䕁䅅兒歁䑁䅣䅁ぁ允䅁䅡䅁䍁䅣睗䑂䝁䅧兤杁䕁䄰兓杁䕁䅉党あ䝁䅅䅉䡂䝁䅕杢求䡁䅉兙あ䝁䄸杣畁䡁䅧䅢穂䝁䄰兘䍂䝁䅕䅤桂䙁䄸䅕求䝁䅕杣穂䍁䅣光歁䙁䅍䅊㑁䑁䅯䅊䉂䕁䅕䅊㑁䅁䅁兎䅅䡁䅉䅁湁䙁䅳睑療䡁䅁入杁䝁䄸杚杁䕁䅍睑塂䍁䅁村求䡁䅑兙杁䕁䅣党畂䝁䅕杣桂䡁䅑睢祂䍁䄴䅥獂䡁䅍兢摂䕁䅉党あ䝁䅅睘䕂䝁䅅䅤桂䙁䄸睕潂䝁䅕党あ䍁䅣光歁䕁䅑䅊祁䑁䅍䅁偃䅁䅁䅧䅁䍁䅣睗䑂䝁䄸䅣㕂䍁䅁睢浂䍁䅁睑䑂䙁䅣䅉䍂䝁䅕䅤桂䍁䅁睒求䝁䄴党祂䝁䅅䅤療䡁䅉杌㑂䝁䅷督瑂䙁䄰村求䡁䅑兙時䕁䅑兙あ䝁䅅睘呂䝁䅧党求䡁䅑睊桁䍁䅑䅒歁䑁䅉睎㙁䍁䅑䅒歁䑁䅉䅏㍁䅁䅁八䅁䥁䅁䅁湁䙁䅳睑療䡁䅁入杁䝁䄸杚杁䕁䅍睑塂䍁䅁村求䡁䅑兙杁䕁䅣党畂䝁䅕杣桂䡁䅑睢祂䍁䄴䅥獂䡁䅍兢摂䕁䅉党あ䝁䅅睘䕂䝁䅅䅤桂䙁䄸睕潂䝁䅕党あ䍁䅣光歁䕁䅕䅊祁䑁䅣杏歁䕁䅕䅊祁䑁䅧睎䅁䩁䅉䅁䅃䅁䅁睊扂䕁䅍睢睂䡁䅫䅉療䝁䅙䅉䑂䕁䅍睖杁䕁䅉党あ䝁䅅䅉䡂䝁䅕杢求䡁䅉兙あ䝁䄸杣畁䡁䅧䅢穂䝁䄰兘䍂䝁䅕䅤桂䙁䄸䅒桂䡁䅑兙時䙁䅍䅡求䝁䅕䅤湁䍁䅅䅊䡂䍁䅑杍穁䑁䅯䅊䝂䕁䄰䅊祁䑁䅍䅁元䅁䅁䅡䅁䍁䅣睗䑂䝁䄸䅣㕂䍁䅁睢浂䍁䅁睑䑂䙁䅣䅉䍂䝁䅕䅤桂䍁䅁睒求䝁䄴党祂䝁䅅䅤療䡁䅉杌㑂䝁䅷督瑂䙁䄰村求䡁䅑兙時䕁䅙睢橂䡁䅕督湁䍁䅅䅊䕂䍁䅑杍睁䅁䅁睫䅁䡁䅙䅁湁䙁䅳睑療䡁䅁入杁䝁䄸杚杁䕁䅍睑塂䍁䅁村求䡁䅑兙杁䕁䅣党畂䝁䅕杣桂䡁䅑睢祂䍁䄴䅥獂䡁䅍兢摂䕁䅉党あ䝁䅅睘䝂䝁䄸睙ㅂ䡁䅍睊桁䍁䅑䅒歁䑁䅉䅎㙁䍁䅑䅒歁䑁䅉䅏ぁ䅁䅁公䅁䡁䅙䅁湁䙁䅳睑療䡁䅁入杁䝁䄸杚杁䕁䅍睑塂䍁䅁村求䡁䅑兙杁䕁䅣党畂䝁䅕杣桂䡁䅑睢祂䍁䄴䅥獂䡁䅍兢摂䕁䅉党あ䝁䅅睘䝂䝁䄸睙ㅂ䡁䅍睊桁䍁䅑兒歁䑁䅉䅎㙁䍁䅑兒歁䑁䅉䅏ぁ䅁䅁杬䅁䝁䅧䅁湁䙁䅳睑療䡁䅁入杁䝁䄸杚杁䕁䅍睑塂䍁䅁村求䡁䅑兙杁䕁䅣党畂䝁䅕杣桂䡁䅑睢祂䍁䄴䅥獂䡁䅍兢摂䕁䅉党あ䝁䅅睘䝂䝁䄸睙ㅂ䡁䅍睊桁䍁䅑杒歁䑁䅉杍䅁䩁䅑䅁あ䅁䅁睊扂䕁䅍睢睂䡁䅫䅉療䝁䅙䅉䑂䕁䅍睖杁䕁䅉党あ䝁䅅䅉䡂䝁䅕杢求䡁䅉兙あ䝁䄸杣畁䡁䅧䅢穂䝁䄰兘䍂䝁䅕䅤桂䙁䄸䅕求䝁䅕杣穂䍁䅣光歁䕁䅉䅊硁䑁䅕杏歁䕁䅉䅊ㅁ䑁䅕䅁䵃䅁䅁杚䅁䍁䅣睗䑂䝁䄸䅣㕂䍁䅁睢浂䍁䅁睑䑂䙁䅣䅉䍂䝁䅕䅤桂䍁䅁睒求䝁䄴党祂䝁䅅䅤療䡁䅉杌㑂䝁䅷督瑂䙁䄰村求䡁䅑兙時䙁䅁党求䡁䅉督湁䍁䅅䅊呂䍁䅑李䅁䥁䅳䅁祂䅁䅁睊扂䕁䅍睢睂䡁䅫䅉療䝁䅙䅉䑂䕁䅍睖杁䕁䅉党あ䝁䅅䅉䡂䝁䅕杢求䡁䅉兙あ䝁䄸杣畁䡁䅧䅢穂䝁䄰兘䍂䝁䅕䅤桂䙁䄸䅕求䝁䅕杣穂䍁䅣光歁䙁䅍䅊㍁䑁䅯䅊䉂䕁䅕䅊㍁䅁䅁兪䅁䡁䅉䅁湁䙁䅳睑療䡁䅁入杁䝁䄸杚杁䕁䅍睑塂䍁䅁村求䡁䅑兙杁䕁䅣党畂䝁䅕杣桂䡁䅑睢祂䍁䄴䅥獂䡁䅍兢摂䕁䅉党あ䝁䅅睘兂䝁䅕党祂䡁䅍睊桁䍁䅑睕歁䑁䅧杏歁䕁䅅兒歁䑁䅧䅁佃䅁䅁䅚䅁䍁䅣睗䕂䡁䅕睡求䍁䅁村求䡁䅑兙杁䕁䅣党畂䝁䅕杣桂䡁䅑睢祂䍁䄴䅥獂䡁䅍兢摂䕁䅉党あ䝁䅅睘䕂䝁䅅䅤桂䙁䄸睕潂䝁䅕党あ䍁䅣光歁䕁䅑䅊祁䑁䅍䅁獄䅁䅁杣䅁䍁䅣睗䕂䡁䅕睡求䍁䅁村求䡁䅑兙杁䕁䅣党畂䝁䅕杣桂䡁䅑睢祂䍁䄴䅥獂䡁䅍兢摂䕁䅉党あ䝁䅅睘䕂䝁䅅䅤桂䙁䄸睕潂䝁䅕党あ䍁䅣光歁䕁䅑䅊祁䑁䅣杏歁䕁䅑䅊祁䑁䅧睎䅁佁䄴䅁祂䅁䅁睊扂䕁䅑兤牂䝁䅕䅉䍂䝁䅕䅤桂䍁䅁睒求䝁䄴党祂䝁䅅䅤療䡁䅉杌㑂䝁䅷督瑂䙁䄰村求䡁䅑兙時䕁䅑兙あ䝁䅅睘呂䝁䅧党求䡁䅑睊桁䍁䅑兒歁䑁䅉睎㙁䍁䅑兒歁䑁䅉䅏㍁䅁䅁眷䅁䡁䅉䅁湁䙁䅳䅒ㅂ䝁䅳党杁䕁䅉党あ䝁䅅䅉䡂䝁䅕杢求䡁䅉兙あ䝁䄸杣畁䡁䅧䅢穂䝁䄰兘䍂䝁䅕䅤桂䙁䄸䅒桂䡁䅑兙時䙁䅍䅡求䝁䅕䅤湁䍁䅅䅊䡂䍁䅑杍穁䑁䅯䅊䝂䕁䄰䅊祁䑁䅍䅁瑄䅁䅁杗䅁䍁䅣睗䕂䡁䅕睡求䍁䅁村求䡁䅑兙杁䕁䅣党畂䝁䅕杣桂䡁䅑睢祂䍁䄴䅥獂䡁䅍兢摂䕁䅉党あ䝁䅅睘䝂䝁䄸睙ㅂ䡁䅍睊桁䍁䅑䅒歁䑁䅉䅍䅁佁䅑䅁潂䅁䅁睊扂䕁䅑兤牂䝁䅕䅉䍂䝁䅕䅤桂䍁䅁睒求䝁䄴党祂䝁䅅䅤療䡁䅉杌㑂䝁䅷督瑂䙁䄰村求䡁䅑兙時䕁䅙睢橂䡁䅕督湁䍁䅅䅊䕂䍁䅑杍ぁ䑁䅯䅊䕂䍁䅑杍㑁䑁䅑䅁浄䅁䅁䅡䅁䍁䅣睗䕂䡁䅕睡求䍁䅁村求䡁䅑兙杁䕁䅣党畂䝁䅕杣桂䡁䅑睢祂䍁䄴䅥獂䡁䅍兢摂䕁䅉党あ䝁䅅睘䝂䝁䄸睙ㅂ䡁䅍睊桁䍁䅑兒歁䑁䅉䅎㙁䍁䅑兒歁䑁䅉䅏ぁ䅁䅁眵䅁䙁䅯䅁湁䙁䅳䅒ㅂ䝁䅳党杁䕁䅉党あ䝁䅅䅉䡂䝁䅕杢求䡁䅉兙あ䝁䄸杣畁䡁䅧䅢穂䝁䄰兘䍂䝁䅕䅤桂䙁䄸杒療䝁䅍兤穂䍁䅣光歁䕁䅙䅊祁䑁䅉䅁汄䅁䅁杚䅁䍁䅣睗䕂䡁䅕睡求䍁䅁村求䡁䅑兙杁䕁䅣党畂䝁䅕杣桂䡁䅑睢祂䍁䄴䅥獂䡁䅍兢摂䕁䅉党あ䝁䅅睘兂䝁䅕党祂䡁䅍睊桁䍁䅑村歁䑁䅅兎㙁䍁䅑村歁䑁䅕兎䅁佁䅫䅁奂䅁䅁睊扂䕁䅑兤牂䝁䅕䅉䍂䝁䅕䅤桂䍁䅁睒求䝁䄴党祂䝁䅅䅤療䡁䅉杌㑂䝁䅷督瑂䙁䄰村求䡁䅑兙時䙁䅁党求䡁䅉督湁䍁䅅䅊呂䍁䅑李䅁佁䅧䅁歂䅁䅁睊扂䕁䅑兤牂䝁䅕䅉䍂䝁䅕䅤桂䍁䅁睒求䝁䄴党祂䝁䅅䅤療䡁䅉杌㑂䝁䅷督瑂䙁䄰村求䡁䅑兙時䙁䅁党求䡁䅉督湁䍁䅅䅊呂䍁䅑睎㙁䍁䅑兑䙂䍁䅑睎䅁佁䅯䅁歂䅁䅁睊扂䕁䅑兤牂䝁䅕䅉䍂䝁䅕䅤桂䍁䅁睒求䝁䄴党祂䝁䅅䅤療䡁䅉杌㑂䝁䅷督瑂䙁䄰村求䡁䅑兙時䙁䅁党求䡁䅉督湁䍁䅅䅊呂䍁䅑䅏㙁䍁䅑兑䙂䍁䅑䅏䅁佁䅳䅁浂䅁䅁睊扂䕁䅫䅕䵂䍁䅁兔䩂䍁䅁村求䡁䅑兙杁䕁䅣党畂䝁䅕杣桂䡁䅑睢祂䍁䄴䅥獂䡁䅍兢摂䕁䅉党あ䝁䅅睘䕂䝁䅅䅤桂䙁䄸睕潂䝁䅕党あ䍁䅣光歁䕁䅉䅊㍁䅁䅁杕䅅䝁䅙䅁湁䙁䅳兓兂䕁䅷䅉乂䕁䅫䅉䍂䝁䅕䅤桂䍁䅁睒求䝁䄴党祂䝁䅅䅤療䡁䅉杌㑂䝁䅷督瑂䙁䄰村求䡁䅑兙時䕁䅑兙あ䝁䅅睘呂䝁䅧党求䡁䅑睊桁䍁䅑村歁䑁䅧䅁呂允䅁䅡䅁䍁䅣睗䩂䙁䅁䅔杁䕁䄰兓杁䕁䅉党あ䝁䅅䅉䡂䝁䅕杢求䡁䅉兙あ䝁䄸杣畁䡁䅧䅢穂䝁䄰兘䍂䝁䅕䅤桂䙁䄸䅒桂䡁䅑兙時䙁䅍䅡求䝁䅕䅤湁䍁䅅䅊䑂䍁䅑杍㉁䅁䅁䅘䅅䝁䅧䅁湁䙁䅳兓兂䕁䅷䅉乂䕁䅫䅉䍂䝁䅕䅤桂䍁䅁睒求䝁䄴党祂䝁䅅䅤療䡁䅉杌㑂䝁䅷督瑂䙁䄰村求䡁䅑兙時䕁䅑兙あ䝁䅅睘呂䝁䅧党求䡁䅑睊桁䍁䅑䅒歁䑁䅉睍䅁䙁䈰䅁㉂䅁䅁睊扂䕁䅫䅕䵂䍁䅁兔䩂䍁䅁村求䡁䅑兙杁䕁䅣党畂䝁䅕杣桂䡁䅑睢祂䍁䄴䅥獂䡁䅍兢摂䕁䅉党あ䝁䅅睘䕂䝁䅅䅤桂䙁䄸睕潂䝁䅕党あ䍁䅣光歁䕁䅑䅊祁䑁䅣杏歁䕁䅑䅊祁䑁䅧䅏䅁䙁䈸䅁㉂䅁䅁睊扂䕁䅫䅕䵂䍁䅁兔䩂䍁䅁村求䡁䅑兙杁䕁䅣党畂䝁䅕杣桂䡁䅑睢祂䍁䄴䅥獂䡁䅍兢摂䕁䅉党あ䝁䅅睘䕂䝁䅅䅤桂䙁䄸睕潂䝁䅕党あ䍁䅣光歁䕁䅕䅊祁䑁䅣杏歁䕁䅕䅊祁䑁䅧䅏䅁䝁䉁䅁潂䅁䅁睊扂䕁䅫䅕䵂䍁䅁兔䩂䍁䅁村求䡁䅑兙杁䕁䅣党畂䝁䅕杣桂䡁䅑睢祂䍁䄴䅥獂䡁䅍兢摂䕁䅉党あ䝁䅅睘䕂䝁䅅䅤桂䙁䄸睕潂䝁䅕党あ䍁䅣光歁䕁䅙䅕歁䑁䅍䅁剂允䅁杤䅁䍁䅣睗䩂䙁䅁䅔杁䕁䄰兓杁䕁䅉党あ䝁䅅䅉䡂䝁䅕杢求䡁䅉兙あ䝁䄸杣畁䡁䅧䅢穂䝁䄰兘䍂䝁䅕䅤桂䙁䄸䅒桂䡁䅑兙時䙁䅍䅡求䝁䅕䅤湁䍁䅅䅊䡂䍁䅑杍穁䑁䅯䅊䝂䕁䄰䅊祁䑁䅍䅁敂允䅁杘䅁䍁䅣睗䩂䙁䅁䅔杁䕁䄰兓杁䕁䅉党あ䝁䅅䅉䡂䝁䅕杢求䡁䅉兙あ䝁䄸杣畁䡁䅧䅢穂䝁䄰兘䍂䝁䅕䅤桂䙁䄸杒療䝁䅍兤穂䍁䅣光歁䕁䅍䅊祁䑁䅍䅁兂允䅁杘䅁䍁䅣睗䩂䙁䅁䅔杁䕁䄰兓杁䕁䅉党あ䝁䅅䅉䡂䝁䅕杢求䡁䅉兙あ䝁䄸杣畁䡁䅧䅢穂䝁䄰兘䍂䝁䅕䅤桂䙁䄸杒療䝁䅍兤穂䍁䅣光歁䕁䅑䅊祁䑁䅁䅁啂允䅁䅢䅁䍁䅣睗䩂䙁䅁䅔杁䕁䄰兓杁䕁䅉党あ䝁䅅䅉䡂䝁䅕杢求䡁䅉兙あ䝁䄸杣畁䡁䅧䅢穂䝁䄰兘䍂䝁䅕䅤桂䙁䄸杒療䝁䅍兤穂䍁䅣光歁䕁䅑䅊祁䑁䅑杏歁䕁䅑䅊祁䑁䅧兎䅁䙁䉙䅁獂䅁䅁睊扂䕁䅫䅕䵂䍁䅁兔䩂䍁䅁村求䡁䅑兙杁䕁䅣党畂䝁䅕杣桂䡁䅑睢祂䍁䄴䅥獂䡁䅍兢摂䕁䅉党あ䝁䅅睘䝂䝁䄸睙ㅂ䡁䅍睊桁䍁䅑兒歁䑁䅉䅎㙁䍁䅑兒歁䑁䅉䅏ㅁ䅁䅁睖䅅䙁䄴䅁湁䙁䅳兓兂䕁䅷䅉乂䕁䅫䅉䍂䝁䅕䅤桂䍁䅁睒求䝁䄴党祂䝁䅅䅤療䡁䅉杌㑂䝁䅷督瑂䙁䄰村求䡁䅑兙時䕁䅙睢橂䡁䅕督湁䍁䅅䅊䝂䍁䅑杍祁䅁䅁兖䅅䝁䅯䅁湁䙁䅳兓兂䕁䅷䅉乂䕁䅫䅉䍂䝁䅕䅤桂䍁䅁睒求䝁䄴党祂䝁䅅䅤療䡁䅉杌㑂䝁䅷督瑂䙁䄰村求䡁䅑兙時䙁䅁党求䡁䅉督湁䍁䅅䅊䍂䍁䅑免ㅁ䑁䅯䅊䍂䍁䅑兎ㅁ䅁䅁兗䅅䙁䅷䅁湁䙁䅳兓兂䕁䅷䅉乂䕁䅫䅉䍂䝁䅕䅤桂䍁䅁睒求䝁䄴党祂䝁䅅䅤療䡁䅉杌㑂䝁䅷督瑂䙁䄰村求䡁䅑兙時䙁䅁党求䡁䅉督湁䍁䅅䅊呂䍁䅑李䅁䙁䉧䅁潂䅁䅁睊扂䕁䅫䅕䵂䍁䅁兔䩂䍁䅁村求䡁䅑兙杁䕁䅣党畂䝁䅕杣桂䡁䅑睢祂䍁䄴䅥獂䡁䅍兢摂䕁䅉党あ䝁䅅睘兂䝁䅕党祂䡁䅍睊桁䍁䅑睕歁䑁䅣杏歁䕁䅅兒歁䑁䅣䅁慂允䅁䅡䅁䍁䅣睗䩂䙁䅁䅔杁䕁䄰兓杁䕁䅉党あ䝁䅅䅉䡂䝁䅕杢求䡁䅉兙あ䝁䄸杣畁䡁䅧䅢穂䝁䄰兘䍂䝁䅕䅤桂䙁䄸䅕求䝁䅕杣穂䍁䅣光歁䙁䅍䅊㑁䑁䅯䅊䉂䕁䅕䅊㑁䅁䅁睗䅅䙁䄴䅁湁䙁䅳兔䩂䍁䅁村求䡁䅑兙杁䕁䅣党畂䝁䅕杣桂䡁䅑睢祂䍁䄴䅥獂䡁䅍兢摂䕁䅉党あ䝁䅅睘䕂䝁䅅䅤桂䙁䄸睕潂䝁䅕党あ䍁䅣光歁䕁䅉䅊㍁䅁䅁睇䅅䙁䄴䅁湁䙁䅳兔䩂䍁䅁村求䡁䅑兙杁䕁䅣党畂䝁䅕杣桂䡁䅑睢祂䍁䄴䅥獂䡁䅍兢摂䕁䅉党あ䝁䅅睘䕂䝁䅅䅤桂䙁䄸睕潂䝁䅕党あ䍁䅣光歁䕁䅉䅊㑁䅁䅁䅈䅅䝁䅁䅁湁䙁䅳兔䩂䍁䅁村求䡁䅑兙杁䕁䅣党畂䝁䅕杣桂䡁䅑睢祂䍁䄴䅥獂䡁䅍兢摂䕁䅉党あ䝁䅅睘䕂䝁䅅䅤桂䙁䄸睕潂䝁䅕党あ䍁䅣光歁䕁䅍䅊祁䑁䅙䅁汁允䅁䅙䅁䍁䅣睗乂䕁䅫䅉䍂䝁䅕䅤桂䍁䅁睒求䝁䄴党祂䝁䅅䅤療䡁䅉杌㑂䝁䅷督瑂䙁䄰村求䡁䅑兙時䕁䅑兙あ䝁䅅睘呂䝁䅧党求䡁䅑睊桁䍁䅑䅒歁䑁䅉睍䅁䍁䉙䅁畂䅁䅁睊扂䕁䄰兓杁䕁䅉党あ䝁䅅䅉䡂䝁䅕杢求䡁䅉兙あ䝁䄸杣畁䡁䅧䅢穂䝁䄰兘䍂䝁䅕䅤桂䙁䄸䅒桂䡁䅑兙時䙁䅍䅡求䝁䅕䅤湁䍁䅅䅊䕂䍁䅑杍㍁䑁䅯䅊䕂䍁䅑杍㑁䑁䅣䅁潁允䅁杢䅁䍁䅣睗乂䕁䅫䅉䍂䝁䅕䅤桂䍁䅁睒求䝁䄴党祂䝁䅅䅤療䡁䅉杌㑂䝁䅷督瑂䙁䄰村求䡁䅑兙時䕁䅑兙あ䝁䅅睘呂䝁䅧党求䡁䅑睊桁䍁䅑兒歁䑁䅉睎㙁䍁䅑兒歁䑁䅉䅏㍁䅁䅁克䅅䝁䅁䅁湁䙁䅳兔䩂䍁䅁村求䡁䅑兙杁䕁䅣党畂䝁䅕杣桂䡁䅑睢祂䍁䄴䅥獂䡁䅍兢摂䕁䅉党あ䝁䅅睘䕂䝁䅅䅤桂䙁䄸睕潂䝁䅕党あ䍁䅣光歁䕁䅙䅕歁䑁䅍䅁慁允䅁杢䅁䍁䅣睗乂䕁䅫䅉䍂䝁䅕䅤桂䍁䅁睒求䝁䄴党祂䝁䅅䅤療䡁䅉杌㑂䝁䅷督瑂䙁䄰村求䡁䅑兙時䕁䅑兙あ䝁䅅睘呂䝁䅧党求䡁䅑睊桁䍁䅑睒歁䑁䅉睍㙁䍁䅑杒乂䍁䅑杍穁䅁䅁睊䅅䙁䅙䅁湁䙁䅳兔䩂䍁䅁村求䡁䅑兙杁䕁䅣党畂䝁䅕杣桂䡁䅑睢祂䍁䄴䅥獂䡁䅍兢摂䕁䅉党あ䝁䅅睘䝂䝁䄸睙ㅂ䡁䅍睊桁䍁䅑睑歁䑁䅉睍䅁䉁䉫䅁坂䅁䅁睊扂䕁䄰兓杁䕁䅉党あ䝁䅅䅉䡂䝁䅕杢求䡁䅉兙あ䝁䄸杣畁䡁䅧䅢穂䝁䄰兘䍂䝁䅕䅤桂䙁䄸杒療䝁䅍兤穂䍁䅣光歁䕁䅑䅊祁䑁䅁䅁摁允䅁䅚䅁䍁䅣睗乂䕁䅫䅉䍂䝁䅕䅤桂䍁䅁睒求䝁䄴党祂䝁䅅䅤療䡁䅉杌㑂䝁䅷督瑂䙁䄰村求䡁䅑兙時䕁䅙睢橂䡁䅕督湁䍁䅅䅊䕂䍁䅑杍ぁ䑁䅯䅊䕂䍁䅑杍㑁䑁䅑䅁晁允䅁䅚䅁䍁䅣睗乂䕁䅫䅉䍂䝁䅕䅤桂䍁䅁睒求䝁䄴党祂䝁䅅䅤療䡁䅉杌㑂䝁䅷督瑂䙁䄰村求䡁䅑兙時䕁䅙睢橂䡁䅕督湁䍁䅅䅊䙂䍁䅑杍ぁ䑁䅯䅊䙂䍁䅑杍㑁䑁䅑䅁杁允䅁杖䅁䍁䅣睗乂䕁䅫䅉䍂䝁䅕䅤桂䍁䅁睒求䝁䄴党祂䝁䅅䅤療䡁䅉杌㑂䝁䅷督瑂䙁䄰村求䡁䅑兙時䕁䅙睢橂䡁䅕督湁䍁䅅䅊䝂䍁䅑杍祁䅁䅁杈䅅䝁䅉䅁湁䙁䅳兔䩂䍁䅁村求䡁䅑兙杁䕁䅣党畂䝁䅕杣桂䡁䅑睢祂䍁䄴䅥獂䡁䅍兢摂䕁䅉党あ䝁䅅睘兂䝁䅕党祂䡁䅍睊桁䍁䅑村歁䑁䅅兎㙁䍁䅑村歁䑁䅕兎䅁䍁䉉䅁啂䅁䅁睊扂䕁䄰兓杁䕁䅉党あ䝁䅅䅉䡂䝁䅕杢求䡁䅉兙あ䝁䄸杣畁䡁䅧䅢穂䝁䄰兘䍂䝁䅕䅤桂䙁䄸䅕求䝁䅕杣穂䍁䅣光歁䙁䅍䅊㉁䅁䅁光䅅䝁䅁䅁湁䙁䅳兔䩂䍁䅁村求䡁䅑兙杁䕁䅣党畂䝁䅕杣桂䡁䅑睢祂䍁䄴䅥獂䡁䅍兢摂䕁䅉党あ䝁䅅睘兂䝁䅕党祂䡁䅍睊桁䍁䅑睕歁䑁䅣杏歁䕁䅅兒歁䑁䅣䅁橁允䅁䅙䅁䍁䅣睗乂䕁䅫䅉䍂䝁䅕䅤桂䍁䅁睒求䝁䄴党祂䝁䅅䅤療䡁䅉杌㑂䝁䅷督瑂䙁䄰村求䡁䅑兙時䙁䅁党求䡁䅉督湁䍁䅅䅊呂䍁䅑䅏㙁䍁䅑兑䙂䍁䅑䅏䅁䍁䉑䅁獂䅁䅁睊扂䕁䄰兓時䕁䅉党あ䝁䅅睒求䝁䄴党祂䝁䅅䅤療䡁䅉睘㉂䑁䅉䅉潁䑁䅅克畁䡁䅧䅢穂䝁䄰兘䍂䝁䅕䅤桂䙁䄸䅒桂䡁䅑兙時䙁䅍䅡求䝁䅕䅤湁䍁䅅䅊䕂䍁䅑杍穁䅁䅁睔䅁䡁䅯䅁湁䙁䅳兔䩂䙁䄸村求䡁䅑兙䡂䝁䅕杢求䡁䅉兙あ䝁䄸杣時䡁䅙杍杁䍁䅧免灁䍁䄴䅥獂䡁䅍兢摂䕁䅉党あ䝁䅅睘䕂䝁䅅䅤桂䙁䄸睕潂䝁䅕党あ䍁䅣光歁䕁䅑䅊祁䑁䅣杏歁䕁䅑䅊ㅁ䑁䅍免䅁䙁䅅䅁㙂䅁䅁睊扂䕁䄰兓時䕁䅉党あ䝁䅅睒求䝁䄴党祂䝁䅅䅤療䡁䅉睘㉂䑁䅉䅉潁䑁䅅克畁䡁䅧䅢穂䝁䄰兘䍂䝁䅕䅤桂䙁䄸䅒桂䡁䅑兙時䙁䅍䅡求䝁䅕䅤湁䍁䅅䅊䙂䍁䅑杍㍁䑁䅯䅊䙂䍁䅑兎穁䑁䅅䅁卂䅁䅁来䅁䍁䅣睗乂䕁䅫睘䍂䝁䅕䅤桂䕁䅣党畂䝁䅕杣桂䡁䅑睢祂䙁䄸杤祁䍁䅁䅋硁䍁䅫杌㑂䝁䅷督瑂䙁䄰村求䡁䅑兙時䕁䅑兙あ䝁䅅睘呂䝁䅧党求䡁䅑睊桁䍁䅑睒歁䑁䅉睍㙁䍁䅑兑剂䍁䅑杍穁䅁䅁䅕䅁䝁䄴䅁湁䙁䅳兔䩂䙁䄸村求䡁䅑兙䡂䝁䅕杢求䡁䅉兙あ䝁䄸杣時䡁䅙杍杁䍁䅧免灁䍁䄴䅥獂䡁䅍兢摂䕁䅉党あ䝁䅅睘兂䝁䅕党祂䡁䅍睊桁䍁䅑村歁䑁䅅兎㙁䍁䅑村歁䑁䅉䅎䅁䕁䅷䅁杂䅁䅁睊扂䕁䄰兓時䕁䅉党あ䝁䅅睒求䝁䄴党祂䝁䅅䅤療䡁䅉睘㉂䑁䅉䅉潁䑁䅅克畁䡁䅧䅢穂䝁䄰兘䍂䝁䅕䅤桂䙁䄸䅕求䝁䅕杣穂䍁䅣光歁䙁䅍䅊㉁䅁䅁睓䅁䝁䅷䅁湁䙁䅳兔䩂䙁䄸村求䡁䅑兙䡂䝁䅕杢求䡁䅉兙あ䝁䄸杣時䡁䅙杍杁䍁䅧免灁䍁䄴䅥獂䡁䅍兢摂䕁䅉党あ䝁䅅睘兂䝁䅕党祂䡁䅍睊桁䍁䅑睕歁䑁䅣杏歁䕁䅅兒歁䑁䅣䅁乂䅁䅁䅢䅁䍁䅣睗乂䕁䅫睘䍂䝁䅕䅤桂䕁䅣党畂䝁䅕杣桂䡁䅑睢祂䙁䄸杤祁䍁䅁䅋硁䍁䅫杌㑂䝁䅷督瑂䙁䄰村求䡁䅑兙時䙁䅁党求䡁䅉督湁䍁䅅䅊呂䍁䅑䅏㙁䍁䅑兑䙂䍁䅑䅏䅁䕁䄴䅁㡂䅁䅁睊扂䕁䄰兓時䕁䅉党あ䝁䅅睒求䝁䄴党祂䝁䅅䅤療䡁䅉睘㉂䑁䅉睘ぁ䑁䅁䅣求䝁䅕杣穂䍁䅁䅋硁䍁䅫杌㑂䝁䅷督瑂䙁䄰村求䡁䅑兙時䕁䅑兙あ䝁䅅睘呂䝁䅧党求䡁䅑睊桁䍁䅑䅒歁䑁䅉睍䅁䙁䅣䅁䭃䅁䅁睊扂䕁䄰兓時䕁䅉党あ䝁䅅睒求䝁䄴党祂䝁䅅䅤療䡁䅉睘㉂䑁䅉睘ぁ䑁䅁䅣求䝁䅕杣穂䍁䅁䅋硁䍁䅫杌㑂䝁䅷督瑂䙁䄰村求䡁䅑兙時䕁䅑兙あ䝁䅅睘呂䝁䅧党求䡁䅑睊桁䍁䅑䅒歁䑁䅉睎㙁䍁䅑䅒歁䑁䅕睍硁䅁䅁兗䅁䥁䅯䅁湁䙁䅳兔䩂䙁䄸村求䡁䅑兙䡂䝁䅕杢求䡁䅉兙あ䝁䄸杣時䡁䅙杍時䑁䅑䅍睂䝁䅕党祂䡁䅍䅉潁䑁䅅克畁䡁䅧䅢穂䝁䄰兘䍂䝁䅕䅤桂䙁䄸䅒桂䡁䅑兙時䙁䅍䅡求䝁䅕䅤湁䍁䅅䅊䙂䍁䅑杍㍁䑁䅯䅊䙂䍁䅑兎穁䑁䅅䅁慂䅁䅁杩䅁䍁䅣睗乂䕁䅫睘䍂䝁䅕䅤桂䕁䅣党畂䝁䅕杣桂䡁䅑睢祂䙁䄸杤祁䙁䄸䅎睁䡁䅁党求䡁䅉督杁䍁䅧免灁䍁䄴䅥獂䡁䅍兢摂䕁䅉党あ䝁䅅睘䕂䝁䅅䅤桂䙁䄸睕潂䝁䅕党あ䍁䅣光歁䕁䅣䅊祁䑁䅍杏歁䕁䅙兔歁䑁䅉睍䅁䙁䅧䅁⭂䅁䅁睊扂䕁䄰兓時䕁䅉党あ䝁䅅睒求䝁䄴党祂䝁䅅䅤療䡁䅉睘㉂䑁䅉睘ぁ䑁䅁䅣求䝁䅕杣穂䍁䅁䅋硁䍁䅫杌㑂䝁䅷督瑂䙁䄰村求䡁䅑兙時䙁䅁党求䡁䅉督湁䍁䅅䅊䍂䍁䅑免ㅁ䑁䅯䅊䍂䍁䅑兎ㅁ䅁䅁䅖䅁䡁䅁䅁湁䙁䅳兔䩂䙁䄸村求䡁䅑兙䡂䝁䅕杢求䡁䅉兙あ䝁䄸杣時䡁䅙杍時䑁䅑䅍睂䝁䅕党祂䡁䅍䅉潁䑁䅅克畁䡁䅧䅢穂䝁䄰兘䍂䝁䅕䅤桂䙁䄸䅕求䝁䅕杣穂䍁䅣光歁䙁䅍䅊㉁䅁䅁睕䅁䡁䅷䅁湁䙁䅳兔䩂䙁䄸村求䡁䅑兙䡂䝁䅕杢求䡁䅉兙あ䝁䄸杣時䡁䅙杍時䑁䅑䅍睂䝁䅕党祂䡁䅍䅉潁䑁䅅克畁䡁䅧䅢穂䝁䄰兘䍂䝁䅕䅤桂䙁䄸䅕求䝁䅕杣穂䍁䅣光歁䙁䅍䅊㍁䑁䅯䅊䉂䕁䅕䅊㍁䅁䅁兖䅁䡁䅷䅁湁䙁䅳兔䩂䙁䄸村求䡁䅑兙䡂䝁䅕杢求䡁䅉兙あ䝁䄸杣時䡁䅙杍時䑁䅑䅍睂䝁䅕党祂䡁䅍䅉潁䑁䅅克畁䡁䅧䅢穂䝁䄰兘䍂䝁䅕䅤桂䙁䄸䅕求䝁䅕杣穂䍁䅣光歁䙁䅍䅊㑁䑁䅯䅊䉂䕁䅕䅊㑁䅁䅁杖䅁䩁䅧䅁湁䙁䅳兔䩂䙁䄸村求䡁䅑兙䡂䝁䅕杢求䡁䅉兙あ䝁䄸杣時䡁䅙杍時䑁䅑䅍睂䝁䅕党祂䡁䅍䅉時䑁䅅䅍畁䑁䅅兏畁䑁䅉䅍祁䑁䅁䅉潁䑁䅁䅍穁䍁䅫杌㑂䝁䅷督瑂䙁䄰村求䡁䅑兙時䕁䅑兙あ䝁䅅睘呂䝁䅧党求䡁䅑睊桁䍁䅑䅒歁䑁䅉睍䅁䙁䄸䅁浃䅁䅁睊扂䕁䄰兓時䕁䅉党あ䝁䅅睒求䝁䄴党祂䝁䅅䅤療䡁䅉睘㉂䑁䅉睘ぁ䑁䅁䅣求䝁䅕杣穂䍁䅁睘硁䑁䅁杌硁䑁䅫杌祁䑁䅁杍睁䍁䅁䅋睁䑁䅁睍灁䍁䄴䅥獂䡁䅍兢摂䕁䅉党あ䝁䅅睘䕂䝁䅅䅤桂䙁䄸睕潂䝁䅕党あ䍁䅣光歁䕁䅑䅊祁䑁䅣杏歁䕁䅑䅊祁䑁䅧䅏䅁䝁䅅䅁浃䅁䅁睊扂䕁䄰兓時䕁䅉党あ䝁䅅睒求䝁䄴党祂䝁䅅䅤療䡁䅉睘㉂䑁䅉睘ぁ䑁䅁䅣求䝁䅕杣穂䍁䅁睘硁䑁䅁杌硁䑁䅫杌祁䑁䅁杍睁䍁䅁䅋睁䑁䅁睍灁䍁䄴䅥獂䡁䅍兢摂䕁䅉党あ䝁䅅睘䕂䝁䅅䅤桂䙁䄸睕潂䝁䅕党あ䍁䅣光歁䕁䅕䅊祁䑁䅣杏歁䕁䅕䅊祁䑁䅧䅏䅁䝁䅉䅁浃䅁䅁睊扂䕁䄰兓時䕁䅉党あ䝁䅅睒求䝁䄴党祂䝁䅅䅤療䡁䅉睘㉂䑁䅉睘ぁ䑁䅁䅣求䝁䅕杣穂䍁䅁睘硁䑁䅁杌硁䑁䅫杌祁䑁䅁杍睁䍁䅁䅋睁䑁䅁睍灁䍁䄴䅥獂䡁䅍兢摂䕁䅉党あ䝁䅅睘䕂䝁䅅䅤桂䙁䄸睕潂䝁䅕党あ䍁䅣光歁䕁䅣䅊祁䑁䅍杏歁䕁䅙兔歁䑁䅉睍䅁䝁䅁䅁慃䅁䅁睊扂䕁䄰兓時䕁䅉党あ䝁䅅睒求䝁䄴党祂䝁䅅䅤療䡁䅉睘㉂䑁䅉睘ぁ䑁䅁䅣求䝁䅕杣穂䍁䅁睘硁䑁䅁杌硁䑁䅫杌祁䑁䅁杍睁䍁䅁䅋睁䑁䅁睍灁䍁䄴䅥獂䡁䅍兢摂䕁䅉党あ䝁䅅睘兂䝁䅕党祂䡁䅍睊桁䍁䅑村歁䑁䅅兎㙁䍁䅑村歁䑁䅕兎䅁䙁䅷䅁䵃䅁䅁睊扂䕁䄰兓時䕁䅉党あ䝁䅅睒求䝁䄴党祂䝁䅅䅤療䡁䅉睘㉂䑁䅉睘ぁ䑁䅁䅣求䝁䅕杣穂䍁䅁睘硁䑁䅁杌硁䑁䅫杌祁䑁䅁杍睁䍁䅁䅋睁䑁䅁睍灁䍁䄴䅥獂䡁䅍兢摂䕁䅉党あ䝁䅅睘兂䝁䅕党祂䡁䅍睊桁䍁䅑睕歁䑁䅙䅁扂䅁䅁䅭䅁䍁䅣睗乂䕁䅫睘䍂䝁䅕䅤桂䕁䅣党畂䝁䅕杣桂䡁䅑睢祂䙁䄸杤祁䙁䄸䅎睁䡁䅁党求䡁䅉督杁䙁䄸免睁䍁䄴免㕁䍁䄴杍睁䑁䅉䅍杁䍁䅧䅍睁䑁䅍克畁䡁䅧䅢穂䝁䄰兘䍂䝁䅕䅤桂䙁䄸䅕求䝁䅕杣穂䍁䅣光歁䙁䅍䅊㍁䑁䅯䅊䉂䕁䅕䅊㍁䅁䅁兘䅁䩁䅧䅁湁䙁䅳兔䩂䙁䄸村求䡁䅑兙䡂䝁䅕杢求䡁䅉兙あ䝁䄸杣時䡁䅙杍時䑁䅑䅍睂䝁䅕党祂䡁䅍䅉時䑁䅅䅍畁䑁䅅兏畁䑁䅉䅍祁䑁䅁䅉潁䑁䅁䅍穁䍁䅫杌㑂䝁䅷督瑂䙁䄰村求䡁䅑兙時䙁䅁党求䡁䅉督湁䍁䅅䅊呂䍁䅑䅏㙁䍁䅑兑䙂䍁䅑䅏䅁䙁䄴䅁㙂䅁䅁睊扂䕁䄰兓時䕁䅉党あ䝁䅅睒求䝁䄴党祂䝁䅅䅤療䡁䅉睘㉂䑁䅍䅉瑁䍁䅁睑療䡁䅁入杁䍁䅧免灁䍁䄴䅥獂䡁䅍兢摂䕁䅉党あ䝁䅅睘䕂䝁䅅䅤桂䙁䄸睕潂䝁䅕党あ䍁䅣光歁䕁䅑䅊祁䑁䅍䅁瑁䅁䅁䅩䅁䍁䅣睗乂䕁䅫睘䍂䝁䅕䅤桂䕁䅣党畂䝁䅕杣桂䡁䅑睢祂䙁䄸杤穁䍁䅁兌杁䕁䅍睢睂䡁䅫䅉潁䑁䅅克畁䡁䅧䅢穂䝁䄰兘䍂䝁䅕䅤桂䙁䄸䅒桂䡁䅑兙時䙁䅍䅡求䝁䅕䅤湁䍁䅅䅊䕂䍁䅑杍㍁䑁䅯䅊䕂䍁䅑免穁䑁䅁䅁穁䅁䅁䅩䅁䍁䅣睗乂䕁䅫睘䍂䝁䅕䅤桂䕁䅣党畂䝁䅕杣桂䡁䅑睢祂䙁䄸杤穁䍁䅁兌杁䕁䅍睢睂䡁䅫䅉潁䑁䅅克畁䡁䅧䅢穂䝁䄰兘䍂䝁䅕䅤桂䙁䄸䅒桂䡁䅑兙時䙁䅍䅡求䝁䅕䅤湁䍁䅅䅊䕂䍁䅑杍㍁䑁䅯䅊䕂䍁䅑免穁䑁䅅䅁癁䅁䅁杨䅁䍁䅣睗乂䕁䅫睘䍂䝁䅕䅤桂䕁䅣党畂䝁䅕杣桂䡁䅑睢祂䙁䄸杤穁䍁䅁兌杁䕁䅍睢睂䡁䅫䅉潁䑁䅅克畁䡁䅧䅢穂䝁䄰兘䍂䝁䅕䅤桂䙁䄸䅒桂䡁䅑兙時䙁䅍䅡求䝁䅕䅤湁䍁䅅䅊䕂䍁䅑杍㍁䑁䅯䅊䕂䍁䅑兎睁䅁䅁児䅁䥁䅧䅁湁䙁䅳兔䩂䙁䄸村求䡁䅑兙䡂䝁䅕杢求䡁䅉兙あ䝁䄸杣時䡁䅙睍杁䍁䄰䅉䑂䝁䄸䅣㕂䍁䅁䅋硁䍁䅫杌㑂䝁䅷督瑂䙁䄰村求䡁䅑兙時䕁䅑兙あ䝁䅅睘呂䝁䅧党求䡁䅑睊桁䍁䅑䅒歁䑁䅉睎㙁䍁䅑䅒歁䑁䅕杍㕁䅁䅁睎䅁䥁䅧䅁湁䙁䅳兔䩂䙁䄸村求䡁䅑兙䡂䝁䅕杢求䡁䅉兙あ䝁䄸杣時䡁䅙睍杁䍁䄰䅉䑂䝁䄸䅣㕂䍁䅁䅋硁䍁䅫杌㑂䝁䅷督瑂䙁䄰村求䡁䅑兙時䕁䅑兙あ䝁䅅睘呂䝁䅧党求䡁䅑睊桁䍁䅑兒歁䑁䅉睎㙁䍁䅑兒歁䑁䅅睍睁䅁䅁䅎䅁䥁䅧䅁湁䙁䅳兔䩂䙁䄸村求䡁䅑兙䡂䝁䅕杢求䡁䅉兙あ䝁䄸杣時䡁䅙睍杁䍁䄰䅉䑂䝁䄸䅣㕂䍁䅁䅋硁䍁䅫杌㑂䝁䅷督瑂䙁䄰村求䡁䅑兙時䕁䅑兙あ䝁䅅睘呂䝁䅧党求䡁䅑睊桁䍁䅑兒歁䑁䅉睎㙁䍁䅑兒歁䑁䅅睍硁䅁䅁䅍䅁䥁䅙䅁湁䙁䅳兔䩂䙁䄸村求䡁䅑兙䡂䝁䅕杢求䡁䅉兙あ䝁䄸杣時䡁䅙睍杁䍁䄰䅉䑂䝁䄸䅣㕂䍁䅁䅋硁䍁䅫杌㑂䝁䅷督瑂䙁䄰村求䡁䅑兙時䕁䅑兙あ䝁䅅睘呂䝁䅧党求䡁䅑睊桁䍁䅑兒歁䑁䅉睎㙁䍁䅑兒歁䑁䅕䅍䅁䑁䄴䅁䥃䅁䅁睊扂䕁䄰兓時䕁䅉党あ䝁䅅睒求䝁䄴党祂䝁䅅䅤療䡁䅉睘㉂䑁䅍䅉瑁䍁䅁睑療䡁䅁入杁䍁䅧免灁䍁䄴䅥獂䡁䅍兢摂䕁䅉党あ䝁䅅睘䕂䝁䅅䅤桂䙁䄸睕潂䝁䅕党あ䍁䅣光歁䕁䅕䅊祁䑁䅣杏歁䕁䅕䅊ㅁ䑁䅉兏䅁䑁䅧䅁䥃䅁䅁睊扂䕁䄰兓時䕁䅉党あ䝁䅅睒求䝁䄴党祂䝁䅅䅤療䡁䅉睘㉂䑁䅍䅉瑁䍁䅁睑療䡁䅁入杁䍁䅧免灁䍁䄴䅥獂䡁䅍兢摂䕁䅉党あ䝁䅅睘䕂䝁䅅䅤桂䙁䄸睕潂䝁䅕党あ䍁䅣光歁䕁䅣䅊祁䑁䅍杏歁䕁䅅兕歁䑁䅉睍䅁䍁䄴䅁睂䅁䅁睊扂䕁䄰兓時䕁䅉党あ䝁䅅睒求䝁䄴党祂䝁䅅䅤療䡁䅉睘㉂䑁䅍䅉瑁䍁䅁睑療䡁䅁入杁䍁䅧免灁䍁䄴䅥獂䡁䅍兢摂䕁䅉党あ䝁䅅睘䝂䝁䄸睙ㅂ䡁䅍睊桁䍁䅑䅒歁䑁䅉䅍䅁䍁䅕䅁⭂䅁䅁睊扂䕁䄰兓時䕁䅉党あ䝁䅅睒求䝁䄴党祂䝁䅅䅤療䡁䅉睘㉂䑁䅍䅉瑁䍁䅁睑療䡁䅁入杁䍁䅧免灁䍁䄴䅥獂䡁䅍兢摂䕁䅉党あ䝁䅅睘䝂䝁䄸睙ㅂ䡁䅍睊桁䍁䅑䅒歁䑁䅉䅎㙁䍁䅑䅒歁䑁䅅杍㍁䅁䅁免䅁䡁䄴䅁湁䙁䅳兔䩂䙁䄸村求䡁䅑兙䡂䝁䅕杢求䡁䅉兙あ䝁䄸杣時䡁䅙睍杁䍁䄰䅉䑂䝁䄸䅣㕂䍁䅁䅋硁䍁䅫杌㑂䝁䅷督瑂䙁䄰村求䡁䅑兙時䕁䅙睢橂䡁䅕督湁䍁䅅䅊䕂䍁䅑杍ぁ䑁䅯䅊䕂䍁䅑免祁䑁䅧䅁湁䅁䅁䅦䅁䍁䅣睗乂䕁䅫睘䍂䝁䅕䅤桂䕁䅣党畂䝁䅕杣桂䡁䅑睢祂䙁䄸杤穁䍁䅁兌杁䕁䅍睢睂䡁䅫䅉潁䑁䅅克畁䡁䅧䅢穂䝁䄰兘䍂䝁䅕䅤桂䙁䄸杒療䝁䅍兤穂䍁䅣光歁䕁䅑䅊祁䑁䅑杏歁䕁䅑䅊ぁ䑁䅣䅁㙁䅁䅁杦䅁䍁䅣睗乂䕁䅫睘䍂䝁䅕䅤桂䕁䅣党畂䝁䅕杣桂䡁䅑睢祂䙁䄸杤穁䍁䅁兌杁䕁䅍睢睂䡁䅫䅉潁䑁䅅克畁䡁䅧䅢穂䝁䄰兘䍂䝁䅕䅤桂䙁䄸杒療䝁䅍兤穂䍁䅣光歁䕁䅑䅊祁䑁䅑杏歁䕁䅑䅊ㅁ䑁䅉李䅁䑁䅕䅁⭂䅁䅁睊扂䕁䄰兓時䕁䅉党あ䝁䅅睒求䝁䄴党祂䝁䅅䅤療䡁䅉睘㉂䑁䅍䅉瑁䍁䅁睑療䡁䅁入杁䍁䅧免灁䍁䄴䅥獂䡁䅍兢摂䕁䅉党あ䝁䅅睘䝂䝁䄸睙ㅂ䡁䅍睊桁䍁䅑兒歁䑁䅉䅎㙁䍁䅑兒歁䑁䅅杍㍁䅁䅁杍䅁䡁䄴䅁湁䙁䅳兔䩂䙁䄸村求䡁䅑兙䡂䝁䅕杢求䡁䅉兙あ䝁䄸杣時䡁䅙睍杁䍁䄰䅉䑂䝁䄸䅣㕂䍁䅁䅋硁䍁䅫杌㑂䝁䅷督瑂䙁䄰村求䡁䅑兙時䕁䅙睢橂䡁䅕督湁䍁䅅䅊䙂䍁䅑杍ぁ䑁䅯䅊䙂䍁䅑免祁䑁䅧䅁潁䅁䅁䅦䅁䍁䅣睗乂䕁䅫睘䍂䝁䅕䅤桂䕁䅣党畂䝁䅕杣桂䡁䅑睢祂䙁䄸杤穁䍁䅁兌杁䕁䅍睢睂䡁䅫䅉潁䑁䅅克畁䡁䅧䅢穂䝁䄰兘䍂䝁䅕䅤桂䙁䄸杒療䝁䅍兤穂䍁䅣光歁䕁䅕䅊祁䑁䅑杏歁䕁䅕䅊ぁ䑁䅣䅁㝁䅁䅁杦䅁䍁䅣睗乂䕁䅫睘䍂䝁䅕䅤桂䕁䅣党畂䝁䅕杣桂䡁䅑睢祂䙁䄸杤穁䍁䅁兌杁䕁䅍睢睂䡁䅫䅉潁䑁䅅克畁䡁䅧䅢穂䝁䄰兘䍂䝁䅕䅤桂䙁䄸杒療䝁䅍兤穂䍁䅣光歁䕁䅕䅊祁䑁䅑杏歁䕁䅕䅊ㅁ䑁䅉李䅁䑁䅙䅁睂䅁䅁睊扂䕁䄰兓時䕁䅉党あ䝁䅅睒求䝁䄴党祂䝁䅅䅤療䡁䅉睘㉂䑁䅍䅉瑁䍁䅁睑療䡁䅁入杁䍁䅧免灁䍁䄴䅥獂䡁䅍兢摂䕁䅉党あ䝁䅅睘䝂䝁䄸睙ㅂ䡁䅍睊桁䍁䅑杒歁䑁䅉杍䅁䍁䅙䅁㡂䅁䅁睊扂䕁䄰兓時䕁䅉党あ䝁䅅睒求䝁䄴党祂䝁䅅䅤療䡁䅉睘㉂䑁䅍䅉瑁䍁䅁睑療䡁䅁入杁䍁䅧免灁䍁䄴䅥獂䡁䅍兢摂䕁䅉党あ䝁䅅睘兂䝁䅕党祂䡁䅍睊桁䍁䅑村歁䑁䅅兎㙁䍁䅑村歁䑁䅉䅎䅁䍁䅯䅁畂䅁䅁睊扂䕁䄰兓時䕁䅉党あ䝁䅅睒求䝁䄴党祂䝁䅅䅤療䡁䅉睘㉂䑁䅍䅉瑁䍁䅁睑療䡁䅁入杁䍁䅧免灁䍁䄴䅥獂䡁䅍兢摂䕁䅉党あ䝁䅅睘兂䝁䅕党祂䡁䅍睊桁䍁䅑睕歁䑁䅙䅁灁䅁䅁来䅁䍁䅣睗乂䕁䅫睘䍂䝁䅕䅤桂䕁䅣党畂䝁䅕杣桂䡁䅑睢祂䙁䄸杤穁䍁䅁兌杁䕁䅍睢睂䡁䅫䅉潁䑁䅅克畁䡁䅧䅢穂䝁䄰兘䍂䝁䅕䅤桂䙁䄸䅕求䝁䅕杣穂䍁䅣光歁䙁䅍䅊㍁䑁䅯䅊䉂䕁䅕䅊㍁䅁䅁睋䅁䡁䅯䅁湁䙁䅳兔䩂䙁䄸村求䡁䅑兙䡂䝁䅕杢求䡁䅉兙あ䝁䄸杣時䡁䅙睍杁䍁䄰䅉䑂䝁䄸䅣㕂䍁䅁䅋硁䍁䅫杌㑂䝁䅷督瑂䙁䄰村求䡁䅑兙時䙁䅁党求䡁䅉督湁䍁䅅䅊呂䍁䅑䅏㙁䍁䅑兑䙂䍁䅑䅏䅁䍁䅷䅁祂䅁䅁睊扂䕁䄰兓時䕁䅉党あ䝁䅅睒求䝁䄴党祂䝁䅅䅤療䡁䅉睘㉂䑁䅍䅉瑁䍁䅁睑療䡁䅁入畁䡁䅧䅢穂䝁䄰兘䍂䝁䅕䅤桂䙁䄸䅒桂䡁䅑兙時䙁䅍䅡求䝁䅕䅤湁䍁䅅䅊䕂䍁䅑杍穁䅁䅁充䅁䥁䅁䅁湁䙁䅳兔䩂䙁䄸村求䡁䅑兙䡂䝁䅕杢求䡁䅉兙あ䝁䄸杣時䡁䅙睍杁䍁䄰䅉䑂䝁䄸䅣㕂䍁䄴䅥獂䡁䅍兢摂䕁䅉党あ䝁䅅睘䕂䝁䅅䅤桂䙁䄸睕潂䝁䅕党あ䍁䅣光歁䕁䅑䅊祁䑁䅣杏歁䕁䅑䅊硁䑁䅍免䅁䉁䅍䅁⭂䅁䅁睊扂䕁䄰兓時䕁䅉党あ䝁䅅睒求䝁䄴党祂䝁䅅䅤療䡁䅉睘㉂䑁䅍䅉瑁䍁䅁睑療䡁䅁入畁䡁䅧䅢穂䝁䄰兘䍂䝁䅕䅤桂䙁䄸䅒桂䡁䅑兙時䙁䅍䅡求䝁䅕䅤湁䍁䅅䅊䕂䍁䅑杍㍁䑁䅯䅊䕂䍁䅑兎硁䅁䅁兇䅁䥁䅁䅁湁䙁䅳兔䩂䙁䄸村求䡁䅑兙䡂䝁䅕杢求䡁䅉兙あ䝁䄸杣時䡁䅙睍杁䍁䄰䅉䑂䝁䄸䅣㕂䍁䄴䅥獂䡁䅍兢摂䕁䅉党あ䝁䅅睘䕂䝁䅅䅤桂䙁䄸睕潂䝁䅕党あ䍁䅣光歁䕁䅑䅊祁䑁䅣杏歁䕁䅑䅊ㅁ䑁䅉兏䅁䍁䅁䅁䅃䅁䅁睊扂䕁䄰兓時䕁䅉党あ䝁䅅睒求䝁䄴党祂䝁䅅䅤療䡁䅉睘㉂䑁䅍䅉瑁䍁䅁睑療䡁䅁入畁䡁䅧䅢穂䝁䄰兘䍂䝁䅕䅤桂䙁䄸䅒桂䡁䅑兙時䙁䅍䅡求䝁䅕䅤湁䍁䅅䅊䙂䍁䅑杍㍁䑁䅯䅊䙂䍁䅑免穁䑁䅅䅁啁䅁䅁杦䅁䍁䅣睗乂䕁䅫睘䍂䝁䅕䅤桂䕁䅣党畂䝁䅕杣桂䡁䅑睢祂䙁䄸杤穁䍁䅁兌杁䕁䅍睢睂䡁䅫杌㑂䝁䅷督瑂䙁䄰村求䡁䅑兙時䕁䅑兙あ䝁䅅睘呂䝁䅧党求䡁䅑睊桁䍁䅑兒歁䑁䅉睎㙁䍁䅑兒歁䑁䅕免䅁䉁䅯䅁䅃䅁䅁睊扂䕁䄰兓時䕁䅉党あ䝁䅅睒求䝁䄴党祂䝁䅅䅤療䡁䅉睘㉂䑁䅍䅉瑁䍁䅁睑療䡁䅁入畁䡁䅧䅢穂䝁䄰兘䍂䝁䅕䅤桂䙁䄸䅒桂䡁䅑兙時䙁䅍䅡求䝁䅕䅤湁䍁䅅䅊䙂䍁䅑杍㍁䑁䅯䅊䙂䍁䅑兎祁䑁䅫䅁桁䅁䅁䅧䅁䍁䅣睗乂䕁䅫睘䍂䝁䅕䅤桂䕁䅣党畂䝁䅕杣桂䡁䅑睢祂䙁䄸杤穁䍁䅁兌杁䕁䅍睢睂䡁䅫杌㑂䝁䅷督瑂䙁䄰村求䡁䅑兙時䕁䅑兙あ䝁䅅睘呂䝁䅧党求䡁䅑睊桁䍁䅑杒歁䑁䅉睎㙁䍁䅑杒歁䑁䅅睍硁䅁䅁䅊䅁䥁䅁䅁湁䙁䅳兔䩂䙁䄸村求䡁䅑兙䡂䝁䅕杢求䡁䅉兙あ䝁䄸杣時䡁䅙睍杁䍁䄰䅉䑂䝁䄸䅣㕂䍁䄴䅥獂䡁䅍兢摂䕁䅉党あ䝁䅅睘䕂䝁䅅䅤桂䙁䄸睕潂䝁䅕党あ䍁䅣光歁䕁䅣䅊祁䑁䅍杏歁䕁䅅兕歁䑁䅉睍䅁䉁䅉䅁潂䅁䅁睊扂䕁䄰兓時䕁䅉党あ䝁䅅睒求䝁䄴党祂䝁䅅䅤療䡁䅉睘㉂䑁䅍䅉瑁䍁䅁睑療䡁䅁入畁䡁䅧䅢穂䝁䄰兘䍂䝁䅕䅤桂䙁䄸杒療䝁䅍兤穂䍁䅣光歁䕁䅑䅊祁䑁䅁䅁䕁䅁䅁杤䅁䍁䅣睗乂䕁䅫睘䍂䝁䅕䅤桂䕁䅣党畂䝁䅕杣桂䡁䅑睢祂䙁䄸杤穁䍁䅁兌杁䕁䅍睢睂䡁䅫杌㑂䝁䅷督瑂䙁䄰村求䡁䅑兙時䕁䅙睢橂䡁䅕督湁䍁䅅䅊䕂䍁䅑杍ぁ䑁䅯䅊䕂䍁䅑免祁䑁䅧䅁䝁䅁䅁䅤䅁䍁䅣睗乂䕁䅫睘䍂䝁䅕䅤桂䕁䅣党畂䝁䅕杣桂䡁䅑睢祂䙁䄸杤穁䍁䅁兌杁䕁䅍睢睂䡁䅫杌㑂䝁䅷督瑂䙁䄰村求䡁䅑兙時䕁䅙睢橂䡁䅕督湁䍁䅅䅊䕂䍁䅑杍ぁ䑁䅯䅊䕂䍁䅑䅎㑁䅁䅁杆䅁䡁䅙䅁湁䙁䅳兔䩂䙁䄸村求䡁䅑兙䡂䝁䅕杢求䡁䅉兙あ䝁䄸杣時䡁䅙睍杁䍁䄰䅉䑂䝁䄸䅣㕂䍁䄴䅥獂䡁䅍兢摂䕁䅉党あ䝁䅅睘䝂䝁䄸睙ㅂ䡁䅍睊桁䍁䅑䅒歁䑁䅉䅎㙁䍁䅑䅒歁䑁䅕杍㉁䅁䅁先䅁䡁䅙䅁湁䙁䅳兔䩂䙁䄸村求䡁䅑兙䡂䝁䅕杢求䡁䅉兙あ䝁䄸杣時䡁䅙睍杁䍁䄰䅉䑂䝁䄸䅣㕂䍁䄴䅥獂䡁䅍兢摂䕁䅉党あ䝁䅅睘䝂䝁䄸睙ㅂ䡁䅍睊桁䍁䅑兒歁䑁䅉䅎㙁䍁䅑兒歁䑁䅅杍㑁䅁䅁睂䅁䡁䅑䅁湁䙁䅳兔䩂䙁䄸村求䡁䅑兙䡂䝁䅕杢求䡁䅉兙あ䝁䄸杣時䡁䅙睍杁䍁䄰䅉䑂䝁䄸䅣㕂䍁䄴䅥獂䡁䅍兢摂䕁䅉党あ䝁䅅睘䝂䝁䄸睙ㅂ䡁䅍睊桁䍁䅑兒歁䑁䅉䅎㙁䍁䅑兒歁䑁䅑䅏䅁䉁䅣䅁㉂䅁䅁睊扂䕁䄰兓時䕁䅉党あ䝁䅅睒求䝁䄴党祂䝁䅅䅤療䡁䅉睘㉂䑁䅍䅉瑁䍁䅁睑療䡁䅁入畁䡁䅧䅢穂䝁䄰兘䍂䝁䅕䅤桂䙁䄸杒療䝁䅍兤穂䍁䅣光歁䕁䅕䅊祁䑁䅑杏歁䕁䅕䅊ㅁ䑁䅉李䅁䉁䄴䅁潂䅁䅁睊扂䕁䄰兓時䕁䅉党あ䝁䅅睒求䝁䄴党祂䝁䅅䅤療䡁䅉睘㉂䑁䅍䅉瑁䍁䅁睑療䡁䅁入畁䡁䅧䅢穂䝁䄰兘䍂䝁䅕䅤桂䙁䄸杒療䝁䅍兤穂䍁䅣光歁䕁䅙䅊祁䑁䅉䅁䙁䅁䅁䅤䅁䍁䅣睗乂䕁䅫睘䍂䝁䅕䅤桂䕁䅣党畂䝁䅕杣桂䡁䅑睢祂䙁䄸杤穁䍁䅁兌杁䕁䅍睢睂䡁䅫杌㑂䝁䅷督瑂䙁䄰村求䡁䅑兙時䙁䅁党求䡁䅉督湁䍁䅅䅊䍂䍁䅑免ㅁ䑁䅯䅊䍂䍁䅑杍ぁ䅁䅁睃䅁䝁䅙䅁湁䙁䅳兔䩂䙁䄸村求䡁䅑兙䡂䝁䅕杢求䡁䅉兙あ䝁䄸杣時䡁䅙睍杁䍁䄰䅉䑂䝁䄸䅣㕂䍁䄴䅥獂䡁䅍兢摂䕁䅉党あ䝁䅅睘兂䝁䅕党祂䡁䅍睊桁䍁䅑睕歁䑁䅙䅁䭁䅁䅁杣䅁䍁䅣睗乂䕁䅫睘䍂䝁䅕䅤桂䕁䅣党畂䝁䅕杣桂䡁䅑睢祂䙁䄸杤穁䍁䅁兌杁䕁䅍睢睂䡁䅫杌㑂䝁䅷督瑂䙁䄰村求䡁䅑兙時䙁䅁党求䡁䅉督湁䍁䅅䅊呂䍁䅑睎㙁䍁䅑兑䙂䍁䅑睎䅁䅁䅷䅁祂䅁䅁睊扂䕁䄰兓時䕁䅉党あ䝁䅅睒求䝁䄴党祂䝁䅅䅤療䡁䅉睘㉂䑁䅍䅉瑁䍁䅁睑療䡁䅁入畁䡁䅧䅢穂䝁䄰兘䍂䝁䅕䅤桂䙁䄸䅕求䝁䅕杣穂䍁䅣光歁䙁䅍䅊㑁䑁䅯䅊䉂䕁䅕䅊㑁䅁䅁兄䅁䝁䅙䅁湁䙁䅳兔灂䝁䅑兑瑂䍁䅁村求䡁䅑兙杁䕁䅣党畂䝁䅕杣桂䡁䅑睢祂䍁䄴䅥獂䡁䅍兢摂䕁䅉党あ䝁䅅睘䕂䝁䅅䅤桂䙁䄸睕潂䝁䅕党あ䍁䅣光歁䕁䅑䅊祁䑁䅍䅁㝃䅁䅁䅤䅁䍁䅣睗乂䝁䅫䅚䉂䝁䄰䅉䍂䝁䅕䅤桂䍁䅁睒求䝁䄴党祂䝁䅅䅤療䡁䅉杌㑂䝁䅷督瑂䙁䄰村求䡁䅑兙時䕁䅑兙あ䝁䅅睘呂䝁䅧党求䡁䅑睊桁䍁䅑䅒歁䑁䅉睎㙁䍁䅑䅒歁䑁䅉䅏㍁䅁䅁其䅁䡁䅑䅁湁䙁䅳兔灂䝁䅑兑瑂䍁䅁村求䡁䅑兙杁䕁䅣党畂䝁䅕杣桂䡁䅑睢祂䍁䄴䅥獂䡁䅍兢摂䕁䅉党あ䝁䅅睘䕂䝁䅅䅤桂䙁䄸睕潂䝁䅕党あ䍁䅣光歁䕁䅕䅊祁䑁䅣杏歁䕁䅕䅊祁䑁䅧睎䅁䱁䄴䅁あ䅁䅁睊扂䕁䄰兡歂䕁䅅兢杁䕁䅉党あ䝁䅅䅉䡂䝁䅕杢求䡁䅉兙あ䝁䄸杣畁䡁䅧䅢穂䝁䄰兘䍂䝁䅕䅤桂䙁䄸䅒桂䡁䅑兙時䙁䅍䅡求䝁䅕䅤湁䍁䅅䅊䡂䍁䅑杍穁䑁䅯䅊䝂䕁䄰䅊祁䑁䅍䅁㡃䅁䅁䅘䅁䍁䅣睗乂䝁䅫䅚䉂䝁䄰䅉䍂䝁䅕䅤桂䍁䅁睒求䝁䄴党祂䝁䅅䅤療䡁䅉杌㑂䝁䅷督瑂䙁䄰村求䡁䅑兙時䕁䅙睢橂䡁䅕督湁䍁䅅䅊䕂䍁䅑杍睁䅁䅁睳䅁䝁䅯䅁湁䙁䅳兔灂䝁䅑兑瑂䍁䅁村求䡁䅑兙杁䕁䅣党畂䝁䅕杣桂䡁䅑睢祂䍁䄴䅥獂䡁䅍兢摂䕁䅉党あ䝁䅅睘䝂䝁䄸睙ㅂ䡁䅍睊桁䍁䅑䅒歁䑁䅉䅎㙁䍁䅑䅒歁䑁䅉䅏ぁ䅁䅁兴䅁䝁䅯䅁湁䙁䅳兔灂䝁䅑兑瑂䍁䅁村求䡁䅑兙杁䕁䅣党畂䝁䅕杣桂䡁䅑睢祂䍁䄴䅥獂䡁䅍兢摂䕁䅉党あ䝁䅅睘䝂䝁䄸睙ㅂ䡁䅍睊桁䍁䅑兒歁䑁䅉䅎㙁䍁䅑兒歁䑁䅉䅏ぁ䅁䅁杴䅁䙁䅷䅁湁䙁䅳兔灂䝁䅑兑瑂䍁䅁村求䡁䅑兙杁䕁䅣党畂䝁䅕杣桂䡁䅑睢祂䍁䄴䅥獂䡁䅍兢摂䕁䅉党あ䝁䅅睘䝂䝁䄸睙ㅂ䡁䅍睊桁䍁䅑杒歁䑁䅉杍䅁䱁䅑䅁潂䅁䅁睊扂䕁䄰兡歂䕁䅅兢杁䕁䅉党あ䝁䅅䅉䡂䝁䅕杢求䡁䅉兙あ䝁䄸杣畁䡁䅧䅢穂䝁䄰兘䍂䝁䅕䅤桂䙁䄸䅕求䝁䅕杣穂䍁䅣光歁䕁䅉䅊硁䑁䅕杏歁䕁䅉䅊ㅁ䑁䅕䅁㑃䅁䅁杗䅁䍁䅣睗乂䝁䅫䅚䉂䝁䄰䅉䍂䝁䅕䅤桂䍁䅁睒求䝁䄴党祂䝁䅅䅤療䡁䅉杌㑂䝁䅷督瑂䙁䄰村求䡁䅑兙時䙁䅁党求䡁䅉督湁䍁䅅䅊呂䍁䅑李䅁䱁䅣䅁浂䅁䅁睊扂䕁䄰兡歂䕁䅅兢杁䕁䅉党あ䝁䅅䅉䡂䝁䅕杢求䡁䅉兙あ䝁䄸杣畁䡁䅧䅢穂䝁䄰兘䍂䝁䅕䅤桂䙁䄸䅕求䝁䅕杣穂䍁䅣光歁䙁䅍䅊㍁䑁䅯䅊䉂䕁䅕䅊㍁䅁䅁兵䅁䝁䅙䅁湁䙁䅳兔灂䝁䅑兑瑂䍁䅁村求䡁䅑兙杁䕁䅣党畂䝁䅕杣桂䡁䅑睢祂䍁䄴䅥獂䡁䅍兢摂䕁䅉党あ䝁䅅睘兂䝁䅕党祂䡁䅍睊桁䍁䅑睕歁䑁䅧杏歁䕁䅅兒歁䑁䅧䅁㙃䅁䅁杚䅁䍁䅣睗偂䕁䅣兒杁䕁䄰兓杁䕁䅉党あ䝁䅅䅉䡂䝁䅕杢求䡁䅉兙あ䝁䄸杣畁䡁䅧䅢穂䝁䄰兘䍂䝁䅕䅤桂䙁䄸䅒桂䡁䅑兙時䙁䅍䅡求䝁䅕䅤湁䍁䅅䅊䍂䍁䅑睎䅁䕁䉅䅁浂䅁䅁睊扂䕁䄸睒䙂䍁䅁兔䩂䍁䅁村求䡁䅑兙杁䕁䅣党畂䝁䅕杣桂䡁䅑睢祂䍁䄴䅥獂䡁䅍兢摂䕁䅉党あ䝁䅅睘䕂䝁䅅䅤桂䙁䄸睕潂䝁䅕党あ䍁䅣光歁䕁䅉䅊㑁䅁䅁村䅅䝁䅧䅁湁䙁䅳睔䡂䕁䅕䅉乂䕁䅫䅉䍂䝁䅕䅤桂䍁䅁睒求䝁䄴党祂䝁䅅䅤療䡁䅉杌㑂䝁䅷督瑂䙁䄰村求䡁䅑兙時䕁䅑兙あ䝁䅅睘呂䝁䅧党求䡁䅑睊桁䍁䅑睑歁䑁䅉李䅁䕁䉳䅁潂䅁䅁睊扂䕁䄸睒䙂䍁䅁兔䩂䍁䅁村求䡁䅑兙杁䕁䅣党畂䝁䅕杣桂䡁䅑睢祂䍁䄴䅥獂䡁䅍兢摂䕁䅉党あ䝁䅅睘䕂䝁䅅䅤桂䙁䄸睕潂䝁䅕党あ䍁䅣光歁䕁䅑䅊祁䑁䅍䅁䵂允䅁杤䅁䍁䅣睗偂䕁䅣兒杁䕁䄰兓杁䕁䅉党あ䝁䅅䅉䡂䝁䅕杢求䡁䅉兙あ䝁䄸杣畁䡁䅧䅢穂䝁䄰兘䍂䝁䅕䅤桂䙁䄸䅒桂䡁䅑兙時䙁䅍䅡求䝁䅕䅤湁䍁䅅䅊䕂䍁䅑杍㍁䑁䅯䅊䕂䍁䅑杍㑁䑁䅧䅁佂允䅁杤䅁䍁䅣睗偂䕁䅣兒杁䕁䄰兓杁䕁䅉党あ䝁䅅䅉䡂䝁䅕杢求䡁䅉兙あ䝁䄸杣畁䡁䅧䅢穂䝁䄰兘䍂䝁䅕䅤桂䙁䄸䅒桂䡁䅑兙時䙁䅍䅡求䝁䅕䅤湁䍁䅅䅊䙂䍁䅑杍㍁䑁䅯䅊䙂䍁䅑杍㑁䑁䅧䅁偂允䅁䅡䅁䍁䅣睗偂䕁䅣兒杁䕁䄰兓杁䕁䅉党あ䝁䅅䅉䡂䝁䅕杢求䡁䅉兙あ䝁䄸杣畁䡁䅧䅢穂䝁䄰兘䍂䝁䅕䅤桂䙁䄸䅒桂䡁䅑兙時䙁䅍䅡求䝁䅕䅤湁䍁䅅䅊䝂䙁䅁䅊穁䅁䅁䅑䅅䡁䅙䅁湁䙁䅳睔䡂䕁䅕䅉乂䕁䅫䅉䍂䝁䅕䅤桂䍁䅁睒求䝁䄴党祂䝁䅅䅤療䡁䅉杌㑂䝁䅷督瑂䙁䄰村求䡁䅑兙時䕁䅑兙あ䝁䅅睘呂䝁䅧党求䡁䅑睊桁䍁䅑睒歁䑁䅉睍㙁䍁䅑杒乂䍁䅑杍穁䅁䅁兔䅅䙁䄴䅁湁䙁䅳睔䡂䕁䅕䅉乂䕁䅫䅉䍂䝁䅕䅤桂䍁䅁睒求䝁䄴党祂䝁䅅䅤療䡁䅉杌㑂䝁䅷督瑂䙁䄰村求䡁䅑兙時䕁䅙睢橂䡁䅕督湁䍁䅅䅊䑂䍁䅑杍穁䅁䅁睐䅅䙁䄴䅁湁䙁䅳睔䡂䕁䅕䅉乂䕁䅫䅉䍂䝁䅕䅤桂䍁䅁睒求䝁䄴党祂䝁䅅䅤療䡁䅉杌㑂䝁䅷督瑂䙁䄰村求䡁䅑兙時䕁䅙睢橂䡁䅕督湁䍁䅅䅊䕂䍁䅑杍睁䅁䅁睑䅅䝁䅷䅁湁䙁䅳睔䡂䕁䅕䅉乂䕁䅫䅉䍂䝁䅕䅤桂䍁䅁睒求䝁䄴党祂䝁䅅䅤療䡁䅉杌㑂䝁䅷督瑂䙁䄰村求䡁䅑兙時䕁䅙睢橂䡁䅕督湁䍁䅅䅊䕂䍁䅑杍ぁ䑁䅯䅊䕂䍁䅑杍㑁䑁䅕䅁䙂允䅁䅢䅁䍁䅣睗偂䕁䅣兒杁䕁䄰兓杁䕁䅉党あ䝁䅅䅉䡂䝁䅕杢求䡁䅉兙あ䝁䄸杣畁䡁䅧䅢穂䝁䄰兘䍂䝁䅕䅤桂䙁䄸杒療䝁䅍兤穂䍁䅣光歁䕁䅕䅊祁䑁䅑杏歁䕁䅕䅊祁䑁䅧兎䅁䕁䉙䅁敂䅁䅁睊扂䕁䄸睒䙂䍁䅁兔䩂䍁䅁村求䡁䅑兙杁䕁䅣党畂䝁䅕杣桂䡁䅑睢祂䍁䄴䅥獂䡁䅍兢摂䕁䅉党あ䝁䅅睘䝂䝁䄸睙ㅂ䡁䅍睊桁䍁䅑杒歁䑁䅉杍䅁䕁䉑䅁煂䅁䅁睊扂䕁䄸睒䙂䍁䅁兔䩂䍁䅁村求䡁䅑兙杁䕁䅣党畂䝁䅕杣桂䡁䅑睢祂䍁䄴䅥獂䡁䅍兢摂䕁䅉党あ䝁䅅睘兂䝁䅕党祂䡁䅍睊桁䍁䅑村歁䑁䅅兎㙁䍁䅑村歁䑁䅕兎䅁䕁䉧䅁捂䅁䅁睊扂䕁䄸睒䙂䍁䅁兔䩂䍁䅁村求䡁䅑兙杁䕁䅣党畂䝁䅕杣桂䡁䅑睢祂䍁䄴䅥獂䡁䅍兢摂䕁䅉党あ䝁䅅睘兂䝁䅕党祂䡁䅍睊桁䍁䅑睕歁䑁䅙䅁䡂允䅁䅡䅁䍁䅣睗偂䕁䅣兒杁䕁䄰兓杁䕁䅉党あ䝁䅅䅉䡂䝁䅕杢求䡁䅉兙あ䝁䄸杣畁䡁䅧䅢穂䝁䄰兘䍂䝁䅕䅤桂䙁䄸䅕求䝁䅕杣穂䍁䅣光歁䙁䅍䅊㍁䑁䅯䅊䉂䕁䅕䅊㍁䅁䅁兓䅅䝁䅧䅁湁䙁䅳睔䡂䕁䅕䅉乂䕁䅫䅉䍂䝁䅕䅤桂䍁䅁睒求䝁䄴党祂䝁䅅䅤療䡁䅉杌㑂䝁䅷督瑂䙁䄰村求䡁䅑兙時䙁䅁党求䡁䅉督湁䍁䅅䅊呂䍁䅑䅏㙁䍁䅑兑䙂䍁䅑䅏䅁䕁䉯䅁歂䅁䅁睊扂䙁䅁睕䑂䕁䄸䅉䍂䝁䅕䅤桂䍁䅁睒求䝁䄴党祂䝁䅅䅤療䡁䅉杌㑂䝁䅷督瑂䙁䄰村求䡁䅑兙時䕁䅑兙あ䝁䅅睘呂䝁䅧党求䡁䅑睊桁䍁䅑䅒歁䑁䅉睍䅁䭁䄸䅁祂䅁䅁睊扂䙁䅁睕䑂䕁䄸䅉䍂䝁䅕䅤桂䍁䅁睒求䝁䄴党祂䝁䅅䅤療䡁䅉杌㑂䝁䅷督瑂䙁䄰村求䡁䅑兙時䕁䅑兙あ䝁䅅睘呂䝁䅧党求䡁䅑睊桁䍁䅑䅒歁䑁䅉睎㙁䍁䅑䅒歁䑁䅉䅏㍁䅁䅁关䅁䡁䅉䅁湁䙁䅳䅕呂䕁䅍睔杁䕁䅉党あ䝁䅅䅉䡂䝁䅕杢求䡁䅉兙あ䝁䄸杣畁䡁䅧䅢穂䝁䄰兘䍂䝁䅕䅤桂䙁䄸䅒桂䡁䅑兙時䙁䅍䅡求䝁䅕䅤湁䍁䅅䅊䙂䍁䅑杍㍁䑁䅯䅊䙂䍁䅑杍㑁䑁䅣䅁祃䅁䅁杣䅁䍁䅣睗兂䙁䅍睑偂䍁䅁村求䡁䅑兙杁䕁䅣党畂䝁䅕杣桂䡁䅑睢祂䍁䄴䅥獂䡁䅍兢摂䕁䅉党あ䝁䅅睘䕂䝁䅅䅤桂䙁䄸睕潂䝁䅕党あ䍁䅣光歁䕁䅣䅊祁䑁䅍杏歁䕁䅙兔歁䑁䅉睍䅁䱁䅁䅁慂䅁䅁睊扂䙁䅁睕䑂䕁䄸䅉䍂䝁䅕䅤桂䍁䅁睒求䝁䄴党祂䝁䅅䅤療䡁䅉杌㑂䝁䅷督瑂䙁䄰村求䡁䅑兙時䕁䅙睢橂䡁䅕督湁䍁䅅䅊䕂䍁䅑杍睁䅁䅁睰䅁䝁䅧䅁湁䙁䅳䅕呂䕁䅍睔杁䕁䅉党あ䝁䅅䅉䡂䝁䅕杢求䡁䅉兙あ䝁䄸杣畁䡁䅧䅢穂䝁䄰兘䍂䝁䅕䅤桂䙁䄸杒療䝁䅍兤穂䍁䅣光歁䕁䅑䅊祁䑁䅑杏歁䕁䅑䅊祁䑁䅧䅎䅁䭁䅫䅁潂䅁䅁睊扂䙁䅁睕䑂䕁䄸䅉䍂䝁䅕䅤桂䍁䅁睒求䝁䄴党祂䝁䅅䅤療䡁䅉杌㑂䝁䅷督瑂䙁䄰村求䡁䅑兙時䕁䅙睢橂䡁䅕督湁䍁䅅䅊䙂䍁䅑杍ぁ䑁䅯䅊䙂䍁䅑杍㑁䑁䅑䅁煃䅁䅁杗䅁䍁䅣睗兂䙁䅍睑偂䍁䅁村求䡁䅑兙杁䕁䅣党畂䝁䅕杣桂䡁䅑睢祂䍁䄴䅥獂䡁䅍兢摂䕁䅉党あ䝁䅅睘䝂䝁䄸睙ㅂ䡁䅍睊桁䍁䅑杒歁䑁䅉杍䅁䭁䅧䅁浂䅁䅁睊扂䙁䅁睕䑂䕁䄸䅉䍂䝁䅕䅤桂䍁䅁睒求䝁䄴党祂䝁䅅䅤療䡁䅉杌㑂䝁䅷督瑂䙁䄰村求䡁䅑兙時䙁䅁党求䡁䅉督湁䍁䅅䅊䍂䍁䅑免ㅁ䑁䅯䅊䍂䍁䅑兎ㅁ䅁䅁䅲䅁䙁䅧䅁湁䙁䅳䅕呂䕁䅍睔杁䕁䅉党あ䝁䅅䅉䡂䝁䅕杢求䡁䅉兙あ䝁䄸杣畁䡁䅧䅢穂䝁䄰兘䍂䝁䅕䅤桂䙁䄸䅕求䝁䅕杣穂䍁䅣光歁䙁䅍䅊㉁䅁䅁睱䅁䝁䅑䅁湁䙁䅳䅕呂䕁䅍睔杁䕁䅉党あ䝁䅅䅉䡂䝁䅕杢求䡁䅉兙あ䝁䄸杣畁䡁䅧䅢穂䝁䄰兘䍂䝁䅕䅤桂䙁䄸䅕求䝁䅕杣穂䍁䅣光歁䙁䅍䅊㍁䑁䅯䅊䉂䕁䅕䅊㍁䅁䅁兲䅁䝁䅑䅁湁䙁䅳䅕呂䕁䅍睔杁䕁䅉党あ䝁䅅䅉䡂䝁䅕杢求䡁䅉兙あ䝁䄸杣畁䡁䅧䅢穂䝁䄰兘䍂䝁䅕䅤桂䙁䄸䅕求䝁䅕杣穂䍁䅣光歁䙁䅍䅊㑁䑁䅯䅊䉂䕁䅕䅊㑁䅁䅁杲䅁䝁䅙䅁湁䙁䅳䅕呂䕁䄸䅉乂䕁䅫䅉䍂䝁䅕䅤桂䍁䅁睒求䝁䄴党祂䝁䅅䅤療䡁䅉杌㑂䝁䅷督瑂䙁䄰村求䡁䅑兙時䕁䅑兙あ䝁䅅睘呂䝁䅧党求䡁䅑睊桁䍁䅑村歁䑁䅣䅁䕃允䅁杚䅁䍁䅣睗兂䙁䅍睔杁䕁䄰兓杁䕁䅉党あ䝁䅅䅉䡂䝁䅕杢求䡁䅉兙あ䝁䄸杣畁䡁䅧䅢穂䝁䄰兘䍂䝁䅕䅤桂䙁䄸䅒桂䡁䅑兙時䙁䅍䅡求䝁䅕䅤湁䍁䅅䅊䍂䍁䅑䅏䅁䥁䉕䅁潂䅁䅁睊扂䙁䅁睕偂䍁䅁兔䩂䍁䅁村求䡁䅑兙杁䕁䅣党畂䝁䅕杣桂䡁䅑睢祂䍁䄴䅥獂䡁䅍兢摂䕁䅉党あ䝁䅅睘䕂䝁䅅䅤桂䙁䄸睕潂䝁䅕党あ䍁䅣光歁䕁䅍䅊祁䑁䅙䅁䍃允䅁䅡䅁䍁䅣睗兂䙁䅍睔杁䕁䄰兓杁䕁䅉党あ䝁䅅䅉䡂䝁䅕杢求䡁䅉兙あ䝁䄸杣畁䡁䅧䅢穂䝁䄰兘䍂䝁䅕䅤桂䙁䄸䅒桂䡁䅑兙時䙁䅍䅡求䝁䅕䅤湁䍁䅅䅊䕂䍁䅑杍穁䅁䅁杨䅅䡁䅙䅁湁䙁䅳䅕呂䕁䄸䅉乂䕁䅫䅉䍂䝁䅕䅤桂䍁䅁睒求䝁䄴党祂䝁䅅䅤療䡁䅉杌㑂䝁䅷督瑂䙁䄰村求䡁䅑兙時䕁䅑兙あ䝁䅅睘呂䝁䅧党求䡁䅑睊桁䍁䅑䅒歁䑁䅉睎㙁䍁䅑䅒歁䑁䅉䅏㑁䅁䅁䅩䅅䡁䅙䅁湁䙁䅳䅕呂䕁䄸䅉乂䕁䅫䅉䍂䝁䅕䅤桂䍁䅁睒求䝁䄴党祂䝁䅅䅤療䡁䅉杌㑂䝁䅷督瑂䙁䄰村求䡁䅑兙時䕁䅑兙あ䝁䅅睘呂䝁䅧党求䡁䅑睊桁䍁䅑兒歁䑁䅉睎㙁䍁䅑兒歁䑁䅉䅏㑁䅁䅁兩䅅䝁䅧䅁湁䙁䅳䅕呂䕁䄸䅉乂䕁䅫䅉䍂䝁䅕䅤桂䍁䅁睒求䝁䄴党祂䝁䅅䅤療䡁䅉杌㑂䝁䅷督瑂䙁䄰村求䡁䅑兙時䕁䅑兙あ䝁䅅睘呂䝁䅧党求䡁䅑睊桁䍁䅑杒兂䍁䅑睍䅁䥁䉍䅁㉂䅁䅁睊扂䙁䅁睕偂䍁䅁兔䩂䍁䅁村求䡁䅑兙杁䕁䅣党畂䝁䅕杣桂䡁䅑睢祂䍁䄴䅥獂䡁䅍兢摂䕁䅉党あ䝁䅅睘䕂䝁䅅䅤桂䙁䄸睕潂䝁䅕党あ䍁䅣光歁䕁䅣䅊祁䑁䅍杏歁䕁䅙兔歁䑁䅉睍䅁䥁䉣䅁煂䅁䅁睊扂䙁䅁睕偂䍁䅁兔䩂䍁䅁村求䡁䅑兙杁䕁䅣党畂䝁䅕杣桂䡁䅑睢祂䍁䄴䅥獂䡁䅍兢摂䕁䅉党あ䝁䅅睘兂䝁䅕党祂䡁䅍睊桁䍁䅑村歁䑁䅅兎㙁䍁䅑村歁䑁䅕兎䅁䡁䈸䅁捂䅁䅁睊扂䙁䅁睕偂䍁䅁兔䩂䍁䅁村求䡁䅑兙杁䕁䅣党畂䝁䅕杣桂䡁䅑睢祂䍁䄴䅥獂䡁䅍兢摂䕁䅉党あ䝁䅅睘兂䝁䅕党祂䡁䅍睊桁䍁䅑睕歁䑁䅙䅁⭂允䅁䅡䅁䍁䅣睗兂䙁䅍睔杁䕁䄰兓杁䕁䅉党あ䝁䅅䅉䡂䝁䅕杢求䡁䅉兙あ䝁䄸杣畁䡁䅧䅢穂䝁䄰兘䍂䝁䅕䅤桂䙁䄸䅕求䝁䅕杣穂䍁䅣光歁䙁䅍䅊㍁䑁䅯䅊䉂䕁䅕䅊㍁䅁䅁䅧䅅䝁䅧䅁湁䙁䅳䅕呂䕁䄸䅉乂䕁䅫䅉䍂䝁䅕䅤桂䍁䅁睒求䝁䄴党祂䝁䅅䅤療䡁䅉杌㑂䝁䅷督瑂䙁䄰村求䡁䅑兙時䙁䅁党求䡁䅉督湁䍁䅅䅊呂䍁䅑䅏㙁䍁䅑兑䙂䍁䅑䅏䅁䥁䉅䅁楂䅁䅁睊扂䙁䅍杊兂䍁䅁村求䡁䅑兙杁䕁䅣党畂䝁䅕杣桂䡁䅑睢祂䍁䄴䅥獂䡁䅍兢摂䕁䅉党あ䝁䅅睘䕂䝁䅅䅤桂䙁䄸睕潂䝁䅕党あ䍁䅣光歁䕁䅑䅊祁䑁䅍䅁啄䅁䅁䅣䅁䍁䅣睗呂䍁䅙䅕杁䕁䅉党あ䝁䅅䅉䡂䝁䅕杢求䡁䅉兙あ䝁䄸杣畁䡁䅧䅢穂䝁䄰兘䍂䝁䅕䅤桂䙁䄸䅒桂䡁䅑兙時䙁䅍䅡求䝁䅕䅤湁䍁䅅䅊䕂䍁䅑杍㍁䑁䅯䅊䕂䍁䅑杍㑁䑁䅣䅁坄䅁䅁䅣䅁䍁䅣睗呂䍁䅙䅕杁䕁䅉党あ䝁䅅䅉䡂䝁䅕杢求䡁䅉兙あ䝁䄸杣畁䡁䅧䅢穂䝁䄰兘䍂䝁䅕䅤桂䙁䄸䅒桂䡁䅑兙時䙁䅍䅡求䝁䅕䅤湁䍁䅅䅊䙂䍁䅑杍㍁䑁䅯䅊䙂䍁䅑杍㑁䑁䅣䅁塄䅁䅁䅣䅁䍁䅣睗呂䍁䅙䅕杁䕁䅉党あ䝁䅅䅉䡂䝁䅕杢求䡁䅉兙あ䝁䄸杣畁䡁䅧䅢穂䝁䄰兘䍂䝁䅕䅤桂䙁䄸䅒桂䡁䅑兙時䙁䅍䅡求䝁䅕䅤湁䍁䅅䅊䡂䍁䅑杍穁䑁䅯䅊䝂䕁䄰䅊祁䑁䅍䅁噄䅁䅁䅗䅁䍁䅣睗呂䍁䅙䅕杁䕁䅉党あ䝁䅅䅉䡂䝁䅕杢求䡁䅉兙あ䝁䄸杣畁䡁䅧䅢穂䝁䄰兘䍂䝁䅕䅤桂䙁䄸杒療䝁䅍兤穂䍁䅣光歁䕁䅑䅊祁䑁䅁䅁䱄䅁䅁杚䅁䍁䅣睗呂䍁䅙䅕杁䕁䅉党あ䝁䅅䅉䡂䝁䅕杢求䡁䅉兙あ䝁䄸杣畁䡁䅧䅢穂䝁䄰兘䍂䝁䅕䅤桂䙁䄸杒療䝁䅍兤穂䍁䅣光歁䕁䅑䅊祁䑁䅑杏歁䕁䅑䅊祁䑁䅧䅎䅁䵁䄰䅁浂䅁䅁睊扂䙁䅍杊兂䍁䅁村求䡁䅑兙杁䕁䅣党畂䝁䅕杣桂䡁䅑睢祂䍁䄴䅥獂䡁䅍兢摂䕁䅉党あ䝁䅅睘䝂䝁䄸睙ㅂ䡁䅍睊桁䍁䅑兒歁䑁䅉䅎㙁䍁䅑兒歁䑁䅉䅏ぁ䅁䅁杺䅁䙁䅧䅁湁䙁䅳睕流䙁䅁䅉䍂䝁䅕䅤桂䍁䅁睒求䝁䄴党祂䝁䅅䅤療䡁䅉杌㑂䝁䅷督瑂䙁䄰村求䡁䅑兙時䕁䅙睢橂䡁䅕督湁䍁䅅䅊䝂䍁䅑杍祁䅁䅁䅺䅁䝁䅑䅁湁䙁䅳睕流䙁䅁䅉䍂䝁䅕䅤桂䍁䅁睒求䝁䄴党祂䝁䅅䅤療䡁䅉杌㑂䝁䅷督瑂䙁䄰村求䡁䅑兙時䙁䅁党求䡁䅉督湁䍁䅅䅊䍂䍁䅑免ㅁ䑁䅯䅊䍂䍁䅑兎ㅁ䅁䅁儰䅁䙁䅙䅁湁䙁䅳睕流䙁䅁䅉䍂䝁䅕䅤桂䍁䅁睒求䝁䄴党祂䝁䅅䅤療䡁䅉杌㑂䝁䅷督瑂䙁䄰村求䡁䅑兙時䙁䅁党求䡁䅉督湁䍁䅅䅊呂䍁䅑李䅁乁䅁䅁楂䅁䅁睊扂䙁䅍杊兂䍁䅁村求䡁䅑兙杁䕁䅣党畂䝁䅕杣桂䡁䅑睢祂䍁䄴䅥獂䡁䅍兢摂䕁䅉党あ䝁䅅睘兂䝁䅕党祂䡁䅍睊桁䍁䅑睕歁䑁䅣杏歁䕁䅅兒歁䑁䅣䅁卄䅁䅁杙䅁䍁䅣睗呂䍁䅙䅕杁䕁䅉党あ䝁䅅䅉䡂䝁䅕杢求䡁䅉兙あ䝁䄸杣畁䡁䅧䅢穂䝁䄰兘䍂䝁䅕䅤桂䙁䄸䅕求䝁䅕杣穂䍁䅣光歁䙁䅍䅊㑁䑁䅯䅊䉂䕁䅕䅊㑁䅁䅁眰䅁䝁䅉䅁湁䙁䅳䅖䙂䕁䅍睔杁䕁䅉党あ䝁䅅䅉䡂䝁䅕杢求䡁䅉兙あ䝁䄸杣畁䡁䅧䅢穂䝁䄰兘䍂䝁䅕䅤桂䙁䄸䅒桂䡁䅑兙時䙁䅍䅡求䝁䅕䅤湁䍁䅅䅊䍂䍁䅑睎䅁䩁䉁䅁楂䅁䅁睊扂䙁䅑兒䑂䕁䄸䅉䍂䝁䅕䅤桂䍁䅁睒求䝁䄴党祂䝁䅅䅤療䡁䅉杌㑂䝁䅷督瑂䙁䄰村求䡁䅑兙時䕁䅑兙あ䝁䅅睘呂䝁䅧党求䡁䅑睊桁䍁䅑村歁䑁䅧䅁剃允䅁䅚䅁䍁䅣睗啂䕁䅕睑偂䍁䅁村求䡁䅑兙杁䕁䅣党畂䝁䅕杣桂䡁䅑睢祂䍁䄴䅥獂䡁䅍兢摂䕁䅉党あ䝁䅅睘䕂䝁䅅䅤桂䙁䄸睕潂䝁䅕党あ䍁䅣光歁䕁䅍䅊祁䑁䅙䅁佃允䅁䅚䅁䍁䅣睗啂䕁䅕睑偂䍁䅁村求䡁䅑兙杁䕁䅣党畂䝁䅕杣桂䡁䅑睢祂䍁䄴䅥獂䡁䅍兢摂䕁䅉党あ䝁䅅睘䕂䝁䅅䅤桂䙁䄸睕潂䝁䅕党あ䍁䅣光歁䕁䅑䅊祁䑁䅍䅁千允䅁杣䅁䍁䅣睗啂䕁䅕睑偂䍁䅁村求䡁䅑兙杁䕁䅣党畂䝁䅕杣桂䡁䅑睢祂䍁䄴䅥獂䡁䅍兢摂䕁䅉党あ䝁䅅睘䕂䝁䅅䅤桂䙁䄸睕潂䝁䅕党あ䍁䅣光歁䕁䅑䅊祁䑁䅣杏歁䕁䅑䅊祁䑁䅧䅏䅁䩁䉑䅁祂䅁䅁睊扂䙁䅑兒䑂䕁䄸䅉䍂䝁䅕䅤桂䍁䅁睒求䝁䄴党祂䝁䅅䅤療䡁䅉杌㑂䝁䅷督瑂䙁䄰村求䡁䅑兙時䕁䅑兙あ䝁䅅睘呂䝁䅧党求䡁䅑睊桁䍁䅑兒歁䑁䅉睎㙁䍁䅑兒歁䑁䅉䅏㑁䅁䅁公䅅䝁䅑䅁湁䙁䅳䅖䙂䕁䅍睔杁䕁䅉党あ䝁䅅䅉䡂䝁䅕杢求䡁䅉兙あ䝁䄸杣畁䡁䅧䅢穂䝁䄰兘䍂䝁䅕䅤桂䙁䄸䅒桂䡁䅑兙時䙁䅍䅡求䝁䅕䅤湁䍁䅅䅊䝂䙁䅁䅊穁䅁䅁睪䅅䡁䅉䅁湁䙁䅳䅖䙂䕁䅍睔杁䕁䅉党あ䝁䅅䅉䡂䝁䅕杢求䡁䅉兙あ䝁䄸杣畁䡁䅧䅢穂䝁䄰兘䍂䝁䅕䅤桂䙁䄸䅒桂䡁䅑兙時䙁䅍䅡求䝁䅕䅤湁䍁䅅䅊䡂䍁䅑杍穁䑁䅯䅊䝂䕁䄰䅊祁䑁䅍䅁呃允䅁杚䅁䍁䅣睗啂䕁䅕睑偂䍁䅁村求䡁䅑兙杁䕁䅣党畂䝁䅕杣桂䡁䅑睢祂䍁䄴䅥獂䡁䅍兢摂䕁䅉党あ䝁䅅睘兂䝁䅕党祂䡁䅍睊桁䍁䅑村歁䑁䅅兎㙁䍁䅑村歁䑁䅕兎䅁䥁䉳䅁奂䅁䅁睊扂䙁䅑兒䑂䕁䄸䅉䍂䝁䅕䅤桂䍁䅁睒求䝁䄴党祂䝁䅅䅤療䡁䅉杌㑂䝁䅷督瑂䙁䄰村求䡁䅑兙時䙁䅁党求䡁䅉督湁䍁䅅䅊呂䍁䅑李䅁䥁䉯䅁歂䅁䅁睊扂䙁䅑兒䑂䕁䄸䅉䍂䝁䅕䅤桂䍁䅁睒求䝁䄴党祂䝁䅅䅤療䡁䅉杌㑂䝁䅷督瑂䙁䄰村求䡁䅑兙時䙁䅁党求䡁䅉督湁䍁䅅䅊呂䍁䅑睎㙁䍁䅑兑䙂䍁䅑睎䅁䥁䉷䅁歂䅁䅁睊扂䙁䅑兒䑂䕁䄸䅉䍂䝁䅕䅤桂䍁䅁睒求䝁䄴党祂䝁䅅䅤療䡁䅉杌㑂䝁䅷督瑂䙁䄰村求䡁䅑兙時䙁䅁党求䡁䅉督湁䍁䅅䅊呂䍁䅑䅏㙁䍁䅑兑䙂䍁䅑䅏䅁䥁䈰䅁睂䅁䅁睊扂䙁䅕䅣歂䝁䅅䅤求䝁䅑䅉䍂䝁䅕䅤桂䍁䅁兔療䝁䅑党獂䙁䄸杍瑁䑁䅉兌祁䑁䅅杌㑂䝁䅷督瑂䙁䄰村求䡁䅑兙時䕁䅑兙あ䝁䅅睘呂䝁䅧党求䡁䅑睊桁䍁䅑䅒歁䑁䅉睍䅁䝁䄸䅁⭂䅁䅁睊扂䙁䅕䅣歂䝁䅅䅤求䝁䅑䅉䍂䝁䅕䅤桂䍁䅁兔療䝁䅑党獂䙁䄸杍瑁䑁䅉兌祁䑁䅅杌㑂䝁䅷督瑂䙁䄰村求䡁䅑兙時䕁䅑兙あ䝁䅅睘呂䝁䅧党求䡁䅑睊桁䍁䅑䅒歁䑁䅉睎㙁䍁䅑䅒歁䑁䅉䅏㑁䅁䅁兣䅁䡁䄴䅁湁䙁䅳兖睂䝁䅑兙あ䝁䅕䅚杁䕁䅉党あ䝁䅅䅉乂䝁䄸䅚求䝁䅷睘祁䍁䄰杍瑁䑁䅉免畁䡁䅧䅢穂䝁䄰兘䍂䝁䅕䅤桂䙁䄸䅒桂䡁䅑兙時䙁䅍䅡求䝁䅕䅤湁䍁䅅䅊䙂䍁䅑杍㍁䑁䅯䅊䙂䍁䅑杍㑁䑁䅧䅁祂䅁䅁杦䅁䍁䅣睗噂䡁䅁䅚桂䡁䅑党歂䍁䅁村求䡁䅑兙杁䕁䄰睢歂䝁䅕䅢時䑁䅉兌祁䍁䄰杍硁䍁䄴䅥獂䡁䅍兢摂䕁䅉党あ䝁䅅睘䕂䝁䅅䅤桂䙁䄸睕潂䝁䅕党あ䍁䅣光歁䕁䅣䅊祁䑁䅍杏歁䕁䅙兔歁䑁䅉睍䅁䡁䅁䅁祂䅁䅁睊扂䙁䅕䅣歂䝁䅅䅤求䝁䅑䅉䍂䝁䅕䅤桂䍁䅁兔療䝁䅑党獂䙁䄸杍瑁䑁䅉兌祁䑁䅅杌㑂䝁䅷督瑂䙁䄰村求䡁䅑兙時䙁䅁党求䡁䅉督湁䍁䅅䅊䍂䍁䅑免ㅁ䑁䅯䅊䍂䍁䅑兎ㅁ䅁䅁䅢䅁䝁䅑䅁湁䙁䅳兖睂䝁䅑兙あ䝁䅕䅚杁䕁䅉党あ䝁䅅䅉乂䝁䄸䅚求䝁䅷睘祁䍁䄰杍瑁䑁䅉免畁䡁䅧䅢穂䝁䄰兘䍂䝁䅕䅤桂䙁䄸䅕求䝁䅕杣穂䍁䅣光歁䙁䅍䅊㉁䅁䅁睡䅁䡁䅁䅁湁䙁䅳兖睂䝁䅑兙あ䝁䅕䅚杁䕁䅉党あ䝁䅅䅉乂䝁䄸䅚求䝁䅷睘祁䍁䄰杍瑁䑁䅉免畁䡁䅧䅢穂䝁䄰兘䍂䝁䅕䅤桂䙁䄸䅕求䝁䅕杣穂䍁䅣光歁䙁䅍䅊㍁䑁䅯䅊䉂䕁䅕䅊㍁䅁䅁兢䅁䡁䅁䅁湁䙁䅳兖睂䝁䅑兙あ䝁䅕䅚杁䕁䅉党あ䝁䅅䅉乂䝁䄸䅚求䝁䅷睘祁䍁䄰杍瑁䑁䅉免畁䡁䅧䅢穂䝁䄰兘䍂䝁䅕䅤桂䙁䄸䅕求䝁䅕杣穂䍁䅣光歁䙁䅍䅊㑁䑁䅯䅊䉂䕁䅕䅊㑁䅁䅁杢䅁䡁䅉䅁湁䙁䅳兖睂䝁䅑兙あ䝁䅕䅚杁䕁䅉党あ䝁䅅䅉乂䝁䄸䅚求䝁䅷睘㕁䍁䄰免㑁䍁䄰杍睁䍁䄴䅥獂䡁䅍兢摂䕁䅉党あ䝁䅅睘䕂䝁䅅䅤桂䙁䄸睕潂䝁䅕党あ䍁䅣光歁䕁䅑䅊祁䑁䅍䅁湂䅁䅁䅧䅁䍁䅣睗噂䡁䅁䅚桂䡁䅑党歂䍁䅁村求䡁䅑兙杁䕁䄰睢歂䝁䅕䅢時䑁䅫兌硁䑁䅧兌祁䑁䅁杌㑂䝁䅷督瑂䙁䄰村求䡁䅑兙時䕁䅑兙あ䝁䅅睘呂䝁䅧党求䡁䅑睊桁䍁䅑䅒歁䑁䅉睎㙁䍁䅑䅒歁䑁䅉䅏㑁䅁䅁兡䅁䥁䅁䅁湁䙁䅳兖睂䝁䅑兙あ䝁䅕䅚杁䕁䅉党あ䝁䅅䅉乂䝁䄸䅚求䝁䅷睘㕁䍁䄰免㑁䍁䄰杍睁䍁䄴䅥獂䡁䅍兢摂䕁䅉党あ䝁䅅睘䕂䝁䅅䅤桂䙁䄸睕潂䝁䅕党あ䍁䅣光歁䕁䅕䅊祁䑁䅣杏歁䕁䅕䅊祁䑁䅧䅏䅁䝁䅯䅁䅃䅁䅁睊扂䙁䅕䅣歂䝁䅅䅤求䝁䅑䅉䍂䝁䅕䅤桂䍁䅁兔療䝁䅑党獂䙁䄸兏瑁䑁䅅䅏瑁䑁䅉䅍畁䡁䅧䅢穂䝁䄰兘䍂䝁䅕䅤桂䙁䄸䅒桂䡁䅑兙時䙁䅍䅡求䝁䅕䅤湁䍁䅅䅊䡂䍁䅑杍穁䑁䅯䅊䝂䕁䄰䅊祁䑁䅍䅁潂䅁䅁䅤䅁䍁䅣睗噂䡁䅁䅚桂䡁䅑党歂䍁䅁村求䡁䅑兙杁䕁䄰睢歂䝁䅕䅢時䑁䅫兌硁䑁䅧兌祁䑁䅁杌㑂䝁䅷督瑂䙁䄰村求䡁䅑兙時䙁䅁党求䡁䅉督湁䍁䅅䅊䍂䍁䅑免ㅁ䑁䅯䅊䍂䍁䅑兎ㅁ䅁䅁䅚䅁䝁䅙䅁湁䙁䅳兖睂䝁䅑兙あ䝁䅕䅚杁䕁䅉党あ䝁䅅䅉乂䝁䄸䅚求䝁䅷睘㕁䍁䄰免㑁䍁䄰杍睁䍁䄴䅥獂䡁䅍兢摂䕁䅉党あ䝁䅅睘兂䝁䅕党祂䡁䅍睊桁䍁䅑睕歁䑁䅙䅁橂䅁䅁杣䅁䍁䅣睗噂䡁䅁䅚桂䡁䅑党歂䍁䅁村求䡁䅑兙杁䕁䄰睢歂䝁䅕䅢時䑁䅫兌硁䑁䅧兌祁䑁䅁杌㑂䝁䅷督瑂䙁䄰村求䡁䅑兙時䙁䅁党求䡁䅉督湁䍁䅅䅊呂䍁䅑睎㙁䍁䅑兑䙂䍁䅑睎䅁䝁䅕䅁祂䅁䅁睊扂䙁䅕䅣歂䝁䅅䅤求䝁䅑䅉䍂䝁䅕䅤桂䍁䅁兔療䝁䅑党獂䙁䄸兏瑁䑁䅅䅏瑁䑁䅉䅍畁䡁䅧䅢穂䝁䄰兘䍂䝁䅕䅤桂䙁䄸䅕求䝁䅕杣穂䍁䅣光歁䙁䅍䅊㑁䑁䅯䅊䉂䕁䅕䅊㑁䅁䅁杚䅁䅁䄴䅁䍂䕁䅅睑瑁䙁䅕睕䅁䍁䅉䅁奁䅁䅁睑獂䝁䄸督求䍁䅁䅕祂䝁䅫睙求䅁䅁睁䅁䍁䅁䅁䕂䝁䅅入杁䕁䅍䅢療䡁䅍党杁䙁䅁杣灂䝁䅍党䅁䉁䅁䅁潂䅁䅁睔睂䡁䅑兡療䝁䄴督㙁䍁䅁䅒桂䡁䅑党穂䑁䄰村求䝁䅙睢祂䝁䅕䅌䑂䝁䅅䅣あ䝁䅫睢畂䑁䄰睑獂䝁䄸督求䍁䅁䅕祂䝁䅫睙求䍁䅷睕療䡁䅉䅤㥁䕁䅑党穂䝁䅍䅁捁䅁䅁来䅁䕁䄸䅣あ䝁䅫睢畂䡁䅍杏杁䕁䅑兙あ䝁䅕督㥁䕁䅉党浂䝁䄸杣求䍁䅷睑桂䡁䅁䅤灂䝁䄸杢㥁䕁䅍䅢療䡁䅍党杁䙁䅁杣灂䝁䅍党獁䙁䅍睢祂䡁䅑児䕂䝁䅕督橂䍁䅷杒灂䝁䅷䅢㥁䕁䅕睔乂䅁䅁兏䅁䥁䅉䅁偂䡁䅁䅤灂䝁䄸杢穂䑁䅯䅉䕂䝁䅅䅤求䡁䅍児䍂䝁䅕杚療䡁䅉党獁䕁䅍兙睂䡁䅑兡療䝁䄴児䑂䝁䅷睢穂䝁䅕䅉兂䡁䅉兡橂䝁䅕䅌呂䝁䄸杣あ䑁䄰䅒求䡁䅍睙獁䕁䅙兡獂䝁䅷児乂䝁䄸杢あ䝁䅧䅢㕂䅁䅁兆䅁䥁䅁䅁偂䡁䅁䅤灂䝁䄸杢穂䑁䅯䅉䕂䝁䅅䅤求䡁䅍児䍂䝁䅕杚療䡁䅉党獁䕁䅍兙睂䡁䅑兡療䝁䄴児䑂䝁䅷睢穂䝁䅕䅉兂䡁䅉兡橂䝁䅕䅌呂䝁䄸杣あ䑁䄰䅒求䡁䅍睙獁䕁䅙兡獂䝁䅷児塂䝁䅕党牂䝁䅷入䅁䅁䅉䅁睂䅁䅁睔睂䡁䅑兡療䝁䄴督㙁䍁䅁䅒桂䡁䅑党穂䑁䄰村求䝁䅙睢祂䝁䅕䅌䑂䝁䅅䅣あ䝁䅫睢畂䑁䄰䅒桂䡁䅫䅉䑂䝁䅷睢穂䝁䅕䅉兂䡁䅉兡橂䝁䅕䅌呂䝁䄸杣あ䑁䄰䅒求䡁䅍睙䅁䉁䄸䅁䍃䅁䅁睔睂䡁䅑兡療䝁䄴督㙁䍁䅁䅒桂䡁䅑党穂䑁䄰村求䝁䅙睢祂䝁䅕䅌䑂䝁䅅䅣あ䝁䅫睢畂䑁䄰䅒桂䡁䅫䅉䑂䝁䅷睢穂䝁䅕䅉兂䡁䅉兡橂䝁䅕䅌呂䝁䄸杣あ䑁䄰䅒求䡁䅍睙獁䕁䅙兡獂䝁䅷児䙂䕁䄸兔䅁䑁䅷䅁䭃䅁䅁睔睂䡁䅑兡療䝁䄴督㙁䍁䅁䅒桂䡁䅑党穂䑁䄰村求䝁䅙睢祂䝁䅕䅌䑂䝁䅅䅣あ䝁䅫睢畂䑁䄰䅒桂䡁䅫䅉䑂䝁䅷睢穂䝁䅕䅉兂䡁䅉兡橂䝁䅕䅌呂䝁䄸杣あ䑁䄰䅒求䡁䅍睙獁䕁䅙兡獂䝁䅷児乂䝁䄸杢あ䝁䅧䅢㕂䅁䅁䅇䅁䥁䅧䅁偂䡁䅁䅤灂䝁䄸杢穂䑁䅯䅉䕂䝁䅅䅤求䡁䅍児䍂䝁䅕杚療䡁䅉党獁䕁䅍兙睂䡁䅑兡療䝁䄴児䕂䝁䅅入杁䕁䅍䅢療䡁䅍党杁䙁䅁杣灂䝁䅍党獁䙁䅍睢祂䡁䅑児䕂䝁䅕督橂䍁䅷杒灂䝁䅷䅢㥁䙁䅣党求䝁䅳䅢㕂䅁䅁睄䅁䥁䅯䅁偂䡁䅁䅤灂䝁䄸杢穂䑁䅯睑療䝁䄴杤乂䝁䅕䅤潂䝁䄸䅚㥁䕁䄰兓祂䝁䅕睙療䝁䄰兢求䝁䄴䅚求䝁䅑䅌杁䕁䄰兙湂䑁䄰李獁䍁䅁杔䉂䑁䄰杔䉂䍁䅷䅉啂䝁䅕杣瑂䑁䄰党畂䍁䄰兖呂䍁䅷睑ㅂ䡁䅉杣㥁䙁䅕睕䕂䑁䄰䅁佁䅁䅁来䅁䕁䄸䅣あ䝁䅫睢畂䡁䅍杏䑂䝁䄸杢㉂䕁䄰党あ䝁䅧睢歂䑁䄰兔䩂䡁䅉党橂䝁䄸兢瑂䝁䅕杢歂䝁䅕䅚獁䍁䅁杔䉂䑁䄰䅍獁䍁䅁䅖求䡁䅉兢㥁䝁䅕杢瑁䙁䅕睕獁䕁䅍兤祂䡁䅉児噂䙁䅍䅒㥁䅁䅁睇䅁䡁䅷䅁偂䡁䅁䅤灂䝁䄸杢穂䑁䅯睑療䝁䄴杤乂䝁䅕䅤潂䝁䄸䅚㥁䕁䄰兓祂䝁䅕睙療䝁䄰兢求䝁䄴䅚求䝁䅑䅌杁䕁䄴兑㥁䕁䄴兑獁䍁䅁䅖求䡁䅉兢㥁䝁䅕杢瑁䙁䅕睕獁䕁䅍兤祂䡁䅉児噂䙁䅍䅒㥁䅁䅁䅃䅁䉁䅉䅁呂䙁䅁睒啂䝁䅅杙獂䝁䅕䅁䩁䅁䅁杆䅁䙁䅍䅕啂䑁䅉李穁䑁䅍李㍁䑁䅅䅁䅁䅁䅁杉䅁䙁䅍䅕時䕁䅷兑呂䙁䅑睕䉂䕁䅷兒兂䙁䅉兓䑂䕁䅕䅁偄䅁䅁杈䅁䙁䅍䅕時䙁䅁杕䩂䕁䅍兒時䕁䅍䅔偂䙁䅍兒䅁䅁䅅䅁䝂䅁䅁睗ぁ䑁䅍兎㕁䑁䅫睎畁䡁䅧䅢穂䝁䄰兘䍂䝁䅕䅤桂䙁䄸䅒桂䡁䅑兙時䙁䅍䅡求䝁䅕䅤桁䍁䅑䅒歁䑁䅉睍䅁䭁䅍䅁啂䅁䅁睗ぁ䑁䅍兎㕁䑁䅫睎畁䡁䅧䅢穂䝁䄰兘䍂䝁䅕䅤桂䙁䄸䅒桂䡁䅑兙時䙁䅍䅡求䝁䅕䅤桁䍁䅑䅒歁䑁䅉睎㙁䍁䅑䅒歁䑁䅉䅏㍁䅁䅁兰䅁䙁䅑䅁扂䑁䅑睍ㅁ䑁䅫兏㍁䍁䄴䅥獂䡁䅍兢摂䕁䅉党あ䝁䅅睘䕂䝁䅅䅤桂䙁䄸睕潂䝁䅕党あ䍁䅅䅊䙂䍁䅑杍㍁䑁䅯䅊䙂䍁䅑杍㑁䑁䅣䅁浃䅁䅁䅖䅁䙁䅳䅎穁䑁䅕兏㕁䑁䅣杌㑂䝁䅷督瑂䙁䄰村求䡁䅑兙時䕁䅑兙あ䝁䅅睘呂䝁䅧党求䡁䅑光歁䕁䅣䅊祁䑁䅍杏歁䕁䅙兔歁䑁䅉睍䅁䭁䅑䅁㡁䅁䅁睗ぁ䑁䅍兎㕁䑁䅫睎畁䡁䅧䅢穂䝁䄰兘䍂䝁䅕䅤桂䙁䄸杒療䝁䅍兤穂䍁䅅䅊䕂䍁䅑杍睁䅁䅁睭䅁䕁䅯䅁扂䑁䅑睍ㅁ䑁䅫兏㍁䍁䄴䅥獂䡁䅍兢摂䕁䅉党あ䝁䅅睘䝂䝁䄸睙ㅂ䡁䅍光歁䕁䅑䅊祁䑁䅑杏歁䕁䅑䅊祁䑁䅧䅎䅁䩁䄰䅁䭂䅁䅁睗ぁ䑁䅍兎㕁䑁䅫睎畁䡁䅧䅢穂䝁䄰兘䍂䝁䅕䅤桂䙁䄸杒療䝁䅍兤穂䍁䅅䅊䙂䍁䅑杍ぁ䑁䅯䅊䙂䍁䅑杍㑁䑁䅑䅁敃䅁䅁䅐䅁䙁䅳䅎穁䑁䅕兏㕁䑁䅣杌㑂䝁䅷督瑂䙁䄰村求䡁䅑兙時䕁䅙睢橂䡁䅕督桁䍁䅑杒歁䑁䅉杍䅁䩁䅷䅁䥂䅁䅁睗ぁ䑁䅍兎㕁䑁䅫睎畁䡁䅧䅢穂䝁䄰兘䍂䝁䅕䅤桂䙁䄸䅕求䝁䅕杣穂䍁䅅䅊䍂䍁䅑免ㅁ䑁䅯䅊䍂䍁䅑兎ㅁ䅁䅁䅯䅁䑁䅯䅁扂䑁䅑睍ㅁ䑁䅫兏㍁䍁䄴䅥獂䡁䅍兢摂䕁䅉党あ䝁䅅睘兂䝁䅕党祂䡁䅍光歁䙁䅍䅊㉁䅁䅁睮䅁䕁䅙䅁扂䑁䅑睍ㅁ䑁䅫兏㍁䍁䄴䅥獂䡁䅍兢摂䕁䅉党あ䝁䅅睘兂䝁䅕党祂䡁䅍光歁䙁䅍䅊㍁䑁䅯䅊䉂䕁䅕䅊㍁䅁䅁兯䅁䕁䅙䅁扂䑁䅑睍ㅁ䑁䅫兏㍁䍁䄴䅥獂䡁䅍兢摂䕁䅉党あ䝁䅅睘兂䝁䅕党祂䡁䅍光歁䙁䅍䅊㑁䑁䅯䅊䉂䕁䅕䅊㑁䅁䅁杯䅁䕁䅙䅁扂䑁䅑兎祁䑁䅙免ㅁ䍁䄴䅥獂䡁䅍兢摂䕁䅉党あ䝁䅅睘䕂䝁䅅䅤桂䙁䄸睕潂䝁䅕党あ䍁䅅䅊䕂䍁䅑杍穁䅁䅁䄫䅁䙁䅑䅁扂䑁䅑兎祁䑁䅙免ㅁ䍁䄴䅥獂䡁䅍兢摂䕁䅉党あ䝁䅅睘䕂䝁䅅䅤桂䙁䄸睕潂䝁䅕党あ䍁䅅䅊䕂䍁䅑杍㍁䑁䅯䅊䕂䍁䅑杍㑁䑁䅣䅁㙄䅁䅁䅖䅁䙁䅳䅎ㅁ䑁䅉李硁䑁䅕杌㑂䝁䅷督瑂䙁䄰村求䡁䅑兙時䕁䅑兙あ䝁䅅睘呂䝁䅧党求䡁䅑光歁䕁䅕䅊祁䑁䅣杏歁䕁䅕䅊祁䑁䅧睎䅁偁䅳䅁啂䅁䅁睗ぁ䑁䅕杍㉁䑁䅅兎畁䡁䅧䅢穂䝁䄰兘䍂䝁䅕䅤桂䙁䄸䅒桂䡁䅑兙時䙁䅍䅡求䝁䅕䅤桁䍁䅑睒歁䑁䅉睍㙁䍁䅑杒乂䍁䅑杍穁䅁䅁儫䅁䑁䅷䅁扂䑁䅑兎祁䑁䅙免ㅁ䍁䄴䅥獂䡁䅍兢摂䕁䅉党あ䝁䅅睘䝂䝁䄸睙ㅂ䡁䅍光歁䕁䅑䅊祁䑁䅁䅁睄䅁䅁杓䅁䙁䅳䅎ㅁ䑁䅉李硁䑁䅕杌㑂䝁䅷督瑂䙁䄰村求䡁䅑兙時䕁䅙睢橂䡁䅕督桁䍁䅑䅒歁䑁䅉䅎㙁䍁䅑䅒歁䑁䅉䅏ぁ䅁䅁朸䅁䕁䅯䅁扂䑁䅑兎祁䑁䅙免ㅁ䍁䄴䅥獂䡁䅍兢摂䕁䅉党あ䝁䅅睘䝂䝁䄸睙ㅂ䡁䅍光歁䕁䅕䅊祁䑁䅑杏歁䕁䅕䅊祁䑁䅧䅎䅁偁䅍䅁㡁䅁䅁睗ぁ䑁䅕杍㉁䑁䅅兎畁䡁䅧䅢穂䝁䄰兘䍂䝁䅕䅤桂䙁䄸杒療䝁䅍兤穂䍁䅅䅊䝂䍁䅑杍祁䅁䅁儸䅁䕁䅧䅁扂䑁䅑兎祁䑁䅙免ㅁ䍁䄴䅥獂䡁䅍兢摂䕁䅉党あ䝁䅅睘兂䝁䅕党祂䡁䅍光歁䕁䅉䅊硁䑁䅕杏歁䕁䅉䅊ㅁ䑁䅕䅁ㅄ䅁䅁杏䅁䙁䅳䅎ㅁ䑁䅉李硁䑁䅕杌㑂䝁䅷督瑂䙁䄰村求䡁䅑兙時䙁䅁党求䡁䅉督桁䍁䅑睕歁䑁䅙䅁い䅁䅁杒䅁䙁䅳䅎ㅁ䑁䅉李硁䑁䅕杌㑂䝁䅷督瑂䙁䄰村求䡁䅑兙時䙁䅁党求䡁䅉督桁䍁䅑睕歁䑁䅣杏歁䕁䅅兒歁䑁䅣䅁㉄䅁䅁杒䅁䙁䅳䅎ㅁ䑁䅉李硁䑁䅕杌㑂䝁䅷督瑂䙁䄰村求䡁䅑兙時䙁䅁党求䡁䅉督桁䍁䅑睕歁䑁䅧杏歁䕁䅅兒歁䑁䅧䅁㍄䅁䅁䅒䅁䙁䅳䅎㍁䑁䅍䅎穁䑁䅕杌㑂䝁䅷督瑂䙁䄰村求䡁䅑兙時䕁䅑兙あ䝁䅅睘呂䝁䅧党求䡁䅑光歁䕁䅉䅊㍁䅁䅁睅䅅䕁䅑䅁扂䑁䅑睎穁䑁䅑睍ㅁ䍁䄴䅥獂䡁䅍兢摂䕁䅉党あ䝁䅅睘䕂䝁䅅䅤桂䙁䄸睕潂䝁䅕党あ䍁䅅䅊䍂䍁䅑䅏䅁䉁䉑䅁䝂䅁䅁睗ぁ䑁䅣睍ぁ䑁䅍兎畁䡁䅧䅢穂䝁䄰兘䍂䝁䅕䅤桂䙁䄸䅒桂䡁䅑兙時䙁䅍䅡求䝁䅕䅤桁䍁䅑睑歁䑁䅉李䅁䉁䉅䅁䝂䅁䅁睗ぁ䑁䅣睍ぁ䑁䅍兎畁䡁䅧䅢穂䝁䄰兘䍂䝁䅕䅤桂䙁䄸䅒桂䡁䅑兙時䙁䅍䅡求䝁䅕䅤桁䍁䅑䅒歁䑁䅉睍䅁䉁䉕䅁啂䅁䅁睗ぁ䑁䅣睍ぁ䑁䅍兎畁䡁䅧䅢穂䝁䄰兘䍂䝁䅕䅤桂䙁䄸䅒桂䡁䅑兙時䙁䅍䅡求䝁䅕䅤桁䍁䅑䅒歁䑁䅉睎㙁䍁䅑䅒歁䑁䅉䅏㍁䅁䅁睆䅅䙁䅑䅁扂䑁䅑睎穁䑁䅑睍ㅁ䍁䄴䅥獂䡁䅍兢摂䕁䅉党あ䝁䅅睘䕂䝁䅅䅤桂䙁䄸睕潂䝁䅕党あ䍁䅅䅊䙂䍁䅑杍㍁䑁䅯䅊䙂䍁䅑杍㑁䑁䅣䅁奁允䅁杒䅁䙁䅳䅎㍁䑁䅍䅎穁䑁䅕杌㑂䝁䅷督瑂䙁䄰村求䡁䅑兙時䕁䅑兙あ䝁䅅睘呂䝁䅧党求䡁䅑光歁䕁䅙䅕歁䑁䅍䅁十允䅁䅖䅁䙁䅳䅎㍁䑁䅍䅎穁䑁䅕杌㑂䝁䅷督瑂䙁䄰村求䡁䅑兙時䕁䅑兙あ䝁䅅睘呂䝁䅧党求䡁䅑光歁䕁䅣䅊祁䑁䅍杏歁䕁䅙兔歁䑁䅉睍䅁䉁䉙䅁䥂䅁䅁睗ぁ䑁䅣睍ぁ䑁䅍兎畁䡁䅧䅢穂䝁䄰兘䍂䝁䅕䅤桂䙁䄸䅕求䝁䅕杣穂䍁䅅䅊䍂䍁䅑免ㅁ䑁䅯䅊䍂䍁䅑兎ㅁ䅁䅁杄䅅䑁䅯䅁扂䑁䅑睎穁䑁䅑睍ㅁ䍁䄴䅥獂䡁䅍兢摂䕁䅉党あ䝁䅅睘兂䝁䅕党祂䡁䅍光歁䙁䅍䅊㉁䅁䅁兄䅅䕁䅙䅁扂䑁䅑睎穁䑁䅑睍ㅁ䍁䄴䅥獂䡁䅍兢摂䕁䅉党あ䝁䅅睘兂䝁䅕党祂䡁䅍光歁䙁䅍䅊㍁䑁䅯䅊䉂䕁䅕䅊㍁䅁䅁睄䅅䕁䅙䅁扂䑁䅑睎穁䑁䅑睍ㅁ䍁䄴䅥獂䡁䅍兢摂䕁䅉党あ䝁䅅睘兂䝁䅕党祂䡁䅍光歁䙁䅍䅊㑁䑁䅯䅊䉂䕁䅕䅊㑁䅁䅁䅅䅅䕁䅑䅁扂䑁䅑兏祁䑁䅣李祁䍁䄴䅥獂䡁䅍兢摂䕁䅉党あ䝁䅅睘䕂䝁䅅䅤桂䙁䄸睕潂䝁䅕党あ䍁䅅䅊䍂䍁䅑睎䅁䝁䉍䅁䕂䅁䅁睗ぁ䑁䅫杍㍁䑁䅙杍畁䡁䅧䅢穂䝁䄰兘䍂䝁䅕䅤桂䙁䄸䅒桂䡁䅑兙時䙁䅍䅡求䝁䅕䅤桁䍁䅑村歁䑁䅧䅁歂允䅁杒䅁䙁䅳䅎㕁䑁䅉睎㉁䑁䅉杌㑂䝁䅷督瑂䙁䄰村求䡁䅑兙時䕁䅑兙あ䝁䅅睘呂䝁䅧党求䡁䅑光歁䕁䅍䅊祁䑁䅙䅁瑂允䅁杒䅁䙁䅳䅎㕁䑁䅉睎㉁䑁䅉杌㑂䝁䅷督瑂䙁䄰村求䡁䅑兙時䕁䅑兙あ䝁䅅睘呂䝁䅧党求䡁䅑光歁䕁䅑䅊祁䑁䅍䅁畂允䅁䅖䅁䙁䅳䅎㕁䑁䅉睎㉁䑁䅉杌㑂䝁䅷督瑂䙁䄰村求䡁䅑兙時䕁䅑兙あ䝁䅅睘呂䝁䅧党求䡁䅑光歁䕁䅑䅊祁䑁䅣杏歁䕁䅑䅊祁䑁䅧䅏䅁䡁䉁䅁啂䅁䅁睗ぁ䑁䅫杍㍁䑁䅙杍畁䡁䅧䅢穂䝁䄰兘䍂䝁䅕䅤桂䙁䄸䅒桂䡁䅑兙時䙁䅍䅡求䝁䅕䅤桁䍁䅑兒歁䑁䅉睎㙁䍁䅑兒歁䑁䅉䅏㑁䅁䅁兣䅅䕁䅙䅁扂䑁䅑兏祁䑁䅣李祁䍁䄴䅥獂䡁䅍兢摂䕁䅉党あ䝁䅅睘䕂䝁䅅䅤桂䙁䄸睕潂䝁䅕党あ䍁䅅䅊䝂䙁䅁䅊穁䅁䅁杙䅅䙁䅑䅁扂䑁䅑兏祁䑁䅣李祁䍁䄴䅥獂䡁䅍兢摂䕁䅉党あ䝁䅅睘䕂䝁䅅䅤桂䙁䄸睕潂䝁䅕党あ䍁䅅䅊䡂䍁䅑杍穁䑁䅯䅊䝂䕁䄰䅊祁䑁䅍䅁療允䅁䅐䅁䙁䅳䅎㕁䑁䅉睎㉁䑁䅉杌㑂䝁䅷督瑂䙁䄰村求䡁䅑兙時䕁䅙睢橂䡁䅕督桁䍁䅑睑歁䑁䅉睍䅁䝁䉅䅁㡁䅁䅁睗ぁ䑁䅫杍㍁䑁䅙杍畁䡁䅧䅢穂䝁䄰兘䍂䝁䅕䅤桂䙁䄸杒療䝁䅍兤穂䍁䅅䅊䕂䍁䅑杍睁䅁䅁党䅅䕁䅯䅁扂䑁䅑兏祁䑁䅣李祁䍁䄴䅥獂䡁䅍兢摂䕁䅉党あ䝁䅅睘䝂䝁䄸睙ㅂ䡁䅍光歁䕁䅑䅊祁䑁䅑杏歁䕁䅑䅊祁䑁䅧兎䅁䝁䉣䅁䭂䅁䅁睗ぁ䑁䅫杍㍁䑁䅙杍畁䡁䅧䅢穂䝁䄰兘䍂䝁䅕䅤桂䙁䄸杒療䝁䅍兤穂䍁䅅䅊䙂䍁䅑杍ぁ䑁䅯䅊䙂䍁䅑杍㑁䑁䅕䅁潂允䅁䅐䅁䙁䅳䅎㕁䑁䅉睎㉁䑁䅉杌㑂䝁䅷督瑂䙁䄰村求䡁䅑兙時䕁䅙睢橂䡁䅕督桁䍁䅑杒歁䑁䅉杍䅁䝁䉙䅁䥂䅁䅁睗ぁ䑁䅫杍㍁䑁䅙杍畁䡁䅧䅢穂䝁䄰兘䍂䝁䅕䅤桂䙁䄸䅕求䝁䅕杣穂䍁䅅䅊䍂䍁䅑免ㅁ䑁䅯䅊䍂䍁䅑兎ㅁ䅁䅁条䅅䑁䅯䅁扂䑁䅑兏祁䑁䅣李祁䍁䄴䅥獂䡁䅍兢摂䕁䅉党あ䝁䅅睘兂䝁䅕党祂䡁䅍光歁䙁䅍䅊㉁䅁䅁兡䅅䕁䅙䅁扂䑁䅑兏祁䑁䅣李祁䍁䄴䅥獂䡁䅍兢摂䕁䅉党あ䝁䅅睘兂䝁䅕党祂䡁䅍光歁䙁䅍䅊㍁䑁䅯䅊䉂䕁䅕䅊㍁䅁䅁睡䅅䕁䅙䅁扂䑁䅑兏祁䑁䅣李祁䍁䄴䅥獂䡁䅍兢摂䕁䅉党あ䝁䅅睘兂䝁䅕党祂䡁䅍光歁䙁䅍䅊㑁䑁䅯䅊䉂䕁䅕䅊㑁䅁䅁䅢䅅䕁䅧䅁扂䑁䅑兏祁䑁䅣李祁䙁䄸兏畁䡁䅧䅢穂䝁䄰兘䍂䝁䅕䅤桂䙁䄸䅒桂䡁䅑兙時䙁䅍䅡求䝁䅕䅤桁䍁䅑村歁䑁䅣䅁㑂允䅁䅓䅁䙁䅳䅎㕁䑁䅉睎㉁䑁䅉睘㕁䍁䄴䅥獂䡁䅍兢摂䕁䅉党あ䝁䅅睘䕂䝁䅅䅤桂䙁䄸睕潂䝁䅕党あ䍁䅅䅊䍂䍁䅑䅏䅁䡁䉫䅁䭂䅁䅁睗ぁ䑁䅫杍㍁䑁䅙杍時䑁䅫杌㑂䝁䅷督瑂䙁䄰村求䡁䅑兙時䕁䅑兙あ䝁䅅睘呂䝁䅧党求䡁䅑光歁䕁䅍䅊祁䑁䅙䅁㉂允䅁杓䅁䙁䅳䅎㕁䑁䅉睎㉁䑁䅉睘㕁䍁䄴䅥獂䡁䅍兢摂䕁䅉党あ䝁䅅睘䕂䝁䅅䅤桂䙁䄸睕潂䝁䅕党あ䍁䅅䅊䕂䍁䅑杍穁䅁䅁来䅅䙁䅧䅁扂䑁䅑兏祁䑁䅣李祁䙁䄸兏畁䡁䅧䅢穂䝁䄰兘䍂䝁䅕䅤桂䙁䄸䅒桂䡁䅑兙時䙁䅍䅡求䝁䅕䅤桁䍁䅑䅒歁䑁䅉睎㙁䍁䅑䅒歁䑁䅉䅏㑁䅁䅁䅦䅅䙁䅧䅁扂䑁䅑兏祁䑁䅣李祁䙁䄸兏畁䡁䅧䅢穂䝁䄰兘䍂䝁䅕䅤桂䙁䄸䅒桂䡁䅑兙時䙁䅍䅡求䝁䅕䅤桁䍁䅑兒歁䑁䅉睎㙁䍁䅑兒歁䑁䅉䅏㑁䅁䅁兦䅅䕁䅯䅁扂䑁䅑兏祁䑁䅣李祁䙁䄸兏畁䡁䅧䅢穂䝁䄰兘䍂䝁䅕䅤桂䙁䄸䅒桂䡁䅑兙時䙁䅍䅡求䝁䅕䅤桁䍁䅑杒兂䍁䅑睍䅁䡁䉣䅁奂䅁䅁睗ぁ䑁䅫杍㍁䑁䅙杍時䑁䅫杌㑂䝁䅷督瑂䙁䄰村求䡁䅑兙時䕁䅑兙あ䝁䅅睘呂䝁䅧党求䡁䅑光歁䕁䅣䅊祁䑁䅍杏歁䕁䅙兔歁䑁䅉睍䅁䡁䉳䅁䵂䅁䅁睗ぁ䑁䅫杍㍁䑁䅙杍時䑁䅫杌㑂䝁䅷督瑂䙁䄰村求䡁䅑兙時䙁䅁党求䡁䅉督桁䍁䅑村歁䑁䅅兎㙁䍁䅑村歁䑁䅕兎䅁䡁䉍䅁⭁䅁䅁睗ぁ䑁䅫杍㍁䑁䅙杍時䑁䅫杌㑂䝁䅷督瑂䙁䄰村求䡁䅑兙時䙁䅁党求䡁䅉督桁䍁䅑睕歁䑁䅙䅁祂允䅁杓䅁䙁䅳䅎㕁䑁䅉睎㉁䑁䅉睘㕁䍁䄴䅥獂䡁䅍兢摂䕁䅉党あ䝁䅅睘兂䝁䅕党祂䡁䅍光歁䙁䅍䅊㍁䑁䅯䅊䉂䕁䅕䅊㍁䅁䅁䅤䅅䕁䅯䅁扂䑁䅑兏祁䑁䅣李祁䙁䄸兏畁䡁䅧䅢穂䝁䄰兘䍂䝁䅕䅤桂䙁䄸䅕求䝁䅕杣穂䍁䅅䅊呂䍁䅑䅏㙁䍁䅑兑䙂䍁䅑䅏䅁䡁䉕䅁楂䅁䅁睗䍂䕁䅅兓時䕁䅉党あ䝁䅅睒求䝁䄴党祂䝁䅅䅤療䡁䅉睘㉂䑁䅅杌㑂䝁䅷督瑂䙁䄰村求䡁䅑兙時䕁䅑兙あ䝁䅅睘呂䝁䅧党求䡁䅑光歁䕁䅑䅊祁䑁䅍䅁杄䅁䅁䅣䅁䙁䅳村䉂䕁䅫睘䍂䝁䅕䅤桂䕁䅣党畂䝁䅕杣桂䡁䅑睢祂䙁䄸杤硁䍁䄴䅥獂䡁䅍兢摂䕁䅉党あ䝁䅅睘䕂䝁䅅䅤桂䙁䄸睕潂䝁䅕党あ䍁䅅䅊䕂䍁䅑杍㍁䑁䅯䅊䕂䍁䅑杍㑁䑁䅣䅁楄䅁䅁䅣䅁䙁䅳村䉂䕁䅫睘䍂䝁䅕䅤桂䕁䅣党畂䝁䅕杣桂䡁䅑睢祂䙁䄸杤硁䍁䄴䅥獂䡁䅍兢摂䕁䅉党あ䝁䅅睘䕂䝁䅅䅤桂䙁䄸睕潂䝁䅕党あ䍁䅅䅊䙂䍁䅑杍㍁䑁䅯䅊䙂䍁䅑杍㑁䑁䅣䅁橄䅁䅁䅣䅁䙁䅳村䉂䕁䅫睘䍂䝁䅕䅤桂䕁䅣党畂䝁䅕杣桂䡁䅑睢祂䙁䄸杤硁䍁䄴䅥獂䡁䅍兢摂䕁䅉党あ䝁䅅睘䕂䝁䅅䅤桂䙁䄸睕潂䝁䅕党あ䍁䅅䅊䡂䍁䅑杍穁䑁䅯䅊䝂䕁䄰䅊祁䑁䅍䅁桄䅁䅁䅗䅁䙁䅳村䉂䕁䅫睘䍂䝁䅕䅤桂䕁䅣党畂䝁䅕杣桂䡁䅑睢祂䙁䄸杤硁䍁䄴䅥獂䡁䅍兢摂䕁䅉党あ䝁䅅睘䝂䝁䄸睙ㅂ䡁䅍光歁䕁䅑䅊祁䑁䅁䅁奄䅁䅁杚䅁䙁䅳村䉂䕁䅫睘䍂䝁䅕䅤桂䕁䅣党畂䝁䅕杣桂䡁䅑睢祂䙁䄸杤硁䍁䄴䅥獂䡁䅍兢摂䕁䅉党あ䝁䅅睘䝂䝁䄸睙ㅂ䡁䅍光歁䕁䅑䅊祁䑁䅑杏歁䕁䅑䅊祁䑁䅧䅎䅁乁䅯䅁浂䅁䅁睗䍂䕁䅅兓時䕁䅉党あ䝁䅅睒求䝁䄴党祂䝁䅅䅤療䡁䅉睘㉂䑁䅅杌㑂䝁䅷督瑂䙁䄰村求䡁䅑兙時䕁䅙睢橂䡁䅕督桁䍁䅑兒歁䑁䅉䅎㙁䍁䅑兒歁䑁䅉䅏ぁ䅁䅁眲䅁䙁䅧䅁扂䕁䅉兑䩂䙁䄸村求䡁䅑兙䡂䝁䅕杢求䡁䅉兙あ䝁䄸杣時䡁䅙免畁䡁䅧䅢穂䝁䄰兘䍂䝁䅕䅤桂䙁䄸杒療䝁䅍兤穂䍁䅅䅊䝂䍁䅑杍祁䅁䅁儲䅁䝁䅑䅁扂䕁䅉兑䩂䙁䄸村求䡁䅑兙䡂䝁䅕杢求䡁䅉兙あ䝁䄸杣時䡁䅙免畁䡁䅧䅢穂䝁䄰兘䍂䝁䅕䅤桂䙁䄸䅕求䝁䅕杣穂䍁䅅䅊䍂䍁䅑免ㅁ䑁䅯䅊䍂䍁䅑兎ㅁ䅁䅁儳䅁䙁䅙䅁扂䕁䅉兑䩂䙁䄸村求䡁䅑兙䡂䝁䅕杢求䡁䅉兙あ䝁䄸杣時䡁䅙免畁䡁䅧䅢穂䝁䄰兘䍂䝁䅕䅤桂䙁䄸䅕求䝁䅕杣穂䍁䅅䅊呂䍁䅑李䅁乁䅷䅁楂䅁䅁睗䍂䕁䅅兓時䕁䅉党あ䝁䅅睒求䝁䄴党祂䝁䅅䅤療䡁䅉睘㉂䑁䅅杌㑂䝁䅷督瑂䙁䄰村求䡁䅑兙時䙁䅁党求䡁䅉督桁䍁䅑睕歁䑁䅣杏歁䕁䅅兒歁䑁䅣䅁敄䅁䅁杙䅁䙁䅳村䉂䕁䅫睘䍂䝁䅕䅤桂䕁䅣党畂䝁䅕杣桂䡁䅑睢祂䙁䄸杤硁䍁䄴䅥獂䡁䅍兢摂䕁䅉党あ䝁䅅睘兂䝁䅕党祂䡁䅍光歁䙁䅍䅊㑁䑁䅯䅊䉂䕁䅕䅊㑁䅁䅁眳䅁䝁䅁䅁扂䕁䄰兓時䕁䅉党あ䝁䅅睒求䝁䄴党祂䝁䅅䅤療䡁䅉睘㉂䑁䅍杌㑂䝁䅷督瑂䙁䄰村求䡁䅑兙時䕁䅑兙あ䝁䅅睘呂䝁䅧党求䡁䅑光歁䕁䅑䅊祁䑁䅍䅁䡂䅁䅁杢䅁䙁䅳兔䩂䙁䄸村求䡁䅑兙䡂䝁䅕杢求䡁䅉兙あ䝁䄸杣時䡁䅙睍畁䡁䅧䅢穂䝁䄰兘䍂䝁䅕䅤桂䙁䄸䅒桂䡁䅑兙時䙁䅍䅡求䝁䅕䅤桁䍁䅑䅒歁䑁䅉睎㙁䍁䅑䅒歁䑁䅕睍硁䅁䅁兓䅁䝁䄴䅁扂䕁䄰兓時䕁䅉党あ䝁䅅睒求䝁䄴党祂䝁䅅䅤療䡁䅉睘㉂䑁䅍杌㑂䝁䅷督瑂䙁䄰村求䡁䅑兙時䕁䅑兙あ䝁䅅睘呂䝁䅧党求䡁䅑光歁䕁䅕䅊祁䑁䅣杏歁䕁䅕䅊ㅁ䑁䅍免䅁䕁䅯䅁畂䅁䅁睗乂䕁䅫睘䍂䝁䅕䅤桂䕁䅣党畂䝁䅕杣桂䡁䅑睢祂䙁䄸杤穁䍁䄴䅥獂䡁䅍兢摂䕁䅉党あ䝁䅅睘䕂䝁䅅䅤桂䙁䄸睕潂䝁䅕党あ䍁䅅䅊䡂䍁䅑杍穁䑁䅯䅊䉂䙁䅅䅊祁䑁䅍䅁䥂䅁䅁杖䅁䙁䅳兔䩂䙁䄸村求䡁䅑兙䡂䝁䅕杢求䡁䅉兙あ䝁䄸杣時䡁䅙睍畁䡁䅧䅢穂䝁䄰兘䍂䝁䅕䅤桂䙁䄸杒療䝁䅍兤穂䍁䅅䅊䕂䍁䅑杍睁䅁䅁睐䅁䝁䅑䅁扂䕁䄰兓時䕁䅉党あ䝁䅅睒求䝁䄴党祂䝁䅅䅤療䡁䅉睘㉂䑁䅍杌㑂䝁䅷督瑂䙁䄰村求䡁䅑兙時䕁䅙睢橂䡁䅕督桁䍁䅑䅒歁䑁䅉䅎㙁䍁䅑䅒歁䑁䅕杍㑁䅁䅁兑䅁䝁䅑䅁扂䕁䄰兓時䕁䅉党あ䝁䅅睒求䝁䄴党祂䝁䅅䅤療䡁䅉睘㉂䑁䅍杌㑂䝁䅷督瑂䙁䄰村求䡁䅑兙時䕁䅙睢橂䡁䅕督桁䍁䅑兒歁䑁䅉䅎㙁䍁䅑兒歁䑁䅕杍㑁䅁䅁村䅁䙁䅙䅁扂䕁䄰兓時䕁䅉党あ䝁䅅睒求䝁䄴党祂䝁䅅䅤療䡁䅉睘㉂䑁䅍杌㑂䝁䅷督瑂䙁䄰村求䡁䅑兙時䕁䅙睢橂䡁䅕督桁䍁䅑杒歁䑁䅉杍䅁䕁䅁䅁楂䅁䅁睗乂䕁䅫睘䍂䝁䅕䅤桂䕁䅣党畂䝁䅕杣桂䡁䅑睢祂䙁䄸杤穁䍁䄴䅥獂䡁䅍兢摂䕁䅉党あ䝁䅅睘兂䝁䅕党祂䡁䅍光歁䕁䅉䅊硁䑁䅕杏歁䕁䅉䅊祁䑁䅑䅁䕂䅁䅁䅖䅁䙁䅳兔䩂䙁䄸村求䡁䅑兙䡂䝁䅕杢求䡁䅉兙あ䝁䄸杣時䡁䅙睍畁䡁䅧䅢穂䝁䄰兘䍂䝁䅕䅤桂䙁䄸䅕求䝁䅕杣穂䍁䅅䅊呂䍁䅑李䅁䕁䅍䅁杂䅁䅁睗乂䕁䅫睘䍂䝁䅕䅤桂䕁䅣党畂䝁䅕杣桂䡁䅑睢祂䙁䄸杤穁䍁䄴䅥獂䡁䅍兢摂䕁䅉党あ䝁䅅睘兂䝁䅕党祂䡁䅍光歁䙁䅍䅊㍁䑁䅯䅊䉂䕁䅕䅊㍁䅁䅁兒䅁䝁䅁䅁扂䕁䄰兓時䕁䅉党あ䝁䅅睒求䝁䄴党祂䝁䅅䅤療䡁䅉睘㉂䑁䅍杌㑂䝁䅷督瑂䙁䄰村求䡁䅑兙時䙁䅁党求䡁䅉督桁䍁䅑睕歁䑁䅧杏歁䕁䅅兒歁䑁䅧䅁䝂䅁䅁䅁䅁䅁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</si>
</sst>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_(* \(#,##0.00\);_(* &quot;-&quot;??_);_(@_)"/>
    <numFmt numFmtId="164" formatCode="_(* #,##0_);_(* \(#,##0\);_(* &quot;-&quot;??_);_(@_)"/>
    <numFmt numFmtId="165" formatCode="General_)"/>
    <numFmt numFmtId="166" formatCode="mm/dd/yy"/>
    <numFmt numFmtId="167" formatCode="_([$€-2]* #,##0.00_);_([$€-2]* \(#,##0.00\);_([$€-2]* &quot;-&quot;??_)"/>
    <numFmt numFmtId="168" formatCode="_-* #,##0.0_-;\-* #,##0.0_-;_-* &quot;-&quot;??_-;_-@_-"/>
    <numFmt numFmtId="169" formatCode="&quot;$&quot;#,##0.00;\-&quot;$&quot;#,##0.00"/>
    <numFmt numFmtId="170" formatCode="\«#,##0;_(* #,##0;_(* &quot;-&quot;??_);_(@_)"/>
    <numFmt numFmtId="171" formatCode="0.00;[Red]0.00"/>
    <numFmt numFmtId="172" formatCode="&quot;$&quot;#.#"/>
    <numFmt numFmtId="173" formatCode="#,##0.00;[Red]\(#,##0.00\)"/>
    <numFmt numFmtId="174" formatCode="#0.0%_);\(#0.0%\)"/>
    <numFmt numFmtId="175" formatCode="&quot;&quot;"/>
    <numFmt numFmtId="176" formatCode="#,##0.00000"/>
    <numFmt numFmtId="177" formatCode="0.00000"/>
    <numFmt numFmtId="178" formatCode="0.0%"/>
    <numFmt numFmtId="179" formatCode="#,##0.0"/>
  </numFmts>
  <fonts count="69" x14ac:knownFonts="1">
    <font>
      <sz val="11"/>
      <name val="Times New Roman"/>
    </font>
    <font>
      <sz val="10"/>
      <name val="Arial"/>
      <family val="2"/>
    </font>
    <font>
      <sz val="10"/>
      <name val="Courier New"/>
      <family val="3"/>
    </font>
    <font>
      <sz val="11"/>
      <name val="Times New Roman"/>
      <family val="1"/>
    </font>
    <font>
      <b/>
      <i/>
      <strike/>
      <sz val="12"/>
      <color indexed="48"/>
      <name val="Arial"/>
      <family val="2"/>
    </font>
    <font>
      <sz val="8"/>
      <color indexed="9"/>
      <name val="Arial"/>
      <family val="2"/>
    </font>
    <font>
      <sz val="10"/>
      <color indexed="8"/>
      <name val="Arial"/>
      <family val="2"/>
    </font>
    <font>
      <sz val="10"/>
      <name val="MS Sans Serif"/>
      <family val="2"/>
    </font>
    <font>
      <i/>
      <strike/>
      <sz val="12"/>
      <color indexed="40"/>
      <name val="Arial"/>
      <family val="2"/>
    </font>
    <font>
      <sz val="12"/>
      <name val="tms rmn"/>
    </font>
    <font>
      <sz val="10"/>
      <name val="Arial"/>
      <family val="2"/>
    </font>
    <font>
      <sz val="8"/>
      <name val="Arial"/>
      <family val="2"/>
    </font>
    <font>
      <b/>
      <sz val="12"/>
      <name val="Arial"/>
      <family val="2"/>
    </font>
    <font>
      <b/>
      <sz val="12"/>
      <name val="tms rmn"/>
    </font>
    <font>
      <sz val="9"/>
      <name val="Arial"/>
      <family val="2"/>
    </font>
    <font>
      <i/>
      <strike/>
      <sz val="12"/>
      <color indexed="10"/>
      <name val="Arial"/>
      <family val="2"/>
    </font>
    <font>
      <sz val="12"/>
      <color indexed="8"/>
      <name val="Times New Roman"/>
      <family val="1"/>
    </font>
    <font>
      <strike/>
      <sz val="12"/>
      <color indexed="46"/>
      <name val="Arial"/>
      <family val="2"/>
    </font>
    <font>
      <sz val="12"/>
      <color indexed="17"/>
      <name val="Arial"/>
      <family val="2"/>
    </font>
    <font>
      <strike/>
      <sz val="10"/>
      <name val="Arial"/>
      <family val="2"/>
    </font>
    <font>
      <sz val="10"/>
      <color indexed="38"/>
      <name val="Arial"/>
      <family val="2"/>
    </font>
    <font>
      <i/>
      <strike/>
      <sz val="12"/>
      <color indexed="48"/>
      <name val="Arial"/>
      <family val="2"/>
    </font>
    <font>
      <sz val="10"/>
      <name val="Times New Roman"/>
      <family val="1"/>
    </font>
    <font>
      <sz val="8"/>
      <name val="Times New Roman"/>
      <family val="1"/>
    </font>
    <font>
      <b/>
      <sz val="8"/>
      <name val="Arial"/>
      <family val="2"/>
    </font>
    <font>
      <b/>
      <sz val="18"/>
      <name val="Arial"/>
      <family val="2"/>
    </font>
    <font>
      <sz val="11"/>
      <color indexed="8"/>
      <name val="Calibri"/>
      <family val="2"/>
    </font>
    <font>
      <b/>
      <sz val="8"/>
      <name val="Arial"/>
      <family val="2"/>
      <scheme val="major"/>
    </font>
    <font>
      <sz val="8"/>
      <name val="Arial"/>
      <family val="2"/>
      <scheme val="major"/>
    </font>
    <font>
      <sz val="11"/>
      <name val="Arial"/>
      <family val="2"/>
      <scheme val="major"/>
    </font>
    <font>
      <sz val="8"/>
      <color indexed="12"/>
      <name val="Arial"/>
      <family val="2"/>
      <scheme val="major"/>
    </font>
    <font>
      <b/>
      <sz val="9"/>
      <name val="Arial"/>
      <family val="2"/>
      <scheme val="major"/>
    </font>
    <font>
      <sz val="8"/>
      <color indexed="17"/>
      <name val="Arial"/>
      <family val="2"/>
      <scheme val="major"/>
    </font>
    <font>
      <b/>
      <sz val="8"/>
      <color indexed="9"/>
      <name val="Arial"/>
      <family val="2"/>
    </font>
    <font>
      <b/>
      <u/>
      <sz val="8"/>
      <name val="Arial"/>
      <family val="2"/>
    </font>
    <font>
      <sz val="8"/>
      <color indexed="17"/>
      <name val="Arial"/>
      <family val="2"/>
    </font>
    <font>
      <sz val="8"/>
      <color theme="0"/>
      <name val="Arial"/>
      <family val="2"/>
    </font>
    <font>
      <b/>
      <sz val="8"/>
      <color rgb="FF008000"/>
      <name val="Arial"/>
      <family val="2"/>
    </font>
    <font>
      <i/>
      <sz val="8"/>
      <color theme="0"/>
      <name val="Arial"/>
      <family val="2"/>
      <scheme val="major"/>
    </font>
    <font>
      <b/>
      <sz val="11"/>
      <name val="Arial"/>
      <family val="2"/>
    </font>
    <font>
      <sz val="8"/>
      <color rgb="FF000000"/>
      <name val="Arial"/>
      <family val="2"/>
    </font>
    <font>
      <b/>
      <u/>
      <sz val="9"/>
      <color theme="1"/>
      <name val="Arial"/>
      <family val="2"/>
    </font>
    <font>
      <sz val="8"/>
      <color indexed="56"/>
      <name val="Arial"/>
      <family val="2"/>
    </font>
    <font>
      <u/>
      <sz val="8"/>
      <color indexed="18"/>
      <name val="Verdana"/>
      <family val="2"/>
    </font>
    <font>
      <sz val="8"/>
      <color indexed="12"/>
      <name val="Arial"/>
      <family val="2"/>
    </font>
    <font>
      <sz val="8"/>
      <color rgb="FF525252"/>
      <name val="Arial"/>
      <family val="2"/>
    </font>
    <font>
      <b/>
      <sz val="8"/>
      <color indexed="10"/>
      <name val="Arial"/>
      <family val="2"/>
    </font>
    <font>
      <b/>
      <sz val="8"/>
      <color indexed="12"/>
      <name val="Arial"/>
      <family val="2"/>
    </font>
    <font>
      <b/>
      <sz val="8"/>
      <color theme="0"/>
      <name val="Arial"/>
      <family val="2"/>
    </font>
    <font>
      <sz val="8"/>
      <color rgb="FF008000"/>
      <name val="Arial"/>
      <family val="2"/>
      <scheme val="major"/>
    </font>
    <font>
      <b/>
      <sz val="8"/>
      <color rgb="FF008000"/>
      <name val="Arial"/>
      <family val="2"/>
      <scheme val="major"/>
    </font>
    <font>
      <sz val="8"/>
      <color rgb="FF008000"/>
      <name val="Arial"/>
      <family val="2"/>
    </font>
    <font>
      <sz val="8"/>
      <color indexed="8"/>
      <name val="Arial"/>
      <family val="2"/>
    </font>
    <font>
      <b/>
      <u/>
      <sz val="9"/>
      <color indexed="8"/>
      <name val="Arial"/>
      <family val="2"/>
    </font>
    <font>
      <b/>
      <u/>
      <sz val="9"/>
      <name val="Arial"/>
      <family val="2"/>
    </font>
    <font>
      <sz val="8"/>
      <color theme="1"/>
      <name val="Arial"/>
      <family val="2"/>
    </font>
    <font>
      <i/>
      <sz val="8"/>
      <color rgb="FF525252"/>
      <name val="Arial"/>
      <family val="2"/>
    </font>
    <font>
      <sz val="11"/>
      <name val="Arial"/>
      <family val="2"/>
    </font>
    <font>
      <sz val="8"/>
      <color rgb="FF0000FF"/>
      <name val="Arial"/>
      <family val="2"/>
    </font>
    <font>
      <b/>
      <sz val="9"/>
      <name val="Arial"/>
      <family val="2"/>
    </font>
    <font>
      <b/>
      <sz val="9"/>
      <color indexed="12"/>
      <name val="Arial"/>
      <family val="2"/>
    </font>
    <font>
      <u/>
      <sz val="8"/>
      <color indexed="18"/>
      <name val="Arial"/>
      <family val="2"/>
      <scheme val="major"/>
    </font>
    <font>
      <sz val="8"/>
      <color indexed="18"/>
      <name val="Arial"/>
      <family val="2"/>
      <scheme val="major"/>
    </font>
    <font>
      <b/>
      <sz val="11"/>
      <name val="Arial"/>
      <family val="2"/>
      <scheme val="major"/>
    </font>
    <font>
      <i/>
      <sz val="8"/>
      <color rgb="FF525252"/>
      <name val="Arial"/>
      <family val="2"/>
      <scheme val="major"/>
    </font>
    <font>
      <b/>
      <sz val="8"/>
      <color theme="0"/>
      <name val="Arial"/>
      <family val="2"/>
      <scheme val="major"/>
    </font>
    <font>
      <b/>
      <sz val="11"/>
      <name val="Times New Roman"/>
      <family val="1"/>
    </font>
    <font>
      <b/>
      <u/>
      <sz val="11"/>
      <name val="Times New Roman"/>
      <family val="1"/>
    </font>
    <font>
      <i/>
      <sz val="8"/>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38"/>
        <bgColor indexed="17"/>
      </patternFill>
    </fill>
    <fill>
      <patternFill patternType="solid">
        <fgColor indexed="23"/>
        <bgColor indexed="64"/>
      </patternFill>
    </fill>
    <fill>
      <patternFill patternType="solid">
        <fgColor rgb="FFFFFFCC"/>
        <bgColor indexed="64"/>
      </patternFill>
    </fill>
    <fill>
      <patternFill patternType="solid">
        <fgColor theme="0" tint="-0.14999847407452621"/>
        <bgColor indexed="64"/>
      </patternFill>
    </fill>
    <fill>
      <patternFill patternType="solid">
        <fgColor rgb="FF525252"/>
        <bgColor indexed="64"/>
      </patternFill>
    </fill>
    <fill>
      <patternFill patternType="solid">
        <fgColor rgb="FFFFFF00"/>
        <bgColor indexed="64"/>
      </patternFill>
    </fill>
    <fill>
      <patternFill patternType="solid">
        <fgColor rgb="FFFFCC99"/>
        <bgColor indexed="64"/>
      </patternFill>
    </fill>
  </fills>
  <borders count="62">
    <border>
      <left/>
      <right/>
      <top/>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rgb="FF525252"/>
      </bottom>
      <diagonal/>
    </border>
    <border>
      <left/>
      <right/>
      <top style="thin">
        <color indexed="64"/>
      </top>
      <bottom/>
      <diagonal/>
    </border>
    <border>
      <left style="thin">
        <color rgb="FF525252"/>
      </left>
      <right style="thin">
        <color rgb="FF525252"/>
      </right>
      <top style="thin">
        <color rgb="FF525252"/>
      </top>
      <bottom style="thin">
        <color rgb="FF525252"/>
      </bottom>
      <diagonal/>
    </border>
    <border>
      <left style="thin">
        <color rgb="FF525252"/>
      </left>
      <right/>
      <top style="thin">
        <color rgb="FF525252"/>
      </top>
      <bottom/>
      <diagonal/>
    </border>
    <border>
      <left/>
      <right style="thin">
        <color rgb="FF525252"/>
      </right>
      <top style="thin">
        <color rgb="FF525252"/>
      </top>
      <bottom/>
      <diagonal/>
    </border>
    <border>
      <left style="thin">
        <color rgb="FF525252"/>
      </left>
      <right/>
      <top/>
      <bottom/>
      <diagonal/>
    </border>
    <border>
      <left/>
      <right style="thin">
        <color rgb="FF525252"/>
      </right>
      <top/>
      <bottom/>
      <diagonal/>
    </border>
    <border>
      <left style="thin">
        <color rgb="FF525252"/>
      </left>
      <right/>
      <top/>
      <bottom style="thin">
        <color rgb="FF525252"/>
      </bottom>
      <diagonal/>
    </border>
    <border>
      <left/>
      <right style="thin">
        <color rgb="FF525252"/>
      </right>
      <top/>
      <bottom style="thin">
        <color rgb="FF525252"/>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525252"/>
      </left>
      <right style="thin">
        <color indexed="64"/>
      </right>
      <top style="thin">
        <color rgb="FF525252"/>
      </top>
      <bottom style="thin">
        <color rgb="FF525252"/>
      </bottom>
      <diagonal/>
    </border>
    <border>
      <left style="thin">
        <color indexed="64"/>
      </left>
      <right style="thin">
        <color indexed="64"/>
      </right>
      <top style="thin">
        <color rgb="FF525252"/>
      </top>
      <bottom style="thin">
        <color rgb="FF525252"/>
      </bottom>
      <diagonal/>
    </border>
    <border>
      <left style="thin">
        <color indexed="64"/>
      </left>
      <right style="thin">
        <color rgb="FF525252"/>
      </right>
      <top style="thin">
        <color rgb="FF525252"/>
      </top>
      <bottom style="thin">
        <color rgb="FF525252"/>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style="hair">
        <color auto="1"/>
      </left>
      <right style="thin">
        <color auto="1"/>
      </right>
      <top/>
      <bottom style="hair">
        <color auto="1"/>
      </bottom>
      <diagonal/>
    </border>
    <border>
      <left style="hair">
        <color indexed="64"/>
      </left>
      <right/>
      <top style="thin">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style="hair">
        <color auto="1"/>
      </right>
      <top style="hair">
        <color auto="1"/>
      </top>
      <bottom/>
      <diagonal/>
    </border>
    <border>
      <left style="hair">
        <color indexed="64"/>
      </left>
      <right style="hair">
        <color indexed="64"/>
      </right>
      <top style="hair">
        <color indexed="64"/>
      </top>
      <bottom/>
      <diagonal/>
    </border>
    <border>
      <left style="hair">
        <color auto="1"/>
      </left>
      <right style="thin">
        <color auto="1"/>
      </right>
      <top style="hair">
        <color auto="1"/>
      </top>
      <bottom/>
      <diagonal/>
    </border>
  </borders>
  <cellStyleXfs count="71">
    <xf numFmtId="0" fontId="0" fillId="0" borderId="0"/>
    <xf numFmtId="172" fontId="1" fillId="0" borderId="0" applyFill="0" applyBorder="0" applyAlignment="0"/>
    <xf numFmtId="172" fontId="1" fillId="0" borderId="0" applyFill="0" applyBorder="0" applyAlignment="0"/>
    <xf numFmtId="0" fontId="1" fillId="0" borderId="0" applyFill="0" applyBorder="0" applyAlignment="0"/>
    <xf numFmtId="171" fontId="1" fillId="0" borderId="0" applyFill="0" applyBorder="0" applyAlignment="0"/>
    <xf numFmtId="0" fontId="1" fillId="0" borderId="0" applyFill="0" applyBorder="0" applyAlignment="0"/>
    <xf numFmtId="172" fontId="1" fillId="0" borderId="0" applyFill="0" applyBorder="0" applyAlignment="0"/>
    <xf numFmtId="0" fontId="1" fillId="0" borderId="0" applyFill="0" applyBorder="0" applyAlignment="0"/>
    <xf numFmtId="172" fontId="1" fillId="0" borderId="0" applyFill="0" applyBorder="0" applyAlignment="0"/>
    <xf numFmtId="0" fontId="2" fillId="0" borderId="0" applyNumberFormat="0" applyFill="0" applyBorder="0" applyAlignment="0" applyProtection="0"/>
    <xf numFmtId="43"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4" fillId="0" borderId="0"/>
    <xf numFmtId="0" fontId="5" fillId="0" borderId="0" applyNumberFormat="0" applyAlignment="0"/>
    <xf numFmtId="14" fontId="6" fillId="0" borderId="0" applyFill="0" applyBorder="0" applyAlignment="0"/>
    <xf numFmtId="38" fontId="7" fillId="0" borderId="1">
      <alignment vertical="center"/>
    </xf>
    <xf numFmtId="172" fontId="1" fillId="0" borderId="0" applyFill="0" applyBorder="0" applyAlignment="0"/>
    <xf numFmtId="172" fontId="1" fillId="0" borderId="0" applyFill="0" applyBorder="0" applyAlignment="0"/>
    <xf numFmtId="172" fontId="1" fillId="0" borderId="0" applyFill="0" applyBorder="0" applyAlignment="0"/>
    <xf numFmtId="0" fontId="1" fillId="0" borderId="0" applyFill="0" applyBorder="0" applyAlignment="0"/>
    <xf numFmtId="172" fontId="1" fillId="0" borderId="0" applyFill="0" applyBorder="0" applyAlignment="0"/>
    <xf numFmtId="0" fontId="8" fillId="0" borderId="0"/>
    <xf numFmtId="167" fontId="9" fillId="0" borderId="0" applyFont="0" applyFill="0" applyBorder="0" applyAlignment="0" applyProtection="0"/>
    <xf numFmtId="40" fontId="10" fillId="0" borderId="0" applyNumberFormat="0">
      <alignment horizontal="right"/>
    </xf>
    <xf numFmtId="170" fontId="11" fillId="0" borderId="0">
      <alignment horizontal="left"/>
    </xf>
    <xf numFmtId="38" fontId="11" fillId="2" borderId="0" applyNumberFormat="0" applyBorder="0" applyAlignment="0" applyProtection="0"/>
    <xf numFmtId="0" fontId="12" fillId="0" borderId="2" applyNumberFormat="0" applyAlignment="0" applyProtection="0">
      <alignment horizontal="left" vertical="center"/>
    </xf>
    <xf numFmtId="0" fontId="12" fillId="0" borderId="3">
      <alignment horizontal="left" vertical="center"/>
    </xf>
    <xf numFmtId="0" fontId="13" fillId="0" borderId="0">
      <alignment horizontal="centerContinuous" vertical="center"/>
    </xf>
    <xf numFmtId="10" fontId="11" fillId="3" borderId="4" applyNumberFormat="0" applyBorder="0" applyAlignment="0" applyProtection="0"/>
    <xf numFmtId="172" fontId="1" fillId="0" borderId="0" applyFill="0" applyBorder="0" applyAlignment="0"/>
    <xf numFmtId="172" fontId="1" fillId="0" borderId="0" applyFill="0" applyBorder="0" applyAlignment="0"/>
    <xf numFmtId="172" fontId="1" fillId="0" borderId="0" applyFill="0" applyBorder="0" applyAlignment="0"/>
    <xf numFmtId="0" fontId="1" fillId="0" borderId="0" applyFill="0" applyBorder="0" applyAlignment="0"/>
    <xf numFmtId="172" fontId="1" fillId="0" borderId="0" applyFill="0" applyBorder="0" applyAlignment="0"/>
    <xf numFmtId="0" fontId="1" fillId="2" borderId="0"/>
    <xf numFmtId="169" fontId="1" fillId="0" borderId="0"/>
    <xf numFmtId="165" fontId="9" fillId="0" borderId="0"/>
    <xf numFmtId="0" fontId="1" fillId="0" borderId="0"/>
    <xf numFmtId="0" fontId="14" fillId="0" borderId="0"/>
    <xf numFmtId="0" fontId="1" fillId="0" borderId="0"/>
    <xf numFmtId="0" fontId="22" fillId="0" borderId="0"/>
    <xf numFmtId="0" fontId="7" fillId="0" borderId="0"/>
    <xf numFmtId="0" fontId="15" fillId="0" borderId="0"/>
    <xf numFmtId="0" fontId="16" fillId="4" borderId="0"/>
    <xf numFmtId="0" fontId="1" fillId="0" borderId="0" applyFont="0" applyFill="0" applyBorder="0" applyAlignment="0" applyProtection="0"/>
    <xf numFmtId="168" fontId="1" fillId="0" borderId="0" applyFont="0" applyFill="0" applyBorder="0" applyAlignment="0" applyProtection="0"/>
    <xf numFmtId="10" fontId="1" fillId="0" borderId="0" applyFont="0" applyFill="0" applyBorder="0" applyAlignment="0" applyProtection="0"/>
    <xf numFmtId="0" fontId="17" fillId="0" borderId="0"/>
    <xf numFmtId="172" fontId="1" fillId="0" borderId="0" applyFill="0" applyBorder="0" applyAlignment="0"/>
    <xf numFmtId="172" fontId="1" fillId="0" borderId="0" applyFill="0" applyBorder="0" applyAlignment="0"/>
    <xf numFmtId="172" fontId="1" fillId="0" borderId="0" applyFill="0" applyBorder="0" applyAlignment="0"/>
    <xf numFmtId="0" fontId="1" fillId="0" borderId="0" applyFill="0" applyBorder="0" applyAlignment="0"/>
    <xf numFmtId="172" fontId="1" fillId="0" borderId="0" applyFill="0" applyBorder="0" applyAlignment="0"/>
    <xf numFmtId="39" fontId="18" fillId="0" borderId="0" applyNumberFormat="0">
      <alignment horizontal="right"/>
    </xf>
    <xf numFmtId="173" fontId="1" fillId="0" borderId="5" applyBorder="0">
      <alignment horizontal="right"/>
    </xf>
    <xf numFmtId="0" fontId="19" fillId="0" borderId="0"/>
    <xf numFmtId="0" fontId="1" fillId="0" borderId="6" applyAlignment="0"/>
    <xf numFmtId="49" fontId="6" fillId="0" borderId="0" applyFill="0" applyBorder="0" applyAlignment="0"/>
    <xf numFmtId="172" fontId="1" fillId="0" borderId="0" applyFill="0" applyBorder="0" applyAlignment="0"/>
    <xf numFmtId="172" fontId="1" fillId="0" borderId="0" applyFill="0" applyBorder="0" applyAlignment="0"/>
    <xf numFmtId="0" fontId="1" fillId="5" borderId="0"/>
    <xf numFmtId="0" fontId="20" fillId="5" borderId="0" applyFill="0"/>
    <xf numFmtId="0" fontId="21" fillId="0" borderId="0"/>
    <xf numFmtId="0" fontId="26" fillId="0" borderId="0"/>
    <xf numFmtId="0" fontId="1" fillId="0" borderId="0"/>
    <xf numFmtId="0" fontId="11" fillId="0" borderId="0"/>
    <xf numFmtId="0" fontId="43" fillId="0" borderId="0" applyNumberFormat="0" applyFill="0" applyBorder="0" applyAlignment="0" applyProtection="0"/>
    <xf numFmtId="0" fontId="55" fillId="0" borderId="0"/>
    <xf numFmtId="0" fontId="11" fillId="0" borderId="0"/>
  </cellStyleXfs>
  <cellXfs count="358">
    <xf numFmtId="0" fontId="0" fillId="0" borderId="0" xfId="0"/>
    <xf numFmtId="0" fontId="11" fillId="0" borderId="0" xfId="0" applyFont="1"/>
    <xf numFmtId="0" fontId="11" fillId="0" borderId="0" xfId="0" applyFont="1" applyAlignment="1">
      <alignment wrapText="1"/>
    </xf>
    <xf numFmtId="164" fontId="27" fillId="0" borderId="0" xfId="10" applyNumberFormat="1" applyFont="1" applyFill="1"/>
    <xf numFmtId="165" fontId="28" fillId="0" borderId="0" xfId="38" applyFont="1" applyFill="1"/>
    <xf numFmtId="0" fontId="29" fillId="0" borderId="0" xfId="0" applyFont="1"/>
    <xf numFmtId="165" fontId="28" fillId="0" borderId="0" xfId="38" applyFont="1" applyFill="1" applyBorder="1"/>
    <xf numFmtId="0" fontId="27" fillId="4" borderId="0" xfId="0" applyFont="1" applyFill="1" applyBorder="1"/>
    <xf numFmtId="0" fontId="28" fillId="0" borderId="0" xfId="41" applyFont="1" applyFill="1"/>
    <xf numFmtId="0" fontId="28" fillId="0" borderId="0" xfId="0" applyFont="1"/>
    <xf numFmtId="0" fontId="27" fillId="0" borderId="0" xfId="41" applyFont="1" applyFill="1"/>
    <xf numFmtId="0" fontId="27" fillId="0" borderId="0" xfId="41" applyFont="1" applyFill="1" applyAlignment="1">
      <alignment horizontal="center"/>
    </xf>
    <xf numFmtId="164" fontId="27" fillId="0" borderId="0" xfId="10" applyNumberFormat="1" applyFont="1" applyFill="1" applyBorder="1"/>
    <xf numFmtId="0" fontId="28" fillId="0" borderId="7" xfId="41" applyFont="1" applyFill="1" applyBorder="1"/>
    <xf numFmtId="164" fontId="32" fillId="0" borderId="0" xfId="10" applyNumberFormat="1" applyFont="1" applyFill="1" applyBorder="1"/>
    <xf numFmtId="164" fontId="30" fillId="0" borderId="0" xfId="10" applyNumberFormat="1" applyFont="1" applyFill="1" applyBorder="1"/>
    <xf numFmtId="43" fontId="32" fillId="0" borderId="0" xfId="41" applyNumberFormat="1" applyFont="1" applyFill="1" applyBorder="1" applyAlignment="1">
      <alignment horizontal="right"/>
    </xf>
    <xf numFmtId="0" fontId="28" fillId="0" borderId="12" xfId="41" applyFont="1" applyFill="1" applyBorder="1"/>
    <xf numFmtId="0" fontId="5" fillId="0" borderId="0" xfId="39" applyFont="1" applyBorder="1"/>
    <xf numFmtId="0" fontId="5" fillId="0" borderId="0" xfId="41" applyFont="1" applyBorder="1"/>
    <xf numFmtId="0" fontId="5" fillId="0" borderId="0" xfId="41" applyNumberFormat="1" applyFont="1" applyBorder="1"/>
    <xf numFmtId="0" fontId="11" fillId="0" borderId="0" xfId="41" applyFont="1" applyBorder="1"/>
    <xf numFmtId="0" fontId="11" fillId="0" borderId="0" xfId="39" applyFont="1"/>
    <xf numFmtId="14" fontId="11" fillId="0" borderId="0" xfId="39" applyNumberFormat="1" applyFont="1" applyBorder="1"/>
    <xf numFmtId="0" fontId="11" fillId="0" borderId="0" xfId="42" applyFont="1" applyBorder="1" applyAlignment="1"/>
    <xf numFmtId="0" fontId="11" fillId="0" borderId="0" xfId="39" applyFont="1" applyAlignment="1"/>
    <xf numFmtId="0" fontId="11" fillId="0" borderId="0" xfId="39" applyFont="1" applyBorder="1"/>
    <xf numFmtId="0" fontId="11" fillId="0" borderId="0" xfId="39" applyFont="1" applyBorder="1" applyAlignment="1"/>
    <xf numFmtId="0" fontId="34" fillId="0" borderId="0" xfId="42" applyFont="1" applyBorder="1" applyAlignment="1"/>
    <xf numFmtId="0" fontId="11" fillId="0" borderId="5" xfId="39" applyFont="1" applyBorder="1" applyAlignment="1">
      <alignment horizontal="centerContinuous"/>
    </xf>
    <xf numFmtId="0" fontId="11" fillId="0" borderId="0" xfId="39" applyFont="1" applyFill="1" applyBorder="1"/>
    <xf numFmtId="0" fontId="11" fillId="0" borderId="0" xfId="39" applyFont="1" applyFill="1" applyBorder="1" applyAlignment="1">
      <alignment horizontal="right"/>
    </xf>
    <xf numFmtId="0" fontId="24" fillId="0" borderId="0" xfId="39" applyFont="1" applyFill="1" applyBorder="1"/>
    <xf numFmtId="2" fontId="11" fillId="0" borderId="0" xfId="39" applyNumberFormat="1" applyFont="1" applyBorder="1"/>
    <xf numFmtId="0" fontId="11" fillId="0" borderId="0" xfId="39" applyFont="1" applyBorder="1" applyAlignment="1">
      <alignment horizontal="right"/>
    </xf>
    <xf numFmtId="0" fontId="24" fillId="0" borderId="0" xfId="39" applyFont="1" applyBorder="1"/>
    <xf numFmtId="2" fontId="11" fillId="0" borderId="0" xfId="39" applyNumberFormat="1" applyFont="1" applyBorder="1" applyAlignment="1">
      <alignment horizontal="right"/>
    </xf>
    <xf numFmtId="166" fontId="24" fillId="0" borderId="0" xfId="39" applyNumberFormat="1" applyFont="1" applyBorder="1" applyAlignment="1">
      <alignment horizontal="center" wrapText="1"/>
    </xf>
    <xf numFmtId="0" fontId="24" fillId="0" borderId="0" xfId="39" applyFont="1" applyBorder="1" applyAlignment="1">
      <alignment horizontal="center" wrapText="1"/>
    </xf>
    <xf numFmtId="14" fontId="11" fillId="0" borderId="0" xfId="39" applyNumberFormat="1" applyFont="1" applyAlignment="1">
      <alignment horizontal="center"/>
    </xf>
    <xf numFmtId="166" fontId="11" fillId="0" borderId="0" xfId="39" applyNumberFormat="1" applyFont="1" applyAlignment="1">
      <alignment horizontal="center"/>
    </xf>
    <xf numFmtId="174" fontId="11" fillId="0" borderId="0" xfId="39" applyNumberFormat="1" applyFont="1" applyBorder="1" applyAlignment="1">
      <alignment horizontal="center"/>
    </xf>
    <xf numFmtId="0" fontId="11" fillId="0" borderId="0" xfId="39" applyNumberFormat="1" applyFont="1" applyBorder="1" applyAlignment="1">
      <alignment horizontal="center"/>
    </xf>
    <xf numFmtId="2" fontId="35" fillId="0" borderId="0" xfId="39" applyNumberFormat="1" applyFont="1" applyBorder="1"/>
    <xf numFmtId="174" fontId="11" fillId="0" borderId="0" xfId="39" applyNumberFormat="1" applyFont="1" applyBorder="1"/>
    <xf numFmtId="4" fontId="11" fillId="0" borderId="0" xfId="39" applyNumberFormat="1" applyFont="1" applyAlignment="1">
      <alignment horizontal="center"/>
    </xf>
    <xf numFmtId="166" fontId="11" fillId="0" borderId="0" xfId="39" applyNumberFormat="1" applyFont="1" applyAlignment="1">
      <alignment horizontal="left"/>
    </xf>
    <xf numFmtId="0" fontId="5" fillId="0" borderId="0" xfId="39" applyFont="1" applyBorder="1" applyAlignment="1"/>
    <xf numFmtId="0" fontId="11" fillId="0" borderId="0" xfId="39" applyNumberFormat="1" applyFont="1" applyAlignment="1">
      <alignment horizontal="left"/>
    </xf>
    <xf numFmtId="0" fontId="11" fillId="0" borderId="0" xfId="39" quotePrefix="1" applyFont="1" applyBorder="1"/>
    <xf numFmtId="0" fontId="36" fillId="0" borderId="0" xfId="41" applyFont="1" applyBorder="1"/>
    <xf numFmtId="166" fontId="37" fillId="0" borderId="0" xfId="39" quotePrefix="1" applyNumberFormat="1" applyFont="1" applyBorder="1" applyAlignment="1">
      <alignment horizontal="center" wrapText="1"/>
    </xf>
    <xf numFmtId="2" fontId="11" fillId="0" borderId="0" xfId="39" applyNumberFormat="1" applyFont="1" applyAlignment="1">
      <alignment horizontal="center"/>
    </xf>
    <xf numFmtId="0" fontId="36" fillId="0" borderId="0" xfId="39" applyNumberFormat="1" applyFont="1" applyBorder="1" applyAlignment="1">
      <alignment horizontal="center"/>
    </xf>
    <xf numFmtId="0" fontId="11" fillId="0" borderId="0" xfId="66" applyFont="1" applyFill="1" applyBorder="1"/>
    <xf numFmtId="49" fontId="11" fillId="0" borderId="0" xfId="66" quotePrefix="1" applyNumberFormat="1" applyFont="1" applyFill="1" applyAlignment="1">
      <alignment horizontal="left"/>
    </xf>
    <xf numFmtId="0" fontId="11" fillId="0" borderId="0" xfId="66" quotePrefix="1" applyFont="1" applyFill="1" applyAlignment="1"/>
    <xf numFmtId="0" fontId="11" fillId="0" borderId="0" xfId="66" applyFont="1" applyFill="1"/>
    <xf numFmtId="0" fontId="11" fillId="0" borderId="0" xfId="66" quotePrefix="1" applyFont="1" applyFill="1"/>
    <xf numFmtId="0" fontId="11" fillId="0" borderId="0" xfId="66" quotePrefix="1" applyFont="1" applyFill="1" applyAlignment="1">
      <alignment horizontal="left"/>
    </xf>
    <xf numFmtId="0" fontId="38" fillId="0" borderId="0" xfId="0" applyFont="1" applyBorder="1" applyAlignment="1">
      <alignment horizontal="left"/>
    </xf>
    <xf numFmtId="0" fontId="36" fillId="0" borderId="0" xfId="39" quotePrefix="1" applyNumberFormat="1" applyFont="1" applyBorder="1" applyAlignment="1">
      <alignment horizontal="center"/>
    </xf>
    <xf numFmtId="0" fontId="33" fillId="6" borderId="0" xfId="0" applyFont="1" applyFill="1"/>
    <xf numFmtId="0" fontId="39" fillId="0" borderId="7" xfId="39" applyFont="1" applyBorder="1"/>
    <xf numFmtId="0" fontId="11" fillId="0" borderId="7" xfId="39" applyFont="1" applyBorder="1"/>
    <xf numFmtId="0" fontId="37" fillId="0" borderId="0" xfId="39" quotePrefix="1" applyFont="1" applyBorder="1"/>
    <xf numFmtId="0" fontId="37" fillId="0" borderId="0" xfId="39" applyFont="1" applyBorder="1" applyAlignment="1">
      <alignment horizontal="center" wrapText="1"/>
    </xf>
    <xf numFmtId="0" fontId="27" fillId="0" borderId="0" xfId="41" applyNumberFormat="1" applyFont="1" applyFill="1" applyBorder="1" applyAlignment="1" applyProtection="1">
      <alignment horizontal="right"/>
      <protection locked="0"/>
    </xf>
    <xf numFmtId="0" fontId="11" fillId="4" borderId="0" xfId="67" applyFont="1" applyFill="1"/>
    <xf numFmtId="0" fontId="42" fillId="4" borderId="0" xfId="67" quotePrefix="1" applyFont="1" applyFill="1" applyBorder="1"/>
    <xf numFmtId="0" fontId="41" fillId="4" borderId="0" xfId="65" applyFont="1" applyFill="1"/>
    <xf numFmtId="0" fontId="24" fillId="4" borderId="0" xfId="67" applyFont="1" applyFill="1" applyBorder="1"/>
    <xf numFmtId="0" fontId="44" fillId="7" borderId="13" xfId="67" applyFont="1" applyFill="1" applyBorder="1" applyAlignment="1">
      <alignment horizontal="center"/>
    </xf>
    <xf numFmtId="0" fontId="45" fillId="4" borderId="0" xfId="67" applyFont="1" applyFill="1"/>
    <xf numFmtId="0" fontId="44" fillId="4" borderId="0" xfId="67" applyFont="1" applyFill="1" applyBorder="1" applyAlignment="1">
      <alignment horizontal="center"/>
    </xf>
    <xf numFmtId="0" fontId="11" fillId="4" borderId="11" xfId="67" applyFont="1" applyFill="1" applyBorder="1" applyAlignment="1">
      <alignment horizontal="left" indent="4"/>
    </xf>
    <xf numFmtId="0" fontId="24" fillId="4" borderId="0" xfId="67" applyFont="1" applyFill="1" applyBorder="1" applyAlignment="1">
      <alignment horizontal="right" indent="1"/>
    </xf>
    <xf numFmtId="0" fontId="11" fillId="4" borderId="0" xfId="67" applyFont="1" applyFill="1" applyBorder="1"/>
    <xf numFmtId="4" fontId="47" fillId="4" borderId="0" xfId="67" applyNumberFormat="1" applyFont="1" applyFill="1" applyBorder="1" applyAlignment="1">
      <alignment horizontal="center"/>
    </xf>
    <xf numFmtId="0" fontId="24" fillId="4" borderId="14" xfId="67" applyFont="1" applyFill="1" applyBorder="1" applyAlignment="1">
      <alignment horizontal="right" indent="1"/>
    </xf>
    <xf numFmtId="0" fontId="24" fillId="4" borderId="16" xfId="67" applyFont="1" applyFill="1" applyBorder="1" applyAlignment="1">
      <alignment horizontal="right" indent="1"/>
    </xf>
    <xf numFmtId="0" fontId="24" fillId="4" borderId="18" xfId="67" applyFont="1" applyFill="1" applyBorder="1" applyAlignment="1">
      <alignment horizontal="right" indent="1"/>
    </xf>
    <xf numFmtId="0" fontId="36" fillId="9" borderId="0" xfId="67" applyFont="1" applyFill="1"/>
    <xf numFmtId="0" fontId="48" fillId="9" borderId="0" xfId="67" applyFont="1" applyFill="1" applyAlignment="1">
      <alignment horizontal="right"/>
    </xf>
    <xf numFmtId="0" fontId="48" fillId="9" borderId="0" xfId="67" applyFont="1" applyFill="1"/>
    <xf numFmtId="0" fontId="36" fillId="9" borderId="7" xfId="67" applyFont="1" applyFill="1" applyBorder="1" applyAlignment="1">
      <alignment horizontal="right" wrapText="1"/>
    </xf>
    <xf numFmtId="0" fontId="48" fillId="9" borderId="7" xfId="67" applyFont="1" applyFill="1" applyBorder="1" applyAlignment="1">
      <alignment horizontal="right" wrapText="1"/>
    </xf>
    <xf numFmtId="0" fontId="48" fillId="9" borderId="7" xfId="67" applyFont="1" applyFill="1" applyBorder="1" applyAlignment="1">
      <alignment wrapText="1"/>
    </xf>
    <xf numFmtId="2" fontId="11" fillId="4" borderId="0" xfId="67" applyNumberFormat="1" applyFont="1" applyFill="1"/>
    <xf numFmtId="14" fontId="24" fillId="4" borderId="7" xfId="67" applyNumberFormat="1" applyFont="1" applyFill="1" applyBorder="1" applyAlignment="1">
      <alignment horizontal="right"/>
    </xf>
    <xf numFmtId="4" fontId="24" fillId="4" borderId="7" xfId="67" applyNumberFormat="1" applyFont="1" applyFill="1" applyBorder="1" applyAlignment="1">
      <alignment horizontal="right"/>
    </xf>
    <xf numFmtId="14" fontId="11" fillId="4" borderId="0" xfId="67" applyNumberFormat="1" applyFont="1" applyFill="1" applyAlignment="1">
      <alignment horizontal="right"/>
    </xf>
    <xf numFmtId="4" fontId="11" fillId="4" borderId="0" xfId="67" applyNumberFormat="1" applyFont="1" applyFill="1" applyAlignment="1">
      <alignment horizontal="right"/>
    </xf>
    <xf numFmtId="0" fontId="48" fillId="9" borderId="7" xfId="67" applyFont="1" applyFill="1" applyBorder="1" applyAlignment="1">
      <alignment horizontal="left" vertical="center"/>
    </xf>
    <xf numFmtId="0" fontId="48" fillId="9" borderId="7" xfId="67" applyFont="1" applyFill="1" applyBorder="1" applyAlignment="1">
      <alignment horizontal="left" vertical="center" wrapText="1"/>
    </xf>
    <xf numFmtId="0" fontId="28" fillId="0" borderId="0" xfId="41" applyFont="1" applyFill="1" applyAlignment="1"/>
    <xf numFmtId="176" fontId="28" fillId="0" borderId="0" xfId="41" applyNumberFormat="1" applyFont="1" applyFill="1" applyBorder="1" applyAlignment="1" applyProtection="1">
      <alignment horizontal="center"/>
      <protection locked="0"/>
    </xf>
    <xf numFmtId="0" fontId="50" fillId="0" borderId="0" xfId="41" applyFont="1" applyFill="1"/>
    <xf numFmtId="0" fontId="49" fillId="0" borderId="0" xfId="41" applyNumberFormat="1" applyFont="1" applyFill="1" applyBorder="1" applyAlignment="1" applyProtection="1">
      <alignment horizontal="right"/>
      <protection locked="0"/>
    </xf>
    <xf numFmtId="165" fontId="49" fillId="0" borderId="0" xfId="38" applyFont="1" applyFill="1" applyBorder="1" applyAlignment="1">
      <alignment horizontal="right"/>
    </xf>
    <xf numFmtId="0" fontId="24" fillId="0" borderId="4" xfId="0" applyFont="1" applyFill="1" applyBorder="1"/>
    <xf numFmtId="4" fontId="11" fillId="0" borderId="8" xfId="0" applyNumberFormat="1" applyFont="1" applyFill="1" applyBorder="1" applyAlignment="1">
      <alignment horizontal="left"/>
    </xf>
    <xf numFmtId="4" fontId="11" fillId="0" borderId="22" xfId="0" applyNumberFormat="1" applyFont="1" applyFill="1" applyBorder="1" applyAlignment="1">
      <alignment horizontal="left"/>
    </xf>
    <xf numFmtId="0" fontId="24" fillId="0" borderId="7" xfId="39" applyFont="1" applyFill="1" applyBorder="1" applyAlignment="1">
      <alignment horizontal="centerContinuous"/>
    </xf>
    <xf numFmtId="0" fontId="24" fillId="0" borderId="0" xfId="39" applyFont="1" applyBorder="1" applyAlignment="1">
      <alignment horizontal="left"/>
    </xf>
    <xf numFmtId="0" fontId="11" fillId="0" borderId="0" xfId="41" applyNumberFormat="1" applyFont="1" applyBorder="1"/>
    <xf numFmtId="0" fontId="24" fillId="0" borderId="11" xfId="67" applyFont="1" applyFill="1" applyBorder="1"/>
    <xf numFmtId="2" fontId="11" fillId="0" borderId="0" xfId="39" quotePrefix="1" applyNumberFormat="1" applyFont="1" applyFill="1" applyBorder="1" applyAlignment="1">
      <alignment horizontal="right"/>
    </xf>
    <xf numFmtId="0" fontId="11" fillId="0" borderId="0" xfId="0" applyFont="1" applyAlignment="1"/>
    <xf numFmtId="43" fontId="32" fillId="0" borderId="7" xfId="41" applyNumberFormat="1" applyFont="1" applyFill="1" applyBorder="1" applyAlignment="1">
      <alignment horizontal="right"/>
    </xf>
    <xf numFmtId="0" fontId="11" fillId="0" borderId="5" xfId="42" applyFont="1" applyBorder="1" applyAlignment="1">
      <alignment horizontal="centerContinuous"/>
    </xf>
    <xf numFmtId="0" fontId="24" fillId="4" borderId="0" xfId="67" applyFont="1" applyFill="1" applyBorder="1" applyAlignment="1">
      <alignment horizontal="right"/>
    </xf>
    <xf numFmtId="166" fontId="51" fillId="0" borderId="0" xfId="39" applyNumberFormat="1" applyFont="1" applyAlignment="1">
      <alignment horizontal="left"/>
    </xf>
    <xf numFmtId="0" fontId="11" fillId="0" borderId="0" xfId="0" applyFont="1" applyBorder="1" applyAlignment="1">
      <alignment horizontal="left"/>
    </xf>
    <xf numFmtId="0" fontId="24" fillId="0" borderId="0" xfId="43" applyFont="1" applyFill="1" applyBorder="1" applyAlignment="1">
      <alignment horizontal="left" vertical="center"/>
    </xf>
    <xf numFmtId="14" fontId="11" fillId="0" borderId="0" xfId="67" applyNumberFormat="1" applyFont="1" applyBorder="1"/>
    <xf numFmtId="3" fontId="11" fillId="0" borderId="0" xfId="67" applyNumberFormat="1" applyFont="1" applyBorder="1"/>
    <xf numFmtId="0" fontId="52" fillId="0" borderId="0" xfId="0" applyFont="1"/>
    <xf numFmtId="0" fontId="52" fillId="0" borderId="0" xfId="0" applyFont="1" applyBorder="1"/>
    <xf numFmtId="0" fontId="53" fillId="0" borderId="0" xfId="0" applyFont="1"/>
    <xf numFmtId="0" fontId="29" fillId="0" borderId="12" xfId="0" applyFont="1" applyBorder="1"/>
    <xf numFmtId="0" fontId="11" fillId="0" borderId="12" xfId="0" applyFont="1" applyBorder="1"/>
    <xf numFmtId="0" fontId="56" fillId="0" borderId="0" xfId="0" applyFont="1" applyFill="1" applyAlignment="1">
      <alignment horizontal="right"/>
    </xf>
    <xf numFmtId="0" fontId="11" fillId="4" borderId="0" xfId="0" applyFont="1" applyFill="1"/>
    <xf numFmtId="165" fontId="11" fillId="0" borderId="0" xfId="38" applyFont="1" applyFill="1" applyBorder="1"/>
    <xf numFmtId="0" fontId="24" fillId="4" borderId="0" xfId="0" applyFont="1" applyFill="1" applyBorder="1" applyAlignment="1"/>
    <xf numFmtId="0" fontId="57" fillId="4" borderId="0" xfId="0" applyFont="1" applyFill="1"/>
    <xf numFmtId="0" fontId="57" fillId="0" borderId="0" xfId="0" applyFont="1" applyBorder="1"/>
    <xf numFmtId="0" fontId="57" fillId="0" borderId="0" xfId="0" applyFont="1"/>
    <xf numFmtId="0" fontId="11" fillId="4" borderId="0" xfId="65" applyFont="1" applyFill="1" applyAlignment="1"/>
    <xf numFmtId="0" fontId="24" fillId="4" borderId="0" xfId="0" applyFont="1" applyFill="1" applyBorder="1"/>
    <xf numFmtId="0" fontId="57" fillId="4" borderId="0" xfId="0" applyFont="1" applyFill="1" applyBorder="1"/>
    <xf numFmtId="0" fontId="11" fillId="4" borderId="0" xfId="0" quotePrefix="1" applyFont="1" applyFill="1" applyBorder="1"/>
    <xf numFmtId="0" fontId="54" fillId="4" borderId="0" xfId="0" applyFont="1" applyFill="1"/>
    <xf numFmtId="0" fontId="54" fillId="4" borderId="0" xfId="65" applyFont="1" applyFill="1" applyAlignment="1">
      <alignment horizontal="left"/>
    </xf>
    <xf numFmtId="0" fontId="24" fillId="4" borderId="0" xfId="0" applyFont="1" applyFill="1" applyBorder="1" applyAlignment="1">
      <alignment horizontal="left"/>
    </xf>
    <xf numFmtId="0" fontId="57" fillId="0" borderId="12" xfId="0" applyFont="1" applyBorder="1"/>
    <xf numFmtId="0" fontId="57" fillId="4" borderId="12" xfId="0" applyFont="1" applyFill="1" applyBorder="1"/>
    <xf numFmtId="165" fontId="11" fillId="0" borderId="12" xfId="38" applyFont="1" applyFill="1" applyBorder="1"/>
    <xf numFmtId="0" fontId="25" fillId="0" borderId="7" xfId="43" applyFont="1" applyFill="1" applyBorder="1" applyAlignment="1">
      <alignment horizontal="centerContinuous" vertical="center"/>
    </xf>
    <xf numFmtId="0" fontId="11" fillId="0" borderId="7" xfId="0" applyFont="1" applyBorder="1" applyAlignment="1">
      <alignment horizontal="centerContinuous"/>
    </xf>
    <xf numFmtId="0" fontId="59" fillId="0" borderId="7" xfId="0" applyFont="1" applyFill="1" applyBorder="1"/>
    <xf numFmtId="0" fontId="24" fillId="0" borderId="7" xfId="0" applyFont="1" applyFill="1" applyBorder="1"/>
    <xf numFmtId="0" fontId="56" fillId="4" borderId="0" xfId="67" applyFont="1" applyFill="1" applyAlignment="1">
      <alignment horizontal="left" indent="1"/>
    </xf>
    <xf numFmtId="0" fontId="44" fillId="7" borderId="13" xfId="0" applyFont="1" applyFill="1" applyBorder="1" applyAlignment="1">
      <alignment horizontal="center"/>
    </xf>
    <xf numFmtId="14" fontId="44" fillId="7" borderId="13" xfId="0" applyNumberFormat="1" applyFont="1" applyFill="1" applyBorder="1" applyAlignment="1">
      <alignment horizontal="center"/>
    </xf>
    <xf numFmtId="10" fontId="44" fillId="7" borderId="13" xfId="0" applyNumberFormat="1" applyFont="1" applyFill="1" applyBorder="1" applyAlignment="1">
      <alignment horizontal="center"/>
    </xf>
    <xf numFmtId="14" fontId="11" fillId="4" borderId="0" xfId="67" applyNumberFormat="1" applyFont="1" applyFill="1"/>
    <xf numFmtId="0" fontId="11" fillId="4" borderId="11" xfId="67" applyFont="1" applyFill="1" applyBorder="1"/>
    <xf numFmtId="0" fontId="11" fillId="4" borderId="0" xfId="67" applyFont="1" applyFill="1" applyAlignment="1">
      <alignment wrapText="1"/>
    </xf>
    <xf numFmtId="0" fontId="11" fillId="4" borderId="3" xfId="67" applyFont="1" applyFill="1" applyBorder="1"/>
    <xf numFmtId="14" fontId="11" fillId="4" borderId="3" xfId="67" applyNumberFormat="1" applyFont="1" applyFill="1" applyBorder="1"/>
    <xf numFmtId="0" fontId="11" fillId="4" borderId="7" xfId="67" applyFont="1" applyFill="1" applyBorder="1"/>
    <xf numFmtId="0" fontId="59" fillId="4" borderId="7" xfId="67" applyFont="1" applyFill="1" applyBorder="1"/>
    <xf numFmtId="0" fontId="14" fillId="4" borderId="7" xfId="67" applyFont="1" applyFill="1" applyBorder="1"/>
    <xf numFmtId="4" fontId="60" fillId="4" borderId="7" xfId="67" applyNumberFormat="1" applyFont="1" applyFill="1" applyBorder="1" applyAlignment="1">
      <alignment horizontal="center"/>
    </xf>
    <xf numFmtId="0" fontId="28" fillId="0" borderId="28" xfId="41" applyFont="1" applyFill="1" applyBorder="1" applyAlignment="1">
      <alignment horizontal="left"/>
    </xf>
    <xf numFmtId="0" fontId="28" fillId="0" borderId="30" xfId="41" applyFont="1" applyFill="1" applyBorder="1" applyAlignment="1">
      <alignment horizontal="left"/>
    </xf>
    <xf numFmtId="3" fontId="11" fillId="4" borderId="15" xfId="67" applyNumberFormat="1" applyFont="1" applyFill="1" applyBorder="1" applyAlignment="1">
      <alignment horizontal="right"/>
    </xf>
    <xf numFmtId="0" fontId="39" fillId="0" borderId="11" xfId="67" applyFont="1" applyFill="1" applyBorder="1" applyAlignment="1">
      <alignment horizontal="centerContinuous" vertical="center"/>
    </xf>
    <xf numFmtId="0" fontId="39" fillId="0" borderId="11" xfId="67" applyFont="1" applyFill="1" applyBorder="1" applyAlignment="1">
      <alignment horizontal="left"/>
    </xf>
    <xf numFmtId="0" fontId="39" fillId="0" borderId="11" xfId="67" applyFont="1" applyFill="1" applyBorder="1" applyAlignment="1">
      <alignment horizontal="centerContinuous"/>
    </xf>
    <xf numFmtId="0" fontId="57" fillId="4" borderId="0" xfId="67" applyFont="1" applyFill="1" applyBorder="1"/>
    <xf numFmtId="0" fontId="24" fillId="4" borderId="7" xfId="67" applyFont="1" applyFill="1" applyBorder="1" applyAlignment="1"/>
    <xf numFmtId="0" fontId="62" fillId="0" borderId="0" xfId="68" applyFont="1" applyFill="1"/>
    <xf numFmtId="0" fontId="63" fillId="0" borderId="11" xfId="0" applyFont="1" applyFill="1" applyBorder="1"/>
    <xf numFmtId="0" fontId="63" fillId="0" borderId="11" xfId="0" applyFont="1" applyFill="1" applyBorder="1" applyAlignment="1">
      <alignment horizontal="center" vertical="center"/>
    </xf>
    <xf numFmtId="0" fontId="63" fillId="0" borderId="7" xfId="0" applyFont="1" applyFill="1" applyBorder="1" applyAlignment="1">
      <alignment horizontal="left" vertical="center" indent="3"/>
    </xf>
    <xf numFmtId="0" fontId="63" fillId="0" borderId="0" xfId="0" applyFont="1" applyFill="1" applyBorder="1"/>
    <xf numFmtId="165" fontId="29" fillId="0" borderId="0" xfId="38" applyFont="1" applyFill="1" applyBorder="1"/>
    <xf numFmtId="0" fontId="63" fillId="0" borderId="11" xfId="0" applyFont="1" applyFill="1" applyBorder="1" applyAlignment="1">
      <alignment horizontal="left"/>
    </xf>
    <xf numFmtId="0" fontId="63" fillId="0" borderId="0" xfId="0" applyFont="1" applyFill="1" applyBorder="1" applyAlignment="1">
      <alignment horizontal="left" vertical="center" indent="3"/>
    </xf>
    <xf numFmtId="0" fontId="31" fillId="0" borderId="0" xfId="41" applyFont="1" applyFill="1" applyBorder="1" applyAlignment="1">
      <alignment horizontal="center"/>
    </xf>
    <xf numFmtId="164" fontId="28" fillId="0" borderId="32" xfId="10" applyNumberFormat="1" applyFont="1" applyFill="1" applyBorder="1" applyAlignment="1"/>
    <xf numFmtId="0" fontId="30" fillId="7" borderId="28" xfId="10" applyNumberFormat="1" applyFont="1" applyFill="1" applyBorder="1" applyAlignment="1">
      <alignment horizontal="left"/>
    </xf>
    <xf numFmtId="164" fontId="28" fillId="0" borderId="33" xfId="10" applyNumberFormat="1" applyFont="1" applyFill="1" applyBorder="1" applyAlignment="1"/>
    <xf numFmtId="164" fontId="28" fillId="0" borderId="34" xfId="10" applyNumberFormat="1" applyFont="1" applyFill="1" applyBorder="1" applyAlignment="1"/>
    <xf numFmtId="0" fontId="27" fillId="0" borderId="0" xfId="0" applyFont="1" applyBorder="1" applyAlignment="1">
      <alignment horizontal="right"/>
    </xf>
    <xf numFmtId="0" fontId="27" fillId="0" borderId="7" xfId="41" applyFont="1" applyFill="1" applyBorder="1" applyAlignment="1">
      <alignment horizontal="center"/>
    </xf>
    <xf numFmtId="164" fontId="27" fillId="0" borderId="7" xfId="10" applyNumberFormat="1" applyFont="1" applyFill="1" applyBorder="1"/>
    <xf numFmtId="165" fontId="28" fillId="0" borderId="7" xfId="38" applyFont="1" applyFill="1" applyBorder="1"/>
    <xf numFmtId="0" fontId="64" fillId="4" borderId="0" xfId="0" applyFont="1" applyFill="1" applyAlignment="1">
      <alignment horizontal="left" indent="1"/>
    </xf>
    <xf numFmtId="0" fontId="27" fillId="0" borderId="26" xfId="0" applyFont="1" applyBorder="1" applyAlignment="1">
      <alignment horizontal="left"/>
    </xf>
    <xf numFmtId="0" fontId="27" fillId="0" borderId="30" xfId="0" applyFont="1" applyBorder="1" applyAlignment="1">
      <alignment horizontal="left"/>
    </xf>
    <xf numFmtId="0" fontId="27" fillId="0" borderId="0" xfId="41" applyFont="1" applyFill="1" applyBorder="1" applyAlignment="1">
      <alignment horizontal="center"/>
    </xf>
    <xf numFmtId="0" fontId="61" fillId="0" borderId="38" xfId="68" applyFont="1" applyFill="1" applyBorder="1" applyAlignment="1">
      <alignment horizontal="center"/>
    </xf>
    <xf numFmtId="0" fontId="61" fillId="0" borderId="39" xfId="68" applyFont="1" applyFill="1" applyBorder="1" applyAlignment="1">
      <alignment horizontal="center"/>
    </xf>
    <xf numFmtId="0" fontId="61" fillId="0" borderId="40" xfId="68" applyFont="1" applyFill="1" applyBorder="1" applyAlignment="1">
      <alignment horizontal="center"/>
    </xf>
    <xf numFmtId="4" fontId="28" fillId="0" borderId="33" xfId="41" applyNumberFormat="1" applyFont="1" applyFill="1" applyBorder="1" applyAlignment="1">
      <alignment horizontal="right"/>
    </xf>
    <xf numFmtId="4" fontId="28" fillId="0" borderId="29" xfId="41" applyNumberFormat="1" applyFont="1" applyFill="1" applyBorder="1" applyAlignment="1">
      <alignment horizontal="right"/>
    </xf>
    <xf numFmtId="4" fontId="28" fillId="0" borderId="34" xfId="41" applyNumberFormat="1" applyFont="1" applyFill="1" applyBorder="1" applyAlignment="1">
      <alignment horizontal="right"/>
    </xf>
    <xf numFmtId="4" fontId="28" fillId="0" borderId="31" xfId="41" applyNumberFormat="1" applyFont="1" applyFill="1" applyBorder="1" applyAlignment="1">
      <alignment horizontal="right"/>
    </xf>
    <xf numFmtId="0" fontId="27" fillId="0" borderId="0" xfId="41" applyFont="1" applyFill="1" applyAlignment="1">
      <alignment horizontal="right"/>
    </xf>
    <xf numFmtId="0" fontId="65" fillId="9" borderId="35" xfId="41" applyFont="1" applyFill="1" applyBorder="1" applyAlignment="1">
      <alignment wrapText="1"/>
    </xf>
    <xf numFmtId="0" fontId="65" fillId="9" borderId="36" xfId="41" applyFont="1" applyFill="1" applyBorder="1" applyAlignment="1">
      <alignment wrapText="1"/>
    </xf>
    <xf numFmtId="0" fontId="65" fillId="9" borderId="36" xfId="41" applyFont="1" applyFill="1" applyBorder="1" applyAlignment="1">
      <alignment horizontal="center" wrapText="1"/>
    </xf>
    <xf numFmtId="0" fontId="65" fillId="9" borderId="37" xfId="41" applyFont="1" applyFill="1" applyBorder="1" applyAlignment="1">
      <alignment horizontal="center" wrapText="1"/>
    </xf>
    <xf numFmtId="0" fontId="49" fillId="0" borderId="41" xfId="41" applyFont="1" applyFill="1" applyBorder="1"/>
    <xf numFmtId="0" fontId="49" fillId="0" borderId="42" xfId="41" applyNumberFormat="1" applyFont="1" applyFill="1" applyBorder="1" applyAlignment="1" applyProtection="1">
      <alignment horizontal="right"/>
      <protection locked="0"/>
    </xf>
    <xf numFmtId="0" fontId="28" fillId="0" borderId="44" xfId="0" applyFont="1" applyBorder="1"/>
    <xf numFmtId="165" fontId="49" fillId="0" borderId="45" xfId="38" applyFont="1" applyFill="1" applyBorder="1" applyAlignment="1">
      <alignment horizontal="right"/>
    </xf>
    <xf numFmtId="0" fontId="28" fillId="0" borderId="46" xfId="0" applyFont="1" applyBorder="1"/>
    <xf numFmtId="0" fontId="28" fillId="0" borderId="49" xfId="41" applyFont="1" applyFill="1" applyBorder="1" applyAlignment="1">
      <alignment horizontal="left"/>
    </xf>
    <xf numFmtId="4" fontId="28" fillId="0" borderId="50" xfId="41" applyNumberFormat="1" applyFont="1" applyFill="1" applyBorder="1" applyAlignment="1">
      <alignment horizontal="right"/>
    </xf>
    <xf numFmtId="4" fontId="28" fillId="0" borderId="51" xfId="41" applyNumberFormat="1" applyFont="1" applyFill="1" applyBorder="1" applyAlignment="1">
      <alignment horizontal="right"/>
    </xf>
    <xf numFmtId="0" fontId="27" fillId="0" borderId="35" xfId="41" applyFont="1" applyFill="1" applyBorder="1" applyAlignment="1">
      <alignment horizontal="left"/>
    </xf>
    <xf numFmtId="0" fontId="28" fillId="0" borderId="42" xfId="0" applyFont="1" applyBorder="1" applyAlignment="1">
      <alignment horizontal="right"/>
    </xf>
    <xf numFmtId="0" fontId="49" fillId="0" borderId="42" xfId="41" applyFont="1" applyFill="1" applyBorder="1" applyAlignment="1">
      <alignment horizontal="right"/>
    </xf>
    <xf numFmtId="0" fontId="49" fillId="0" borderId="43" xfId="41" applyFont="1" applyFill="1" applyBorder="1" applyAlignment="1">
      <alignment horizontal="right"/>
    </xf>
    <xf numFmtId="0" fontId="28" fillId="0" borderId="0" xfId="0" applyFont="1" applyBorder="1" applyAlignment="1">
      <alignment horizontal="right"/>
    </xf>
    <xf numFmtId="0" fontId="28" fillId="0" borderId="0" xfId="41" applyFont="1" applyFill="1" applyBorder="1" applyAlignment="1">
      <alignment horizontal="right"/>
    </xf>
    <xf numFmtId="0" fontId="28" fillId="0" borderId="47" xfId="0" applyFont="1" applyBorder="1" applyAlignment="1">
      <alignment horizontal="right"/>
    </xf>
    <xf numFmtId="0" fontId="28" fillId="0" borderId="47" xfId="41" applyFont="1" applyFill="1" applyBorder="1" applyAlignment="1">
      <alignment horizontal="right"/>
    </xf>
    <xf numFmtId="0" fontId="28" fillId="0" borderId="48" xfId="41" applyFont="1" applyFill="1" applyBorder="1" applyAlignment="1">
      <alignment horizontal="right"/>
    </xf>
    <xf numFmtId="0" fontId="28" fillId="0" borderId="0" xfId="0" applyFont="1" applyAlignment="1">
      <alignment horizontal="right"/>
    </xf>
    <xf numFmtId="0" fontId="28" fillId="0" borderId="0" xfId="41" applyFont="1" applyFill="1" applyAlignment="1">
      <alignment horizontal="right"/>
    </xf>
    <xf numFmtId="0" fontId="28" fillId="0" borderId="50" xfId="0" applyFont="1" applyBorder="1" applyAlignment="1">
      <alignment horizontal="right"/>
    </xf>
    <xf numFmtId="0" fontId="28" fillId="0" borderId="33" xfId="0" applyFont="1" applyBorder="1" applyAlignment="1">
      <alignment horizontal="right"/>
    </xf>
    <xf numFmtId="0" fontId="28" fillId="0" borderId="34" xfId="0" applyFont="1" applyBorder="1" applyAlignment="1">
      <alignment horizontal="right"/>
    </xf>
    <xf numFmtId="0" fontId="11" fillId="0" borderId="26" xfId="40" applyFont="1" applyFill="1" applyBorder="1" applyAlignment="1">
      <alignment horizontal="left"/>
    </xf>
    <xf numFmtId="0" fontId="11" fillId="0" borderId="27" xfId="39" applyFont="1" applyBorder="1" applyAlignment="1">
      <alignment horizontal="center"/>
    </xf>
    <xf numFmtId="0" fontId="11" fillId="0" borderId="28" xfId="39" applyFont="1" applyBorder="1" applyAlignment="1">
      <alignment horizontal="left"/>
    </xf>
    <xf numFmtId="0" fontId="11" fillId="0" borderId="29" xfId="40" applyFont="1" applyFill="1" applyBorder="1" applyAlignment="1">
      <alignment horizontal="center"/>
    </xf>
    <xf numFmtId="0" fontId="11" fillId="0" borderId="29" xfId="39" applyFont="1" applyBorder="1" applyAlignment="1">
      <alignment horizontal="center"/>
    </xf>
    <xf numFmtId="0" fontId="11" fillId="0" borderId="29" xfId="41" applyFont="1" applyFill="1" applyBorder="1" applyAlignment="1">
      <alignment horizontal="center"/>
    </xf>
    <xf numFmtId="0" fontId="11" fillId="0" borderId="28" xfId="41" applyFont="1" applyFill="1" applyBorder="1" applyAlignment="1">
      <alignment horizontal="left"/>
    </xf>
    <xf numFmtId="0" fontId="11" fillId="0" borderId="30" xfId="41" applyFont="1" applyFill="1" applyBorder="1" applyAlignment="1">
      <alignment horizontal="left"/>
    </xf>
    <xf numFmtId="0" fontId="11" fillId="0" borderId="31" xfId="41" applyFont="1" applyFill="1" applyBorder="1" applyAlignment="1">
      <alignment horizontal="center"/>
    </xf>
    <xf numFmtId="0" fontId="11" fillId="0" borderId="0" xfId="41" applyFont="1" applyFill="1" applyAlignment="1">
      <alignment horizontal="center"/>
    </xf>
    <xf numFmtId="0" fontId="11" fillId="0" borderId="4" xfId="41" applyFont="1" applyFill="1" applyBorder="1"/>
    <xf numFmtId="0" fontId="33" fillId="6" borderId="0" xfId="39" applyNumberFormat="1" applyFont="1" applyFill="1" applyBorder="1" applyAlignment="1">
      <alignment horizontal="left"/>
    </xf>
    <xf numFmtId="0" fontId="33" fillId="6" borderId="0" xfId="39" applyNumberFormat="1" applyFont="1" applyFill="1" applyBorder="1" applyAlignment="1">
      <alignment horizontal="centerContinuous"/>
    </xf>
    <xf numFmtId="0" fontId="44" fillId="0" borderId="8" xfId="39" applyFont="1" applyBorder="1" applyAlignment="1"/>
    <xf numFmtId="0" fontId="11" fillId="0" borderId="11" xfId="67" applyFont="1" applyFill="1" applyBorder="1"/>
    <xf numFmtId="14" fontId="11" fillId="0" borderId="9" xfId="42" applyNumberFormat="1" applyFont="1" applyBorder="1" applyAlignment="1">
      <alignment horizontal="centerContinuous"/>
    </xf>
    <xf numFmtId="14" fontId="35" fillId="0" borderId="0" xfId="42" applyNumberFormat="1" applyFont="1" applyBorder="1" applyAlignment="1"/>
    <xf numFmtId="0" fontId="11" fillId="0" borderId="9" xfId="42" applyNumberFormat="1" applyFont="1" applyBorder="1" applyAlignment="1">
      <alignment horizontal="centerContinuous"/>
    </xf>
    <xf numFmtId="0" fontId="51" fillId="0" borderId="53" xfId="39" applyFont="1" applyFill="1" applyBorder="1" applyAlignment="1">
      <alignment horizontal="centerContinuous"/>
    </xf>
    <xf numFmtId="0" fontId="51" fillId="0" borderId="54" xfId="41" applyFont="1" applyBorder="1"/>
    <xf numFmtId="0" fontId="51" fillId="0" borderId="54" xfId="39" applyFont="1" applyFill="1" applyBorder="1" applyAlignment="1">
      <alignment horizontal="centerContinuous"/>
    </xf>
    <xf numFmtId="0" fontId="51" fillId="0" borderId="54" xfId="39" applyFont="1" applyFill="1" applyBorder="1"/>
    <xf numFmtId="0" fontId="51" fillId="0" borderId="55" xfId="39" applyFont="1" applyFill="1" applyBorder="1" applyAlignment="1">
      <alignment horizontal="centerContinuous"/>
    </xf>
    <xf numFmtId="177" fontId="11" fillId="0" borderId="0" xfId="39" applyNumberFormat="1" applyFont="1" applyBorder="1"/>
    <xf numFmtId="0" fontId="11" fillId="0" borderId="4" xfId="41" applyFont="1" applyBorder="1"/>
    <xf numFmtId="14" fontId="11" fillId="0" borderId="56" xfId="67" applyNumberFormat="1" applyFont="1" applyBorder="1"/>
    <xf numFmtId="14" fontId="11" fillId="0" borderId="12" xfId="67" applyNumberFormat="1" applyFont="1" applyBorder="1"/>
    <xf numFmtId="0" fontId="11" fillId="0" borderId="57" xfId="39" applyFont="1" applyBorder="1"/>
    <xf numFmtId="175" fontId="11" fillId="0" borderId="10" xfId="0" applyNumberFormat="1" applyFont="1" applyFill="1" applyBorder="1"/>
    <xf numFmtId="0" fontId="11" fillId="0" borderId="20" xfId="39" applyFont="1" applyBorder="1"/>
    <xf numFmtId="14" fontId="11" fillId="0" borderId="10" xfId="67" applyNumberFormat="1" applyFont="1" applyBorder="1"/>
    <xf numFmtId="14" fontId="11" fillId="0" borderId="58" xfId="67" applyNumberFormat="1" applyFont="1" applyBorder="1"/>
    <xf numFmtId="14" fontId="11" fillId="0" borderId="7" xfId="67" applyNumberFormat="1" applyFont="1" applyBorder="1"/>
    <xf numFmtId="0" fontId="11" fillId="0" borderId="21" xfId="39" applyFont="1" applyBorder="1"/>
    <xf numFmtId="3" fontId="28" fillId="0" borderId="27" xfId="41" applyNumberFormat="1" applyFont="1" applyFill="1" applyBorder="1" applyAlignment="1" applyProtection="1">
      <alignment horizontal="center"/>
      <protection locked="0"/>
    </xf>
    <xf numFmtId="3" fontId="28" fillId="0" borderId="31" xfId="41" applyNumberFormat="1" applyFont="1" applyFill="1" applyBorder="1" applyAlignment="1" applyProtection="1">
      <alignment horizontal="center"/>
      <protection locked="0"/>
    </xf>
    <xf numFmtId="178" fontId="28" fillId="0" borderId="32" xfId="41" applyNumberFormat="1" applyFont="1" applyFill="1" applyBorder="1" applyAlignment="1" applyProtection="1">
      <alignment horizontal="center"/>
      <protection locked="0"/>
    </xf>
    <xf numFmtId="178" fontId="28" fillId="0" borderId="33" xfId="41" applyNumberFormat="1" applyFont="1" applyFill="1" applyBorder="1" applyAlignment="1" applyProtection="1">
      <alignment horizontal="center"/>
      <protection locked="0"/>
    </xf>
    <xf numFmtId="179" fontId="28" fillId="0" borderId="32" xfId="41" applyNumberFormat="1" applyFont="1" applyFill="1" applyBorder="1" applyAlignment="1" applyProtection="1">
      <alignment horizontal="center"/>
      <protection locked="0"/>
    </xf>
    <xf numFmtId="179" fontId="28" fillId="0" borderId="33" xfId="41" applyNumberFormat="1" applyFont="1" applyFill="1" applyBorder="1" applyAlignment="1" applyProtection="1">
      <alignment horizontal="center"/>
      <protection locked="0"/>
    </xf>
    <xf numFmtId="0" fontId="27" fillId="0" borderId="36" xfId="41" applyFont="1" applyFill="1" applyBorder="1" applyAlignment="1">
      <alignment horizontal="right" wrapText="1"/>
    </xf>
    <xf numFmtId="0" fontId="28" fillId="0" borderId="36" xfId="0" applyFont="1" applyBorder="1" applyAlignment="1">
      <alignment horizontal="right" wrapText="1"/>
    </xf>
    <xf numFmtId="179" fontId="28" fillId="0" borderId="50" xfId="41" applyNumberFormat="1" applyFont="1" applyFill="1" applyBorder="1" applyAlignment="1">
      <alignment horizontal="right"/>
    </xf>
    <xf numFmtId="179" fontId="28" fillId="0" borderId="50" xfId="41" quotePrefix="1" applyNumberFormat="1" applyFont="1" applyFill="1" applyBorder="1" applyAlignment="1">
      <alignment horizontal="right"/>
    </xf>
    <xf numFmtId="179" fontId="28" fillId="0" borderId="33" xfId="41" applyNumberFormat="1" applyFont="1" applyFill="1" applyBorder="1" applyAlignment="1">
      <alignment horizontal="right"/>
    </xf>
    <xf numFmtId="179" fontId="28" fillId="0" borderId="33" xfId="41" quotePrefix="1" applyNumberFormat="1" applyFont="1" applyFill="1" applyBorder="1" applyAlignment="1">
      <alignment horizontal="right"/>
    </xf>
    <xf numFmtId="179" fontId="28" fillId="0" borderId="34" xfId="41" applyNumberFormat="1" applyFont="1" applyFill="1" applyBorder="1" applyAlignment="1">
      <alignment horizontal="right"/>
    </xf>
    <xf numFmtId="179" fontId="28" fillId="0" borderId="34" xfId="41" quotePrefix="1" applyNumberFormat="1" applyFont="1" applyFill="1" applyBorder="1" applyAlignment="1">
      <alignment horizontal="right"/>
    </xf>
    <xf numFmtId="178" fontId="28" fillId="0" borderId="50" xfId="41" applyNumberFormat="1" applyFont="1" applyFill="1" applyBorder="1" applyAlignment="1">
      <alignment horizontal="right"/>
    </xf>
    <xf numFmtId="178" fontId="28" fillId="0" borderId="33" xfId="41" applyNumberFormat="1" applyFont="1" applyFill="1" applyBorder="1" applyAlignment="1">
      <alignment horizontal="right"/>
    </xf>
    <xf numFmtId="178" fontId="28" fillId="0" borderId="34" xfId="41" applyNumberFormat="1" applyFont="1" applyFill="1" applyBorder="1" applyAlignment="1">
      <alignment horizontal="right"/>
    </xf>
    <xf numFmtId="178" fontId="28" fillId="0" borderId="50" xfId="41" quotePrefix="1" applyNumberFormat="1" applyFont="1" applyFill="1" applyBorder="1" applyAlignment="1">
      <alignment horizontal="right"/>
    </xf>
    <xf numFmtId="178" fontId="28" fillId="0" borderId="33" xfId="41" quotePrefix="1" applyNumberFormat="1" applyFont="1" applyFill="1" applyBorder="1" applyAlignment="1">
      <alignment horizontal="right"/>
    </xf>
    <xf numFmtId="178" fontId="28" fillId="0" borderId="34" xfId="41" quotePrefix="1" applyNumberFormat="1" applyFont="1" applyFill="1" applyBorder="1" applyAlignment="1">
      <alignment horizontal="right"/>
    </xf>
    <xf numFmtId="0" fontId="52" fillId="0" borderId="0" xfId="0" applyFont="1" applyBorder="1" applyAlignment="1">
      <alignment horizontal="left"/>
    </xf>
    <xf numFmtId="0" fontId="52" fillId="0" borderId="7" xfId="0" applyFont="1" applyBorder="1" applyAlignment="1">
      <alignment horizontal="left"/>
    </xf>
    <xf numFmtId="0" fontId="11" fillId="0" borderId="0" xfId="39" applyFont="1" applyBorder="1" applyAlignment="1">
      <alignment horizontal="center"/>
    </xf>
    <xf numFmtId="0" fontId="11" fillId="0" borderId="7" xfId="39" applyFont="1" applyBorder="1" applyAlignment="1">
      <alignment horizontal="center"/>
    </xf>
    <xf numFmtId="0" fontId="11" fillId="0" borderId="0" xfId="41" applyFont="1" applyBorder="1" applyAlignment="1">
      <alignment horizontal="center"/>
    </xf>
    <xf numFmtId="0" fontId="24" fillId="0" borderId="4" xfId="39" applyFont="1" applyBorder="1" applyAlignment="1">
      <alignment horizontal="center"/>
    </xf>
    <xf numFmtId="0" fontId="24" fillId="0" borderId="5" xfId="0" applyFont="1" applyFill="1" applyBorder="1" applyAlignment="1">
      <alignment horizontal="center"/>
    </xf>
    <xf numFmtId="4" fontId="11" fillId="0" borderId="20" xfId="0" applyNumberFormat="1" applyFont="1" applyFill="1" applyBorder="1" applyAlignment="1">
      <alignment horizontal="center"/>
    </xf>
    <xf numFmtId="4" fontId="11" fillId="0" borderId="21" xfId="0" applyNumberFormat="1" applyFont="1" applyFill="1" applyBorder="1" applyAlignment="1">
      <alignment horizontal="center"/>
    </xf>
    <xf numFmtId="0" fontId="11" fillId="0" borderId="4" xfId="39" applyFont="1" applyBorder="1"/>
    <xf numFmtId="176" fontId="27" fillId="0" borderId="32" xfId="41" applyNumberFormat="1" applyFont="1" applyFill="1" applyBorder="1" applyAlignment="1" applyProtection="1">
      <alignment horizontal="center"/>
      <protection locked="0"/>
    </xf>
    <xf numFmtId="176" fontId="27" fillId="0" borderId="33" xfId="41" applyNumberFormat="1" applyFont="1" applyFill="1" applyBorder="1" applyAlignment="1" applyProtection="1">
      <alignment horizontal="center"/>
      <protection locked="0"/>
    </xf>
    <xf numFmtId="4" fontId="28" fillId="0" borderId="32" xfId="41" applyNumberFormat="1" applyFont="1" applyFill="1" applyBorder="1" applyAlignment="1" applyProtection="1">
      <alignment horizontal="center"/>
      <protection locked="0"/>
    </xf>
    <xf numFmtId="4" fontId="28" fillId="0" borderId="33" xfId="41" applyNumberFormat="1" applyFont="1" applyFill="1" applyBorder="1" applyAlignment="1" applyProtection="1">
      <alignment horizontal="center"/>
      <protection locked="0"/>
    </xf>
    <xf numFmtId="176" fontId="46" fillId="8" borderId="13" xfId="67" applyNumberFormat="1" applyFont="1" applyFill="1" applyBorder="1" applyAlignment="1">
      <alignment horizontal="center"/>
    </xf>
    <xf numFmtId="176" fontId="11" fillId="4" borderId="17" xfId="67" applyNumberFormat="1" applyFont="1" applyFill="1" applyBorder="1" applyAlignment="1">
      <alignment horizontal="right"/>
    </xf>
    <xf numFmtId="176" fontId="11" fillId="4" borderId="19" xfId="67" applyNumberFormat="1" applyFont="1" applyFill="1" applyBorder="1" applyAlignment="1">
      <alignment horizontal="right"/>
    </xf>
    <xf numFmtId="14" fontId="11" fillId="0" borderId="0" xfId="39" applyNumberFormat="1" applyFont="1" applyBorder="1" applyAlignment="1"/>
    <xf numFmtId="3" fontId="11" fillId="4" borderId="0" xfId="67" applyNumberFormat="1" applyFont="1" applyFill="1" applyBorder="1" applyAlignment="1">
      <alignment horizontal="right"/>
    </xf>
    <xf numFmtId="176" fontId="11" fillId="4" borderId="0" xfId="67" applyNumberFormat="1" applyFont="1" applyFill="1" applyBorder="1" applyAlignment="1">
      <alignment horizontal="right"/>
    </xf>
    <xf numFmtId="4" fontId="11" fillId="4" borderId="0" xfId="67" applyNumberFormat="1" applyFont="1" applyFill="1" applyAlignment="1">
      <alignment horizontal="left"/>
    </xf>
    <xf numFmtId="0" fontId="11" fillId="4" borderId="0" xfId="67" quotePrefix="1" applyFont="1" applyFill="1"/>
    <xf numFmtId="0" fontId="11" fillId="4" borderId="0" xfId="67" applyFont="1" applyFill="1" applyAlignment="1"/>
    <xf numFmtId="0" fontId="24" fillId="4" borderId="7" xfId="67" applyFont="1" applyFill="1" applyBorder="1" applyAlignment="1">
      <alignment horizontal="right" wrapText="1"/>
    </xf>
    <xf numFmtId="4" fontId="24" fillId="4" borderId="7" xfId="67" quotePrefix="1" applyNumberFormat="1" applyFont="1" applyFill="1" applyBorder="1" applyAlignment="1">
      <alignment horizontal="right" wrapText="1"/>
    </xf>
    <xf numFmtId="0" fontId="11" fillId="0" borderId="12" xfId="0" applyFont="1" applyBorder="1" applyAlignment="1">
      <alignment horizontal="left"/>
    </xf>
    <xf numFmtId="0" fontId="33" fillId="0" borderId="0" xfId="39" applyNumberFormat="1" applyFont="1" applyFill="1" applyBorder="1" applyAlignment="1">
      <alignment horizontal="centerContinuous"/>
    </xf>
    <xf numFmtId="0" fontId="28" fillId="0" borderId="0" xfId="41" applyFont="1" applyFill="1" applyBorder="1" applyAlignment="1">
      <alignment horizontal="left"/>
    </xf>
    <xf numFmtId="178" fontId="28" fillId="0" borderId="0" xfId="41" applyNumberFormat="1" applyFont="1" applyFill="1" applyBorder="1" applyAlignment="1">
      <alignment horizontal="right"/>
    </xf>
    <xf numFmtId="179" fontId="28" fillId="0" borderId="0" xfId="41" applyNumberFormat="1" applyFont="1" applyFill="1" applyBorder="1" applyAlignment="1">
      <alignment horizontal="right"/>
    </xf>
    <xf numFmtId="179" fontId="28" fillId="0" borderId="0" xfId="41" quotePrefix="1" applyNumberFormat="1" applyFont="1" applyFill="1" applyBorder="1" applyAlignment="1">
      <alignment horizontal="right"/>
    </xf>
    <xf numFmtId="178" fontId="28" fillId="0" borderId="0" xfId="41" quotePrefix="1" applyNumberFormat="1" applyFont="1" applyFill="1" applyBorder="1" applyAlignment="1">
      <alignment horizontal="right"/>
    </xf>
    <xf numFmtId="4" fontId="28" fillId="0" borderId="0" xfId="41" applyNumberFormat="1" applyFont="1" applyFill="1" applyBorder="1" applyAlignment="1">
      <alignment horizontal="right"/>
    </xf>
    <xf numFmtId="164" fontId="28" fillId="0" borderId="50" xfId="10" applyNumberFormat="1" applyFont="1" applyFill="1" applyBorder="1" applyAlignment="1"/>
    <xf numFmtId="176" fontId="27" fillId="0" borderId="33" xfId="41" applyNumberFormat="1" applyFont="1" applyFill="1" applyBorder="1" applyAlignment="1" applyProtection="1">
      <alignment horizontal="center"/>
    </xf>
    <xf numFmtId="176" fontId="27" fillId="0" borderId="50" xfId="41" applyNumberFormat="1" applyFont="1" applyFill="1" applyBorder="1" applyAlignment="1" applyProtection="1">
      <alignment horizontal="center"/>
    </xf>
    <xf numFmtId="176" fontId="27" fillId="0" borderId="34" xfId="41" applyNumberFormat="1" applyFont="1" applyFill="1" applyBorder="1" applyAlignment="1" applyProtection="1">
      <alignment horizontal="center"/>
    </xf>
    <xf numFmtId="178" fontId="28" fillId="0" borderId="33" xfId="41" applyNumberFormat="1" applyFont="1" applyFill="1" applyBorder="1" applyAlignment="1" applyProtection="1">
      <alignment horizontal="center"/>
    </xf>
    <xf numFmtId="179" fontId="28" fillId="0" borderId="33" xfId="41" applyNumberFormat="1" applyFont="1" applyFill="1" applyBorder="1" applyAlignment="1" applyProtection="1">
      <alignment horizontal="center"/>
    </xf>
    <xf numFmtId="178" fontId="28" fillId="0" borderId="50" xfId="41" applyNumberFormat="1" applyFont="1" applyFill="1" applyBorder="1" applyAlignment="1" applyProtection="1">
      <alignment horizontal="center"/>
    </xf>
    <xf numFmtId="179" fontId="28" fillId="0" borderId="50" xfId="41" applyNumberFormat="1" applyFont="1" applyFill="1" applyBorder="1" applyAlignment="1" applyProtection="1">
      <alignment horizontal="center"/>
    </xf>
    <xf numFmtId="178" fontId="28" fillId="0" borderId="34" xfId="41" applyNumberFormat="1" applyFont="1" applyFill="1" applyBorder="1" applyAlignment="1" applyProtection="1">
      <alignment horizontal="center"/>
    </xf>
    <xf numFmtId="179" fontId="28" fillId="0" borderId="34" xfId="41" applyNumberFormat="1" applyFont="1" applyFill="1" applyBorder="1" applyAlignment="1" applyProtection="1">
      <alignment horizontal="center"/>
    </xf>
    <xf numFmtId="0" fontId="51" fillId="0" borderId="54" xfId="39" applyFont="1" applyFill="1" applyBorder="1" applyAlignment="1">
      <alignment horizontal="center"/>
    </xf>
    <xf numFmtId="4" fontId="28" fillId="0" borderId="33" xfId="41" applyNumberFormat="1" applyFont="1" applyFill="1" applyBorder="1" applyAlignment="1" applyProtection="1">
      <alignment horizontal="center"/>
    </xf>
    <xf numFmtId="4" fontId="28" fillId="0" borderId="50" xfId="41" applyNumberFormat="1" applyFont="1" applyFill="1" applyBorder="1" applyAlignment="1" applyProtection="1">
      <alignment horizontal="center"/>
    </xf>
    <xf numFmtId="4" fontId="28" fillId="0" borderId="34" xfId="41" applyNumberFormat="1" applyFont="1" applyFill="1" applyBorder="1" applyAlignment="1" applyProtection="1">
      <alignment horizontal="center"/>
    </xf>
    <xf numFmtId="4" fontId="28" fillId="0" borderId="32" xfId="41" applyNumberFormat="1" applyFont="1" applyFill="1" applyBorder="1" applyAlignment="1" applyProtection="1">
      <alignment horizontal="center"/>
    </xf>
    <xf numFmtId="4" fontId="28" fillId="0" borderId="27" xfId="41" applyNumberFormat="1" applyFont="1" applyFill="1" applyBorder="1" applyAlignment="1" applyProtection="1">
      <alignment horizontal="center"/>
    </xf>
    <xf numFmtId="4" fontId="28" fillId="0" borderId="29" xfId="41" applyNumberFormat="1" applyFont="1" applyFill="1" applyBorder="1" applyAlignment="1" applyProtection="1">
      <alignment horizontal="center"/>
    </xf>
    <xf numFmtId="4" fontId="28" fillId="0" borderId="51" xfId="41" applyNumberFormat="1" applyFont="1" applyFill="1" applyBorder="1" applyAlignment="1" applyProtection="1">
      <alignment horizontal="center"/>
    </xf>
    <xf numFmtId="4" fontId="28" fillId="0" borderId="31" xfId="41" applyNumberFormat="1" applyFont="1" applyFill="1" applyBorder="1" applyAlignment="1" applyProtection="1">
      <alignment horizontal="center"/>
    </xf>
    <xf numFmtId="0" fontId="28" fillId="0" borderId="59" xfId="41" applyFont="1" applyFill="1" applyBorder="1" applyAlignment="1">
      <alignment horizontal="left"/>
    </xf>
    <xf numFmtId="179" fontId="28" fillId="0" borderId="60" xfId="41" applyNumberFormat="1" applyFont="1" applyFill="1" applyBorder="1" applyAlignment="1">
      <alignment horizontal="right"/>
    </xf>
    <xf numFmtId="179" fontId="28" fillId="0" borderId="60" xfId="41" quotePrefix="1" applyNumberFormat="1" applyFont="1" applyFill="1" applyBorder="1" applyAlignment="1">
      <alignment horizontal="right"/>
    </xf>
    <xf numFmtId="0" fontId="28" fillId="0" borderId="60" xfId="0" applyFont="1" applyBorder="1" applyAlignment="1">
      <alignment horizontal="right"/>
    </xf>
    <xf numFmtId="4" fontId="28" fillId="0" borderId="60" xfId="41" applyNumberFormat="1" applyFont="1" applyFill="1" applyBorder="1" applyAlignment="1">
      <alignment horizontal="right"/>
    </xf>
    <xf numFmtId="4" fontId="28" fillId="0" borderId="61" xfId="41" applyNumberFormat="1" applyFont="1" applyFill="1" applyBorder="1" applyAlignment="1">
      <alignment horizontal="right"/>
    </xf>
    <xf numFmtId="0" fontId="67" fillId="0" borderId="0" xfId="0" applyFont="1" applyAlignment="1">
      <alignment horizontal="center"/>
    </xf>
    <xf numFmtId="0" fontId="34" fillId="4" borderId="0" xfId="67" applyFont="1" applyFill="1" applyAlignment="1">
      <alignment horizontal="center"/>
    </xf>
    <xf numFmtId="0" fontId="11" fillId="10" borderId="0" xfId="67" applyFont="1" applyFill="1" applyAlignment="1">
      <alignment horizontal="center"/>
    </xf>
    <xf numFmtId="0" fontId="0" fillId="11" borderId="0" xfId="0" applyFill="1"/>
    <xf numFmtId="0" fontId="0" fillId="11" borderId="0" xfId="0" applyFill="1" applyAlignment="1">
      <alignment horizontal="center"/>
    </xf>
    <xf numFmtId="0" fontId="66" fillId="0" borderId="0" xfId="0" applyFont="1" applyAlignment="1">
      <alignment horizontal="center"/>
    </xf>
    <xf numFmtId="0" fontId="53" fillId="0" borderId="0" xfId="69" applyFont="1"/>
    <xf numFmtId="0" fontId="11" fillId="4" borderId="0" xfId="69" applyFont="1" applyFill="1"/>
    <xf numFmtId="0" fontId="11" fillId="0" borderId="0" xfId="70"/>
    <xf numFmtId="0" fontId="68" fillId="4" borderId="0" xfId="69" applyFont="1" applyFill="1" applyAlignment="1">
      <alignment horizontal="right"/>
    </xf>
    <xf numFmtId="49" fontId="40" fillId="4" borderId="0" xfId="69" quotePrefix="1" applyNumberFormat="1" applyFont="1" applyFill="1" applyAlignment="1">
      <alignment horizontal="left"/>
    </xf>
    <xf numFmtId="0" fontId="59" fillId="0" borderId="0" xfId="0" applyFont="1"/>
    <xf numFmtId="0" fontId="55" fillId="0" borderId="0" xfId="69"/>
    <xf numFmtId="0" fontId="55" fillId="4" borderId="0" xfId="69" quotePrefix="1" applyFill="1"/>
    <xf numFmtId="0" fontId="11" fillId="0" borderId="0" xfId="70" applyAlignment="1">
      <alignment horizontal="left"/>
    </xf>
    <xf numFmtId="0" fontId="55" fillId="0" borderId="0" xfId="0" applyFont="1"/>
    <xf numFmtId="0" fontId="0" fillId="0" borderId="0" xfId="0" applyFill="1" applyAlignment="1"/>
    <xf numFmtId="0" fontId="0" fillId="0" borderId="0" xfId="0" applyAlignment="1"/>
    <xf numFmtId="0" fontId="58" fillId="7" borderId="23" xfId="0" applyFont="1" applyFill="1" applyBorder="1" applyAlignment="1">
      <alignment horizontal="left"/>
    </xf>
    <xf numFmtId="0" fontId="58" fillId="7" borderId="24" xfId="0" applyFont="1" applyFill="1" applyBorder="1" applyAlignment="1">
      <alignment horizontal="left"/>
    </xf>
    <xf numFmtId="0" fontId="58" fillId="7" borderId="25" xfId="0" applyFont="1" applyFill="1" applyBorder="1" applyAlignment="1">
      <alignment horizontal="left"/>
    </xf>
    <xf numFmtId="0" fontId="44" fillId="7" borderId="23" xfId="0" applyNumberFormat="1" applyFont="1" applyFill="1" applyBorder="1" applyAlignment="1">
      <alignment horizontal="center"/>
    </xf>
    <xf numFmtId="0" fontId="44" fillId="7" borderId="25" xfId="0" applyNumberFormat="1" applyFont="1" applyFill="1" applyBorder="1" applyAlignment="1">
      <alignment horizontal="center"/>
    </xf>
    <xf numFmtId="0" fontId="11" fillId="0" borderId="0" xfId="0" applyFont="1" applyAlignment="1">
      <alignment horizontal="justify" vertical="top" wrapText="1"/>
    </xf>
    <xf numFmtId="0" fontId="27" fillId="0" borderId="52" xfId="41" applyFont="1" applyFill="1" applyBorder="1" applyAlignment="1">
      <alignment horizontal="center" wrapText="1"/>
    </xf>
    <xf numFmtId="0" fontId="27" fillId="0" borderId="3" xfId="41" applyFont="1" applyFill="1" applyBorder="1" applyAlignment="1">
      <alignment horizontal="center" wrapText="1"/>
    </xf>
    <xf numFmtId="0" fontId="27" fillId="0" borderId="5" xfId="41" applyFont="1" applyFill="1" applyBorder="1" applyAlignment="1">
      <alignment horizontal="center" wrapText="1"/>
    </xf>
  </cellXfs>
  <cellStyles count="71">
    <cellStyle name="Calc Currency (0)" xfId="1"/>
    <cellStyle name="Calc Currency (2)" xfId="2"/>
    <cellStyle name="Calc Percent (0)" xfId="3"/>
    <cellStyle name="Calc Percent (1)" xfId="4"/>
    <cellStyle name="Calc Percent (2)" xfId="5"/>
    <cellStyle name="Calc Units (0)" xfId="6"/>
    <cellStyle name="Calc Units (1)" xfId="7"/>
    <cellStyle name="Calc Units (2)" xfId="8"/>
    <cellStyle name="Code" xfId="9"/>
    <cellStyle name="Comma" xfId="10" builtinId="3"/>
    <cellStyle name="Comma [00]" xfId="11"/>
    <cellStyle name="Currency [00]" xfId="12"/>
    <cellStyle name="DataBases" xfId="13"/>
    <cellStyle name="DataToHide" xfId="14"/>
    <cellStyle name="Date Short" xfId="15"/>
    <cellStyle name="DELTA" xfId="16"/>
    <cellStyle name="Enter Currency (0)" xfId="17"/>
    <cellStyle name="Enter Currency (2)" xfId="18"/>
    <cellStyle name="Enter Units (0)" xfId="19"/>
    <cellStyle name="Enter Units (1)" xfId="20"/>
    <cellStyle name="Enter Units (2)" xfId="21"/>
    <cellStyle name="Entities" xfId="22"/>
    <cellStyle name="Euro" xfId="23"/>
    <cellStyle name="Final_Data" xfId="24"/>
    <cellStyle name="Footnote" xfId="25"/>
    <cellStyle name="Grey" xfId="26"/>
    <cellStyle name="Header1" xfId="27"/>
    <cellStyle name="Header2" xfId="28"/>
    <cellStyle name="Heading" xfId="29"/>
    <cellStyle name="Hyperlink" xfId="68" builtinId="8"/>
    <cellStyle name="Input [yellow]" xfId="30"/>
    <cellStyle name="Link Currency (0)" xfId="31"/>
    <cellStyle name="Link Currency (2)" xfId="32"/>
    <cellStyle name="Link Units (0)" xfId="33"/>
    <cellStyle name="Link Units (1)" xfId="34"/>
    <cellStyle name="Link Units (2)" xfId="35"/>
    <cellStyle name="LookUpText" xfId="36"/>
    <cellStyle name="Normal" xfId="0" builtinId="0"/>
    <cellStyle name="Normal - Style1" xfId="37"/>
    <cellStyle name="Normal 14" xfId="69"/>
    <cellStyle name="Normal 2" xfId="66"/>
    <cellStyle name="Normal 3" xfId="67"/>
    <cellStyle name="Normal_Bradford Final" xfId="38"/>
    <cellStyle name="Normal_CIQ Beta Calculator" xfId="39"/>
    <cellStyle name="Normal_FS-temp-cg" xfId="40"/>
    <cellStyle name="Normal_NEW-WACC" xfId="41"/>
    <cellStyle name="Normal_One Pager Capital IQ Template" xfId="42"/>
    <cellStyle name="Normal_SNL_REIT_M&amp;A-Template_v1" xfId="70"/>
    <cellStyle name="Normal_TearSheet" xfId="65"/>
    <cellStyle name="Normal_VF Corp" xfId="43"/>
    <cellStyle name="OScommands" xfId="44"/>
    <cellStyle name="paint" xfId="45"/>
    <cellStyle name="Percent [0]" xfId="46"/>
    <cellStyle name="Percent [00]" xfId="47"/>
    <cellStyle name="Percent [2]" xfId="48"/>
    <cellStyle name="Periods" xfId="49"/>
    <cellStyle name="PrePop Currency (0)" xfId="50"/>
    <cellStyle name="PrePop Currency (2)" xfId="51"/>
    <cellStyle name="PrePop Units (0)" xfId="52"/>
    <cellStyle name="PrePop Units (1)" xfId="53"/>
    <cellStyle name="PrePop Units (2)" xfId="54"/>
    <cellStyle name="ReadInData" xfId="55"/>
    <cellStyle name="ReportNums" xfId="56"/>
    <cellStyle name="Strikethru" xfId="57"/>
    <cellStyle name="Table" xfId="58"/>
    <cellStyle name="Text Indent A" xfId="59"/>
    <cellStyle name="Text Indent B" xfId="60"/>
    <cellStyle name="Text Indent C" xfId="61"/>
    <cellStyle name="UI Background" xfId="62"/>
    <cellStyle name="UIScreenText" xfId="63"/>
    <cellStyle name="Variables" xfId="6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FFE26D"/>
      <rgbColor rgb="000000FF"/>
      <rgbColor rgb="00009EA6"/>
      <rgbColor rgb="00DFB793"/>
      <rgbColor rgb="001E3086"/>
      <rgbColor rgb="00800000"/>
      <rgbColor rgb="00008000"/>
      <rgbColor rgb="00000080"/>
      <rgbColor rgb="00808000"/>
      <rgbColor rgb="00800080"/>
      <rgbColor rgb="00008080"/>
      <rgbColor rgb="007D2364"/>
      <rgbColor rgb="005A5A5A"/>
      <rgbColor rgb="00E31837"/>
      <rgbColor rgb="0000B1B0"/>
      <rgbColor rgb="00919195"/>
      <rgbColor rgb="00B5E1E1"/>
      <rgbColor rgb="00006C67"/>
      <rgbColor rgb="005A3CE6"/>
      <rgbColor rgb="00000000"/>
      <rgbColor rgb="007D2364"/>
      <rgbColor rgb="00E31837"/>
      <rgbColor rgb="0000B1B0"/>
      <rgbColor rgb="00919195"/>
      <rgbColor rgb="00B5E1E1"/>
      <rgbColor rgb="00006C67"/>
      <rgbColor rgb="005A3CE6"/>
      <rgbColor rgb="00000000"/>
      <rgbColor rgb="007D2364"/>
      <rgbColor rgb="00008000"/>
      <rgbColor rgb="00006C67"/>
      <rgbColor rgb="00B5E1E1"/>
      <rgbColor rgb="00919195"/>
      <rgbColor rgb="005A3CE6"/>
      <rgbColor rgb="00E31837"/>
      <rgbColor rgb="00000000"/>
      <rgbColor rgb="0000B1B0"/>
      <rgbColor rgb="003366FF"/>
      <rgbColor rgb="0033CCCC"/>
      <rgbColor rgb="0099CC00"/>
      <rgbColor rgb="00008C03"/>
      <rgbColor rgb="00FF9900"/>
      <rgbColor rgb="00FF6600"/>
      <rgbColor rgb="00666699"/>
      <rgbColor rgb="00DFDFDF"/>
      <rgbColor rgb="00003366"/>
      <rgbColor rgb="00339966"/>
      <rgbColor rgb="00003300"/>
      <rgbColor rgb="00333300"/>
      <rgbColor rgb="00993300"/>
      <rgbColor rgb="000000FF"/>
      <rgbColor rgb="00333399"/>
      <rgbColor rgb="00333333"/>
    </indexedColors>
    <mruColors>
      <color rgb="FFFFCC99"/>
      <color rgb="FF008000"/>
      <color rgb="FF525252"/>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177165</xdr:colOff>
      <xdr:row>1</xdr:row>
      <xdr:rowOff>514350</xdr:rowOff>
    </xdr:to>
    <xdr:pic>
      <xdr:nvPicPr>
        <xdr:cNvPr id="3" name="Picture 2">
          <a:extLst>
            <a:ext uri="{FF2B5EF4-FFF2-40B4-BE49-F238E27FC236}">
              <a16:creationId xmlns:a16="http://schemas.microsoft.com/office/drawing/2014/main" id="{8686FC8E-FE26-4D5B-B269-BA5FF47ACF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137160"/>
          <a:ext cx="26765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754380</xdr:colOff>
          <xdr:row>6</xdr:row>
          <xdr:rowOff>99060</xdr:rowOff>
        </xdr:from>
        <xdr:to>
          <xdr:col>7</xdr:col>
          <xdr:colOff>693420</xdr:colOff>
          <xdr:row>8</xdr:row>
          <xdr:rowOff>38100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487680</xdr:colOff>
          <xdr:row>6</xdr:row>
          <xdr:rowOff>76200</xdr:rowOff>
        </xdr:from>
        <xdr:to>
          <xdr:col>4</xdr:col>
          <xdr:colOff>708660</xdr:colOff>
          <xdr:row>8</xdr:row>
          <xdr:rowOff>30480</xdr:rowOff>
        </xdr:to>
        <xdr:sp macro="" textlink="">
          <xdr:nvSpPr>
            <xdr:cNvPr id="1071" name="Button 47" hidden="1">
              <a:extLst>
                <a:ext uri="{63B3BB69-23CF-44E3-9099-C40C66FF867C}">
                  <a14:compatExt spid="_x0000_s1071"/>
                </a:ext>
                <a:ext uri="{FF2B5EF4-FFF2-40B4-BE49-F238E27FC236}">
                  <a16:creationId xmlns:a16="http://schemas.microsoft.com/office/drawing/2014/main" id="{00000000-0008-0000-0300-00002F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REFRESH</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sultbai.local\documents\Users\yjanam.CIQHYD\AppData\Local\Capital%20IQ\Office%20Plug-in\Templates\Valuation\+Historical%20Beta%20Calcul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a Definitions"/>
      <sheetName val="Beta"/>
      <sheetName val="Beta DATA SHEET"/>
    </sheetNames>
    <sheetDataSet>
      <sheetData sheetId="0" refreshError="1"/>
      <sheetData sheetId="1" refreshError="1"/>
      <sheetData sheetId="2">
        <row r="18">
          <cell r="B18">
            <v>44074</v>
          </cell>
        </row>
        <row r="19">
          <cell r="B19">
            <v>44043</v>
          </cell>
        </row>
        <row r="20">
          <cell r="B20">
            <v>44012</v>
          </cell>
        </row>
        <row r="21">
          <cell r="B21">
            <v>43980</v>
          </cell>
        </row>
        <row r="22">
          <cell r="B22">
            <v>43951</v>
          </cell>
        </row>
        <row r="23">
          <cell r="B23">
            <v>43921</v>
          </cell>
        </row>
        <row r="24">
          <cell r="B24">
            <v>43889</v>
          </cell>
        </row>
        <row r="25">
          <cell r="B25">
            <v>43861</v>
          </cell>
        </row>
        <row r="26">
          <cell r="B26">
            <v>43830</v>
          </cell>
        </row>
        <row r="27">
          <cell r="B27">
            <v>43798</v>
          </cell>
        </row>
        <row r="28">
          <cell r="B28">
            <v>43769</v>
          </cell>
        </row>
        <row r="29">
          <cell r="B29">
            <v>43738</v>
          </cell>
        </row>
        <row r="30">
          <cell r="B30">
            <v>43707</v>
          </cell>
        </row>
        <row r="31">
          <cell r="B31">
            <v>43677</v>
          </cell>
        </row>
        <row r="32">
          <cell r="B32">
            <v>43644</v>
          </cell>
        </row>
        <row r="33">
          <cell r="B33">
            <v>43616</v>
          </cell>
        </row>
        <row r="34">
          <cell r="B34">
            <v>43585</v>
          </cell>
        </row>
        <row r="35">
          <cell r="B35">
            <v>43553</v>
          </cell>
        </row>
        <row r="36">
          <cell r="B36">
            <v>43524</v>
          </cell>
        </row>
        <row r="37">
          <cell r="B37">
            <v>43496</v>
          </cell>
        </row>
        <row r="38">
          <cell r="B38">
            <v>43465</v>
          </cell>
        </row>
        <row r="39">
          <cell r="B39">
            <v>43434</v>
          </cell>
        </row>
        <row r="40">
          <cell r="B40">
            <v>43404</v>
          </cell>
        </row>
        <row r="41">
          <cell r="B41">
            <v>43371</v>
          </cell>
        </row>
      </sheetData>
    </sheetDataSet>
  </externalBook>
</externalLink>
</file>

<file path=xl/theme/theme1.xml><?xml version="1.0" encoding="utf-8"?>
<a:theme xmlns:a="http://schemas.openxmlformats.org/drawingml/2006/main" name="Office Theme">
  <a:themeElements>
    <a:clrScheme name="S&amp;P Updated">
      <a:dk1>
        <a:srgbClr val="000000"/>
      </a:dk1>
      <a:lt1>
        <a:srgbClr val="FFFFFF"/>
      </a:lt1>
      <a:dk2>
        <a:srgbClr val="5A5A5A"/>
      </a:dk2>
      <a:lt2>
        <a:srgbClr val="DFDFDF"/>
      </a:lt2>
      <a:accent1>
        <a:srgbClr val="E31837"/>
      </a:accent1>
      <a:accent2>
        <a:srgbClr val="00B1B0"/>
      </a:accent2>
      <a:accent3>
        <a:srgbClr val="919195"/>
      </a:accent3>
      <a:accent4>
        <a:srgbClr val="B5E1E1"/>
      </a:accent4>
      <a:accent5>
        <a:srgbClr val="006C67"/>
      </a:accent5>
      <a:accent6>
        <a:srgbClr val="5A3CE6"/>
      </a:accent6>
      <a:hlink>
        <a:srgbClr val="0000FF"/>
      </a:hlink>
      <a:folHlink>
        <a:srgbClr val="800080"/>
      </a:folHlink>
    </a:clrScheme>
    <a:fontScheme name="S&amp;P Capital IQ 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upport.CapIQPro@spglobal.co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heetViews>
  <sheetFormatPr defaultRowHeight="13.8" x14ac:dyDescent="0.25"/>
  <sheetData>
    <row r="1" spans="1:1" x14ac:dyDescent="0.25">
      <c r="A1" t="s">
        <v>5600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R46"/>
  <sheetViews>
    <sheetView showGridLines="0" zoomScaleNormal="100" zoomScaleSheetLayoutView="80" workbookViewId="0">
      <selection activeCell="H14" sqref="H14"/>
    </sheetView>
  </sheetViews>
  <sheetFormatPr defaultColWidth="9.109375" defaultRowHeight="10.199999999999999" x14ac:dyDescent="0.2"/>
  <cols>
    <col min="1" max="1" width="2.6640625" style="1" customWidth="1"/>
    <col min="2" max="2" width="9.109375" style="1" customWidth="1"/>
    <col min="3" max="5" width="9.109375" style="1"/>
    <col min="6" max="6" width="10.6640625" style="1" bestFit="1" customWidth="1"/>
    <col min="7" max="8" width="9.109375" style="1"/>
    <col min="9" max="9" width="9.109375" style="1" customWidth="1"/>
    <col min="10" max="15" width="9.109375" style="1"/>
    <col min="16" max="18" width="9.109375" style="1" customWidth="1"/>
    <col min="19" max="16384" width="9.109375" style="1"/>
  </cols>
  <sheetData>
    <row r="1" spans="2:18" ht="11.25" customHeight="1" x14ac:dyDescent="0.2"/>
    <row r="2" spans="2:18" ht="45" customHeight="1" x14ac:dyDescent="0.2">
      <c r="B2" s="139" t="s">
        <v>5554</v>
      </c>
      <c r="C2" s="140"/>
      <c r="D2" s="140"/>
      <c r="E2" s="140"/>
      <c r="F2" s="139"/>
      <c r="G2" s="139"/>
      <c r="H2" s="140"/>
      <c r="I2" s="140"/>
      <c r="J2" s="140"/>
      <c r="K2" s="140"/>
      <c r="L2" s="140"/>
      <c r="M2" s="140"/>
      <c r="N2" s="140"/>
      <c r="O2" s="140"/>
      <c r="P2" s="140"/>
      <c r="Q2" s="140"/>
      <c r="R2" s="140"/>
    </row>
    <row r="3" spans="2:18" ht="12.6" customHeight="1" x14ac:dyDescent="0.25">
      <c r="B3" s="119" t="s">
        <v>19</v>
      </c>
      <c r="C3" s="113"/>
      <c r="D3" s="113"/>
      <c r="E3" s="113"/>
      <c r="F3" s="114"/>
      <c r="G3" s="114"/>
      <c r="H3" s="113"/>
      <c r="I3" s="113"/>
      <c r="L3" s="337" t="s">
        <v>20</v>
      </c>
      <c r="M3" s="338"/>
      <c r="N3" s="339"/>
      <c r="O3" s="339"/>
      <c r="P3" s="113"/>
      <c r="Q3" s="113"/>
      <c r="R3" s="113"/>
    </row>
    <row r="4" spans="2:18" x14ac:dyDescent="0.2">
      <c r="B4" s="117" t="s">
        <v>5567</v>
      </c>
      <c r="C4" s="113"/>
      <c r="D4" s="113"/>
      <c r="E4" s="113"/>
      <c r="F4" s="114"/>
      <c r="G4" s="114"/>
      <c r="H4" s="113"/>
      <c r="I4" s="113"/>
      <c r="L4" s="338" t="s">
        <v>5568</v>
      </c>
      <c r="M4" s="338"/>
      <c r="N4" s="339"/>
      <c r="O4" s="339"/>
      <c r="P4" s="113"/>
      <c r="Q4" s="113"/>
      <c r="R4" s="113"/>
    </row>
    <row r="5" spans="2:18" ht="12" x14ac:dyDescent="0.25">
      <c r="B5" s="117" t="s">
        <v>5444</v>
      </c>
      <c r="C5" s="113"/>
      <c r="D5" s="113"/>
      <c r="E5" s="113"/>
      <c r="F5" s="114"/>
      <c r="G5" s="114"/>
      <c r="H5" s="113"/>
      <c r="I5" s="113"/>
      <c r="L5" s="340" t="s">
        <v>35</v>
      </c>
      <c r="M5" s="341" t="s">
        <v>5569</v>
      </c>
      <c r="N5" s="342"/>
      <c r="O5" s="342"/>
      <c r="P5" s="113"/>
      <c r="Q5" s="113"/>
      <c r="R5" s="113"/>
    </row>
    <row r="6" spans="2:18" s="124" customFormat="1" ht="11.25" customHeight="1" x14ac:dyDescent="0.2">
      <c r="B6" s="118" t="s">
        <v>5445</v>
      </c>
      <c r="C6" s="123"/>
      <c r="D6" s="123"/>
      <c r="E6" s="123"/>
      <c r="L6" s="343"/>
      <c r="M6" s="344" t="s">
        <v>37</v>
      </c>
      <c r="N6" s="339"/>
      <c r="O6" s="339"/>
      <c r="P6" s="1"/>
      <c r="Q6" s="1"/>
      <c r="R6" s="1"/>
    </row>
    <row r="7" spans="2:18" s="124" customFormat="1" ht="11.25" customHeight="1" x14ac:dyDescent="0.2">
      <c r="B7" s="118"/>
      <c r="C7" s="123"/>
      <c r="D7" s="123"/>
      <c r="E7" s="123"/>
      <c r="L7" s="343"/>
      <c r="M7" s="344" t="s">
        <v>36</v>
      </c>
      <c r="N7" s="339"/>
      <c r="O7" s="339"/>
      <c r="P7" s="1"/>
      <c r="Q7" s="1"/>
      <c r="R7" s="1"/>
    </row>
    <row r="8" spans="2:18" s="124" customFormat="1" ht="11.25" customHeight="1" x14ac:dyDescent="0.25">
      <c r="B8" s="119" t="s">
        <v>21</v>
      </c>
      <c r="C8" s="123"/>
      <c r="D8" s="123"/>
      <c r="E8" s="123"/>
      <c r="L8" s="343"/>
      <c r="M8" s="345" t="s">
        <v>5570</v>
      </c>
      <c r="N8" s="346"/>
      <c r="O8" s="346"/>
      <c r="P8" s="1"/>
      <c r="Q8" s="1"/>
      <c r="R8" s="1"/>
    </row>
    <row r="9" spans="2:18" s="124" customFormat="1" ht="11.25" customHeight="1" x14ac:dyDescent="0.25">
      <c r="B9" s="125" t="s">
        <v>5452</v>
      </c>
      <c r="C9" s="126"/>
      <c r="D9" s="126"/>
      <c r="E9" s="122" t="s">
        <v>5446</v>
      </c>
      <c r="F9" s="349" t="s">
        <v>27</v>
      </c>
      <c r="G9" s="350"/>
      <c r="H9" s="351"/>
      <c r="L9" s="340" t="s">
        <v>38</v>
      </c>
      <c r="M9" s="345" t="s">
        <v>5571</v>
      </c>
      <c r="N9" s="346"/>
      <c r="O9" s="346"/>
      <c r="P9" s="128"/>
      <c r="Q9" s="128"/>
      <c r="R9" s="128"/>
    </row>
    <row r="10" spans="2:18" s="124" customFormat="1" ht="11.25" customHeight="1" x14ac:dyDescent="0.25">
      <c r="B10" s="126"/>
      <c r="C10" s="126"/>
      <c r="D10" s="126"/>
      <c r="F10" s="126"/>
      <c r="J10" s="129"/>
      <c r="K10" s="55"/>
      <c r="L10" s="54"/>
      <c r="M10" s="127"/>
      <c r="N10" s="56"/>
      <c r="P10" s="128"/>
      <c r="Q10" s="128"/>
      <c r="R10" s="128"/>
    </row>
    <row r="11" spans="2:18" s="124" customFormat="1" ht="11.25" customHeight="1" x14ac:dyDescent="0.25">
      <c r="B11" s="130" t="s">
        <v>5453</v>
      </c>
      <c r="C11" s="131"/>
      <c r="D11" s="131"/>
      <c r="E11" s="122" t="s">
        <v>5449</v>
      </c>
      <c r="F11" s="144" t="s">
        <v>4</v>
      </c>
      <c r="J11" s="132"/>
      <c r="K11" s="58"/>
      <c r="L11" s="54"/>
      <c r="M11" s="127"/>
      <c r="N11" s="59"/>
      <c r="P11" s="128"/>
      <c r="Q11" s="128"/>
      <c r="R11" s="128"/>
    </row>
    <row r="12" spans="2:18" s="124" customFormat="1" ht="11.25" customHeight="1" x14ac:dyDescent="0.25">
      <c r="C12" s="126"/>
      <c r="D12" s="126"/>
      <c r="J12" s="133" t="s">
        <v>22</v>
      </c>
      <c r="M12" s="126"/>
      <c r="N12" s="126"/>
      <c r="O12" s="134"/>
      <c r="P12" s="128"/>
      <c r="Q12" s="128"/>
      <c r="R12" s="128"/>
    </row>
    <row r="13" spans="2:18" s="124" customFormat="1" ht="11.25" customHeight="1" x14ac:dyDescent="0.25">
      <c r="B13" s="130" t="s">
        <v>5454</v>
      </c>
      <c r="C13" s="126"/>
      <c r="D13" s="126"/>
      <c r="E13" s="122" t="s">
        <v>5447</v>
      </c>
      <c r="F13" s="145">
        <v>43595</v>
      </c>
      <c r="J13" s="123" t="str">
        <f ca="1">"Copyright © "&amp;YEAR(TODAY())&amp;" S&amp;P Global Market Intelligence LLC (and its affiliates as applicable) – All rights reserved."</f>
        <v>Copyright © 2024 S&amp;P Global Market Intelligence LLC (and its affiliates as applicable) – All rights reserved.</v>
      </c>
      <c r="M13" s="127"/>
      <c r="N13" s="127"/>
      <c r="O13" s="54"/>
      <c r="P13" s="128"/>
      <c r="Q13" s="128"/>
      <c r="R13" s="128"/>
    </row>
    <row r="14" spans="2:18" s="124" customFormat="1" ht="11.25" customHeight="1" x14ac:dyDescent="0.25">
      <c r="B14" s="143" t="s">
        <v>5277</v>
      </c>
      <c r="C14" s="126"/>
      <c r="D14" s="126"/>
      <c r="E14" s="122" t="s">
        <v>5448</v>
      </c>
      <c r="F14" s="145">
        <v>45422</v>
      </c>
      <c r="J14" s="123" t="s">
        <v>23</v>
      </c>
      <c r="M14" s="127"/>
      <c r="P14" s="128"/>
      <c r="Q14" s="128"/>
      <c r="R14" s="128"/>
    </row>
    <row r="15" spans="2:18" s="124" customFormat="1" ht="11.25" customHeight="1" x14ac:dyDescent="0.25">
      <c r="C15" s="126"/>
      <c r="D15" s="126"/>
      <c r="J15" s="123" t="s">
        <v>24</v>
      </c>
      <c r="M15" s="127"/>
      <c r="P15" s="128"/>
      <c r="Q15" s="128"/>
      <c r="R15" s="128"/>
    </row>
    <row r="16" spans="2:18" s="124" customFormat="1" ht="11.25" customHeight="1" x14ac:dyDescent="0.25">
      <c r="B16" s="135" t="s">
        <v>5557</v>
      </c>
      <c r="C16" s="126"/>
      <c r="D16" s="126"/>
      <c r="E16" s="122" t="s">
        <v>5450</v>
      </c>
      <c r="F16" s="146">
        <v>0.23499999999999999</v>
      </c>
      <c r="M16" s="127"/>
      <c r="N16" s="127"/>
      <c r="O16" s="54"/>
      <c r="P16" s="128"/>
      <c r="Q16" s="128"/>
      <c r="R16" s="128"/>
    </row>
    <row r="17" spans="2:18" s="124" customFormat="1" ht="11.25" customHeight="1" x14ac:dyDescent="0.25">
      <c r="B17" s="143"/>
      <c r="C17" s="126"/>
      <c r="D17" s="126"/>
      <c r="J17" s="57"/>
      <c r="K17" s="128"/>
      <c r="L17" s="54"/>
      <c r="M17" s="127"/>
      <c r="N17" s="127"/>
      <c r="O17" s="54"/>
      <c r="P17" s="128"/>
      <c r="Q17" s="128"/>
      <c r="R17" s="128"/>
    </row>
    <row r="18" spans="2:18" s="124" customFormat="1" ht="11.25" customHeight="1" x14ac:dyDescent="0.25">
      <c r="B18" s="124" t="s">
        <v>5455</v>
      </c>
      <c r="C18" s="126"/>
      <c r="D18" s="126"/>
      <c r="E18" s="122" t="s">
        <v>5451</v>
      </c>
      <c r="F18" s="352" t="s">
        <v>5315</v>
      </c>
      <c r="G18" s="353"/>
      <c r="H18" s="126"/>
      <c r="K18" s="126"/>
      <c r="M18" s="126"/>
      <c r="N18" s="126"/>
      <c r="O18" s="126"/>
      <c r="P18" s="128"/>
      <c r="Q18" s="128"/>
      <c r="R18" s="128"/>
    </row>
    <row r="19" spans="2:18" s="124" customFormat="1" ht="11.25" customHeight="1" x14ac:dyDescent="0.25">
      <c r="C19" s="126"/>
      <c r="D19" s="126"/>
      <c r="F19" s="126"/>
      <c r="G19" s="126"/>
      <c r="H19" s="126"/>
      <c r="K19" s="126"/>
      <c r="M19" s="126"/>
      <c r="N19" s="126"/>
      <c r="O19" s="126"/>
      <c r="P19" s="128"/>
      <c r="Q19" s="128"/>
      <c r="R19" s="128"/>
    </row>
    <row r="20" spans="2:18" s="124" customFormat="1" ht="11.25" customHeight="1" x14ac:dyDescent="0.25">
      <c r="B20" s="298" t="s">
        <v>5558</v>
      </c>
      <c r="C20" s="137"/>
      <c r="D20" s="137"/>
      <c r="E20" s="137"/>
      <c r="F20" s="137"/>
      <c r="G20" s="137"/>
      <c r="H20" s="137"/>
      <c r="I20" s="138"/>
      <c r="J20" s="138"/>
      <c r="K20" s="137"/>
      <c r="L20" s="138"/>
      <c r="M20" s="137"/>
      <c r="N20" s="137"/>
      <c r="O20" s="136"/>
      <c r="P20" s="136"/>
      <c r="Q20" s="136"/>
      <c r="R20" s="136"/>
    </row>
    <row r="21" spans="2:18" s="124" customFormat="1" ht="11.25" customHeight="1" x14ac:dyDescent="0.25">
      <c r="B21" s="127"/>
      <c r="C21" s="131"/>
      <c r="D21" s="131"/>
      <c r="E21" s="131"/>
      <c r="F21" s="131"/>
      <c r="G21" s="131"/>
      <c r="H21" s="131"/>
      <c r="K21" s="131"/>
      <c r="M21" s="131"/>
      <c r="N21" s="131"/>
      <c r="O21" s="127"/>
      <c r="P21" s="127"/>
      <c r="Q21" s="127"/>
      <c r="R21" s="127"/>
    </row>
    <row r="22" spans="2:18" ht="12" x14ac:dyDescent="0.25">
      <c r="B22" s="141" t="s">
        <v>5457</v>
      </c>
      <c r="C22" s="142"/>
      <c r="D22" s="142"/>
      <c r="E22" s="142"/>
      <c r="F22" s="142"/>
      <c r="G22" s="142"/>
      <c r="H22" s="142"/>
      <c r="I22" s="142"/>
      <c r="J22" s="142"/>
      <c r="K22" s="142"/>
      <c r="L22" s="142"/>
      <c r="M22" s="142"/>
      <c r="N22" s="142"/>
      <c r="O22" s="142"/>
      <c r="P22" s="142"/>
      <c r="Q22" s="142"/>
      <c r="R22" s="142"/>
    </row>
    <row r="24" spans="2:18" ht="11.25" customHeight="1" x14ac:dyDescent="0.2">
      <c r="B24" s="62" t="s">
        <v>1</v>
      </c>
      <c r="C24" s="62"/>
      <c r="D24" s="62"/>
      <c r="E24" s="62"/>
      <c r="F24" s="62"/>
      <c r="G24" s="62"/>
      <c r="H24" s="62"/>
      <c r="I24" s="62"/>
      <c r="J24" s="62"/>
      <c r="K24" s="62"/>
      <c r="L24" s="62"/>
      <c r="M24" s="62"/>
      <c r="N24" s="62"/>
      <c r="O24" s="62"/>
      <c r="P24" s="62"/>
      <c r="Q24" s="62"/>
      <c r="R24" s="62"/>
    </row>
    <row r="25" spans="2:18" x14ac:dyDescent="0.2">
      <c r="B25" s="354" t="s">
        <v>5458</v>
      </c>
      <c r="C25" s="354"/>
      <c r="D25" s="354"/>
      <c r="E25" s="354"/>
      <c r="F25" s="354"/>
      <c r="G25" s="354"/>
      <c r="H25" s="354"/>
      <c r="I25" s="354"/>
      <c r="J25" s="354"/>
      <c r="K25" s="354"/>
      <c r="L25" s="354"/>
      <c r="M25" s="354"/>
      <c r="N25" s="354"/>
      <c r="O25" s="354"/>
      <c r="P25" s="354"/>
      <c r="Q25" s="354"/>
      <c r="R25" s="354"/>
    </row>
    <row r="27" spans="2:18" x14ac:dyDescent="0.2">
      <c r="B27" s="62" t="s">
        <v>16</v>
      </c>
      <c r="C27" s="62"/>
      <c r="D27" s="62"/>
      <c r="E27" s="62"/>
      <c r="F27" s="62"/>
      <c r="G27" s="62"/>
      <c r="H27" s="62"/>
      <c r="I27" s="62"/>
      <c r="J27" s="62"/>
      <c r="K27" s="62"/>
      <c r="L27" s="62"/>
      <c r="M27" s="62"/>
      <c r="N27" s="62"/>
      <c r="O27" s="62"/>
      <c r="P27" s="62"/>
      <c r="Q27" s="62"/>
      <c r="R27" s="62"/>
    </row>
    <row r="28" spans="2:18" x14ac:dyDescent="0.2">
      <c r="B28" s="108" t="s">
        <v>5456</v>
      </c>
    </row>
    <row r="29" spans="2:18" x14ac:dyDescent="0.2">
      <c r="B29" s="108"/>
    </row>
    <row r="30" spans="2:18" x14ac:dyDescent="0.2">
      <c r="B30" s="354" t="s">
        <v>5459</v>
      </c>
      <c r="C30" s="354"/>
      <c r="D30" s="354"/>
      <c r="E30" s="354"/>
      <c r="F30" s="354"/>
      <c r="G30" s="354"/>
      <c r="H30" s="354"/>
      <c r="I30" s="354"/>
      <c r="J30" s="354"/>
      <c r="K30" s="354"/>
      <c r="L30" s="354"/>
      <c r="M30" s="354"/>
      <c r="N30" s="354"/>
      <c r="O30" s="354"/>
      <c r="P30" s="354"/>
      <c r="Q30" s="354"/>
      <c r="R30" s="354"/>
    </row>
    <row r="31" spans="2:18" x14ac:dyDescent="0.2">
      <c r="B31" s="354"/>
      <c r="C31" s="354"/>
      <c r="D31" s="354"/>
      <c r="E31" s="354"/>
      <c r="F31" s="354"/>
      <c r="G31" s="354"/>
      <c r="H31" s="354"/>
      <c r="I31" s="354"/>
      <c r="J31" s="354"/>
      <c r="K31" s="354"/>
      <c r="L31" s="354"/>
      <c r="M31" s="354"/>
      <c r="N31" s="354"/>
      <c r="O31" s="354"/>
      <c r="P31" s="354"/>
      <c r="Q31" s="354"/>
      <c r="R31" s="354"/>
    </row>
    <row r="32" spans="2:18" x14ac:dyDescent="0.2">
      <c r="B32" s="354"/>
      <c r="C32" s="354"/>
      <c r="D32" s="354"/>
      <c r="E32" s="354"/>
      <c r="F32" s="354"/>
      <c r="G32" s="354"/>
      <c r="H32" s="354"/>
      <c r="I32" s="354"/>
      <c r="J32" s="354"/>
      <c r="K32" s="354"/>
      <c r="L32" s="354"/>
      <c r="M32" s="354"/>
      <c r="N32" s="354"/>
      <c r="O32" s="354"/>
      <c r="P32" s="354"/>
      <c r="Q32" s="354"/>
      <c r="R32" s="354"/>
    </row>
    <row r="33" spans="2:18" x14ac:dyDescent="0.2">
      <c r="B33" s="354"/>
      <c r="C33" s="354"/>
      <c r="D33" s="354"/>
      <c r="E33" s="354"/>
      <c r="F33" s="354"/>
      <c r="G33" s="354"/>
      <c r="H33" s="354"/>
      <c r="I33" s="354"/>
      <c r="J33" s="354"/>
      <c r="K33" s="354"/>
      <c r="L33" s="354"/>
      <c r="M33" s="354"/>
      <c r="N33" s="354"/>
      <c r="O33" s="354"/>
      <c r="P33" s="354"/>
      <c r="Q33" s="354"/>
      <c r="R33" s="354"/>
    </row>
    <row r="34" spans="2:18" x14ac:dyDescent="0.2">
      <c r="B34" s="108"/>
    </row>
    <row r="35" spans="2:18" x14ac:dyDescent="0.2">
      <c r="B35" s="108" t="s">
        <v>5443</v>
      </c>
    </row>
    <row r="37" spans="2:18" x14ac:dyDescent="0.2">
      <c r="B37" s="108" t="s">
        <v>5442</v>
      </c>
    </row>
    <row r="39" spans="2:18" x14ac:dyDescent="0.2">
      <c r="B39" s="62" t="s">
        <v>64</v>
      </c>
      <c r="C39" s="62"/>
      <c r="D39" s="62"/>
      <c r="E39" s="62"/>
      <c r="F39" s="62"/>
      <c r="G39" s="62"/>
      <c r="H39" s="62"/>
      <c r="I39" s="62"/>
      <c r="J39" s="62"/>
      <c r="K39" s="62"/>
      <c r="L39" s="62"/>
      <c r="M39" s="62"/>
      <c r="N39" s="62"/>
      <c r="O39" s="62"/>
      <c r="P39" s="62"/>
      <c r="Q39" s="62"/>
      <c r="R39" s="62"/>
    </row>
    <row r="40" spans="2:18" x14ac:dyDescent="0.2">
      <c r="B40" s="108" t="s">
        <v>5460</v>
      </c>
    </row>
    <row r="41" spans="2:18" x14ac:dyDescent="0.2">
      <c r="B41" s="2"/>
    </row>
    <row r="42" spans="2:18" x14ac:dyDescent="0.2">
      <c r="B42" s="108" t="s">
        <v>5440</v>
      </c>
    </row>
    <row r="43" spans="2:18" x14ac:dyDescent="0.2">
      <c r="B43" s="2"/>
    </row>
    <row r="44" spans="2:18" x14ac:dyDescent="0.2">
      <c r="B44" s="108" t="s">
        <v>5441</v>
      </c>
    </row>
    <row r="46" spans="2:18" x14ac:dyDescent="0.2">
      <c r="B46" s="121"/>
      <c r="C46" s="121"/>
      <c r="D46" s="121"/>
      <c r="E46" s="121"/>
      <c r="F46" s="121"/>
      <c r="G46" s="121"/>
      <c r="H46" s="121"/>
      <c r="I46" s="121"/>
      <c r="J46" s="121"/>
      <c r="K46" s="121"/>
      <c r="L46" s="121"/>
      <c r="M46" s="121"/>
      <c r="N46" s="121"/>
      <c r="O46" s="121"/>
      <c r="P46" s="121"/>
      <c r="Q46" s="121"/>
      <c r="R46" s="121"/>
    </row>
  </sheetData>
  <mergeCells count="4">
    <mergeCell ref="F9:H9"/>
    <mergeCell ref="F18:G18"/>
    <mergeCell ref="B30:R33"/>
    <mergeCell ref="B25:R25"/>
  </mergeCells>
  <phoneticPr fontId="23" type="noConversion"/>
  <dataValidations count="3">
    <dataValidation type="list" allowBlank="1" showInputMessage="1" showErrorMessage="1" sqref="F18">
      <formula1>Currency_List</formula1>
    </dataValidation>
    <dataValidation type="list" allowBlank="1" showInputMessage="1" showErrorMessage="1" sqref="F11">
      <formula1>Freq</formula1>
    </dataValidation>
    <dataValidation type="list" allowBlank="1" showInputMessage="1" showErrorMessage="1" sqref="F9">
      <formula1>IndicesList</formula1>
    </dataValidation>
  </dataValidations>
  <hyperlinks>
    <hyperlink ref="M9" r:id="rId1"/>
  </hyperlinks>
  <pageMargins left="0.75" right="0.75" top="1" bottom="1" header="0.5" footer="0.5"/>
  <pageSetup scale="56"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525252"/>
  </sheetPr>
  <dimension ref="A1:M10003"/>
  <sheetViews>
    <sheetView showGridLines="0" zoomScaleNormal="100" workbookViewId="0"/>
  </sheetViews>
  <sheetFormatPr defaultColWidth="8" defaultRowHeight="11.25" customHeight="1" outlineLevelRow="1" outlineLevelCol="1" x14ac:dyDescent="0.2"/>
  <cols>
    <col min="1" max="1" width="2.44140625" style="68" customWidth="1"/>
    <col min="2" max="2" width="12.6640625" style="68" customWidth="1"/>
    <col min="3" max="3" width="12.6640625" style="147" customWidth="1"/>
    <col min="4" max="4" width="14" style="147" hidden="1" customWidth="1" outlineLevel="1"/>
    <col min="5" max="5" width="11.6640625" style="68" hidden="1" customWidth="1" outlineLevel="1"/>
    <col min="6" max="6" width="12.6640625" style="68" customWidth="1" collapsed="1"/>
    <col min="7" max="8" width="12.6640625" style="68" customWidth="1"/>
    <col min="9" max="16384" width="8" style="68"/>
  </cols>
  <sheetData>
    <row r="1" spans="2:13" ht="11.25" customHeight="1" x14ac:dyDescent="0.2">
      <c r="C1" s="68"/>
      <c r="D1" s="68"/>
    </row>
    <row r="2" spans="2:13" s="162" customFormat="1" ht="13.8" x14ac:dyDescent="0.25">
      <c r="B2" s="160" t="s">
        <v>5480</v>
      </c>
      <c r="C2" s="161"/>
      <c r="D2" s="161"/>
      <c r="E2" s="161"/>
      <c r="F2" s="161"/>
      <c r="G2" s="159"/>
      <c r="H2" s="159"/>
    </row>
    <row r="3" spans="2:13" ht="4.95" customHeight="1" x14ac:dyDescent="0.2">
      <c r="B3" s="69"/>
      <c r="C3" s="68"/>
      <c r="D3" s="68"/>
    </row>
    <row r="4" spans="2:13" ht="11.25" customHeight="1" x14ac:dyDescent="0.25">
      <c r="B4" s="70" t="s">
        <v>21</v>
      </c>
      <c r="C4" s="68"/>
      <c r="D4" s="68"/>
      <c r="M4" s="332" t="s">
        <v>0</v>
      </c>
    </row>
    <row r="5" spans="2:13" ht="11.25" customHeight="1" x14ac:dyDescent="0.2">
      <c r="B5" s="71" t="s">
        <v>5462</v>
      </c>
      <c r="H5" s="72" t="str">
        <f>CONCATENATE(M5,"-US")</f>
        <v>BAC-US</v>
      </c>
      <c r="M5" s="333" t="s">
        <v>5562</v>
      </c>
    </row>
    <row r="6" spans="2:13" ht="11.25" customHeight="1" x14ac:dyDescent="0.2">
      <c r="B6" s="181" t="s">
        <v>39</v>
      </c>
      <c r="C6" s="68"/>
      <c r="D6" s="68"/>
      <c r="H6" s="74"/>
    </row>
    <row r="7" spans="2:13" ht="11.25" customHeight="1" x14ac:dyDescent="0.2">
      <c r="B7" s="73"/>
      <c r="C7" s="68"/>
      <c r="D7" s="68"/>
    </row>
    <row r="8" spans="2:13" ht="11.25" customHeight="1" x14ac:dyDescent="0.2">
      <c r="B8" s="71" t="s">
        <v>5461</v>
      </c>
      <c r="C8" s="68"/>
      <c r="D8" s="68"/>
    </row>
    <row r="9" spans="2:13" ht="11.25" customHeight="1" x14ac:dyDescent="0.2">
      <c r="B9" s="75"/>
      <c r="C9" s="148"/>
      <c r="D9" s="148"/>
      <c r="E9" s="148"/>
      <c r="F9" s="148"/>
      <c r="G9" s="148"/>
      <c r="H9" s="148"/>
    </row>
    <row r="10" spans="2:13" ht="11.25" customHeight="1" x14ac:dyDescent="0.2">
      <c r="B10" s="76"/>
      <c r="C10" s="78"/>
      <c r="D10" s="78"/>
    </row>
    <row r="11" spans="2:13" ht="12" x14ac:dyDescent="0.25">
      <c r="B11" s="153" t="str">
        <f>UPPER(Sub_Name)</f>
        <v>ALLIANT ENERGY CORPORATION</v>
      </c>
      <c r="C11" s="155"/>
      <c r="D11" s="155"/>
      <c r="E11" s="154"/>
      <c r="F11" s="154"/>
      <c r="G11" s="154"/>
      <c r="H11" s="154"/>
    </row>
    <row r="12" spans="2:13" ht="11.25" customHeight="1" x14ac:dyDescent="0.2">
      <c r="B12" s="76"/>
      <c r="C12" s="78"/>
      <c r="D12" s="78"/>
    </row>
    <row r="13" spans="2:13" ht="11.25" customHeight="1" x14ac:dyDescent="0.2">
      <c r="B13" s="79" t="s">
        <v>5279</v>
      </c>
      <c r="C13" s="158">
        <f>IF(COUNT(H24:H10002)=0,"NA",COUNT(H24:H10002))</f>
        <v>261</v>
      </c>
      <c r="D13" s="291"/>
      <c r="G13" s="111" t="s">
        <v>5278</v>
      </c>
      <c r="H13" s="287">
        <f>IFERROR(C14/C15,"NA")</f>
        <v>1.2538886815039099</v>
      </c>
    </row>
    <row r="14" spans="2:13" ht="11.25" customHeight="1" x14ac:dyDescent="0.25">
      <c r="B14" s="80" t="s">
        <v>5280</v>
      </c>
      <c r="C14" s="288">
        <f>IFERROR(_xlfn.COVARIANCE.S(G24:G10002, H24:H10002),"NA")</f>
        <v>9.4183039761746041</v>
      </c>
      <c r="D14" s="292"/>
      <c r="G14"/>
      <c r="H14"/>
    </row>
    <row r="15" spans="2:13" ht="11.25" customHeight="1" x14ac:dyDescent="0.25">
      <c r="B15" s="81" t="s">
        <v>5281</v>
      </c>
      <c r="C15" s="289">
        <f>IFERROR(_xlfn.VAR.S(G24:G10002),"NA")</f>
        <v>7.5112760128581133</v>
      </c>
      <c r="D15" s="292"/>
      <c r="G15"/>
      <c r="H15"/>
    </row>
    <row r="16" spans="2:13" ht="11.25" customHeight="1" x14ac:dyDescent="0.2">
      <c r="B16" s="76"/>
      <c r="C16" s="68"/>
      <c r="D16" s="68"/>
    </row>
    <row r="17" spans="2:8" ht="11.25" customHeight="1" x14ac:dyDescent="0.2">
      <c r="B17" s="76"/>
      <c r="C17" s="68"/>
      <c r="D17" s="68"/>
      <c r="F17" s="294"/>
    </row>
    <row r="18" spans="2:8" ht="11.25" customHeight="1" x14ac:dyDescent="0.2">
      <c r="B18" s="163" t="s">
        <v>5468</v>
      </c>
      <c r="C18" s="152"/>
      <c r="D18" s="152"/>
      <c r="E18" s="152"/>
      <c r="F18" s="152"/>
      <c r="G18" s="152"/>
      <c r="H18" s="152"/>
    </row>
    <row r="19" spans="2:8" ht="5.0999999999999996" customHeight="1" x14ac:dyDescent="0.2">
      <c r="B19" s="76"/>
      <c r="C19" s="68"/>
      <c r="D19" s="68"/>
    </row>
    <row r="20" spans="2:8" ht="11.25" hidden="1" customHeight="1" outlineLevel="1" x14ac:dyDescent="0.2">
      <c r="B20" s="76"/>
      <c r="C20" s="68"/>
      <c r="D20" s="68" t="e">
        <f ca="1">_xll.SNL.Clients.Office.Excel.Functions.SPGTable($F$22,MetricRange,DateRange, _xll.SNL.Clients.Office.Excel.Functions.SPGOPTIONS("ConvMethod=MIrecommended, NA=NA, Term=en-US,Curr="&amp;Currency))</f>
        <v>#NAME?</v>
      </c>
    </row>
    <row r="21" spans="2:8" ht="11.25" customHeight="1" collapsed="1" x14ac:dyDescent="0.2">
      <c r="B21" s="82"/>
      <c r="C21" s="83" t="s">
        <v>5282</v>
      </c>
      <c r="D21" s="83"/>
      <c r="E21" s="84"/>
      <c r="F21" s="84"/>
      <c r="G21" s="83" t="s">
        <v>5282</v>
      </c>
      <c r="H21" s="84"/>
    </row>
    <row r="22" spans="2:8" s="149" customFormat="1" ht="11.25" customHeight="1" x14ac:dyDescent="0.2">
      <c r="B22" s="85"/>
      <c r="C22" s="86" t="str">
        <f>Instructions!$F$9</f>
        <v>S&amp;P 500 Price</v>
      </c>
      <c r="D22" s="86"/>
      <c r="E22" s="87"/>
      <c r="F22" s="86" t="str">
        <f>$H$5</f>
        <v>BAC-US</v>
      </c>
      <c r="G22" s="86" t="str">
        <f>C22</f>
        <v>S&amp;P 500 Price</v>
      </c>
      <c r="H22" s="86" t="str">
        <f>$H$5</f>
        <v>BAC-US</v>
      </c>
    </row>
    <row r="23" spans="2:8" s="77" customFormat="1" ht="20.399999999999999" x14ac:dyDescent="0.2">
      <c r="B23" s="89" t="s">
        <v>28</v>
      </c>
      <c r="C23" s="90" t="e">
        <f ca="1">_xll.SNL.Clients.Office.Excel.Functions.SPGRANGEV(Indices,"SP_LASTSALEPRICE", Sdate, Ldate, IF(Fill="Daily","Options: Dates=Before,Caption=Close Price,Sort=Desc","Options: Dates=Before,Caption=Close Price,Sort=Desc,Fill="&amp;Fill))</f>
        <v>#NAME?</v>
      </c>
      <c r="D23" s="90"/>
      <c r="E23" s="89" t="s">
        <v>28</v>
      </c>
      <c r="F23" s="297" t="str">
        <f>"Close Price in "&amp;Currency</f>
        <v>Close Price in USD</v>
      </c>
      <c r="G23" s="296" t="s">
        <v>5556</v>
      </c>
      <c r="H23" s="296" t="s">
        <v>5556</v>
      </c>
    </row>
    <row r="24" spans="2:8" ht="11.25" customHeight="1" x14ac:dyDescent="0.2">
      <c r="B24" s="91">
        <v>45387</v>
      </c>
      <c r="C24" s="92">
        <v>5204.3351372246871</v>
      </c>
      <c r="D24" s="293" t="str">
        <f t="shared" ref="D24:D87" si="0">IF($B24="","","SP_LASTSALEPRICE")</f>
        <v>SP_LASTSALEPRICE</v>
      </c>
      <c r="E24" s="91">
        <f>IF($B24="","",IF(WEEKDAY($B24,11)=6,$B24-1,IF(WEEKDAY($B24,11)=7,$B24-2,$B24)))</f>
        <v>45387</v>
      </c>
      <c r="F24" s="92">
        <v>37.11</v>
      </c>
      <c r="G24" s="88">
        <f t="shared" ref="G24:G87" si="1">IF(OR($C24="",$C25=""),"",IFERROR((C24/C25-1)*100,0))</f>
        <v>-0.95195832290462246</v>
      </c>
      <c r="H24" s="88">
        <f t="shared" ref="H24:H87" si="2">IF(OR($F24="",$F25=""),"",IFERROR((F24/F25-1)*100,0))</f>
        <v>-2.1360759493671</v>
      </c>
    </row>
    <row r="25" spans="2:8" ht="11.25" customHeight="1" x14ac:dyDescent="0.2">
      <c r="B25" s="91">
        <v>45380</v>
      </c>
      <c r="C25" s="92">
        <v>5254.3544012624097</v>
      </c>
      <c r="D25" s="293" t="str">
        <f t="shared" si="0"/>
        <v>SP_LASTSALEPRICE</v>
      </c>
      <c r="E25" s="91">
        <f t="shared" ref="E25:E88" si="3">IF($B25="","",IF(WEEKDAY($B25,11)=6,$B25-1,IF(WEEKDAY($B25,11)=7,$B25-2,$B25)))</f>
        <v>45380</v>
      </c>
      <c r="F25" s="92">
        <v>37.92</v>
      </c>
      <c r="G25" s="88">
        <f t="shared" si="1"/>
        <v>0.3854346133134845</v>
      </c>
      <c r="H25" s="88">
        <f t="shared" si="2"/>
        <v>2.348178137651824</v>
      </c>
    </row>
    <row r="26" spans="2:8" ht="11.25" customHeight="1" x14ac:dyDescent="0.2">
      <c r="B26" s="91">
        <v>45373</v>
      </c>
      <c r="C26" s="92">
        <v>5234.1800595895993</v>
      </c>
      <c r="D26" s="293" t="str">
        <f t="shared" si="0"/>
        <v>SP_LASTSALEPRICE</v>
      </c>
      <c r="E26" s="91">
        <f t="shared" si="3"/>
        <v>45373</v>
      </c>
      <c r="F26" s="92">
        <v>37.049999999999997</v>
      </c>
      <c r="G26" s="88">
        <f t="shared" si="1"/>
        <v>2.2882513976703711</v>
      </c>
      <c r="H26" s="88">
        <f t="shared" si="2"/>
        <v>4.6314600395368499</v>
      </c>
    </row>
    <row r="27" spans="2:8" ht="11.25" customHeight="1" x14ac:dyDescent="0.2">
      <c r="B27" s="91">
        <v>45366</v>
      </c>
      <c r="C27" s="92">
        <v>5117.0882169453225</v>
      </c>
      <c r="D27" s="293" t="str">
        <f t="shared" si="0"/>
        <v>SP_LASTSALEPRICE</v>
      </c>
      <c r="E27" s="91">
        <f t="shared" si="3"/>
        <v>45366</v>
      </c>
      <c r="F27" s="92">
        <v>35.409999999999997</v>
      </c>
      <c r="G27" s="88">
        <f t="shared" si="1"/>
        <v>-0.12886949648274193</v>
      </c>
      <c r="H27" s="88">
        <f t="shared" si="2"/>
        <v>-0.5337078651685534</v>
      </c>
    </row>
    <row r="28" spans="2:8" ht="11.25" customHeight="1" x14ac:dyDescent="0.2">
      <c r="B28" s="91">
        <v>45359</v>
      </c>
      <c r="C28" s="92">
        <v>5123.6910918567291</v>
      </c>
      <c r="D28" s="293" t="str">
        <f t="shared" si="0"/>
        <v>SP_LASTSALEPRICE</v>
      </c>
      <c r="E28" s="91">
        <f t="shared" si="3"/>
        <v>45359</v>
      </c>
      <c r="F28" s="92">
        <v>35.6</v>
      </c>
      <c r="G28" s="88">
        <f t="shared" si="1"/>
        <v>-0.26070641958833018</v>
      </c>
      <c r="H28" s="88">
        <f t="shared" si="2"/>
        <v>3.6390101892285198</v>
      </c>
    </row>
    <row r="29" spans="2:8" ht="11.25" customHeight="1" x14ac:dyDescent="0.2">
      <c r="B29" s="91">
        <v>45352</v>
      </c>
      <c r="C29" s="92">
        <v>5137.0837991006165</v>
      </c>
      <c r="D29" s="293" t="str">
        <f t="shared" si="0"/>
        <v>SP_LASTSALEPRICE</v>
      </c>
      <c r="E29" s="91">
        <f t="shared" si="3"/>
        <v>45352</v>
      </c>
      <c r="F29" s="92">
        <v>34.35</v>
      </c>
      <c r="G29" s="88">
        <f t="shared" si="1"/>
        <v>0.94882589185412147</v>
      </c>
      <c r="H29" s="88">
        <f t="shared" si="2"/>
        <v>1.2676886792452713</v>
      </c>
    </row>
    <row r="30" spans="2:8" ht="11.25" customHeight="1" x14ac:dyDescent="0.2">
      <c r="B30" s="91">
        <v>45345</v>
      </c>
      <c r="C30" s="92">
        <v>5088.7999476130053</v>
      </c>
      <c r="D30" s="293" t="str">
        <f t="shared" si="0"/>
        <v>SP_LASTSALEPRICE</v>
      </c>
      <c r="E30" s="91">
        <f t="shared" si="3"/>
        <v>45345</v>
      </c>
      <c r="F30" s="92">
        <v>33.92</v>
      </c>
      <c r="G30" s="88">
        <f t="shared" si="1"/>
        <v>1.6627781178403467</v>
      </c>
      <c r="H30" s="88">
        <f t="shared" si="2"/>
        <v>-0.49867996479906473</v>
      </c>
    </row>
    <row r="31" spans="2:8" ht="11.25" customHeight="1" x14ac:dyDescent="0.2">
      <c r="B31" s="91">
        <v>45338</v>
      </c>
      <c r="C31" s="92">
        <v>5005.5684507405713</v>
      </c>
      <c r="D31" s="293" t="str">
        <f t="shared" si="0"/>
        <v>SP_LASTSALEPRICE</v>
      </c>
      <c r="E31" s="91">
        <f t="shared" si="3"/>
        <v>45338</v>
      </c>
      <c r="F31" s="92">
        <v>34.090000000000003</v>
      </c>
      <c r="G31" s="88">
        <f t="shared" si="1"/>
        <v>-0.41857495221502283</v>
      </c>
      <c r="H31" s="88">
        <f t="shared" si="2"/>
        <v>3.0843664953129846</v>
      </c>
    </row>
    <row r="32" spans="2:8" ht="11.25" customHeight="1" x14ac:dyDescent="0.2">
      <c r="B32" s="91">
        <v>45331</v>
      </c>
      <c r="C32" s="92">
        <v>5026.6085751821765</v>
      </c>
      <c r="D32" s="293" t="str">
        <f t="shared" si="0"/>
        <v>SP_LASTSALEPRICE</v>
      </c>
      <c r="E32" s="91">
        <f t="shared" si="3"/>
        <v>45331</v>
      </c>
      <c r="F32" s="92">
        <v>33.07</v>
      </c>
      <c r="G32" s="88">
        <f t="shared" si="1"/>
        <v>1.3712437528596633</v>
      </c>
      <c r="H32" s="88">
        <f t="shared" si="2"/>
        <v>-1.1951000896325059</v>
      </c>
    </row>
    <row r="33" spans="2:8" ht="11.25" customHeight="1" x14ac:dyDescent="0.2">
      <c r="B33" s="91">
        <v>45324</v>
      </c>
      <c r="C33" s="92">
        <v>4958.6138919602408</v>
      </c>
      <c r="D33" s="293" t="str">
        <f t="shared" si="0"/>
        <v>SP_LASTSALEPRICE</v>
      </c>
      <c r="E33" s="91">
        <f t="shared" si="3"/>
        <v>45324</v>
      </c>
      <c r="F33" s="92">
        <v>33.47</v>
      </c>
      <c r="G33" s="88">
        <f t="shared" si="1"/>
        <v>1.3830256983375033</v>
      </c>
      <c r="H33" s="88">
        <f t="shared" si="2"/>
        <v>0.11965300628178355</v>
      </c>
    </row>
    <row r="34" spans="2:8" ht="11.25" customHeight="1" x14ac:dyDescent="0.2">
      <c r="B34" s="91">
        <v>45317</v>
      </c>
      <c r="C34" s="92">
        <v>4890.9705128691512</v>
      </c>
      <c r="D34" s="293" t="str">
        <f t="shared" si="0"/>
        <v>SP_LASTSALEPRICE</v>
      </c>
      <c r="E34" s="91">
        <f t="shared" si="3"/>
        <v>45317</v>
      </c>
      <c r="F34" s="92">
        <v>33.43</v>
      </c>
      <c r="G34" s="88">
        <f t="shared" si="1"/>
        <v>1.0570471437606033</v>
      </c>
      <c r="H34" s="88">
        <f t="shared" si="2"/>
        <v>3.7554314090626928</v>
      </c>
    </row>
    <row r="35" spans="2:8" ht="11.25" customHeight="1" x14ac:dyDescent="0.2">
      <c r="B35" s="91">
        <v>45310</v>
      </c>
      <c r="C35" s="92">
        <v>4839.8114244436701</v>
      </c>
      <c r="D35" s="293" t="str">
        <f t="shared" si="0"/>
        <v>SP_LASTSALEPRICE</v>
      </c>
      <c r="E35" s="91">
        <f t="shared" si="3"/>
        <v>45310</v>
      </c>
      <c r="F35" s="92">
        <v>32.22</v>
      </c>
      <c r="G35" s="88">
        <f t="shared" si="1"/>
        <v>1.1701992942007244</v>
      </c>
      <c r="H35" s="88">
        <f t="shared" si="2"/>
        <v>-1.7682926829268197</v>
      </c>
    </row>
    <row r="36" spans="2:8" ht="11.25" customHeight="1" x14ac:dyDescent="0.2">
      <c r="B36" s="91">
        <v>45303</v>
      </c>
      <c r="C36" s="92">
        <v>4783.8310670611654</v>
      </c>
      <c r="D36" s="293" t="str">
        <f t="shared" si="0"/>
        <v>SP_LASTSALEPRICE</v>
      </c>
      <c r="E36" s="91">
        <f t="shared" si="3"/>
        <v>45303</v>
      </c>
      <c r="F36" s="92">
        <v>32.799999999999997</v>
      </c>
      <c r="G36" s="88">
        <f t="shared" si="1"/>
        <v>1.843338560520591</v>
      </c>
      <c r="H36" s="88">
        <f t="shared" si="2"/>
        <v>-4.7342433923903693</v>
      </c>
    </row>
    <row r="37" spans="2:8" ht="11.25" customHeight="1" x14ac:dyDescent="0.2">
      <c r="B37" s="91">
        <v>45296</v>
      </c>
      <c r="C37" s="92">
        <v>4697.2449398036624</v>
      </c>
      <c r="D37" s="293" t="str">
        <f t="shared" si="0"/>
        <v>SP_LASTSALEPRICE</v>
      </c>
      <c r="E37" s="91">
        <f t="shared" si="3"/>
        <v>45296</v>
      </c>
      <c r="F37" s="92">
        <v>34.43</v>
      </c>
      <c r="G37" s="88">
        <f t="shared" si="1"/>
        <v>-1.5217414447318278</v>
      </c>
      <c r="H37" s="88">
        <f t="shared" si="2"/>
        <v>2.257202257202251</v>
      </c>
    </row>
    <row r="38" spans="2:8" ht="11.25" customHeight="1" x14ac:dyDescent="0.2">
      <c r="B38" s="91">
        <v>45289</v>
      </c>
      <c r="C38" s="92">
        <v>4769.8294107906722</v>
      </c>
      <c r="D38" s="293" t="str">
        <f t="shared" si="0"/>
        <v>SP_LASTSALEPRICE</v>
      </c>
      <c r="E38" s="91">
        <f t="shared" si="3"/>
        <v>45289</v>
      </c>
      <c r="F38" s="92">
        <v>33.67</v>
      </c>
      <c r="G38" s="88">
        <f t="shared" si="1"/>
        <v>0.31964545484983731</v>
      </c>
      <c r="H38" s="88">
        <f t="shared" si="2"/>
        <v>0.71791803769070128</v>
      </c>
    </row>
    <row r="39" spans="2:8" ht="11.25" customHeight="1" x14ac:dyDescent="0.2">
      <c r="B39" s="91">
        <v>45282</v>
      </c>
      <c r="C39" s="92">
        <v>4754.6314474739602</v>
      </c>
      <c r="D39" s="293" t="str">
        <f t="shared" si="0"/>
        <v>SP_LASTSALEPRICE</v>
      </c>
      <c r="E39" s="91">
        <f t="shared" si="3"/>
        <v>45282</v>
      </c>
      <c r="F39" s="92">
        <v>33.43</v>
      </c>
      <c r="G39" s="88">
        <f t="shared" si="1"/>
        <v>0.75099315027018498</v>
      </c>
      <c r="H39" s="88">
        <f t="shared" si="2"/>
        <v>-0.50595238095239026</v>
      </c>
    </row>
    <row r="40" spans="2:8" ht="11.25" customHeight="1" x14ac:dyDescent="0.2">
      <c r="B40" s="91">
        <v>45275</v>
      </c>
      <c r="C40" s="92">
        <v>4719.1906489521389</v>
      </c>
      <c r="D40" s="293" t="str">
        <f t="shared" si="0"/>
        <v>SP_LASTSALEPRICE</v>
      </c>
      <c r="E40" s="91">
        <f t="shared" si="3"/>
        <v>45275</v>
      </c>
      <c r="F40" s="92">
        <v>33.6</v>
      </c>
      <c r="G40" s="88">
        <f t="shared" si="1"/>
        <v>2.4936818364870161</v>
      </c>
      <c r="H40" s="88">
        <f t="shared" si="2"/>
        <v>8.5271317829457303</v>
      </c>
    </row>
    <row r="41" spans="2:8" ht="11.25" customHeight="1" x14ac:dyDescent="0.2">
      <c r="B41" s="91">
        <v>45268</v>
      </c>
      <c r="C41" s="92">
        <v>4604.3722543608937</v>
      </c>
      <c r="D41" s="293" t="str">
        <f t="shared" si="0"/>
        <v>SP_LASTSALEPRICE</v>
      </c>
      <c r="E41" s="91">
        <f t="shared" si="3"/>
        <v>45268</v>
      </c>
      <c r="F41" s="92">
        <v>30.96</v>
      </c>
      <c r="G41" s="88">
        <f t="shared" si="1"/>
        <v>0.2120011944183986</v>
      </c>
      <c r="H41" s="88">
        <f t="shared" si="2"/>
        <v>0</v>
      </c>
    </row>
    <row r="42" spans="2:8" ht="11.25" customHeight="1" x14ac:dyDescent="0.2">
      <c r="B42" s="91">
        <v>45261</v>
      </c>
      <c r="C42" s="92">
        <v>4594.6315805310433</v>
      </c>
      <c r="D42" s="293" t="str">
        <f t="shared" si="0"/>
        <v>SP_LASTSALEPRICE</v>
      </c>
      <c r="E42" s="91">
        <f t="shared" si="3"/>
        <v>45261</v>
      </c>
      <c r="F42" s="92">
        <v>30.96</v>
      </c>
      <c r="G42" s="88">
        <f t="shared" si="1"/>
        <v>0.7741560990721208</v>
      </c>
      <c r="H42" s="88">
        <f t="shared" si="2"/>
        <v>4.1372351160444021</v>
      </c>
    </row>
    <row r="43" spans="2:8" ht="11.25" customHeight="1" x14ac:dyDescent="0.2">
      <c r="B43" s="91">
        <v>45254</v>
      </c>
      <c r="C43" s="92">
        <v>4559.3352089339387</v>
      </c>
      <c r="D43" s="293" t="str">
        <f t="shared" si="0"/>
        <v>SP_LASTSALEPRICE</v>
      </c>
      <c r="E43" s="91">
        <f t="shared" si="3"/>
        <v>45254</v>
      </c>
      <c r="F43" s="92">
        <v>29.73</v>
      </c>
      <c r="G43" s="88">
        <f t="shared" si="1"/>
        <v>1.0039248153643987</v>
      </c>
      <c r="H43" s="88">
        <f t="shared" si="2"/>
        <v>-0.83388925950633741</v>
      </c>
    </row>
    <row r="44" spans="2:8" ht="11.25" customHeight="1" x14ac:dyDescent="0.2">
      <c r="B44" s="91">
        <v>45247</v>
      </c>
      <c r="C44" s="92">
        <v>4514.0178634329532</v>
      </c>
      <c r="D44" s="293" t="str">
        <f t="shared" si="0"/>
        <v>SP_LASTSALEPRICE</v>
      </c>
      <c r="E44" s="91">
        <f t="shared" si="3"/>
        <v>45247</v>
      </c>
      <c r="F44" s="92">
        <v>29.98</v>
      </c>
      <c r="G44" s="88">
        <f t="shared" si="1"/>
        <v>2.2370939629090092</v>
      </c>
      <c r="H44" s="88">
        <f t="shared" si="2"/>
        <v>8.3092485549133066</v>
      </c>
    </row>
    <row r="45" spans="2:8" ht="11.25" customHeight="1" x14ac:dyDescent="0.2">
      <c r="B45" s="91">
        <v>45240</v>
      </c>
      <c r="C45" s="92">
        <v>4415.2446910028675</v>
      </c>
      <c r="D45" s="293" t="str">
        <f t="shared" si="0"/>
        <v>SP_LASTSALEPRICE</v>
      </c>
      <c r="E45" s="91">
        <f t="shared" si="3"/>
        <v>45240</v>
      </c>
      <c r="F45" s="92">
        <v>27.68</v>
      </c>
      <c r="G45" s="88">
        <f t="shared" si="1"/>
        <v>1.3057625589161015</v>
      </c>
      <c r="H45" s="88">
        <f t="shared" si="2"/>
        <v>-2.6038001407459599</v>
      </c>
    </row>
    <row r="46" spans="2:8" ht="11.25" customHeight="1" x14ac:dyDescent="0.2">
      <c r="B46" s="91">
        <v>45233</v>
      </c>
      <c r="C46" s="92">
        <v>4358.3351820041889</v>
      </c>
      <c r="D46" s="293" t="str">
        <f t="shared" si="0"/>
        <v>SP_LASTSALEPRICE</v>
      </c>
      <c r="E46" s="91">
        <f t="shared" si="3"/>
        <v>45233</v>
      </c>
      <c r="F46" s="92">
        <v>28.42</v>
      </c>
      <c r="G46" s="88">
        <f t="shared" si="1"/>
        <v>5.852306925046058</v>
      </c>
      <c r="H46" s="88">
        <f t="shared" si="2"/>
        <v>12.912197059992048</v>
      </c>
    </row>
    <row r="47" spans="2:8" ht="11.25" customHeight="1" x14ac:dyDescent="0.2">
      <c r="B47" s="91">
        <v>45226</v>
      </c>
      <c r="C47" s="92">
        <v>4117.373828319418</v>
      </c>
      <c r="D47" s="293" t="str">
        <f t="shared" si="0"/>
        <v>SP_LASTSALEPRICE</v>
      </c>
      <c r="E47" s="91">
        <f t="shared" si="3"/>
        <v>45226</v>
      </c>
      <c r="F47" s="92">
        <v>25.17</v>
      </c>
      <c r="G47" s="88">
        <f t="shared" si="1"/>
        <v>-2.5279740260971018</v>
      </c>
      <c r="H47" s="88">
        <f t="shared" si="2"/>
        <v>-4.3329532497149215</v>
      </c>
    </row>
    <row r="48" spans="2:8" ht="11.25" customHeight="1" x14ac:dyDescent="0.2">
      <c r="B48" s="91">
        <v>45219</v>
      </c>
      <c r="C48" s="92">
        <v>4224.1594828672187</v>
      </c>
      <c r="D48" s="293" t="str">
        <f t="shared" si="0"/>
        <v>SP_LASTSALEPRICE</v>
      </c>
      <c r="E48" s="91">
        <f t="shared" si="3"/>
        <v>45219</v>
      </c>
      <c r="F48" s="92">
        <v>26.31</v>
      </c>
      <c r="G48" s="88">
        <f t="shared" si="1"/>
        <v>-2.3943793791574075</v>
      </c>
      <c r="H48" s="88">
        <f t="shared" si="2"/>
        <v>-1.6816143497757952</v>
      </c>
    </row>
    <row r="49" spans="2:8" ht="11.25" customHeight="1" x14ac:dyDescent="0.2">
      <c r="B49" s="91">
        <v>45212</v>
      </c>
      <c r="C49" s="92">
        <v>4327.7830272462779</v>
      </c>
      <c r="D49" s="293" t="str">
        <f t="shared" si="0"/>
        <v>SP_LASTSALEPRICE</v>
      </c>
      <c r="E49" s="91">
        <f t="shared" si="3"/>
        <v>45212</v>
      </c>
      <c r="F49" s="92">
        <v>26.76</v>
      </c>
      <c r="G49" s="88">
        <f t="shared" si="1"/>
        <v>0.44750511475530885</v>
      </c>
      <c r="H49" s="88">
        <f t="shared" si="2"/>
        <v>2.6467203682393636</v>
      </c>
    </row>
    <row r="50" spans="2:8" ht="11.25" customHeight="1" x14ac:dyDescent="0.2">
      <c r="B50" s="91">
        <v>45205</v>
      </c>
      <c r="C50" s="92">
        <v>4308.502259266711</v>
      </c>
      <c r="D50" s="293" t="str">
        <f t="shared" si="0"/>
        <v>SP_LASTSALEPRICE</v>
      </c>
      <c r="E50" s="91">
        <f t="shared" si="3"/>
        <v>45205</v>
      </c>
      <c r="F50" s="92">
        <v>26.07</v>
      </c>
      <c r="G50" s="88">
        <f t="shared" si="1"/>
        <v>0.47686283899333048</v>
      </c>
      <c r="H50" s="88">
        <f t="shared" si="2"/>
        <v>-4.7845142439737032</v>
      </c>
    </row>
    <row r="51" spans="2:8" ht="11.25" customHeight="1" x14ac:dyDescent="0.2">
      <c r="B51" s="91">
        <v>45198</v>
      </c>
      <c r="C51" s="92">
        <v>4288.05412263992</v>
      </c>
      <c r="D51" s="293" t="str">
        <f t="shared" si="0"/>
        <v>SP_LASTSALEPRICE</v>
      </c>
      <c r="E51" s="91">
        <f t="shared" si="3"/>
        <v>45198</v>
      </c>
      <c r="F51" s="92">
        <v>27.38</v>
      </c>
      <c r="G51" s="88">
        <f t="shared" si="1"/>
        <v>-0.74080048024472989</v>
      </c>
      <c r="H51" s="88">
        <f t="shared" si="2"/>
        <v>-0.94066570188133802</v>
      </c>
    </row>
    <row r="52" spans="2:8" ht="11.25" customHeight="1" x14ac:dyDescent="0.2">
      <c r="B52" s="91">
        <v>45191</v>
      </c>
      <c r="C52" s="92">
        <v>4320.0571265804747</v>
      </c>
      <c r="D52" s="293" t="str">
        <f t="shared" si="0"/>
        <v>SP_LASTSALEPRICE</v>
      </c>
      <c r="E52" s="91">
        <f t="shared" si="3"/>
        <v>45191</v>
      </c>
      <c r="F52" s="92">
        <v>27.64</v>
      </c>
      <c r="G52" s="88">
        <f t="shared" si="1"/>
        <v>-2.9269640248715145</v>
      </c>
      <c r="H52" s="88">
        <f t="shared" si="2"/>
        <v>-4.1608876560332853</v>
      </c>
    </row>
    <row r="53" spans="2:8" ht="11.25" customHeight="1" x14ac:dyDescent="0.2">
      <c r="B53" s="91">
        <v>45184</v>
      </c>
      <c r="C53" s="92">
        <v>4450.3162831822174</v>
      </c>
      <c r="D53" s="293" t="str">
        <f t="shared" si="0"/>
        <v>SP_LASTSALEPRICE</v>
      </c>
      <c r="E53" s="91">
        <f t="shared" si="3"/>
        <v>45184</v>
      </c>
      <c r="F53" s="92">
        <v>28.84</v>
      </c>
      <c r="G53" s="88">
        <f t="shared" si="1"/>
        <v>-0.16092075351447077</v>
      </c>
      <c r="H53" s="88">
        <f t="shared" si="2"/>
        <v>1.6925246826516194</v>
      </c>
    </row>
    <row r="54" spans="2:8" ht="11.25" customHeight="1" x14ac:dyDescent="0.2">
      <c r="B54" s="91">
        <v>45177</v>
      </c>
      <c r="C54" s="92">
        <v>4457.4893085653875</v>
      </c>
      <c r="D54" s="293" t="str">
        <f t="shared" si="0"/>
        <v>SP_LASTSALEPRICE</v>
      </c>
      <c r="E54" s="91">
        <f t="shared" si="3"/>
        <v>45177</v>
      </c>
      <c r="F54" s="92">
        <v>28.36</v>
      </c>
      <c r="G54" s="88">
        <f t="shared" si="1"/>
        <v>-1.2905467109317836</v>
      </c>
      <c r="H54" s="88">
        <f t="shared" si="2"/>
        <v>-2.1394064872325758</v>
      </c>
    </row>
    <row r="55" spans="2:8" ht="11.25" customHeight="1" x14ac:dyDescent="0.2">
      <c r="B55" s="91">
        <v>45170</v>
      </c>
      <c r="C55" s="92">
        <v>4515.7673961699893</v>
      </c>
      <c r="D55" s="293" t="str">
        <f t="shared" si="0"/>
        <v>SP_LASTSALEPRICE</v>
      </c>
      <c r="E55" s="91">
        <f t="shared" si="3"/>
        <v>45170</v>
      </c>
      <c r="F55" s="92">
        <v>28.98</v>
      </c>
      <c r="G55" s="88">
        <f t="shared" si="1"/>
        <v>2.4981619707641789</v>
      </c>
      <c r="H55" s="88">
        <f t="shared" si="2"/>
        <v>1.6842105263157992</v>
      </c>
    </row>
    <row r="56" spans="2:8" ht="11.25" customHeight="1" x14ac:dyDescent="0.2">
      <c r="B56" s="91">
        <v>45163</v>
      </c>
      <c r="C56" s="92">
        <v>4405.7057310530445</v>
      </c>
      <c r="D56" s="293" t="str">
        <f t="shared" si="0"/>
        <v>SP_LASTSALEPRICE</v>
      </c>
      <c r="E56" s="91">
        <f t="shared" si="3"/>
        <v>45163</v>
      </c>
      <c r="F56" s="92">
        <v>28.5</v>
      </c>
      <c r="G56" s="88">
        <f t="shared" si="1"/>
        <v>0.82372098004290795</v>
      </c>
      <c r="H56" s="88">
        <f t="shared" si="2"/>
        <v>-2.0954998282377124</v>
      </c>
    </row>
    <row r="57" spans="2:8" ht="11.25" customHeight="1" x14ac:dyDescent="0.2">
      <c r="B57" s="91">
        <v>45156</v>
      </c>
      <c r="C57" s="92">
        <v>4369.7115006548029</v>
      </c>
      <c r="D57" s="293" t="str">
        <f t="shared" si="0"/>
        <v>SP_LASTSALEPRICE</v>
      </c>
      <c r="E57" s="91">
        <f t="shared" si="3"/>
        <v>45156</v>
      </c>
      <c r="F57" s="92">
        <v>29.11</v>
      </c>
      <c r="G57" s="88">
        <f t="shared" si="1"/>
        <v>-2.1133940142444407</v>
      </c>
      <c r="H57" s="88">
        <f t="shared" si="2"/>
        <v>-6.9670821348673639</v>
      </c>
    </row>
    <row r="58" spans="2:8" ht="11.25" customHeight="1" x14ac:dyDescent="0.2">
      <c r="B58" s="91">
        <v>45149</v>
      </c>
      <c r="C58" s="92">
        <v>4464.0545625728228</v>
      </c>
      <c r="D58" s="293" t="str">
        <f t="shared" si="0"/>
        <v>SP_LASTSALEPRICE</v>
      </c>
      <c r="E58" s="91">
        <f t="shared" si="3"/>
        <v>45149</v>
      </c>
      <c r="F58" s="92">
        <v>31.29</v>
      </c>
      <c r="G58" s="88">
        <f t="shared" si="1"/>
        <v>-0.31217451640681571</v>
      </c>
      <c r="H58" s="88">
        <f t="shared" si="2"/>
        <v>-3.1948881789145567E-2</v>
      </c>
    </row>
    <row r="59" spans="2:8" ht="11.25" customHeight="1" x14ac:dyDescent="0.2">
      <c r="B59" s="91">
        <v>45142</v>
      </c>
      <c r="C59" s="92">
        <v>4478.0338430669508</v>
      </c>
      <c r="D59" s="293" t="str">
        <f t="shared" si="0"/>
        <v>SP_LASTSALEPRICE</v>
      </c>
      <c r="E59" s="91">
        <f t="shared" si="3"/>
        <v>45142</v>
      </c>
      <c r="F59" s="92">
        <v>31.3</v>
      </c>
      <c r="G59" s="88">
        <f t="shared" si="1"/>
        <v>-2.2739463566674667</v>
      </c>
      <c r="H59" s="88">
        <f t="shared" si="2"/>
        <v>-1.8808777429467072</v>
      </c>
    </row>
    <row r="60" spans="2:8" ht="11.25" customHeight="1" x14ac:dyDescent="0.2">
      <c r="B60" s="91">
        <v>45135</v>
      </c>
      <c r="C60" s="92">
        <v>4582.2313253436787</v>
      </c>
      <c r="D60" s="293" t="str">
        <f t="shared" si="0"/>
        <v>SP_LASTSALEPRICE</v>
      </c>
      <c r="E60" s="91">
        <f t="shared" si="3"/>
        <v>45135</v>
      </c>
      <c r="F60" s="92">
        <v>31.9</v>
      </c>
      <c r="G60" s="88">
        <f t="shared" si="1"/>
        <v>1.0116702700589508</v>
      </c>
      <c r="H60" s="88">
        <f t="shared" si="2"/>
        <v>-0.25015634771733408</v>
      </c>
    </row>
    <row r="61" spans="2:8" ht="11.25" customHeight="1" x14ac:dyDescent="0.2">
      <c r="B61" s="91">
        <v>45128</v>
      </c>
      <c r="C61" s="92">
        <v>4536.3385370154656</v>
      </c>
      <c r="D61" s="293" t="str">
        <f t="shared" si="0"/>
        <v>SP_LASTSALEPRICE</v>
      </c>
      <c r="E61" s="91">
        <f t="shared" si="3"/>
        <v>45128</v>
      </c>
      <c r="F61" s="92">
        <v>31.98</v>
      </c>
      <c r="G61" s="88">
        <f t="shared" si="1"/>
        <v>0.68624446448204424</v>
      </c>
      <c r="H61" s="88">
        <f t="shared" si="2"/>
        <v>9.8591549295774747</v>
      </c>
    </row>
    <row r="62" spans="2:8" ht="11.25" customHeight="1" x14ac:dyDescent="0.2">
      <c r="B62" s="91">
        <v>45121</v>
      </c>
      <c r="C62" s="92">
        <v>4505.4203393351299</v>
      </c>
      <c r="D62" s="293" t="str">
        <f t="shared" si="0"/>
        <v>SP_LASTSALEPRICE</v>
      </c>
      <c r="E62" s="91">
        <f t="shared" si="3"/>
        <v>45121</v>
      </c>
      <c r="F62" s="92">
        <v>29.11</v>
      </c>
      <c r="G62" s="88">
        <f t="shared" si="1"/>
        <v>2.4202960942203866</v>
      </c>
      <c r="H62" s="88">
        <f t="shared" si="2"/>
        <v>2.0329477742726976</v>
      </c>
    </row>
    <row r="63" spans="2:8" ht="11.25" customHeight="1" x14ac:dyDescent="0.2">
      <c r="B63" s="91">
        <v>45114</v>
      </c>
      <c r="C63" s="92">
        <v>4398.952659920471</v>
      </c>
      <c r="D63" s="293" t="str">
        <f t="shared" si="0"/>
        <v>SP_LASTSALEPRICE</v>
      </c>
      <c r="E63" s="91">
        <f t="shared" si="3"/>
        <v>45114</v>
      </c>
      <c r="F63" s="92">
        <v>28.53</v>
      </c>
      <c r="G63" s="88">
        <f t="shared" si="1"/>
        <v>-1.1556010212488421</v>
      </c>
      <c r="H63" s="88">
        <f t="shared" si="2"/>
        <v>-0.55768560474033224</v>
      </c>
    </row>
    <row r="64" spans="2:8" ht="11.25" customHeight="1" x14ac:dyDescent="0.2">
      <c r="B64" s="91">
        <v>45107</v>
      </c>
      <c r="C64" s="92">
        <v>4450.3813118092057</v>
      </c>
      <c r="D64" s="293" t="str">
        <f t="shared" si="0"/>
        <v>SP_LASTSALEPRICE</v>
      </c>
      <c r="E64" s="91">
        <f t="shared" si="3"/>
        <v>45107</v>
      </c>
      <c r="F64" s="92">
        <v>28.69</v>
      </c>
      <c r="G64" s="88">
        <f t="shared" si="1"/>
        <v>2.3468923727842927</v>
      </c>
      <c r="H64" s="88">
        <f t="shared" si="2"/>
        <v>3.3873873873873972</v>
      </c>
    </row>
    <row r="65" spans="2:8" ht="11.25" customHeight="1" x14ac:dyDescent="0.2">
      <c r="B65" s="91">
        <v>45100</v>
      </c>
      <c r="C65" s="92">
        <v>4348.3306709492572</v>
      </c>
      <c r="D65" s="293" t="str">
        <f t="shared" si="0"/>
        <v>SP_LASTSALEPRICE</v>
      </c>
      <c r="E65" s="91">
        <f t="shared" si="3"/>
        <v>45100</v>
      </c>
      <c r="F65" s="92">
        <v>27.75</v>
      </c>
      <c r="G65" s="88">
        <f t="shared" si="1"/>
        <v>-1.3893271120188344</v>
      </c>
      <c r="H65" s="88">
        <f t="shared" si="2"/>
        <v>-4.9331963001027823</v>
      </c>
    </row>
    <row r="66" spans="2:8" ht="11.25" customHeight="1" x14ac:dyDescent="0.2">
      <c r="B66" s="91">
        <v>45093</v>
      </c>
      <c r="C66" s="92">
        <v>4409.5943609357919</v>
      </c>
      <c r="D66" s="293" t="str">
        <f t="shared" si="0"/>
        <v>SP_LASTSALEPRICE</v>
      </c>
      <c r="E66" s="91">
        <f t="shared" si="3"/>
        <v>45093</v>
      </c>
      <c r="F66" s="92">
        <v>29.19</v>
      </c>
      <c r="G66" s="88">
        <f t="shared" si="1"/>
        <v>2.5759647042048917</v>
      </c>
      <c r="H66" s="88">
        <f t="shared" si="2"/>
        <v>-0.27331738981891673</v>
      </c>
    </row>
    <row r="67" spans="2:8" ht="11.25" customHeight="1" x14ac:dyDescent="0.2">
      <c r="B67" s="91">
        <v>45086</v>
      </c>
      <c r="C67" s="92">
        <v>4298.8573138469637</v>
      </c>
      <c r="D67" s="293" t="str">
        <f t="shared" si="0"/>
        <v>SP_LASTSALEPRICE</v>
      </c>
      <c r="E67" s="91">
        <f t="shared" si="3"/>
        <v>45086</v>
      </c>
      <c r="F67" s="92">
        <v>29.27</v>
      </c>
      <c r="G67" s="88">
        <f t="shared" si="1"/>
        <v>0.38510819739634439</v>
      </c>
      <c r="H67" s="88">
        <f t="shared" si="2"/>
        <v>1.9505398815743646</v>
      </c>
    </row>
    <row r="68" spans="2:8" ht="11.25" customHeight="1" x14ac:dyDescent="0.2">
      <c r="B68" s="91">
        <v>45079</v>
      </c>
      <c r="C68" s="92">
        <v>4282.3655729829279</v>
      </c>
      <c r="D68" s="293" t="str">
        <f t="shared" si="0"/>
        <v>SP_LASTSALEPRICE</v>
      </c>
      <c r="E68" s="91">
        <f t="shared" si="3"/>
        <v>45079</v>
      </c>
      <c r="F68" s="92">
        <v>28.71</v>
      </c>
      <c r="G68" s="88">
        <f t="shared" si="1"/>
        <v>1.8288886858625064</v>
      </c>
      <c r="H68" s="88">
        <f t="shared" si="2"/>
        <v>1.4129282938890819</v>
      </c>
    </row>
    <row r="69" spans="2:8" ht="11.25" customHeight="1" x14ac:dyDescent="0.2">
      <c r="B69" s="91">
        <v>45072</v>
      </c>
      <c r="C69" s="92">
        <v>4205.4525275178357</v>
      </c>
      <c r="D69" s="293" t="str">
        <f t="shared" si="0"/>
        <v>SP_LASTSALEPRICE</v>
      </c>
      <c r="E69" s="91">
        <f t="shared" si="3"/>
        <v>45072</v>
      </c>
      <c r="F69" s="92">
        <v>28.31</v>
      </c>
      <c r="G69" s="88">
        <f t="shared" si="1"/>
        <v>0.32139324130804336</v>
      </c>
      <c r="H69" s="88">
        <f t="shared" si="2"/>
        <v>0.71149057274990657</v>
      </c>
    </row>
    <row r="70" spans="2:8" ht="11.25" customHeight="1" x14ac:dyDescent="0.2">
      <c r="B70" s="91">
        <v>45065</v>
      </c>
      <c r="C70" s="92">
        <v>4191.9797878028385</v>
      </c>
      <c r="D70" s="293" t="str">
        <f t="shared" si="0"/>
        <v>SP_LASTSALEPRICE</v>
      </c>
      <c r="E70" s="91">
        <f t="shared" si="3"/>
        <v>45065</v>
      </c>
      <c r="F70" s="92">
        <v>28.11</v>
      </c>
      <c r="G70" s="88">
        <f t="shared" si="1"/>
        <v>1.6463974865817521</v>
      </c>
      <c r="H70" s="88">
        <f t="shared" si="2"/>
        <v>3.7652270210409622</v>
      </c>
    </row>
    <row r="71" spans="2:8" ht="11.25" customHeight="1" x14ac:dyDescent="0.2">
      <c r="B71" s="91">
        <v>45058</v>
      </c>
      <c r="C71" s="92">
        <v>4124.081021519939</v>
      </c>
      <c r="D71" s="293" t="str">
        <f t="shared" si="0"/>
        <v>SP_LASTSALEPRICE</v>
      </c>
      <c r="E71" s="91">
        <f t="shared" si="3"/>
        <v>45058</v>
      </c>
      <c r="F71" s="92">
        <v>27.09</v>
      </c>
      <c r="G71" s="88">
        <f t="shared" si="1"/>
        <v>-0.29428402892405225</v>
      </c>
      <c r="H71" s="88">
        <f t="shared" si="2"/>
        <v>-2.2374594009382909</v>
      </c>
    </row>
    <row r="72" spans="2:8" ht="11.25" customHeight="1" x14ac:dyDescent="0.2">
      <c r="B72" s="91">
        <v>45051</v>
      </c>
      <c r="C72" s="92">
        <v>4136.2533545381802</v>
      </c>
      <c r="D72" s="293" t="str">
        <f t="shared" si="0"/>
        <v>SP_LASTSALEPRICE</v>
      </c>
      <c r="E72" s="91">
        <f t="shared" si="3"/>
        <v>45051</v>
      </c>
      <c r="F72" s="92">
        <v>27.71</v>
      </c>
      <c r="G72" s="88">
        <f t="shared" si="1"/>
        <v>-0.79693474811357579</v>
      </c>
      <c r="H72" s="88">
        <f t="shared" si="2"/>
        <v>-5.3620218579234935</v>
      </c>
    </row>
    <row r="73" spans="2:8" ht="11.25" customHeight="1" x14ac:dyDescent="0.2">
      <c r="B73" s="91">
        <v>45044</v>
      </c>
      <c r="C73" s="92">
        <v>4169.4814006359811</v>
      </c>
      <c r="D73" s="293" t="str">
        <f t="shared" si="0"/>
        <v>SP_LASTSALEPRICE</v>
      </c>
      <c r="E73" s="91">
        <f t="shared" si="3"/>
        <v>45044</v>
      </c>
      <c r="F73" s="92">
        <v>29.28</v>
      </c>
      <c r="G73" s="88">
        <f t="shared" si="1"/>
        <v>0.86996237458230041</v>
      </c>
      <c r="H73" s="88">
        <f t="shared" si="2"/>
        <v>-1.9752259792433891</v>
      </c>
    </row>
    <row r="74" spans="2:8" ht="11.25" customHeight="1" x14ac:dyDescent="0.2">
      <c r="B74" s="91">
        <v>45037</v>
      </c>
      <c r="C74" s="92">
        <v>4133.5213204031361</v>
      </c>
      <c r="D74" s="293" t="str">
        <f t="shared" si="0"/>
        <v>SP_LASTSALEPRICE</v>
      </c>
      <c r="E74" s="91">
        <f t="shared" si="3"/>
        <v>45037</v>
      </c>
      <c r="F74" s="92">
        <v>29.87</v>
      </c>
      <c r="G74" s="88">
        <f t="shared" si="1"/>
        <v>-9.9511209109870435E-2</v>
      </c>
      <c r="H74" s="88">
        <f t="shared" si="2"/>
        <v>1.185636856368566</v>
      </c>
    </row>
    <row r="75" spans="2:8" ht="11.25" customHeight="1" x14ac:dyDescent="0.2">
      <c r="B75" s="91">
        <v>45030</v>
      </c>
      <c r="C75" s="92">
        <v>4137.6387347366708</v>
      </c>
      <c r="D75" s="293" t="str">
        <f t="shared" si="0"/>
        <v>SP_LASTSALEPRICE</v>
      </c>
      <c r="E75" s="91">
        <f t="shared" si="3"/>
        <v>45030</v>
      </c>
      <c r="F75" s="92">
        <v>29.52</v>
      </c>
      <c r="G75" s="88">
        <f t="shared" si="1"/>
        <v>0.79463686000393885</v>
      </c>
      <c r="H75" s="88">
        <f t="shared" si="2"/>
        <v>6.0344827586206851</v>
      </c>
    </row>
    <row r="76" spans="2:8" ht="11.25" customHeight="1" x14ac:dyDescent="0.2">
      <c r="B76" s="91">
        <v>45023</v>
      </c>
      <c r="C76" s="92">
        <v>4105.0187426971288</v>
      </c>
      <c r="D76" s="293" t="str">
        <f t="shared" si="0"/>
        <v>SP_LASTSALEPRICE</v>
      </c>
      <c r="E76" s="91">
        <f t="shared" si="3"/>
        <v>45023</v>
      </c>
      <c r="F76" s="92">
        <v>27.84</v>
      </c>
      <c r="G76" s="88">
        <f t="shared" si="1"/>
        <v>-0.1044871126789082</v>
      </c>
      <c r="H76" s="88">
        <f t="shared" si="2"/>
        <v>-2.6573426573426651</v>
      </c>
    </row>
    <row r="77" spans="2:8" ht="11.25" customHeight="1" x14ac:dyDescent="0.2">
      <c r="B77" s="91">
        <v>45016</v>
      </c>
      <c r="C77" s="92">
        <v>4109.3124446214688</v>
      </c>
      <c r="D77" s="293" t="str">
        <f t="shared" si="0"/>
        <v>SP_LASTSALEPRICE</v>
      </c>
      <c r="E77" s="91">
        <f t="shared" si="3"/>
        <v>45016</v>
      </c>
      <c r="F77" s="92">
        <v>28.6</v>
      </c>
      <c r="G77" s="88">
        <f t="shared" si="1"/>
        <v>3.4834174275070184</v>
      </c>
      <c r="H77" s="88">
        <f t="shared" si="2"/>
        <v>5.3795136330140103</v>
      </c>
    </row>
    <row r="78" spans="2:8" ht="11.25" customHeight="1" x14ac:dyDescent="0.2">
      <c r="B78" s="91">
        <v>45009</v>
      </c>
      <c r="C78" s="92">
        <v>3970.9864119052263</v>
      </c>
      <c r="D78" s="293" t="str">
        <f t="shared" si="0"/>
        <v>SP_LASTSALEPRICE</v>
      </c>
      <c r="E78" s="91">
        <f t="shared" si="3"/>
        <v>45009</v>
      </c>
      <c r="F78" s="92">
        <v>27.14</v>
      </c>
      <c r="G78" s="88">
        <f t="shared" si="1"/>
        <v>1.3876488868788339</v>
      </c>
      <c r="H78" s="88">
        <f t="shared" si="2"/>
        <v>-2.4442846872753443</v>
      </c>
    </row>
    <row r="79" spans="2:8" ht="11.25" customHeight="1" x14ac:dyDescent="0.2">
      <c r="B79" s="91">
        <v>45002</v>
      </c>
      <c r="C79" s="92">
        <v>3916.6372388571431</v>
      </c>
      <c r="D79" s="293" t="str">
        <f t="shared" si="0"/>
        <v>SP_LASTSALEPRICE</v>
      </c>
      <c r="E79" s="91">
        <f t="shared" si="3"/>
        <v>45002</v>
      </c>
      <c r="F79" s="92">
        <v>27.82</v>
      </c>
      <c r="G79" s="88">
        <f t="shared" si="1"/>
        <v>1.4255094863382833</v>
      </c>
      <c r="H79" s="88">
        <f t="shared" si="2"/>
        <v>-8.0938222662702337</v>
      </c>
    </row>
    <row r="80" spans="2:8" ht="11.25" customHeight="1" x14ac:dyDescent="0.2">
      <c r="B80" s="91">
        <v>44995</v>
      </c>
      <c r="C80" s="92">
        <v>3861.5899083895683</v>
      </c>
      <c r="D80" s="293" t="str">
        <f t="shared" si="0"/>
        <v>SP_LASTSALEPRICE</v>
      </c>
      <c r="E80" s="91">
        <f t="shared" si="3"/>
        <v>44995</v>
      </c>
      <c r="F80" s="92">
        <v>30.27</v>
      </c>
      <c r="G80" s="88">
        <f t="shared" si="1"/>
        <v>-4.5492887700136926</v>
      </c>
      <c r="H80" s="88">
        <f t="shared" si="2"/>
        <v>-11.387587822014044</v>
      </c>
    </row>
    <row r="81" spans="2:8" ht="11.25" customHeight="1" x14ac:dyDescent="0.2">
      <c r="B81" s="91">
        <v>44988</v>
      </c>
      <c r="C81" s="92">
        <v>4045.6376475657216</v>
      </c>
      <c r="D81" s="293" t="str">
        <f t="shared" si="0"/>
        <v>SP_LASTSALEPRICE</v>
      </c>
      <c r="E81" s="91">
        <f t="shared" si="3"/>
        <v>44988</v>
      </c>
      <c r="F81" s="92">
        <v>34.159999999999997</v>
      </c>
      <c r="G81" s="88">
        <f t="shared" si="1"/>
        <v>1.9042864306047624</v>
      </c>
      <c r="H81" s="88">
        <f t="shared" si="2"/>
        <v>-0.14615609470916002</v>
      </c>
    </row>
    <row r="82" spans="2:8" ht="11.25" customHeight="1" x14ac:dyDescent="0.2">
      <c r="B82" s="91">
        <v>44981</v>
      </c>
      <c r="C82" s="92">
        <v>3970.0367759512628</v>
      </c>
      <c r="D82" s="293" t="str">
        <f t="shared" si="0"/>
        <v>SP_LASTSALEPRICE</v>
      </c>
      <c r="E82" s="91">
        <f t="shared" si="3"/>
        <v>44981</v>
      </c>
      <c r="F82" s="92">
        <v>34.21</v>
      </c>
      <c r="G82" s="88">
        <f t="shared" si="1"/>
        <v>-2.6735806676130736</v>
      </c>
      <c r="H82" s="88">
        <f t="shared" si="2"/>
        <v>-3.224893917963223</v>
      </c>
    </row>
    <row r="83" spans="2:8" ht="11.25" customHeight="1" x14ac:dyDescent="0.2">
      <c r="B83" s="91">
        <v>44974</v>
      </c>
      <c r="C83" s="92">
        <v>4079.0946622549477</v>
      </c>
      <c r="D83" s="293" t="str">
        <f t="shared" si="0"/>
        <v>SP_LASTSALEPRICE</v>
      </c>
      <c r="E83" s="91">
        <f t="shared" si="3"/>
        <v>44974</v>
      </c>
      <c r="F83" s="92">
        <v>35.35</v>
      </c>
      <c r="G83" s="88">
        <f t="shared" si="1"/>
        <v>-0.27789777219381362</v>
      </c>
      <c r="H83" s="88">
        <f t="shared" si="2"/>
        <v>-0.64643057897694201</v>
      </c>
    </row>
    <row r="84" spans="2:8" ht="11.25" customHeight="1" x14ac:dyDescent="0.2">
      <c r="B84" s="91">
        <v>44967</v>
      </c>
      <c r="C84" s="92">
        <v>4090.4619649279175</v>
      </c>
      <c r="D84" s="293" t="str">
        <f t="shared" si="0"/>
        <v>SP_LASTSALEPRICE</v>
      </c>
      <c r="E84" s="91">
        <f t="shared" si="3"/>
        <v>44967</v>
      </c>
      <c r="F84" s="92">
        <v>35.58</v>
      </c>
      <c r="G84" s="88">
        <f t="shared" si="1"/>
        <v>-1.1125308812655166</v>
      </c>
      <c r="H84" s="88">
        <f t="shared" si="2"/>
        <v>-2.3332418336535876</v>
      </c>
    </row>
    <row r="85" spans="2:8" ht="11.25" customHeight="1" x14ac:dyDescent="0.2">
      <c r="B85" s="91">
        <v>44960</v>
      </c>
      <c r="C85" s="92">
        <v>4136.4816001271984</v>
      </c>
      <c r="D85" s="293" t="str">
        <f t="shared" si="0"/>
        <v>SP_LASTSALEPRICE</v>
      </c>
      <c r="E85" s="91">
        <f t="shared" si="3"/>
        <v>44960</v>
      </c>
      <c r="F85" s="92">
        <v>36.43</v>
      </c>
      <c r="G85" s="88">
        <f t="shared" si="1"/>
        <v>1.6195151461783741</v>
      </c>
      <c r="H85" s="88">
        <f t="shared" si="2"/>
        <v>2.7644569816642983</v>
      </c>
    </row>
    <row r="86" spans="2:8" ht="11.25" customHeight="1" x14ac:dyDescent="0.2">
      <c r="B86" s="91">
        <v>44953</v>
      </c>
      <c r="C86" s="92">
        <v>4070.5582920533743</v>
      </c>
      <c r="D86" s="293" t="str">
        <f t="shared" si="0"/>
        <v>SP_LASTSALEPRICE</v>
      </c>
      <c r="E86" s="91">
        <f t="shared" si="3"/>
        <v>44953</v>
      </c>
      <c r="F86" s="92">
        <v>35.450000000000003</v>
      </c>
      <c r="G86" s="88">
        <f t="shared" si="1"/>
        <v>2.4655787516331351</v>
      </c>
      <c r="H86" s="88">
        <f t="shared" si="2"/>
        <v>4.7267355982274717</v>
      </c>
    </row>
    <row r="87" spans="2:8" ht="11.25" customHeight="1" x14ac:dyDescent="0.2">
      <c r="B87" s="91">
        <v>44946</v>
      </c>
      <c r="C87" s="92">
        <v>3972.6104528429223</v>
      </c>
      <c r="D87" s="293" t="str">
        <f t="shared" si="0"/>
        <v>SP_LASTSALEPRICE</v>
      </c>
      <c r="E87" s="91">
        <f t="shared" si="3"/>
        <v>44946</v>
      </c>
      <c r="F87" s="92">
        <v>33.85</v>
      </c>
      <c r="G87" s="88">
        <f t="shared" si="1"/>
        <v>-0.66216008107089497</v>
      </c>
      <c r="H87" s="88">
        <f t="shared" si="2"/>
        <v>-3.9171160942378491</v>
      </c>
    </row>
    <row r="88" spans="2:8" ht="11.25" customHeight="1" x14ac:dyDescent="0.2">
      <c r="B88" s="91">
        <v>44939</v>
      </c>
      <c r="C88" s="92">
        <v>3999.0908359644432</v>
      </c>
      <c r="D88" s="293" t="str">
        <f t="shared" ref="D88:D151" si="4">IF($B88="","","SP_LASTSALEPRICE")</f>
        <v>SP_LASTSALEPRICE</v>
      </c>
      <c r="E88" s="91">
        <f t="shared" si="3"/>
        <v>44939</v>
      </c>
      <c r="F88" s="92">
        <v>35.229999999999997</v>
      </c>
      <c r="G88" s="88">
        <f t="shared" ref="G88:G151" si="5">IF(OR($C88="",$C89=""),"",IFERROR((C88/C89-1)*100,0))</f>
        <v>2.6704300433103123</v>
      </c>
      <c r="H88" s="88">
        <f t="shared" ref="H88:H151" si="6">IF(OR($F88="",$F89=""),"",IFERROR((F88/F89-1)*100,0))</f>
        <v>2.3830281894797967</v>
      </c>
    </row>
    <row r="89" spans="2:8" ht="11.25" customHeight="1" x14ac:dyDescent="0.2">
      <c r="B89" s="91">
        <v>44932</v>
      </c>
      <c r="C89" s="92">
        <v>3895.0755677924735</v>
      </c>
      <c r="D89" s="293" t="str">
        <f t="shared" si="4"/>
        <v>SP_LASTSALEPRICE</v>
      </c>
      <c r="E89" s="91">
        <f t="shared" ref="E89:E152" si="7">IF($B89="","",IF(WEEKDAY($B89,11)=6,$B89-1,IF(WEEKDAY($B89,11)=7,$B89-2,$B89)))</f>
        <v>44932</v>
      </c>
      <c r="F89" s="92">
        <v>34.409999999999997</v>
      </c>
      <c r="G89" s="88">
        <f t="shared" si="5"/>
        <v>1.4475590708563191</v>
      </c>
      <c r="H89" s="88">
        <f t="shared" si="6"/>
        <v>3.8949275362318847</v>
      </c>
    </row>
    <row r="90" spans="2:8" ht="11.25" customHeight="1" x14ac:dyDescent="0.2">
      <c r="B90" s="91">
        <v>44925</v>
      </c>
      <c r="C90" s="92">
        <v>3839.4965866768143</v>
      </c>
      <c r="D90" s="293" t="str">
        <f t="shared" si="4"/>
        <v>SP_LASTSALEPRICE</v>
      </c>
      <c r="E90" s="91">
        <f t="shared" si="7"/>
        <v>44925</v>
      </c>
      <c r="F90" s="92">
        <v>33.119999999999997</v>
      </c>
      <c r="G90" s="88">
        <f t="shared" si="5"/>
        <v>-0.13832766073305081</v>
      </c>
      <c r="H90" s="88">
        <f t="shared" si="6"/>
        <v>2.0018478595626776</v>
      </c>
    </row>
    <row r="91" spans="2:8" ht="11.25" customHeight="1" x14ac:dyDescent="0.2">
      <c r="B91" s="91">
        <v>44918</v>
      </c>
      <c r="C91" s="92">
        <v>3844.8150293664498</v>
      </c>
      <c r="D91" s="293" t="str">
        <f t="shared" si="4"/>
        <v>SP_LASTSALEPRICE</v>
      </c>
      <c r="E91" s="91">
        <f t="shared" si="7"/>
        <v>44918</v>
      </c>
      <c r="F91" s="92">
        <v>32.47</v>
      </c>
      <c r="G91" s="88">
        <f t="shared" si="5"/>
        <v>-0.19594629224076732</v>
      </c>
      <c r="H91" s="88">
        <f t="shared" si="6"/>
        <v>2.4290220820189168</v>
      </c>
    </row>
    <row r="92" spans="2:8" ht="11.25" customHeight="1" x14ac:dyDescent="0.2">
      <c r="B92" s="91">
        <v>44911</v>
      </c>
      <c r="C92" s="92">
        <v>3852.3635929905481</v>
      </c>
      <c r="D92" s="293" t="str">
        <f t="shared" si="4"/>
        <v>SP_LASTSALEPRICE</v>
      </c>
      <c r="E92" s="91">
        <f t="shared" si="7"/>
        <v>44911</v>
      </c>
      <c r="F92" s="92">
        <v>31.7</v>
      </c>
      <c r="G92" s="88">
        <f t="shared" si="5"/>
        <v>-2.0845204755925995</v>
      </c>
      <c r="H92" s="88">
        <f t="shared" si="6"/>
        <v>-2.1000617665225541</v>
      </c>
    </row>
    <row r="93" spans="2:8" ht="11.25" customHeight="1" x14ac:dyDescent="0.2">
      <c r="B93" s="91">
        <v>44904</v>
      </c>
      <c r="C93" s="92">
        <v>3934.3764762243432</v>
      </c>
      <c r="D93" s="293" t="str">
        <f t="shared" si="4"/>
        <v>SP_LASTSALEPRICE</v>
      </c>
      <c r="E93" s="91">
        <f t="shared" si="7"/>
        <v>44904</v>
      </c>
      <c r="F93" s="92">
        <v>32.380000000000003</v>
      </c>
      <c r="G93" s="88">
        <f t="shared" si="5"/>
        <v>-3.3726344285003318</v>
      </c>
      <c r="H93" s="88">
        <f t="shared" si="6"/>
        <v>-10.254988913525487</v>
      </c>
    </row>
    <row r="94" spans="2:8" ht="11.25" customHeight="1" x14ac:dyDescent="0.2">
      <c r="B94" s="91">
        <v>44897</v>
      </c>
      <c r="C94" s="92">
        <v>4071.7000333752153</v>
      </c>
      <c r="D94" s="293" t="str">
        <f t="shared" si="4"/>
        <v>SP_LASTSALEPRICE</v>
      </c>
      <c r="E94" s="91">
        <f t="shared" si="7"/>
        <v>44897</v>
      </c>
      <c r="F94" s="92">
        <v>36.08</v>
      </c>
      <c r="G94" s="88">
        <f t="shared" si="5"/>
        <v>1.1322212415801447</v>
      </c>
      <c r="H94" s="88">
        <f t="shared" si="6"/>
        <v>-4.2970822281167216</v>
      </c>
    </row>
    <row r="95" spans="2:8" ht="11.25" customHeight="1" x14ac:dyDescent="0.2">
      <c r="B95" s="91">
        <v>44890</v>
      </c>
      <c r="C95" s="92">
        <v>4026.1154984907525</v>
      </c>
      <c r="D95" s="293" t="str">
        <f t="shared" si="4"/>
        <v>SP_LASTSALEPRICE</v>
      </c>
      <c r="E95" s="91">
        <f t="shared" si="7"/>
        <v>44890</v>
      </c>
      <c r="F95" s="92">
        <v>37.700000000000003</v>
      </c>
      <c r="G95" s="88">
        <f t="shared" si="5"/>
        <v>1.5326859366344703</v>
      </c>
      <c r="H95" s="88">
        <f t="shared" si="6"/>
        <v>1.3713363807475343</v>
      </c>
    </row>
    <row r="96" spans="2:8" ht="11.25" customHeight="1" x14ac:dyDescent="0.2">
      <c r="B96" s="91">
        <v>44883</v>
      </c>
      <c r="C96" s="92">
        <v>3965.3393006892484</v>
      </c>
      <c r="D96" s="293" t="str">
        <f t="shared" si="4"/>
        <v>SP_LASTSALEPRICE</v>
      </c>
      <c r="E96" s="91">
        <f t="shared" si="7"/>
        <v>44883</v>
      </c>
      <c r="F96" s="92">
        <v>37.19</v>
      </c>
      <c r="G96" s="88">
        <f t="shared" si="5"/>
        <v>-0.69093257642423023</v>
      </c>
      <c r="H96" s="88">
        <f t="shared" si="6"/>
        <v>-3.1762561832855973</v>
      </c>
    </row>
    <row r="97" spans="2:8" ht="11.25" customHeight="1" x14ac:dyDescent="0.2">
      <c r="B97" s="91">
        <v>44876</v>
      </c>
      <c r="C97" s="92">
        <v>3992.9277391924084</v>
      </c>
      <c r="D97" s="293" t="str">
        <f t="shared" si="4"/>
        <v>SP_LASTSALEPRICE</v>
      </c>
      <c r="E97" s="91">
        <f t="shared" si="7"/>
        <v>44876</v>
      </c>
      <c r="F97" s="92">
        <v>38.409999999999997</v>
      </c>
      <c r="G97" s="88">
        <f t="shared" si="5"/>
        <v>5.8978533994446636</v>
      </c>
      <c r="H97" s="88">
        <f t="shared" si="6"/>
        <v>4.4033704811089924</v>
      </c>
    </row>
    <row r="98" spans="2:8" ht="11.25" customHeight="1" x14ac:dyDescent="0.2">
      <c r="B98" s="91">
        <v>44869</v>
      </c>
      <c r="C98" s="92">
        <v>3770.5464379255754</v>
      </c>
      <c r="D98" s="293" t="str">
        <f t="shared" si="4"/>
        <v>SP_LASTSALEPRICE</v>
      </c>
      <c r="E98" s="91">
        <f t="shared" si="7"/>
        <v>44869</v>
      </c>
      <c r="F98" s="92">
        <v>36.79</v>
      </c>
      <c r="G98" s="88">
        <f t="shared" si="5"/>
        <v>-3.3456863493511291</v>
      </c>
      <c r="H98" s="88">
        <f t="shared" si="6"/>
        <v>1.6860143725815346</v>
      </c>
    </row>
    <row r="99" spans="2:8" ht="11.25" customHeight="1" x14ac:dyDescent="0.2">
      <c r="B99" s="91">
        <v>44862</v>
      </c>
      <c r="C99" s="92">
        <v>3901.0637968564815</v>
      </c>
      <c r="D99" s="293" t="str">
        <f t="shared" si="4"/>
        <v>SP_LASTSALEPRICE</v>
      </c>
      <c r="E99" s="91">
        <f t="shared" si="7"/>
        <v>44862</v>
      </c>
      <c r="F99" s="92">
        <v>36.18</v>
      </c>
      <c r="G99" s="88">
        <f t="shared" si="5"/>
        <v>3.9521958213004416</v>
      </c>
      <c r="H99" s="88">
        <f t="shared" si="6"/>
        <v>3.5193133047210168</v>
      </c>
    </row>
    <row r="100" spans="2:8" ht="11.25" customHeight="1" x14ac:dyDescent="0.2">
      <c r="B100" s="91">
        <v>44855</v>
      </c>
      <c r="C100" s="92">
        <v>3752.7478530252743</v>
      </c>
      <c r="D100" s="293" t="str">
        <f t="shared" si="4"/>
        <v>SP_LASTSALEPRICE</v>
      </c>
      <c r="E100" s="91">
        <f t="shared" si="7"/>
        <v>44855</v>
      </c>
      <c r="F100" s="92">
        <v>34.950000000000003</v>
      </c>
      <c r="G100" s="88">
        <f t="shared" si="5"/>
        <v>4.7355697759749127</v>
      </c>
      <c r="H100" s="88">
        <f t="shared" si="6"/>
        <v>10.252365930599371</v>
      </c>
    </row>
    <row r="101" spans="2:8" ht="11.25" customHeight="1" x14ac:dyDescent="0.2">
      <c r="B101" s="91">
        <v>44848</v>
      </c>
      <c r="C101" s="92">
        <v>3583.0691149647137</v>
      </c>
      <c r="D101" s="293" t="str">
        <f t="shared" si="4"/>
        <v>SP_LASTSALEPRICE</v>
      </c>
      <c r="E101" s="91">
        <f t="shared" si="7"/>
        <v>44848</v>
      </c>
      <c r="F101" s="92">
        <v>31.7</v>
      </c>
      <c r="G101" s="88">
        <f t="shared" si="5"/>
        <v>-1.5548405729259862</v>
      </c>
      <c r="H101" s="88">
        <f t="shared" si="6"/>
        <v>3.089430894308931</v>
      </c>
    </row>
    <row r="102" spans="2:8" ht="11.25" customHeight="1" x14ac:dyDescent="0.2">
      <c r="B102" s="91">
        <v>44841</v>
      </c>
      <c r="C102" s="92">
        <v>3639.660025761827</v>
      </c>
      <c r="D102" s="293" t="str">
        <f t="shared" si="4"/>
        <v>SP_LASTSALEPRICE</v>
      </c>
      <c r="E102" s="91">
        <f t="shared" si="7"/>
        <v>44841</v>
      </c>
      <c r="F102" s="92">
        <v>30.75</v>
      </c>
      <c r="G102" s="88">
        <f t="shared" si="5"/>
        <v>1.507015812384549</v>
      </c>
      <c r="H102" s="88">
        <f t="shared" si="6"/>
        <v>1.8211920529801251</v>
      </c>
    </row>
    <row r="103" spans="2:8" ht="11.25" customHeight="1" x14ac:dyDescent="0.2">
      <c r="B103" s="91">
        <v>44834</v>
      </c>
      <c r="C103" s="92">
        <v>3585.6241035486769</v>
      </c>
      <c r="D103" s="293" t="str">
        <f t="shared" si="4"/>
        <v>SP_LASTSALEPRICE</v>
      </c>
      <c r="E103" s="91">
        <f t="shared" si="7"/>
        <v>44834</v>
      </c>
      <c r="F103" s="92">
        <v>30.2</v>
      </c>
      <c r="G103" s="88">
        <f t="shared" si="5"/>
        <v>-2.9136913451182633</v>
      </c>
      <c r="H103" s="88">
        <f t="shared" si="6"/>
        <v>-4.8219350772140013</v>
      </c>
    </row>
    <row r="104" spans="2:8" ht="11.25" customHeight="1" x14ac:dyDescent="0.2">
      <c r="B104" s="91">
        <v>44827</v>
      </c>
      <c r="C104" s="92">
        <v>3693.2335292453031</v>
      </c>
      <c r="D104" s="293" t="str">
        <f t="shared" si="4"/>
        <v>SP_LASTSALEPRICE</v>
      </c>
      <c r="E104" s="91">
        <f t="shared" si="7"/>
        <v>44827</v>
      </c>
      <c r="F104" s="92">
        <v>31.73</v>
      </c>
      <c r="G104" s="88">
        <f t="shared" si="5"/>
        <v>-4.6497598919383325</v>
      </c>
      <c r="H104" s="88">
        <f t="shared" si="6"/>
        <v>-7.0046893317702192</v>
      </c>
    </row>
    <row r="105" spans="2:8" ht="11.25" customHeight="1" x14ac:dyDescent="0.2">
      <c r="B105" s="91">
        <v>44820</v>
      </c>
      <c r="C105" s="92">
        <v>3873.3342727398626</v>
      </c>
      <c r="D105" s="293" t="str">
        <f t="shared" si="4"/>
        <v>SP_LASTSALEPRICE</v>
      </c>
      <c r="E105" s="91">
        <f t="shared" si="7"/>
        <v>44820</v>
      </c>
      <c r="F105" s="92">
        <v>34.119999999999997</v>
      </c>
      <c r="G105" s="88">
        <f t="shared" si="5"/>
        <v>-4.7703655679402601</v>
      </c>
      <c r="H105" s="88">
        <f t="shared" si="6"/>
        <v>-2.3468803663422966</v>
      </c>
    </row>
    <row r="106" spans="2:8" ht="11.25" customHeight="1" x14ac:dyDescent="0.2">
      <c r="B106" s="91">
        <v>44813</v>
      </c>
      <c r="C106" s="92">
        <v>4067.3623245957529</v>
      </c>
      <c r="D106" s="293" t="str">
        <f t="shared" si="4"/>
        <v>SP_LASTSALEPRICE</v>
      </c>
      <c r="E106" s="91">
        <f t="shared" si="7"/>
        <v>44813</v>
      </c>
      <c r="F106" s="92">
        <v>34.94</v>
      </c>
      <c r="G106" s="88">
        <f t="shared" si="5"/>
        <v>3.6466176952465679</v>
      </c>
      <c r="H106" s="88">
        <f t="shared" si="6"/>
        <v>4.5169009871373067</v>
      </c>
    </row>
    <row r="107" spans="2:8" ht="11.25" customHeight="1" x14ac:dyDescent="0.2">
      <c r="B107" s="91">
        <v>44806</v>
      </c>
      <c r="C107" s="92">
        <v>3924.2595803319591</v>
      </c>
      <c r="D107" s="293" t="str">
        <f t="shared" si="4"/>
        <v>SP_LASTSALEPRICE</v>
      </c>
      <c r="E107" s="91">
        <f t="shared" si="7"/>
        <v>44806</v>
      </c>
      <c r="F107" s="92">
        <v>33.43</v>
      </c>
      <c r="G107" s="88">
        <f t="shared" si="5"/>
        <v>-3.2876926550371444</v>
      </c>
      <c r="H107" s="88">
        <f t="shared" si="6"/>
        <v>-1.7631501616221068</v>
      </c>
    </row>
    <row r="108" spans="2:8" ht="11.25" customHeight="1" x14ac:dyDescent="0.2">
      <c r="B108" s="91">
        <v>44799</v>
      </c>
      <c r="C108" s="92">
        <v>4057.663071086215</v>
      </c>
      <c r="D108" s="293" t="str">
        <f t="shared" si="4"/>
        <v>SP_LASTSALEPRICE</v>
      </c>
      <c r="E108" s="91">
        <f t="shared" si="7"/>
        <v>44799</v>
      </c>
      <c r="F108" s="92">
        <v>34.03</v>
      </c>
      <c r="G108" s="88">
        <f t="shared" si="5"/>
        <v>-4.0396425708674188</v>
      </c>
      <c r="H108" s="88">
        <f t="shared" si="6"/>
        <v>-4.0868094701239972</v>
      </c>
    </row>
    <row r="109" spans="2:8" ht="11.25" customHeight="1" x14ac:dyDescent="0.2">
      <c r="B109" s="91">
        <v>44792</v>
      </c>
      <c r="C109" s="92">
        <v>4228.4784881953246</v>
      </c>
      <c r="D109" s="293" t="str">
        <f t="shared" si="4"/>
        <v>SP_LASTSALEPRICE</v>
      </c>
      <c r="E109" s="91">
        <f t="shared" si="7"/>
        <v>44792</v>
      </c>
      <c r="F109" s="92">
        <v>35.479999999999997</v>
      </c>
      <c r="G109" s="88">
        <f t="shared" si="5"/>
        <v>-1.2072481909152666</v>
      </c>
      <c r="H109" s="88">
        <f t="shared" si="6"/>
        <v>-2.2589531680440755</v>
      </c>
    </row>
    <row r="110" spans="2:8" ht="11.25" customHeight="1" x14ac:dyDescent="0.2">
      <c r="B110" s="91">
        <v>44785</v>
      </c>
      <c r="C110" s="92">
        <v>4280.1505280132142</v>
      </c>
      <c r="D110" s="293" t="str">
        <f t="shared" si="4"/>
        <v>SP_LASTSALEPRICE</v>
      </c>
      <c r="E110" s="91">
        <f t="shared" si="7"/>
        <v>44785</v>
      </c>
      <c r="F110" s="92">
        <v>36.299999999999997</v>
      </c>
      <c r="G110" s="88">
        <f t="shared" si="5"/>
        <v>3.2558575269713064</v>
      </c>
      <c r="H110" s="88">
        <f t="shared" si="6"/>
        <v>6.8904593639575795</v>
      </c>
    </row>
    <row r="111" spans="2:8" ht="11.25" customHeight="1" x14ac:dyDescent="0.2">
      <c r="B111" s="91">
        <v>44778</v>
      </c>
      <c r="C111" s="92">
        <v>4145.1890774285639</v>
      </c>
      <c r="D111" s="293" t="str">
        <f t="shared" si="4"/>
        <v>SP_LASTSALEPRICE</v>
      </c>
      <c r="E111" s="91">
        <f t="shared" si="7"/>
        <v>44778</v>
      </c>
      <c r="F111" s="92">
        <v>33.96</v>
      </c>
      <c r="G111" s="88">
        <f t="shared" si="5"/>
        <v>0.36082984145728858</v>
      </c>
      <c r="H111" s="88">
        <f t="shared" si="6"/>
        <v>0.44365572315883117</v>
      </c>
    </row>
    <row r="112" spans="2:8" ht="11.25" customHeight="1" x14ac:dyDescent="0.2">
      <c r="B112" s="91">
        <v>44771</v>
      </c>
      <c r="C112" s="92">
        <v>4130.2857738191597</v>
      </c>
      <c r="D112" s="293" t="str">
        <f t="shared" si="4"/>
        <v>SP_LASTSALEPRICE</v>
      </c>
      <c r="E112" s="91">
        <f t="shared" si="7"/>
        <v>44771</v>
      </c>
      <c r="F112" s="92">
        <v>33.81</v>
      </c>
      <c r="G112" s="88">
        <f t="shared" si="5"/>
        <v>4.2571033836162675</v>
      </c>
      <c r="H112" s="88">
        <f t="shared" si="6"/>
        <v>1.1367035596769437</v>
      </c>
    </row>
    <row r="113" spans="2:8" ht="11.25" customHeight="1" x14ac:dyDescent="0.2">
      <c r="B113" s="91">
        <v>44764</v>
      </c>
      <c r="C113" s="92">
        <v>3961.634881243232</v>
      </c>
      <c r="D113" s="293" t="str">
        <f t="shared" si="4"/>
        <v>SP_LASTSALEPRICE</v>
      </c>
      <c r="E113" s="91">
        <f t="shared" si="7"/>
        <v>44764</v>
      </c>
      <c r="F113" s="92">
        <v>33.43</v>
      </c>
      <c r="G113" s="88">
        <f t="shared" si="5"/>
        <v>2.549000871199758</v>
      </c>
      <c r="H113" s="88">
        <f t="shared" si="6"/>
        <v>3.6589147286821611</v>
      </c>
    </row>
    <row r="114" spans="2:8" ht="11.25" customHeight="1" x14ac:dyDescent="0.2">
      <c r="B114" s="91">
        <v>44757</v>
      </c>
      <c r="C114" s="92">
        <v>3863.1628271239765</v>
      </c>
      <c r="D114" s="293" t="str">
        <f t="shared" si="4"/>
        <v>SP_LASTSALEPRICE</v>
      </c>
      <c r="E114" s="91">
        <f t="shared" si="7"/>
        <v>44757</v>
      </c>
      <c r="F114" s="92">
        <v>32.25</v>
      </c>
      <c r="G114" s="88">
        <f t="shared" si="5"/>
        <v>-0.92872064179747582</v>
      </c>
      <c r="H114" s="88">
        <f t="shared" si="6"/>
        <v>1.4469959106637287</v>
      </c>
    </row>
    <row r="115" spans="2:8" ht="11.25" customHeight="1" x14ac:dyDescent="0.2">
      <c r="B115" s="91">
        <v>44750</v>
      </c>
      <c r="C115" s="92">
        <v>3899.3771475952271</v>
      </c>
      <c r="D115" s="293" t="str">
        <f t="shared" si="4"/>
        <v>SP_LASTSALEPRICE</v>
      </c>
      <c r="E115" s="91">
        <f t="shared" si="7"/>
        <v>44750</v>
      </c>
      <c r="F115" s="92">
        <v>31.79</v>
      </c>
      <c r="G115" s="88">
        <f t="shared" si="5"/>
        <v>1.9358099202191781</v>
      </c>
      <c r="H115" s="88">
        <f t="shared" si="6"/>
        <v>0.72877059569074198</v>
      </c>
    </row>
    <row r="116" spans="2:8" ht="11.25" customHeight="1" x14ac:dyDescent="0.2">
      <c r="B116" s="91">
        <v>44743</v>
      </c>
      <c r="C116" s="92">
        <v>3825.3261053668025</v>
      </c>
      <c r="D116" s="293" t="str">
        <f t="shared" si="4"/>
        <v>SP_LASTSALEPRICE</v>
      </c>
      <c r="E116" s="91">
        <f t="shared" si="7"/>
        <v>44743</v>
      </c>
      <c r="F116" s="92">
        <v>31.56</v>
      </c>
      <c r="G116" s="88">
        <f t="shared" si="5"/>
        <v>-2.2091872392408063</v>
      </c>
      <c r="H116" s="88">
        <f t="shared" si="6"/>
        <v>-2.3212627669452313</v>
      </c>
    </row>
    <row r="117" spans="2:8" ht="11.25" customHeight="1" x14ac:dyDescent="0.2">
      <c r="B117" s="91">
        <v>44736</v>
      </c>
      <c r="C117" s="92">
        <v>3911.7438513628986</v>
      </c>
      <c r="D117" s="293" t="str">
        <f t="shared" si="4"/>
        <v>SP_LASTSALEPRICE</v>
      </c>
      <c r="E117" s="91">
        <f t="shared" si="7"/>
        <v>44736</v>
      </c>
      <c r="F117" s="92">
        <v>32.31</v>
      </c>
      <c r="G117" s="88">
        <f t="shared" si="5"/>
        <v>6.4466045771018665</v>
      </c>
      <c r="H117" s="88">
        <f t="shared" si="6"/>
        <v>1.2218045112782017</v>
      </c>
    </row>
    <row r="118" spans="2:8" ht="11.25" customHeight="1" x14ac:dyDescent="0.2">
      <c r="B118" s="91">
        <v>44729</v>
      </c>
      <c r="C118" s="92">
        <v>3674.8413600450049</v>
      </c>
      <c r="D118" s="293" t="str">
        <f t="shared" si="4"/>
        <v>SP_LASTSALEPRICE</v>
      </c>
      <c r="E118" s="91">
        <f t="shared" si="7"/>
        <v>44729</v>
      </c>
      <c r="F118" s="92">
        <v>31.92</v>
      </c>
      <c r="G118" s="88">
        <f t="shared" si="5"/>
        <v>-5.7941801654341933</v>
      </c>
      <c r="H118" s="88">
        <f t="shared" si="6"/>
        <v>-3.7684654808561979</v>
      </c>
    </row>
    <row r="119" spans="2:8" ht="11.25" customHeight="1" x14ac:dyDescent="0.2">
      <c r="B119" s="91">
        <v>44722</v>
      </c>
      <c r="C119" s="92">
        <v>3900.8644757811867</v>
      </c>
      <c r="D119" s="293" t="str">
        <f t="shared" si="4"/>
        <v>SP_LASTSALEPRICE</v>
      </c>
      <c r="E119" s="91">
        <f t="shared" si="7"/>
        <v>44722</v>
      </c>
      <c r="F119" s="92">
        <v>33.17</v>
      </c>
      <c r="G119" s="88">
        <f t="shared" si="5"/>
        <v>-5.0546219435442357</v>
      </c>
      <c r="H119" s="88">
        <f t="shared" si="6"/>
        <v>-8.3448466427189736</v>
      </c>
    </row>
    <row r="120" spans="2:8" ht="11.25" customHeight="1" x14ac:dyDescent="0.2">
      <c r="B120" s="91">
        <v>44715</v>
      </c>
      <c r="C120" s="92">
        <v>4108.5354080760853</v>
      </c>
      <c r="D120" s="293" t="str">
        <f t="shared" si="4"/>
        <v>SP_LASTSALEPRICE</v>
      </c>
      <c r="E120" s="91">
        <f t="shared" si="7"/>
        <v>44715</v>
      </c>
      <c r="F120" s="92">
        <v>36.19</v>
      </c>
      <c r="G120" s="88">
        <f t="shared" si="5"/>
        <v>-1.1952886983245259</v>
      </c>
      <c r="H120" s="88">
        <f t="shared" si="6"/>
        <v>-2.2420313344138409</v>
      </c>
    </row>
    <row r="121" spans="2:8" ht="11.25" customHeight="1" x14ac:dyDescent="0.2">
      <c r="B121" s="91">
        <v>44708</v>
      </c>
      <c r="C121" s="92">
        <v>4158.2383612575923</v>
      </c>
      <c r="D121" s="293" t="str">
        <f t="shared" si="4"/>
        <v>SP_LASTSALEPRICE</v>
      </c>
      <c r="E121" s="91">
        <f t="shared" si="7"/>
        <v>44708</v>
      </c>
      <c r="F121" s="92">
        <v>37.020000000000003</v>
      </c>
      <c r="G121" s="88">
        <f t="shared" si="5"/>
        <v>6.5843128369992288</v>
      </c>
      <c r="H121" s="88">
        <f t="shared" si="6"/>
        <v>9.3325457767277076</v>
      </c>
    </row>
    <row r="122" spans="2:8" ht="11.25" customHeight="1" x14ac:dyDescent="0.2">
      <c r="B122" s="91">
        <v>44701</v>
      </c>
      <c r="C122" s="92">
        <v>3901.3605760322725</v>
      </c>
      <c r="D122" s="293" t="str">
        <f t="shared" si="4"/>
        <v>SP_LASTSALEPRICE</v>
      </c>
      <c r="E122" s="91">
        <f t="shared" si="7"/>
        <v>44701</v>
      </c>
      <c r="F122" s="92">
        <v>33.86</v>
      </c>
      <c r="G122" s="88">
        <f t="shared" si="5"/>
        <v>-3.0450796483130538</v>
      </c>
      <c r="H122" s="88">
        <f t="shared" si="6"/>
        <v>-3.7247654250782025</v>
      </c>
    </row>
    <row r="123" spans="2:8" ht="11.25" customHeight="1" x14ac:dyDescent="0.2">
      <c r="B123" s="91">
        <v>44694</v>
      </c>
      <c r="C123" s="92">
        <v>4023.8912701704794</v>
      </c>
      <c r="D123" s="293" t="str">
        <f t="shared" si="4"/>
        <v>SP_LASTSALEPRICE</v>
      </c>
      <c r="E123" s="91">
        <f t="shared" si="7"/>
        <v>44694</v>
      </c>
      <c r="F123" s="92">
        <v>35.17</v>
      </c>
      <c r="G123" s="88">
        <f t="shared" si="5"/>
        <v>-2.4117459354451309</v>
      </c>
      <c r="H123" s="88">
        <f t="shared" si="6"/>
        <v>-6.0881174899866553</v>
      </c>
    </row>
    <row r="124" spans="2:8" ht="11.25" customHeight="1" x14ac:dyDescent="0.2">
      <c r="B124" s="91">
        <v>44687</v>
      </c>
      <c r="C124" s="92">
        <v>4123.3356501169346</v>
      </c>
      <c r="D124" s="293" t="str">
        <f t="shared" si="4"/>
        <v>SP_LASTSALEPRICE</v>
      </c>
      <c r="E124" s="91">
        <f t="shared" si="7"/>
        <v>44687</v>
      </c>
      <c r="F124" s="92">
        <v>37.450000000000003</v>
      </c>
      <c r="G124" s="88">
        <f t="shared" si="5"/>
        <v>-0.20791174400117685</v>
      </c>
      <c r="H124" s="88">
        <f t="shared" si="6"/>
        <v>4.9607623318385752</v>
      </c>
    </row>
    <row r="125" spans="2:8" ht="11.25" customHeight="1" x14ac:dyDescent="0.2">
      <c r="B125" s="91">
        <v>44680</v>
      </c>
      <c r="C125" s="92">
        <v>4131.9264103775959</v>
      </c>
      <c r="D125" s="293" t="str">
        <f t="shared" si="4"/>
        <v>SP_LASTSALEPRICE</v>
      </c>
      <c r="E125" s="91">
        <f t="shared" si="7"/>
        <v>44680</v>
      </c>
      <c r="F125" s="92">
        <v>35.68</v>
      </c>
      <c r="G125" s="88">
        <f t="shared" si="5"/>
        <v>-3.2737957559758946</v>
      </c>
      <c r="H125" s="88">
        <f t="shared" si="6"/>
        <v>-5.0053248136315283</v>
      </c>
    </row>
    <row r="126" spans="2:8" ht="11.25" customHeight="1" x14ac:dyDescent="0.2">
      <c r="B126" s="91">
        <v>44673</v>
      </c>
      <c r="C126" s="92">
        <v>4271.775619307291</v>
      </c>
      <c r="D126" s="293" t="str">
        <f t="shared" si="4"/>
        <v>SP_LASTSALEPRICE</v>
      </c>
      <c r="E126" s="91">
        <f t="shared" si="7"/>
        <v>44673</v>
      </c>
      <c r="F126" s="92">
        <v>37.56</v>
      </c>
      <c r="G126" s="88">
        <f t="shared" si="5"/>
        <v>-2.7503615737638043</v>
      </c>
      <c r="H126" s="88">
        <f t="shared" si="6"/>
        <v>-2.6616981634275394E-2</v>
      </c>
    </row>
    <row r="127" spans="2:8" ht="11.25" customHeight="1" x14ac:dyDescent="0.2">
      <c r="B127" s="91">
        <v>44666</v>
      </c>
      <c r="C127" s="92">
        <v>4392.5876624697485</v>
      </c>
      <c r="D127" s="293" t="str">
        <f t="shared" si="4"/>
        <v>SP_LASTSALEPRICE</v>
      </c>
      <c r="E127" s="91">
        <f t="shared" si="7"/>
        <v>44666</v>
      </c>
      <c r="F127" s="92">
        <v>37.57</v>
      </c>
      <c r="G127" s="88">
        <f t="shared" si="5"/>
        <v>-2.1320873844508648</v>
      </c>
      <c r="H127" s="88">
        <f t="shared" si="6"/>
        <v>-5.2936728006049982</v>
      </c>
    </row>
    <row r="128" spans="2:8" ht="11.25" customHeight="1" x14ac:dyDescent="0.2">
      <c r="B128" s="91">
        <v>44659</v>
      </c>
      <c r="C128" s="92">
        <v>4488.2817514714825</v>
      </c>
      <c r="D128" s="293" t="str">
        <f t="shared" si="4"/>
        <v>SP_LASTSALEPRICE</v>
      </c>
      <c r="E128" s="91">
        <f t="shared" si="7"/>
        <v>44659</v>
      </c>
      <c r="F128" s="92">
        <v>39.67</v>
      </c>
      <c r="G128" s="88">
        <f t="shared" si="5"/>
        <v>-1.2665115609593047</v>
      </c>
      <c r="H128" s="88">
        <f t="shared" si="6"/>
        <v>-3.0073349633251811</v>
      </c>
    </row>
    <row r="129" spans="2:8" ht="11.25" customHeight="1" x14ac:dyDescent="0.2">
      <c r="B129" s="91">
        <v>44652</v>
      </c>
      <c r="C129" s="92">
        <v>4545.8555373971258</v>
      </c>
      <c r="D129" s="293" t="str">
        <f t="shared" si="4"/>
        <v>SP_LASTSALEPRICE</v>
      </c>
      <c r="E129" s="91">
        <f t="shared" si="7"/>
        <v>44652</v>
      </c>
      <c r="F129" s="92">
        <v>40.9</v>
      </c>
      <c r="G129" s="88">
        <f t="shared" si="5"/>
        <v>6.1613996742537758E-2</v>
      </c>
      <c r="H129" s="88">
        <f t="shared" si="6"/>
        <v>-6.4715298422135747</v>
      </c>
    </row>
    <row r="130" spans="2:8" ht="11.25" customHeight="1" x14ac:dyDescent="0.2">
      <c r="B130" s="91">
        <v>44645</v>
      </c>
      <c r="C130" s="92">
        <v>4543.0563787878882</v>
      </c>
      <c r="D130" s="293" t="str">
        <f t="shared" si="4"/>
        <v>SP_LASTSALEPRICE</v>
      </c>
      <c r="E130" s="91">
        <f t="shared" si="7"/>
        <v>44645</v>
      </c>
      <c r="F130" s="92">
        <v>43.73</v>
      </c>
      <c r="G130" s="88">
        <f t="shared" si="5"/>
        <v>1.7910975161251619</v>
      </c>
      <c r="H130" s="88">
        <f t="shared" si="6"/>
        <v>1.9347319347319258</v>
      </c>
    </row>
    <row r="131" spans="2:8" ht="11.25" customHeight="1" x14ac:dyDescent="0.2">
      <c r="B131" s="91">
        <v>44638</v>
      </c>
      <c r="C131" s="92">
        <v>4463.1175904830025</v>
      </c>
      <c r="D131" s="293" t="str">
        <f t="shared" si="4"/>
        <v>SP_LASTSALEPRICE</v>
      </c>
      <c r="E131" s="91">
        <f t="shared" si="7"/>
        <v>44638</v>
      </c>
      <c r="F131" s="92">
        <v>42.9</v>
      </c>
      <c r="G131" s="88">
        <f t="shared" si="5"/>
        <v>6.1557217699679256</v>
      </c>
      <c r="H131" s="88">
        <f t="shared" si="6"/>
        <v>6.3724274733448993</v>
      </c>
    </row>
    <row r="132" spans="2:8" ht="11.25" customHeight="1" x14ac:dyDescent="0.2">
      <c r="B132" s="91">
        <v>44631</v>
      </c>
      <c r="C132" s="92">
        <v>4204.3118506172168</v>
      </c>
      <c r="D132" s="293" t="str">
        <f t="shared" si="4"/>
        <v>SP_LASTSALEPRICE</v>
      </c>
      <c r="E132" s="91">
        <f t="shared" si="7"/>
        <v>44631</v>
      </c>
      <c r="F132" s="92">
        <v>40.33</v>
      </c>
      <c r="G132" s="88">
        <f t="shared" si="5"/>
        <v>-2.8774472965092723</v>
      </c>
      <c r="H132" s="88">
        <f t="shared" si="6"/>
        <v>-1.5140415140415198</v>
      </c>
    </row>
    <row r="133" spans="2:8" ht="11.25" customHeight="1" x14ac:dyDescent="0.2">
      <c r="B133" s="91">
        <v>44624</v>
      </c>
      <c r="C133" s="92">
        <v>4328.8728864579234</v>
      </c>
      <c r="D133" s="293" t="str">
        <f t="shared" si="4"/>
        <v>SP_LASTSALEPRICE</v>
      </c>
      <c r="E133" s="91">
        <f t="shared" si="7"/>
        <v>44624</v>
      </c>
      <c r="F133" s="92">
        <v>40.950000000000003</v>
      </c>
      <c r="G133" s="88">
        <f t="shared" si="5"/>
        <v>-1.272200686657865</v>
      </c>
      <c r="H133" s="88">
        <f t="shared" si="6"/>
        <v>-9.0404264771212777</v>
      </c>
    </row>
    <row r="134" spans="2:8" ht="11.25" customHeight="1" x14ac:dyDescent="0.2">
      <c r="B134" s="91">
        <v>44617</v>
      </c>
      <c r="C134" s="92">
        <v>4384.6544910000002</v>
      </c>
      <c r="D134" s="293" t="str">
        <f t="shared" si="4"/>
        <v>SP_LASTSALEPRICE</v>
      </c>
      <c r="E134" s="91">
        <f t="shared" si="7"/>
        <v>44617</v>
      </c>
      <c r="F134" s="92">
        <v>45.02</v>
      </c>
      <c r="G134" s="88">
        <f t="shared" si="5"/>
        <v>0.82286435389768986</v>
      </c>
      <c r="H134" s="88">
        <f t="shared" si="6"/>
        <v>-2.0452567449956383</v>
      </c>
    </row>
    <row r="135" spans="2:8" ht="11.25" customHeight="1" x14ac:dyDescent="0.2">
      <c r="B135" s="91">
        <v>44610</v>
      </c>
      <c r="C135" s="92">
        <v>4348.8691965836761</v>
      </c>
      <c r="D135" s="293" t="str">
        <f t="shared" si="4"/>
        <v>SP_LASTSALEPRICE</v>
      </c>
      <c r="E135" s="91">
        <f t="shared" si="7"/>
        <v>44610</v>
      </c>
      <c r="F135" s="92">
        <v>45.96</v>
      </c>
      <c r="G135" s="88">
        <f t="shared" si="5"/>
        <v>-1.5789332330891082</v>
      </c>
      <c r="H135" s="88">
        <f t="shared" si="6"/>
        <v>-4.0901502504173681</v>
      </c>
    </row>
    <row r="136" spans="2:8" ht="11.25" customHeight="1" x14ac:dyDescent="0.2">
      <c r="B136" s="91">
        <v>44603</v>
      </c>
      <c r="C136" s="92">
        <v>4418.6365169999999</v>
      </c>
      <c r="D136" s="293" t="str">
        <f t="shared" si="4"/>
        <v>SP_LASTSALEPRICE</v>
      </c>
      <c r="E136" s="91">
        <f t="shared" si="7"/>
        <v>44603</v>
      </c>
      <c r="F136" s="92">
        <v>47.92</v>
      </c>
      <c r="G136" s="88">
        <f t="shared" si="5"/>
        <v>-1.8196726493850623</v>
      </c>
      <c r="H136" s="88">
        <f t="shared" si="6"/>
        <v>-0.74565037282519064</v>
      </c>
    </row>
    <row r="137" spans="2:8" ht="11.25" customHeight="1" x14ac:dyDescent="0.2">
      <c r="B137" s="91">
        <v>44596</v>
      </c>
      <c r="C137" s="92">
        <v>4500.531457</v>
      </c>
      <c r="D137" s="293" t="str">
        <f t="shared" si="4"/>
        <v>SP_LASTSALEPRICE</v>
      </c>
      <c r="E137" s="91">
        <f t="shared" si="7"/>
        <v>44596</v>
      </c>
      <c r="F137" s="92">
        <v>48.28</v>
      </c>
      <c r="G137" s="88">
        <f t="shared" si="5"/>
        <v>1.5497445006768862</v>
      </c>
      <c r="H137" s="88">
        <f t="shared" si="6"/>
        <v>5.2539786352736151</v>
      </c>
    </row>
    <row r="138" spans="2:8" ht="11.25" customHeight="1" x14ac:dyDescent="0.2">
      <c r="B138" s="91">
        <v>44589</v>
      </c>
      <c r="C138" s="92">
        <v>4431.8491190000004</v>
      </c>
      <c r="D138" s="293" t="str">
        <f t="shared" si="4"/>
        <v>SP_LASTSALEPRICE</v>
      </c>
      <c r="E138" s="91">
        <f t="shared" si="7"/>
        <v>44589</v>
      </c>
      <c r="F138" s="92">
        <v>45.87</v>
      </c>
      <c r="G138" s="88">
        <f t="shared" si="5"/>
        <v>0.77104168853276978</v>
      </c>
      <c r="H138" s="88">
        <f t="shared" si="6"/>
        <v>2.1148708815672101</v>
      </c>
    </row>
    <row r="139" spans="2:8" ht="11.25" customHeight="1" x14ac:dyDescent="0.2">
      <c r="B139" s="91">
        <v>44582</v>
      </c>
      <c r="C139" s="92">
        <v>4397.9391745280755</v>
      </c>
      <c r="D139" s="293" t="str">
        <f t="shared" si="4"/>
        <v>SP_LASTSALEPRICE</v>
      </c>
      <c r="E139" s="91">
        <f t="shared" si="7"/>
        <v>44582</v>
      </c>
      <c r="F139" s="92">
        <v>44.92</v>
      </c>
      <c r="G139" s="88">
        <f t="shared" si="5"/>
        <v>-5.6813903574928437</v>
      </c>
      <c r="H139" s="88">
        <f t="shared" si="6"/>
        <v>-6.2408682947192595</v>
      </c>
    </row>
    <row r="140" spans="2:8" ht="11.25" customHeight="1" x14ac:dyDescent="0.2">
      <c r="B140" s="91">
        <v>44575</v>
      </c>
      <c r="C140" s="92">
        <v>4662.8541188185927</v>
      </c>
      <c r="D140" s="293" t="str">
        <f t="shared" si="4"/>
        <v>SP_LASTSALEPRICE</v>
      </c>
      <c r="E140" s="91">
        <f t="shared" si="7"/>
        <v>44575</v>
      </c>
      <c r="F140" s="92">
        <v>47.91</v>
      </c>
      <c r="G140" s="88">
        <f t="shared" si="5"/>
        <v>-0.30304584354842179</v>
      </c>
      <c r="H140" s="88">
        <f t="shared" si="6"/>
        <v>-2.5823505490036647</v>
      </c>
    </row>
    <row r="141" spans="2:8" ht="11.25" customHeight="1" x14ac:dyDescent="0.2">
      <c r="B141" s="91">
        <v>44568</v>
      </c>
      <c r="C141" s="92">
        <v>4677.0276567339351</v>
      </c>
      <c r="D141" s="293" t="str">
        <f t="shared" si="4"/>
        <v>SP_LASTSALEPRICE</v>
      </c>
      <c r="E141" s="91">
        <f t="shared" si="7"/>
        <v>44568</v>
      </c>
      <c r="F141" s="92">
        <v>49.18</v>
      </c>
      <c r="G141" s="88">
        <f t="shared" si="5"/>
        <v>-1.8705810542759882</v>
      </c>
      <c r="H141" s="88">
        <f t="shared" si="6"/>
        <v>10.541694762868058</v>
      </c>
    </row>
    <row r="142" spans="2:8" ht="11.25" customHeight="1" x14ac:dyDescent="0.2">
      <c r="B142" s="91">
        <v>44561</v>
      </c>
      <c r="C142" s="92">
        <v>4766.182972428307</v>
      </c>
      <c r="D142" s="293" t="str">
        <f t="shared" si="4"/>
        <v>SP_LASTSALEPRICE</v>
      </c>
      <c r="E142" s="91">
        <f t="shared" si="7"/>
        <v>44561</v>
      </c>
      <c r="F142" s="92">
        <v>44.49</v>
      </c>
      <c r="G142" s="88">
        <f t="shared" si="5"/>
        <v>0.85477232748720766</v>
      </c>
      <c r="H142" s="88">
        <f t="shared" si="6"/>
        <v>0.15758667266996262</v>
      </c>
    </row>
    <row r="143" spans="2:8" ht="11.25" customHeight="1" x14ac:dyDescent="0.2">
      <c r="B143" s="91">
        <v>44554</v>
      </c>
      <c r="C143" s="92">
        <v>4725.7882422776729</v>
      </c>
      <c r="D143" s="293" t="str">
        <f t="shared" si="4"/>
        <v>SP_LASTSALEPRICE</v>
      </c>
      <c r="E143" s="91">
        <f t="shared" si="7"/>
        <v>44554</v>
      </c>
      <c r="F143" s="92">
        <v>44.42</v>
      </c>
      <c r="G143" s="88">
        <f t="shared" si="5"/>
        <v>2.2756432034505947</v>
      </c>
      <c r="H143" s="88">
        <f t="shared" si="6"/>
        <v>1.2306289881494958</v>
      </c>
    </row>
    <row r="144" spans="2:8" ht="11.25" customHeight="1" x14ac:dyDescent="0.2">
      <c r="B144" s="91">
        <v>44547</v>
      </c>
      <c r="C144" s="92">
        <v>4620.6389852537568</v>
      </c>
      <c r="D144" s="293" t="str">
        <f t="shared" si="4"/>
        <v>SP_LASTSALEPRICE</v>
      </c>
      <c r="E144" s="91">
        <f t="shared" si="7"/>
        <v>44547</v>
      </c>
      <c r="F144" s="92">
        <v>43.88</v>
      </c>
      <c r="G144" s="88">
        <f t="shared" si="5"/>
        <v>-1.9394032852429466</v>
      </c>
      <c r="H144" s="88">
        <f t="shared" si="6"/>
        <v>-1.4375561545372895</v>
      </c>
    </row>
    <row r="145" spans="2:8" ht="11.25" customHeight="1" x14ac:dyDescent="0.2">
      <c r="B145" s="91">
        <v>44540</v>
      </c>
      <c r="C145" s="92">
        <v>4712.0241361517237</v>
      </c>
      <c r="D145" s="293" t="str">
        <f t="shared" si="4"/>
        <v>SP_LASTSALEPRICE</v>
      </c>
      <c r="E145" s="91">
        <f t="shared" si="7"/>
        <v>44540</v>
      </c>
      <c r="F145" s="92">
        <v>44.52</v>
      </c>
      <c r="G145" s="88">
        <f t="shared" si="5"/>
        <v>3.8250309662600568</v>
      </c>
      <c r="H145" s="88">
        <f t="shared" si="6"/>
        <v>1.4816503305220108</v>
      </c>
    </row>
    <row r="146" spans="2:8" ht="11.25" customHeight="1" x14ac:dyDescent="0.2">
      <c r="B146" s="91">
        <v>44533</v>
      </c>
      <c r="C146" s="92">
        <v>4538.427864936526</v>
      </c>
      <c r="D146" s="293" t="str">
        <f t="shared" si="4"/>
        <v>SP_LASTSALEPRICE</v>
      </c>
      <c r="E146" s="91">
        <f t="shared" si="7"/>
        <v>44533</v>
      </c>
      <c r="F146" s="92">
        <v>43.87</v>
      </c>
      <c r="G146" s="88">
        <f t="shared" si="5"/>
        <v>-1.2229614993849669</v>
      </c>
      <c r="H146" s="88">
        <f t="shared" si="6"/>
        <v>-4.1302447552447603</v>
      </c>
    </row>
    <row r="147" spans="2:8" ht="11.25" customHeight="1" x14ac:dyDescent="0.2">
      <c r="B147" s="91">
        <v>44526</v>
      </c>
      <c r="C147" s="92">
        <v>4594.6182775142297</v>
      </c>
      <c r="D147" s="293" t="str">
        <f t="shared" si="4"/>
        <v>SP_LASTSALEPRICE</v>
      </c>
      <c r="E147" s="91">
        <f t="shared" si="7"/>
        <v>44526</v>
      </c>
      <c r="F147" s="92">
        <v>45.76</v>
      </c>
      <c r="G147" s="88">
        <f t="shared" si="5"/>
        <v>-2.1996129504731954</v>
      </c>
      <c r="H147" s="88">
        <f t="shared" si="6"/>
        <v>0.79295154185021755</v>
      </c>
    </row>
    <row r="148" spans="2:8" ht="11.25" customHeight="1" x14ac:dyDescent="0.2">
      <c r="B148" s="91">
        <v>44519</v>
      </c>
      <c r="C148" s="92">
        <v>4697.9551064429661</v>
      </c>
      <c r="D148" s="293" t="str">
        <f t="shared" si="4"/>
        <v>SP_LASTSALEPRICE</v>
      </c>
      <c r="E148" s="91">
        <f t="shared" si="7"/>
        <v>44519</v>
      </c>
      <c r="F148" s="92">
        <v>45.4</v>
      </c>
      <c r="G148" s="88">
        <f t="shared" si="5"/>
        <v>0.32261804015345508</v>
      </c>
      <c r="H148" s="88">
        <f t="shared" si="6"/>
        <v>-3.2189298657002707</v>
      </c>
    </row>
    <row r="149" spans="2:8" ht="11.25" customHeight="1" x14ac:dyDescent="0.2">
      <c r="B149" s="91">
        <v>44512</v>
      </c>
      <c r="C149" s="92">
        <v>4682.8473959507728</v>
      </c>
      <c r="D149" s="293" t="str">
        <f t="shared" si="4"/>
        <v>SP_LASTSALEPRICE</v>
      </c>
      <c r="E149" s="91">
        <f t="shared" si="7"/>
        <v>44512</v>
      </c>
      <c r="F149" s="92">
        <v>46.91</v>
      </c>
      <c r="G149" s="88">
        <f t="shared" si="5"/>
        <v>-0.31249229950789381</v>
      </c>
      <c r="H149" s="88">
        <f t="shared" si="6"/>
        <v>-0.12774111134767896</v>
      </c>
    </row>
    <row r="150" spans="2:8" ht="11.25" customHeight="1" x14ac:dyDescent="0.2">
      <c r="B150" s="91">
        <v>44505</v>
      </c>
      <c r="C150" s="92">
        <v>4697.5268054852331</v>
      </c>
      <c r="D150" s="293" t="str">
        <f t="shared" si="4"/>
        <v>SP_LASTSALEPRICE</v>
      </c>
      <c r="E150" s="91">
        <f t="shared" si="7"/>
        <v>44505</v>
      </c>
      <c r="F150" s="92">
        <v>46.97</v>
      </c>
      <c r="G150" s="88">
        <f t="shared" si="5"/>
        <v>2.0009255343773402</v>
      </c>
      <c r="H150" s="88">
        <f t="shared" si="6"/>
        <v>-1.6952699874424493</v>
      </c>
    </row>
    <row r="151" spans="2:8" ht="11.25" customHeight="1" x14ac:dyDescent="0.2">
      <c r="B151" s="91">
        <v>44498</v>
      </c>
      <c r="C151" s="92">
        <v>4605.3766481775965</v>
      </c>
      <c r="D151" s="293" t="str">
        <f t="shared" si="4"/>
        <v>SP_LASTSALEPRICE</v>
      </c>
      <c r="E151" s="91">
        <f t="shared" si="7"/>
        <v>44498</v>
      </c>
      <c r="F151" s="92">
        <v>47.78</v>
      </c>
      <c r="G151" s="88">
        <f t="shared" si="5"/>
        <v>1.3306875563208864</v>
      </c>
      <c r="H151" s="88">
        <f t="shared" si="6"/>
        <v>0.44145469833929418</v>
      </c>
    </row>
    <row r="152" spans="2:8" ht="11.25" customHeight="1" x14ac:dyDescent="0.2">
      <c r="B152" s="91">
        <v>44491</v>
      </c>
      <c r="C152" s="92">
        <v>4544.8982526817153</v>
      </c>
      <c r="D152" s="293" t="str">
        <f t="shared" ref="D152:D215" si="8">IF($B152="","","SP_LASTSALEPRICE")</f>
        <v>SP_LASTSALEPRICE</v>
      </c>
      <c r="E152" s="91">
        <f t="shared" si="7"/>
        <v>44491</v>
      </c>
      <c r="F152" s="92">
        <v>47.57</v>
      </c>
      <c r="G152" s="88">
        <f t="shared" ref="G152:G215" si="9">IF(OR($C152="",$C153=""),"",IFERROR((C152/C153-1)*100,0))</f>
        <v>1.644458496695389</v>
      </c>
      <c r="H152" s="88">
        <f t="shared" ref="H152:H215" si="10">IF(OR($F152="",$F153=""),"",IFERROR((F152/F153-1)*100,0))</f>
        <v>2.5878800948889502</v>
      </c>
    </row>
    <row r="153" spans="2:8" ht="11.25" customHeight="1" x14ac:dyDescent="0.2">
      <c r="B153" s="91">
        <v>44484</v>
      </c>
      <c r="C153" s="92">
        <v>4471.3684542177743</v>
      </c>
      <c r="D153" s="293" t="str">
        <f t="shared" si="8"/>
        <v>SP_LASTSALEPRICE</v>
      </c>
      <c r="E153" s="91">
        <f t="shared" ref="E153:E216" si="11">IF($B153="","",IF(WEEKDAY($B153,11)=6,$B153-1,IF(WEEKDAY($B153,11)=7,$B153-2,$B153)))</f>
        <v>44484</v>
      </c>
      <c r="F153" s="92">
        <v>46.37</v>
      </c>
      <c r="G153" s="88">
        <f t="shared" si="9"/>
        <v>1.8224605143256412</v>
      </c>
      <c r="H153" s="88">
        <f t="shared" si="10"/>
        <v>4.578258908434818</v>
      </c>
    </row>
    <row r="154" spans="2:8" ht="11.25" customHeight="1" x14ac:dyDescent="0.2">
      <c r="B154" s="91">
        <v>44477</v>
      </c>
      <c r="C154" s="92">
        <v>4391.3380521664831</v>
      </c>
      <c r="D154" s="293" t="str">
        <f t="shared" si="8"/>
        <v>SP_LASTSALEPRICE</v>
      </c>
      <c r="E154" s="91">
        <f t="shared" si="11"/>
        <v>44477</v>
      </c>
      <c r="F154" s="92">
        <v>44.34</v>
      </c>
      <c r="G154" s="88">
        <f t="shared" si="9"/>
        <v>0.78721300886901435</v>
      </c>
      <c r="H154" s="88">
        <f t="shared" si="10"/>
        <v>2.9247910863509974</v>
      </c>
    </row>
    <row r="155" spans="2:8" ht="11.25" customHeight="1" x14ac:dyDescent="0.2">
      <c r="B155" s="91">
        <v>44470</v>
      </c>
      <c r="C155" s="92">
        <v>4357.0388753383395</v>
      </c>
      <c r="D155" s="293" t="str">
        <f t="shared" si="8"/>
        <v>SP_LASTSALEPRICE</v>
      </c>
      <c r="E155" s="91">
        <f t="shared" si="11"/>
        <v>44470</v>
      </c>
      <c r="F155" s="92">
        <v>43.08</v>
      </c>
      <c r="G155" s="88">
        <f t="shared" si="9"/>
        <v>-2.2093935241837115</v>
      </c>
      <c r="H155" s="88">
        <f t="shared" si="10"/>
        <v>2.2306597057427657</v>
      </c>
    </row>
    <row r="156" spans="2:8" ht="11.25" customHeight="1" x14ac:dyDescent="0.2">
      <c r="B156" s="91">
        <v>44463</v>
      </c>
      <c r="C156" s="92">
        <v>4455.4779158833007</v>
      </c>
      <c r="D156" s="293" t="str">
        <f t="shared" si="8"/>
        <v>SP_LASTSALEPRICE</v>
      </c>
      <c r="E156" s="91">
        <f t="shared" si="11"/>
        <v>44463</v>
      </c>
      <c r="F156" s="92">
        <v>42.14</v>
      </c>
      <c r="G156" s="88">
        <f t="shared" si="9"/>
        <v>0.50734264319713951</v>
      </c>
      <c r="H156" s="88">
        <f t="shared" si="10"/>
        <v>4.0493827160493767</v>
      </c>
    </row>
    <row r="157" spans="2:8" ht="11.25" customHeight="1" x14ac:dyDescent="0.2">
      <c r="B157" s="91">
        <v>44456</v>
      </c>
      <c r="C157" s="92">
        <v>4432.9874800295211</v>
      </c>
      <c r="D157" s="293" t="str">
        <f t="shared" si="8"/>
        <v>SP_LASTSALEPRICE</v>
      </c>
      <c r="E157" s="91">
        <f t="shared" si="11"/>
        <v>44456</v>
      </c>
      <c r="F157" s="92">
        <v>40.5</v>
      </c>
      <c r="G157" s="88">
        <f t="shared" si="9"/>
        <v>-0.57400282915354151</v>
      </c>
      <c r="H157" s="88">
        <f t="shared" si="10"/>
        <v>0.5711447727837049</v>
      </c>
    </row>
    <row r="158" spans="2:8" ht="11.25" customHeight="1" x14ac:dyDescent="0.2">
      <c r="B158" s="91">
        <v>44449</v>
      </c>
      <c r="C158" s="92">
        <v>4458.5798545346197</v>
      </c>
      <c r="D158" s="293" t="str">
        <f t="shared" si="8"/>
        <v>SP_LASTSALEPRICE</v>
      </c>
      <c r="E158" s="91">
        <f t="shared" si="11"/>
        <v>44449</v>
      </c>
      <c r="F158" s="92">
        <v>40.270000000000003</v>
      </c>
      <c r="G158" s="88">
        <f t="shared" si="9"/>
        <v>-1.6944974484852882</v>
      </c>
      <c r="H158" s="88">
        <f t="shared" si="10"/>
        <v>-1.900121802679644</v>
      </c>
    </row>
    <row r="159" spans="2:8" ht="11.25" customHeight="1" x14ac:dyDescent="0.2">
      <c r="B159" s="91">
        <v>44442</v>
      </c>
      <c r="C159" s="92">
        <v>4535.4326449816017</v>
      </c>
      <c r="D159" s="293" t="str">
        <f t="shared" si="8"/>
        <v>SP_LASTSALEPRICE</v>
      </c>
      <c r="E159" s="91">
        <f t="shared" si="11"/>
        <v>44442</v>
      </c>
      <c r="F159" s="92">
        <v>41.05</v>
      </c>
      <c r="G159" s="88">
        <f t="shared" si="9"/>
        <v>0.57798674460836086</v>
      </c>
      <c r="H159" s="88">
        <f t="shared" si="10"/>
        <v>-3.3890327135796761</v>
      </c>
    </row>
    <row r="160" spans="2:8" ht="11.25" customHeight="1" x14ac:dyDescent="0.2">
      <c r="B160" s="91">
        <v>44435</v>
      </c>
      <c r="C160" s="92">
        <v>4509.369089379521</v>
      </c>
      <c r="D160" s="293" t="str">
        <f t="shared" si="8"/>
        <v>SP_LASTSALEPRICE</v>
      </c>
      <c r="E160" s="91">
        <f t="shared" si="11"/>
        <v>44435</v>
      </c>
      <c r="F160" s="92">
        <v>42.49</v>
      </c>
      <c r="G160" s="88">
        <f t="shared" si="9"/>
        <v>1.5242911050647345</v>
      </c>
      <c r="H160" s="88">
        <f t="shared" si="10"/>
        <v>5.2514243249938142</v>
      </c>
    </row>
    <row r="161" spans="2:8" ht="11.25" customHeight="1" x14ac:dyDescent="0.2">
      <c r="B161" s="91">
        <v>44428</v>
      </c>
      <c r="C161" s="92">
        <v>4441.6651820921334</v>
      </c>
      <c r="D161" s="293" t="str">
        <f t="shared" si="8"/>
        <v>SP_LASTSALEPRICE</v>
      </c>
      <c r="E161" s="91">
        <f t="shared" si="11"/>
        <v>44428</v>
      </c>
      <c r="F161" s="92">
        <v>40.369999999999997</v>
      </c>
      <c r="G161" s="88">
        <f t="shared" si="9"/>
        <v>-0.58948170939251421</v>
      </c>
      <c r="H161" s="88">
        <f t="shared" si="10"/>
        <v>-3.0266634638482004</v>
      </c>
    </row>
    <row r="162" spans="2:8" ht="11.25" customHeight="1" x14ac:dyDescent="0.2">
      <c r="B162" s="91">
        <v>44421</v>
      </c>
      <c r="C162" s="92">
        <v>4468.0032439905217</v>
      </c>
      <c r="D162" s="293" t="str">
        <f t="shared" si="8"/>
        <v>SP_LASTSALEPRICE</v>
      </c>
      <c r="E162" s="91">
        <f t="shared" si="11"/>
        <v>44421</v>
      </c>
      <c r="F162" s="92">
        <v>41.63</v>
      </c>
      <c r="G162" s="88">
        <f t="shared" si="9"/>
        <v>0.70968919708609413</v>
      </c>
      <c r="H162" s="88">
        <f t="shared" si="10"/>
        <v>3.6861768368617875</v>
      </c>
    </row>
    <row r="163" spans="2:8" ht="11.25" customHeight="1" x14ac:dyDescent="0.2">
      <c r="B163" s="91">
        <v>44414</v>
      </c>
      <c r="C163" s="92">
        <v>4436.5177567441024</v>
      </c>
      <c r="D163" s="293" t="str">
        <f t="shared" si="8"/>
        <v>SP_LASTSALEPRICE</v>
      </c>
      <c r="E163" s="91">
        <f t="shared" si="11"/>
        <v>44414</v>
      </c>
      <c r="F163" s="92">
        <v>40.15</v>
      </c>
      <c r="G163" s="88">
        <f t="shared" si="9"/>
        <v>0.93859629005677014</v>
      </c>
      <c r="H163" s="88">
        <f t="shared" si="10"/>
        <v>4.6663190823774681</v>
      </c>
    </row>
    <row r="164" spans="2:8" ht="11.25" customHeight="1" x14ac:dyDescent="0.2">
      <c r="B164" s="91">
        <v>44407</v>
      </c>
      <c r="C164" s="92">
        <v>4395.2639721631767</v>
      </c>
      <c r="D164" s="293" t="str">
        <f t="shared" si="8"/>
        <v>SP_LASTSALEPRICE</v>
      </c>
      <c r="E164" s="91">
        <f t="shared" si="11"/>
        <v>44407</v>
      </c>
      <c r="F164" s="92">
        <v>38.36</v>
      </c>
      <c r="G164" s="88">
        <f t="shared" si="9"/>
        <v>-0.37464250036630675</v>
      </c>
      <c r="H164" s="88">
        <f t="shared" si="10"/>
        <v>1.7506631299734732</v>
      </c>
    </row>
    <row r="165" spans="2:8" ht="11.25" customHeight="1" x14ac:dyDescent="0.2">
      <c r="B165" s="91">
        <v>44400</v>
      </c>
      <c r="C165" s="92">
        <v>4411.7924216024394</v>
      </c>
      <c r="D165" s="293" t="str">
        <f t="shared" si="8"/>
        <v>SP_LASTSALEPRICE</v>
      </c>
      <c r="E165" s="91">
        <f t="shared" si="11"/>
        <v>44400</v>
      </c>
      <c r="F165" s="92">
        <v>37.700000000000003</v>
      </c>
      <c r="G165" s="88">
        <f t="shared" si="9"/>
        <v>1.9558857050535172</v>
      </c>
      <c r="H165" s="88">
        <f t="shared" si="10"/>
        <v>-0.58016877637130371</v>
      </c>
    </row>
    <row r="166" spans="2:8" ht="11.25" customHeight="1" x14ac:dyDescent="0.2">
      <c r="B166" s="91">
        <v>44393</v>
      </c>
      <c r="C166" s="92">
        <v>4327.1581538364935</v>
      </c>
      <c r="D166" s="293" t="str">
        <f t="shared" si="8"/>
        <v>SP_LASTSALEPRICE</v>
      </c>
      <c r="E166" s="91">
        <f t="shared" si="11"/>
        <v>44393</v>
      </c>
      <c r="F166" s="92">
        <v>37.92</v>
      </c>
      <c r="G166" s="88">
        <f t="shared" si="9"/>
        <v>-0.97018765458539713</v>
      </c>
      <c r="H166" s="88">
        <f t="shared" si="10"/>
        <v>-5.2947052947052935</v>
      </c>
    </row>
    <row r="167" spans="2:8" ht="11.25" customHeight="1" x14ac:dyDescent="0.2">
      <c r="B167" s="91">
        <v>44386</v>
      </c>
      <c r="C167" s="92">
        <v>4369.5509981816649</v>
      </c>
      <c r="D167" s="293" t="str">
        <f t="shared" si="8"/>
        <v>SP_LASTSALEPRICE</v>
      </c>
      <c r="E167" s="91">
        <f t="shared" si="11"/>
        <v>44386</v>
      </c>
      <c r="F167" s="92">
        <v>40.04</v>
      </c>
      <c r="G167" s="88">
        <f t="shared" si="9"/>
        <v>0.39546826117196066</v>
      </c>
      <c r="H167" s="88">
        <f t="shared" si="10"/>
        <v>-2.697448359659782</v>
      </c>
    </row>
    <row r="168" spans="2:8" ht="11.25" customHeight="1" x14ac:dyDescent="0.2">
      <c r="B168" s="91">
        <v>44379</v>
      </c>
      <c r="C168" s="92">
        <v>4352.3388792954038</v>
      </c>
      <c r="D168" s="293" t="str">
        <f t="shared" si="8"/>
        <v>SP_LASTSALEPRICE</v>
      </c>
      <c r="E168" s="91">
        <f t="shared" si="11"/>
        <v>44379</v>
      </c>
      <c r="F168" s="92">
        <v>41.15</v>
      </c>
      <c r="G168" s="88">
        <f t="shared" si="9"/>
        <v>1.673474363110028</v>
      </c>
      <c r="H168" s="88">
        <f t="shared" si="10"/>
        <v>-1.1292647765497321</v>
      </c>
    </row>
    <row r="169" spans="2:8" ht="11.25" customHeight="1" x14ac:dyDescent="0.2">
      <c r="B169" s="91">
        <v>44372</v>
      </c>
      <c r="C169" s="92">
        <v>4280.7024217071048</v>
      </c>
      <c r="D169" s="293" t="str">
        <f t="shared" si="8"/>
        <v>SP_LASTSALEPRICE</v>
      </c>
      <c r="E169" s="91">
        <f t="shared" si="11"/>
        <v>44372</v>
      </c>
      <c r="F169" s="92">
        <v>41.62</v>
      </c>
      <c r="G169" s="88">
        <f t="shared" si="9"/>
        <v>2.7421208847018486</v>
      </c>
      <c r="H169" s="88">
        <f t="shared" si="10"/>
        <v>7.3233625580195971</v>
      </c>
    </row>
    <row r="170" spans="2:8" ht="11.25" customHeight="1" x14ac:dyDescent="0.2">
      <c r="B170" s="91">
        <v>44365</v>
      </c>
      <c r="C170" s="92">
        <v>4166.4532373348111</v>
      </c>
      <c r="D170" s="293" t="str">
        <f t="shared" si="8"/>
        <v>SP_LASTSALEPRICE</v>
      </c>
      <c r="E170" s="91">
        <f t="shared" si="11"/>
        <v>44365</v>
      </c>
      <c r="F170" s="92">
        <v>38.78</v>
      </c>
      <c r="G170" s="88">
        <f t="shared" si="9"/>
        <v>-1.9067144332062136</v>
      </c>
      <c r="H170" s="88">
        <f t="shared" si="10"/>
        <v>-7.3578595317725703</v>
      </c>
    </row>
    <row r="171" spans="2:8" ht="11.25" customHeight="1" x14ac:dyDescent="0.2">
      <c r="B171" s="91">
        <v>44358</v>
      </c>
      <c r="C171" s="92">
        <v>4247.4397847524287</v>
      </c>
      <c r="D171" s="293" t="str">
        <f t="shared" si="8"/>
        <v>SP_LASTSALEPRICE</v>
      </c>
      <c r="E171" s="91">
        <f t="shared" si="11"/>
        <v>44358</v>
      </c>
      <c r="F171" s="92">
        <v>41.86</v>
      </c>
      <c r="G171" s="88">
        <f t="shared" si="9"/>
        <v>0.41488497674799785</v>
      </c>
      <c r="H171" s="88">
        <f t="shared" si="10"/>
        <v>-3.2586087358447036</v>
      </c>
    </row>
    <row r="172" spans="2:8" ht="11.25" customHeight="1" x14ac:dyDescent="0.2">
      <c r="B172" s="91">
        <v>44351</v>
      </c>
      <c r="C172" s="92">
        <v>4229.8906041031296</v>
      </c>
      <c r="D172" s="293" t="str">
        <f t="shared" si="8"/>
        <v>SP_LASTSALEPRICE</v>
      </c>
      <c r="E172" s="91">
        <f t="shared" si="11"/>
        <v>44351</v>
      </c>
      <c r="F172" s="92">
        <v>43.27</v>
      </c>
      <c r="G172" s="88">
        <f t="shared" si="9"/>
        <v>0.61321076526255069</v>
      </c>
      <c r="H172" s="88">
        <f t="shared" si="10"/>
        <v>2.0759613116301034</v>
      </c>
    </row>
    <row r="173" spans="2:8" ht="11.25" customHeight="1" x14ac:dyDescent="0.2">
      <c r="B173" s="91">
        <v>44344</v>
      </c>
      <c r="C173" s="92">
        <v>4204.1105456536434</v>
      </c>
      <c r="D173" s="293" t="str">
        <f t="shared" si="8"/>
        <v>SP_LASTSALEPRICE</v>
      </c>
      <c r="E173" s="91">
        <f t="shared" si="11"/>
        <v>44344</v>
      </c>
      <c r="F173" s="92">
        <v>42.39</v>
      </c>
      <c r="G173" s="88">
        <f t="shared" si="9"/>
        <v>1.1610775947720642</v>
      </c>
      <c r="H173" s="88">
        <f t="shared" si="10"/>
        <v>-2.3584905660367639E-2</v>
      </c>
    </row>
    <row r="174" spans="2:8" ht="11.25" customHeight="1" x14ac:dyDescent="0.2">
      <c r="B174" s="91">
        <v>44337</v>
      </c>
      <c r="C174" s="92">
        <v>4155.8578117310499</v>
      </c>
      <c r="D174" s="293" t="str">
        <f t="shared" si="8"/>
        <v>SP_LASTSALEPRICE</v>
      </c>
      <c r="E174" s="91">
        <f t="shared" si="11"/>
        <v>44337</v>
      </c>
      <c r="F174" s="92">
        <v>42.4</v>
      </c>
      <c r="G174" s="88">
        <f t="shared" si="9"/>
        <v>-0.43116702465012535</v>
      </c>
      <c r="H174" s="88">
        <f t="shared" si="10"/>
        <v>9.442870632672129E-2</v>
      </c>
    </row>
    <row r="175" spans="2:8" ht="11.25" customHeight="1" x14ac:dyDescent="0.2">
      <c r="B175" s="91">
        <v>44330</v>
      </c>
      <c r="C175" s="92">
        <v>4173.8540942424324</v>
      </c>
      <c r="D175" s="293" t="str">
        <f t="shared" si="8"/>
        <v>SP_LASTSALEPRICE</v>
      </c>
      <c r="E175" s="91">
        <f t="shared" si="11"/>
        <v>44330</v>
      </c>
      <c r="F175" s="92">
        <v>42.36</v>
      </c>
      <c r="G175" s="88">
        <f t="shared" si="9"/>
        <v>-1.3879711025157393</v>
      </c>
      <c r="H175" s="88">
        <f t="shared" si="10"/>
        <v>0.42674253200569723</v>
      </c>
    </row>
    <row r="176" spans="2:8" ht="11.25" customHeight="1" x14ac:dyDescent="0.2">
      <c r="B176" s="91">
        <v>44323</v>
      </c>
      <c r="C176" s="92">
        <v>4232.6013782573273</v>
      </c>
      <c r="D176" s="293" t="str">
        <f t="shared" si="8"/>
        <v>SP_LASTSALEPRICE</v>
      </c>
      <c r="E176" s="91">
        <f t="shared" si="11"/>
        <v>44323</v>
      </c>
      <c r="F176" s="92">
        <v>42.18</v>
      </c>
      <c r="G176" s="88">
        <f t="shared" si="9"/>
        <v>1.2299529223858796</v>
      </c>
      <c r="H176" s="88">
        <f t="shared" si="10"/>
        <v>4.0710584752035484</v>
      </c>
    </row>
    <row r="177" spans="2:8" ht="11.25" customHeight="1" x14ac:dyDescent="0.2">
      <c r="B177" s="91">
        <v>44316</v>
      </c>
      <c r="C177" s="92">
        <v>4181.1748954407885</v>
      </c>
      <c r="D177" s="293" t="str">
        <f t="shared" si="8"/>
        <v>SP_LASTSALEPRICE</v>
      </c>
      <c r="E177" s="91">
        <f t="shared" si="11"/>
        <v>44316</v>
      </c>
      <c r="F177" s="92">
        <v>40.53</v>
      </c>
      <c r="G177" s="88">
        <f t="shared" si="9"/>
        <v>2.4102363729960885E-2</v>
      </c>
      <c r="H177" s="88">
        <f t="shared" si="10"/>
        <v>3.4456355283307927</v>
      </c>
    </row>
    <row r="178" spans="2:8" ht="11.25" customHeight="1" x14ac:dyDescent="0.2">
      <c r="B178" s="91">
        <v>44309</v>
      </c>
      <c r="C178" s="92">
        <v>4180.1673762952323</v>
      </c>
      <c r="D178" s="293" t="str">
        <f t="shared" si="8"/>
        <v>SP_LASTSALEPRICE</v>
      </c>
      <c r="E178" s="91">
        <f t="shared" si="11"/>
        <v>44309</v>
      </c>
      <c r="F178" s="92">
        <v>39.18</v>
      </c>
      <c r="G178" s="88">
        <f t="shared" si="9"/>
        <v>-0.12666047289405791</v>
      </c>
      <c r="H178" s="88">
        <f t="shared" si="10"/>
        <v>7.6628352490426543E-2</v>
      </c>
    </row>
    <row r="179" spans="2:8" ht="11.25" customHeight="1" x14ac:dyDescent="0.2">
      <c r="B179" s="91">
        <v>44302</v>
      </c>
      <c r="C179" s="92">
        <v>4185.4687107571099</v>
      </c>
      <c r="D179" s="293" t="str">
        <f t="shared" si="8"/>
        <v>SP_LASTSALEPRICE</v>
      </c>
      <c r="E179" s="91">
        <f t="shared" si="11"/>
        <v>44302</v>
      </c>
      <c r="F179" s="92">
        <v>39.15</v>
      </c>
      <c r="G179" s="88">
        <f t="shared" si="9"/>
        <v>1.3724714774780322</v>
      </c>
      <c r="H179" s="88">
        <f t="shared" si="10"/>
        <v>-2.1005251312828266</v>
      </c>
    </row>
    <row r="180" spans="2:8" ht="11.25" customHeight="1" x14ac:dyDescent="0.2">
      <c r="B180" s="91">
        <v>44295</v>
      </c>
      <c r="C180" s="92">
        <v>4128.8020798496536</v>
      </c>
      <c r="D180" s="293" t="str">
        <f t="shared" si="8"/>
        <v>SP_LASTSALEPRICE</v>
      </c>
      <c r="E180" s="91">
        <f t="shared" si="11"/>
        <v>44295</v>
      </c>
      <c r="F180" s="92">
        <v>39.99</v>
      </c>
      <c r="G180" s="88">
        <f t="shared" si="9"/>
        <v>2.709957245204353</v>
      </c>
      <c r="H180" s="88">
        <f t="shared" si="10"/>
        <v>1.2661433274246736</v>
      </c>
    </row>
    <row r="181" spans="2:8" ht="11.25" customHeight="1" x14ac:dyDescent="0.2">
      <c r="B181" s="91">
        <v>44288</v>
      </c>
      <c r="C181" s="92">
        <v>4019.8654449760584</v>
      </c>
      <c r="D181" s="293" t="str">
        <f t="shared" si="8"/>
        <v>SP_LASTSALEPRICE</v>
      </c>
      <c r="E181" s="91">
        <f t="shared" si="11"/>
        <v>44288</v>
      </c>
      <c r="F181" s="92">
        <v>39.49</v>
      </c>
      <c r="G181" s="88">
        <f t="shared" si="9"/>
        <v>1.1404743050717814</v>
      </c>
      <c r="H181" s="88">
        <f t="shared" si="10"/>
        <v>2.0941054808686799</v>
      </c>
    </row>
    <row r="182" spans="2:8" ht="11.25" customHeight="1" x14ac:dyDescent="0.2">
      <c r="B182" s="91">
        <v>44281</v>
      </c>
      <c r="C182" s="92">
        <v>3974.5368731917033</v>
      </c>
      <c r="D182" s="293" t="str">
        <f t="shared" si="8"/>
        <v>SP_LASTSALEPRICE</v>
      </c>
      <c r="E182" s="91">
        <f t="shared" si="11"/>
        <v>44281</v>
      </c>
      <c r="F182" s="92">
        <v>38.68</v>
      </c>
      <c r="G182" s="88">
        <f t="shared" si="9"/>
        <v>1.5700513808116767</v>
      </c>
      <c r="H182" s="88">
        <f t="shared" si="10"/>
        <v>0.38930703348039053</v>
      </c>
    </row>
    <row r="183" spans="2:8" ht="11.25" customHeight="1" x14ac:dyDescent="0.2">
      <c r="B183" s="91">
        <v>44274</v>
      </c>
      <c r="C183" s="92">
        <v>3913.0992050896625</v>
      </c>
      <c r="D183" s="293" t="str">
        <f t="shared" si="8"/>
        <v>SP_LASTSALEPRICE</v>
      </c>
      <c r="E183" s="91">
        <f t="shared" si="11"/>
        <v>44274</v>
      </c>
      <c r="F183" s="92">
        <v>38.53</v>
      </c>
      <c r="G183" s="88">
        <f t="shared" si="9"/>
        <v>-0.76695310384798931</v>
      </c>
      <c r="H183" s="88">
        <f t="shared" si="10"/>
        <v>1.5550869794412225</v>
      </c>
    </row>
    <row r="184" spans="2:8" ht="11.25" customHeight="1" x14ac:dyDescent="0.2">
      <c r="B184" s="91">
        <v>44267</v>
      </c>
      <c r="C184" s="92">
        <v>3943.3427950516775</v>
      </c>
      <c r="D184" s="293" t="str">
        <f t="shared" si="8"/>
        <v>SP_LASTSALEPRICE</v>
      </c>
      <c r="E184" s="91">
        <f t="shared" si="11"/>
        <v>44267</v>
      </c>
      <c r="F184" s="92">
        <v>37.94</v>
      </c>
      <c r="G184" s="88">
        <f t="shared" si="9"/>
        <v>2.6393277282805716</v>
      </c>
      <c r="H184" s="88">
        <f t="shared" si="10"/>
        <v>2.7349038721906194</v>
      </c>
    </row>
    <row r="185" spans="2:8" ht="11.25" customHeight="1" x14ac:dyDescent="0.2">
      <c r="B185" s="91">
        <v>44260</v>
      </c>
      <c r="C185" s="92">
        <v>3841.9413711389252</v>
      </c>
      <c r="D185" s="293" t="str">
        <f t="shared" si="8"/>
        <v>SP_LASTSALEPRICE</v>
      </c>
      <c r="E185" s="91">
        <f t="shared" si="11"/>
        <v>44260</v>
      </c>
      <c r="F185" s="92">
        <v>36.93</v>
      </c>
      <c r="G185" s="88">
        <f t="shared" si="9"/>
        <v>0.80793523119613297</v>
      </c>
      <c r="H185" s="88">
        <f t="shared" si="10"/>
        <v>6.3958513396715544</v>
      </c>
    </row>
    <row r="186" spans="2:8" ht="11.25" customHeight="1" x14ac:dyDescent="0.2">
      <c r="B186" s="91">
        <v>44253</v>
      </c>
      <c r="C186" s="92">
        <v>3811.1497495982776</v>
      </c>
      <c r="D186" s="293" t="str">
        <f t="shared" si="8"/>
        <v>SP_LASTSALEPRICE</v>
      </c>
      <c r="E186" s="91">
        <f t="shared" si="11"/>
        <v>44253</v>
      </c>
      <c r="F186" s="92">
        <v>34.71</v>
      </c>
      <c r="G186" s="88">
        <f t="shared" si="9"/>
        <v>-2.4460006260528355</v>
      </c>
      <c r="H186" s="88">
        <f t="shared" si="10"/>
        <v>0.49218297625941432</v>
      </c>
    </row>
    <row r="187" spans="2:8" ht="11.25" customHeight="1" x14ac:dyDescent="0.2">
      <c r="B187" s="91">
        <v>44246</v>
      </c>
      <c r="C187" s="92">
        <v>3906.7078480188743</v>
      </c>
      <c r="D187" s="293" t="str">
        <f t="shared" si="8"/>
        <v>SP_LASTSALEPRICE</v>
      </c>
      <c r="E187" s="91">
        <f t="shared" si="11"/>
        <v>44246</v>
      </c>
      <c r="F187" s="92">
        <v>34.54</v>
      </c>
      <c r="G187" s="88">
        <f t="shared" si="9"/>
        <v>-0.71479069034634524</v>
      </c>
      <c r="H187" s="88">
        <f t="shared" si="10"/>
        <v>3.5061432424333239</v>
      </c>
    </row>
    <row r="188" spans="2:8" ht="11.25" customHeight="1" x14ac:dyDescent="0.2">
      <c r="B188" s="91">
        <v>44239</v>
      </c>
      <c r="C188" s="92">
        <v>3934.8336727926089</v>
      </c>
      <c r="D188" s="293" t="str">
        <f t="shared" si="8"/>
        <v>SP_LASTSALEPRICE</v>
      </c>
      <c r="E188" s="91">
        <f t="shared" si="11"/>
        <v>44239</v>
      </c>
      <c r="F188" s="92">
        <v>33.369999999999997</v>
      </c>
      <c r="G188" s="88">
        <f t="shared" si="9"/>
        <v>1.2349902402128521</v>
      </c>
      <c r="H188" s="88">
        <f t="shared" si="10"/>
        <v>3.0892801977139284</v>
      </c>
    </row>
    <row r="189" spans="2:8" ht="11.25" customHeight="1" x14ac:dyDescent="0.2">
      <c r="B189" s="91">
        <v>44232</v>
      </c>
      <c r="C189" s="92">
        <v>3886.8316808802365</v>
      </c>
      <c r="D189" s="293" t="str">
        <f t="shared" si="8"/>
        <v>SP_LASTSALEPRICE</v>
      </c>
      <c r="E189" s="91">
        <f t="shared" si="11"/>
        <v>44232</v>
      </c>
      <c r="F189" s="92">
        <v>32.369999999999997</v>
      </c>
      <c r="G189" s="88">
        <f t="shared" si="9"/>
        <v>4.6466805084827589</v>
      </c>
      <c r="H189" s="88">
        <f t="shared" si="10"/>
        <v>9.1736930860033752</v>
      </c>
    </row>
    <row r="190" spans="2:8" ht="11.25" customHeight="1" x14ac:dyDescent="0.2">
      <c r="B190" s="91">
        <v>44225</v>
      </c>
      <c r="C190" s="92">
        <v>3714.2426897766395</v>
      </c>
      <c r="D190" s="293" t="str">
        <f t="shared" si="8"/>
        <v>SP_LASTSALEPRICE</v>
      </c>
      <c r="E190" s="91">
        <f t="shared" si="11"/>
        <v>44225</v>
      </c>
      <c r="F190" s="92">
        <v>29.65</v>
      </c>
      <c r="G190" s="88">
        <f t="shared" si="9"/>
        <v>-3.3118318673190261</v>
      </c>
      <c r="H190" s="88">
        <f t="shared" si="10"/>
        <v>-6.0221870047543646</v>
      </c>
    </row>
    <row r="191" spans="2:8" ht="11.25" customHeight="1" x14ac:dyDescent="0.2">
      <c r="B191" s="91">
        <v>44218</v>
      </c>
      <c r="C191" s="92">
        <v>3841.4655707198276</v>
      </c>
      <c r="D191" s="293" t="str">
        <f t="shared" si="8"/>
        <v>SP_LASTSALEPRICE</v>
      </c>
      <c r="E191" s="91">
        <f t="shared" si="11"/>
        <v>44218</v>
      </c>
      <c r="F191" s="92">
        <v>31.55</v>
      </c>
      <c r="G191" s="88">
        <f t="shared" si="9"/>
        <v>1.9430598370266283</v>
      </c>
      <c r="H191" s="88">
        <f t="shared" si="10"/>
        <v>-4.4229021508633615</v>
      </c>
    </row>
    <row r="192" spans="2:8" ht="11.25" customHeight="1" x14ac:dyDescent="0.2">
      <c r="B192" s="91">
        <v>44211</v>
      </c>
      <c r="C192" s="92">
        <v>3768.2462904890886</v>
      </c>
      <c r="D192" s="293" t="str">
        <f t="shared" si="8"/>
        <v>SP_LASTSALEPRICE</v>
      </c>
      <c r="E192" s="91">
        <f t="shared" si="11"/>
        <v>44211</v>
      </c>
      <c r="F192" s="92">
        <v>33.01</v>
      </c>
      <c r="G192" s="88">
        <f t="shared" si="9"/>
        <v>-1.4755388654399737</v>
      </c>
      <c r="H192" s="88">
        <f t="shared" si="10"/>
        <v>1.475561020596361</v>
      </c>
    </row>
    <row r="193" spans="2:8" ht="11.25" customHeight="1" x14ac:dyDescent="0.2">
      <c r="B193" s="91">
        <v>44204</v>
      </c>
      <c r="C193" s="92">
        <v>3824.6809443013312</v>
      </c>
      <c r="D193" s="293" t="str">
        <f t="shared" si="8"/>
        <v>SP_LASTSALEPRICE</v>
      </c>
      <c r="E193" s="91">
        <f t="shared" si="11"/>
        <v>44204</v>
      </c>
      <c r="F193" s="92">
        <v>32.53</v>
      </c>
      <c r="G193" s="88">
        <f t="shared" si="9"/>
        <v>1.8266285908339563</v>
      </c>
      <c r="H193" s="88">
        <f t="shared" si="10"/>
        <v>7.3243154074562833</v>
      </c>
    </row>
    <row r="194" spans="2:8" ht="11.25" customHeight="1" x14ac:dyDescent="0.2">
      <c r="B194" s="91">
        <v>44197</v>
      </c>
      <c r="C194" s="92">
        <v>3756.0714689572019</v>
      </c>
      <c r="D194" s="293" t="str">
        <f t="shared" si="8"/>
        <v>SP_LASTSALEPRICE</v>
      </c>
      <c r="E194" s="91">
        <f t="shared" si="11"/>
        <v>44197</v>
      </c>
      <c r="F194" s="92">
        <v>30.31</v>
      </c>
      <c r="G194" s="88">
        <f t="shared" si="9"/>
        <v>1.4316178011420488</v>
      </c>
      <c r="H194" s="88">
        <f t="shared" si="10"/>
        <v>1.1682242990654235</v>
      </c>
    </row>
    <row r="195" spans="2:8" ht="11.25" customHeight="1" x14ac:dyDescent="0.2">
      <c r="B195" s="91">
        <v>44190</v>
      </c>
      <c r="C195" s="92">
        <v>3703.0578338216264</v>
      </c>
      <c r="D195" s="293" t="str">
        <f t="shared" si="8"/>
        <v>SP_LASTSALEPRICE</v>
      </c>
      <c r="E195" s="91">
        <f t="shared" si="11"/>
        <v>44190</v>
      </c>
      <c r="F195" s="92">
        <v>29.96</v>
      </c>
      <c r="G195" s="88">
        <f t="shared" si="9"/>
        <v>-0.17120093024010075</v>
      </c>
      <c r="H195" s="88">
        <f t="shared" si="10"/>
        <v>4.499476805022673</v>
      </c>
    </row>
    <row r="196" spans="2:8" ht="11.25" customHeight="1" x14ac:dyDescent="0.2">
      <c r="B196" s="91">
        <v>44183</v>
      </c>
      <c r="C196" s="92">
        <v>3709.40837546683</v>
      </c>
      <c r="D196" s="293" t="str">
        <f t="shared" si="8"/>
        <v>SP_LASTSALEPRICE</v>
      </c>
      <c r="E196" s="91">
        <f t="shared" si="11"/>
        <v>44183</v>
      </c>
      <c r="F196" s="92">
        <v>28.67</v>
      </c>
      <c r="G196" s="88">
        <f t="shared" si="9"/>
        <v>1.2542912481255497</v>
      </c>
      <c r="H196" s="88">
        <f t="shared" si="10"/>
        <v>0.35001750087504391</v>
      </c>
    </row>
    <row r="197" spans="2:8" ht="11.25" customHeight="1" x14ac:dyDescent="0.2">
      <c r="B197" s="91">
        <v>44176</v>
      </c>
      <c r="C197" s="92">
        <v>3663.45794310767</v>
      </c>
      <c r="D197" s="293" t="str">
        <f t="shared" si="8"/>
        <v>SP_LASTSALEPRICE</v>
      </c>
      <c r="E197" s="91">
        <f t="shared" si="11"/>
        <v>44176</v>
      </c>
      <c r="F197" s="92">
        <v>28.57</v>
      </c>
      <c r="G197" s="88">
        <f t="shared" si="9"/>
        <v>-0.96410567591779239</v>
      </c>
      <c r="H197" s="88">
        <f t="shared" si="10"/>
        <v>-2.4581768521679703</v>
      </c>
    </row>
    <row r="198" spans="2:8" ht="11.25" customHeight="1" x14ac:dyDescent="0.2">
      <c r="B198" s="91">
        <v>44169</v>
      </c>
      <c r="C198" s="92">
        <v>3699.1213823136445</v>
      </c>
      <c r="D198" s="293" t="str">
        <f t="shared" si="8"/>
        <v>SP_LASTSALEPRICE</v>
      </c>
      <c r="E198" s="91">
        <f t="shared" si="11"/>
        <v>44169</v>
      </c>
      <c r="F198" s="92">
        <v>29.29</v>
      </c>
      <c r="G198" s="88">
        <f t="shared" si="9"/>
        <v>1.6702003975795243</v>
      </c>
      <c r="H198" s="88">
        <f t="shared" si="10"/>
        <v>1.0348395998620141</v>
      </c>
    </row>
    <row r="199" spans="2:8" ht="11.25" customHeight="1" x14ac:dyDescent="0.2">
      <c r="B199" s="91">
        <v>44162</v>
      </c>
      <c r="C199" s="92">
        <v>3638.3535862507356</v>
      </c>
      <c r="D199" s="293" t="str">
        <f t="shared" si="8"/>
        <v>SP_LASTSALEPRICE</v>
      </c>
      <c r="E199" s="91">
        <f t="shared" si="11"/>
        <v>44162</v>
      </c>
      <c r="F199" s="92">
        <v>28.99</v>
      </c>
      <c r="G199" s="88">
        <f t="shared" si="9"/>
        <v>2.2715038353014583</v>
      </c>
      <c r="H199" s="88">
        <f t="shared" si="10"/>
        <v>8.1312942931741858</v>
      </c>
    </row>
    <row r="200" spans="2:8" ht="11.25" customHeight="1" x14ac:dyDescent="0.2">
      <c r="B200" s="91">
        <v>44155</v>
      </c>
      <c r="C200" s="92">
        <v>3557.5438414496757</v>
      </c>
      <c r="D200" s="293" t="str">
        <f t="shared" si="8"/>
        <v>SP_LASTSALEPRICE</v>
      </c>
      <c r="E200" s="91">
        <f t="shared" si="11"/>
        <v>44155</v>
      </c>
      <c r="F200" s="92">
        <v>26.81</v>
      </c>
      <c r="G200" s="88">
        <f t="shared" si="9"/>
        <v>-0.77011188350335491</v>
      </c>
      <c r="H200" s="88">
        <f t="shared" si="10"/>
        <v>-0.70370370370370638</v>
      </c>
    </row>
    <row r="201" spans="2:8" ht="11.25" customHeight="1" x14ac:dyDescent="0.2">
      <c r="B201" s="91">
        <v>44148</v>
      </c>
      <c r="C201" s="92">
        <v>3585.1535348635002</v>
      </c>
      <c r="D201" s="293" t="str">
        <f t="shared" si="8"/>
        <v>SP_LASTSALEPRICE</v>
      </c>
      <c r="E201" s="91">
        <f t="shared" si="11"/>
        <v>44148</v>
      </c>
      <c r="F201" s="92">
        <v>27</v>
      </c>
      <c r="G201" s="88">
        <f t="shared" si="9"/>
        <v>2.1575273405179729</v>
      </c>
      <c r="H201" s="88">
        <f t="shared" si="10"/>
        <v>11.065405183052256</v>
      </c>
    </row>
    <row r="202" spans="2:8" ht="11.25" customHeight="1" x14ac:dyDescent="0.2">
      <c r="B202" s="91">
        <v>44141</v>
      </c>
      <c r="C202" s="92">
        <v>3509.4364832394958</v>
      </c>
      <c r="D202" s="293" t="str">
        <f t="shared" si="8"/>
        <v>SP_LASTSALEPRICE</v>
      </c>
      <c r="E202" s="91">
        <f t="shared" si="11"/>
        <v>44141</v>
      </c>
      <c r="F202" s="92">
        <v>24.31</v>
      </c>
      <c r="G202" s="88">
        <f t="shared" si="9"/>
        <v>7.323559439272076</v>
      </c>
      <c r="H202" s="88">
        <f t="shared" si="10"/>
        <v>2.5738396624472637</v>
      </c>
    </row>
    <row r="203" spans="2:8" ht="11.25" customHeight="1" x14ac:dyDescent="0.2">
      <c r="B203" s="91">
        <v>44134</v>
      </c>
      <c r="C203" s="92">
        <v>3269.9590859407476</v>
      </c>
      <c r="D203" s="293" t="str">
        <f t="shared" si="8"/>
        <v>SP_LASTSALEPRICE</v>
      </c>
      <c r="E203" s="91">
        <f t="shared" si="11"/>
        <v>44134</v>
      </c>
      <c r="F203" s="92">
        <v>23.7</v>
      </c>
      <c r="G203" s="88">
        <f t="shared" si="9"/>
        <v>-5.6394312578355699</v>
      </c>
      <c r="H203" s="88">
        <f t="shared" si="10"/>
        <v>-4.8192771084337283</v>
      </c>
    </row>
    <row r="204" spans="2:8" ht="11.25" customHeight="1" x14ac:dyDescent="0.2">
      <c r="B204" s="91">
        <v>44127</v>
      </c>
      <c r="C204" s="92">
        <v>3465.3872157932287</v>
      </c>
      <c r="D204" s="293" t="str">
        <f t="shared" si="8"/>
        <v>SP_LASTSALEPRICE</v>
      </c>
      <c r="E204" s="91">
        <f t="shared" si="11"/>
        <v>44127</v>
      </c>
      <c r="F204" s="92">
        <v>24.9</v>
      </c>
      <c r="G204" s="88">
        <f t="shared" si="9"/>
        <v>-0.52874979662967947</v>
      </c>
      <c r="H204" s="88">
        <f t="shared" si="10"/>
        <v>2.7227722772277252</v>
      </c>
    </row>
    <row r="205" spans="2:8" ht="11.25" customHeight="1" x14ac:dyDescent="0.2">
      <c r="B205" s="91">
        <v>44120</v>
      </c>
      <c r="C205" s="92">
        <v>3483.8078426763486</v>
      </c>
      <c r="D205" s="293" t="str">
        <f t="shared" si="8"/>
        <v>SP_LASTSALEPRICE</v>
      </c>
      <c r="E205" s="91">
        <f t="shared" si="11"/>
        <v>44120</v>
      </c>
      <c r="F205" s="92">
        <v>24.24</v>
      </c>
      <c r="G205" s="88">
        <f t="shared" si="9"/>
        <v>0.19192755027128694</v>
      </c>
      <c r="H205" s="88">
        <f t="shared" si="10"/>
        <v>-4.4164037854889653</v>
      </c>
    </row>
    <row r="206" spans="2:8" ht="11.25" customHeight="1" x14ac:dyDescent="0.2">
      <c r="B206" s="91">
        <v>44113</v>
      </c>
      <c r="C206" s="92">
        <v>3477.1342640636876</v>
      </c>
      <c r="D206" s="293" t="str">
        <f t="shared" si="8"/>
        <v>SP_LASTSALEPRICE</v>
      </c>
      <c r="E206" s="91">
        <f t="shared" si="11"/>
        <v>44113</v>
      </c>
      <c r="F206" s="92">
        <v>25.36</v>
      </c>
      <c r="G206" s="88">
        <f t="shared" si="9"/>
        <v>3.8432933278490067</v>
      </c>
      <c r="H206" s="88">
        <f t="shared" si="10"/>
        <v>4.7501032631144025</v>
      </c>
    </row>
    <row r="207" spans="2:8" ht="11.25" customHeight="1" x14ac:dyDescent="0.2">
      <c r="B207" s="91">
        <v>44106</v>
      </c>
      <c r="C207" s="92">
        <v>3348.443748876346</v>
      </c>
      <c r="D207" s="293" t="str">
        <f t="shared" si="8"/>
        <v>SP_LASTSALEPRICE</v>
      </c>
      <c r="E207" s="91">
        <f t="shared" si="11"/>
        <v>44106</v>
      </c>
      <c r="F207" s="92">
        <v>24.21</v>
      </c>
      <c r="G207" s="88">
        <f t="shared" si="9"/>
        <v>1.5154628739991072</v>
      </c>
      <c r="H207" s="88">
        <f t="shared" si="10"/>
        <v>3.0651340996168619</v>
      </c>
    </row>
    <row r="208" spans="2:8" ht="11.25" customHeight="1" x14ac:dyDescent="0.2">
      <c r="B208" s="91">
        <v>44099</v>
      </c>
      <c r="C208" s="92">
        <v>3298.4568597519287</v>
      </c>
      <c r="D208" s="293" t="str">
        <f t="shared" si="8"/>
        <v>SP_LASTSALEPRICE</v>
      </c>
      <c r="E208" s="91">
        <f t="shared" si="11"/>
        <v>44099</v>
      </c>
      <c r="F208" s="92">
        <v>23.49</v>
      </c>
      <c r="G208" s="88">
        <f t="shared" si="9"/>
        <v>-0.63290228420354033</v>
      </c>
      <c r="H208" s="88">
        <f t="shared" si="10"/>
        <v>-6.8226894089647105</v>
      </c>
    </row>
    <row r="209" spans="2:8" ht="11.25" customHeight="1" x14ac:dyDescent="0.2">
      <c r="B209" s="91">
        <v>44092</v>
      </c>
      <c r="C209" s="92">
        <v>3319.4658348440125</v>
      </c>
      <c r="D209" s="293" t="str">
        <f t="shared" si="8"/>
        <v>SP_LASTSALEPRICE</v>
      </c>
      <c r="E209" s="91">
        <f t="shared" si="11"/>
        <v>44092</v>
      </c>
      <c r="F209" s="92">
        <v>25.21</v>
      </c>
      <c r="G209" s="88">
        <f t="shared" si="9"/>
        <v>-0.6435365928981418</v>
      </c>
      <c r="H209" s="88">
        <f t="shared" si="10"/>
        <v>-1.1372549019607825</v>
      </c>
    </row>
    <row r="210" spans="2:8" ht="11.25" customHeight="1" x14ac:dyDescent="0.2">
      <c r="B210" s="91">
        <v>44085</v>
      </c>
      <c r="C210" s="92">
        <v>3340.96617473478</v>
      </c>
      <c r="D210" s="293" t="str">
        <f t="shared" si="8"/>
        <v>SP_LASTSALEPRICE</v>
      </c>
      <c r="E210" s="91">
        <f t="shared" si="11"/>
        <v>44085</v>
      </c>
      <c r="F210" s="92">
        <v>25.5</v>
      </c>
      <c r="G210" s="88">
        <f t="shared" si="9"/>
        <v>-2.5094437925295088</v>
      </c>
      <c r="H210" s="88">
        <f t="shared" si="10"/>
        <v>-3.918613413715144</v>
      </c>
    </row>
    <row r="211" spans="2:8" ht="11.25" customHeight="1" x14ac:dyDescent="0.2">
      <c r="B211" s="91">
        <v>44078</v>
      </c>
      <c r="C211" s="92">
        <v>3426.9639077910697</v>
      </c>
      <c r="D211" s="293" t="str">
        <f t="shared" si="8"/>
        <v>SP_LASTSALEPRICE</v>
      </c>
      <c r="E211" s="91">
        <f t="shared" si="11"/>
        <v>44078</v>
      </c>
      <c r="F211" s="92">
        <v>26.54</v>
      </c>
      <c r="G211" s="88">
        <f t="shared" si="9"/>
        <v>-2.3104475653795586</v>
      </c>
      <c r="H211" s="88">
        <f t="shared" si="10"/>
        <v>0.91254752851710474</v>
      </c>
    </row>
    <row r="212" spans="2:8" ht="11.25" customHeight="1" x14ac:dyDescent="0.2">
      <c r="B212" s="91">
        <v>44071</v>
      </c>
      <c r="C212" s="92">
        <v>3508.0147491561029</v>
      </c>
      <c r="D212" s="293" t="str">
        <f t="shared" si="8"/>
        <v>SP_LASTSALEPRICE</v>
      </c>
      <c r="E212" s="91">
        <f t="shared" si="11"/>
        <v>44071</v>
      </c>
      <c r="F212" s="92">
        <v>26.3</v>
      </c>
      <c r="G212" s="88">
        <f t="shared" si="9"/>
        <v>3.2632284823142621</v>
      </c>
      <c r="H212" s="88">
        <f t="shared" si="10"/>
        <v>5.2842273819055263</v>
      </c>
    </row>
    <row r="213" spans="2:8" ht="11.25" customHeight="1" x14ac:dyDescent="0.2">
      <c r="B213" s="91">
        <v>44064</v>
      </c>
      <c r="C213" s="92">
        <v>3397.1577305051192</v>
      </c>
      <c r="D213" s="293" t="str">
        <f t="shared" si="8"/>
        <v>SP_LASTSALEPRICE</v>
      </c>
      <c r="E213" s="91">
        <f t="shared" si="11"/>
        <v>44064</v>
      </c>
      <c r="F213" s="92">
        <v>24.98</v>
      </c>
      <c r="G213" s="88">
        <f t="shared" si="9"/>
        <v>0.72078288375418964</v>
      </c>
      <c r="H213" s="88">
        <f t="shared" si="10"/>
        <v>-5.629013978088393</v>
      </c>
    </row>
    <row r="214" spans="2:8" ht="11.25" customHeight="1" x14ac:dyDescent="0.2">
      <c r="B214" s="91">
        <v>44057</v>
      </c>
      <c r="C214" s="92">
        <v>3372.8468278745536</v>
      </c>
      <c r="D214" s="293" t="str">
        <f t="shared" si="8"/>
        <v>SP_LASTSALEPRICE</v>
      </c>
      <c r="E214" s="91">
        <f t="shared" si="11"/>
        <v>44057</v>
      </c>
      <c r="F214" s="92">
        <v>26.47</v>
      </c>
      <c r="G214" s="88">
        <f t="shared" si="9"/>
        <v>0.64344291059001968</v>
      </c>
      <c r="H214" s="88">
        <f t="shared" si="10"/>
        <v>1.3787820758330183</v>
      </c>
    </row>
    <row r="215" spans="2:8" ht="11.25" customHeight="1" x14ac:dyDescent="0.2">
      <c r="B215" s="91">
        <v>44050</v>
      </c>
      <c r="C215" s="92">
        <v>3351.2832334948389</v>
      </c>
      <c r="D215" s="293" t="str">
        <f t="shared" si="8"/>
        <v>SP_LASTSALEPRICE</v>
      </c>
      <c r="E215" s="91">
        <f t="shared" si="11"/>
        <v>44050</v>
      </c>
      <c r="F215" s="92">
        <v>26.11</v>
      </c>
      <c r="G215" s="88">
        <f t="shared" si="9"/>
        <v>2.4504828206109996</v>
      </c>
      <c r="H215" s="88">
        <f t="shared" si="10"/>
        <v>4.9437299035369753</v>
      </c>
    </row>
    <row r="216" spans="2:8" ht="11.25" customHeight="1" x14ac:dyDescent="0.2">
      <c r="B216" s="91">
        <v>44043</v>
      </c>
      <c r="C216" s="92">
        <v>3271.1248802632554</v>
      </c>
      <c r="D216" s="293" t="str">
        <f t="shared" ref="D216:D279" si="12">IF($B216="","","SP_LASTSALEPRICE")</f>
        <v>SP_LASTSALEPRICE</v>
      </c>
      <c r="E216" s="91">
        <f t="shared" si="11"/>
        <v>44043</v>
      </c>
      <c r="F216" s="92">
        <v>24.88</v>
      </c>
      <c r="G216" s="88">
        <f t="shared" ref="G216:G279" si="13">IF(OR($C216="",$C217=""),"",IFERROR((C216/C217-1)*100,0))</f>
        <v>1.7257919287757773</v>
      </c>
      <c r="H216" s="88">
        <f t="shared" ref="H216:H279" si="14">IF(OR($F216="",$F217=""),"",IFERROR((F216/F217-1)*100,0))</f>
        <v>2.1765913757700206</v>
      </c>
    </row>
    <row r="217" spans="2:8" ht="11.25" customHeight="1" x14ac:dyDescent="0.2">
      <c r="B217" s="91">
        <v>44036</v>
      </c>
      <c r="C217" s="92">
        <v>3215.629800703407</v>
      </c>
      <c r="D217" s="293" t="str">
        <f t="shared" si="12"/>
        <v>SP_LASTSALEPRICE</v>
      </c>
      <c r="E217" s="91">
        <f t="shared" ref="E217:E280" si="15">IF($B217="","",IF(WEEKDAY($B217,11)=6,$B217-1,IF(WEEKDAY($B217,11)=7,$B217-2,$B217)))</f>
        <v>44036</v>
      </c>
      <c r="F217" s="92">
        <v>24.35</v>
      </c>
      <c r="G217" s="88">
        <f t="shared" si="13"/>
        <v>-0.28222206012427087</v>
      </c>
      <c r="H217" s="88">
        <f t="shared" si="14"/>
        <v>4.8664944013781408</v>
      </c>
    </row>
    <row r="218" spans="2:8" ht="11.25" customHeight="1" x14ac:dyDescent="0.2">
      <c r="B218" s="91">
        <v>44029</v>
      </c>
      <c r="C218" s="92">
        <v>3224.7307021244023</v>
      </c>
      <c r="D218" s="293" t="str">
        <f t="shared" si="12"/>
        <v>SP_LASTSALEPRICE</v>
      </c>
      <c r="E218" s="91">
        <f t="shared" si="15"/>
        <v>44029</v>
      </c>
      <c r="F218" s="92">
        <v>23.22</v>
      </c>
      <c r="G218" s="88">
        <f t="shared" si="13"/>
        <v>1.2460866527678416</v>
      </c>
      <c r="H218" s="88">
        <f t="shared" si="14"/>
        <v>-3.3305578684429626</v>
      </c>
    </row>
    <row r="219" spans="2:8" ht="11.25" customHeight="1" x14ac:dyDescent="0.2">
      <c r="B219" s="91">
        <v>44022</v>
      </c>
      <c r="C219" s="92">
        <v>3185.0423149527678</v>
      </c>
      <c r="D219" s="293" t="str">
        <f t="shared" si="12"/>
        <v>SP_LASTSALEPRICE</v>
      </c>
      <c r="E219" s="91">
        <f t="shared" si="15"/>
        <v>44022</v>
      </c>
      <c r="F219" s="92">
        <v>24.02</v>
      </c>
      <c r="G219" s="88">
        <f t="shared" si="13"/>
        <v>1.7581279979079323</v>
      </c>
      <c r="H219" s="88">
        <f t="shared" si="14"/>
        <v>3.1343924431086245</v>
      </c>
    </row>
    <row r="220" spans="2:8" ht="11.25" customHeight="1" x14ac:dyDescent="0.2">
      <c r="B220" s="91">
        <v>44015</v>
      </c>
      <c r="C220" s="92">
        <v>3130.0126855893513</v>
      </c>
      <c r="D220" s="293" t="str">
        <f t="shared" si="12"/>
        <v>SP_LASTSALEPRICE</v>
      </c>
      <c r="E220" s="91">
        <f t="shared" si="15"/>
        <v>44015</v>
      </c>
      <c r="F220" s="92">
        <v>23.29</v>
      </c>
      <c r="G220" s="88">
        <f t="shared" si="13"/>
        <v>4.0198797303928613</v>
      </c>
      <c r="H220" s="88">
        <f t="shared" si="14"/>
        <v>0.60475161987041393</v>
      </c>
    </row>
    <row r="221" spans="2:8" ht="11.25" customHeight="1" x14ac:dyDescent="0.2">
      <c r="B221" s="91">
        <v>44008</v>
      </c>
      <c r="C221" s="92">
        <v>3009.0523981588631</v>
      </c>
      <c r="D221" s="293" t="str">
        <f t="shared" si="12"/>
        <v>SP_LASTSALEPRICE</v>
      </c>
      <c r="E221" s="91">
        <f t="shared" si="15"/>
        <v>44008</v>
      </c>
      <c r="F221" s="92">
        <v>23.15</v>
      </c>
      <c r="G221" s="88">
        <f t="shared" si="13"/>
        <v>-2.8630556786995554</v>
      </c>
      <c r="H221" s="88">
        <f t="shared" si="14"/>
        <v>-8.3168316831683242</v>
      </c>
    </row>
    <row r="222" spans="2:8" ht="11.25" customHeight="1" x14ac:dyDescent="0.2">
      <c r="B222" s="91">
        <v>44001</v>
      </c>
      <c r="C222" s="92">
        <v>3097.7424904429799</v>
      </c>
      <c r="D222" s="293" t="str">
        <f t="shared" si="12"/>
        <v>SP_LASTSALEPRICE</v>
      </c>
      <c r="E222" s="91">
        <f t="shared" si="15"/>
        <v>44001</v>
      </c>
      <c r="F222" s="92">
        <v>25.25</v>
      </c>
      <c r="G222" s="88">
        <f t="shared" si="13"/>
        <v>1.8554545078146356</v>
      </c>
      <c r="H222" s="88">
        <f t="shared" si="14"/>
        <v>1.8966908797417137</v>
      </c>
    </row>
    <row r="223" spans="2:8" ht="11.25" customHeight="1" x14ac:dyDescent="0.2">
      <c r="B223" s="91">
        <v>43994</v>
      </c>
      <c r="C223" s="92">
        <v>3041.3123238336857</v>
      </c>
      <c r="D223" s="293" t="str">
        <f t="shared" si="12"/>
        <v>SP_LASTSALEPRICE</v>
      </c>
      <c r="E223" s="91">
        <f t="shared" si="15"/>
        <v>43994</v>
      </c>
      <c r="F223" s="92">
        <v>24.78</v>
      </c>
      <c r="G223" s="88">
        <f t="shared" si="13"/>
        <v>-4.7782996196030219</v>
      </c>
      <c r="H223" s="88">
        <f t="shared" si="14"/>
        <v>-11.846318036286018</v>
      </c>
    </row>
    <row r="224" spans="2:8" ht="11.25" customHeight="1" x14ac:dyDescent="0.2">
      <c r="B224" s="91">
        <v>43987</v>
      </c>
      <c r="C224" s="92">
        <v>3193.9277619325017</v>
      </c>
      <c r="D224" s="293" t="str">
        <f t="shared" si="12"/>
        <v>SP_LASTSALEPRICE</v>
      </c>
      <c r="E224" s="91">
        <f t="shared" si="15"/>
        <v>43987</v>
      </c>
      <c r="F224" s="92">
        <v>28.11</v>
      </c>
      <c r="G224" s="88">
        <f t="shared" si="13"/>
        <v>4.9148360447179407</v>
      </c>
      <c r="H224" s="88">
        <f t="shared" si="14"/>
        <v>16.542288557213915</v>
      </c>
    </row>
    <row r="225" spans="2:8" ht="11.25" customHeight="1" x14ac:dyDescent="0.2">
      <c r="B225" s="91">
        <v>43980</v>
      </c>
      <c r="C225" s="92">
        <v>3044.3051548697567</v>
      </c>
      <c r="D225" s="293" t="str">
        <f t="shared" si="12"/>
        <v>SP_LASTSALEPRICE</v>
      </c>
      <c r="E225" s="91">
        <f t="shared" si="15"/>
        <v>43980</v>
      </c>
      <c r="F225" s="92">
        <v>24.12</v>
      </c>
      <c r="G225" s="88">
        <f t="shared" si="13"/>
        <v>3.0063910918543879</v>
      </c>
      <c r="H225" s="88">
        <f t="shared" si="14"/>
        <v>6.4430714916151821</v>
      </c>
    </row>
    <row r="226" spans="2:8" ht="11.25" customHeight="1" x14ac:dyDescent="0.2">
      <c r="B226" s="91">
        <v>43973</v>
      </c>
      <c r="C226" s="92">
        <v>2955.4526885181754</v>
      </c>
      <c r="D226" s="293" t="str">
        <f t="shared" si="12"/>
        <v>SP_LASTSALEPRICE</v>
      </c>
      <c r="E226" s="91">
        <f t="shared" si="15"/>
        <v>43973</v>
      </c>
      <c r="F226" s="92">
        <v>22.66</v>
      </c>
      <c r="G226" s="88">
        <f t="shared" si="13"/>
        <v>3.2040810613815696</v>
      </c>
      <c r="H226" s="88">
        <f t="shared" si="14"/>
        <v>5.6902985074626766</v>
      </c>
    </row>
    <row r="227" spans="2:8" ht="11.25" customHeight="1" x14ac:dyDescent="0.2">
      <c r="B227" s="91">
        <v>43966</v>
      </c>
      <c r="C227" s="92">
        <v>2863.6974992882238</v>
      </c>
      <c r="D227" s="293" t="str">
        <f t="shared" si="12"/>
        <v>SP_LASTSALEPRICE</v>
      </c>
      <c r="E227" s="91">
        <f t="shared" si="15"/>
        <v>43966</v>
      </c>
      <c r="F227" s="92">
        <v>21.44</v>
      </c>
      <c r="G227" s="88">
        <f t="shared" si="13"/>
        <v>-2.2563676267558064</v>
      </c>
      <c r="H227" s="88">
        <f t="shared" si="14"/>
        <v>-9.0369113279592632</v>
      </c>
    </row>
    <row r="228" spans="2:8" ht="11.25" customHeight="1" x14ac:dyDescent="0.2">
      <c r="B228" s="91">
        <v>43959</v>
      </c>
      <c r="C228" s="92">
        <v>2929.8046632366782</v>
      </c>
      <c r="D228" s="293" t="str">
        <f t="shared" si="12"/>
        <v>SP_LASTSALEPRICE</v>
      </c>
      <c r="E228" s="91">
        <f t="shared" si="15"/>
        <v>43959</v>
      </c>
      <c r="F228" s="92">
        <v>23.57</v>
      </c>
      <c r="G228" s="88">
        <f t="shared" si="13"/>
        <v>3.5008809493353832</v>
      </c>
      <c r="H228" s="88">
        <f t="shared" si="14"/>
        <v>2.1230502599653533</v>
      </c>
    </row>
    <row r="229" spans="2:8" ht="11.25" customHeight="1" x14ac:dyDescent="0.2">
      <c r="B229" s="91">
        <v>43952</v>
      </c>
      <c r="C229" s="92">
        <v>2830.7050494293317</v>
      </c>
      <c r="D229" s="293" t="str">
        <f t="shared" si="12"/>
        <v>SP_LASTSALEPRICE</v>
      </c>
      <c r="E229" s="91">
        <f t="shared" si="15"/>
        <v>43952</v>
      </c>
      <c r="F229" s="92">
        <v>23.08</v>
      </c>
      <c r="G229" s="88">
        <f t="shared" si="13"/>
        <v>-0.2127322924688535</v>
      </c>
      <c r="H229" s="88">
        <f t="shared" si="14"/>
        <v>4.0577096483318309</v>
      </c>
    </row>
    <row r="230" spans="2:8" ht="11.25" customHeight="1" x14ac:dyDescent="0.2">
      <c r="B230" s="91">
        <v>43945</v>
      </c>
      <c r="C230" s="92">
        <v>2836.7397108475921</v>
      </c>
      <c r="D230" s="293" t="str">
        <f t="shared" si="12"/>
        <v>SP_LASTSALEPRICE</v>
      </c>
      <c r="E230" s="91">
        <f t="shared" si="15"/>
        <v>43945</v>
      </c>
      <c r="F230" s="92">
        <v>22.18</v>
      </c>
      <c r="G230" s="88">
        <f t="shared" si="13"/>
        <v>-1.3158459623188179</v>
      </c>
      <c r="H230" s="88">
        <f t="shared" si="14"/>
        <v>-4.7250859106529264</v>
      </c>
    </row>
    <row r="231" spans="2:8" ht="11.25" customHeight="1" x14ac:dyDescent="0.2">
      <c r="B231" s="91">
        <v>43938</v>
      </c>
      <c r="C231" s="92">
        <v>2874.5645524451902</v>
      </c>
      <c r="D231" s="293" t="str">
        <f t="shared" si="12"/>
        <v>SP_LASTSALEPRICE</v>
      </c>
      <c r="E231" s="91">
        <f t="shared" si="15"/>
        <v>43938</v>
      </c>
      <c r="F231" s="92">
        <v>23.28</v>
      </c>
      <c r="G231" s="88">
        <f t="shared" si="13"/>
        <v>3.0377336270600575</v>
      </c>
      <c r="H231" s="88">
        <f t="shared" si="14"/>
        <v>-6.3555913113435221</v>
      </c>
    </row>
    <row r="232" spans="2:8" ht="11.25" customHeight="1" x14ac:dyDescent="0.2">
      <c r="B232" s="91">
        <v>43931</v>
      </c>
      <c r="C232" s="92">
        <v>2789.8173331815833</v>
      </c>
      <c r="D232" s="293" t="str">
        <f t="shared" si="12"/>
        <v>SP_LASTSALEPRICE</v>
      </c>
      <c r="E232" s="91">
        <f t="shared" si="15"/>
        <v>43931</v>
      </c>
      <c r="F232" s="92">
        <v>24.86</v>
      </c>
      <c r="G232" s="88">
        <f t="shared" si="13"/>
        <v>12.101704638257683</v>
      </c>
      <c r="H232" s="88">
        <f t="shared" si="14"/>
        <v>24.113829256115828</v>
      </c>
    </row>
    <row r="233" spans="2:8" ht="11.25" customHeight="1" x14ac:dyDescent="0.2">
      <c r="B233" s="91">
        <v>43924</v>
      </c>
      <c r="C233" s="92">
        <v>2488.6484484638995</v>
      </c>
      <c r="D233" s="293" t="str">
        <f t="shared" si="12"/>
        <v>SP_LASTSALEPRICE</v>
      </c>
      <c r="E233" s="91">
        <f t="shared" si="15"/>
        <v>43924</v>
      </c>
      <c r="F233" s="92">
        <v>20.03</v>
      </c>
      <c r="G233" s="88">
        <f t="shared" si="13"/>
        <v>-2.0783723425866762</v>
      </c>
      <c r="H233" s="88">
        <f t="shared" si="14"/>
        <v>-7.268518518518519</v>
      </c>
    </row>
    <row r="234" spans="2:8" ht="11.25" customHeight="1" x14ac:dyDescent="0.2">
      <c r="B234" s="91">
        <v>43917</v>
      </c>
      <c r="C234" s="92">
        <v>2541.4696507809654</v>
      </c>
      <c r="D234" s="293" t="str">
        <f t="shared" si="12"/>
        <v>SP_LASTSALEPRICE</v>
      </c>
      <c r="E234" s="91">
        <f t="shared" si="15"/>
        <v>43917</v>
      </c>
      <c r="F234" s="92">
        <v>21.6</v>
      </c>
      <c r="G234" s="88">
        <f t="shared" si="13"/>
        <v>10.262990909336111</v>
      </c>
      <c r="H234" s="88">
        <f t="shared" si="14"/>
        <v>9.8118962887646219</v>
      </c>
    </row>
    <row r="235" spans="2:8" ht="11.25" customHeight="1" x14ac:dyDescent="0.2">
      <c r="B235" s="91">
        <v>43910</v>
      </c>
      <c r="C235" s="92">
        <v>2304.9163004028178</v>
      </c>
      <c r="D235" s="293" t="str">
        <f t="shared" si="12"/>
        <v>SP_LASTSALEPRICE</v>
      </c>
      <c r="E235" s="91">
        <f t="shared" si="15"/>
        <v>43910</v>
      </c>
      <c r="F235" s="92">
        <v>19.670000000000002</v>
      </c>
      <c r="G235" s="88">
        <f t="shared" si="13"/>
        <v>-14.979791344349058</v>
      </c>
      <c r="H235" s="88">
        <f t="shared" si="14"/>
        <v>-18.584437086092709</v>
      </c>
    </row>
    <row r="236" spans="2:8" ht="11.25" customHeight="1" x14ac:dyDescent="0.2">
      <c r="B236" s="91">
        <v>43903</v>
      </c>
      <c r="C236" s="92">
        <v>2711.0216933696265</v>
      </c>
      <c r="D236" s="293" t="str">
        <f t="shared" si="12"/>
        <v>SP_LASTSALEPRICE</v>
      </c>
      <c r="E236" s="91">
        <f t="shared" si="15"/>
        <v>43903</v>
      </c>
      <c r="F236" s="92">
        <v>24.16</v>
      </c>
      <c r="G236" s="88">
        <f t="shared" si="13"/>
        <v>-8.7926484948216537</v>
      </c>
      <c r="H236" s="88">
        <f t="shared" si="14"/>
        <v>-6.0287825748735919</v>
      </c>
    </row>
    <row r="237" spans="2:8" ht="11.25" customHeight="1" x14ac:dyDescent="0.2">
      <c r="B237" s="91">
        <v>43896</v>
      </c>
      <c r="C237" s="92">
        <v>2972.371907121661</v>
      </c>
      <c r="D237" s="293" t="str">
        <f t="shared" si="12"/>
        <v>SP_LASTSALEPRICE</v>
      </c>
      <c r="E237" s="91">
        <f t="shared" si="15"/>
        <v>43896</v>
      </c>
      <c r="F237" s="92">
        <v>25.71</v>
      </c>
      <c r="G237" s="88">
        <f t="shared" si="13"/>
        <v>0.61431444237147748</v>
      </c>
      <c r="H237" s="88">
        <f t="shared" si="14"/>
        <v>-9.7894736842105257</v>
      </c>
    </row>
    <row r="238" spans="2:8" ht="11.25" customHeight="1" x14ac:dyDescent="0.2">
      <c r="B238" s="91">
        <v>43889</v>
      </c>
      <c r="C238" s="92">
        <v>2954.223684368626</v>
      </c>
      <c r="D238" s="293" t="str">
        <f t="shared" si="12"/>
        <v>SP_LASTSALEPRICE</v>
      </c>
      <c r="E238" s="91">
        <f t="shared" si="15"/>
        <v>43889</v>
      </c>
      <c r="F238" s="92">
        <v>28.5</v>
      </c>
      <c r="G238" s="88">
        <f t="shared" si="13"/>
        <v>-11.490485391931493</v>
      </c>
      <c r="H238" s="88">
        <f t="shared" si="14"/>
        <v>-17.054714784633298</v>
      </c>
    </row>
    <row r="239" spans="2:8" ht="11.25" customHeight="1" x14ac:dyDescent="0.2">
      <c r="B239" s="91">
        <v>43882</v>
      </c>
      <c r="C239" s="92">
        <v>3337.7470178774652</v>
      </c>
      <c r="D239" s="293" t="str">
        <f t="shared" si="12"/>
        <v>SP_LASTSALEPRICE</v>
      </c>
      <c r="E239" s="91">
        <f t="shared" si="15"/>
        <v>43882</v>
      </c>
      <c r="F239" s="92">
        <v>34.36</v>
      </c>
      <c r="G239" s="88">
        <f t="shared" si="13"/>
        <v>-1.254685890120244</v>
      </c>
      <c r="H239" s="88">
        <f t="shared" si="14"/>
        <v>-1.4060258249641411</v>
      </c>
    </row>
    <row r="240" spans="2:8" ht="11.25" customHeight="1" x14ac:dyDescent="0.2">
      <c r="B240" s="91">
        <v>43875</v>
      </c>
      <c r="C240" s="92">
        <v>3380.1573755321256</v>
      </c>
      <c r="D240" s="293" t="str">
        <f t="shared" si="12"/>
        <v>SP_LASTSALEPRICE</v>
      </c>
      <c r="E240" s="91">
        <f t="shared" si="15"/>
        <v>43875</v>
      </c>
      <c r="F240" s="92">
        <v>34.85</v>
      </c>
      <c r="G240" s="88">
        <f t="shared" si="13"/>
        <v>1.5761757192249037</v>
      </c>
      <c r="H240" s="88">
        <f t="shared" si="14"/>
        <v>0.69344120196475068</v>
      </c>
    </row>
    <row r="241" spans="2:8" ht="11.25" customHeight="1" x14ac:dyDescent="0.2">
      <c r="B241" s="91">
        <v>43868</v>
      </c>
      <c r="C241" s="92">
        <v>3327.7068678737205</v>
      </c>
      <c r="D241" s="293" t="str">
        <f t="shared" si="12"/>
        <v>SP_LASTSALEPRICE</v>
      </c>
      <c r="E241" s="91">
        <f t="shared" si="15"/>
        <v>43868</v>
      </c>
      <c r="F241" s="92">
        <v>34.61</v>
      </c>
      <c r="G241" s="88">
        <f t="shared" si="13"/>
        <v>3.1681920468986657</v>
      </c>
      <c r="H241" s="88">
        <f t="shared" si="14"/>
        <v>5.4218702406335639</v>
      </c>
    </row>
    <row r="242" spans="2:8" ht="11.25" customHeight="1" x14ac:dyDescent="0.2">
      <c r="B242" s="91">
        <v>43861</v>
      </c>
      <c r="C242" s="92">
        <v>3225.5163164640862</v>
      </c>
      <c r="D242" s="293" t="str">
        <f t="shared" si="12"/>
        <v>SP_LASTSALEPRICE</v>
      </c>
      <c r="E242" s="91">
        <f t="shared" si="15"/>
        <v>43861</v>
      </c>
      <c r="F242" s="92">
        <v>32.83</v>
      </c>
      <c r="G242" s="88">
        <f t="shared" si="13"/>
        <v>-2.1228249574912206</v>
      </c>
      <c r="H242" s="88">
        <f t="shared" si="14"/>
        <v>-2.1168753726893308</v>
      </c>
    </row>
    <row r="243" spans="2:8" ht="11.25" customHeight="1" x14ac:dyDescent="0.2">
      <c r="B243" s="91">
        <v>43854</v>
      </c>
      <c r="C243" s="92">
        <v>3295.4734493136125</v>
      </c>
      <c r="D243" s="293" t="str">
        <f t="shared" si="12"/>
        <v>SP_LASTSALEPRICE</v>
      </c>
      <c r="E243" s="91">
        <f t="shared" si="15"/>
        <v>43854</v>
      </c>
      <c r="F243" s="92">
        <v>33.54</v>
      </c>
      <c r="G243" s="88">
        <f t="shared" si="13"/>
        <v>-1.0256179872039528</v>
      </c>
      <c r="H243" s="88">
        <f t="shared" si="14"/>
        <v>-3.3707865168539408</v>
      </c>
    </row>
    <row r="244" spans="2:8" ht="11.25" customHeight="1" x14ac:dyDescent="0.2">
      <c r="B244" s="91">
        <v>43847</v>
      </c>
      <c r="C244" s="92">
        <v>3329.6226582021523</v>
      </c>
      <c r="D244" s="293" t="str">
        <f t="shared" si="12"/>
        <v>SP_LASTSALEPRICE</v>
      </c>
      <c r="E244" s="91">
        <f t="shared" si="15"/>
        <v>43847</v>
      </c>
      <c r="F244" s="92">
        <v>34.71</v>
      </c>
      <c r="G244" s="88">
        <f t="shared" si="13"/>
        <v>1.968288254473749</v>
      </c>
      <c r="H244" s="88">
        <f t="shared" si="14"/>
        <v>-8.635578583765513E-2</v>
      </c>
    </row>
    <row r="245" spans="2:8" ht="11.25" customHeight="1" x14ac:dyDescent="0.2">
      <c r="B245" s="91">
        <v>43840</v>
      </c>
      <c r="C245" s="92">
        <v>3265.3511353379699</v>
      </c>
      <c r="D245" s="293" t="str">
        <f t="shared" si="12"/>
        <v>SP_LASTSALEPRICE</v>
      </c>
      <c r="E245" s="91">
        <f t="shared" si="15"/>
        <v>43840</v>
      </c>
      <c r="F245" s="92">
        <v>34.74</v>
      </c>
      <c r="G245" s="88">
        <f t="shared" si="13"/>
        <v>0.94293663222859703</v>
      </c>
      <c r="H245" s="88">
        <f t="shared" si="14"/>
        <v>-0.45845272206302967</v>
      </c>
    </row>
    <row r="246" spans="2:8" ht="11.25" customHeight="1" x14ac:dyDescent="0.2">
      <c r="B246" s="91">
        <v>43833</v>
      </c>
      <c r="C246" s="92">
        <v>3234.848563238078</v>
      </c>
      <c r="D246" s="293" t="str">
        <f t="shared" si="12"/>
        <v>SP_LASTSALEPRICE</v>
      </c>
      <c r="E246" s="91">
        <f t="shared" si="15"/>
        <v>43833</v>
      </c>
      <c r="F246" s="92">
        <v>34.9</v>
      </c>
      <c r="G246" s="88">
        <f t="shared" si="13"/>
        <v>-0.15962230518360432</v>
      </c>
      <c r="H246" s="88">
        <f t="shared" si="14"/>
        <v>-1.2729844413012836</v>
      </c>
    </row>
    <row r="247" spans="2:8" ht="11.25" customHeight="1" x14ac:dyDescent="0.2">
      <c r="B247" s="91">
        <v>43826</v>
      </c>
      <c r="C247" s="92">
        <v>3240.0203584226101</v>
      </c>
      <c r="D247" s="293" t="str">
        <f t="shared" si="12"/>
        <v>SP_LASTSALEPRICE</v>
      </c>
      <c r="E247" s="91">
        <f t="shared" si="15"/>
        <v>43826</v>
      </c>
      <c r="F247" s="92">
        <v>35.35</v>
      </c>
      <c r="G247" s="88">
        <f t="shared" si="13"/>
        <v>0.58349782290041396</v>
      </c>
      <c r="H247" s="88">
        <f t="shared" si="14"/>
        <v>1.1155606407322605</v>
      </c>
    </row>
    <row r="248" spans="2:8" ht="11.25" customHeight="1" x14ac:dyDescent="0.2">
      <c r="B248" s="91">
        <v>43819</v>
      </c>
      <c r="C248" s="92">
        <v>3221.2245831094338</v>
      </c>
      <c r="D248" s="293" t="str">
        <f t="shared" si="12"/>
        <v>SP_LASTSALEPRICE</v>
      </c>
      <c r="E248" s="91">
        <f t="shared" si="15"/>
        <v>43819</v>
      </c>
      <c r="F248" s="92">
        <v>34.96</v>
      </c>
      <c r="G248" s="88">
        <f t="shared" si="13"/>
        <v>1.6544103768223684</v>
      </c>
      <c r="H248" s="88">
        <f t="shared" si="14"/>
        <v>1.5098722415795685</v>
      </c>
    </row>
    <row r="249" spans="2:8" ht="11.25" customHeight="1" x14ac:dyDescent="0.2">
      <c r="B249" s="91">
        <v>43812</v>
      </c>
      <c r="C249" s="92">
        <v>3168.7996331577629</v>
      </c>
      <c r="D249" s="293" t="str">
        <f t="shared" si="12"/>
        <v>SP_LASTSALEPRICE</v>
      </c>
      <c r="E249" s="91">
        <f t="shared" si="15"/>
        <v>43812</v>
      </c>
      <c r="F249" s="92">
        <v>34.44</v>
      </c>
      <c r="G249" s="88">
        <f t="shared" si="13"/>
        <v>0.72756688931658875</v>
      </c>
      <c r="H249" s="88">
        <f t="shared" si="14"/>
        <v>2.2869022869022704</v>
      </c>
    </row>
    <row r="250" spans="2:8" ht="11.25" customHeight="1" x14ac:dyDescent="0.2">
      <c r="B250" s="91">
        <v>43805</v>
      </c>
      <c r="C250" s="92">
        <v>3145.9110261640335</v>
      </c>
      <c r="D250" s="293" t="str">
        <f t="shared" si="12"/>
        <v>SP_LASTSALEPRICE</v>
      </c>
      <c r="E250" s="91">
        <f t="shared" si="15"/>
        <v>43805</v>
      </c>
      <c r="F250" s="92">
        <v>33.67</v>
      </c>
      <c r="G250" s="88">
        <f t="shared" si="13"/>
        <v>0.15697003725565484</v>
      </c>
      <c r="H250" s="88">
        <f t="shared" si="14"/>
        <v>1.0504201680672232</v>
      </c>
    </row>
    <row r="251" spans="2:8" ht="11.25" customHeight="1" x14ac:dyDescent="0.2">
      <c r="B251" s="91">
        <v>43798</v>
      </c>
      <c r="C251" s="92">
        <v>3140.9806277025359</v>
      </c>
      <c r="D251" s="293" t="str">
        <f t="shared" si="12"/>
        <v>SP_LASTSALEPRICE</v>
      </c>
      <c r="E251" s="91">
        <f t="shared" si="15"/>
        <v>43798</v>
      </c>
      <c r="F251" s="92">
        <v>33.32</v>
      </c>
      <c r="G251" s="88">
        <f t="shared" si="13"/>
        <v>0.98679850371392597</v>
      </c>
      <c r="H251" s="88">
        <f t="shared" si="14"/>
        <v>0.42194092827003704</v>
      </c>
    </row>
    <row r="252" spans="2:8" ht="11.25" customHeight="1" x14ac:dyDescent="0.2">
      <c r="B252" s="91">
        <v>43791</v>
      </c>
      <c r="C252" s="92">
        <v>3110.2883488152388</v>
      </c>
      <c r="D252" s="293" t="str">
        <f t="shared" si="12"/>
        <v>SP_LASTSALEPRICE</v>
      </c>
      <c r="E252" s="91">
        <f t="shared" si="15"/>
        <v>43791</v>
      </c>
      <c r="F252" s="92">
        <v>33.18</v>
      </c>
      <c r="G252" s="88">
        <f t="shared" si="13"/>
        <v>-0.32597928202275916</v>
      </c>
      <c r="H252" s="88">
        <f t="shared" si="14"/>
        <v>0.75918615244456866</v>
      </c>
    </row>
    <row r="253" spans="2:8" ht="11.25" customHeight="1" x14ac:dyDescent="0.2">
      <c r="B253" s="91">
        <v>43784</v>
      </c>
      <c r="C253" s="92">
        <v>3120.4604032335037</v>
      </c>
      <c r="D253" s="293" t="str">
        <f t="shared" si="12"/>
        <v>SP_LASTSALEPRICE</v>
      </c>
      <c r="E253" s="91">
        <f t="shared" si="15"/>
        <v>43784</v>
      </c>
      <c r="F253" s="92">
        <v>32.93</v>
      </c>
      <c r="G253" s="88">
        <f t="shared" si="13"/>
        <v>0.88505817677688725</v>
      </c>
      <c r="H253" s="88">
        <f t="shared" si="14"/>
        <v>-0.99218280216475385</v>
      </c>
    </row>
    <row r="254" spans="2:8" ht="11.25" customHeight="1" x14ac:dyDescent="0.2">
      <c r="B254" s="91">
        <v>43777</v>
      </c>
      <c r="C254" s="92">
        <v>3093.0848032675412</v>
      </c>
      <c r="D254" s="293" t="str">
        <f t="shared" si="12"/>
        <v>SP_LASTSALEPRICE</v>
      </c>
      <c r="E254" s="91">
        <f t="shared" si="15"/>
        <v>43777</v>
      </c>
      <c r="F254" s="92">
        <v>33.26</v>
      </c>
      <c r="G254" s="88">
        <f t="shared" si="13"/>
        <v>0.85330276505661828</v>
      </c>
      <c r="H254" s="88">
        <f t="shared" si="14"/>
        <v>4.591194968553447</v>
      </c>
    </row>
    <row r="255" spans="2:8" ht="11.25" customHeight="1" x14ac:dyDescent="0.2">
      <c r="B255" s="91">
        <v>43770</v>
      </c>
      <c r="C255" s="92">
        <v>3066.914735031588</v>
      </c>
      <c r="D255" s="293" t="str">
        <f t="shared" si="12"/>
        <v>SP_LASTSALEPRICE</v>
      </c>
      <c r="E255" s="91">
        <f t="shared" si="15"/>
        <v>43770</v>
      </c>
      <c r="F255" s="92">
        <v>31.8</v>
      </c>
      <c r="G255" s="88">
        <f t="shared" si="13"/>
        <v>1.4678035622702312</v>
      </c>
      <c r="H255" s="88">
        <f t="shared" si="14"/>
        <v>0.25220680958386588</v>
      </c>
    </row>
    <row r="256" spans="2:8" ht="11.25" customHeight="1" x14ac:dyDescent="0.2">
      <c r="B256" s="91">
        <v>43763</v>
      </c>
      <c r="C256" s="92">
        <v>3022.549643690118</v>
      </c>
      <c r="D256" s="293" t="str">
        <f t="shared" si="12"/>
        <v>SP_LASTSALEPRICE</v>
      </c>
      <c r="E256" s="91">
        <f t="shared" si="15"/>
        <v>43763</v>
      </c>
      <c r="F256" s="92">
        <v>31.72</v>
      </c>
      <c r="G256" s="88">
        <f t="shared" si="13"/>
        <v>1.2171360818910459</v>
      </c>
      <c r="H256" s="88">
        <f t="shared" si="14"/>
        <v>4.5140032948929099</v>
      </c>
    </row>
    <row r="257" spans="2:8" ht="11.25" customHeight="1" x14ac:dyDescent="0.2">
      <c r="B257" s="91">
        <v>43756</v>
      </c>
      <c r="C257" s="92">
        <v>2986.2034836123844</v>
      </c>
      <c r="D257" s="293" t="str">
        <f t="shared" si="12"/>
        <v>SP_LASTSALEPRICE</v>
      </c>
      <c r="E257" s="91">
        <f t="shared" si="15"/>
        <v>43756</v>
      </c>
      <c r="F257" s="92">
        <v>30.35</v>
      </c>
      <c r="G257" s="88">
        <f t="shared" si="13"/>
        <v>0.53644756767203816</v>
      </c>
      <c r="H257" s="88">
        <f t="shared" si="14"/>
        <v>4.9809754410238716</v>
      </c>
    </row>
    <row r="258" spans="2:8" ht="11.25" customHeight="1" x14ac:dyDescent="0.2">
      <c r="B258" s="91">
        <v>43749</v>
      </c>
      <c r="C258" s="92">
        <v>2970.2695448855425</v>
      </c>
      <c r="D258" s="293" t="str">
        <f t="shared" si="12"/>
        <v>SP_LASTSALEPRICE</v>
      </c>
      <c r="E258" s="91">
        <f t="shared" si="15"/>
        <v>43749</v>
      </c>
      <c r="F258" s="92">
        <v>28.91</v>
      </c>
      <c r="G258" s="88">
        <f t="shared" si="13"/>
        <v>0.61862918866220085</v>
      </c>
      <c r="H258" s="88">
        <f t="shared" si="14"/>
        <v>1.9034191046880533</v>
      </c>
    </row>
    <row r="259" spans="2:8" ht="11.25" customHeight="1" x14ac:dyDescent="0.2">
      <c r="B259" s="91">
        <v>43742</v>
      </c>
      <c r="C259" s="92">
        <v>2952.0075644403978</v>
      </c>
      <c r="D259" s="293" t="str">
        <f t="shared" si="12"/>
        <v>SP_LASTSALEPRICE</v>
      </c>
      <c r="E259" s="91">
        <f t="shared" si="15"/>
        <v>43742</v>
      </c>
      <c r="F259" s="92">
        <v>28.37</v>
      </c>
      <c r="G259" s="88">
        <f t="shared" si="13"/>
        <v>-0.33039282202759201</v>
      </c>
      <c r="H259" s="88">
        <f t="shared" si="14"/>
        <v>-3.3390119250425898</v>
      </c>
    </row>
    <row r="260" spans="2:8" ht="11.25" customHeight="1" x14ac:dyDescent="0.2">
      <c r="B260" s="91">
        <v>43735</v>
      </c>
      <c r="C260" s="92">
        <v>2961.7931162999603</v>
      </c>
      <c r="D260" s="293" t="str">
        <f t="shared" si="12"/>
        <v>SP_LASTSALEPRICE</v>
      </c>
      <c r="E260" s="91">
        <f t="shared" si="15"/>
        <v>43735</v>
      </c>
      <c r="F260" s="92">
        <v>29.35</v>
      </c>
      <c r="G260" s="88">
        <f t="shared" si="13"/>
        <v>-1.011980134067092</v>
      </c>
      <c r="H260" s="88">
        <f t="shared" si="14"/>
        <v>-0.81108482595471099</v>
      </c>
    </row>
    <row r="261" spans="2:8" ht="11.25" customHeight="1" x14ac:dyDescent="0.2">
      <c r="B261" s="91">
        <v>43728</v>
      </c>
      <c r="C261" s="92">
        <v>2992.0722935071785</v>
      </c>
      <c r="D261" s="293" t="str">
        <f t="shared" si="12"/>
        <v>SP_LASTSALEPRICE</v>
      </c>
      <c r="E261" s="91">
        <f t="shared" si="15"/>
        <v>43728</v>
      </c>
      <c r="F261" s="92">
        <v>29.59</v>
      </c>
      <c r="G261" s="88">
        <f t="shared" si="13"/>
        <v>-0.50924866729427087</v>
      </c>
      <c r="H261" s="88">
        <f t="shared" si="14"/>
        <v>-1.9224395094464719</v>
      </c>
    </row>
    <row r="262" spans="2:8" ht="11.25" customHeight="1" x14ac:dyDescent="0.2">
      <c r="B262" s="91">
        <v>43721</v>
      </c>
      <c r="C262" s="92">
        <v>3007.3873736277542</v>
      </c>
      <c r="D262" s="293" t="str">
        <f t="shared" si="12"/>
        <v>SP_LASTSALEPRICE</v>
      </c>
      <c r="E262" s="91">
        <f t="shared" si="15"/>
        <v>43721</v>
      </c>
      <c r="F262" s="92">
        <v>30.17</v>
      </c>
      <c r="G262" s="88">
        <f t="shared" si="13"/>
        <v>0.96281894143455116</v>
      </c>
      <c r="H262" s="88">
        <f t="shared" si="14"/>
        <v>8.7991345113595401</v>
      </c>
    </row>
    <row r="263" spans="2:8" ht="11.25" customHeight="1" x14ac:dyDescent="0.2">
      <c r="B263" s="91">
        <v>43714</v>
      </c>
      <c r="C263" s="92">
        <v>2978.7078106171421</v>
      </c>
      <c r="D263" s="293" t="str">
        <f t="shared" si="12"/>
        <v>SP_LASTSALEPRICE</v>
      </c>
      <c r="E263" s="91">
        <f t="shared" si="15"/>
        <v>43714</v>
      </c>
      <c r="F263" s="92">
        <v>27.73</v>
      </c>
      <c r="G263" s="88">
        <f t="shared" si="13"/>
        <v>1.7854238711796366</v>
      </c>
      <c r="H263" s="88">
        <f t="shared" si="14"/>
        <v>0.79970919665575124</v>
      </c>
    </row>
    <row r="264" spans="2:8" ht="11.25" customHeight="1" x14ac:dyDescent="0.2">
      <c r="B264" s="91">
        <v>43707</v>
      </c>
      <c r="C264" s="92">
        <v>2926.4581286088824</v>
      </c>
      <c r="D264" s="293" t="str">
        <f t="shared" si="12"/>
        <v>SP_LASTSALEPRICE</v>
      </c>
      <c r="E264" s="91">
        <f t="shared" si="15"/>
        <v>43707</v>
      </c>
      <c r="F264" s="92">
        <v>27.51</v>
      </c>
      <c r="G264" s="88">
        <f t="shared" si="13"/>
        <v>2.7869354411986125</v>
      </c>
      <c r="H264" s="88">
        <f t="shared" si="14"/>
        <v>3.9289761994711014</v>
      </c>
    </row>
    <row r="265" spans="2:8" ht="11.25" customHeight="1" x14ac:dyDescent="0.2">
      <c r="B265" s="91">
        <v>43700</v>
      </c>
      <c r="C265" s="92">
        <v>2847.1109835578504</v>
      </c>
      <c r="D265" s="293" t="str">
        <f t="shared" si="12"/>
        <v>SP_LASTSALEPRICE</v>
      </c>
      <c r="E265" s="91">
        <f t="shared" si="15"/>
        <v>43700</v>
      </c>
      <c r="F265" s="92">
        <v>26.47</v>
      </c>
      <c r="G265" s="88">
        <f t="shared" si="13"/>
        <v>-1.4389626721723392</v>
      </c>
      <c r="H265" s="88">
        <f t="shared" si="14"/>
        <v>-2.0717721050684479</v>
      </c>
    </row>
    <row r="266" spans="2:8" ht="11.25" customHeight="1" x14ac:dyDescent="0.2">
      <c r="B266" s="91">
        <v>43693</v>
      </c>
      <c r="C266" s="92">
        <v>2888.677981429888</v>
      </c>
      <c r="D266" s="293" t="str">
        <f t="shared" si="12"/>
        <v>SP_LASTSALEPRICE</v>
      </c>
      <c r="E266" s="91">
        <f t="shared" si="15"/>
        <v>43693</v>
      </c>
      <c r="F266" s="92">
        <v>27.03</v>
      </c>
      <c r="G266" s="88">
        <f t="shared" si="13"/>
        <v>-1.0267646269243147</v>
      </c>
      <c r="H266" s="88">
        <f t="shared" si="14"/>
        <v>-4.5887751500176428</v>
      </c>
    </row>
    <row r="267" spans="2:8" ht="11.25" customHeight="1" x14ac:dyDescent="0.2">
      <c r="B267" s="91">
        <v>43686</v>
      </c>
      <c r="C267" s="92">
        <v>2918.6456020570922</v>
      </c>
      <c r="D267" s="293" t="str">
        <f t="shared" si="12"/>
        <v>SP_LASTSALEPRICE</v>
      </c>
      <c r="E267" s="91">
        <f t="shared" si="15"/>
        <v>43686</v>
      </c>
      <c r="F267" s="92">
        <v>28.33</v>
      </c>
      <c r="G267" s="88">
        <f t="shared" si="13"/>
        <v>-0.45700541438112863</v>
      </c>
      <c r="H267" s="88">
        <f t="shared" si="14"/>
        <v>-3.5738597685500362</v>
      </c>
    </row>
    <row r="268" spans="2:8" ht="11.25" customHeight="1" x14ac:dyDescent="0.2">
      <c r="B268" s="91">
        <v>43679</v>
      </c>
      <c r="C268" s="92">
        <v>2932.0452074070449</v>
      </c>
      <c r="D268" s="293" t="str">
        <f t="shared" si="12"/>
        <v>SP_LASTSALEPRICE</v>
      </c>
      <c r="E268" s="91">
        <f t="shared" si="15"/>
        <v>43679</v>
      </c>
      <c r="F268" s="92">
        <v>29.38</v>
      </c>
      <c r="G268" s="88">
        <f t="shared" si="13"/>
        <v>-3.1004067314272854</v>
      </c>
      <c r="H268" s="88">
        <f t="shared" si="14"/>
        <v>-4.5173870653233639</v>
      </c>
    </row>
    <row r="269" spans="2:8" ht="11.25" customHeight="1" x14ac:dyDescent="0.2">
      <c r="B269" s="91">
        <v>43672</v>
      </c>
      <c r="C269" s="92">
        <v>3025.8591481188296</v>
      </c>
      <c r="D269" s="293" t="str">
        <f t="shared" si="12"/>
        <v>SP_LASTSALEPRICE</v>
      </c>
      <c r="E269" s="91">
        <f t="shared" si="15"/>
        <v>43672</v>
      </c>
      <c r="F269" s="92">
        <v>30.77</v>
      </c>
      <c r="G269" s="88">
        <f t="shared" si="13"/>
        <v>1.6545703580369331</v>
      </c>
      <c r="H269" s="88">
        <f t="shared" si="14"/>
        <v>4.6598639455782243</v>
      </c>
    </row>
    <row r="270" spans="2:8" ht="11.25" customHeight="1" x14ac:dyDescent="0.2">
      <c r="B270" s="91">
        <v>43665</v>
      </c>
      <c r="C270" s="92">
        <v>2976.6090569872754</v>
      </c>
      <c r="D270" s="293" t="str">
        <f t="shared" si="12"/>
        <v>SP_LASTSALEPRICE</v>
      </c>
      <c r="E270" s="91">
        <f t="shared" si="15"/>
        <v>43665</v>
      </c>
      <c r="F270" s="92">
        <v>29.4</v>
      </c>
      <c r="G270" s="88">
        <f t="shared" si="13"/>
        <v>-1.2331252691181738</v>
      </c>
      <c r="H270" s="88">
        <f t="shared" si="14"/>
        <v>-0.16977928692699651</v>
      </c>
    </row>
    <row r="271" spans="2:8" ht="11.25" customHeight="1" x14ac:dyDescent="0.2">
      <c r="B271" s="91">
        <v>43658</v>
      </c>
      <c r="C271" s="92">
        <v>3013.7726490768137</v>
      </c>
      <c r="D271" s="293" t="str">
        <f t="shared" si="12"/>
        <v>SP_LASTSALEPRICE</v>
      </c>
      <c r="E271" s="91">
        <f t="shared" si="15"/>
        <v>43658</v>
      </c>
      <c r="F271" s="92">
        <v>29.45</v>
      </c>
      <c r="G271" s="88">
        <f t="shared" si="13"/>
        <v>0.78126643868294821</v>
      </c>
      <c r="H271" s="88">
        <f t="shared" si="14"/>
        <v>0.64935064935063291</v>
      </c>
    </row>
    <row r="272" spans="2:8" ht="11.25" customHeight="1" x14ac:dyDescent="0.2">
      <c r="B272" s="91">
        <v>43651</v>
      </c>
      <c r="C272" s="92">
        <v>2990.4095826285779</v>
      </c>
      <c r="D272" s="293" t="str">
        <f t="shared" si="12"/>
        <v>SP_LASTSALEPRICE</v>
      </c>
      <c r="E272" s="91">
        <f t="shared" si="15"/>
        <v>43651</v>
      </c>
      <c r="F272" s="92">
        <v>29.26</v>
      </c>
      <c r="G272" s="88">
        <f t="shared" si="13"/>
        <v>1.6537356762201583</v>
      </c>
      <c r="H272" s="88">
        <f t="shared" si="14"/>
        <v>0.89655172413793949</v>
      </c>
    </row>
    <row r="273" spans="2:8" ht="11.25" customHeight="1" x14ac:dyDescent="0.2">
      <c r="B273" s="91">
        <v>43644</v>
      </c>
      <c r="C273" s="92">
        <v>2941.7606374579345</v>
      </c>
      <c r="D273" s="293" t="str">
        <f t="shared" si="12"/>
        <v>SP_LASTSALEPRICE</v>
      </c>
      <c r="E273" s="91">
        <f t="shared" si="15"/>
        <v>43644</v>
      </c>
      <c r="F273" s="92">
        <v>29</v>
      </c>
      <c r="G273" s="88">
        <f t="shared" si="13"/>
        <v>-0.29467914995390254</v>
      </c>
      <c r="H273" s="88">
        <f t="shared" si="14"/>
        <v>3.1294452347083945</v>
      </c>
    </row>
    <row r="274" spans="2:8" ht="11.25" customHeight="1" x14ac:dyDescent="0.2">
      <c r="B274" s="91">
        <v>43637</v>
      </c>
      <c r="C274" s="92">
        <v>2950.455013210636</v>
      </c>
      <c r="D274" s="293" t="str">
        <f t="shared" si="12"/>
        <v>SP_LASTSALEPRICE</v>
      </c>
      <c r="E274" s="91">
        <f t="shared" si="15"/>
        <v>43637</v>
      </c>
      <c r="F274" s="92">
        <v>28.12</v>
      </c>
      <c r="G274" s="88">
        <f t="shared" si="13"/>
        <v>2.1985511731099416</v>
      </c>
      <c r="H274" s="88">
        <f t="shared" si="14"/>
        <v>0.28530670470756636</v>
      </c>
    </row>
    <row r="275" spans="2:8" ht="11.25" customHeight="1" x14ac:dyDescent="0.2">
      <c r="B275" s="91">
        <v>43630</v>
      </c>
      <c r="C275" s="92">
        <v>2886.9832099801311</v>
      </c>
      <c r="D275" s="293" t="str">
        <f t="shared" si="12"/>
        <v>SP_LASTSALEPRICE</v>
      </c>
      <c r="E275" s="91">
        <f t="shared" si="15"/>
        <v>43630</v>
      </c>
      <c r="F275" s="92">
        <v>28.04</v>
      </c>
      <c r="G275" s="88">
        <f t="shared" si="13"/>
        <v>0.4747505979471045</v>
      </c>
      <c r="H275" s="88">
        <f t="shared" si="14"/>
        <v>1.8525245187068551</v>
      </c>
    </row>
    <row r="276" spans="2:8" ht="11.25" customHeight="1" x14ac:dyDescent="0.2">
      <c r="B276" s="91">
        <v>43623</v>
      </c>
      <c r="C276" s="92">
        <v>2873.3420016462501</v>
      </c>
      <c r="D276" s="293" t="str">
        <f t="shared" si="12"/>
        <v>SP_LASTSALEPRICE</v>
      </c>
      <c r="E276" s="91">
        <f t="shared" si="15"/>
        <v>43623</v>
      </c>
      <c r="F276" s="92">
        <v>27.53</v>
      </c>
      <c r="G276" s="88">
        <f t="shared" si="13"/>
        <v>4.4068439033570161</v>
      </c>
      <c r="H276" s="88">
        <f t="shared" si="14"/>
        <v>3.4962406015037528</v>
      </c>
    </row>
    <row r="277" spans="2:8" ht="11.25" customHeight="1" x14ac:dyDescent="0.2">
      <c r="B277" s="91">
        <v>43616</v>
      </c>
      <c r="C277" s="92">
        <v>2752.0628861321829</v>
      </c>
      <c r="D277" s="293" t="str">
        <f t="shared" si="12"/>
        <v>SP_LASTSALEPRICE</v>
      </c>
      <c r="E277" s="91">
        <f t="shared" si="15"/>
        <v>43616</v>
      </c>
      <c r="F277" s="92">
        <v>26.6</v>
      </c>
      <c r="G277" s="88">
        <f t="shared" si="13"/>
        <v>-2.6185458782144289</v>
      </c>
      <c r="H277" s="88">
        <f t="shared" si="14"/>
        <v>-5.6068133427963023</v>
      </c>
    </row>
    <row r="278" spans="2:8" ht="11.25" customHeight="1" x14ac:dyDescent="0.2">
      <c r="B278" s="91">
        <v>43609</v>
      </c>
      <c r="C278" s="92">
        <v>2826.0646864961</v>
      </c>
      <c r="D278" s="293" t="str">
        <f t="shared" si="12"/>
        <v>SP_LASTSALEPRICE</v>
      </c>
      <c r="E278" s="91">
        <f t="shared" si="15"/>
        <v>43609</v>
      </c>
      <c r="F278" s="92">
        <v>28.18</v>
      </c>
      <c r="G278" s="88">
        <f t="shared" si="13"/>
        <v>-1.1703892859990739</v>
      </c>
      <c r="H278" s="88">
        <f t="shared" si="14"/>
        <v>-0.77464788732394263</v>
      </c>
    </row>
    <row r="279" spans="2:8" ht="11.25" customHeight="1" x14ac:dyDescent="0.2">
      <c r="B279" s="91">
        <v>43602</v>
      </c>
      <c r="C279" s="92">
        <v>2859.5323467116914</v>
      </c>
      <c r="D279" s="293" t="str">
        <f t="shared" si="12"/>
        <v>SP_LASTSALEPRICE</v>
      </c>
      <c r="E279" s="91">
        <f t="shared" si="15"/>
        <v>43602</v>
      </c>
      <c r="F279" s="92">
        <v>28.4</v>
      </c>
      <c r="G279" s="88">
        <f t="shared" si="13"/>
        <v>-0.75894217196124103</v>
      </c>
      <c r="H279" s="88">
        <f t="shared" si="14"/>
        <v>-3.9891818796484069</v>
      </c>
    </row>
    <row r="280" spans="2:8" ht="11.25" customHeight="1" x14ac:dyDescent="0.2">
      <c r="B280" s="91">
        <v>43595</v>
      </c>
      <c r="C280" s="92">
        <v>2881.4005103276745</v>
      </c>
      <c r="D280" s="293" t="str">
        <f t="shared" ref="D280:D343" si="16">IF($B280="","","SP_LASTSALEPRICE")</f>
        <v>SP_LASTSALEPRICE</v>
      </c>
      <c r="E280" s="91">
        <f t="shared" si="15"/>
        <v>43595</v>
      </c>
      <c r="F280" s="92">
        <v>29.58</v>
      </c>
      <c r="G280" s="88">
        <f t="shared" ref="G280:G343" si="17">IF(OR($C280="",$C281=""),"",IFERROR((C280/C281-1)*100,0))</f>
        <v>-2.1807596300683962</v>
      </c>
      <c r="H280" s="88">
        <f t="shared" ref="H280:H343" si="18">IF(OR($F280="",$F281=""),"",IFERROR((F280/F281-1)*100,0))</f>
        <v>-3.6795831976555005</v>
      </c>
    </row>
    <row r="281" spans="2:8" ht="11.25" customHeight="1" x14ac:dyDescent="0.2">
      <c r="B281" s="91">
        <v>43588</v>
      </c>
      <c r="C281" s="92">
        <v>2945.6377901022634</v>
      </c>
      <c r="D281" s="293" t="str">
        <f t="shared" si="16"/>
        <v>SP_LASTSALEPRICE</v>
      </c>
      <c r="E281" s="91">
        <f t="shared" ref="E281:E344" si="19">IF($B281="","",IF(WEEKDAY($B281,11)=6,$B281-1,IF(WEEKDAY($B281,11)=7,$B281-2,$B281)))</f>
        <v>43588</v>
      </c>
      <c r="F281" s="92">
        <v>30.71</v>
      </c>
      <c r="G281" s="88">
        <f t="shared" si="17"/>
        <v>0.19579430385618934</v>
      </c>
      <c r="H281" s="88">
        <f t="shared" si="18"/>
        <v>1.1861614497528761</v>
      </c>
    </row>
    <row r="282" spans="2:8" ht="11.25" customHeight="1" x14ac:dyDescent="0.2">
      <c r="B282" s="91">
        <v>43581</v>
      </c>
      <c r="C282" s="92">
        <v>2939.8816692537521</v>
      </c>
      <c r="D282" s="293" t="str">
        <f t="shared" si="16"/>
        <v>SP_LASTSALEPRICE</v>
      </c>
      <c r="E282" s="91">
        <f t="shared" si="19"/>
        <v>43581</v>
      </c>
      <c r="F282" s="92">
        <v>30.35</v>
      </c>
      <c r="G282" s="88">
        <f t="shared" si="17"/>
        <v>1.1996130442844422</v>
      </c>
      <c r="H282" s="88">
        <f t="shared" si="18"/>
        <v>1.0656010656010739</v>
      </c>
    </row>
    <row r="283" spans="2:8" ht="11.25" customHeight="1" x14ac:dyDescent="0.2">
      <c r="B283" s="91">
        <v>43574</v>
      </c>
      <c r="C283" s="92">
        <v>2905.0325202007193</v>
      </c>
      <c r="D283" s="293" t="str">
        <f t="shared" si="16"/>
        <v>SP_LASTSALEPRICE</v>
      </c>
      <c r="E283" s="91">
        <f t="shared" si="19"/>
        <v>43574</v>
      </c>
      <c r="F283" s="92">
        <v>30.03</v>
      </c>
      <c r="G283" s="88">
        <f t="shared" si="17"/>
        <v>-8.1923749498802323E-2</v>
      </c>
      <c r="H283" s="88">
        <f t="shared" si="18"/>
        <v>-0.46403712296984034</v>
      </c>
    </row>
    <row r="284" spans="2:8" ht="11.25" customHeight="1" x14ac:dyDescent="0.2">
      <c r="B284" s="91">
        <v>43567</v>
      </c>
      <c r="C284" s="92">
        <v>2907.4143830768035</v>
      </c>
      <c r="D284" s="293" t="str">
        <f t="shared" si="16"/>
        <v>SP_LASTSALEPRICE</v>
      </c>
      <c r="E284" s="91">
        <f t="shared" si="19"/>
        <v>43567</v>
      </c>
      <c r="F284" s="92">
        <v>30.17</v>
      </c>
      <c r="G284" s="88">
        <f t="shared" si="17"/>
        <v>0.50713038919665276</v>
      </c>
      <c r="H284" s="88">
        <f t="shared" si="18"/>
        <v>3.7482806052269613</v>
      </c>
    </row>
    <row r="285" spans="2:8" ht="11.25" customHeight="1" x14ac:dyDescent="0.2">
      <c r="B285" s="91">
        <v>43560</v>
      </c>
      <c r="C285" s="92">
        <v>2892.7443971570365</v>
      </c>
      <c r="D285" s="293" t="str">
        <f t="shared" si="16"/>
        <v>SP_LASTSALEPRICE</v>
      </c>
      <c r="E285" s="91">
        <f t="shared" si="19"/>
        <v>43560</v>
      </c>
      <c r="F285" s="92">
        <v>29.08</v>
      </c>
      <c r="G285" s="88" t="str">
        <f t="shared" si="17"/>
        <v/>
      </c>
      <c r="H285" s="88" t="str">
        <f t="shared" si="18"/>
        <v/>
      </c>
    </row>
    <row r="286" spans="2:8" ht="11.25" customHeight="1" x14ac:dyDescent="0.2">
      <c r="B286" s="91"/>
      <c r="C286" s="92"/>
      <c r="D286" s="293" t="str">
        <f t="shared" si="16"/>
        <v/>
      </c>
      <c r="E286" s="91" t="str">
        <f t="shared" si="19"/>
        <v/>
      </c>
      <c r="F286" s="92"/>
      <c r="G286" s="88" t="str">
        <f t="shared" si="17"/>
        <v/>
      </c>
      <c r="H286" s="88" t="str">
        <f t="shared" si="18"/>
        <v/>
      </c>
    </row>
    <row r="287" spans="2:8" ht="11.25" customHeight="1" x14ac:dyDescent="0.2">
      <c r="B287" s="91"/>
      <c r="C287" s="92"/>
      <c r="D287" s="293" t="str">
        <f t="shared" si="16"/>
        <v/>
      </c>
      <c r="E287" s="91" t="str">
        <f t="shared" si="19"/>
        <v/>
      </c>
      <c r="F287" s="92"/>
      <c r="G287" s="88" t="str">
        <f t="shared" si="17"/>
        <v/>
      </c>
      <c r="H287" s="88" t="str">
        <f t="shared" si="18"/>
        <v/>
      </c>
    </row>
    <row r="288" spans="2:8" ht="11.25" customHeight="1" x14ac:dyDescent="0.2">
      <c r="B288" s="91"/>
      <c r="C288" s="92"/>
      <c r="D288" s="293" t="str">
        <f t="shared" si="16"/>
        <v/>
      </c>
      <c r="E288" s="91" t="str">
        <f t="shared" si="19"/>
        <v/>
      </c>
      <c r="F288" s="92"/>
      <c r="G288" s="88" t="str">
        <f t="shared" si="17"/>
        <v/>
      </c>
      <c r="H288" s="88" t="str">
        <f t="shared" si="18"/>
        <v/>
      </c>
    </row>
    <row r="289" spans="2:8" ht="11.25" customHeight="1" x14ac:dyDescent="0.2">
      <c r="B289" s="91"/>
      <c r="C289" s="92"/>
      <c r="D289" s="293" t="str">
        <f t="shared" si="16"/>
        <v/>
      </c>
      <c r="E289" s="91" t="str">
        <f t="shared" si="19"/>
        <v/>
      </c>
      <c r="F289" s="92"/>
      <c r="G289" s="88" t="str">
        <f t="shared" si="17"/>
        <v/>
      </c>
      <c r="H289" s="88" t="str">
        <f t="shared" si="18"/>
        <v/>
      </c>
    </row>
    <row r="290" spans="2:8" ht="11.25" customHeight="1" x14ac:dyDescent="0.2">
      <c r="B290" s="91"/>
      <c r="C290" s="92"/>
      <c r="D290" s="293" t="str">
        <f t="shared" si="16"/>
        <v/>
      </c>
      <c r="E290" s="91" t="str">
        <f t="shared" si="19"/>
        <v/>
      </c>
      <c r="F290" s="92"/>
      <c r="G290" s="88" t="str">
        <f t="shared" si="17"/>
        <v/>
      </c>
      <c r="H290" s="88" t="str">
        <f t="shared" si="18"/>
        <v/>
      </c>
    </row>
    <row r="291" spans="2:8" ht="11.25" customHeight="1" x14ac:dyDescent="0.2">
      <c r="B291" s="91"/>
      <c r="C291" s="92"/>
      <c r="D291" s="293" t="str">
        <f t="shared" si="16"/>
        <v/>
      </c>
      <c r="E291" s="91" t="str">
        <f t="shared" si="19"/>
        <v/>
      </c>
      <c r="F291" s="92"/>
      <c r="G291" s="88" t="str">
        <f t="shared" si="17"/>
        <v/>
      </c>
      <c r="H291" s="88" t="str">
        <f t="shared" si="18"/>
        <v/>
      </c>
    </row>
    <row r="292" spans="2:8" ht="11.25" customHeight="1" x14ac:dyDescent="0.2">
      <c r="B292" s="91"/>
      <c r="C292" s="92"/>
      <c r="D292" s="293" t="str">
        <f t="shared" si="16"/>
        <v/>
      </c>
      <c r="E292" s="91" t="str">
        <f t="shared" si="19"/>
        <v/>
      </c>
      <c r="F292" s="92"/>
      <c r="G292" s="88" t="str">
        <f t="shared" si="17"/>
        <v/>
      </c>
      <c r="H292" s="88" t="str">
        <f t="shared" si="18"/>
        <v/>
      </c>
    </row>
    <row r="293" spans="2:8" ht="11.25" customHeight="1" x14ac:dyDescent="0.2">
      <c r="B293" s="91"/>
      <c r="C293" s="92"/>
      <c r="D293" s="293" t="str">
        <f t="shared" si="16"/>
        <v/>
      </c>
      <c r="E293" s="91" t="str">
        <f t="shared" si="19"/>
        <v/>
      </c>
      <c r="F293" s="92"/>
      <c r="G293" s="88" t="str">
        <f t="shared" si="17"/>
        <v/>
      </c>
      <c r="H293" s="88" t="str">
        <f t="shared" si="18"/>
        <v/>
      </c>
    </row>
    <row r="294" spans="2:8" ht="11.25" customHeight="1" x14ac:dyDescent="0.2">
      <c r="B294" s="91"/>
      <c r="C294" s="92"/>
      <c r="D294" s="293" t="str">
        <f t="shared" si="16"/>
        <v/>
      </c>
      <c r="E294" s="91" t="str">
        <f t="shared" si="19"/>
        <v/>
      </c>
      <c r="F294" s="92"/>
      <c r="G294" s="88" t="str">
        <f t="shared" si="17"/>
        <v/>
      </c>
      <c r="H294" s="88" t="str">
        <f t="shared" si="18"/>
        <v/>
      </c>
    </row>
    <row r="295" spans="2:8" ht="11.25" customHeight="1" x14ac:dyDescent="0.2">
      <c r="B295" s="91"/>
      <c r="C295" s="92"/>
      <c r="D295" s="293" t="str">
        <f t="shared" si="16"/>
        <v/>
      </c>
      <c r="E295" s="91" t="str">
        <f t="shared" si="19"/>
        <v/>
      </c>
      <c r="F295" s="92"/>
      <c r="G295" s="88" t="str">
        <f t="shared" si="17"/>
        <v/>
      </c>
      <c r="H295" s="88" t="str">
        <f t="shared" si="18"/>
        <v/>
      </c>
    </row>
    <row r="296" spans="2:8" ht="11.25" customHeight="1" x14ac:dyDescent="0.2">
      <c r="B296" s="91"/>
      <c r="C296" s="92"/>
      <c r="D296" s="293" t="str">
        <f t="shared" si="16"/>
        <v/>
      </c>
      <c r="E296" s="91" t="str">
        <f t="shared" si="19"/>
        <v/>
      </c>
      <c r="F296" s="92"/>
      <c r="G296" s="88" t="str">
        <f t="shared" si="17"/>
        <v/>
      </c>
      <c r="H296" s="88" t="str">
        <f t="shared" si="18"/>
        <v/>
      </c>
    </row>
    <row r="297" spans="2:8" ht="11.25" customHeight="1" x14ac:dyDescent="0.2">
      <c r="B297" s="91"/>
      <c r="C297" s="92"/>
      <c r="D297" s="293" t="str">
        <f t="shared" si="16"/>
        <v/>
      </c>
      <c r="E297" s="91" t="str">
        <f t="shared" si="19"/>
        <v/>
      </c>
      <c r="F297" s="92"/>
      <c r="G297" s="88" t="str">
        <f t="shared" si="17"/>
        <v/>
      </c>
      <c r="H297" s="88" t="str">
        <f t="shared" si="18"/>
        <v/>
      </c>
    </row>
    <row r="298" spans="2:8" ht="11.25" customHeight="1" x14ac:dyDescent="0.2">
      <c r="B298" s="91"/>
      <c r="C298" s="92"/>
      <c r="D298" s="293" t="str">
        <f t="shared" si="16"/>
        <v/>
      </c>
      <c r="E298" s="91" t="str">
        <f t="shared" si="19"/>
        <v/>
      </c>
      <c r="F298" s="92"/>
      <c r="G298" s="88" t="str">
        <f t="shared" si="17"/>
        <v/>
      </c>
      <c r="H298" s="88" t="str">
        <f t="shared" si="18"/>
        <v/>
      </c>
    </row>
    <row r="299" spans="2:8" ht="11.25" customHeight="1" x14ac:dyDescent="0.2">
      <c r="B299" s="91"/>
      <c r="C299" s="92"/>
      <c r="D299" s="293" t="str">
        <f t="shared" si="16"/>
        <v/>
      </c>
      <c r="E299" s="91" t="str">
        <f t="shared" si="19"/>
        <v/>
      </c>
      <c r="F299" s="92"/>
      <c r="G299" s="88" t="str">
        <f t="shared" si="17"/>
        <v/>
      </c>
      <c r="H299" s="88" t="str">
        <f t="shared" si="18"/>
        <v/>
      </c>
    </row>
    <row r="300" spans="2:8" ht="11.25" customHeight="1" x14ac:dyDescent="0.2">
      <c r="B300" s="91"/>
      <c r="C300" s="92"/>
      <c r="D300" s="293" t="str">
        <f t="shared" si="16"/>
        <v/>
      </c>
      <c r="E300" s="91" t="str">
        <f t="shared" si="19"/>
        <v/>
      </c>
      <c r="F300" s="92"/>
      <c r="G300" s="88" t="str">
        <f t="shared" si="17"/>
        <v/>
      </c>
      <c r="H300" s="88" t="str">
        <f t="shared" si="18"/>
        <v/>
      </c>
    </row>
    <row r="301" spans="2:8" ht="11.25" customHeight="1" x14ac:dyDescent="0.2">
      <c r="B301" s="91"/>
      <c r="C301" s="92"/>
      <c r="D301" s="293" t="str">
        <f t="shared" si="16"/>
        <v/>
      </c>
      <c r="E301" s="91" t="str">
        <f t="shared" si="19"/>
        <v/>
      </c>
      <c r="F301" s="92"/>
      <c r="G301" s="88" t="str">
        <f t="shared" si="17"/>
        <v/>
      </c>
      <c r="H301" s="88" t="str">
        <f t="shared" si="18"/>
        <v/>
      </c>
    </row>
    <row r="302" spans="2:8" ht="11.25" customHeight="1" x14ac:dyDescent="0.2">
      <c r="B302" s="91"/>
      <c r="C302" s="92"/>
      <c r="D302" s="293" t="str">
        <f t="shared" si="16"/>
        <v/>
      </c>
      <c r="E302" s="91" t="str">
        <f t="shared" si="19"/>
        <v/>
      </c>
      <c r="F302" s="92"/>
      <c r="G302" s="88" t="str">
        <f t="shared" si="17"/>
        <v/>
      </c>
      <c r="H302" s="88" t="str">
        <f t="shared" si="18"/>
        <v/>
      </c>
    </row>
    <row r="303" spans="2:8" ht="11.25" customHeight="1" x14ac:dyDescent="0.2">
      <c r="B303" s="91"/>
      <c r="C303" s="92"/>
      <c r="D303" s="293" t="str">
        <f t="shared" si="16"/>
        <v/>
      </c>
      <c r="E303" s="91" t="str">
        <f t="shared" si="19"/>
        <v/>
      </c>
      <c r="F303" s="92"/>
      <c r="G303" s="88" t="str">
        <f t="shared" si="17"/>
        <v/>
      </c>
      <c r="H303" s="88" t="str">
        <f t="shared" si="18"/>
        <v/>
      </c>
    </row>
    <row r="304" spans="2:8" ht="11.25" customHeight="1" x14ac:dyDescent="0.2">
      <c r="B304" s="91"/>
      <c r="C304" s="92"/>
      <c r="D304" s="293" t="str">
        <f t="shared" si="16"/>
        <v/>
      </c>
      <c r="E304" s="91" t="str">
        <f t="shared" si="19"/>
        <v/>
      </c>
      <c r="F304" s="92"/>
      <c r="G304" s="88" t="str">
        <f t="shared" si="17"/>
        <v/>
      </c>
      <c r="H304" s="88" t="str">
        <f t="shared" si="18"/>
        <v/>
      </c>
    </row>
    <row r="305" spans="2:8" ht="11.25" customHeight="1" x14ac:dyDescent="0.2">
      <c r="B305" s="91"/>
      <c r="C305" s="92"/>
      <c r="D305" s="293" t="str">
        <f t="shared" si="16"/>
        <v/>
      </c>
      <c r="E305" s="91" t="str">
        <f t="shared" si="19"/>
        <v/>
      </c>
      <c r="F305" s="92"/>
      <c r="G305" s="88" t="str">
        <f t="shared" si="17"/>
        <v/>
      </c>
      <c r="H305" s="88" t="str">
        <f t="shared" si="18"/>
        <v/>
      </c>
    </row>
    <row r="306" spans="2:8" ht="11.25" customHeight="1" x14ac:dyDescent="0.2">
      <c r="B306" s="91"/>
      <c r="C306" s="92"/>
      <c r="D306" s="293" t="str">
        <f t="shared" si="16"/>
        <v/>
      </c>
      <c r="E306" s="91" t="str">
        <f t="shared" si="19"/>
        <v/>
      </c>
      <c r="F306" s="92"/>
      <c r="G306" s="88" t="str">
        <f t="shared" si="17"/>
        <v/>
      </c>
      <c r="H306" s="88" t="str">
        <f t="shared" si="18"/>
        <v/>
      </c>
    </row>
    <row r="307" spans="2:8" ht="11.25" customHeight="1" x14ac:dyDescent="0.2">
      <c r="B307" s="91"/>
      <c r="C307" s="92"/>
      <c r="D307" s="293" t="str">
        <f t="shared" si="16"/>
        <v/>
      </c>
      <c r="E307" s="91" t="str">
        <f t="shared" si="19"/>
        <v/>
      </c>
      <c r="F307" s="92"/>
      <c r="G307" s="88" t="str">
        <f t="shared" si="17"/>
        <v/>
      </c>
      <c r="H307" s="88" t="str">
        <f t="shared" si="18"/>
        <v/>
      </c>
    </row>
    <row r="308" spans="2:8" ht="11.25" customHeight="1" x14ac:dyDescent="0.2">
      <c r="B308" s="91"/>
      <c r="C308" s="92"/>
      <c r="D308" s="293" t="str">
        <f t="shared" si="16"/>
        <v/>
      </c>
      <c r="E308" s="91" t="str">
        <f t="shared" si="19"/>
        <v/>
      </c>
      <c r="F308" s="92"/>
      <c r="G308" s="88" t="str">
        <f t="shared" si="17"/>
        <v/>
      </c>
      <c r="H308" s="88" t="str">
        <f t="shared" si="18"/>
        <v/>
      </c>
    </row>
    <row r="309" spans="2:8" ht="11.25" customHeight="1" x14ac:dyDescent="0.2">
      <c r="B309" s="91"/>
      <c r="C309" s="92"/>
      <c r="D309" s="293" t="str">
        <f t="shared" si="16"/>
        <v/>
      </c>
      <c r="E309" s="91" t="str">
        <f t="shared" si="19"/>
        <v/>
      </c>
      <c r="F309" s="92"/>
      <c r="G309" s="88" t="str">
        <f t="shared" si="17"/>
        <v/>
      </c>
      <c r="H309" s="88" t="str">
        <f t="shared" si="18"/>
        <v/>
      </c>
    </row>
    <row r="310" spans="2:8" ht="11.25" customHeight="1" x14ac:dyDescent="0.2">
      <c r="B310" s="91"/>
      <c r="C310" s="92"/>
      <c r="D310" s="293" t="str">
        <f t="shared" si="16"/>
        <v/>
      </c>
      <c r="E310" s="91" t="str">
        <f t="shared" si="19"/>
        <v/>
      </c>
      <c r="F310" s="92"/>
      <c r="G310" s="88" t="str">
        <f t="shared" si="17"/>
        <v/>
      </c>
      <c r="H310" s="88" t="str">
        <f t="shared" si="18"/>
        <v/>
      </c>
    </row>
    <row r="311" spans="2:8" ht="11.25" customHeight="1" x14ac:dyDescent="0.2">
      <c r="B311" s="91"/>
      <c r="C311" s="92"/>
      <c r="D311" s="293" t="str">
        <f t="shared" si="16"/>
        <v/>
      </c>
      <c r="E311" s="91" t="str">
        <f t="shared" si="19"/>
        <v/>
      </c>
      <c r="F311" s="92"/>
      <c r="G311" s="88" t="str">
        <f t="shared" si="17"/>
        <v/>
      </c>
      <c r="H311" s="88" t="str">
        <f t="shared" si="18"/>
        <v/>
      </c>
    </row>
    <row r="312" spans="2:8" ht="11.25" customHeight="1" x14ac:dyDescent="0.2">
      <c r="B312" s="91"/>
      <c r="C312" s="92"/>
      <c r="D312" s="293" t="str">
        <f t="shared" si="16"/>
        <v/>
      </c>
      <c r="E312" s="91" t="str">
        <f t="shared" si="19"/>
        <v/>
      </c>
      <c r="F312" s="92"/>
      <c r="G312" s="88" t="str">
        <f t="shared" si="17"/>
        <v/>
      </c>
      <c r="H312" s="88" t="str">
        <f t="shared" si="18"/>
        <v/>
      </c>
    </row>
    <row r="313" spans="2:8" ht="11.25" customHeight="1" x14ac:dyDescent="0.2">
      <c r="B313" s="91"/>
      <c r="C313" s="92"/>
      <c r="D313" s="293" t="str">
        <f t="shared" si="16"/>
        <v/>
      </c>
      <c r="E313" s="91" t="str">
        <f t="shared" si="19"/>
        <v/>
      </c>
      <c r="F313" s="92"/>
      <c r="G313" s="88" t="str">
        <f t="shared" si="17"/>
        <v/>
      </c>
      <c r="H313" s="88" t="str">
        <f t="shared" si="18"/>
        <v/>
      </c>
    </row>
    <row r="314" spans="2:8" ht="11.25" customHeight="1" x14ac:dyDescent="0.2">
      <c r="B314" s="91"/>
      <c r="C314" s="92"/>
      <c r="D314" s="293" t="str">
        <f t="shared" si="16"/>
        <v/>
      </c>
      <c r="E314" s="91" t="str">
        <f t="shared" si="19"/>
        <v/>
      </c>
      <c r="F314" s="92"/>
      <c r="G314" s="88" t="str">
        <f t="shared" si="17"/>
        <v/>
      </c>
      <c r="H314" s="88" t="str">
        <f t="shared" si="18"/>
        <v/>
      </c>
    </row>
    <row r="315" spans="2:8" ht="11.25" customHeight="1" x14ac:dyDescent="0.2">
      <c r="B315" s="91"/>
      <c r="C315" s="92"/>
      <c r="D315" s="293" t="str">
        <f t="shared" si="16"/>
        <v/>
      </c>
      <c r="E315" s="91" t="str">
        <f t="shared" si="19"/>
        <v/>
      </c>
      <c r="F315" s="92"/>
      <c r="G315" s="88" t="str">
        <f t="shared" si="17"/>
        <v/>
      </c>
      <c r="H315" s="88" t="str">
        <f t="shared" si="18"/>
        <v/>
      </c>
    </row>
    <row r="316" spans="2:8" ht="11.25" customHeight="1" x14ac:dyDescent="0.2">
      <c r="B316" s="91"/>
      <c r="C316" s="92"/>
      <c r="D316" s="293" t="str">
        <f t="shared" si="16"/>
        <v/>
      </c>
      <c r="E316" s="91" t="str">
        <f t="shared" si="19"/>
        <v/>
      </c>
      <c r="F316" s="92"/>
      <c r="G316" s="88" t="str">
        <f t="shared" si="17"/>
        <v/>
      </c>
      <c r="H316" s="88" t="str">
        <f t="shared" si="18"/>
        <v/>
      </c>
    </row>
    <row r="317" spans="2:8" ht="11.25" customHeight="1" x14ac:dyDescent="0.2">
      <c r="B317" s="91"/>
      <c r="C317" s="92"/>
      <c r="D317" s="293" t="str">
        <f t="shared" si="16"/>
        <v/>
      </c>
      <c r="E317" s="91" t="str">
        <f t="shared" si="19"/>
        <v/>
      </c>
      <c r="F317" s="92"/>
      <c r="G317" s="88" t="str">
        <f t="shared" si="17"/>
        <v/>
      </c>
      <c r="H317" s="88" t="str">
        <f t="shared" si="18"/>
        <v/>
      </c>
    </row>
    <row r="318" spans="2:8" ht="11.25" customHeight="1" x14ac:dyDescent="0.2">
      <c r="B318" s="91"/>
      <c r="C318" s="92"/>
      <c r="D318" s="293" t="str">
        <f t="shared" si="16"/>
        <v/>
      </c>
      <c r="E318" s="91" t="str">
        <f t="shared" si="19"/>
        <v/>
      </c>
      <c r="F318" s="92"/>
      <c r="G318" s="88" t="str">
        <f t="shared" si="17"/>
        <v/>
      </c>
      <c r="H318" s="88" t="str">
        <f t="shared" si="18"/>
        <v/>
      </c>
    </row>
    <row r="319" spans="2:8" ht="11.25" customHeight="1" x14ac:dyDescent="0.2">
      <c r="B319" s="91"/>
      <c r="C319" s="92"/>
      <c r="D319" s="293" t="str">
        <f t="shared" si="16"/>
        <v/>
      </c>
      <c r="E319" s="91" t="str">
        <f t="shared" si="19"/>
        <v/>
      </c>
      <c r="F319" s="92"/>
      <c r="G319" s="88" t="str">
        <f t="shared" si="17"/>
        <v/>
      </c>
      <c r="H319" s="88" t="str">
        <f t="shared" si="18"/>
        <v/>
      </c>
    </row>
    <row r="320" spans="2:8" ht="11.25" customHeight="1" x14ac:dyDescent="0.2">
      <c r="B320" s="91"/>
      <c r="C320" s="92"/>
      <c r="D320" s="293" t="str">
        <f t="shared" si="16"/>
        <v/>
      </c>
      <c r="E320" s="91" t="str">
        <f t="shared" si="19"/>
        <v/>
      </c>
      <c r="F320" s="92"/>
      <c r="G320" s="88" t="str">
        <f t="shared" si="17"/>
        <v/>
      </c>
      <c r="H320" s="88" t="str">
        <f t="shared" si="18"/>
        <v/>
      </c>
    </row>
    <row r="321" spans="2:8" ht="11.25" customHeight="1" x14ac:dyDescent="0.2">
      <c r="B321" s="91"/>
      <c r="C321" s="92"/>
      <c r="D321" s="293" t="str">
        <f t="shared" si="16"/>
        <v/>
      </c>
      <c r="E321" s="91" t="str">
        <f t="shared" si="19"/>
        <v/>
      </c>
      <c r="F321" s="92"/>
      <c r="G321" s="88" t="str">
        <f t="shared" si="17"/>
        <v/>
      </c>
      <c r="H321" s="88" t="str">
        <f t="shared" si="18"/>
        <v/>
      </c>
    </row>
    <row r="322" spans="2:8" ht="11.25" customHeight="1" x14ac:dyDescent="0.2">
      <c r="B322" s="91"/>
      <c r="C322" s="92"/>
      <c r="D322" s="293" t="str">
        <f t="shared" si="16"/>
        <v/>
      </c>
      <c r="E322" s="91" t="str">
        <f t="shared" si="19"/>
        <v/>
      </c>
      <c r="F322" s="92"/>
      <c r="G322" s="88" t="str">
        <f t="shared" si="17"/>
        <v/>
      </c>
      <c r="H322" s="88" t="str">
        <f t="shared" si="18"/>
        <v/>
      </c>
    </row>
    <row r="323" spans="2:8" ht="11.25" customHeight="1" x14ac:dyDescent="0.2">
      <c r="B323" s="91"/>
      <c r="C323" s="92"/>
      <c r="D323" s="293" t="str">
        <f t="shared" si="16"/>
        <v/>
      </c>
      <c r="E323" s="91" t="str">
        <f t="shared" si="19"/>
        <v/>
      </c>
      <c r="F323" s="92"/>
      <c r="G323" s="88" t="str">
        <f t="shared" si="17"/>
        <v/>
      </c>
      <c r="H323" s="88" t="str">
        <f t="shared" si="18"/>
        <v/>
      </c>
    </row>
    <row r="324" spans="2:8" ht="11.25" customHeight="1" x14ac:dyDescent="0.2">
      <c r="B324" s="91"/>
      <c r="C324" s="92"/>
      <c r="D324" s="293" t="str">
        <f t="shared" si="16"/>
        <v/>
      </c>
      <c r="E324" s="91" t="str">
        <f t="shared" si="19"/>
        <v/>
      </c>
      <c r="F324" s="92"/>
      <c r="G324" s="88" t="str">
        <f t="shared" si="17"/>
        <v/>
      </c>
      <c r="H324" s="88" t="str">
        <f t="shared" si="18"/>
        <v/>
      </c>
    </row>
    <row r="325" spans="2:8" ht="11.25" customHeight="1" x14ac:dyDescent="0.2">
      <c r="B325" s="91"/>
      <c r="C325" s="92"/>
      <c r="D325" s="293" t="str">
        <f t="shared" si="16"/>
        <v/>
      </c>
      <c r="E325" s="91" t="str">
        <f t="shared" si="19"/>
        <v/>
      </c>
      <c r="F325" s="92"/>
      <c r="G325" s="88" t="str">
        <f t="shared" si="17"/>
        <v/>
      </c>
      <c r="H325" s="88" t="str">
        <f t="shared" si="18"/>
        <v/>
      </c>
    </row>
    <row r="326" spans="2:8" ht="11.25" customHeight="1" x14ac:dyDescent="0.2">
      <c r="B326" s="91"/>
      <c r="C326" s="92"/>
      <c r="D326" s="293" t="str">
        <f t="shared" si="16"/>
        <v/>
      </c>
      <c r="E326" s="91" t="str">
        <f t="shared" si="19"/>
        <v/>
      </c>
      <c r="F326" s="92"/>
      <c r="G326" s="88" t="str">
        <f t="shared" si="17"/>
        <v/>
      </c>
      <c r="H326" s="88" t="str">
        <f t="shared" si="18"/>
        <v/>
      </c>
    </row>
    <row r="327" spans="2:8" ht="11.25" customHeight="1" x14ac:dyDescent="0.2">
      <c r="B327" s="91"/>
      <c r="C327" s="92"/>
      <c r="D327" s="293" t="str">
        <f t="shared" si="16"/>
        <v/>
      </c>
      <c r="E327" s="91" t="str">
        <f t="shared" si="19"/>
        <v/>
      </c>
      <c r="F327" s="92"/>
      <c r="G327" s="88" t="str">
        <f t="shared" si="17"/>
        <v/>
      </c>
      <c r="H327" s="88" t="str">
        <f t="shared" si="18"/>
        <v/>
      </c>
    </row>
    <row r="328" spans="2:8" ht="11.25" customHeight="1" x14ac:dyDescent="0.2">
      <c r="B328" s="91"/>
      <c r="C328" s="92"/>
      <c r="D328" s="293" t="str">
        <f t="shared" si="16"/>
        <v/>
      </c>
      <c r="E328" s="91" t="str">
        <f t="shared" si="19"/>
        <v/>
      </c>
      <c r="F328" s="92"/>
      <c r="G328" s="88" t="str">
        <f t="shared" si="17"/>
        <v/>
      </c>
      <c r="H328" s="88" t="str">
        <f t="shared" si="18"/>
        <v/>
      </c>
    </row>
    <row r="329" spans="2:8" ht="11.25" customHeight="1" x14ac:dyDescent="0.2">
      <c r="B329" s="91"/>
      <c r="C329" s="92"/>
      <c r="D329" s="293" t="str">
        <f t="shared" si="16"/>
        <v/>
      </c>
      <c r="E329" s="91" t="str">
        <f t="shared" si="19"/>
        <v/>
      </c>
      <c r="F329" s="92"/>
      <c r="G329" s="88" t="str">
        <f t="shared" si="17"/>
        <v/>
      </c>
      <c r="H329" s="88" t="str">
        <f t="shared" si="18"/>
        <v/>
      </c>
    </row>
    <row r="330" spans="2:8" ht="11.25" customHeight="1" x14ac:dyDescent="0.2">
      <c r="B330" s="91"/>
      <c r="C330" s="92"/>
      <c r="D330" s="293" t="str">
        <f t="shared" si="16"/>
        <v/>
      </c>
      <c r="E330" s="91" t="str">
        <f t="shared" si="19"/>
        <v/>
      </c>
      <c r="F330" s="92"/>
      <c r="G330" s="88" t="str">
        <f t="shared" si="17"/>
        <v/>
      </c>
      <c r="H330" s="88" t="str">
        <f t="shared" si="18"/>
        <v/>
      </c>
    </row>
    <row r="331" spans="2:8" ht="11.25" customHeight="1" x14ac:dyDescent="0.2">
      <c r="B331" s="91"/>
      <c r="C331" s="92"/>
      <c r="D331" s="293" t="str">
        <f t="shared" si="16"/>
        <v/>
      </c>
      <c r="E331" s="91" t="str">
        <f t="shared" si="19"/>
        <v/>
      </c>
      <c r="F331" s="92"/>
      <c r="G331" s="88" t="str">
        <f t="shared" si="17"/>
        <v/>
      </c>
      <c r="H331" s="88" t="str">
        <f t="shared" si="18"/>
        <v/>
      </c>
    </row>
    <row r="332" spans="2:8" ht="11.25" customHeight="1" x14ac:dyDescent="0.2">
      <c r="B332" s="91"/>
      <c r="C332" s="92"/>
      <c r="D332" s="293" t="str">
        <f t="shared" si="16"/>
        <v/>
      </c>
      <c r="E332" s="91" t="str">
        <f t="shared" si="19"/>
        <v/>
      </c>
      <c r="F332" s="92"/>
      <c r="G332" s="88" t="str">
        <f t="shared" si="17"/>
        <v/>
      </c>
      <c r="H332" s="88" t="str">
        <f t="shared" si="18"/>
        <v/>
      </c>
    </row>
    <row r="333" spans="2:8" ht="11.25" customHeight="1" x14ac:dyDescent="0.2">
      <c r="B333" s="91"/>
      <c r="C333" s="92"/>
      <c r="D333" s="293" t="str">
        <f t="shared" si="16"/>
        <v/>
      </c>
      <c r="E333" s="91" t="str">
        <f t="shared" si="19"/>
        <v/>
      </c>
      <c r="F333" s="92"/>
      <c r="G333" s="88" t="str">
        <f t="shared" si="17"/>
        <v/>
      </c>
      <c r="H333" s="88" t="str">
        <f t="shared" si="18"/>
        <v/>
      </c>
    </row>
    <row r="334" spans="2:8" ht="11.25" customHeight="1" x14ac:dyDescent="0.2">
      <c r="B334" s="91"/>
      <c r="C334" s="92"/>
      <c r="D334" s="293" t="str">
        <f t="shared" si="16"/>
        <v/>
      </c>
      <c r="E334" s="91" t="str">
        <f t="shared" si="19"/>
        <v/>
      </c>
      <c r="F334" s="92"/>
      <c r="G334" s="88" t="str">
        <f t="shared" si="17"/>
        <v/>
      </c>
      <c r="H334" s="88" t="str">
        <f t="shared" si="18"/>
        <v/>
      </c>
    </row>
    <row r="335" spans="2:8" ht="11.25" customHeight="1" x14ac:dyDescent="0.2">
      <c r="B335" s="91"/>
      <c r="C335" s="92"/>
      <c r="D335" s="293" t="str">
        <f t="shared" si="16"/>
        <v/>
      </c>
      <c r="E335" s="91" t="str">
        <f t="shared" si="19"/>
        <v/>
      </c>
      <c r="F335" s="92"/>
      <c r="G335" s="88" t="str">
        <f t="shared" si="17"/>
        <v/>
      </c>
      <c r="H335" s="88" t="str">
        <f t="shared" si="18"/>
        <v/>
      </c>
    </row>
    <row r="336" spans="2:8" ht="11.25" customHeight="1" x14ac:dyDescent="0.2">
      <c r="B336" s="91"/>
      <c r="C336" s="92"/>
      <c r="D336" s="293" t="str">
        <f t="shared" si="16"/>
        <v/>
      </c>
      <c r="E336" s="91" t="str">
        <f t="shared" si="19"/>
        <v/>
      </c>
      <c r="F336" s="92"/>
      <c r="G336" s="88" t="str">
        <f t="shared" si="17"/>
        <v/>
      </c>
      <c r="H336" s="88" t="str">
        <f t="shared" si="18"/>
        <v/>
      </c>
    </row>
    <row r="337" spans="2:8" ht="11.25" customHeight="1" x14ac:dyDescent="0.2">
      <c r="B337" s="91"/>
      <c r="C337" s="92"/>
      <c r="D337" s="293" t="str">
        <f t="shared" si="16"/>
        <v/>
      </c>
      <c r="E337" s="91" t="str">
        <f t="shared" si="19"/>
        <v/>
      </c>
      <c r="F337" s="92"/>
      <c r="G337" s="88" t="str">
        <f t="shared" si="17"/>
        <v/>
      </c>
      <c r="H337" s="88" t="str">
        <f t="shared" si="18"/>
        <v/>
      </c>
    </row>
    <row r="338" spans="2:8" ht="11.25" customHeight="1" x14ac:dyDescent="0.2">
      <c r="B338" s="91"/>
      <c r="C338" s="92"/>
      <c r="D338" s="293" t="str">
        <f t="shared" si="16"/>
        <v/>
      </c>
      <c r="E338" s="91" t="str">
        <f t="shared" si="19"/>
        <v/>
      </c>
      <c r="F338" s="92"/>
      <c r="G338" s="88" t="str">
        <f t="shared" si="17"/>
        <v/>
      </c>
      <c r="H338" s="88" t="str">
        <f t="shared" si="18"/>
        <v/>
      </c>
    </row>
    <row r="339" spans="2:8" ht="11.25" customHeight="1" x14ac:dyDescent="0.2">
      <c r="B339" s="91"/>
      <c r="C339" s="92"/>
      <c r="D339" s="293" t="str">
        <f t="shared" si="16"/>
        <v/>
      </c>
      <c r="E339" s="91" t="str">
        <f t="shared" si="19"/>
        <v/>
      </c>
      <c r="F339" s="92"/>
      <c r="G339" s="88" t="str">
        <f t="shared" si="17"/>
        <v/>
      </c>
      <c r="H339" s="88" t="str">
        <f t="shared" si="18"/>
        <v/>
      </c>
    </row>
    <row r="340" spans="2:8" ht="11.25" customHeight="1" x14ac:dyDescent="0.2">
      <c r="B340" s="91"/>
      <c r="C340" s="92"/>
      <c r="D340" s="293" t="str">
        <f t="shared" si="16"/>
        <v/>
      </c>
      <c r="E340" s="91" t="str">
        <f t="shared" si="19"/>
        <v/>
      </c>
      <c r="F340" s="92"/>
      <c r="G340" s="88" t="str">
        <f t="shared" si="17"/>
        <v/>
      </c>
      <c r="H340" s="88" t="str">
        <f t="shared" si="18"/>
        <v/>
      </c>
    </row>
    <row r="341" spans="2:8" ht="11.25" customHeight="1" x14ac:dyDescent="0.2">
      <c r="B341" s="91"/>
      <c r="C341" s="92"/>
      <c r="D341" s="293" t="str">
        <f t="shared" si="16"/>
        <v/>
      </c>
      <c r="E341" s="91" t="str">
        <f t="shared" si="19"/>
        <v/>
      </c>
      <c r="F341" s="92"/>
      <c r="G341" s="88" t="str">
        <f t="shared" si="17"/>
        <v/>
      </c>
      <c r="H341" s="88" t="str">
        <f t="shared" si="18"/>
        <v/>
      </c>
    </row>
    <row r="342" spans="2:8" ht="11.25" customHeight="1" x14ac:dyDescent="0.2">
      <c r="B342" s="91"/>
      <c r="C342" s="92"/>
      <c r="D342" s="293" t="str">
        <f t="shared" si="16"/>
        <v/>
      </c>
      <c r="E342" s="91" t="str">
        <f t="shared" si="19"/>
        <v/>
      </c>
      <c r="F342" s="92"/>
      <c r="G342" s="88" t="str">
        <f t="shared" si="17"/>
        <v/>
      </c>
      <c r="H342" s="88" t="str">
        <f t="shared" si="18"/>
        <v/>
      </c>
    </row>
    <row r="343" spans="2:8" ht="11.25" customHeight="1" x14ac:dyDescent="0.2">
      <c r="B343" s="91"/>
      <c r="C343" s="92"/>
      <c r="D343" s="293" t="str">
        <f t="shared" si="16"/>
        <v/>
      </c>
      <c r="E343" s="91" t="str">
        <f t="shared" si="19"/>
        <v/>
      </c>
      <c r="F343" s="92"/>
      <c r="G343" s="88" t="str">
        <f t="shared" si="17"/>
        <v/>
      </c>
      <c r="H343" s="88" t="str">
        <f t="shared" si="18"/>
        <v/>
      </c>
    </row>
    <row r="344" spans="2:8" ht="11.25" customHeight="1" x14ac:dyDescent="0.2">
      <c r="B344" s="91"/>
      <c r="C344" s="92"/>
      <c r="D344" s="293" t="str">
        <f t="shared" ref="D344:D407" si="20">IF($B344="","","SP_LASTSALEPRICE")</f>
        <v/>
      </c>
      <c r="E344" s="91" t="str">
        <f t="shared" si="19"/>
        <v/>
      </c>
      <c r="F344" s="92"/>
      <c r="G344" s="88" t="str">
        <f t="shared" ref="G344:G407" si="21">IF(OR($C344="",$C345=""),"",IFERROR((C344/C345-1)*100,0))</f>
        <v/>
      </c>
      <c r="H344" s="88" t="str">
        <f t="shared" ref="H344:H407" si="22">IF(OR($F344="",$F345=""),"",IFERROR((F344/F345-1)*100,0))</f>
        <v/>
      </c>
    </row>
    <row r="345" spans="2:8" ht="11.25" customHeight="1" x14ac:dyDescent="0.2">
      <c r="B345" s="91"/>
      <c r="C345" s="92"/>
      <c r="D345" s="293" t="str">
        <f t="shared" si="20"/>
        <v/>
      </c>
      <c r="E345" s="91" t="str">
        <f t="shared" ref="E345:E408" si="23">IF($B345="","",IF(WEEKDAY($B345,11)=6,$B345-1,IF(WEEKDAY($B345,11)=7,$B345-2,$B345)))</f>
        <v/>
      </c>
      <c r="F345" s="92"/>
      <c r="G345" s="88" t="str">
        <f t="shared" si="21"/>
        <v/>
      </c>
      <c r="H345" s="88" t="str">
        <f t="shared" si="22"/>
        <v/>
      </c>
    </row>
    <row r="346" spans="2:8" ht="11.25" customHeight="1" x14ac:dyDescent="0.2">
      <c r="B346" s="91"/>
      <c r="C346" s="92"/>
      <c r="D346" s="293" t="str">
        <f t="shared" si="20"/>
        <v/>
      </c>
      <c r="E346" s="91" t="str">
        <f t="shared" si="23"/>
        <v/>
      </c>
      <c r="F346" s="92"/>
      <c r="G346" s="88" t="str">
        <f t="shared" si="21"/>
        <v/>
      </c>
      <c r="H346" s="88" t="str">
        <f t="shared" si="22"/>
        <v/>
      </c>
    </row>
    <row r="347" spans="2:8" ht="11.25" customHeight="1" x14ac:dyDescent="0.2">
      <c r="B347" s="91"/>
      <c r="C347" s="92"/>
      <c r="D347" s="293" t="str">
        <f t="shared" si="20"/>
        <v/>
      </c>
      <c r="E347" s="91" t="str">
        <f t="shared" si="23"/>
        <v/>
      </c>
      <c r="F347" s="92"/>
      <c r="G347" s="88" t="str">
        <f t="shared" si="21"/>
        <v/>
      </c>
      <c r="H347" s="88" t="str">
        <f t="shared" si="22"/>
        <v/>
      </c>
    </row>
    <row r="348" spans="2:8" ht="11.25" customHeight="1" x14ac:dyDescent="0.2">
      <c r="B348" s="91"/>
      <c r="C348" s="92"/>
      <c r="D348" s="293" t="str">
        <f t="shared" si="20"/>
        <v/>
      </c>
      <c r="E348" s="91" t="str">
        <f t="shared" si="23"/>
        <v/>
      </c>
      <c r="F348" s="92"/>
      <c r="G348" s="88" t="str">
        <f t="shared" si="21"/>
        <v/>
      </c>
      <c r="H348" s="88" t="str">
        <f t="shared" si="22"/>
        <v/>
      </c>
    </row>
    <row r="349" spans="2:8" ht="11.25" customHeight="1" x14ac:dyDescent="0.2">
      <c r="B349" s="91"/>
      <c r="C349" s="92"/>
      <c r="D349" s="293" t="str">
        <f t="shared" si="20"/>
        <v/>
      </c>
      <c r="E349" s="91" t="str">
        <f t="shared" si="23"/>
        <v/>
      </c>
      <c r="F349" s="92"/>
      <c r="G349" s="88" t="str">
        <f t="shared" si="21"/>
        <v/>
      </c>
      <c r="H349" s="88" t="str">
        <f t="shared" si="22"/>
        <v/>
      </c>
    </row>
    <row r="350" spans="2:8" ht="11.25" customHeight="1" x14ac:dyDescent="0.2">
      <c r="B350" s="91"/>
      <c r="C350" s="92"/>
      <c r="D350" s="293" t="str">
        <f t="shared" si="20"/>
        <v/>
      </c>
      <c r="E350" s="91" t="str">
        <f t="shared" si="23"/>
        <v/>
      </c>
      <c r="F350" s="92"/>
      <c r="G350" s="88" t="str">
        <f t="shared" si="21"/>
        <v/>
      </c>
      <c r="H350" s="88" t="str">
        <f t="shared" si="22"/>
        <v/>
      </c>
    </row>
    <row r="351" spans="2:8" ht="11.25" customHeight="1" x14ac:dyDescent="0.2">
      <c r="B351" s="91"/>
      <c r="C351" s="92"/>
      <c r="D351" s="293" t="str">
        <f t="shared" si="20"/>
        <v/>
      </c>
      <c r="E351" s="91" t="str">
        <f t="shared" si="23"/>
        <v/>
      </c>
      <c r="F351" s="92"/>
      <c r="G351" s="88" t="str">
        <f t="shared" si="21"/>
        <v/>
      </c>
      <c r="H351" s="88" t="str">
        <f t="shared" si="22"/>
        <v/>
      </c>
    </row>
    <row r="352" spans="2:8" ht="11.25" customHeight="1" x14ac:dyDescent="0.2">
      <c r="B352" s="91"/>
      <c r="C352" s="92"/>
      <c r="D352" s="293" t="str">
        <f t="shared" si="20"/>
        <v/>
      </c>
      <c r="E352" s="91" t="str">
        <f t="shared" si="23"/>
        <v/>
      </c>
      <c r="F352" s="92"/>
      <c r="G352" s="88" t="str">
        <f t="shared" si="21"/>
        <v/>
      </c>
      <c r="H352" s="88" t="str">
        <f t="shared" si="22"/>
        <v/>
      </c>
    </row>
    <row r="353" spans="2:8" ht="11.25" customHeight="1" x14ac:dyDescent="0.2">
      <c r="B353" s="91"/>
      <c r="C353" s="92"/>
      <c r="D353" s="293" t="str">
        <f t="shared" si="20"/>
        <v/>
      </c>
      <c r="E353" s="91" t="str">
        <f t="shared" si="23"/>
        <v/>
      </c>
      <c r="F353" s="92"/>
      <c r="G353" s="88" t="str">
        <f t="shared" si="21"/>
        <v/>
      </c>
      <c r="H353" s="88" t="str">
        <f t="shared" si="22"/>
        <v/>
      </c>
    </row>
    <row r="354" spans="2:8" ht="11.25" customHeight="1" x14ac:dyDescent="0.2">
      <c r="B354" s="91"/>
      <c r="C354" s="92"/>
      <c r="D354" s="293" t="str">
        <f t="shared" si="20"/>
        <v/>
      </c>
      <c r="E354" s="91" t="str">
        <f t="shared" si="23"/>
        <v/>
      </c>
      <c r="F354" s="92"/>
      <c r="G354" s="88" t="str">
        <f t="shared" si="21"/>
        <v/>
      </c>
      <c r="H354" s="88" t="str">
        <f t="shared" si="22"/>
        <v/>
      </c>
    </row>
    <row r="355" spans="2:8" ht="11.25" customHeight="1" x14ac:dyDescent="0.2">
      <c r="B355" s="91"/>
      <c r="C355" s="92"/>
      <c r="D355" s="293" t="str">
        <f t="shared" si="20"/>
        <v/>
      </c>
      <c r="E355" s="91" t="str">
        <f t="shared" si="23"/>
        <v/>
      </c>
      <c r="F355" s="92"/>
      <c r="G355" s="88" t="str">
        <f t="shared" si="21"/>
        <v/>
      </c>
      <c r="H355" s="88" t="str">
        <f t="shared" si="22"/>
        <v/>
      </c>
    </row>
    <row r="356" spans="2:8" ht="11.25" customHeight="1" x14ac:dyDescent="0.2">
      <c r="B356" s="91"/>
      <c r="C356" s="92"/>
      <c r="D356" s="293" t="str">
        <f t="shared" si="20"/>
        <v/>
      </c>
      <c r="E356" s="91" t="str">
        <f t="shared" si="23"/>
        <v/>
      </c>
      <c r="F356" s="92"/>
      <c r="G356" s="88" t="str">
        <f t="shared" si="21"/>
        <v/>
      </c>
      <c r="H356" s="88" t="str">
        <f t="shared" si="22"/>
        <v/>
      </c>
    </row>
    <row r="357" spans="2:8" ht="11.25" customHeight="1" x14ac:dyDescent="0.2">
      <c r="B357" s="91"/>
      <c r="C357" s="92"/>
      <c r="D357" s="293" t="str">
        <f t="shared" si="20"/>
        <v/>
      </c>
      <c r="E357" s="91" t="str">
        <f t="shared" si="23"/>
        <v/>
      </c>
      <c r="F357" s="92"/>
      <c r="G357" s="88" t="str">
        <f t="shared" si="21"/>
        <v/>
      </c>
      <c r="H357" s="88" t="str">
        <f t="shared" si="22"/>
        <v/>
      </c>
    </row>
    <row r="358" spans="2:8" ht="11.25" customHeight="1" x14ac:dyDescent="0.2">
      <c r="B358" s="91"/>
      <c r="C358" s="92"/>
      <c r="D358" s="293" t="str">
        <f t="shared" si="20"/>
        <v/>
      </c>
      <c r="E358" s="91" t="str">
        <f t="shared" si="23"/>
        <v/>
      </c>
      <c r="F358" s="92"/>
      <c r="G358" s="88" t="str">
        <f t="shared" si="21"/>
        <v/>
      </c>
      <c r="H358" s="88" t="str">
        <f t="shared" si="22"/>
        <v/>
      </c>
    </row>
    <row r="359" spans="2:8" ht="11.25" customHeight="1" x14ac:dyDescent="0.2">
      <c r="B359" s="91"/>
      <c r="C359" s="92"/>
      <c r="D359" s="293" t="str">
        <f t="shared" si="20"/>
        <v/>
      </c>
      <c r="E359" s="91" t="str">
        <f t="shared" si="23"/>
        <v/>
      </c>
      <c r="F359" s="92"/>
      <c r="G359" s="88" t="str">
        <f t="shared" si="21"/>
        <v/>
      </c>
      <c r="H359" s="88" t="str">
        <f t="shared" si="22"/>
        <v/>
      </c>
    </row>
    <row r="360" spans="2:8" ht="11.25" customHeight="1" x14ac:dyDescent="0.2">
      <c r="B360" s="91"/>
      <c r="C360" s="92"/>
      <c r="D360" s="293" t="str">
        <f t="shared" si="20"/>
        <v/>
      </c>
      <c r="E360" s="91" t="str">
        <f t="shared" si="23"/>
        <v/>
      </c>
      <c r="F360" s="92"/>
      <c r="G360" s="88" t="str">
        <f t="shared" si="21"/>
        <v/>
      </c>
      <c r="H360" s="88" t="str">
        <f t="shared" si="22"/>
        <v/>
      </c>
    </row>
    <row r="361" spans="2:8" ht="11.25" customHeight="1" x14ac:dyDescent="0.2">
      <c r="B361" s="91"/>
      <c r="C361" s="92"/>
      <c r="D361" s="293" t="str">
        <f t="shared" si="20"/>
        <v/>
      </c>
      <c r="E361" s="91" t="str">
        <f t="shared" si="23"/>
        <v/>
      </c>
      <c r="F361" s="92"/>
      <c r="G361" s="88" t="str">
        <f t="shared" si="21"/>
        <v/>
      </c>
      <c r="H361" s="88" t="str">
        <f t="shared" si="22"/>
        <v/>
      </c>
    </row>
    <row r="362" spans="2:8" ht="11.25" customHeight="1" x14ac:dyDescent="0.2">
      <c r="B362" s="91"/>
      <c r="C362" s="92"/>
      <c r="D362" s="293" t="str">
        <f t="shared" si="20"/>
        <v/>
      </c>
      <c r="E362" s="91" t="str">
        <f t="shared" si="23"/>
        <v/>
      </c>
      <c r="F362" s="92"/>
      <c r="G362" s="88" t="str">
        <f t="shared" si="21"/>
        <v/>
      </c>
      <c r="H362" s="88" t="str">
        <f t="shared" si="22"/>
        <v/>
      </c>
    </row>
    <row r="363" spans="2:8" ht="11.25" customHeight="1" x14ac:dyDescent="0.2">
      <c r="B363" s="91"/>
      <c r="C363" s="92"/>
      <c r="D363" s="293" t="str">
        <f t="shared" si="20"/>
        <v/>
      </c>
      <c r="E363" s="91" t="str">
        <f t="shared" si="23"/>
        <v/>
      </c>
      <c r="F363" s="92"/>
      <c r="G363" s="88" t="str">
        <f t="shared" si="21"/>
        <v/>
      </c>
      <c r="H363" s="88" t="str">
        <f t="shared" si="22"/>
        <v/>
      </c>
    </row>
    <row r="364" spans="2:8" ht="11.25" customHeight="1" x14ac:dyDescent="0.2">
      <c r="B364" s="91"/>
      <c r="C364" s="92"/>
      <c r="D364" s="293" t="str">
        <f t="shared" si="20"/>
        <v/>
      </c>
      <c r="E364" s="91" t="str">
        <f t="shared" si="23"/>
        <v/>
      </c>
      <c r="F364" s="92"/>
      <c r="G364" s="88" t="str">
        <f t="shared" si="21"/>
        <v/>
      </c>
      <c r="H364" s="88" t="str">
        <f t="shared" si="22"/>
        <v/>
      </c>
    </row>
    <row r="365" spans="2:8" ht="11.25" customHeight="1" x14ac:dyDescent="0.2">
      <c r="B365" s="91"/>
      <c r="C365" s="92"/>
      <c r="D365" s="293" t="str">
        <f t="shared" si="20"/>
        <v/>
      </c>
      <c r="E365" s="91" t="str">
        <f t="shared" si="23"/>
        <v/>
      </c>
      <c r="F365" s="92"/>
      <c r="G365" s="88" t="str">
        <f t="shared" si="21"/>
        <v/>
      </c>
      <c r="H365" s="88" t="str">
        <f t="shared" si="22"/>
        <v/>
      </c>
    </row>
    <row r="366" spans="2:8" ht="11.25" customHeight="1" x14ac:dyDescent="0.2">
      <c r="B366" s="91"/>
      <c r="C366" s="92"/>
      <c r="D366" s="293" t="str">
        <f t="shared" si="20"/>
        <v/>
      </c>
      <c r="E366" s="91" t="str">
        <f t="shared" si="23"/>
        <v/>
      </c>
      <c r="F366" s="92"/>
      <c r="G366" s="88" t="str">
        <f t="shared" si="21"/>
        <v/>
      </c>
      <c r="H366" s="88" t="str">
        <f t="shared" si="22"/>
        <v/>
      </c>
    </row>
    <row r="367" spans="2:8" ht="11.25" customHeight="1" x14ac:dyDescent="0.2">
      <c r="B367" s="91"/>
      <c r="C367" s="92"/>
      <c r="D367" s="293" t="str">
        <f t="shared" si="20"/>
        <v/>
      </c>
      <c r="E367" s="91" t="str">
        <f t="shared" si="23"/>
        <v/>
      </c>
      <c r="F367" s="92"/>
      <c r="G367" s="88" t="str">
        <f t="shared" si="21"/>
        <v/>
      </c>
      <c r="H367" s="88" t="str">
        <f t="shared" si="22"/>
        <v/>
      </c>
    </row>
    <row r="368" spans="2:8" ht="11.25" customHeight="1" x14ac:dyDescent="0.2">
      <c r="B368" s="91"/>
      <c r="C368" s="92"/>
      <c r="D368" s="293" t="str">
        <f t="shared" si="20"/>
        <v/>
      </c>
      <c r="E368" s="91" t="str">
        <f t="shared" si="23"/>
        <v/>
      </c>
      <c r="F368" s="92"/>
      <c r="G368" s="88" t="str">
        <f t="shared" si="21"/>
        <v/>
      </c>
      <c r="H368" s="88" t="str">
        <f t="shared" si="22"/>
        <v/>
      </c>
    </row>
    <row r="369" spans="2:8" ht="11.25" customHeight="1" x14ac:dyDescent="0.2">
      <c r="B369" s="91"/>
      <c r="C369" s="92"/>
      <c r="D369" s="293" t="str">
        <f t="shared" si="20"/>
        <v/>
      </c>
      <c r="E369" s="91" t="str">
        <f t="shared" si="23"/>
        <v/>
      </c>
      <c r="F369" s="92"/>
      <c r="G369" s="88" t="str">
        <f t="shared" si="21"/>
        <v/>
      </c>
      <c r="H369" s="88" t="str">
        <f t="shared" si="22"/>
        <v/>
      </c>
    </row>
    <row r="370" spans="2:8" ht="11.25" customHeight="1" x14ac:dyDescent="0.2">
      <c r="B370" s="91"/>
      <c r="C370" s="92"/>
      <c r="D370" s="293" t="str">
        <f t="shared" si="20"/>
        <v/>
      </c>
      <c r="E370" s="91" t="str">
        <f t="shared" si="23"/>
        <v/>
      </c>
      <c r="F370" s="92"/>
      <c r="G370" s="88" t="str">
        <f t="shared" si="21"/>
        <v/>
      </c>
      <c r="H370" s="88" t="str">
        <f t="shared" si="22"/>
        <v/>
      </c>
    </row>
    <row r="371" spans="2:8" ht="11.25" customHeight="1" x14ac:dyDescent="0.2">
      <c r="B371" s="91"/>
      <c r="C371" s="92"/>
      <c r="D371" s="293" t="str">
        <f t="shared" si="20"/>
        <v/>
      </c>
      <c r="E371" s="91" t="str">
        <f t="shared" si="23"/>
        <v/>
      </c>
      <c r="F371" s="92"/>
      <c r="G371" s="88" t="str">
        <f t="shared" si="21"/>
        <v/>
      </c>
      <c r="H371" s="88" t="str">
        <f t="shared" si="22"/>
        <v/>
      </c>
    </row>
    <row r="372" spans="2:8" ht="11.25" customHeight="1" x14ac:dyDescent="0.2">
      <c r="B372" s="91"/>
      <c r="C372" s="92"/>
      <c r="D372" s="293" t="str">
        <f t="shared" si="20"/>
        <v/>
      </c>
      <c r="E372" s="91" t="str">
        <f t="shared" si="23"/>
        <v/>
      </c>
      <c r="F372" s="92"/>
      <c r="G372" s="88" t="str">
        <f t="shared" si="21"/>
        <v/>
      </c>
      <c r="H372" s="88" t="str">
        <f t="shared" si="22"/>
        <v/>
      </c>
    </row>
    <row r="373" spans="2:8" ht="11.25" customHeight="1" x14ac:dyDescent="0.2">
      <c r="B373" s="91"/>
      <c r="C373" s="92"/>
      <c r="D373" s="293" t="str">
        <f t="shared" si="20"/>
        <v/>
      </c>
      <c r="E373" s="91" t="str">
        <f t="shared" si="23"/>
        <v/>
      </c>
      <c r="F373" s="92"/>
      <c r="G373" s="88" t="str">
        <f t="shared" si="21"/>
        <v/>
      </c>
      <c r="H373" s="88" t="str">
        <f t="shared" si="22"/>
        <v/>
      </c>
    </row>
    <row r="374" spans="2:8" ht="11.25" customHeight="1" x14ac:dyDescent="0.2">
      <c r="B374" s="91"/>
      <c r="C374" s="92"/>
      <c r="D374" s="293" t="str">
        <f t="shared" si="20"/>
        <v/>
      </c>
      <c r="E374" s="91" t="str">
        <f t="shared" si="23"/>
        <v/>
      </c>
      <c r="F374" s="92"/>
      <c r="G374" s="88" t="str">
        <f t="shared" si="21"/>
        <v/>
      </c>
      <c r="H374" s="88" t="str">
        <f t="shared" si="22"/>
        <v/>
      </c>
    </row>
    <row r="375" spans="2:8" ht="11.25" customHeight="1" x14ac:dyDescent="0.2">
      <c r="B375" s="91"/>
      <c r="C375" s="92"/>
      <c r="D375" s="293" t="str">
        <f t="shared" si="20"/>
        <v/>
      </c>
      <c r="E375" s="91" t="str">
        <f t="shared" si="23"/>
        <v/>
      </c>
      <c r="F375" s="92"/>
      <c r="G375" s="88" t="str">
        <f t="shared" si="21"/>
        <v/>
      </c>
      <c r="H375" s="88" t="str">
        <f t="shared" si="22"/>
        <v/>
      </c>
    </row>
    <row r="376" spans="2:8" ht="11.25" customHeight="1" x14ac:dyDescent="0.2">
      <c r="B376" s="91"/>
      <c r="C376" s="92"/>
      <c r="D376" s="293" t="str">
        <f t="shared" si="20"/>
        <v/>
      </c>
      <c r="E376" s="91" t="str">
        <f t="shared" si="23"/>
        <v/>
      </c>
      <c r="F376" s="92"/>
      <c r="G376" s="88" t="str">
        <f t="shared" si="21"/>
        <v/>
      </c>
      <c r="H376" s="88" t="str">
        <f t="shared" si="22"/>
        <v/>
      </c>
    </row>
    <row r="377" spans="2:8" ht="11.25" customHeight="1" x14ac:dyDescent="0.2">
      <c r="B377" s="91"/>
      <c r="C377" s="92"/>
      <c r="D377" s="293" t="str">
        <f t="shared" si="20"/>
        <v/>
      </c>
      <c r="E377" s="91" t="str">
        <f t="shared" si="23"/>
        <v/>
      </c>
      <c r="F377" s="92"/>
      <c r="G377" s="88" t="str">
        <f t="shared" si="21"/>
        <v/>
      </c>
      <c r="H377" s="88" t="str">
        <f t="shared" si="22"/>
        <v/>
      </c>
    </row>
    <row r="378" spans="2:8" ht="11.25" customHeight="1" x14ac:dyDescent="0.2">
      <c r="B378" s="91"/>
      <c r="C378" s="92"/>
      <c r="D378" s="293" t="str">
        <f t="shared" si="20"/>
        <v/>
      </c>
      <c r="E378" s="91" t="str">
        <f t="shared" si="23"/>
        <v/>
      </c>
      <c r="F378" s="92"/>
      <c r="G378" s="88" t="str">
        <f t="shared" si="21"/>
        <v/>
      </c>
      <c r="H378" s="88" t="str">
        <f t="shared" si="22"/>
        <v/>
      </c>
    </row>
    <row r="379" spans="2:8" ht="11.25" customHeight="1" x14ac:dyDescent="0.2">
      <c r="B379" s="91"/>
      <c r="C379" s="92"/>
      <c r="D379" s="293" t="str">
        <f t="shared" si="20"/>
        <v/>
      </c>
      <c r="E379" s="91" t="str">
        <f t="shared" si="23"/>
        <v/>
      </c>
      <c r="F379" s="92"/>
      <c r="G379" s="88" t="str">
        <f t="shared" si="21"/>
        <v/>
      </c>
      <c r="H379" s="88" t="str">
        <f t="shared" si="22"/>
        <v/>
      </c>
    </row>
    <row r="380" spans="2:8" ht="11.25" customHeight="1" x14ac:dyDescent="0.2">
      <c r="B380" s="91"/>
      <c r="C380" s="92"/>
      <c r="D380" s="293" t="str">
        <f t="shared" si="20"/>
        <v/>
      </c>
      <c r="E380" s="91" t="str">
        <f t="shared" si="23"/>
        <v/>
      </c>
      <c r="F380" s="92"/>
      <c r="G380" s="88" t="str">
        <f t="shared" si="21"/>
        <v/>
      </c>
      <c r="H380" s="88" t="str">
        <f t="shared" si="22"/>
        <v/>
      </c>
    </row>
    <row r="381" spans="2:8" ht="11.25" customHeight="1" x14ac:dyDescent="0.2">
      <c r="B381" s="91"/>
      <c r="C381" s="92"/>
      <c r="D381" s="293" t="str">
        <f t="shared" si="20"/>
        <v/>
      </c>
      <c r="E381" s="91" t="str">
        <f t="shared" si="23"/>
        <v/>
      </c>
      <c r="F381" s="92"/>
      <c r="G381" s="88" t="str">
        <f t="shared" si="21"/>
        <v/>
      </c>
      <c r="H381" s="88" t="str">
        <f t="shared" si="22"/>
        <v/>
      </c>
    </row>
    <row r="382" spans="2:8" ht="11.25" customHeight="1" x14ac:dyDescent="0.2">
      <c r="B382" s="91"/>
      <c r="C382" s="92"/>
      <c r="D382" s="293" t="str">
        <f t="shared" si="20"/>
        <v/>
      </c>
      <c r="E382" s="91" t="str">
        <f t="shared" si="23"/>
        <v/>
      </c>
      <c r="F382" s="92"/>
      <c r="G382" s="88" t="str">
        <f t="shared" si="21"/>
        <v/>
      </c>
      <c r="H382" s="88" t="str">
        <f t="shared" si="22"/>
        <v/>
      </c>
    </row>
    <row r="383" spans="2:8" ht="11.25" customHeight="1" x14ac:dyDescent="0.2">
      <c r="B383" s="91"/>
      <c r="C383" s="92"/>
      <c r="D383" s="293" t="str">
        <f t="shared" si="20"/>
        <v/>
      </c>
      <c r="E383" s="91" t="str">
        <f t="shared" si="23"/>
        <v/>
      </c>
      <c r="F383" s="92"/>
      <c r="G383" s="88" t="str">
        <f t="shared" si="21"/>
        <v/>
      </c>
      <c r="H383" s="88" t="str">
        <f t="shared" si="22"/>
        <v/>
      </c>
    </row>
    <row r="384" spans="2:8" ht="11.25" customHeight="1" x14ac:dyDescent="0.2">
      <c r="B384" s="91"/>
      <c r="C384" s="92"/>
      <c r="D384" s="293" t="str">
        <f t="shared" si="20"/>
        <v/>
      </c>
      <c r="E384" s="91" t="str">
        <f t="shared" si="23"/>
        <v/>
      </c>
      <c r="F384" s="92"/>
      <c r="G384" s="88" t="str">
        <f t="shared" si="21"/>
        <v/>
      </c>
      <c r="H384" s="88" t="str">
        <f t="shared" si="22"/>
        <v/>
      </c>
    </row>
    <row r="385" spans="2:8" ht="11.25" customHeight="1" x14ac:dyDescent="0.2">
      <c r="B385" s="91"/>
      <c r="C385" s="92"/>
      <c r="D385" s="293" t="str">
        <f t="shared" si="20"/>
        <v/>
      </c>
      <c r="E385" s="91" t="str">
        <f t="shared" si="23"/>
        <v/>
      </c>
      <c r="F385" s="92"/>
      <c r="G385" s="88" t="str">
        <f t="shared" si="21"/>
        <v/>
      </c>
      <c r="H385" s="88" t="str">
        <f t="shared" si="22"/>
        <v/>
      </c>
    </row>
    <row r="386" spans="2:8" ht="11.25" customHeight="1" x14ac:dyDescent="0.2">
      <c r="B386" s="91"/>
      <c r="C386" s="92"/>
      <c r="D386" s="293" t="str">
        <f t="shared" si="20"/>
        <v/>
      </c>
      <c r="E386" s="91" t="str">
        <f t="shared" si="23"/>
        <v/>
      </c>
      <c r="F386" s="92"/>
      <c r="G386" s="88" t="str">
        <f t="shared" si="21"/>
        <v/>
      </c>
      <c r="H386" s="88" t="str">
        <f t="shared" si="22"/>
        <v/>
      </c>
    </row>
    <row r="387" spans="2:8" ht="11.25" customHeight="1" x14ac:dyDescent="0.2">
      <c r="B387" s="91"/>
      <c r="C387" s="92"/>
      <c r="D387" s="293" t="str">
        <f t="shared" si="20"/>
        <v/>
      </c>
      <c r="E387" s="91" t="str">
        <f t="shared" si="23"/>
        <v/>
      </c>
      <c r="F387" s="92"/>
      <c r="G387" s="88" t="str">
        <f t="shared" si="21"/>
        <v/>
      </c>
      <c r="H387" s="88" t="str">
        <f t="shared" si="22"/>
        <v/>
      </c>
    </row>
    <row r="388" spans="2:8" ht="11.25" customHeight="1" x14ac:dyDescent="0.2">
      <c r="B388" s="91"/>
      <c r="C388" s="92"/>
      <c r="D388" s="293" t="str">
        <f t="shared" si="20"/>
        <v/>
      </c>
      <c r="E388" s="91" t="str">
        <f t="shared" si="23"/>
        <v/>
      </c>
      <c r="F388" s="92"/>
      <c r="G388" s="88" t="str">
        <f t="shared" si="21"/>
        <v/>
      </c>
      <c r="H388" s="88" t="str">
        <f t="shared" si="22"/>
        <v/>
      </c>
    </row>
    <row r="389" spans="2:8" ht="11.25" customHeight="1" x14ac:dyDescent="0.2">
      <c r="B389" s="91"/>
      <c r="C389" s="92"/>
      <c r="D389" s="293" t="str">
        <f t="shared" si="20"/>
        <v/>
      </c>
      <c r="E389" s="91" t="str">
        <f t="shared" si="23"/>
        <v/>
      </c>
      <c r="F389" s="92"/>
      <c r="G389" s="88" t="str">
        <f t="shared" si="21"/>
        <v/>
      </c>
      <c r="H389" s="88" t="str">
        <f t="shared" si="22"/>
        <v/>
      </c>
    </row>
    <row r="390" spans="2:8" ht="11.25" customHeight="1" x14ac:dyDescent="0.2">
      <c r="B390" s="91"/>
      <c r="C390" s="92"/>
      <c r="D390" s="293" t="str">
        <f t="shared" si="20"/>
        <v/>
      </c>
      <c r="E390" s="91" t="str">
        <f t="shared" si="23"/>
        <v/>
      </c>
      <c r="F390" s="92"/>
      <c r="G390" s="88" t="str">
        <f t="shared" si="21"/>
        <v/>
      </c>
      <c r="H390" s="88" t="str">
        <f t="shared" si="22"/>
        <v/>
      </c>
    </row>
    <row r="391" spans="2:8" ht="11.25" customHeight="1" x14ac:dyDescent="0.2">
      <c r="B391" s="91"/>
      <c r="C391" s="92"/>
      <c r="D391" s="293" t="str">
        <f t="shared" si="20"/>
        <v/>
      </c>
      <c r="E391" s="91" t="str">
        <f t="shared" si="23"/>
        <v/>
      </c>
      <c r="F391" s="92"/>
      <c r="G391" s="88" t="str">
        <f t="shared" si="21"/>
        <v/>
      </c>
      <c r="H391" s="88" t="str">
        <f t="shared" si="22"/>
        <v/>
      </c>
    </row>
    <row r="392" spans="2:8" ht="11.25" customHeight="1" x14ac:dyDescent="0.2">
      <c r="B392" s="91"/>
      <c r="C392" s="92"/>
      <c r="D392" s="293" t="str">
        <f t="shared" si="20"/>
        <v/>
      </c>
      <c r="E392" s="91" t="str">
        <f t="shared" si="23"/>
        <v/>
      </c>
      <c r="F392" s="92"/>
      <c r="G392" s="88" t="str">
        <f t="shared" si="21"/>
        <v/>
      </c>
      <c r="H392" s="88" t="str">
        <f t="shared" si="22"/>
        <v/>
      </c>
    </row>
    <row r="393" spans="2:8" ht="11.25" customHeight="1" x14ac:dyDescent="0.2">
      <c r="B393" s="91"/>
      <c r="C393" s="92"/>
      <c r="D393" s="293" t="str">
        <f t="shared" si="20"/>
        <v/>
      </c>
      <c r="E393" s="91" t="str">
        <f t="shared" si="23"/>
        <v/>
      </c>
      <c r="F393" s="92"/>
      <c r="G393" s="88" t="str">
        <f t="shared" si="21"/>
        <v/>
      </c>
      <c r="H393" s="88" t="str">
        <f t="shared" si="22"/>
        <v/>
      </c>
    </row>
    <row r="394" spans="2:8" ht="11.25" customHeight="1" x14ac:dyDescent="0.2">
      <c r="B394" s="91"/>
      <c r="C394" s="92"/>
      <c r="D394" s="293" t="str">
        <f t="shared" si="20"/>
        <v/>
      </c>
      <c r="E394" s="91" t="str">
        <f t="shared" si="23"/>
        <v/>
      </c>
      <c r="F394" s="92"/>
      <c r="G394" s="88" t="str">
        <f t="shared" si="21"/>
        <v/>
      </c>
      <c r="H394" s="88" t="str">
        <f t="shared" si="22"/>
        <v/>
      </c>
    </row>
    <row r="395" spans="2:8" ht="11.25" customHeight="1" x14ac:dyDescent="0.2">
      <c r="B395" s="91"/>
      <c r="C395" s="92"/>
      <c r="D395" s="293" t="str">
        <f t="shared" si="20"/>
        <v/>
      </c>
      <c r="E395" s="91" t="str">
        <f t="shared" si="23"/>
        <v/>
      </c>
      <c r="F395" s="92"/>
      <c r="G395" s="88" t="str">
        <f t="shared" si="21"/>
        <v/>
      </c>
      <c r="H395" s="88" t="str">
        <f t="shared" si="22"/>
        <v/>
      </c>
    </row>
    <row r="396" spans="2:8" ht="11.25" customHeight="1" x14ac:dyDescent="0.2">
      <c r="B396" s="91"/>
      <c r="C396" s="92"/>
      <c r="D396" s="293" t="str">
        <f t="shared" si="20"/>
        <v/>
      </c>
      <c r="E396" s="91" t="str">
        <f t="shared" si="23"/>
        <v/>
      </c>
      <c r="F396" s="92"/>
      <c r="G396" s="88" t="str">
        <f t="shared" si="21"/>
        <v/>
      </c>
      <c r="H396" s="88" t="str">
        <f t="shared" si="22"/>
        <v/>
      </c>
    </row>
    <row r="397" spans="2:8" ht="11.25" customHeight="1" x14ac:dyDescent="0.2">
      <c r="B397" s="91"/>
      <c r="C397" s="92"/>
      <c r="D397" s="293" t="str">
        <f t="shared" si="20"/>
        <v/>
      </c>
      <c r="E397" s="91" t="str">
        <f t="shared" si="23"/>
        <v/>
      </c>
      <c r="F397" s="92"/>
      <c r="G397" s="88" t="str">
        <f t="shared" si="21"/>
        <v/>
      </c>
      <c r="H397" s="88" t="str">
        <f t="shared" si="22"/>
        <v/>
      </c>
    </row>
    <row r="398" spans="2:8" ht="11.25" customHeight="1" x14ac:dyDescent="0.2">
      <c r="B398" s="91"/>
      <c r="C398" s="92"/>
      <c r="D398" s="293" t="str">
        <f t="shared" si="20"/>
        <v/>
      </c>
      <c r="E398" s="91" t="str">
        <f t="shared" si="23"/>
        <v/>
      </c>
      <c r="F398" s="92"/>
      <c r="G398" s="88" t="str">
        <f t="shared" si="21"/>
        <v/>
      </c>
      <c r="H398" s="88" t="str">
        <f t="shared" si="22"/>
        <v/>
      </c>
    </row>
    <row r="399" spans="2:8" ht="11.25" customHeight="1" x14ac:dyDescent="0.2">
      <c r="B399" s="91"/>
      <c r="C399" s="92"/>
      <c r="D399" s="293" t="str">
        <f t="shared" si="20"/>
        <v/>
      </c>
      <c r="E399" s="91" t="str">
        <f t="shared" si="23"/>
        <v/>
      </c>
      <c r="F399" s="92"/>
      <c r="G399" s="88" t="str">
        <f t="shared" si="21"/>
        <v/>
      </c>
      <c r="H399" s="88" t="str">
        <f t="shared" si="22"/>
        <v/>
      </c>
    </row>
    <row r="400" spans="2:8" ht="11.25" customHeight="1" x14ac:dyDescent="0.2">
      <c r="B400" s="91"/>
      <c r="C400" s="92"/>
      <c r="D400" s="293" t="str">
        <f t="shared" si="20"/>
        <v/>
      </c>
      <c r="E400" s="91" t="str">
        <f t="shared" si="23"/>
        <v/>
      </c>
      <c r="F400" s="92"/>
      <c r="G400" s="88" t="str">
        <f t="shared" si="21"/>
        <v/>
      </c>
      <c r="H400" s="88" t="str">
        <f t="shared" si="22"/>
        <v/>
      </c>
    </row>
    <row r="401" spans="2:8" ht="11.25" customHeight="1" x14ac:dyDescent="0.2">
      <c r="B401" s="91"/>
      <c r="C401" s="92"/>
      <c r="D401" s="293" t="str">
        <f t="shared" si="20"/>
        <v/>
      </c>
      <c r="E401" s="91" t="str">
        <f t="shared" si="23"/>
        <v/>
      </c>
      <c r="F401" s="92"/>
      <c r="G401" s="88" t="str">
        <f t="shared" si="21"/>
        <v/>
      </c>
      <c r="H401" s="88" t="str">
        <f t="shared" si="22"/>
        <v/>
      </c>
    </row>
    <row r="402" spans="2:8" ht="11.25" customHeight="1" x14ac:dyDescent="0.2">
      <c r="B402" s="91"/>
      <c r="C402" s="92"/>
      <c r="D402" s="293" t="str">
        <f t="shared" si="20"/>
        <v/>
      </c>
      <c r="E402" s="91" t="str">
        <f t="shared" si="23"/>
        <v/>
      </c>
      <c r="F402" s="92"/>
      <c r="G402" s="88" t="str">
        <f t="shared" si="21"/>
        <v/>
      </c>
      <c r="H402" s="88" t="str">
        <f t="shared" si="22"/>
        <v/>
      </c>
    </row>
    <row r="403" spans="2:8" ht="11.25" customHeight="1" x14ac:dyDescent="0.2">
      <c r="B403" s="91"/>
      <c r="C403" s="92"/>
      <c r="D403" s="293" t="str">
        <f t="shared" si="20"/>
        <v/>
      </c>
      <c r="E403" s="91" t="str">
        <f t="shared" si="23"/>
        <v/>
      </c>
      <c r="F403" s="92"/>
      <c r="G403" s="88" t="str">
        <f t="shared" si="21"/>
        <v/>
      </c>
      <c r="H403" s="88" t="str">
        <f t="shared" si="22"/>
        <v/>
      </c>
    </row>
    <row r="404" spans="2:8" ht="11.25" customHeight="1" x14ac:dyDescent="0.2">
      <c r="B404" s="91"/>
      <c r="C404" s="92"/>
      <c r="D404" s="293" t="str">
        <f t="shared" si="20"/>
        <v/>
      </c>
      <c r="E404" s="91" t="str">
        <f t="shared" si="23"/>
        <v/>
      </c>
      <c r="F404" s="92"/>
      <c r="G404" s="88" t="str">
        <f t="shared" si="21"/>
        <v/>
      </c>
      <c r="H404" s="88" t="str">
        <f t="shared" si="22"/>
        <v/>
      </c>
    </row>
    <row r="405" spans="2:8" ht="11.25" customHeight="1" x14ac:dyDescent="0.2">
      <c r="B405" s="91"/>
      <c r="C405" s="92"/>
      <c r="D405" s="293" t="str">
        <f t="shared" si="20"/>
        <v/>
      </c>
      <c r="E405" s="91" t="str">
        <f t="shared" si="23"/>
        <v/>
      </c>
      <c r="F405" s="92"/>
      <c r="G405" s="88" t="str">
        <f t="shared" si="21"/>
        <v/>
      </c>
      <c r="H405" s="88" t="str">
        <f t="shared" si="22"/>
        <v/>
      </c>
    </row>
    <row r="406" spans="2:8" ht="11.25" customHeight="1" x14ac:dyDescent="0.2">
      <c r="B406" s="91"/>
      <c r="C406" s="92"/>
      <c r="D406" s="293" t="str">
        <f t="shared" si="20"/>
        <v/>
      </c>
      <c r="E406" s="91" t="str">
        <f t="shared" si="23"/>
        <v/>
      </c>
      <c r="F406" s="92"/>
      <c r="G406" s="88" t="str">
        <f t="shared" si="21"/>
        <v/>
      </c>
      <c r="H406" s="88" t="str">
        <f t="shared" si="22"/>
        <v/>
      </c>
    </row>
    <row r="407" spans="2:8" ht="11.25" customHeight="1" x14ac:dyDescent="0.2">
      <c r="B407" s="91"/>
      <c r="C407" s="92"/>
      <c r="D407" s="293" t="str">
        <f t="shared" si="20"/>
        <v/>
      </c>
      <c r="E407" s="91" t="str">
        <f t="shared" si="23"/>
        <v/>
      </c>
      <c r="F407" s="92"/>
      <c r="G407" s="88" t="str">
        <f t="shared" si="21"/>
        <v/>
      </c>
      <c r="H407" s="88" t="str">
        <f t="shared" si="22"/>
        <v/>
      </c>
    </row>
    <row r="408" spans="2:8" ht="11.25" customHeight="1" x14ac:dyDescent="0.2">
      <c r="B408" s="91"/>
      <c r="C408" s="92"/>
      <c r="D408" s="293" t="str">
        <f t="shared" ref="D408:D471" si="24">IF($B408="","","SP_LASTSALEPRICE")</f>
        <v/>
      </c>
      <c r="E408" s="91" t="str">
        <f t="shared" si="23"/>
        <v/>
      </c>
      <c r="F408" s="92"/>
      <c r="G408" s="88" t="str">
        <f t="shared" ref="G408:G471" si="25">IF(OR($C408="",$C409=""),"",IFERROR((C408/C409-1)*100,0))</f>
        <v/>
      </c>
      <c r="H408" s="88" t="str">
        <f t="shared" ref="H408:H471" si="26">IF(OR($F408="",$F409=""),"",IFERROR((F408/F409-1)*100,0))</f>
        <v/>
      </c>
    </row>
    <row r="409" spans="2:8" ht="11.25" customHeight="1" x14ac:dyDescent="0.2">
      <c r="B409" s="91"/>
      <c r="C409" s="92"/>
      <c r="D409" s="293" t="str">
        <f t="shared" si="24"/>
        <v/>
      </c>
      <c r="E409" s="91" t="str">
        <f t="shared" ref="E409:E472" si="27">IF($B409="","",IF(WEEKDAY($B409,11)=6,$B409-1,IF(WEEKDAY($B409,11)=7,$B409-2,$B409)))</f>
        <v/>
      </c>
      <c r="F409" s="92"/>
      <c r="G409" s="88" t="str">
        <f t="shared" si="25"/>
        <v/>
      </c>
      <c r="H409" s="88" t="str">
        <f t="shared" si="26"/>
        <v/>
      </c>
    </row>
    <row r="410" spans="2:8" ht="11.25" customHeight="1" x14ac:dyDescent="0.2">
      <c r="B410" s="91"/>
      <c r="C410" s="92"/>
      <c r="D410" s="293" t="str">
        <f t="shared" si="24"/>
        <v/>
      </c>
      <c r="E410" s="91" t="str">
        <f t="shared" si="27"/>
        <v/>
      </c>
      <c r="F410" s="92"/>
      <c r="G410" s="88" t="str">
        <f t="shared" si="25"/>
        <v/>
      </c>
      <c r="H410" s="88" t="str">
        <f t="shared" si="26"/>
        <v/>
      </c>
    </row>
    <row r="411" spans="2:8" ht="11.25" customHeight="1" x14ac:dyDescent="0.2">
      <c r="B411" s="91"/>
      <c r="C411" s="92"/>
      <c r="D411" s="293" t="str">
        <f t="shared" si="24"/>
        <v/>
      </c>
      <c r="E411" s="91" t="str">
        <f t="shared" si="27"/>
        <v/>
      </c>
      <c r="F411" s="92"/>
      <c r="G411" s="88" t="str">
        <f t="shared" si="25"/>
        <v/>
      </c>
      <c r="H411" s="88" t="str">
        <f t="shared" si="26"/>
        <v/>
      </c>
    </row>
    <row r="412" spans="2:8" ht="11.25" customHeight="1" x14ac:dyDescent="0.2">
      <c r="B412" s="91"/>
      <c r="C412" s="92"/>
      <c r="D412" s="293" t="str">
        <f t="shared" si="24"/>
        <v/>
      </c>
      <c r="E412" s="91" t="str">
        <f t="shared" si="27"/>
        <v/>
      </c>
      <c r="F412" s="92"/>
      <c r="G412" s="88" t="str">
        <f t="shared" si="25"/>
        <v/>
      </c>
      <c r="H412" s="88" t="str">
        <f t="shared" si="26"/>
        <v/>
      </c>
    </row>
    <row r="413" spans="2:8" ht="11.25" customHeight="1" x14ac:dyDescent="0.2">
      <c r="B413" s="91"/>
      <c r="C413" s="92"/>
      <c r="D413" s="293" t="str">
        <f t="shared" si="24"/>
        <v/>
      </c>
      <c r="E413" s="91" t="str">
        <f t="shared" si="27"/>
        <v/>
      </c>
      <c r="F413" s="92"/>
      <c r="G413" s="88" t="str">
        <f t="shared" si="25"/>
        <v/>
      </c>
      <c r="H413" s="88" t="str">
        <f t="shared" si="26"/>
        <v/>
      </c>
    </row>
    <row r="414" spans="2:8" ht="11.25" customHeight="1" x14ac:dyDescent="0.2">
      <c r="B414" s="91"/>
      <c r="C414" s="92"/>
      <c r="D414" s="293" t="str">
        <f t="shared" si="24"/>
        <v/>
      </c>
      <c r="E414" s="91" t="str">
        <f t="shared" si="27"/>
        <v/>
      </c>
      <c r="F414" s="92"/>
      <c r="G414" s="88" t="str">
        <f t="shared" si="25"/>
        <v/>
      </c>
      <c r="H414" s="88" t="str">
        <f t="shared" si="26"/>
        <v/>
      </c>
    </row>
    <row r="415" spans="2:8" ht="11.25" customHeight="1" x14ac:dyDescent="0.2">
      <c r="B415" s="91"/>
      <c r="C415" s="92"/>
      <c r="D415" s="293" t="str">
        <f t="shared" si="24"/>
        <v/>
      </c>
      <c r="E415" s="91" t="str">
        <f t="shared" si="27"/>
        <v/>
      </c>
      <c r="F415" s="92"/>
      <c r="G415" s="88" t="str">
        <f t="shared" si="25"/>
        <v/>
      </c>
      <c r="H415" s="88" t="str">
        <f t="shared" si="26"/>
        <v/>
      </c>
    </row>
    <row r="416" spans="2:8" ht="11.25" customHeight="1" x14ac:dyDescent="0.2">
      <c r="B416" s="91"/>
      <c r="C416" s="92"/>
      <c r="D416" s="293" t="str">
        <f t="shared" si="24"/>
        <v/>
      </c>
      <c r="E416" s="91" t="str">
        <f t="shared" si="27"/>
        <v/>
      </c>
      <c r="F416" s="92"/>
      <c r="G416" s="88" t="str">
        <f t="shared" si="25"/>
        <v/>
      </c>
      <c r="H416" s="88" t="str">
        <f t="shared" si="26"/>
        <v/>
      </c>
    </row>
    <row r="417" spans="2:8" ht="11.25" customHeight="1" x14ac:dyDescent="0.2">
      <c r="B417" s="91"/>
      <c r="C417" s="92"/>
      <c r="D417" s="293" t="str">
        <f t="shared" si="24"/>
        <v/>
      </c>
      <c r="E417" s="91" t="str">
        <f t="shared" si="27"/>
        <v/>
      </c>
      <c r="F417" s="92"/>
      <c r="G417" s="88" t="str">
        <f t="shared" si="25"/>
        <v/>
      </c>
      <c r="H417" s="88" t="str">
        <f t="shared" si="26"/>
        <v/>
      </c>
    </row>
    <row r="418" spans="2:8" ht="11.25" customHeight="1" x14ac:dyDescent="0.2">
      <c r="B418" s="91"/>
      <c r="C418" s="92"/>
      <c r="D418" s="293" t="str">
        <f t="shared" si="24"/>
        <v/>
      </c>
      <c r="E418" s="91" t="str">
        <f t="shared" si="27"/>
        <v/>
      </c>
      <c r="F418" s="92"/>
      <c r="G418" s="88" t="str">
        <f t="shared" si="25"/>
        <v/>
      </c>
      <c r="H418" s="88" t="str">
        <f t="shared" si="26"/>
        <v/>
      </c>
    </row>
    <row r="419" spans="2:8" ht="11.25" customHeight="1" x14ac:dyDescent="0.2">
      <c r="B419" s="91"/>
      <c r="C419" s="92"/>
      <c r="D419" s="293" t="str">
        <f t="shared" si="24"/>
        <v/>
      </c>
      <c r="E419" s="91" t="str">
        <f t="shared" si="27"/>
        <v/>
      </c>
      <c r="F419" s="92"/>
      <c r="G419" s="88" t="str">
        <f t="shared" si="25"/>
        <v/>
      </c>
      <c r="H419" s="88" t="str">
        <f t="shared" si="26"/>
        <v/>
      </c>
    </row>
    <row r="420" spans="2:8" ht="11.25" customHeight="1" x14ac:dyDescent="0.2">
      <c r="B420" s="91"/>
      <c r="C420" s="92"/>
      <c r="D420" s="293" t="str">
        <f t="shared" si="24"/>
        <v/>
      </c>
      <c r="E420" s="91" t="str">
        <f t="shared" si="27"/>
        <v/>
      </c>
      <c r="F420" s="92"/>
      <c r="G420" s="88" t="str">
        <f t="shared" si="25"/>
        <v/>
      </c>
      <c r="H420" s="88" t="str">
        <f t="shared" si="26"/>
        <v/>
      </c>
    </row>
    <row r="421" spans="2:8" ht="11.25" customHeight="1" x14ac:dyDescent="0.2">
      <c r="B421" s="91"/>
      <c r="C421" s="92"/>
      <c r="D421" s="293" t="str">
        <f t="shared" si="24"/>
        <v/>
      </c>
      <c r="E421" s="91" t="str">
        <f t="shared" si="27"/>
        <v/>
      </c>
      <c r="F421" s="92"/>
      <c r="G421" s="88" t="str">
        <f t="shared" si="25"/>
        <v/>
      </c>
      <c r="H421" s="88" t="str">
        <f t="shared" si="26"/>
        <v/>
      </c>
    </row>
    <row r="422" spans="2:8" ht="11.25" customHeight="1" x14ac:dyDescent="0.2">
      <c r="B422" s="91"/>
      <c r="C422" s="92"/>
      <c r="D422" s="293" t="str">
        <f t="shared" si="24"/>
        <v/>
      </c>
      <c r="E422" s="91" t="str">
        <f t="shared" si="27"/>
        <v/>
      </c>
      <c r="F422" s="92"/>
      <c r="G422" s="88" t="str">
        <f t="shared" si="25"/>
        <v/>
      </c>
      <c r="H422" s="88" t="str">
        <f t="shared" si="26"/>
        <v/>
      </c>
    </row>
    <row r="423" spans="2:8" ht="11.25" customHeight="1" x14ac:dyDescent="0.2">
      <c r="B423" s="91"/>
      <c r="C423" s="92"/>
      <c r="D423" s="293" t="str">
        <f t="shared" si="24"/>
        <v/>
      </c>
      <c r="E423" s="91" t="str">
        <f t="shared" si="27"/>
        <v/>
      </c>
      <c r="F423" s="92"/>
      <c r="G423" s="88" t="str">
        <f t="shared" si="25"/>
        <v/>
      </c>
      <c r="H423" s="88" t="str">
        <f t="shared" si="26"/>
        <v/>
      </c>
    </row>
    <row r="424" spans="2:8" ht="11.25" customHeight="1" x14ac:dyDescent="0.2">
      <c r="B424" s="91"/>
      <c r="C424" s="92"/>
      <c r="D424" s="293" t="str">
        <f t="shared" si="24"/>
        <v/>
      </c>
      <c r="E424" s="91" t="str">
        <f t="shared" si="27"/>
        <v/>
      </c>
      <c r="F424" s="92"/>
      <c r="G424" s="88" t="str">
        <f t="shared" si="25"/>
        <v/>
      </c>
      <c r="H424" s="88" t="str">
        <f t="shared" si="26"/>
        <v/>
      </c>
    </row>
    <row r="425" spans="2:8" ht="11.25" customHeight="1" x14ac:dyDescent="0.2">
      <c r="B425" s="91"/>
      <c r="C425" s="92"/>
      <c r="D425" s="293" t="str">
        <f t="shared" si="24"/>
        <v/>
      </c>
      <c r="E425" s="91" t="str">
        <f t="shared" si="27"/>
        <v/>
      </c>
      <c r="F425" s="92"/>
      <c r="G425" s="88" t="str">
        <f t="shared" si="25"/>
        <v/>
      </c>
      <c r="H425" s="88" t="str">
        <f t="shared" si="26"/>
        <v/>
      </c>
    </row>
    <row r="426" spans="2:8" ht="11.25" customHeight="1" x14ac:dyDescent="0.2">
      <c r="B426" s="91"/>
      <c r="C426" s="92"/>
      <c r="D426" s="293" t="str">
        <f t="shared" si="24"/>
        <v/>
      </c>
      <c r="E426" s="91" t="str">
        <f t="shared" si="27"/>
        <v/>
      </c>
      <c r="F426" s="92"/>
      <c r="G426" s="88" t="str">
        <f t="shared" si="25"/>
        <v/>
      </c>
      <c r="H426" s="88" t="str">
        <f t="shared" si="26"/>
        <v/>
      </c>
    </row>
    <row r="427" spans="2:8" ht="11.25" customHeight="1" x14ac:dyDescent="0.2">
      <c r="B427" s="91"/>
      <c r="C427" s="92"/>
      <c r="D427" s="293" t="str">
        <f t="shared" si="24"/>
        <v/>
      </c>
      <c r="E427" s="91" t="str">
        <f t="shared" si="27"/>
        <v/>
      </c>
      <c r="F427" s="92"/>
      <c r="G427" s="88" t="str">
        <f t="shared" si="25"/>
        <v/>
      </c>
      <c r="H427" s="88" t="str">
        <f t="shared" si="26"/>
        <v/>
      </c>
    </row>
    <row r="428" spans="2:8" ht="11.25" customHeight="1" x14ac:dyDescent="0.2">
      <c r="B428" s="91"/>
      <c r="C428" s="92"/>
      <c r="D428" s="293" t="str">
        <f t="shared" si="24"/>
        <v/>
      </c>
      <c r="E428" s="91" t="str">
        <f t="shared" si="27"/>
        <v/>
      </c>
      <c r="F428" s="92"/>
      <c r="G428" s="88" t="str">
        <f t="shared" si="25"/>
        <v/>
      </c>
      <c r="H428" s="88" t="str">
        <f t="shared" si="26"/>
        <v/>
      </c>
    </row>
    <row r="429" spans="2:8" ht="11.25" customHeight="1" x14ac:dyDescent="0.2">
      <c r="B429" s="91"/>
      <c r="C429" s="92"/>
      <c r="D429" s="293" t="str">
        <f t="shared" si="24"/>
        <v/>
      </c>
      <c r="E429" s="91" t="str">
        <f t="shared" si="27"/>
        <v/>
      </c>
      <c r="F429" s="92"/>
      <c r="G429" s="88" t="str">
        <f t="shared" si="25"/>
        <v/>
      </c>
      <c r="H429" s="88" t="str">
        <f t="shared" si="26"/>
        <v/>
      </c>
    </row>
    <row r="430" spans="2:8" ht="11.25" customHeight="1" x14ac:dyDescent="0.2">
      <c r="B430" s="91"/>
      <c r="C430" s="92"/>
      <c r="D430" s="293" t="str">
        <f t="shared" si="24"/>
        <v/>
      </c>
      <c r="E430" s="91" t="str">
        <f t="shared" si="27"/>
        <v/>
      </c>
      <c r="F430" s="92"/>
      <c r="G430" s="88" t="str">
        <f t="shared" si="25"/>
        <v/>
      </c>
      <c r="H430" s="88" t="str">
        <f t="shared" si="26"/>
        <v/>
      </c>
    </row>
    <row r="431" spans="2:8" ht="11.25" customHeight="1" x14ac:dyDescent="0.2">
      <c r="B431" s="91"/>
      <c r="C431" s="92"/>
      <c r="D431" s="293" t="str">
        <f t="shared" si="24"/>
        <v/>
      </c>
      <c r="E431" s="91" t="str">
        <f t="shared" si="27"/>
        <v/>
      </c>
      <c r="F431" s="92"/>
      <c r="G431" s="88" t="str">
        <f t="shared" si="25"/>
        <v/>
      </c>
      <c r="H431" s="88" t="str">
        <f t="shared" si="26"/>
        <v/>
      </c>
    </row>
    <row r="432" spans="2:8" ht="11.25" customHeight="1" x14ac:dyDescent="0.2">
      <c r="B432" s="91"/>
      <c r="C432" s="92"/>
      <c r="D432" s="293" t="str">
        <f t="shared" si="24"/>
        <v/>
      </c>
      <c r="E432" s="91" t="str">
        <f t="shared" si="27"/>
        <v/>
      </c>
      <c r="F432" s="92"/>
      <c r="G432" s="88" t="str">
        <f t="shared" si="25"/>
        <v/>
      </c>
      <c r="H432" s="88" t="str">
        <f t="shared" si="26"/>
        <v/>
      </c>
    </row>
    <row r="433" spans="2:8" ht="11.25" customHeight="1" x14ac:dyDescent="0.2">
      <c r="B433" s="91"/>
      <c r="C433" s="92"/>
      <c r="D433" s="293" t="str">
        <f t="shared" si="24"/>
        <v/>
      </c>
      <c r="E433" s="91" t="str">
        <f t="shared" si="27"/>
        <v/>
      </c>
      <c r="F433" s="92"/>
      <c r="G433" s="88" t="str">
        <f t="shared" si="25"/>
        <v/>
      </c>
      <c r="H433" s="88" t="str">
        <f t="shared" si="26"/>
        <v/>
      </c>
    </row>
    <row r="434" spans="2:8" ht="11.25" customHeight="1" x14ac:dyDescent="0.2">
      <c r="B434" s="91"/>
      <c r="C434" s="92"/>
      <c r="D434" s="293" t="str">
        <f t="shared" si="24"/>
        <v/>
      </c>
      <c r="E434" s="91" t="str">
        <f t="shared" si="27"/>
        <v/>
      </c>
      <c r="F434" s="92"/>
      <c r="G434" s="88" t="str">
        <f t="shared" si="25"/>
        <v/>
      </c>
      <c r="H434" s="88" t="str">
        <f t="shared" si="26"/>
        <v/>
      </c>
    </row>
    <row r="435" spans="2:8" ht="11.25" customHeight="1" x14ac:dyDescent="0.2">
      <c r="B435" s="91"/>
      <c r="C435" s="92"/>
      <c r="D435" s="293" t="str">
        <f t="shared" si="24"/>
        <v/>
      </c>
      <c r="E435" s="91" t="str">
        <f t="shared" si="27"/>
        <v/>
      </c>
      <c r="F435" s="92"/>
      <c r="G435" s="88" t="str">
        <f t="shared" si="25"/>
        <v/>
      </c>
      <c r="H435" s="88" t="str">
        <f t="shared" si="26"/>
        <v/>
      </c>
    </row>
    <row r="436" spans="2:8" ht="11.25" customHeight="1" x14ac:dyDescent="0.2">
      <c r="B436" s="91"/>
      <c r="C436" s="92"/>
      <c r="D436" s="293" t="str">
        <f t="shared" si="24"/>
        <v/>
      </c>
      <c r="E436" s="91" t="str">
        <f t="shared" si="27"/>
        <v/>
      </c>
      <c r="F436" s="92"/>
      <c r="G436" s="88" t="str">
        <f t="shared" si="25"/>
        <v/>
      </c>
      <c r="H436" s="88" t="str">
        <f t="shared" si="26"/>
        <v/>
      </c>
    </row>
    <row r="437" spans="2:8" ht="11.25" customHeight="1" x14ac:dyDescent="0.2">
      <c r="B437" s="91"/>
      <c r="C437" s="92"/>
      <c r="D437" s="293" t="str">
        <f t="shared" si="24"/>
        <v/>
      </c>
      <c r="E437" s="91" t="str">
        <f t="shared" si="27"/>
        <v/>
      </c>
      <c r="F437" s="92"/>
      <c r="G437" s="88" t="str">
        <f t="shared" si="25"/>
        <v/>
      </c>
      <c r="H437" s="88" t="str">
        <f t="shared" si="26"/>
        <v/>
      </c>
    </row>
    <row r="438" spans="2:8" ht="11.25" customHeight="1" x14ac:dyDescent="0.2">
      <c r="B438" s="91"/>
      <c r="C438" s="92"/>
      <c r="D438" s="293" t="str">
        <f t="shared" si="24"/>
        <v/>
      </c>
      <c r="E438" s="91" t="str">
        <f t="shared" si="27"/>
        <v/>
      </c>
      <c r="F438" s="92"/>
      <c r="G438" s="88" t="str">
        <f t="shared" si="25"/>
        <v/>
      </c>
      <c r="H438" s="88" t="str">
        <f t="shared" si="26"/>
        <v/>
      </c>
    </row>
    <row r="439" spans="2:8" ht="11.25" customHeight="1" x14ac:dyDescent="0.2">
      <c r="B439" s="91"/>
      <c r="C439" s="92"/>
      <c r="D439" s="293" t="str">
        <f t="shared" si="24"/>
        <v/>
      </c>
      <c r="E439" s="91" t="str">
        <f t="shared" si="27"/>
        <v/>
      </c>
      <c r="F439" s="92"/>
      <c r="G439" s="88" t="str">
        <f t="shared" si="25"/>
        <v/>
      </c>
      <c r="H439" s="88" t="str">
        <f t="shared" si="26"/>
        <v/>
      </c>
    </row>
    <row r="440" spans="2:8" ht="11.25" customHeight="1" x14ac:dyDescent="0.2">
      <c r="B440" s="91"/>
      <c r="C440" s="92"/>
      <c r="D440" s="293" t="str">
        <f t="shared" si="24"/>
        <v/>
      </c>
      <c r="E440" s="91" t="str">
        <f t="shared" si="27"/>
        <v/>
      </c>
      <c r="F440" s="92"/>
      <c r="G440" s="88" t="str">
        <f t="shared" si="25"/>
        <v/>
      </c>
      <c r="H440" s="88" t="str">
        <f t="shared" si="26"/>
        <v/>
      </c>
    </row>
    <row r="441" spans="2:8" ht="11.25" customHeight="1" x14ac:dyDescent="0.2">
      <c r="B441" s="91"/>
      <c r="C441" s="92"/>
      <c r="D441" s="293" t="str">
        <f t="shared" si="24"/>
        <v/>
      </c>
      <c r="E441" s="91" t="str">
        <f t="shared" si="27"/>
        <v/>
      </c>
      <c r="F441" s="92"/>
      <c r="G441" s="88" t="str">
        <f t="shared" si="25"/>
        <v/>
      </c>
      <c r="H441" s="88" t="str">
        <f t="shared" si="26"/>
        <v/>
      </c>
    </row>
    <row r="442" spans="2:8" ht="11.25" customHeight="1" x14ac:dyDescent="0.2">
      <c r="B442" s="91"/>
      <c r="C442" s="92"/>
      <c r="D442" s="293" t="str">
        <f t="shared" si="24"/>
        <v/>
      </c>
      <c r="E442" s="91" t="str">
        <f t="shared" si="27"/>
        <v/>
      </c>
      <c r="F442" s="92"/>
      <c r="G442" s="88" t="str">
        <f t="shared" si="25"/>
        <v/>
      </c>
      <c r="H442" s="88" t="str">
        <f t="shared" si="26"/>
        <v/>
      </c>
    </row>
    <row r="443" spans="2:8" ht="11.25" customHeight="1" x14ac:dyDescent="0.2">
      <c r="B443" s="91"/>
      <c r="C443" s="92"/>
      <c r="D443" s="293" t="str">
        <f t="shared" si="24"/>
        <v/>
      </c>
      <c r="E443" s="91" t="str">
        <f t="shared" si="27"/>
        <v/>
      </c>
      <c r="F443" s="92"/>
      <c r="G443" s="88" t="str">
        <f t="shared" si="25"/>
        <v/>
      </c>
      <c r="H443" s="88" t="str">
        <f t="shared" si="26"/>
        <v/>
      </c>
    </row>
    <row r="444" spans="2:8" ht="11.25" customHeight="1" x14ac:dyDescent="0.2">
      <c r="B444" s="91"/>
      <c r="C444" s="92"/>
      <c r="D444" s="293" t="str">
        <f t="shared" si="24"/>
        <v/>
      </c>
      <c r="E444" s="91" t="str">
        <f t="shared" si="27"/>
        <v/>
      </c>
      <c r="F444" s="92"/>
      <c r="G444" s="88" t="str">
        <f t="shared" si="25"/>
        <v/>
      </c>
      <c r="H444" s="88" t="str">
        <f t="shared" si="26"/>
        <v/>
      </c>
    </row>
    <row r="445" spans="2:8" ht="11.25" customHeight="1" x14ac:dyDescent="0.2">
      <c r="B445" s="91"/>
      <c r="C445" s="92"/>
      <c r="D445" s="293" t="str">
        <f t="shared" si="24"/>
        <v/>
      </c>
      <c r="E445" s="91" t="str">
        <f t="shared" si="27"/>
        <v/>
      </c>
      <c r="F445" s="92"/>
      <c r="G445" s="88" t="str">
        <f t="shared" si="25"/>
        <v/>
      </c>
      <c r="H445" s="88" t="str">
        <f t="shared" si="26"/>
        <v/>
      </c>
    </row>
    <row r="446" spans="2:8" ht="11.25" customHeight="1" x14ac:dyDescent="0.2">
      <c r="B446" s="91"/>
      <c r="C446" s="92"/>
      <c r="D446" s="293" t="str">
        <f t="shared" si="24"/>
        <v/>
      </c>
      <c r="E446" s="91" t="str">
        <f t="shared" si="27"/>
        <v/>
      </c>
      <c r="F446" s="92"/>
      <c r="G446" s="88" t="str">
        <f t="shared" si="25"/>
        <v/>
      </c>
      <c r="H446" s="88" t="str">
        <f t="shared" si="26"/>
        <v/>
      </c>
    </row>
    <row r="447" spans="2:8" ht="11.25" customHeight="1" x14ac:dyDescent="0.2">
      <c r="B447" s="91"/>
      <c r="C447" s="92"/>
      <c r="D447" s="293" t="str">
        <f t="shared" si="24"/>
        <v/>
      </c>
      <c r="E447" s="91" t="str">
        <f t="shared" si="27"/>
        <v/>
      </c>
      <c r="F447" s="92"/>
      <c r="G447" s="88" t="str">
        <f t="shared" si="25"/>
        <v/>
      </c>
      <c r="H447" s="88" t="str">
        <f t="shared" si="26"/>
        <v/>
      </c>
    </row>
    <row r="448" spans="2:8" ht="11.25" customHeight="1" x14ac:dyDescent="0.2">
      <c r="B448" s="91"/>
      <c r="C448" s="92"/>
      <c r="D448" s="293" t="str">
        <f t="shared" si="24"/>
        <v/>
      </c>
      <c r="E448" s="91" t="str">
        <f t="shared" si="27"/>
        <v/>
      </c>
      <c r="F448" s="92"/>
      <c r="G448" s="88" t="str">
        <f t="shared" si="25"/>
        <v/>
      </c>
      <c r="H448" s="88" t="str">
        <f t="shared" si="26"/>
        <v/>
      </c>
    </row>
    <row r="449" spans="2:8" ht="11.25" customHeight="1" x14ac:dyDescent="0.2">
      <c r="B449" s="91"/>
      <c r="C449" s="92"/>
      <c r="D449" s="293" t="str">
        <f t="shared" si="24"/>
        <v/>
      </c>
      <c r="E449" s="91" t="str">
        <f t="shared" si="27"/>
        <v/>
      </c>
      <c r="F449" s="92"/>
      <c r="G449" s="88" t="str">
        <f t="shared" si="25"/>
        <v/>
      </c>
      <c r="H449" s="88" t="str">
        <f t="shared" si="26"/>
        <v/>
      </c>
    </row>
    <row r="450" spans="2:8" ht="11.25" customHeight="1" x14ac:dyDescent="0.2">
      <c r="B450" s="91"/>
      <c r="C450" s="92"/>
      <c r="D450" s="293" t="str">
        <f t="shared" si="24"/>
        <v/>
      </c>
      <c r="E450" s="91" t="str">
        <f t="shared" si="27"/>
        <v/>
      </c>
      <c r="F450" s="92"/>
      <c r="G450" s="88" t="str">
        <f t="shared" si="25"/>
        <v/>
      </c>
      <c r="H450" s="88" t="str">
        <f t="shared" si="26"/>
        <v/>
      </c>
    </row>
    <row r="451" spans="2:8" ht="11.25" customHeight="1" x14ac:dyDescent="0.2">
      <c r="B451" s="91"/>
      <c r="C451" s="92"/>
      <c r="D451" s="293" t="str">
        <f t="shared" si="24"/>
        <v/>
      </c>
      <c r="E451" s="91" t="str">
        <f t="shared" si="27"/>
        <v/>
      </c>
      <c r="F451" s="92"/>
      <c r="G451" s="88" t="str">
        <f t="shared" si="25"/>
        <v/>
      </c>
      <c r="H451" s="88" t="str">
        <f t="shared" si="26"/>
        <v/>
      </c>
    </row>
    <row r="452" spans="2:8" ht="11.25" customHeight="1" x14ac:dyDescent="0.2">
      <c r="B452" s="91"/>
      <c r="C452" s="92"/>
      <c r="D452" s="293" t="str">
        <f t="shared" si="24"/>
        <v/>
      </c>
      <c r="E452" s="91" t="str">
        <f t="shared" si="27"/>
        <v/>
      </c>
      <c r="F452" s="92"/>
      <c r="G452" s="88" t="str">
        <f t="shared" si="25"/>
        <v/>
      </c>
      <c r="H452" s="88" t="str">
        <f t="shared" si="26"/>
        <v/>
      </c>
    </row>
    <row r="453" spans="2:8" ht="11.25" customHeight="1" x14ac:dyDescent="0.2">
      <c r="B453" s="91"/>
      <c r="C453" s="92"/>
      <c r="D453" s="293" t="str">
        <f t="shared" si="24"/>
        <v/>
      </c>
      <c r="E453" s="91" t="str">
        <f t="shared" si="27"/>
        <v/>
      </c>
      <c r="F453" s="92"/>
      <c r="G453" s="88" t="str">
        <f t="shared" si="25"/>
        <v/>
      </c>
      <c r="H453" s="88" t="str">
        <f t="shared" si="26"/>
        <v/>
      </c>
    </row>
    <row r="454" spans="2:8" ht="11.25" customHeight="1" x14ac:dyDescent="0.2">
      <c r="B454" s="91"/>
      <c r="C454" s="92"/>
      <c r="D454" s="293" t="str">
        <f t="shared" si="24"/>
        <v/>
      </c>
      <c r="E454" s="91" t="str">
        <f t="shared" si="27"/>
        <v/>
      </c>
      <c r="F454" s="92"/>
      <c r="G454" s="88" t="str">
        <f t="shared" si="25"/>
        <v/>
      </c>
      <c r="H454" s="88" t="str">
        <f t="shared" si="26"/>
        <v/>
      </c>
    </row>
    <row r="455" spans="2:8" ht="11.25" customHeight="1" x14ac:dyDescent="0.2">
      <c r="B455" s="91"/>
      <c r="C455" s="92"/>
      <c r="D455" s="293" t="str">
        <f t="shared" si="24"/>
        <v/>
      </c>
      <c r="E455" s="91" t="str">
        <f t="shared" si="27"/>
        <v/>
      </c>
      <c r="F455" s="92"/>
      <c r="G455" s="88" t="str">
        <f t="shared" si="25"/>
        <v/>
      </c>
      <c r="H455" s="88" t="str">
        <f t="shared" si="26"/>
        <v/>
      </c>
    </row>
    <row r="456" spans="2:8" ht="11.25" customHeight="1" x14ac:dyDescent="0.2">
      <c r="B456" s="91"/>
      <c r="C456" s="92"/>
      <c r="D456" s="293" t="str">
        <f t="shared" si="24"/>
        <v/>
      </c>
      <c r="E456" s="91" t="str">
        <f t="shared" si="27"/>
        <v/>
      </c>
      <c r="F456" s="92"/>
      <c r="G456" s="88" t="str">
        <f t="shared" si="25"/>
        <v/>
      </c>
      <c r="H456" s="88" t="str">
        <f t="shared" si="26"/>
        <v/>
      </c>
    </row>
    <row r="457" spans="2:8" ht="11.25" customHeight="1" x14ac:dyDescent="0.2">
      <c r="B457" s="91"/>
      <c r="C457" s="92"/>
      <c r="D457" s="293" t="str">
        <f t="shared" si="24"/>
        <v/>
      </c>
      <c r="E457" s="91" t="str">
        <f t="shared" si="27"/>
        <v/>
      </c>
      <c r="F457" s="92"/>
      <c r="G457" s="88" t="str">
        <f t="shared" si="25"/>
        <v/>
      </c>
      <c r="H457" s="88" t="str">
        <f t="shared" si="26"/>
        <v/>
      </c>
    </row>
    <row r="458" spans="2:8" ht="11.25" customHeight="1" x14ac:dyDescent="0.2">
      <c r="B458" s="91"/>
      <c r="C458" s="92"/>
      <c r="D458" s="293" t="str">
        <f t="shared" si="24"/>
        <v/>
      </c>
      <c r="E458" s="91" t="str">
        <f t="shared" si="27"/>
        <v/>
      </c>
      <c r="F458" s="92"/>
      <c r="G458" s="88" t="str">
        <f t="shared" si="25"/>
        <v/>
      </c>
      <c r="H458" s="88" t="str">
        <f t="shared" si="26"/>
        <v/>
      </c>
    </row>
    <row r="459" spans="2:8" ht="11.25" customHeight="1" x14ac:dyDescent="0.2">
      <c r="B459" s="91"/>
      <c r="C459" s="92"/>
      <c r="D459" s="293" t="str">
        <f t="shared" si="24"/>
        <v/>
      </c>
      <c r="E459" s="91" t="str">
        <f t="shared" si="27"/>
        <v/>
      </c>
      <c r="F459" s="92"/>
      <c r="G459" s="88" t="str">
        <f t="shared" si="25"/>
        <v/>
      </c>
      <c r="H459" s="88" t="str">
        <f t="shared" si="26"/>
        <v/>
      </c>
    </row>
    <row r="460" spans="2:8" ht="11.25" customHeight="1" x14ac:dyDescent="0.2">
      <c r="B460" s="91"/>
      <c r="C460" s="92"/>
      <c r="D460" s="293" t="str">
        <f t="shared" si="24"/>
        <v/>
      </c>
      <c r="E460" s="91" t="str">
        <f t="shared" si="27"/>
        <v/>
      </c>
      <c r="F460" s="92"/>
      <c r="G460" s="88" t="str">
        <f t="shared" si="25"/>
        <v/>
      </c>
      <c r="H460" s="88" t="str">
        <f t="shared" si="26"/>
        <v/>
      </c>
    </row>
    <row r="461" spans="2:8" ht="11.25" customHeight="1" x14ac:dyDescent="0.2">
      <c r="B461" s="91"/>
      <c r="C461" s="92"/>
      <c r="D461" s="293" t="str">
        <f t="shared" si="24"/>
        <v/>
      </c>
      <c r="E461" s="91" t="str">
        <f t="shared" si="27"/>
        <v/>
      </c>
      <c r="F461" s="92"/>
      <c r="G461" s="88" t="str">
        <f t="shared" si="25"/>
        <v/>
      </c>
      <c r="H461" s="88" t="str">
        <f t="shared" si="26"/>
        <v/>
      </c>
    </row>
    <row r="462" spans="2:8" ht="11.25" customHeight="1" x14ac:dyDescent="0.2">
      <c r="B462" s="91"/>
      <c r="C462" s="92"/>
      <c r="D462" s="293" t="str">
        <f t="shared" si="24"/>
        <v/>
      </c>
      <c r="E462" s="91" t="str">
        <f t="shared" si="27"/>
        <v/>
      </c>
      <c r="F462" s="92"/>
      <c r="G462" s="88" t="str">
        <f t="shared" si="25"/>
        <v/>
      </c>
      <c r="H462" s="88" t="str">
        <f t="shared" si="26"/>
        <v/>
      </c>
    </row>
    <row r="463" spans="2:8" ht="11.25" customHeight="1" x14ac:dyDescent="0.2">
      <c r="B463" s="91"/>
      <c r="C463" s="92"/>
      <c r="D463" s="293" t="str">
        <f t="shared" si="24"/>
        <v/>
      </c>
      <c r="E463" s="91" t="str">
        <f t="shared" si="27"/>
        <v/>
      </c>
      <c r="F463" s="92"/>
      <c r="G463" s="88" t="str">
        <f t="shared" si="25"/>
        <v/>
      </c>
      <c r="H463" s="88" t="str">
        <f t="shared" si="26"/>
        <v/>
      </c>
    </row>
    <row r="464" spans="2:8" ht="11.25" customHeight="1" x14ac:dyDescent="0.2">
      <c r="B464" s="91"/>
      <c r="C464" s="92"/>
      <c r="D464" s="293" t="str">
        <f t="shared" si="24"/>
        <v/>
      </c>
      <c r="E464" s="91" t="str">
        <f t="shared" si="27"/>
        <v/>
      </c>
      <c r="F464" s="92"/>
      <c r="G464" s="88" t="str">
        <f t="shared" si="25"/>
        <v/>
      </c>
      <c r="H464" s="88" t="str">
        <f t="shared" si="26"/>
        <v/>
      </c>
    </row>
    <row r="465" spans="2:8" ht="11.25" customHeight="1" x14ac:dyDescent="0.2">
      <c r="B465" s="91"/>
      <c r="C465" s="92"/>
      <c r="D465" s="293" t="str">
        <f t="shared" si="24"/>
        <v/>
      </c>
      <c r="E465" s="91" t="str">
        <f t="shared" si="27"/>
        <v/>
      </c>
      <c r="F465" s="92"/>
      <c r="G465" s="88" t="str">
        <f t="shared" si="25"/>
        <v/>
      </c>
      <c r="H465" s="88" t="str">
        <f t="shared" si="26"/>
        <v/>
      </c>
    </row>
    <row r="466" spans="2:8" ht="11.25" customHeight="1" x14ac:dyDescent="0.2">
      <c r="B466" s="91"/>
      <c r="C466" s="92"/>
      <c r="D466" s="293" t="str">
        <f t="shared" si="24"/>
        <v/>
      </c>
      <c r="E466" s="91" t="str">
        <f t="shared" si="27"/>
        <v/>
      </c>
      <c r="F466" s="92"/>
      <c r="G466" s="88" t="str">
        <f t="shared" si="25"/>
        <v/>
      </c>
      <c r="H466" s="88" t="str">
        <f t="shared" si="26"/>
        <v/>
      </c>
    </row>
    <row r="467" spans="2:8" ht="11.25" customHeight="1" x14ac:dyDescent="0.2">
      <c r="B467" s="91"/>
      <c r="C467" s="92"/>
      <c r="D467" s="293" t="str">
        <f t="shared" si="24"/>
        <v/>
      </c>
      <c r="E467" s="91" t="str">
        <f t="shared" si="27"/>
        <v/>
      </c>
      <c r="F467" s="92"/>
      <c r="G467" s="88" t="str">
        <f t="shared" si="25"/>
        <v/>
      </c>
      <c r="H467" s="88" t="str">
        <f t="shared" si="26"/>
        <v/>
      </c>
    </row>
    <row r="468" spans="2:8" ht="11.25" customHeight="1" x14ac:dyDescent="0.2">
      <c r="B468" s="91"/>
      <c r="C468" s="92"/>
      <c r="D468" s="293" t="str">
        <f t="shared" si="24"/>
        <v/>
      </c>
      <c r="E468" s="91" t="str">
        <f t="shared" si="27"/>
        <v/>
      </c>
      <c r="F468" s="92"/>
      <c r="G468" s="88" t="str">
        <f t="shared" si="25"/>
        <v/>
      </c>
      <c r="H468" s="88" t="str">
        <f t="shared" si="26"/>
        <v/>
      </c>
    </row>
    <row r="469" spans="2:8" ht="11.25" customHeight="1" x14ac:dyDescent="0.2">
      <c r="B469" s="91"/>
      <c r="C469" s="92"/>
      <c r="D469" s="293" t="str">
        <f t="shared" si="24"/>
        <v/>
      </c>
      <c r="E469" s="91" t="str">
        <f t="shared" si="27"/>
        <v/>
      </c>
      <c r="F469" s="92"/>
      <c r="G469" s="88" t="str">
        <f t="shared" si="25"/>
        <v/>
      </c>
      <c r="H469" s="88" t="str">
        <f t="shared" si="26"/>
        <v/>
      </c>
    </row>
    <row r="470" spans="2:8" ht="11.25" customHeight="1" x14ac:dyDescent="0.2">
      <c r="B470" s="91"/>
      <c r="C470" s="92"/>
      <c r="D470" s="293" t="str">
        <f t="shared" si="24"/>
        <v/>
      </c>
      <c r="E470" s="91" t="str">
        <f t="shared" si="27"/>
        <v/>
      </c>
      <c r="F470" s="92"/>
      <c r="G470" s="88" t="str">
        <f t="shared" si="25"/>
        <v/>
      </c>
      <c r="H470" s="88" t="str">
        <f t="shared" si="26"/>
        <v/>
      </c>
    </row>
    <row r="471" spans="2:8" ht="11.25" customHeight="1" x14ac:dyDescent="0.2">
      <c r="B471" s="91"/>
      <c r="C471" s="92"/>
      <c r="D471" s="293" t="str">
        <f t="shared" si="24"/>
        <v/>
      </c>
      <c r="E471" s="91" t="str">
        <f t="shared" si="27"/>
        <v/>
      </c>
      <c r="F471" s="92"/>
      <c r="G471" s="88" t="str">
        <f t="shared" si="25"/>
        <v/>
      </c>
      <c r="H471" s="88" t="str">
        <f t="shared" si="26"/>
        <v/>
      </c>
    </row>
    <row r="472" spans="2:8" ht="11.25" customHeight="1" x14ac:dyDescent="0.2">
      <c r="B472" s="91"/>
      <c r="C472" s="92"/>
      <c r="D472" s="293" t="str">
        <f t="shared" ref="D472:D535" si="28">IF($B472="","","SP_LASTSALEPRICE")</f>
        <v/>
      </c>
      <c r="E472" s="91" t="str">
        <f t="shared" si="27"/>
        <v/>
      </c>
      <c r="F472" s="92"/>
      <c r="G472" s="88" t="str">
        <f t="shared" ref="G472:G535" si="29">IF(OR($C472="",$C473=""),"",IFERROR((C472/C473-1)*100,0))</f>
        <v/>
      </c>
      <c r="H472" s="88" t="str">
        <f t="shared" ref="H472:H535" si="30">IF(OR($F472="",$F473=""),"",IFERROR((F472/F473-1)*100,0))</f>
        <v/>
      </c>
    </row>
    <row r="473" spans="2:8" ht="11.25" customHeight="1" x14ac:dyDescent="0.2">
      <c r="B473" s="91"/>
      <c r="C473" s="92"/>
      <c r="D473" s="293" t="str">
        <f t="shared" si="28"/>
        <v/>
      </c>
      <c r="E473" s="91" t="str">
        <f t="shared" ref="E473:E536" si="31">IF($B473="","",IF(WEEKDAY($B473,11)=6,$B473-1,IF(WEEKDAY($B473,11)=7,$B473-2,$B473)))</f>
        <v/>
      </c>
      <c r="F473" s="92"/>
      <c r="G473" s="88" t="str">
        <f t="shared" si="29"/>
        <v/>
      </c>
      <c r="H473" s="88" t="str">
        <f t="shared" si="30"/>
        <v/>
      </c>
    </row>
    <row r="474" spans="2:8" ht="11.25" customHeight="1" x14ac:dyDescent="0.2">
      <c r="B474" s="91"/>
      <c r="C474" s="92"/>
      <c r="D474" s="293" t="str">
        <f t="shared" si="28"/>
        <v/>
      </c>
      <c r="E474" s="91" t="str">
        <f t="shared" si="31"/>
        <v/>
      </c>
      <c r="F474" s="92"/>
      <c r="G474" s="88" t="str">
        <f t="shared" si="29"/>
        <v/>
      </c>
      <c r="H474" s="88" t="str">
        <f t="shared" si="30"/>
        <v/>
      </c>
    </row>
    <row r="475" spans="2:8" ht="11.25" customHeight="1" x14ac:dyDescent="0.2">
      <c r="B475" s="91"/>
      <c r="C475" s="92"/>
      <c r="D475" s="293" t="str">
        <f t="shared" si="28"/>
        <v/>
      </c>
      <c r="E475" s="91" t="str">
        <f t="shared" si="31"/>
        <v/>
      </c>
      <c r="F475" s="92"/>
      <c r="G475" s="88" t="str">
        <f t="shared" si="29"/>
        <v/>
      </c>
      <c r="H475" s="88" t="str">
        <f t="shared" si="30"/>
        <v/>
      </c>
    </row>
    <row r="476" spans="2:8" ht="11.25" customHeight="1" x14ac:dyDescent="0.2">
      <c r="B476" s="91"/>
      <c r="C476" s="92"/>
      <c r="D476" s="293" t="str">
        <f t="shared" si="28"/>
        <v/>
      </c>
      <c r="E476" s="91" t="str">
        <f t="shared" si="31"/>
        <v/>
      </c>
      <c r="F476" s="92"/>
      <c r="G476" s="88" t="str">
        <f t="shared" si="29"/>
        <v/>
      </c>
      <c r="H476" s="88" t="str">
        <f t="shared" si="30"/>
        <v/>
      </c>
    </row>
    <row r="477" spans="2:8" ht="11.25" customHeight="1" x14ac:dyDescent="0.2">
      <c r="B477" s="91"/>
      <c r="C477" s="92"/>
      <c r="D477" s="293" t="str">
        <f t="shared" si="28"/>
        <v/>
      </c>
      <c r="E477" s="91" t="str">
        <f t="shared" si="31"/>
        <v/>
      </c>
      <c r="F477" s="92"/>
      <c r="G477" s="88" t="str">
        <f t="shared" si="29"/>
        <v/>
      </c>
      <c r="H477" s="88" t="str">
        <f t="shared" si="30"/>
        <v/>
      </c>
    </row>
    <row r="478" spans="2:8" ht="11.25" customHeight="1" x14ac:dyDescent="0.2">
      <c r="B478" s="91"/>
      <c r="C478" s="92"/>
      <c r="D478" s="293" t="str">
        <f t="shared" si="28"/>
        <v/>
      </c>
      <c r="E478" s="91" t="str">
        <f t="shared" si="31"/>
        <v/>
      </c>
      <c r="F478" s="92"/>
      <c r="G478" s="88" t="str">
        <f t="shared" si="29"/>
        <v/>
      </c>
      <c r="H478" s="88" t="str">
        <f t="shared" si="30"/>
        <v/>
      </c>
    </row>
    <row r="479" spans="2:8" ht="11.25" customHeight="1" x14ac:dyDescent="0.2">
      <c r="B479" s="91"/>
      <c r="C479" s="92"/>
      <c r="D479" s="293" t="str">
        <f t="shared" si="28"/>
        <v/>
      </c>
      <c r="E479" s="91" t="str">
        <f t="shared" si="31"/>
        <v/>
      </c>
      <c r="F479" s="92"/>
      <c r="G479" s="88" t="str">
        <f t="shared" si="29"/>
        <v/>
      </c>
      <c r="H479" s="88" t="str">
        <f t="shared" si="30"/>
        <v/>
      </c>
    </row>
    <row r="480" spans="2:8" ht="11.25" customHeight="1" x14ac:dyDescent="0.2">
      <c r="B480" s="91"/>
      <c r="C480" s="92"/>
      <c r="D480" s="293" t="str">
        <f t="shared" si="28"/>
        <v/>
      </c>
      <c r="E480" s="91" t="str">
        <f t="shared" si="31"/>
        <v/>
      </c>
      <c r="F480" s="92"/>
      <c r="G480" s="88" t="str">
        <f t="shared" si="29"/>
        <v/>
      </c>
      <c r="H480" s="88" t="str">
        <f t="shared" si="30"/>
        <v/>
      </c>
    </row>
    <row r="481" spans="2:8" ht="11.25" customHeight="1" x14ac:dyDescent="0.2">
      <c r="B481" s="91"/>
      <c r="C481" s="92"/>
      <c r="D481" s="293" t="str">
        <f t="shared" si="28"/>
        <v/>
      </c>
      <c r="E481" s="91" t="str">
        <f t="shared" si="31"/>
        <v/>
      </c>
      <c r="F481" s="92"/>
      <c r="G481" s="88" t="str">
        <f t="shared" si="29"/>
        <v/>
      </c>
      <c r="H481" s="88" t="str">
        <f t="shared" si="30"/>
        <v/>
      </c>
    </row>
    <row r="482" spans="2:8" ht="11.25" customHeight="1" x14ac:dyDescent="0.2">
      <c r="B482" s="91"/>
      <c r="C482" s="92"/>
      <c r="D482" s="293" t="str">
        <f t="shared" si="28"/>
        <v/>
      </c>
      <c r="E482" s="91" t="str">
        <f t="shared" si="31"/>
        <v/>
      </c>
      <c r="F482" s="92"/>
      <c r="G482" s="88" t="str">
        <f t="shared" si="29"/>
        <v/>
      </c>
      <c r="H482" s="88" t="str">
        <f t="shared" si="30"/>
        <v/>
      </c>
    </row>
    <row r="483" spans="2:8" ht="11.25" customHeight="1" x14ac:dyDescent="0.2">
      <c r="B483" s="91"/>
      <c r="C483" s="92"/>
      <c r="D483" s="293" t="str">
        <f t="shared" si="28"/>
        <v/>
      </c>
      <c r="E483" s="91" t="str">
        <f t="shared" si="31"/>
        <v/>
      </c>
      <c r="F483" s="92"/>
      <c r="G483" s="88" t="str">
        <f t="shared" si="29"/>
        <v/>
      </c>
      <c r="H483" s="88" t="str">
        <f t="shared" si="30"/>
        <v/>
      </c>
    </row>
    <row r="484" spans="2:8" ht="11.25" customHeight="1" x14ac:dyDescent="0.2">
      <c r="B484" s="91"/>
      <c r="C484" s="92"/>
      <c r="D484" s="293" t="str">
        <f t="shared" si="28"/>
        <v/>
      </c>
      <c r="E484" s="91" t="str">
        <f t="shared" si="31"/>
        <v/>
      </c>
      <c r="F484" s="92"/>
      <c r="G484" s="88" t="str">
        <f t="shared" si="29"/>
        <v/>
      </c>
      <c r="H484" s="88" t="str">
        <f t="shared" si="30"/>
        <v/>
      </c>
    </row>
    <row r="485" spans="2:8" ht="11.25" customHeight="1" x14ac:dyDescent="0.2">
      <c r="B485" s="91"/>
      <c r="C485" s="92"/>
      <c r="D485" s="293" t="str">
        <f t="shared" si="28"/>
        <v/>
      </c>
      <c r="E485" s="91" t="str">
        <f t="shared" si="31"/>
        <v/>
      </c>
      <c r="F485" s="92"/>
      <c r="G485" s="88" t="str">
        <f t="shared" si="29"/>
        <v/>
      </c>
      <c r="H485" s="88" t="str">
        <f t="shared" si="30"/>
        <v/>
      </c>
    </row>
    <row r="486" spans="2:8" ht="11.25" customHeight="1" x14ac:dyDescent="0.2">
      <c r="B486" s="91"/>
      <c r="C486" s="92"/>
      <c r="D486" s="293" t="str">
        <f t="shared" si="28"/>
        <v/>
      </c>
      <c r="E486" s="91" t="str">
        <f t="shared" si="31"/>
        <v/>
      </c>
      <c r="F486" s="92"/>
      <c r="G486" s="88" t="str">
        <f t="shared" si="29"/>
        <v/>
      </c>
      <c r="H486" s="88" t="str">
        <f t="shared" si="30"/>
        <v/>
      </c>
    </row>
    <row r="487" spans="2:8" ht="11.25" customHeight="1" x14ac:dyDescent="0.2">
      <c r="B487" s="91"/>
      <c r="C487" s="92"/>
      <c r="D487" s="293" t="str">
        <f t="shared" si="28"/>
        <v/>
      </c>
      <c r="E487" s="91" t="str">
        <f t="shared" si="31"/>
        <v/>
      </c>
      <c r="F487" s="92"/>
      <c r="G487" s="88" t="str">
        <f t="shared" si="29"/>
        <v/>
      </c>
      <c r="H487" s="88" t="str">
        <f t="shared" si="30"/>
        <v/>
      </c>
    </row>
    <row r="488" spans="2:8" ht="11.25" customHeight="1" x14ac:dyDescent="0.2">
      <c r="B488" s="91"/>
      <c r="C488" s="92"/>
      <c r="D488" s="293" t="str">
        <f t="shared" si="28"/>
        <v/>
      </c>
      <c r="E488" s="91" t="str">
        <f t="shared" si="31"/>
        <v/>
      </c>
      <c r="F488" s="92"/>
      <c r="G488" s="88" t="str">
        <f t="shared" si="29"/>
        <v/>
      </c>
      <c r="H488" s="88" t="str">
        <f t="shared" si="30"/>
        <v/>
      </c>
    </row>
    <row r="489" spans="2:8" ht="11.25" customHeight="1" x14ac:dyDescent="0.2">
      <c r="B489" s="91"/>
      <c r="C489" s="92"/>
      <c r="D489" s="293" t="str">
        <f t="shared" si="28"/>
        <v/>
      </c>
      <c r="E489" s="91" t="str">
        <f t="shared" si="31"/>
        <v/>
      </c>
      <c r="F489" s="92"/>
      <c r="G489" s="88" t="str">
        <f t="shared" si="29"/>
        <v/>
      </c>
      <c r="H489" s="88" t="str">
        <f t="shared" si="30"/>
        <v/>
      </c>
    </row>
    <row r="490" spans="2:8" ht="11.25" customHeight="1" x14ac:dyDescent="0.2">
      <c r="B490" s="91"/>
      <c r="C490" s="92"/>
      <c r="D490" s="293" t="str">
        <f t="shared" si="28"/>
        <v/>
      </c>
      <c r="E490" s="91" t="str">
        <f t="shared" si="31"/>
        <v/>
      </c>
      <c r="F490" s="92"/>
      <c r="G490" s="88" t="str">
        <f t="shared" si="29"/>
        <v/>
      </c>
      <c r="H490" s="88" t="str">
        <f t="shared" si="30"/>
        <v/>
      </c>
    </row>
    <row r="491" spans="2:8" ht="11.25" customHeight="1" x14ac:dyDescent="0.2">
      <c r="B491" s="91"/>
      <c r="C491" s="92"/>
      <c r="D491" s="293" t="str">
        <f t="shared" si="28"/>
        <v/>
      </c>
      <c r="E491" s="91" t="str">
        <f t="shared" si="31"/>
        <v/>
      </c>
      <c r="F491" s="92"/>
      <c r="G491" s="88" t="str">
        <f t="shared" si="29"/>
        <v/>
      </c>
      <c r="H491" s="88" t="str">
        <f t="shared" si="30"/>
        <v/>
      </c>
    </row>
    <row r="492" spans="2:8" ht="11.25" customHeight="1" x14ac:dyDescent="0.2">
      <c r="B492" s="91"/>
      <c r="C492" s="92"/>
      <c r="D492" s="293" t="str">
        <f t="shared" si="28"/>
        <v/>
      </c>
      <c r="E492" s="91" t="str">
        <f t="shared" si="31"/>
        <v/>
      </c>
      <c r="F492" s="92"/>
      <c r="G492" s="88" t="str">
        <f t="shared" si="29"/>
        <v/>
      </c>
      <c r="H492" s="88" t="str">
        <f t="shared" si="30"/>
        <v/>
      </c>
    </row>
    <row r="493" spans="2:8" ht="11.25" customHeight="1" x14ac:dyDescent="0.2">
      <c r="B493" s="91"/>
      <c r="C493" s="92"/>
      <c r="D493" s="293" t="str">
        <f t="shared" si="28"/>
        <v/>
      </c>
      <c r="E493" s="91" t="str">
        <f t="shared" si="31"/>
        <v/>
      </c>
      <c r="F493" s="92"/>
      <c r="G493" s="88" t="str">
        <f t="shared" si="29"/>
        <v/>
      </c>
      <c r="H493" s="88" t="str">
        <f t="shared" si="30"/>
        <v/>
      </c>
    </row>
    <row r="494" spans="2:8" ht="11.25" customHeight="1" x14ac:dyDescent="0.2">
      <c r="B494" s="91"/>
      <c r="C494" s="92"/>
      <c r="D494" s="293" t="str">
        <f t="shared" si="28"/>
        <v/>
      </c>
      <c r="E494" s="91" t="str">
        <f t="shared" si="31"/>
        <v/>
      </c>
      <c r="F494" s="92"/>
      <c r="G494" s="88" t="str">
        <f t="shared" si="29"/>
        <v/>
      </c>
      <c r="H494" s="88" t="str">
        <f t="shared" si="30"/>
        <v/>
      </c>
    </row>
    <row r="495" spans="2:8" ht="11.25" customHeight="1" x14ac:dyDescent="0.2">
      <c r="B495" s="91"/>
      <c r="C495" s="92"/>
      <c r="D495" s="293" t="str">
        <f t="shared" si="28"/>
        <v/>
      </c>
      <c r="E495" s="91" t="str">
        <f t="shared" si="31"/>
        <v/>
      </c>
      <c r="F495" s="92"/>
      <c r="G495" s="88" t="str">
        <f t="shared" si="29"/>
        <v/>
      </c>
      <c r="H495" s="88" t="str">
        <f t="shared" si="30"/>
        <v/>
      </c>
    </row>
    <row r="496" spans="2:8" ht="11.25" customHeight="1" x14ac:dyDescent="0.2">
      <c r="B496" s="91"/>
      <c r="C496" s="92"/>
      <c r="D496" s="293" t="str">
        <f t="shared" si="28"/>
        <v/>
      </c>
      <c r="E496" s="91" t="str">
        <f t="shared" si="31"/>
        <v/>
      </c>
      <c r="F496" s="92"/>
      <c r="G496" s="88" t="str">
        <f t="shared" si="29"/>
        <v/>
      </c>
      <c r="H496" s="88" t="str">
        <f t="shared" si="30"/>
        <v/>
      </c>
    </row>
    <row r="497" spans="2:8" ht="11.25" customHeight="1" x14ac:dyDescent="0.2">
      <c r="B497" s="91"/>
      <c r="C497" s="92"/>
      <c r="D497" s="293" t="str">
        <f t="shared" si="28"/>
        <v/>
      </c>
      <c r="E497" s="91" t="str">
        <f t="shared" si="31"/>
        <v/>
      </c>
      <c r="F497" s="92"/>
      <c r="G497" s="88" t="str">
        <f t="shared" si="29"/>
        <v/>
      </c>
      <c r="H497" s="88" t="str">
        <f t="shared" si="30"/>
        <v/>
      </c>
    </row>
    <row r="498" spans="2:8" ht="11.25" customHeight="1" x14ac:dyDescent="0.2">
      <c r="B498" s="91"/>
      <c r="C498" s="92"/>
      <c r="D498" s="293" t="str">
        <f t="shared" si="28"/>
        <v/>
      </c>
      <c r="E498" s="91" t="str">
        <f t="shared" si="31"/>
        <v/>
      </c>
      <c r="F498" s="92"/>
      <c r="G498" s="88" t="str">
        <f t="shared" si="29"/>
        <v/>
      </c>
      <c r="H498" s="88" t="str">
        <f t="shared" si="30"/>
        <v/>
      </c>
    </row>
    <row r="499" spans="2:8" ht="11.25" customHeight="1" x14ac:dyDescent="0.2">
      <c r="B499" s="91"/>
      <c r="C499" s="92"/>
      <c r="D499" s="293" t="str">
        <f t="shared" si="28"/>
        <v/>
      </c>
      <c r="E499" s="91" t="str">
        <f t="shared" si="31"/>
        <v/>
      </c>
      <c r="F499" s="92"/>
      <c r="G499" s="88" t="str">
        <f t="shared" si="29"/>
        <v/>
      </c>
      <c r="H499" s="88" t="str">
        <f t="shared" si="30"/>
        <v/>
      </c>
    </row>
    <row r="500" spans="2:8" ht="11.25" customHeight="1" x14ac:dyDescent="0.2">
      <c r="B500" s="91"/>
      <c r="C500" s="92"/>
      <c r="D500" s="293" t="str">
        <f t="shared" si="28"/>
        <v/>
      </c>
      <c r="E500" s="91" t="str">
        <f t="shared" si="31"/>
        <v/>
      </c>
      <c r="F500" s="92"/>
      <c r="G500" s="88" t="str">
        <f t="shared" si="29"/>
        <v/>
      </c>
      <c r="H500" s="88" t="str">
        <f t="shared" si="30"/>
        <v/>
      </c>
    </row>
    <row r="501" spans="2:8" ht="11.25" customHeight="1" x14ac:dyDescent="0.2">
      <c r="B501" s="91"/>
      <c r="C501" s="92"/>
      <c r="D501" s="293" t="str">
        <f t="shared" si="28"/>
        <v/>
      </c>
      <c r="E501" s="91" t="str">
        <f t="shared" si="31"/>
        <v/>
      </c>
      <c r="F501" s="92"/>
      <c r="G501" s="88" t="str">
        <f t="shared" si="29"/>
        <v/>
      </c>
      <c r="H501" s="88" t="str">
        <f t="shared" si="30"/>
        <v/>
      </c>
    </row>
    <row r="502" spans="2:8" ht="11.25" customHeight="1" x14ac:dyDescent="0.2">
      <c r="B502" s="91"/>
      <c r="C502" s="92"/>
      <c r="D502" s="293" t="str">
        <f t="shared" si="28"/>
        <v/>
      </c>
      <c r="E502" s="91" t="str">
        <f t="shared" si="31"/>
        <v/>
      </c>
      <c r="F502" s="92"/>
      <c r="G502" s="88" t="str">
        <f t="shared" si="29"/>
        <v/>
      </c>
      <c r="H502" s="88" t="str">
        <f t="shared" si="30"/>
        <v/>
      </c>
    </row>
    <row r="503" spans="2:8" ht="11.25" customHeight="1" x14ac:dyDescent="0.2">
      <c r="B503" s="91"/>
      <c r="C503" s="92"/>
      <c r="D503" s="293" t="str">
        <f t="shared" si="28"/>
        <v/>
      </c>
      <c r="E503" s="91" t="str">
        <f t="shared" si="31"/>
        <v/>
      </c>
      <c r="F503" s="92"/>
      <c r="G503" s="88" t="str">
        <f t="shared" si="29"/>
        <v/>
      </c>
      <c r="H503" s="88" t="str">
        <f t="shared" si="30"/>
        <v/>
      </c>
    </row>
    <row r="504" spans="2:8" ht="11.25" customHeight="1" x14ac:dyDescent="0.2">
      <c r="B504" s="91"/>
      <c r="C504" s="92"/>
      <c r="D504" s="293" t="str">
        <f t="shared" si="28"/>
        <v/>
      </c>
      <c r="E504" s="91" t="str">
        <f t="shared" si="31"/>
        <v/>
      </c>
      <c r="F504" s="92"/>
      <c r="G504" s="88" t="str">
        <f t="shared" si="29"/>
        <v/>
      </c>
      <c r="H504" s="88" t="str">
        <f t="shared" si="30"/>
        <v/>
      </c>
    </row>
    <row r="505" spans="2:8" ht="11.25" customHeight="1" x14ac:dyDescent="0.2">
      <c r="B505" s="91"/>
      <c r="C505" s="92"/>
      <c r="D505" s="293" t="str">
        <f t="shared" si="28"/>
        <v/>
      </c>
      <c r="E505" s="91" t="str">
        <f t="shared" si="31"/>
        <v/>
      </c>
      <c r="F505" s="92"/>
      <c r="G505" s="88" t="str">
        <f t="shared" si="29"/>
        <v/>
      </c>
      <c r="H505" s="88" t="str">
        <f t="shared" si="30"/>
        <v/>
      </c>
    </row>
    <row r="506" spans="2:8" ht="11.25" customHeight="1" x14ac:dyDescent="0.2">
      <c r="B506" s="91"/>
      <c r="C506" s="92"/>
      <c r="D506" s="293" t="str">
        <f t="shared" si="28"/>
        <v/>
      </c>
      <c r="E506" s="91" t="str">
        <f t="shared" si="31"/>
        <v/>
      </c>
      <c r="F506" s="92"/>
      <c r="G506" s="88" t="str">
        <f t="shared" si="29"/>
        <v/>
      </c>
      <c r="H506" s="88" t="str">
        <f t="shared" si="30"/>
        <v/>
      </c>
    </row>
    <row r="507" spans="2:8" ht="11.25" customHeight="1" x14ac:dyDescent="0.2">
      <c r="B507" s="91"/>
      <c r="C507" s="92"/>
      <c r="D507" s="293" t="str">
        <f t="shared" si="28"/>
        <v/>
      </c>
      <c r="E507" s="91" t="str">
        <f t="shared" si="31"/>
        <v/>
      </c>
      <c r="F507" s="92"/>
      <c r="G507" s="88" t="str">
        <f t="shared" si="29"/>
        <v/>
      </c>
      <c r="H507" s="88" t="str">
        <f t="shared" si="30"/>
        <v/>
      </c>
    </row>
    <row r="508" spans="2:8" ht="11.25" customHeight="1" x14ac:dyDescent="0.2">
      <c r="B508" s="91"/>
      <c r="C508" s="92"/>
      <c r="D508" s="293" t="str">
        <f t="shared" si="28"/>
        <v/>
      </c>
      <c r="E508" s="91" t="str">
        <f t="shared" si="31"/>
        <v/>
      </c>
      <c r="F508" s="92"/>
      <c r="G508" s="88" t="str">
        <f t="shared" si="29"/>
        <v/>
      </c>
      <c r="H508" s="88" t="str">
        <f t="shared" si="30"/>
        <v/>
      </c>
    </row>
    <row r="509" spans="2:8" ht="11.25" customHeight="1" x14ac:dyDescent="0.2">
      <c r="B509" s="91"/>
      <c r="C509" s="92"/>
      <c r="D509" s="293" t="str">
        <f t="shared" si="28"/>
        <v/>
      </c>
      <c r="E509" s="91" t="str">
        <f t="shared" si="31"/>
        <v/>
      </c>
      <c r="F509" s="92"/>
      <c r="G509" s="88" t="str">
        <f t="shared" si="29"/>
        <v/>
      </c>
      <c r="H509" s="88" t="str">
        <f t="shared" si="30"/>
        <v/>
      </c>
    </row>
    <row r="510" spans="2:8" ht="11.25" customHeight="1" x14ac:dyDescent="0.2">
      <c r="B510" s="91"/>
      <c r="C510" s="92"/>
      <c r="D510" s="293" t="str">
        <f t="shared" si="28"/>
        <v/>
      </c>
      <c r="E510" s="91" t="str">
        <f t="shared" si="31"/>
        <v/>
      </c>
      <c r="F510" s="92"/>
      <c r="G510" s="88" t="str">
        <f t="shared" si="29"/>
        <v/>
      </c>
      <c r="H510" s="88" t="str">
        <f t="shared" si="30"/>
        <v/>
      </c>
    </row>
    <row r="511" spans="2:8" ht="11.25" customHeight="1" x14ac:dyDescent="0.2">
      <c r="B511" s="91"/>
      <c r="C511" s="92"/>
      <c r="D511" s="293" t="str">
        <f t="shared" si="28"/>
        <v/>
      </c>
      <c r="E511" s="91" t="str">
        <f t="shared" si="31"/>
        <v/>
      </c>
      <c r="F511" s="92"/>
      <c r="G511" s="88" t="str">
        <f t="shared" si="29"/>
        <v/>
      </c>
      <c r="H511" s="88" t="str">
        <f t="shared" si="30"/>
        <v/>
      </c>
    </row>
    <row r="512" spans="2:8" ht="11.25" customHeight="1" x14ac:dyDescent="0.2">
      <c r="B512" s="91"/>
      <c r="C512" s="92"/>
      <c r="D512" s="293" t="str">
        <f t="shared" si="28"/>
        <v/>
      </c>
      <c r="E512" s="91" t="str">
        <f t="shared" si="31"/>
        <v/>
      </c>
      <c r="F512" s="92"/>
      <c r="G512" s="88" t="str">
        <f t="shared" si="29"/>
        <v/>
      </c>
      <c r="H512" s="88" t="str">
        <f t="shared" si="30"/>
        <v/>
      </c>
    </row>
    <row r="513" spans="2:8" ht="11.25" customHeight="1" x14ac:dyDescent="0.2">
      <c r="B513" s="91"/>
      <c r="C513" s="92"/>
      <c r="D513" s="293" t="str">
        <f t="shared" si="28"/>
        <v/>
      </c>
      <c r="E513" s="91" t="str">
        <f t="shared" si="31"/>
        <v/>
      </c>
      <c r="F513" s="92"/>
      <c r="G513" s="88" t="str">
        <f t="shared" si="29"/>
        <v/>
      </c>
      <c r="H513" s="88" t="str">
        <f t="shared" si="30"/>
        <v/>
      </c>
    </row>
    <row r="514" spans="2:8" ht="11.25" customHeight="1" x14ac:dyDescent="0.2">
      <c r="B514" s="91"/>
      <c r="C514" s="92"/>
      <c r="D514" s="293" t="str">
        <f t="shared" si="28"/>
        <v/>
      </c>
      <c r="E514" s="91" t="str">
        <f t="shared" si="31"/>
        <v/>
      </c>
      <c r="F514" s="92"/>
      <c r="G514" s="88" t="str">
        <f t="shared" si="29"/>
        <v/>
      </c>
      <c r="H514" s="88" t="str">
        <f t="shared" si="30"/>
        <v/>
      </c>
    </row>
    <row r="515" spans="2:8" ht="11.25" customHeight="1" x14ac:dyDescent="0.2">
      <c r="B515" s="91"/>
      <c r="C515" s="92"/>
      <c r="D515" s="293" t="str">
        <f t="shared" si="28"/>
        <v/>
      </c>
      <c r="E515" s="91" t="str">
        <f t="shared" si="31"/>
        <v/>
      </c>
      <c r="F515" s="92"/>
      <c r="G515" s="88" t="str">
        <f t="shared" si="29"/>
        <v/>
      </c>
      <c r="H515" s="88" t="str">
        <f t="shared" si="30"/>
        <v/>
      </c>
    </row>
    <row r="516" spans="2:8" ht="11.25" customHeight="1" x14ac:dyDescent="0.2">
      <c r="B516" s="91"/>
      <c r="C516" s="92"/>
      <c r="D516" s="293" t="str">
        <f t="shared" si="28"/>
        <v/>
      </c>
      <c r="E516" s="91" t="str">
        <f t="shared" si="31"/>
        <v/>
      </c>
      <c r="F516" s="92"/>
      <c r="G516" s="88" t="str">
        <f t="shared" si="29"/>
        <v/>
      </c>
      <c r="H516" s="88" t="str">
        <f t="shared" si="30"/>
        <v/>
      </c>
    </row>
    <row r="517" spans="2:8" ht="11.25" customHeight="1" x14ac:dyDescent="0.2">
      <c r="B517" s="91"/>
      <c r="C517" s="92"/>
      <c r="D517" s="293" t="str">
        <f t="shared" si="28"/>
        <v/>
      </c>
      <c r="E517" s="91" t="str">
        <f t="shared" si="31"/>
        <v/>
      </c>
      <c r="F517" s="92"/>
      <c r="G517" s="88" t="str">
        <f t="shared" si="29"/>
        <v/>
      </c>
      <c r="H517" s="88" t="str">
        <f t="shared" si="30"/>
        <v/>
      </c>
    </row>
    <row r="518" spans="2:8" ht="11.25" customHeight="1" x14ac:dyDescent="0.2">
      <c r="B518" s="91"/>
      <c r="C518" s="92"/>
      <c r="D518" s="293" t="str">
        <f t="shared" si="28"/>
        <v/>
      </c>
      <c r="E518" s="91" t="str">
        <f t="shared" si="31"/>
        <v/>
      </c>
      <c r="F518" s="92"/>
      <c r="G518" s="88" t="str">
        <f t="shared" si="29"/>
        <v/>
      </c>
      <c r="H518" s="88" t="str">
        <f t="shared" si="30"/>
        <v/>
      </c>
    </row>
    <row r="519" spans="2:8" ht="11.25" customHeight="1" x14ac:dyDescent="0.2">
      <c r="B519" s="91"/>
      <c r="C519" s="92"/>
      <c r="D519" s="293" t="str">
        <f t="shared" si="28"/>
        <v/>
      </c>
      <c r="E519" s="91" t="str">
        <f t="shared" si="31"/>
        <v/>
      </c>
      <c r="F519" s="92"/>
      <c r="G519" s="88" t="str">
        <f t="shared" si="29"/>
        <v/>
      </c>
      <c r="H519" s="88" t="str">
        <f t="shared" si="30"/>
        <v/>
      </c>
    </row>
    <row r="520" spans="2:8" ht="11.25" customHeight="1" x14ac:dyDescent="0.2">
      <c r="B520" s="91"/>
      <c r="C520" s="92"/>
      <c r="D520" s="293" t="str">
        <f t="shared" si="28"/>
        <v/>
      </c>
      <c r="E520" s="91" t="str">
        <f t="shared" si="31"/>
        <v/>
      </c>
      <c r="F520" s="92"/>
      <c r="G520" s="88" t="str">
        <f t="shared" si="29"/>
        <v/>
      </c>
      <c r="H520" s="88" t="str">
        <f t="shared" si="30"/>
        <v/>
      </c>
    </row>
    <row r="521" spans="2:8" ht="11.25" customHeight="1" x14ac:dyDescent="0.2">
      <c r="B521" s="91"/>
      <c r="C521" s="92"/>
      <c r="D521" s="293" t="str">
        <f t="shared" si="28"/>
        <v/>
      </c>
      <c r="E521" s="91" t="str">
        <f t="shared" si="31"/>
        <v/>
      </c>
      <c r="F521" s="92"/>
      <c r="G521" s="88" t="str">
        <f t="shared" si="29"/>
        <v/>
      </c>
      <c r="H521" s="88" t="str">
        <f t="shared" si="30"/>
        <v/>
      </c>
    </row>
    <row r="522" spans="2:8" ht="11.25" customHeight="1" x14ac:dyDescent="0.2">
      <c r="B522" s="91"/>
      <c r="C522" s="92"/>
      <c r="D522" s="293" t="str">
        <f t="shared" si="28"/>
        <v/>
      </c>
      <c r="E522" s="91" t="str">
        <f t="shared" si="31"/>
        <v/>
      </c>
      <c r="F522" s="92"/>
      <c r="G522" s="88" t="str">
        <f t="shared" si="29"/>
        <v/>
      </c>
      <c r="H522" s="88" t="str">
        <f t="shared" si="30"/>
        <v/>
      </c>
    </row>
    <row r="523" spans="2:8" ht="11.25" customHeight="1" x14ac:dyDescent="0.2">
      <c r="B523" s="91"/>
      <c r="C523" s="92"/>
      <c r="D523" s="293" t="str">
        <f t="shared" si="28"/>
        <v/>
      </c>
      <c r="E523" s="91" t="str">
        <f t="shared" si="31"/>
        <v/>
      </c>
      <c r="F523" s="92"/>
      <c r="G523" s="88" t="str">
        <f t="shared" si="29"/>
        <v/>
      </c>
      <c r="H523" s="88" t="str">
        <f t="shared" si="30"/>
        <v/>
      </c>
    </row>
    <row r="524" spans="2:8" ht="11.25" customHeight="1" x14ac:dyDescent="0.2">
      <c r="B524" s="91"/>
      <c r="C524" s="92"/>
      <c r="D524" s="293" t="str">
        <f t="shared" si="28"/>
        <v/>
      </c>
      <c r="E524" s="91" t="str">
        <f t="shared" si="31"/>
        <v/>
      </c>
      <c r="F524" s="92"/>
      <c r="G524" s="88" t="str">
        <f t="shared" si="29"/>
        <v/>
      </c>
      <c r="H524" s="88" t="str">
        <f t="shared" si="30"/>
        <v/>
      </c>
    </row>
    <row r="525" spans="2:8" ht="11.25" customHeight="1" x14ac:dyDescent="0.2">
      <c r="B525" s="91"/>
      <c r="C525" s="92"/>
      <c r="D525" s="293" t="str">
        <f t="shared" si="28"/>
        <v/>
      </c>
      <c r="E525" s="91" t="str">
        <f t="shared" si="31"/>
        <v/>
      </c>
      <c r="F525" s="92"/>
      <c r="G525" s="88" t="str">
        <f t="shared" si="29"/>
        <v/>
      </c>
      <c r="H525" s="88" t="str">
        <f t="shared" si="30"/>
        <v/>
      </c>
    </row>
    <row r="526" spans="2:8" ht="11.25" customHeight="1" x14ac:dyDescent="0.2">
      <c r="B526" s="91"/>
      <c r="C526" s="92"/>
      <c r="D526" s="293" t="str">
        <f t="shared" si="28"/>
        <v/>
      </c>
      <c r="E526" s="91" t="str">
        <f t="shared" si="31"/>
        <v/>
      </c>
      <c r="F526" s="92"/>
      <c r="G526" s="88" t="str">
        <f t="shared" si="29"/>
        <v/>
      </c>
      <c r="H526" s="88" t="str">
        <f t="shared" si="30"/>
        <v/>
      </c>
    </row>
    <row r="527" spans="2:8" ht="11.25" customHeight="1" x14ac:dyDescent="0.2">
      <c r="B527" s="91"/>
      <c r="C527" s="92"/>
      <c r="D527" s="293" t="str">
        <f t="shared" si="28"/>
        <v/>
      </c>
      <c r="E527" s="91" t="str">
        <f t="shared" si="31"/>
        <v/>
      </c>
      <c r="F527" s="92"/>
      <c r="G527" s="88" t="str">
        <f t="shared" si="29"/>
        <v/>
      </c>
      <c r="H527" s="88" t="str">
        <f t="shared" si="30"/>
        <v/>
      </c>
    </row>
    <row r="528" spans="2:8" ht="11.25" customHeight="1" x14ac:dyDescent="0.2">
      <c r="B528" s="91"/>
      <c r="C528" s="92"/>
      <c r="D528" s="293" t="str">
        <f t="shared" si="28"/>
        <v/>
      </c>
      <c r="E528" s="91" t="str">
        <f t="shared" si="31"/>
        <v/>
      </c>
      <c r="F528" s="92"/>
      <c r="G528" s="88" t="str">
        <f t="shared" si="29"/>
        <v/>
      </c>
      <c r="H528" s="88" t="str">
        <f t="shared" si="30"/>
        <v/>
      </c>
    </row>
    <row r="529" spans="2:8" ht="11.25" customHeight="1" x14ac:dyDescent="0.2">
      <c r="B529" s="91"/>
      <c r="C529" s="92"/>
      <c r="D529" s="293" t="str">
        <f t="shared" si="28"/>
        <v/>
      </c>
      <c r="E529" s="91" t="str">
        <f t="shared" si="31"/>
        <v/>
      </c>
      <c r="F529" s="92"/>
      <c r="G529" s="88" t="str">
        <f t="shared" si="29"/>
        <v/>
      </c>
      <c r="H529" s="88" t="str">
        <f t="shared" si="30"/>
        <v/>
      </c>
    </row>
    <row r="530" spans="2:8" ht="11.25" customHeight="1" x14ac:dyDescent="0.2">
      <c r="B530" s="91"/>
      <c r="C530" s="92"/>
      <c r="D530" s="293" t="str">
        <f t="shared" si="28"/>
        <v/>
      </c>
      <c r="E530" s="91" t="str">
        <f t="shared" si="31"/>
        <v/>
      </c>
      <c r="F530" s="92"/>
      <c r="G530" s="88" t="str">
        <f t="shared" si="29"/>
        <v/>
      </c>
      <c r="H530" s="88" t="str">
        <f t="shared" si="30"/>
        <v/>
      </c>
    </row>
    <row r="531" spans="2:8" ht="11.25" customHeight="1" x14ac:dyDescent="0.2">
      <c r="B531" s="91"/>
      <c r="C531" s="92"/>
      <c r="D531" s="293" t="str">
        <f t="shared" si="28"/>
        <v/>
      </c>
      <c r="E531" s="91" t="str">
        <f t="shared" si="31"/>
        <v/>
      </c>
      <c r="F531" s="92"/>
      <c r="G531" s="88" t="str">
        <f t="shared" si="29"/>
        <v/>
      </c>
      <c r="H531" s="88" t="str">
        <f t="shared" si="30"/>
        <v/>
      </c>
    </row>
    <row r="532" spans="2:8" ht="11.25" customHeight="1" x14ac:dyDescent="0.2">
      <c r="B532" s="91"/>
      <c r="C532" s="92"/>
      <c r="D532" s="293" t="str">
        <f t="shared" si="28"/>
        <v/>
      </c>
      <c r="E532" s="91" t="str">
        <f t="shared" si="31"/>
        <v/>
      </c>
      <c r="F532" s="92"/>
      <c r="G532" s="88" t="str">
        <f t="shared" si="29"/>
        <v/>
      </c>
      <c r="H532" s="88" t="str">
        <f t="shared" si="30"/>
        <v/>
      </c>
    </row>
    <row r="533" spans="2:8" ht="11.25" customHeight="1" x14ac:dyDescent="0.2">
      <c r="B533" s="91"/>
      <c r="C533" s="92"/>
      <c r="D533" s="293" t="str">
        <f t="shared" si="28"/>
        <v/>
      </c>
      <c r="E533" s="91" t="str">
        <f t="shared" si="31"/>
        <v/>
      </c>
      <c r="F533" s="92"/>
      <c r="G533" s="88" t="str">
        <f t="shared" si="29"/>
        <v/>
      </c>
      <c r="H533" s="88" t="str">
        <f t="shared" si="30"/>
        <v/>
      </c>
    </row>
    <row r="534" spans="2:8" ht="11.25" customHeight="1" x14ac:dyDescent="0.2">
      <c r="B534" s="91"/>
      <c r="C534" s="92"/>
      <c r="D534" s="293" t="str">
        <f t="shared" si="28"/>
        <v/>
      </c>
      <c r="E534" s="91" t="str">
        <f t="shared" si="31"/>
        <v/>
      </c>
      <c r="F534" s="92"/>
      <c r="G534" s="88" t="str">
        <f t="shared" si="29"/>
        <v/>
      </c>
      <c r="H534" s="88" t="str">
        <f t="shared" si="30"/>
        <v/>
      </c>
    </row>
    <row r="535" spans="2:8" ht="11.25" customHeight="1" x14ac:dyDescent="0.2">
      <c r="B535" s="91"/>
      <c r="C535" s="92"/>
      <c r="D535" s="293" t="str">
        <f t="shared" si="28"/>
        <v/>
      </c>
      <c r="E535" s="91" t="str">
        <f t="shared" si="31"/>
        <v/>
      </c>
      <c r="F535" s="92"/>
      <c r="G535" s="88" t="str">
        <f t="shared" si="29"/>
        <v/>
      </c>
      <c r="H535" s="88" t="str">
        <f t="shared" si="30"/>
        <v/>
      </c>
    </row>
    <row r="536" spans="2:8" ht="11.25" customHeight="1" x14ac:dyDescent="0.2">
      <c r="B536" s="91"/>
      <c r="C536" s="92"/>
      <c r="D536" s="293" t="str">
        <f t="shared" ref="D536:D599" si="32">IF($B536="","","SP_LASTSALEPRICE")</f>
        <v/>
      </c>
      <c r="E536" s="91" t="str">
        <f t="shared" si="31"/>
        <v/>
      </c>
      <c r="F536" s="92"/>
      <c r="G536" s="88" t="str">
        <f t="shared" ref="G536:G599" si="33">IF(OR($C536="",$C537=""),"",IFERROR((C536/C537-1)*100,0))</f>
        <v/>
      </c>
      <c r="H536" s="88" t="str">
        <f t="shared" ref="H536:H599" si="34">IF(OR($F536="",$F537=""),"",IFERROR((F536/F537-1)*100,0))</f>
        <v/>
      </c>
    </row>
    <row r="537" spans="2:8" ht="11.25" customHeight="1" x14ac:dyDescent="0.2">
      <c r="B537" s="91"/>
      <c r="C537" s="92"/>
      <c r="D537" s="293" t="str">
        <f t="shared" si="32"/>
        <v/>
      </c>
      <c r="E537" s="91" t="str">
        <f t="shared" ref="E537:E600" si="35">IF($B537="","",IF(WEEKDAY($B537,11)=6,$B537-1,IF(WEEKDAY($B537,11)=7,$B537-2,$B537)))</f>
        <v/>
      </c>
      <c r="F537" s="92"/>
      <c r="G537" s="88" t="str">
        <f t="shared" si="33"/>
        <v/>
      </c>
      <c r="H537" s="88" t="str">
        <f t="shared" si="34"/>
        <v/>
      </c>
    </row>
    <row r="538" spans="2:8" ht="11.25" customHeight="1" x14ac:dyDescent="0.2">
      <c r="B538" s="91"/>
      <c r="C538" s="92"/>
      <c r="D538" s="293" t="str">
        <f t="shared" si="32"/>
        <v/>
      </c>
      <c r="E538" s="91" t="str">
        <f t="shared" si="35"/>
        <v/>
      </c>
      <c r="F538" s="92"/>
      <c r="G538" s="88" t="str">
        <f t="shared" si="33"/>
        <v/>
      </c>
      <c r="H538" s="88" t="str">
        <f t="shared" si="34"/>
        <v/>
      </c>
    </row>
    <row r="539" spans="2:8" ht="11.25" customHeight="1" x14ac:dyDescent="0.2">
      <c r="B539" s="91"/>
      <c r="C539" s="92"/>
      <c r="D539" s="293" t="str">
        <f t="shared" si="32"/>
        <v/>
      </c>
      <c r="E539" s="91" t="str">
        <f t="shared" si="35"/>
        <v/>
      </c>
      <c r="F539" s="92"/>
      <c r="G539" s="88" t="str">
        <f t="shared" si="33"/>
        <v/>
      </c>
      <c r="H539" s="88" t="str">
        <f t="shared" si="34"/>
        <v/>
      </c>
    </row>
    <row r="540" spans="2:8" ht="11.25" customHeight="1" x14ac:dyDescent="0.2">
      <c r="B540" s="91"/>
      <c r="C540" s="92"/>
      <c r="D540" s="293" t="str">
        <f t="shared" si="32"/>
        <v/>
      </c>
      <c r="E540" s="91" t="str">
        <f t="shared" si="35"/>
        <v/>
      </c>
      <c r="F540" s="92"/>
      <c r="G540" s="88" t="str">
        <f t="shared" si="33"/>
        <v/>
      </c>
      <c r="H540" s="88" t="str">
        <f t="shared" si="34"/>
        <v/>
      </c>
    </row>
    <row r="541" spans="2:8" ht="11.25" customHeight="1" x14ac:dyDescent="0.2">
      <c r="B541" s="91"/>
      <c r="C541" s="92"/>
      <c r="D541" s="293" t="str">
        <f t="shared" si="32"/>
        <v/>
      </c>
      <c r="E541" s="91" t="str">
        <f t="shared" si="35"/>
        <v/>
      </c>
      <c r="F541" s="92"/>
      <c r="G541" s="88" t="str">
        <f t="shared" si="33"/>
        <v/>
      </c>
      <c r="H541" s="88" t="str">
        <f t="shared" si="34"/>
        <v/>
      </c>
    </row>
    <row r="542" spans="2:8" ht="11.25" customHeight="1" x14ac:dyDescent="0.2">
      <c r="B542" s="91"/>
      <c r="C542" s="92"/>
      <c r="D542" s="293" t="str">
        <f t="shared" si="32"/>
        <v/>
      </c>
      <c r="E542" s="91" t="str">
        <f t="shared" si="35"/>
        <v/>
      </c>
      <c r="F542" s="92"/>
      <c r="G542" s="88" t="str">
        <f t="shared" si="33"/>
        <v/>
      </c>
      <c r="H542" s="88" t="str">
        <f t="shared" si="34"/>
        <v/>
      </c>
    </row>
    <row r="543" spans="2:8" ht="11.25" customHeight="1" x14ac:dyDescent="0.2">
      <c r="B543" s="91"/>
      <c r="C543" s="92"/>
      <c r="D543" s="293" t="str">
        <f t="shared" si="32"/>
        <v/>
      </c>
      <c r="E543" s="91" t="str">
        <f t="shared" si="35"/>
        <v/>
      </c>
      <c r="F543" s="92"/>
      <c r="G543" s="88" t="str">
        <f t="shared" si="33"/>
        <v/>
      </c>
      <c r="H543" s="88" t="str">
        <f t="shared" si="34"/>
        <v/>
      </c>
    </row>
    <row r="544" spans="2:8" ht="11.25" customHeight="1" x14ac:dyDescent="0.2">
      <c r="B544" s="91"/>
      <c r="C544" s="92"/>
      <c r="D544" s="293" t="str">
        <f t="shared" si="32"/>
        <v/>
      </c>
      <c r="E544" s="91" t="str">
        <f t="shared" si="35"/>
        <v/>
      </c>
      <c r="F544" s="92"/>
      <c r="G544" s="88" t="str">
        <f t="shared" si="33"/>
        <v/>
      </c>
      <c r="H544" s="88" t="str">
        <f t="shared" si="34"/>
        <v/>
      </c>
    </row>
    <row r="545" spans="2:8" ht="11.25" customHeight="1" x14ac:dyDescent="0.2">
      <c r="B545" s="91"/>
      <c r="C545" s="92"/>
      <c r="D545" s="293" t="str">
        <f t="shared" si="32"/>
        <v/>
      </c>
      <c r="E545" s="91" t="str">
        <f t="shared" si="35"/>
        <v/>
      </c>
      <c r="F545" s="92"/>
      <c r="G545" s="88" t="str">
        <f t="shared" si="33"/>
        <v/>
      </c>
      <c r="H545" s="88" t="str">
        <f t="shared" si="34"/>
        <v/>
      </c>
    </row>
    <row r="546" spans="2:8" ht="11.25" customHeight="1" x14ac:dyDescent="0.2">
      <c r="B546" s="91"/>
      <c r="C546" s="92"/>
      <c r="D546" s="293" t="str">
        <f t="shared" si="32"/>
        <v/>
      </c>
      <c r="E546" s="91" t="str">
        <f t="shared" si="35"/>
        <v/>
      </c>
      <c r="F546" s="92"/>
      <c r="G546" s="88" t="str">
        <f t="shared" si="33"/>
        <v/>
      </c>
      <c r="H546" s="88" t="str">
        <f t="shared" si="34"/>
        <v/>
      </c>
    </row>
    <row r="547" spans="2:8" ht="11.25" customHeight="1" x14ac:dyDescent="0.2">
      <c r="B547" s="91"/>
      <c r="C547" s="92"/>
      <c r="D547" s="293" t="str">
        <f t="shared" si="32"/>
        <v/>
      </c>
      <c r="E547" s="91" t="str">
        <f t="shared" si="35"/>
        <v/>
      </c>
      <c r="F547" s="92"/>
      <c r="G547" s="88" t="str">
        <f t="shared" si="33"/>
        <v/>
      </c>
      <c r="H547" s="88" t="str">
        <f t="shared" si="34"/>
        <v/>
      </c>
    </row>
    <row r="548" spans="2:8" ht="11.25" customHeight="1" x14ac:dyDescent="0.2">
      <c r="B548" s="91"/>
      <c r="C548" s="92"/>
      <c r="D548" s="293" t="str">
        <f t="shared" si="32"/>
        <v/>
      </c>
      <c r="E548" s="91" t="str">
        <f t="shared" si="35"/>
        <v/>
      </c>
      <c r="F548" s="92"/>
      <c r="G548" s="88" t="str">
        <f t="shared" si="33"/>
        <v/>
      </c>
      <c r="H548" s="88" t="str">
        <f t="shared" si="34"/>
        <v/>
      </c>
    </row>
    <row r="549" spans="2:8" ht="11.25" customHeight="1" x14ac:dyDescent="0.2">
      <c r="B549" s="91"/>
      <c r="C549" s="92"/>
      <c r="D549" s="293" t="str">
        <f t="shared" si="32"/>
        <v/>
      </c>
      <c r="E549" s="91" t="str">
        <f t="shared" si="35"/>
        <v/>
      </c>
      <c r="F549" s="92"/>
      <c r="G549" s="88" t="str">
        <f t="shared" si="33"/>
        <v/>
      </c>
      <c r="H549" s="88" t="str">
        <f t="shared" si="34"/>
        <v/>
      </c>
    </row>
    <row r="550" spans="2:8" ht="11.25" customHeight="1" x14ac:dyDescent="0.2">
      <c r="B550" s="91"/>
      <c r="C550" s="92"/>
      <c r="D550" s="293" t="str">
        <f t="shared" si="32"/>
        <v/>
      </c>
      <c r="E550" s="91" t="str">
        <f t="shared" si="35"/>
        <v/>
      </c>
      <c r="F550" s="92"/>
      <c r="G550" s="88" t="str">
        <f t="shared" si="33"/>
        <v/>
      </c>
      <c r="H550" s="88" t="str">
        <f t="shared" si="34"/>
        <v/>
      </c>
    </row>
    <row r="551" spans="2:8" ht="11.25" customHeight="1" x14ac:dyDescent="0.2">
      <c r="B551" s="91"/>
      <c r="C551" s="92"/>
      <c r="D551" s="293" t="str">
        <f t="shared" si="32"/>
        <v/>
      </c>
      <c r="E551" s="91" t="str">
        <f t="shared" si="35"/>
        <v/>
      </c>
      <c r="F551" s="92"/>
      <c r="G551" s="88" t="str">
        <f t="shared" si="33"/>
        <v/>
      </c>
      <c r="H551" s="88" t="str">
        <f t="shared" si="34"/>
        <v/>
      </c>
    </row>
    <row r="552" spans="2:8" ht="11.25" customHeight="1" x14ac:dyDescent="0.2">
      <c r="B552" s="91"/>
      <c r="C552" s="92"/>
      <c r="D552" s="293" t="str">
        <f t="shared" si="32"/>
        <v/>
      </c>
      <c r="E552" s="91" t="str">
        <f t="shared" si="35"/>
        <v/>
      </c>
      <c r="F552" s="92"/>
      <c r="G552" s="88" t="str">
        <f t="shared" si="33"/>
        <v/>
      </c>
      <c r="H552" s="88" t="str">
        <f t="shared" si="34"/>
        <v/>
      </c>
    </row>
    <row r="553" spans="2:8" ht="11.25" customHeight="1" x14ac:dyDescent="0.2">
      <c r="B553" s="91"/>
      <c r="C553" s="92"/>
      <c r="D553" s="293" t="str">
        <f t="shared" si="32"/>
        <v/>
      </c>
      <c r="E553" s="91" t="str">
        <f t="shared" si="35"/>
        <v/>
      </c>
      <c r="F553" s="92"/>
      <c r="G553" s="88" t="str">
        <f t="shared" si="33"/>
        <v/>
      </c>
      <c r="H553" s="88" t="str">
        <f t="shared" si="34"/>
        <v/>
      </c>
    </row>
    <row r="554" spans="2:8" ht="11.25" customHeight="1" x14ac:dyDescent="0.2">
      <c r="B554" s="91"/>
      <c r="C554" s="92"/>
      <c r="D554" s="293" t="str">
        <f t="shared" si="32"/>
        <v/>
      </c>
      <c r="E554" s="91" t="str">
        <f t="shared" si="35"/>
        <v/>
      </c>
      <c r="F554" s="92"/>
      <c r="G554" s="88" t="str">
        <f t="shared" si="33"/>
        <v/>
      </c>
      <c r="H554" s="88" t="str">
        <f t="shared" si="34"/>
        <v/>
      </c>
    </row>
    <row r="555" spans="2:8" ht="11.25" customHeight="1" x14ac:dyDescent="0.2">
      <c r="B555" s="91"/>
      <c r="C555" s="92"/>
      <c r="D555" s="293" t="str">
        <f t="shared" si="32"/>
        <v/>
      </c>
      <c r="E555" s="91" t="str">
        <f t="shared" si="35"/>
        <v/>
      </c>
      <c r="F555" s="92"/>
      <c r="G555" s="88" t="str">
        <f t="shared" si="33"/>
        <v/>
      </c>
      <c r="H555" s="88" t="str">
        <f t="shared" si="34"/>
        <v/>
      </c>
    </row>
    <row r="556" spans="2:8" ht="11.25" customHeight="1" x14ac:dyDescent="0.2">
      <c r="B556" s="91"/>
      <c r="C556" s="92"/>
      <c r="D556" s="293" t="str">
        <f t="shared" si="32"/>
        <v/>
      </c>
      <c r="E556" s="91" t="str">
        <f t="shared" si="35"/>
        <v/>
      </c>
      <c r="F556" s="92"/>
      <c r="G556" s="88" t="str">
        <f t="shared" si="33"/>
        <v/>
      </c>
      <c r="H556" s="88" t="str">
        <f t="shared" si="34"/>
        <v/>
      </c>
    </row>
    <row r="557" spans="2:8" ht="11.25" customHeight="1" x14ac:dyDescent="0.2">
      <c r="B557" s="91"/>
      <c r="C557" s="92"/>
      <c r="D557" s="293" t="str">
        <f t="shared" si="32"/>
        <v/>
      </c>
      <c r="E557" s="91" t="str">
        <f t="shared" si="35"/>
        <v/>
      </c>
      <c r="F557" s="92"/>
      <c r="G557" s="88" t="str">
        <f t="shared" si="33"/>
        <v/>
      </c>
      <c r="H557" s="88" t="str">
        <f t="shared" si="34"/>
        <v/>
      </c>
    </row>
    <row r="558" spans="2:8" ht="11.25" customHeight="1" x14ac:dyDescent="0.2">
      <c r="B558" s="91"/>
      <c r="C558" s="92"/>
      <c r="D558" s="293" t="str">
        <f t="shared" si="32"/>
        <v/>
      </c>
      <c r="E558" s="91" t="str">
        <f t="shared" si="35"/>
        <v/>
      </c>
      <c r="F558" s="92"/>
      <c r="G558" s="88" t="str">
        <f t="shared" si="33"/>
        <v/>
      </c>
      <c r="H558" s="88" t="str">
        <f t="shared" si="34"/>
        <v/>
      </c>
    </row>
    <row r="559" spans="2:8" ht="11.25" customHeight="1" x14ac:dyDescent="0.2">
      <c r="B559" s="91"/>
      <c r="C559" s="92"/>
      <c r="D559" s="293" t="str">
        <f t="shared" si="32"/>
        <v/>
      </c>
      <c r="E559" s="91" t="str">
        <f t="shared" si="35"/>
        <v/>
      </c>
      <c r="F559" s="92"/>
      <c r="G559" s="88" t="str">
        <f t="shared" si="33"/>
        <v/>
      </c>
      <c r="H559" s="88" t="str">
        <f t="shared" si="34"/>
        <v/>
      </c>
    </row>
    <row r="560" spans="2:8" ht="11.25" customHeight="1" x14ac:dyDescent="0.2">
      <c r="B560" s="91"/>
      <c r="C560" s="92"/>
      <c r="D560" s="293" t="str">
        <f t="shared" si="32"/>
        <v/>
      </c>
      <c r="E560" s="91" t="str">
        <f t="shared" si="35"/>
        <v/>
      </c>
      <c r="F560" s="92"/>
      <c r="G560" s="88" t="str">
        <f t="shared" si="33"/>
        <v/>
      </c>
      <c r="H560" s="88" t="str">
        <f t="shared" si="34"/>
        <v/>
      </c>
    </row>
    <row r="561" spans="2:8" ht="11.25" customHeight="1" x14ac:dyDescent="0.2">
      <c r="B561" s="91"/>
      <c r="C561" s="92"/>
      <c r="D561" s="293" t="str">
        <f t="shared" si="32"/>
        <v/>
      </c>
      <c r="E561" s="91" t="str">
        <f t="shared" si="35"/>
        <v/>
      </c>
      <c r="F561" s="92"/>
      <c r="G561" s="88" t="str">
        <f t="shared" si="33"/>
        <v/>
      </c>
      <c r="H561" s="88" t="str">
        <f t="shared" si="34"/>
        <v/>
      </c>
    </row>
    <row r="562" spans="2:8" ht="11.25" customHeight="1" x14ac:dyDescent="0.2">
      <c r="B562" s="91"/>
      <c r="C562" s="92"/>
      <c r="D562" s="293" t="str">
        <f t="shared" si="32"/>
        <v/>
      </c>
      <c r="E562" s="91" t="str">
        <f t="shared" si="35"/>
        <v/>
      </c>
      <c r="F562" s="92"/>
      <c r="G562" s="88" t="str">
        <f t="shared" si="33"/>
        <v/>
      </c>
      <c r="H562" s="88" t="str">
        <f t="shared" si="34"/>
        <v/>
      </c>
    </row>
    <row r="563" spans="2:8" ht="11.25" customHeight="1" x14ac:dyDescent="0.2">
      <c r="B563" s="91"/>
      <c r="C563" s="92"/>
      <c r="D563" s="293" t="str">
        <f t="shared" si="32"/>
        <v/>
      </c>
      <c r="E563" s="91" t="str">
        <f t="shared" si="35"/>
        <v/>
      </c>
      <c r="F563" s="92"/>
      <c r="G563" s="88" t="str">
        <f t="shared" si="33"/>
        <v/>
      </c>
      <c r="H563" s="88" t="str">
        <f t="shared" si="34"/>
        <v/>
      </c>
    </row>
    <row r="564" spans="2:8" ht="11.25" customHeight="1" x14ac:dyDescent="0.2">
      <c r="B564" s="91"/>
      <c r="C564" s="92"/>
      <c r="D564" s="293" t="str">
        <f t="shared" si="32"/>
        <v/>
      </c>
      <c r="E564" s="91" t="str">
        <f t="shared" si="35"/>
        <v/>
      </c>
      <c r="F564" s="92"/>
      <c r="G564" s="88" t="str">
        <f t="shared" si="33"/>
        <v/>
      </c>
      <c r="H564" s="88" t="str">
        <f t="shared" si="34"/>
        <v/>
      </c>
    </row>
    <row r="565" spans="2:8" ht="11.25" customHeight="1" x14ac:dyDescent="0.2">
      <c r="B565" s="91"/>
      <c r="C565" s="92"/>
      <c r="D565" s="293" t="str">
        <f t="shared" si="32"/>
        <v/>
      </c>
      <c r="E565" s="91" t="str">
        <f t="shared" si="35"/>
        <v/>
      </c>
      <c r="F565" s="92"/>
      <c r="G565" s="88" t="str">
        <f t="shared" si="33"/>
        <v/>
      </c>
      <c r="H565" s="88" t="str">
        <f t="shared" si="34"/>
        <v/>
      </c>
    </row>
    <row r="566" spans="2:8" ht="11.25" customHeight="1" x14ac:dyDescent="0.2">
      <c r="B566" s="91"/>
      <c r="C566" s="92"/>
      <c r="D566" s="293" t="str">
        <f t="shared" si="32"/>
        <v/>
      </c>
      <c r="E566" s="91" t="str">
        <f t="shared" si="35"/>
        <v/>
      </c>
      <c r="F566" s="92"/>
      <c r="G566" s="88" t="str">
        <f t="shared" si="33"/>
        <v/>
      </c>
      <c r="H566" s="88" t="str">
        <f t="shared" si="34"/>
        <v/>
      </c>
    </row>
    <row r="567" spans="2:8" ht="11.25" customHeight="1" x14ac:dyDescent="0.2">
      <c r="B567" s="91"/>
      <c r="C567" s="92"/>
      <c r="D567" s="293" t="str">
        <f t="shared" si="32"/>
        <v/>
      </c>
      <c r="E567" s="91" t="str">
        <f t="shared" si="35"/>
        <v/>
      </c>
      <c r="F567" s="92"/>
      <c r="G567" s="88" t="str">
        <f t="shared" si="33"/>
        <v/>
      </c>
      <c r="H567" s="88" t="str">
        <f t="shared" si="34"/>
        <v/>
      </c>
    </row>
    <row r="568" spans="2:8" ht="11.25" customHeight="1" x14ac:dyDescent="0.2">
      <c r="B568" s="91"/>
      <c r="C568" s="92"/>
      <c r="D568" s="293" t="str">
        <f t="shared" si="32"/>
        <v/>
      </c>
      <c r="E568" s="91" t="str">
        <f t="shared" si="35"/>
        <v/>
      </c>
      <c r="F568" s="92"/>
      <c r="G568" s="88" t="str">
        <f t="shared" si="33"/>
        <v/>
      </c>
      <c r="H568" s="88" t="str">
        <f t="shared" si="34"/>
        <v/>
      </c>
    </row>
    <row r="569" spans="2:8" ht="11.25" customHeight="1" x14ac:dyDescent="0.2">
      <c r="B569" s="91"/>
      <c r="C569" s="92"/>
      <c r="D569" s="293" t="str">
        <f t="shared" si="32"/>
        <v/>
      </c>
      <c r="E569" s="91" t="str">
        <f t="shared" si="35"/>
        <v/>
      </c>
      <c r="F569" s="92"/>
      <c r="G569" s="88" t="str">
        <f t="shared" si="33"/>
        <v/>
      </c>
      <c r="H569" s="88" t="str">
        <f t="shared" si="34"/>
        <v/>
      </c>
    </row>
    <row r="570" spans="2:8" ht="11.25" customHeight="1" x14ac:dyDescent="0.2">
      <c r="B570" s="91"/>
      <c r="C570" s="92"/>
      <c r="D570" s="293" t="str">
        <f t="shared" si="32"/>
        <v/>
      </c>
      <c r="E570" s="91" t="str">
        <f t="shared" si="35"/>
        <v/>
      </c>
      <c r="F570" s="92"/>
      <c r="G570" s="88" t="str">
        <f t="shared" si="33"/>
        <v/>
      </c>
      <c r="H570" s="88" t="str">
        <f t="shared" si="34"/>
        <v/>
      </c>
    </row>
    <row r="571" spans="2:8" ht="11.25" customHeight="1" x14ac:dyDescent="0.2">
      <c r="B571" s="91"/>
      <c r="C571" s="92"/>
      <c r="D571" s="293" t="str">
        <f t="shared" si="32"/>
        <v/>
      </c>
      <c r="E571" s="91" t="str">
        <f t="shared" si="35"/>
        <v/>
      </c>
      <c r="F571" s="92"/>
      <c r="G571" s="88" t="str">
        <f t="shared" si="33"/>
        <v/>
      </c>
      <c r="H571" s="88" t="str">
        <f t="shared" si="34"/>
        <v/>
      </c>
    </row>
    <row r="572" spans="2:8" ht="11.25" customHeight="1" x14ac:dyDescent="0.2">
      <c r="B572" s="91"/>
      <c r="C572" s="92"/>
      <c r="D572" s="293" t="str">
        <f t="shared" si="32"/>
        <v/>
      </c>
      <c r="E572" s="91" t="str">
        <f t="shared" si="35"/>
        <v/>
      </c>
      <c r="F572" s="92"/>
      <c r="G572" s="88" t="str">
        <f t="shared" si="33"/>
        <v/>
      </c>
      <c r="H572" s="88" t="str">
        <f t="shared" si="34"/>
        <v/>
      </c>
    </row>
    <row r="573" spans="2:8" ht="11.25" customHeight="1" x14ac:dyDescent="0.2">
      <c r="B573" s="91"/>
      <c r="C573" s="92"/>
      <c r="D573" s="293" t="str">
        <f t="shared" si="32"/>
        <v/>
      </c>
      <c r="E573" s="91" t="str">
        <f t="shared" si="35"/>
        <v/>
      </c>
      <c r="F573" s="92"/>
      <c r="G573" s="88" t="str">
        <f t="shared" si="33"/>
        <v/>
      </c>
      <c r="H573" s="88" t="str">
        <f t="shared" si="34"/>
        <v/>
      </c>
    </row>
    <row r="574" spans="2:8" ht="11.25" customHeight="1" x14ac:dyDescent="0.2">
      <c r="B574" s="91"/>
      <c r="C574" s="92"/>
      <c r="D574" s="293" t="str">
        <f t="shared" si="32"/>
        <v/>
      </c>
      <c r="E574" s="91" t="str">
        <f t="shared" si="35"/>
        <v/>
      </c>
      <c r="F574" s="92"/>
      <c r="G574" s="88" t="str">
        <f t="shared" si="33"/>
        <v/>
      </c>
      <c r="H574" s="88" t="str">
        <f t="shared" si="34"/>
        <v/>
      </c>
    </row>
    <row r="575" spans="2:8" ht="11.25" customHeight="1" x14ac:dyDescent="0.2">
      <c r="B575" s="91"/>
      <c r="C575" s="92"/>
      <c r="D575" s="293" t="str">
        <f t="shared" si="32"/>
        <v/>
      </c>
      <c r="E575" s="91" t="str">
        <f t="shared" si="35"/>
        <v/>
      </c>
      <c r="F575" s="92"/>
      <c r="G575" s="88" t="str">
        <f t="shared" si="33"/>
        <v/>
      </c>
      <c r="H575" s="88" t="str">
        <f t="shared" si="34"/>
        <v/>
      </c>
    </row>
    <row r="576" spans="2:8" ht="11.25" customHeight="1" x14ac:dyDescent="0.2">
      <c r="B576" s="91"/>
      <c r="C576" s="92"/>
      <c r="D576" s="293" t="str">
        <f t="shared" si="32"/>
        <v/>
      </c>
      <c r="E576" s="91" t="str">
        <f t="shared" si="35"/>
        <v/>
      </c>
      <c r="F576" s="92"/>
      <c r="G576" s="88" t="str">
        <f t="shared" si="33"/>
        <v/>
      </c>
      <c r="H576" s="88" t="str">
        <f t="shared" si="34"/>
        <v/>
      </c>
    </row>
    <row r="577" spans="2:8" ht="11.25" customHeight="1" x14ac:dyDescent="0.2">
      <c r="B577" s="91"/>
      <c r="C577" s="92"/>
      <c r="D577" s="293" t="str">
        <f t="shared" si="32"/>
        <v/>
      </c>
      <c r="E577" s="91" t="str">
        <f t="shared" si="35"/>
        <v/>
      </c>
      <c r="F577" s="92"/>
      <c r="G577" s="88" t="str">
        <f t="shared" si="33"/>
        <v/>
      </c>
      <c r="H577" s="88" t="str">
        <f t="shared" si="34"/>
        <v/>
      </c>
    </row>
    <row r="578" spans="2:8" ht="11.25" customHeight="1" x14ac:dyDescent="0.2">
      <c r="B578" s="91"/>
      <c r="C578" s="92"/>
      <c r="D578" s="293" t="str">
        <f t="shared" si="32"/>
        <v/>
      </c>
      <c r="E578" s="91" t="str">
        <f t="shared" si="35"/>
        <v/>
      </c>
      <c r="F578" s="92"/>
      <c r="G578" s="88" t="str">
        <f t="shared" si="33"/>
        <v/>
      </c>
      <c r="H578" s="88" t="str">
        <f t="shared" si="34"/>
        <v/>
      </c>
    </row>
    <row r="579" spans="2:8" ht="11.25" customHeight="1" x14ac:dyDescent="0.2">
      <c r="B579" s="91"/>
      <c r="C579" s="92"/>
      <c r="D579" s="293" t="str">
        <f t="shared" si="32"/>
        <v/>
      </c>
      <c r="E579" s="91" t="str">
        <f t="shared" si="35"/>
        <v/>
      </c>
      <c r="F579" s="92"/>
      <c r="G579" s="88" t="str">
        <f t="shared" si="33"/>
        <v/>
      </c>
      <c r="H579" s="88" t="str">
        <f t="shared" si="34"/>
        <v/>
      </c>
    </row>
    <row r="580" spans="2:8" ht="11.25" customHeight="1" x14ac:dyDescent="0.2">
      <c r="B580" s="91"/>
      <c r="C580" s="92"/>
      <c r="D580" s="293" t="str">
        <f t="shared" si="32"/>
        <v/>
      </c>
      <c r="E580" s="91" t="str">
        <f t="shared" si="35"/>
        <v/>
      </c>
      <c r="F580" s="92"/>
      <c r="G580" s="88" t="str">
        <f t="shared" si="33"/>
        <v/>
      </c>
      <c r="H580" s="88" t="str">
        <f t="shared" si="34"/>
        <v/>
      </c>
    </row>
    <row r="581" spans="2:8" ht="11.25" customHeight="1" x14ac:dyDescent="0.2">
      <c r="B581" s="91"/>
      <c r="C581" s="92"/>
      <c r="D581" s="293" t="str">
        <f t="shared" si="32"/>
        <v/>
      </c>
      <c r="E581" s="91" t="str">
        <f t="shared" si="35"/>
        <v/>
      </c>
      <c r="F581" s="92"/>
      <c r="G581" s="88" t="str">
        <f t="shared" si="33"/>
        <v/>
      </c>
      <c r="H581" s="88" t="str">
        <f t="shared" si="34"/>
        <v/>
      </c>
    </row>
    <row r="582" spans="2:8" ht="11.25" customHeight="1" x14ac:dyDescent="0.2">
      <c r="B582" s="91"/>
      <c r="C582" s="92"/>
      <c r="D582" s="293" t="str">
        <f t="shared" si="32"/>
        <v/>
      </c>
      <c r="E582" s="91" t="str">
        <f t="shared" si="35"/>
        <v/>
      </c>
      <c r="F582" s="92"/>
      <c r="G582" s="88" t="str">
        <f t="shared" si="33"/>
        <v/>
      </c>
      <c r="H582" s="88" t="str">
        <f t="shared" si="34"/>
        <v/>
      </c>
    </row>
    <row r="583" spans="2:8" ht="11.25" customHeight="1" x14ac:dyDescent="0.2">
      <c r="B583" s="91"/>
      <c r="C583" s="92"/>
      <c r="D583" s="293" t="str">
        <f t="shared" si="32"/>
        <v/>
      </c>
      <c r="E583" s="91" t="str">
        <f t="shared" si="35"/>
        <v/>
      </c>
      <c r="F583" s="92"/>
      <c r="G583" s="88" t="str">
        <f t="shared" si="33"/>
        <v/>
      </c>
      <c r="H583" s="88" t="str">
        <f t="shared" si="34"/>
        <v/>
      </c>
    </row>
    <row r="584" spans="2:8" ht="11.25" customHeight="1" x14ac:dyDescent="0.2">
      <c r="B584" s="91"/>
      <c r="C584" s="92"/>
      <c r="D584" s="293" t="str">
        <f t="shared" si="32"/>
        <v/>
      </c>
      <c r="E584" s="91" t="str">
        <f t="shared" si="35"/>
        <v/>
      </c>
      <c r="F584" s="92"/>
      <c r="G584" s="88" t="str">
        <f t="shared" si="33"/>
        <v/>
      </c>
      <c r="H584" s="88" t="str">
        <f t="shared" si="34"/>
        <v/>
      </c>
    </row>
    <row r="585" spans="2:8" ht="11.25" customHeight="1" x14ac:dyDescent="0.2">
      <c r="B585" s="91"/>
      <c r="C585" s="92"/>
      <c r="D585" s="293" t="str">
        <f t="shared" si="32"/>
        <v/>
      </c>
      <c r="E585" s="91" t="str">
        <f t="shared" si="35"/>
        <v/>
      </c>
      <c r="F585" s="92"/>
      <c r="G585" s="88" t="str">
        <f t="shared" si="33"/>
        <v/>
      </c>
      <c r="H585" s="88" t="str">
        <f t="shared" si="34"/>
        <v/>
      </c>
    </row>
    <row r="586" spans="2:8" ht="11.25" customHeight="1" x14ac:dyDescent="0.2">
      <c r="B586" s="91"/>
      <c r="C586" s="92"/>
      <c r="D586" s="293" t="str">
        <f t="shared" si="32"/>
        <v/>
      </c>
      <c r="E586" s="91" t="str">
        <f t="shared" si="35"/>
        <v/>
      </c>
      <c r="F586" s="92"/>
      <c r="G586" s="88" t="str">
        <f t="shared" si="33"/>
        <v/>
      </c>
      <c r="H586" s="88" t="str">
        <f t="shared" si="34"/>
        <v/>
      </c>
    </row>
    <row r="587" spans="2:8" ht="11.25" customHeight="1" x14ac:dyDescent="0.2">
      <c r="B587" s="91"/>
      <c r="C587" s="92"/>
      <c r="D587" s="293" t="str">
        <f t="shared" si="32"/>
        <v/>
      </c>
      <c r="E587" s="91" t="str">
        <f t="shared" si="35"/>
        <v/>
      </c>
      <c r="F587" s="92"/>
      <c r="G587" s="88" t="str">
        <f t="shared" si="33"/>
        <v/>
      </c>
      <c r="H587" s="88" t="str">
        <f t="shared" si="34"/>
        <v/>
      </c>
    </row>
    <row r="588" spans="2:8" ht="11.25" customHeight="1" x14ac:dyDescent="0.2">
      <c r="B588" s="91"/>
      <c r="C588" s="92"/>
      <c r="D588" s="293" t="str">
        <f t="shared" si="32"/>
        <v/>
      </c>
      <c r="E588" s="91" t="str">
        <f t="shared" si="35"/>
        <v/>
      </c>
      <c r="F588" s="92"/>
      <c r="G588" s="88" t="str">
        <f t="shared" si="33"/>
        <v/>
      </c>
      <c r="H588" s="88" t="str">
        <f t="shared" si="34"/>
        <v/>
      </c>
    </row>
    <row r="589" spans="2:8" ht="11.25" customHeight="1" x14ac:dyDescent="0.2">
      <c r="B589" s="91"/>
      <c r="C589" s="92"/>
      <c r="D589" s="293" t="str">
        <f t="shared" si="32"/>
        <v/>
      </c>
      <c r="E589" s="91" t="str">
        <f t="shared" si="35"/>
        <v/>
      </c>
      <c r="F589" s="92"/>
      <c r="G589" s="88" t="str">
        <f t="shared" si="33"/>
        <v/>
      </c>
      <c r="H589" s="88" t="str">
        <f t="shared" si="34"/>
        <v/>
      </c>
    </row>
    <row r="590" spans="2:8" ht="11.25" customHeight="1" x14ac:dyDescent="0.2">
      <c r="B590" s="91"/>
      <c r="C590" s="92"/>
      <c r="D590" s="293" t="str">
        <f t="shared" si="32"/>
        <v/>
      </c>
      <c r="E590" s="91" t="str">
        <f t="shared" si="35"/>
        <v/>
      </c>
      <c r="F590" s="92"/>
      <c r="G590" s="88" t="str">
        <f t="shared" si="33"/>
        <v/>
      </c>
      <c r="H590" s="88" t="str">
        <f t="shared" si="34"/>
        <v/>
      </c>
    </row>
    <row r="591" spans="2:8" ht="11.25" customHeight="1" x14ac:dyDescent="0.2">
      <c r="B591" s="91"/>
      <c r="C591" s="92"/>
      <c r="D591" s="293" t="str">
        <f t="shared" si="32"/>
        <v/>
      </c>
      <c r="E591" s="91" t="str">
        <f t="shared" si="35"/>
        <v/>
      </c>
      <c r="F591" s="92"/>
      <c r="G591" s="88" t="str">
        <f t="shared" si="33"/>
        <v/>
      </c>
      <c r="H591" s="88" t="str">
        <f t="shared" si="34"/>
        <v/>
      </c>
    </row>
    <row r="592" spans="2:8" ht="11.25" customHeight="1" x14ac:dyDescent="0.2">
      <c r="B592" s="91"/>
      <c r="C592" s="92"/>
      <c r="D592" s="293" t="str">
        <f t="shared" si="32"/>
        <v/>
      </c>
      <c r="E592" s="91" t="str">
        <f t="shared" si="35"/>
        <v/>
      </c>
      <c r="F592" s="92"/>
      <c r="G592" s="88" t="str">
        <f t="shared" si="33"/>
        <v/>
      </c>
      <c r="H592" s="88" t="str">
        <f t="shared" si="34"/>
        <v/>
      </c>
    </row>
    <row r="593" spans="2:8" ht="11.25" customHeight="1" x14ac:dyDescent="0.2">
      <c r="B593" s="91"/>
      <c r="C593" s="92"/>
      <c r="D593" s="293" t="str">
        <f t="shared" si="32"/>
        <v/>
      </c>
      <c r="E593" s="91" t="str">
        <f t="shared" si="35"/>
        <v/>
      </c>
      <c r="F593" s="92"/>
      <c r="G593" s="88" t="str">
        <f t="shared" si="33"/>
        <v/>
      </c>
      <c r="H593" s="88" t="str">
        <f t="shared" si="34"/>
        <v/>
      </c>
    </row>
    <row r="594" spans="2:8" ht="11.25" customHeight="1" x14ac:dyDescent="0.2">
      <c r="B594" s="91"/>
      <c r="C594" s="92"/>
      <c r="D594" s="293" t="str">
        <f t="shared" si="32"/>
        <v/>
      </c>
      <c r="E594" s="91" t="str">
        <f t="shared" si="35"/>
        <v/>
      </c>
      <c r="F594" s="92"/>
      <c r="G594" s="88" t="str">
        <f t="shared" si="33"/>
        <v/>
      </c>
      <c r="H594" s="88" t="str">
        <f t="shared" si="34"/>
        <v/>
      </c>
    </row>
    <row r="595" spans="2:8" ht="11.25" customHeight="1" x14ac:dyDescent="0.2">
      <c r="B595" s="91"/>
      <c r="C595" s="92"/>
      <c r="D595" s="293" t="str">
        <f t="shared" si="32"/>
        <v/>
      </c>
      <c r="E595" s="91" t="str">
        <f t="shared" si="35"/>
        <v/>
      </c>
      <c r="F595" s="92"/>
      <c r="G595" s="88" t="str">
        <f t="shared" si="33"/>
        <v/>
      </c>
      <c r="H595" s="88" t="str">
        <f t="shared" si="34"/>
        <v/>
      </c>
    </row>
    <row r="596" spans="2:8" ht="11.25" customHeight="1" x14ac:dyDescent="0.2">
      <c r="B596" s="91"/>
      <c r="C596" s="92"/>
      <c r="D596" s="293" t="str">
        <f t="shared" si="32"/>
        <v/>
      </c>
      <c r="E596" s="91" t="str">
        <f t="shared" si="35"/>
        <v/>
      </c>
      <c r="F596" s="92"/>
      <c r="G596" s="88" t="str">
        <f t="shared" si="33"/>
        <v/>
      </c>
      <c r="H596" s="88" t="str">
        <f t="shared" si="34"/>
        <v/>
      </c>
    </row>
    <row r="597" spans="2:8" ht="11.25" customHeight="1" x14ac:dyDescent="0.2">
      <c r="B597" s="91"/>
      <c r="C597" s="92"/>
      <c r="D597" s="293" t="str">
        <f t="shared" si="32"/>
        <v/>
      </c>
      <c r="E597" s="91" t="str">
        <f t="shared" si="35"/>
        <v/>
      </c>
      <c r="F597" s="92"/>
      <c r="G597" s="88" t="str">
        <f t="shared" si="33"/>
        <v/>
      </c>
      <c r="H597" s="88" t="str">
        <f t="shared" si="34"/>
        <v/>
      </c>
    </row>
    <row r="598" spans="2:8" ht="11.25" customHeight="1" x14ac:dyDescent="0.2">
      <c r="B598" s="91"/>
      <c r="C598" s="92"/>
      <c r="D598" s="293" t="str">
        <f t="shared" si="32"/>
        <v/>
      </c>
      <c r="E598" s="91" t="str">
        <f t="shared" si="35"/>
        <v/>
      </c>
      <c r="F598" s="92"/>
      <c r="G598" s="88" t="str">
        <f t="shared" si="33"/>
        <v/>
      </c>
      <c r="H598" s="88" t="str">
        <f t="shared" si="34"/>
        <v/>
      </c>
    </row>
    <row r="599" spans="2:8" ht="11.25" customHeight="1" x14ac:dyDescent="0.2">
      <c r="B599" s="91"/>
      <c r="C599" s="92"/>
      <c r="D599" s="293" t="str">
        <f t="shared" si="32"/>
        <v/>
      </c>
      <c r="E599" s="91" t="str">
        <f t="shared" si="35"/>
        <v/>
      </c>
      <c r="F599" s="92"/>
      <c r="G599" s="88" t="str">
        <f t="shared" si="33"/>
        <v/>
      </c>
      <c r="H599" s="88" t="str">
        <f t="shared" si="34"/>
        <v/>
      </c>
    </row>
    <row r="600" spans="2:8" ht="11.25" customHeight="1" x14ac:dyDescent="0.2">
      <c r="B600" s="91"/>
      <c r="C600" s="92"/>
      <c r="D600" s="293" t="str">
        <f t="shared" ref="D600:D663" si="36">IF($B600="","","SP_LASTSALEPRICE")</f>
        <v/>
      </c>
      <c r="E600" s="91" t="str">
        <f t="shared" si="35"/>
        <v/>
      </c>
      <c r="F600" s="92"/>
      <c r="G600" s="88" t="str">
        <f t="shared" ref="G600:G663" si="37">IF(OR($C600="",$C601=""),"",IFERROR((C600/C601-1)*100,0))</f>
        <v/>
      </c>
      <c r="H600" s="88" t="str">
        <f t="shared" ref="H600:H663" si="38">IF(OR($F600="",$F601=""),"",IFERROR((F600/F601-1)*100,0))</f>
        <v/>
      </c>
    </row>
    <row r="601" spans="2:8" ht="11.25" customHeight="1" x14ac:dyDescent="0.2">
      <c r="B601" s="91"/>
      <c r="C601" s="92"/>
      <c r="D601" s="293" t="str">
        <f t="shared" si="36"/>
        <v/>
      </c>
      <c r="E601" s="91" t="str">
        <f t="shared" ref="E601:E664" si="39">IF($B601="","",IF(WEEKDAY($B601,11)=6,$B601-1,IF(WEEKDAY($B601,11)=7,$B601-2,$B601)))</f>
        <v/>
      </c>
      <c r="F601" s="92"/>
      <c r="G601" s="88" t="str">
        <f t="shared" si="37"/>
        <v/>
      </c>
      <c r="H601" s="88" t="str">
        <f t="shared" si="38"/>
        <v/>
      </c>
    </row>
    <row r="602" spans="2:8" ht="11.25" customHeight="1" x14ac:dyDescent="0.2">
      <c r="B602" s="91"/>
      <c r="C602" s="92"/>
      <c r="D602" s="293" t="str">
        <f t="shared" si="36"/>
        <v/>
      </c>
      <c r="E602" s="91" t="str">
        <f t="shared" si="39"/>
        <v/>
      </c>
      <c r="F602" s="92"/>
      <c r="G602" s="88" t="str">
        <f t="shared" si="37"/>
        <v/>
      </c>
      <c r="H602" s="88" t="str">
        <f t="shared" si="38"/>
        <v/>
      </c>
    </row>
    <row r="603" spans="2:8" ht="11.25" customHeight="1" x14ac:dyDescent="0.2">
      <c r="B603" s="91"/>
      <c r="C603" s="92"/>
      <c r="D603" s="293" t="str">
        <f t="shared" si="36"/>
        <v/>
      </c>
      <c r="E603" s="91" t="str">
        <f t="shared" si="39"/>
        <v/>
      </c>
      <c r="F603" s="92"/>
      <c r="G603" s="88" t="str">
        <f t="shared" si="37"/>
        <v/>
      </c>
      <c r="H603" s="88" t="str">
        <f t="shared" si="38"/>
        <v/>
      </c>
    </row>
    <row r="604" spans="2:8" ht="11.25" customHeight="1" x14ac:dyDescent="0.2">
      <c r="B604" s="91"/>
      <c r="C604" s="92"/>
      <c r="D604" s="293" t="str">
        <f t="shared" si="36"/>
        <v/>
      </c>
      <c r="E604" s="91" t="str">
        <f t="shared" si="39"/>
        <v/>
      </c>
      <c r="F604" s="92"/>
      <c r="G604" s="88" t="str">
        <f t="shared" si="37"/>
        <v/>
      </c>
      <c r="H604" s="88" t="str">
        <f t="shared" si="38"/>
        <v/>
      </c>
    </row>
    <row r="605" spans="2:8" ht="11.25" customHeight="1" x14ac:dyDescent="0.2">
      <c r="B605" s="91"/>
      <c r="C605" s="92"/>
      <c r="D605" s="293" t="str">
        <f t="shared" si="36"/>
        <v/>
      </c>
      <c r="E605" s="91" t="str">
        <f t="shared" si="39"/>
        <v/>
      </c>
      <c r="F605" s="92"/>
      <c r="G605" s="88" t="str">
        <f t="shared" si="37"/>
        <v/>
      </c>
      <c r="H605" s="88" t="str">
        <f t="shared" si="38"/>
        <v/>
      </c>
    </row>
    <row r="606" spans="2:8" ht="11.25" customHeight="1" x14ac:dyDescent="0.2">
      <c r="B606" s="91"/>
      <c r="C606" s="92"/>
      <c r="D606" s="293" t="str">
        <f t="shared" si="36"/>
        <v/>
      </c>
      <c r="E606" s="91" t="str">
        <f t="shared" si="39"/>
        <v/>
      </c>
      <c r="F606" s="92"/>
      <c r="G606" s="88" t="str">
        <f t="shared" si="37"/>
        <v/>
      </c>
      <c r="H606" s="88" t="str">
        <f t="shared" si="38"/>
        <v/>
      </c>
    </row>
    <row r="607" spans="2:8" ht="11.25" customHeight="1" x14ac:dyDescent="0.2">
      <c r="B607" s="91"/>
      <c r="C607" s="92"/>
      <c r="D607" s="293" t="str">
        <f t="shared" si="36"/>
        <v/>
      </c>
      <c r="E607" s="91" t="str">
        <f t="shared" si="39"/>
        <v/>
      </c>
      <c r="F607" s="92"/>
      <c r="G607" s="88" t="str">
        <f t="shared" si="37"/>
        <v/>
      </c>
      <c r="H607" s="88" t="str">
        <f t="shared" si="38"/>
        <v/>
      </c>
    </row>
    <row r="608" spans="2:8" ht="11.25" customHeight="1" x14ac:dyDescent="0.2">
      <c r="B608" s="91"/>
      <c r="C608" s="92"/>
      <c r="D608" s="293" t="str">
        <f t="shared" si="36"/>
        <v/>
      </c>
      <c r="E608" s="91" t="str">
        <f t="shared" si="39"/>
        <v/>
      </c>
      <c r="F608" s="92"/>
      <c r="G608" s="88" t="str">
        <f t="shared" si="37"/>
        <v/>
      </c>
      <c r="H608" s="88" t="str">
        <f t="shared" si="38"/>
        <v/>
      </c>
    </row>
    <row r="609" spans="2:8" ht="11.25" customHeight="1" x14ac:dyDescent="0.2">
      <c r="B609" s="91"/>
      <c r="C609" s="92"/>
      <c r="D609" s="293" t="str">
        <f t="shared" si="36"/>
        <v/>
      </c>
      <c r="E609" s="91" t="str">
        <f t="shared" si="39"/>
        <v/>
      </c>
      <c r="F609" s="92"/>
      <c r="G609" s="88" t="str">
        <f t="shared" si="37"/>
        <v/>
      </c>
      <c r="H609" s="88" t="str">
        <f t="shared" si="38"/>
        <v/>
      </c>
    </row>
    <row r="610" spans="2:8" ht="11.25" customHeight="1" x14ac:dyDescent="0.2">
      <c r="B610" s="91"/>
      <c r="C610" s="92"/>
      <c r="D610" s="293" t="str">
        <f t="shared" si="36"/>
        <v/>
      </c>
      <c r="E610" s="91" t="str">
        <f t="shared" si="39"/>
        <v/>
      </c>
      <c r="F610" s="92"/>
      <c r="G610" s="88" t="str">
        <f t="shared" si="37"/>
        <v/>
      </c>
      <c r="H610" s="88" t="str">
        <f t="shared" si="38"/>
        <v/>
      </c>
    </row>
    <row r="611" spans="2:8" ht="11.25" customHeight="1" x14ac:dyDescent="0.2">
      <c r="B611" s="91"/>
      <c r="C611" s="92"/>
      <c r="D611" s="293" t="str">
        <f t="shared" si="36"/>
        <v/>
      </c>
      <c r="E611" s="91" t="str">
        <f t="shared" si="39"/>
        <v/>
      </c>
      <c r="F611" s="92"/>
      <c r="G611" s="88" t="str">
        <f t="shared" si="37"/>
        <v/>
      </c>
      <c r="H611" s="88" t="str">
        <f t="shared" si="38"/>
        <v/>
      </c>
    </row>
    <row r="612" spans="2:8" ht="11.25" customHeight="1" x14ac:dyDescent="0.2">
      <c r="B612" s="91"/>
      <c r="C612" s="92"/>
      <c r="D612" s="293" t="str">
        <f t="shared" si="36"/>
        <v/>
      </c>
      <c r="E612" s="91" t="str">
        <f t="shared" si="39"/>
        <v/>
      </c>
      <c r="F612" s="92"/>
      <c r="G612" s="88" t="str">
        <f t="shared" si="37"/>
        <v/>
      </c>
      <c r="H612" s="88" t="str">
        <f t="shared" si="38"/>
        <v/>
      </c>
    </row>
    <row r="613" spans="2:8" ht="11.25" customHeight="1" x14ac:dyDescent="0.2">
      <c r="B613" s="91"/>
      <c r="C613" s="92"/>
      <c r="D613" s="293" t="str">
        <f t="shared" si="36"/>
        <v/>
      </c>
      <c r="E613" s="91" t="str">
        <f t="shared" si="39"/>
        <v/>
      </c>
      <c r="F613" s="92"/>
      <c r="G613" s="88" t="str">
        <f t="shared" si="37"/>
        <v/>
      </c>
      <c r="H613" s="88" t="str">
        <f t="shared" si="38"/>
        <v/>
      </c>
    </row>
    <row r="614" spans="2:8" ht="11.25" customHeight="1" x14ac:dyDescent="0.2">
      <c r="B614" s="91"/>
      <c r="C614" s="92"/>
      <c r="D614" s="293" t="str">
        <f t="shared" si="36"/>
        <v/>
      </c>
      <c r="E614" s="91" t="str">
        <f t="shared" si="39"/>
        <v/>
      </c>
      <c r="F614" s="92"/>
      <c r="G614" s="88" t="str">
        <f t="shared" si="37"/>
        <v/>
      </c>
      <c r="H614" s="88" t="str">
        <f t="shared" si="38"/>
        <v/>
      </c>
    </row>
    <row r="615" spans="2:8" ht="11.25" customHeight="1" x14ac:dyDescent="0.2">
      <c r="B615" s="91"/>
      <c r="C615" s="92"/>
      <c r="D615" s="293" t="str">
        <f t="shared" si="36"/>
        <v/>
      </c>
      <c r="E615" s="91" t="str">
        <f t="shared" si="39"/>
        <v/>
      </c>
      <c r="F615" s="92"/>
      <c r="G615" s="88" t="str">
        <f t="shared" si="37"/>
        <v/>
      </c>
      <c r="H615" s="88" t="str">
        <f t="shared" si="38"/>
        <v/>
      </c>
    </row>
    <row r="616" spans="2:8" ht="11.25" customHeight="1" x14ac:dyDescent="0.2">
      <c r="B616" s="91"/>
      <c r="C616" s="92"/>
      <c r="D616" s="293" t="str">
        <f t="shared" si="36"/>
        <v/>
      </c>
      <c r="E616" s="91" t="str">
        <f t="shared" si="39"/>
        <v/>
      </c>
      <c r="F616" s="92"/>
      <c r="G616" s="88" t="str">
        <f t="shared" si="37"/>
        <v/>
      </c>
      <c r="H616" s="88" t="str">
        <f t="shared" si="38"/>
        <v/>
      </c>
    </row>
    <row r="617" spans="2:8" ht="11.25" customHeight="1" x14ac:dyDescent="0.2">
      <c r="B617" s="91"/>
      <c r="C617" s="92"/>
      <c r="D617" s="293" t="str">
        <f t="shared" si="36"/>
        <v/>
      </c>
      <c r="E617" s="91" t="str">
        <f t="shared" si="39"/>
        <v/>
      </c>
      <c r="F617" s="92"/>
      <c r="G617" s="88" t="str">
        <f t="shared" si="37"/>
        <v/>
      </c>
      <c r="H617" s="88" t="str">
        <f t="shared" si="38"/>
        <v/>
      </c>
    </row>
    <row r="618" spans="2:8" ht="11.25" customHeight="1" x14ac:dyDescent="0.2">
      <c r="B618" s="91"/>
      <c r="C618" s="92"/>
      <c r="D618" s="293" t="str">
        <f t="shared" si="36"/>
        <v/>
      </c>
      <c r="E618" s="91" t="str">
        <f t="shared" si="39"/>
        <v/>
      </c>
      <c r="F618" s="92"/>
      <c r="G618" s="88" t="str">
        <f t="shared" si="37"/>
        <v/>
      </c>
      <c r="H618" s="88" t="str">
        <f t="shared" si="38"/>
        <v/>
      </c>
    </row>
    <row r="619" spans="2:8" ht="11.25" customHeight="1" x14ac:dyDescent="0.2">
      <c r="B619" s="91"/>
      <c r="C619" s="92"/>
      <c r="D619" s="293" t="str">
        <f t="shared" si="36"/>
        <v/>
      </c>
      <c r="E619" s="91" t="str">
        <f t="shared" si="39"/>
        <v/>
      </c>
      <c r="F619" s="92"/>
      <c r="G619" s="88" t="str">
        <f t="shared" si="37"/>
        <v/>
      </c>
      <c r="H619" s="88" t="str">
        <f t="shared" si="38"/>
        <v/>
      </c>
    </row>
    <row r="620" spans="2:8" ht="11.25" customHeight="1" x14ac:dyDescent="0.2">
      <c r="B620" s="91"/>
      <c r="C620" s="92"/>
      <c r="D620" s="293" t="str">
        <f t="shared" si="36"/>
        <v/>
      </c>
      <c r="E620" s="91" t="str">
        <f t="shared" si="39"/>
        <v/>
      </c>
      <c r="F620" s="92"/>
      <c r="G620" s="88" t="str">
        <f t="shared" si="37"/>
        <v/>
      </c>
      <c r="H620" s="88" t="str">
        <f t="shared" si="38"/>
        <v/>
      </c>
    </row>
    <row r="621" spans="2:8" ht="11.25" customHeight="1" x14ac:dyDescent="0.2">
      <c r="B621" s="91"/>
      <c r="C621" s="92"/>
      <c r="D621" s="293" t="str">
        <f t="shared" si="36"/>
        <v/>
      </c>
      <c r="E621" s="91" t="str">
        <f t="shared" si="39"/>
        <v/>
      </c>
      <c r="F621" s="92"/>
      <c r="G621" s="88" t="str">
        <f t="shared" si="37"/>
        <v/>
      </c>
      <c r="H621" s="88" t="str">
        <f t="shared" si="38"/>
        <v/>
      </c>
    </row>
    <row r="622" spans="2:8" ht="11.25" customHeight="1" x14ac:dyDescent="0.2">
      <c r="B622" s="91"/>
      <c r="C622" s="92"/>
      <c r="D622" s="293" t="str">
        <f t="shared" si="36"/>
        <v/>
      </c>
      <c r="E622" s="91" t="str">
        <f t="shared" si="39"/>
        <v/>
      </c>
      <c r="F622" s="92"/>
      <c r="G622" s="88" t="str">
        <f t="shared" si="37"/>
        <v/>
      </c>
      <c r="H622" s="88" t="str">
        <f t="shared" si="38"/>
        <v/>
      </c>
    </row>
    <row r="623" spans="2:8" ht="11.25" customHeight="1" x14ac:dyDescent="0.2">
      <c r="B623" s="91"/>
      <c r="C623" s="92"/>
      <c r="D623" s="293" t="str">
        <f t="shared" si="36"/>
        <v/>
      </c>
      <c r="E623" s="91" t="str">
        <f t="shared" si="39"/>
        <v/>
      </c>
      <c r="F623" s="92"/>
      <c r="G623" s="88" t="str">
        <f t="shared" si="37"/>
        <v/>
      </c>
      <c r="H623" s="88" t="str">
        <f t="shared" si="38"/>
        <v/>
      </c>
    </row>
    <row r="624" spans="2:8" ht="11.25" customHeight="1" x14ac:dyDescent="0.2">
      <c r="B624" s="91"/>
      <c r="C624" s="92"/>
      <c r="D624" s="293" t="str">
        <f t="shared" si="36"/>
        <v/>
      </c>
      <c r="E624" s="91" t="str">
        <f t="shared" si="39"/>
        <v/>
      </c>
      <c r="F624" s="92"/>
      <c r="G624" s="88" t="str">
        <f t="shared" si="37"/>
        <v/>
      </c>
      <c r="H624" s="88" t="str">
        <f t="shared" si="38"/>
        <v/>
      </c>
    </row>
    <row r="625" spans="2:8" ht="11.25" customHeight="1" x14ac:dyDescent="0.2">
      <c r="B625" s="91"/>
      <c r="C625" s="92"/>
      <c r="D625" s="293" t="str">
        <f t="shared" si="36"/>
        <v/>
      </c>
      <c r="E625" s="91" t="str">
        <f t="shared" si="39"/>
        <v/>
      </c>
      <c r="F625" s="92"/>
      <c r="G625" s="88" t="str">
        <f t="shared" si="37"/>
        <v/>
      </c>
      <c r="H625" s="88" t="str">
        <f t="shared" si="38"/>
        <v/>
      </c>
    </row>
    <row r="626" spans="2:8" ht="11.25" customHeight="1" x14ac:dyDescent="0.2">
      <c r="B626" s="91"/>
      <c r="C626" s="92"/>
      <c r="D626" s="293" t="str">
        <f t="shared" si="36"/>
        <v/>
      </c>
      <c r="E626" s="91" t="str">
        <f t="shared" si="39"/>
        <v/>
      </c>
      <c r="F626" s="92"/>
      <c r="G626" s="88" t="str">
        <f t="shared" si="37"/>
        <v/>
      </c>
      <c r="H626" s="88" t="str">
        <f t="shared" si="38"/>
        <v/>
      </c>
    </row>
    <row r="627" spans="2:8" ht="11.25" customHeight="1" x14ac:dyDescent="0.2">
      <c r="B627" s="91"/>
      <c r="C627" s="92"/>
      <c r="D627" s="293" t="str">
        <f t="shared" si="36"/>
        <v/>
      </c>
      <c r="E627" s="91" t="str">
        <f t="shared" si="39"/>
        <v/>
      </c>
      <c r="F627" s="92"/>
      <c r="G627" s="88" t="str">
        <f t="shared" si="37"/>
        <v/>
      </c>
      <c r="H627" s="88" t="str">
        <f t="shared" si="38"/>
        <v/>
      </c>
    </row>
    <row r="628" spans="2:8" ht="11.25" customHeight="1" x14ac:dyDescent="0.2">
      <c r="B628" s="91"/>
      <c r="C628" s="92"/>
      <c r="D628" s="293" t="str">
        <f t="shared" si="36"/>
        <v/>
      </c>
      <c r="E628" s="91" t="str">
        <f t="shared" si="39"/>
        <v/>
      </c>
      <c r="F628" s="92"/>
      <c r="G628" s="88" t="str">
        <f t="shared" si="37"/>
        <v/>
      </c>
      <c r="H628" s="88" t="str">
        <f t="shared" si="38"/>
        <v/>
      </c>
    </row>
    <row r="629" spans="2:8" ht="11.25" customHeight="1" x14ac:dyDescent="0.2">
      <c r="B629" s="91"/>
      <c r="C629" s="92"/>
      <c r="D629" s="293" t="str">
        <f t="shared" si="36"/>
        <v/>
      </c>
      <c r="E629" s="91" t="str">
        <f t="shared" si="39"/>
        <v/>
      </c>
      <c r="F629" s="92"/>
      <c r="G629" s="88" t="str">
        <f t="shared" si="37"/>
        <v/>
      </c>
      <c r="H629" s="88" t="str">
        <f t="shared" si="38"/>
        <v/>
      </c>
    </row>
    <row r="630" spans="2:8" ht="11.25" customHeight="1" x14ac:dyDescent="0.2">
      <c r="B630" s="91"/>
      <c r="C630" s="92"/>
      <c r="D630" s="293" t="str">
        <f t="shared" si="36"/>
        <v/>
      </c>
      <c r="E630" s="91" t="str">
        <f t="shared" si="39"/>
        <v/>
      </c>
      <c r="F630" s="92"/>
      <c r="G630" s="88" t="str">
        <f t="shared" si="37"/>
        <v/>
      </c>
      <c r="H630" s="88" t="str">
        <f t="shared" si="38"/>
        <v/>
      </c>
    </row>
    <row r="631" spans="2:8" ht="11.25" customHeight="1" x14ac:dyDescent="0.2">
      <c r="B631" s="91"/>
      <c r="C631" s="92"/>
      <c r="D631" s="293" t="str">
        <f t="shared" si="36"/>
        <v/>
      </c>
      <c r="E631" s="91" t="str">
        <f t="shared" si="39"/>
        <v/>
      </c>
      <c r="F631" s="92"/>
      <c r="G631" s="88" t="str">
        <f t="shared" si="37"/>
        <v/>
      </c>
      <c r="H631" s="88" t="str">
        <f t="shared" si="38"/>
        <v/>
      </c>
    </row>
    <row r="632" spans="2:8" ht="11.25" customHeight="1" x14ac:dyDescent="0.2">
      <c r="B632" s="91"/>
      <c r="C632" s="92"/>
      <c r="D632" s="293" t="str">
        <f t="shared" si="36"/>
        <v/>
      </c>
      <c r="E632" s="91" t="str">
        <f t="shared" si="39"/>
        <v/>
      </c>
      <c r="F632" s="92"/>
      <c r="G632" s="88" t="str">
        <f t="shared" si="37"/>
        <v/>
      </c>
      <c r="H632" s="88" t="str">
        <f t="shared" si="38"/>
        <v/>
      </c>
    </row>
    <row r="633" spans="2:8" ht="11.25" customHeight="1" x14ac:dyDescent="0.2">
      <c r="B633" s="91"/>
      <c r="C633" s="92"/>
      <c r="D633" s="293" t="str">
        <f t="shared" si="36"/>
        <v/>
      </c>
      <c r="E633" s="91" t="str">
        <f t="shared" si="39"/>
        <v/>
      </c>
      <c r="F633" s="92"/>
      <c r="G633" s="88" t="str">
        <f t="shared" si="37"/>
        <v/>
      </c>
      <c r="H633" s="88" t="str">
        <f t="shared" si="38"/>
        <v/>
      </c>
    </row>
    <row r="634" spans="2:8" ht="11.25" customHeight="1" x14ac:dyDescent="0.2">
      <c r="B634" s="91"/>
      <c r="C634" s="92"/>
      <c r="D634" s="293" t="str">
        <f t="shared" si="36"/>
        <v/>
      </c>
      <c r="E634" s="91" t="str">
        <f t="shared" si="39"/>
        <v/>
      </c>
      <c r="F634" s="92"/>
      <c r="G634" s="88" t="str">
        <f t="shared" si="37"/>
        <v/>
      </c>
      <c r="H634" s="88" t="str">
        <f t="shared" si="38"/>
        <v/>
      </c>
    </row>
    <row r="635" spans="2:8" ht="11.25" customHeight="1" x14ac:dyDescent="0.2">
      <c r="B635" s="91"/>
      <c r="C635" s="92"/>
      <c r="D635" s="293" t="str">
        <f t="shared" si="36"/>
        <v/>
      </c>
      <c r="E635" s="91" t="str">
        <f t="shared" si="39"/>
        <v/>
      </c>
      <c r="F635" s="92"/>
      <c r="G635" s="88" t="str">
        <f t="shared" si="37"/>
        <v/>
      </c>
      <c r="H635" s="88" t="str">
        <f t="shared" si="38"/>
        <v/>
      </c>
    </row>
    <row r="636" spans="2:8" ht="11.25" customHeight="1" x14ac:dyDescent="0.2">
      <c r="B636" s="91"/>
      <c r="C636" s="92"/>
      <c r="D636" s="293" t="str">
        <f t="shared" si="36"/>
        <v/>
      </c>
      <c r="E636" s="91" t="str">
        <f t="shared" si="39"/>
        <v/>
      </c>
      <c r="F636" s="92"/>
      <c r="G636" s="88" t="str">
        <f t="shared" si="37"/>
        <v/>
      </c>
      <c r="H636" s="88" t="str">
        <f t="shared" si="38"/>
        <v/>
      </c>
    </row>
    <row r="637" spans="2:8" ht="11.25" customHeight="1" x14ac:dyDescent="0.2">
      <c r="B637" s="91"/>
      <c r="C637" s="92"/>
      <c r="D637" s="293" t="str">
        <f t="shared" si="36"/>
        <v/>
      </c>
      <c r="E637" s="91" t="str">
        <f t="shared" si="39"/>
        <v/>
      </c>
      <c r="F637" s="92"/>
      <c r="G637" s="88" t="str">
        <f t="shared" si="37"/>
        <v/>
      </c>
      <c r="H637" s="88" t="str">
        <f t="shared" si="38"/>
        <v/>
      </c>
    </row>
    <row r="638" spans="2:8" ht="11.25" customHeight="1" x14ac:dyDescent="0.2">
      <c r="B638" s="91"/>
      <c r="C638" s="92"/>
      <c r="D638" s="293" t="str">
        <f t="shared" si="36"/>
        <v/>
      </c>
      <c r="E638" s="91" t="str">
        <f t="shared" si="39"/>
        <v/>
      </c>
      <c r="F638" s="92"/>
      <c r="G638" s="88" t="str">
        <f t="shared" si="37"/>
        <v/>
      </c>
      <c r="H638" s="88" t="str">
        <f t="shared" si="38"/>
        <v/>
      </c>
    </row>
    <row r="639" spans="2:8" ht="11.25" customHeight="1" x14ac:dyDescent="0.2">
      <c r="B639" s="91"/>
      <c r="C639" s="92"/>
      <c r="D639" s="293" t="str">
        <f t="shared" si="36"/>
        <v/>
      </c>
      <c r="E639" s="91" t="str">
        <f t="shared" si="39"/>
        <v/>
      </c>
      <c r="F639" s="92"/>
      <c r="G639" s="88" t="str">
        <f t="shared" si="37"/>
        <v/>
      </c>
      <c r="H639" s="88" t="str">
        <f t="shared" si="38"/>
        <v/>
      </c>
    </row>
    <row r="640" spans="2:8" ht="11.25" customHeight="1" x14ac:dyDescent="0.2">
      <c r="B640" s="91"/>
      <c r="C640" s="92"/>
      <c r="D640" s="293" t="str">
        <f t="shared" si="36"/>
        <v/>
      </c>
      <c r="E640" s="91" t="str">
        <f t="shared" si="39"/>
        <v/>
      </c>
      <c r="F640" s="92"/>
      <c r="G640" s="88" t="str">
        <f t="shared" si="37"/>
        <v/>
      </c>
      <c r="H640" s="88" t="str">
        <f t="shared" si="38"/>
        <v/>
      </c>
    </row>
    <row r="641" spans="2:8" ht="11.25" customHeight="1" x14ac:dyDescent="0.2">
      <c r="B641" s="91"/>
      <c r="C641" s="92"/>
      <c r="D641" s="293" t="str">
        <f t="shared" si="36"/>
        <v/>
      </c>
      <c r="E641" s="91" t="str">
        <f t="shared" si="39"/>
        <v/>
      </c>
      <c r="F641" s="92"/>
      <c r="G641" s="88" t="str">
        <f t="shared" si="37"/>
        <v/>
      </c>
      <c r="H641" s="88" t="str">
        <f t="shared" si="38"/>
        <v/>
      </c>
    </row>
    <row r="642" spans="2:8" ht="11.25" customHeight="1" x14ac:dyDescent="0.2">
      <c r="B642" s="91"/>
      <c r="C642" s="92"/>
      <c r="D642" s="293" t="str">
        <f t="shared" si="36"/>
        <v/>
      </c>
      <c r="E642" s="91" t="str">
        <f t="shared" si="39"/>
        <v/>
      </c>
      <c r="F642" s="92"/>
      <c r="G642" s="88" t="str">
        <f t="shared" si="37"/>
        <v/>
      </c>
      <c r="H642" s="88" t="str">
        <f t="shared" si="38"/>
        <v/>
      </c>
    </row>
    <row r="643" spans="2:8" ht="11.25" customHeight="1" x14ac:dyDescent="0.2">
      <c r="B643" s="91"/>
      <c r="C643" s="92"/>
      <c r="D643" s="293" t="str">
        <f t="shared" si="36"/>
        <v/>
      </c>
      <c r="E643" s="91" t="str">
        <f t="shared" si="39"/>
        <v/>
      </c>
      <c r="F643" s="92"/>
      <c r="G643" s="88" t="str">
        <f t="shared" si="37"/>
        <v/>
      </c>
      <c r="H643" s="88" t="str">
        <f t="shared" si="38"/>
        <v/>
      </c>
    </row>
    <row r="644" spans="2:8" ht="11.25" customHeight="1" x14ac:dyDescent="0.2">
      <c r="B644" s="91"/>
      <c r="C644" s="92"/>
      <c r="D644" s="293" t="str">
        <f t="shared" si="36"/>
        <v/>
      </c>
      <c r="E644" s="91" t="str">
        <f t="shared" si="39"/>
        <v/>
      </c>
      <c r="F644" s="92"/>
      <c r="G644" s="88" t="str">
        <f t="shared" si="37"/>
        <v/>
      </c>
      <c r="H644" s="88" t="str">
        <f t="shared" si="38"/>
        <v/>
      </c>
    </row>
    <row r="645" spans="2:8" ht="11.25" customHeight="1" x14ac:dyDescent="0.2">
      <c r="B645" s="91"/>
      <c r="C645" s="92"/>
      <c r="D645" s="293" t="str">
        <f t="shared" si="36"/>
        <v/>
      </c>
      <c r="E645" s="91" t="str">
        <f t="shared" si="39"/>
        <v/>
      </c>
      <c r="F645" s="92"/>
      <c r="G645" s="88" t="str">
        <f t="shared" si="37"/>
        <v/>
      </c>
      <c r="H645" s="88" t="str">
        <f t="shared" si="38"/>
        <v/>
      </c>
    </row>
    <row r="646" spans="2:8" ht="11.25" customHeight="1" x14ac:dyDescent="0.2">
      <c r="B646" s="91"/>
      <c r="C646" s="92"/>
      <c r="D646" s="293" t="str">
        <f t="shared" si="36"/>
        <v/>
      </c>
      <c r="E646" s="91" t="str">
        <f t="shared" si="39"/>
        <v/>
      </c>
      <c r="F646" s="92"/>
      <c r="G646" s="88" t="str">
        <f t="shared" si="37"/>
        <v/>
      </c>
      <c r="H646" s="88" t="str">
        <f t="shared" si="38"/>
        <v/>
      </c>
    </row>
    <row r="647" spans="2:8" ht="11.25" customHeight="1" x14ac:dyDescent="0.2">
      <c r="B647" s="91"/>
      <c r="C647" s="92"/>
      <c r="D647" s="293" t="str">
        <f t="shared" si="36"/>
        <v/>
      </c>
      <c r="E647" s="91" t="str">
        <f t="shared" si="39"/>
        <v/>
      </c>
      <c r="F647" s="92"/>
      <c r="G647" s="88" t="str">
        <f t="shared" si="37"/>
        <v/>
      </c>
      <c r="H647" s="88" t="str">
        <f t="shared" si="38"/>
        <v/>
      </c>
    </row>
    <row r="648" spans="2:8" ht="11.25" customHeight="1" x14ac:dyDescent="0.2">
      <c r="B648" s="91"/>
      <c r="C648" s="92"/>
      <c r="D648" s="293" t="str">
        <f t="shared" si="36"/>
        <v/>
      </c>
      <c r="E648" s="91" t="str">
        <f t="shared" si="39"/>
        <v/>
      </c>
      <c r="F648" s="92"/>
      <c r="G648" s="88" t="str">
        <f t="shared" si="37"/>
        <v/>
      </c>
      <c r="H648" s="88" t="str">
        <f t="shared" si="38"/>
        <v/>
      </c>
    </row>
    <row r="649" spans="2:8" ht="11.25" customHeight="1" x14ac:dyDescent="0.2">
      <c r="B649" s="91"/>
      <c r="C649" s="92"/>
      <c r="D649" s="293" t="str">
        <f t="shared" si="36"/>
        <v/>
      </c>
      <c r="E649" s="91" t="str">
        <f t="shared" si="39"/>
        <v/>
      </c>
      <c r="F649" s="92"/>
      <c r="G649" s="88" t="str">
        <f t="shared" si="37"/>
        <v/>
      </c>
      <c r="H649" s="88" t="str">
        <f t="shared" si="38"/>
        <v/>
      </c>
    </row>
    <row r="650" spans="2:8" ht="11.25" customHeight="1" x14ac:dyDescent="0.2">
      <c r="B650" s="91"/>
      <c r="C650" s="92"/>
      <c r="D650" s="293" t="str">
        <f t="shared" si="36"/>
        <v/>
      </c>
      <c r="E650" s="91" t="str">
        <f t="shared" si="39"/>
        <v/>
      </c>
      <c r="F650" s="92"/>
      <c r="G650" s="88" t="str">
        <f t="shared" si="37"/>
        <v/>
      </c>
      <c r="H650" s="88" t="str">
        <f t="shared" si="38"/>
        <v/>
      </c>
    </row>
    <row r="651" spans="2:8" ht="11.25" customHeight="1" x14ac:dyDescent="0.2">
      <c r="B651" s="91"/>
      <c r="C651" s="92"/>
      <c r="D651" s="293" t="str">
        <f t="shared" si="36"/>
        <v/>
      </c>
      <c r="E651" s="91" t="str">
        <f t="shared" si="39"/>
        <v/>
      </c>
      <c r="F651" s="92"/>
      <c r="G651" s="88" t="str">
        <f t="shared" si="37"/>
        <v/>
      </c>
      <c r="H651" s="88" t="str">
        <f t="shared" si="38"/>
        <v/>
      </c>
    </row>
    <row r="652" spans="2:8" ht="11.25" customHeight="1" x14ac:dyDescent="0.2">
      <c r="B652" s="91"/>
      <c r="C652" s="92"/>
      <c r="D652" s="293" t="str">
        <f t="shared" si="36"/>
        <v/>
      </c>
      <c r="E652" s="91" t="str">
        <f t="shared" si="39"/>
        <v/>
      </c>
      <c r="F652" s="92"/>
      <c r="G652" s="88" t="str">
        <f t="shared" si="37"/>
        <v/>
      </c>
      <c r="H652" s="88" t="str">
        <f t="shared" si="38"/>
        <v/>
      </c>
    </row>
    <row r="653" spans="2:8" ht="11.25" customHeight="1" x14ac:dyDescent="0.2">
      <c r="B653" s="91"/>
      <c r="C653" s="92"/>
      <c r="D653" s="293" t="str">
        <f t="shared" si="36"/>
        <v/>
      </c>
      <c r="E653" s="91" t="str">
        <f t="shared" si="39"/>
        <v/>
      </c>
      <c r="F653" s="92"/>
      <c r="G653" s="88" t="str">
        <f t="shared" si="37"/>
        <v/>
      </c>
      <c r="H653" s="88" t="str">
        <f t="shared" si="38"/>
        <v/>
      </c>
    </row>
    <row r="654" spans="2:8" ht="11.25" customHeight="1" x14ac:dyDescent="0.2">
      <c r="B654" s="91"/>
      <c r="C654" s="92"/>
      <c r="D654" s="293" t="str">
        <f t="shared" si="36"/>
        <v/>
      </c>
      <c r="E654" s="91" t="str">
        <f t="shared" si="39"/>
        <v/>
      </c>
      <c r="F654" s="92"/>
      <c r="G654" s="88" t="str">
        <f t="shared" si="37"/>
        <v/>
      </c>
      <c r="H654" s="88" t="str">
        <f t="shared" si="38"/>
        <v/>
      </c>
    </row>
    <row r="655" spans="2:8" ht="11.25" customHeight="1" x14ac:dyDescent="0.2">
      <c r="B655" s="91"/>
      <c r="C655" s="92"/>
      <c r="D655" s="293" t="str">
        <f t="shared" si="36"/>
        <v/>
      </c>
      <c r="E655" s="91" t="str">
        <f t="shared" si="39"/>
        <v/>
      </c>
      <c r="F655" s="92"/>
      <c r="G655" s="88" t="str">
        <f t="shared" si="37"/>
        <v/>
      </c>
      <c r="H655" s="88" t="str">
        <f t="shared" si="38"/>
        <v/>
      </c>
    </row>
    <row r="656" spans="2:8" ht="11.25" customHeight="1" x14ac:dyDescent="0.2">
      <c r="B656" s="91"/>
      <c r="C656" s="92"/>
      <c r="D656" s="293" t="str">
        <f t="shared" si="36"/>
        <v/>
      </c>
      <c r="E656" s="91" t="str">
        <f t="shared" si="39"/>
        <v/>
      </c>
      <c r="F656" s="92"/>
      <c r="G656" s="88" t="str">
        <f t="shared" si="37"/>
        <v/>
      </c>
      <c r="H656" s="88" t="str">
        <f t="shared" si="38"/>
        <v/>
      </c>
    </row>
    <row r="657" spans="2:8" ht="11.25" customHeight="1" x14ac:dyDescent="0.2">
      <c r="B657" s="91"/>
      <c r="C657" s="92"/>
      <c r="D657" s="293" t="str">
        <f t="shared" si="36"/>
        <v/>
      </c>
      <c r="E657" s="91" t="str">
        <f t="shared" si="39"/>
        <v/>
      </c>
      <c r="F657" s="92"/>
      <c r="G657" s="88" t="str">
        <f t="shared" si="37"/>
        <v/>
      </c>
      <c r="H657" s="88" t="str">
        <f t="shared" si="38"/>
        <v/>
      </c>
    </row>
    <row r="658" spans="2:8" ht="11.25" customHeight="1" x14ac:dyDescent="0.2">
      <c r="B658" s="91"/>
      <c r="C658" s="92"/>
      <c r="D658" s="293" t="str">
        <f t="shared" si="36"/>
        <v/>
      </c>
      <c r="E658" s="91" t="str">
        <f t="shared" si="39"/>
        <v/>
      </c>
      <c r="F658" s="92"/>
      <c r="G658" s="88" t="str">
        <f t="shared" si="37"/>
        <v/>
      </c>
      <c r="H658" s="88" t="str">
        <f t="shared" si="38"/>
        <v/>
      </c>
    </row>
    <row r="659" spans="2:8" ht="11.25" customHeight="1" x14ac:dyDescent="0.2">
      <c r="B659" s="91"/>
      <c r="C659" s="92"/>
      <c r="D659" s="293" t="str">
        <f t="shared" si="36"/>
        <v/>
      </c>
      <c r="E659" s="91" t="str">
        <f t="shared" si="39"/>
        <v/>
      </c>
      <c r="F659" s="92"/>
      <c r="G659" s="88" t="str">
        <f t="shared" si="37"/>
        <v/>
      </c>
      <c r="H659" s="88" t="str">
        <f t="shared" si="38"/>
        <v/>
      </c>
    </row>
    <row r="660" spans="2:8" ht="11.25" customHeight="1" x14ac:dyDescent="0.2">
      <c r="B660" s="91"/>
      <c r="C660" s="92"/>
      <c r="D660" s="293" t="str">
        <f t="shared" si="36"/>
        <v/>
      </c>
      <c r="E660" s="91" t="str">
        <f t="shared" si="39"/>
        <v/>
      </c>
      <c r="F660" s="92"/>
      <c r="G660" s="88" t="str">
        <f t="shared" si="37"/>
        <v/>
      </c>
      <c r="H660" s="88" t="str">
        <f t="shared" si="38"/>
        <v/>
      </c>
    </row>
    <row r="661" spans="2:8" ht="11.25" customHeight="1" x14ac:dyDescent="0.2">
      <c r="B661" s="91"/>
      <c r="C661" s="92"/>
      <c r="D661" s="293" t="str">
        <f t="shared" si="36"/>
        <v/>
      </c>
      <c r="E661" s="91" t="str">
        <f t="shared" si="39"/>
        <v/>
      </c>
      <c r="F661" s="92"/>
      <c r="G661" s="88" t="str">
        <f t="shared" si="37"/>
        <v/>
      </c>
      <c r="H661" s="88" t="str">
        <f t="shared" si="38"/>
        <v/>
      </c>
    </row>
    <row r="662" spans="2:8" ht="11.25" customHeight="1" x14ac:dyDescent="0.2">
      <c r="B662" s="91"/>
      <c r="C662" s="92"/>
      <c r="D662" s="293" t="str">
        <f t="shared" si="36"/>
        <v/>
      </c>
      <c r="E662" s="91" t="str">
        <f t="shared" si="39"/>
        <v/>
      </c>
      <c r="F662" s="92"/>
      <c r="G662" s="88" t="str">
        <f t="shared" si="37"/>
        <v/>
      </c>
      <c r="H662" s="88" t="str">
        <f t="shared" si="38"/>
        <v/>
      </c>
    </row>
    <row r="663" spans="2:8" ht="11.25" customHeight="1" x14ac:dyDescent="0.2">
      <c r="B663" s="91"/>
      <c r="C663" s="92"/>
      <c r="D663" s="293" t="str">
        <f t="shared" si="36"/>
        <v/>
      </c>
      <c r="E663" s="91" t="str">
        <f t="shared" si="39"/>
        <v/>
      </c>
      <c r="F663" s="92"/>
      <c r="G663" s="88" t="str">
        <f t="shared" si="37"/>
        <v/>
      </c>
      <c r="H663" s="88" t="str">
        <f t="shared" si="38"/>
        <v/>
      </c>
    </row>
    <row r="664" spans="2:8" ht="11.25" customHeight="1" x14ac:dyDescent="0.2">
      <c r="B664" s="91"/>
      <c r="C664" s="92"/>
      <c r="D664" s="293" t="str">
        <f t="shared" ref="D664:D727" si="40">IF($B664="","","SP_LASTSALEPRICE")</f>
        <v/>
      </c>
      <c r="E664" s="91" t="str">
        <f t="shared" si="39"/>
        <v/>
      </c>
      <c r="F664" s="92"/>
      <c r="G664" s="88" t="str">
        <f t="shared" ref="G664:G727" si="41">IF(OR($C664="",$C665=""),"",IFERROR((C664/C665-1)*100,0))</f>
        <v/>
      </c>
      <c r="H664" s="88" t="str">
        <f t="shared" ref="H664:H727" si="42">IF(OR($F664="",$F665=""),"",IFERROR((F664/F665-1)*100,0))</f>
        <v/>
      </c>
    </row>
    <row r="665" spans="2:8" ht="11.25" customHeight="1" x14ac:dyDescent="0.2">
      <c r="B665" s="91"/>
      <c r="C665" s="92"/>
      <c r="D665" s="293" t="str">
        <f t="shared" si="40"/>
        <v/>
      </c>
      <c r="E665" s="91" t="str">
        <f t="shared" ref="E665:E728" si="43">IF($B665="","",IF(WEEKDAY($B665,11)=6,$B665-1,IF(WEEKDAY($B665,11)=7,$B665-2,$B665)))</f>
        <v/>
      </c>
      <c r="F665" s="92"/>
      <c r="G665" s="88" t="str">
        <f t="shared" si="41"/>
        <v/>
      </c>
      <c r="H665" s="88" t="str">
        <f t="shared" si="42"/>
        <v/>
      </c>
    </row>
    <row r="666" spans="2:8" ht="11.25" customHeight="1" x14ac:dyDescent="0.2">
      <c r="B666" s="91"/>
      <c r="C666" s="92"/>
      <c r="D666" s="293" t="str">
        <f t="shared" si="40"/>
        <v/>
      </c>
      <c r="E666" s="91" t="str">
        <f t="shared" si="43"/>
        <v/>
      </c>
      <c r="F666" s="92"/>
      <c r="G666" s="88" t="str">
        <f t="shared" si="41"/>
        <v/>
      </c>
      <c r="H666" s="88" t="str">
        <f t="shared" si="42"/>
        <v/>
      </c>
    </row>
    <row r="667" spans="2:8" ht="11.25" customHeight="1" x14ac:dyDescent="0.2">
      <c r="B667" s="91"/>
      <c r="C667" s="92"/>
      <c r="D667" s="293" t="str">
        <f t="shared" si="40"/>
        <v/>
      </c>
      <c r="E667" s="91" t="str">
        <f t="shared" si="43"/>
        <v/>
      </c>
      <c r="F667" s="92"/>
      <c r="G667" s="88" t="str">
        <f t="shared" si="41"/>
        <v/>
      </c>
      <c r="H667" s="88" t="str">
        <f t="shared" si="42"/>
        <v/>
      </c>
    </row>
    <row r="668" spans="2:8" ht="11.25" customHeight="1" x14ac:dyDescent="0.2">
      <c r="B668" s="91"/>
      <c r="C668" s="92"/>
      <c r="D668" s="293" t="str">
        <f t="shared" si="40"/>
        <v/>
      </c>
      <c r="E668" s="91" t="str">
        <f t="shared" si="43"/>
        <v/>
      </c>
      <c r="F668" s="92"/>
      <c r="G668" s="88" t="str">
        <f t="shared" si="41"/>
        <v/>
      </c>
      <c r="H668" s="88" t="str">
        <f t="shared" si="42"/>
        <v/>
      </c>
    </row>
    <row r="669" spans="2:8" ht="11.25" customHeight="1" x14ac:dyDescent="0.2">
      <c r="B669" s="91"/>
      <c r="C669" s="92"/>
      <c r="D669" s="293" t="str">
        <f t="shared" si="40"/>
        <v/>
      </c>
      <c r="E669" s="91" t="str">
        <f t="shared" si="43"/>
        <v/>
      </c>
      <c r="F669" s="92"/>
      <c r="G669" s="88" t="str">
        <f t="shared" si="41"/>
        <v/>
      </c>
      <c r="H669" s="88" t="str">
        <f t="shared" si="42"/>
        <v/>
      </c>
    </row>
    <row r="670" spans="2:8" ht="11.25" customHeight="1" x14ac:dyDescent="0.2">
      <c r="B670" s="91"/>
      <c r="C670" s="92"/>
      <c r="D670" s="293" t="str">
        <f t="shared" si="40"/>
        <v/>
      </c>
      <c r="E670" s="91" t="str">
        <f t="shared" si="43"/>
        <v/>
      </c>
      <c r="F670" s="92"/>
      <c r="G670" s="88" t="str">
        <f t="shared" si="41"/>
        <v/>
      </c>
      <c r="H670" s="88" t="str">
        <f t="shared" si="42"/>
        <v/>
      </c>
    </row>
    <row r="671" spans="2:8" ht="11.25" customHeight="1" x14ac:dyDescent="0.2">
      <c r="B671" s="91"/>
      <c r="C671" s="92"/>
      <c r="D671" s="293" t="str">
        <f t="shared" si="40"/>
        <v/>
      </c>
      <c r="E671" s="91" t="str">
        <f t="shared" si="43"/>
        <v/>
      </c>
      <c r="F671" s="92"/>
      <c r="G671" s="88" t="str">
        <f t="shared" si="41"/>
        <v/>
      </c>
      <c r="H671" s="88" t="str">
        <f t="shared" si="42"/>
        <v/>
      </c>
    </row>
    <row r="672" spans="2:8" ht="11.25" customHeight="1" x14ac:dyDescent="0.2">
      <c r="B672" s="91"/>
      <c r="C672" s="92"/>
      <c r="D672" s="293" t="str">
        <f t="shared" si="40"/>
        <v/>
      </c>
      <c r="E672" s="91" t="str">
        <f t="shared" si="43"/>
        <v/>
      </c>
      <c r="F672" s="92"/>
      <c r="G672" s="88" t="str">
        <f t="shared" si="41"/>
        <v/>
      </c>
      <c r="H672" s="88" t="str">
        <f t="shared" si="42"/>
        <v/>
      </c>
    </row>
    <row r="673" spans="2:8" ht="11.25" customHeight="1" x14ac:dyDescent="0.2">
      <c r="B673" s="91"/>
      <c r="C673" s="92"/>
      <c r="D673" s="293" t="str">
        <f t="shared" si="40"/>
        <v/>
      </c>
      <c r="E673" s="91" t="str">
        <f t="shared" si="43"/>
        <v/>
      </c>
      <c r="F673" s="92"/>
      <c r="G673" s="88" t="str">
        <f t="shared" si="41"/>
        <v/>
      </c>
      <c r="H673" s="88" t="str">
        <f t="shared" si="42"/>
        <v/>
      </c>
    </row>
    <row r="674" spans="2:8" ht="11.25" customHeight="1" x14ac:dyDescent="0.2">
      <c r="B674" s="91"/>
      <c r="C674" s="92"/>
      <c r="D674" s="293" t="str">
        <f t="shared" si="40"/>
        <v/>
      </c>
      <c r="E674" s="91" t="str">
        <f t="shared" si="43"/>
        <v/>
      </c>
      <c r="F674" s="92"/>
      <c r="G674" s="88" t="str">
        <f t="shared" si="41"/>
        <v/>
      </c>
      <c r="H674" s="88" t="str">
        <f t="shared" si="42"/>
        <v/>
      </c>
    </row>
    <row r="675" spans="2:8" ht="11.25" customHeight="1" x14ac:dyDescent="0.2">
      <c r="B675" s="91"/>
      <c r="C675" s="92"/>
      <c r="D675" s="293" t="str">
        <f t="shared" si="40"/>
        <v/>
      </c>
      <c r="E675" s="91" t="str">
        <f t="shared" si="43"/>
        <v/>
      </c>
      <c r="F675" s="92"/>
      <c r="G675" s="88" t="str">
        <f t="shared" si="41"/>
        <v/>
      </c>
      <c r="H675" s="88" t="str">
        <f t="shared" si="42"/>
        <v/>
      </c>
    </row>
    <row r="676" spans="2:8" ht="11.25" customHeight="1" x14ac:dyDescent="0.2">
      <c r="B676" s="91"/>
      <c r="C676" s="92"/>
      <c r="D676" s="293" t="str">
        <f t="shared" si="40"/>
        <v/>
      </c>
      <c r="E676" s="91" t="str">
        <f t="shared" si="43"/>
        <v/>
      </c>
      <c r="F676" s="92"/>
      <c r="G676" s="88" t="str">
        <f t="shared" si="41"/>
        <v/>
      </c>
      <c r="H676" s="88" t="str">
        <f t="shared" si="42"/>
        <v/>
      </c>
    </row>
    <row r="677" spans="2:8" ht="11.25" customHeight="1" x14ac:dyDescent="0.2">
      <c r="B677" s="91"/>
      <c r="C677" s="92"/>
      <c r="D677" s="293" t="str">
        <f t="shared" si="40"/>
        <v/>
      </c>
      <c r="E677" s="91" t="str">
        <f t="shared" si="43"/>
        <v/>
      </c>
      <c r="F677" s="92"/>
      <c r="G677" s="88" t="str">
        <f t="shared" si="41"/>
        <v/>
      </c>
      <c r="H677" s="88" t="str">
        <f t="shared" si="42"/>
        <v/>
      </c>
    </row>
    <row r="678" spans="2:8" ht="11.25" customHeight="1" x14ac:dyDescent="0.2">
      <c r="B678" s="91"/>
      <c r="C678" s="92"/>
      <c r="D678" s="293" t="str">
        <f t="shared" si="40"/>
        <v/>
      </c>
      <c r="E678" s="91" t="str">
        <f t="shared" si="43"/>
        <v/>
      </c>
      <c r="F678" s="92"/>
      <c r="G678" s="88" t="str">
        <f t="shared" si="41"/>
        <v/>
      </c>
      <c r="H678" s="88" t="str">
        <f t="shared" si="42"/>
        <v/>
      </c>
    </row>
    <row r="679" spans="2:8" ht="11.25" customHeight="1" x14ac:dyDescent="0.2">
      <c r="B679" s="91"/>
      <c r="C679" s="92"/>
      <c r="D679" s="293" t="str">
        <f t="shared" si="40"/>
        <v/>
      </c>
      <c r="E679" s="91" t="str">
        <f t="shared" si="43"/>
        <v/>
      </c>
      <c r="F679" s="92"/>
      <c r="G679" s="88" t="str">
        <f t="shared" si="41"/>
        <v/>
      </c>
      <c r="H679" s="88" t="str">
        <f t="shared" si="42"/>
        <v/>
      </c>
    </row>
    <row r="680" spans="2:8" ht="11.25" customHeight="1" x14ac:dyDescent="0.2">
      <c r="B680" s="91"/>
      <c r="C680" s="92"/>
      <c r="D680" s="293" t="str">
        <f t="shared" si="40"/>
        <v/>
      </c>
      <c r="E680" s="91" t="str">
        <f t="shared" si="43"/>
        <v/>
      </c>
      <c r="F680" s="92"/>
      <c r="G680" s="88" t="str">
        <f t="shared" si="41"/>
        <v/>
      </c>
      <c r="H680" s="88" t="str">
        <f t="shared" si="42"/>
        <v/>
      </c>
    </row>
    <row r="681" spans="2:8" ht="11.25" customHeight="1" x14ac:dyDescent="0.2">
      <c r="B681" s="91"/>
      <c r="C681" s="92"/>
      <c r="D681" s="293" t="str">
        <f t="shared" si="40"/>
        <v/>
      </c>
      <c r="E681" s="91" t="str">
        <f t="shared" si="43"/>
        <v/>
      </c>
      <c r="F681" s="92"/>
      <c r="G681" s="88" t="str">
        <f t="shared" si="41"/>
        <v/>
      </c>
      <c r="H681" s="88" t="str">
        <f t="shared" si="42"/>
        <v/>
      </c>
    </row>
    <row r="682" spans="2:8" ht="11.25" customHeight="1" x14ac:dyDescent="0.2">
      <c r="B682" s="91"/>
      <c r="C682" s="92"/>
      <c r="D682" s="293" t="str">
        <f t="shared" si="40"/>
        <v/>
      </c>
      <c r="E682" s="91" t="str">
        <f t="shared" si="43"/>
        <v/>
      </c>
      <c r="F682" s="92"/>
      <c r="G682" s="88" t="str">
        <f t="shared" si="41"/>
        <v/>
      </c>
      <c r="H682" s="88" t="str">
        <f t="shared" si="42"/>
        <v/>
      </c>
    </row>
    <row r="683" spans="2:8" ht="11.25" customHeight="1" x14ac:dyDescent="0.2">
      <c r="B683" s="91"/>
      <c r="C683" s="92"/>
      <c r="D683" s="293" t="str">
        <f t="shared" si="40"/>
        <v/>
      </c>
      <c r="E683" s="91" t="str">
        <f t="shared" si="43"/>
        <v/>
      </c>
      <c r="F683" s="92"/>
      <c r="G683" s="88" t="str">
        <f t="shared" si="41"/>
        <v/>
      </c>
      <c r="H683" s="88" t="str">
        <f t="shared" si="42"/>
        <v/>
      </c>
    </row>
    <row r="684" spans="2:8" ht="11.25" customHeight="1" x14ac:dyDescent="0.2">
      <c r="B684" s="91"/>
      <c r="C684" s="92"/>
      <c r="D684" s="293" t="str">
        <f t="shared" si="40"/>
        <v/>
      </c>
      <c r="E684" s="91" t="str">
        <f t="shared" si="43"/>
        <v/>
      </c>
      <c r="F684" s="92"/>
      <c r="G684" s="88" t="str">
        <f t="shared" si="41"/>
        <v/>
      </c>
      <c r="H684" s="88" t="str">
        <f t="shared" si="42"/>
        <v/>
      </c>
    </row>
    <row r="685" spans="2:8" ht="11.25" customHeight="1" x14ac:dyDescent="0.2">
      <c r="B685" s="91"/>
      <c r="C685" s="92"/>
      <c r="D685" s="293" t="str">
        <f t="shared" si="40"/>
        <v/>
      </c>
      <c r="E685" s="91" t="str">
        <f t="shared" si="43"/>
        <v/>
      </c>
      <c r="F685" s="92"/>
      <c r="G685" s="88" t="str">
        <f t="shared" si="41"/>
        <v/>
      </c>
      <c r="H685" s="88" t="str">
        <f t="shared" si="42"/>
        <v/>
      </c>
    </row>
    <row r="686" spans="2:8" ht="11.25" customHeight="1" x14ac:dyDescent="0.2">
      <c r="B686" s="91"/>
      <c r="C686" s="92"/>
      <c r="D686" s="293" t="str">
        <f t="shared" si="40"/>
        <v/>
      </c>
      <c r="E686" s="91" t="str">
        <f t="shared" si="43"/>
        <v/>
      </c>
      <c r="F686" s="92"/>
      <c r="G686" s="88" t="str">
        <f t="shared" si="41"/>
        <v/>
      </c>
      <c r="H686" s="88" t="str">
        <f t="shared" si="42"/>
        <v/>
      </c>
    </row>
    <row r="687" spans="2:8" ht="11.25" customHeight="1" x14ac:dyDescent="0.2">
      <c r="B687" s="91"/>
      <c r="C687" s="92"/>
      <c r="D687" s="293" t="str">
        <f t="shared" si="40"/>
        <v/>
      </c>
      <c r="E687" s="91" t="str">
        <f t="shared" si="43"/>
        <v/>
      </c>
      <c r="F687" s="92"/>
      <c r="G687" s="88" t="str">
        <f t="shared" si="41"/>
        <v/>
      </c>
      <c r="H687" s="88" t="str">
        <f t="shared" si="42"/>
        <v/>
      </c>
    </row>
    <row r="688" spans="2:8" ht="11.25" customHeight="1" x14ac:dyDescent="0.2">
      <c r="B688" s="91"/>
      <c r="C688" s="92"/>
      <c r="D688" s="293" t="str">
        <f t="shared" si="40"/>
        <v/>
      </c>
      <c r="E688" s="91" t="str">
        <f t="shared" si="43"/>
        <v/>
      </c>
      <c r="F688" s="92"/>
      <c r="G688" s="88" t="str">
        <f t="shared" si="41"/>
        <v/>
      </c>
      <c r="H688" s="88" t="str">
        <f t="shared" si="42"/>
        <v/>
      </c>
    </row>
    <row r="689" spans="2:8" ht="11.25" customHeight="1" x14ac:dyDescent="0.2">
      <c r="B689" s="91"/>
      <c r="C689" s="92"/>
      <c r="D689" s="293" t="str">
        <f t="shared" si="40"/>
        <v/>
      </c>
      <c r="E689" s="91" t="str">
        <f t="shared" si="43"/>
        <v/>
      </c>
      <c r="F689" s="92"/>
      <c r="G689" s="88" t="str">
        <f t="shared" si="41"/>
        <v/>
      </c>
      <c r="H689" s="88" t="str">
        <f t="shared" si="42"/>
        <v/>
      </c>
    </row>
    <row r="690" spans="2:8" ht="11.25" customHeight="1" x14ac:dyDescent="0.2">
      <c r="B690" s="91"/>
      <c r="C690" s="92"/>
      <c r="D690" s="293" t="str">
        <f t="shared" si="40"/>
        <v/>
      </c>
      <c r="E690" s="91" t="str">
        <f t="shared" si="43"/>
        <v/>
      </c>
      <c r="F690" s="92"/>
      <c r="G690" s="88" t="str">
        <f t="shared" si="41"/>
        <v/>
      </c>
      <c r="H690" s="88" t="str">
        <f t="shared" si="42"/>
        <v/>
      </c>
    </row>
    <row r="691" spans="2:8" ht="11.25" customHeight="1" x14ac:dyDescent="0.2">
      <c r="B691" s="91"/>
      <c r="C691" s="92"/>
      <c r="D691" s="293" t="str">
        <f t="shared" si="40"/>
        <v/>
      </c>
      <c r="E691" s="91" t="str">
        <f t="shared" si="43"/>
        <v/>
      </c>
      <c r="F691" s="92"/>
      <c r="G691" s="88" t="str">
        <f t="shared" si="41"/>
        <v/>
      </c>
      <c r="H691" s="88" t="str">
        <f t="shared" si="42"/>
        <v/>
      </c>
    </row>
    <row r="692" spans="2:8" ht="11.25" customHeight="1" x14ac:dyDescent="0.2">
      <c r="B692" s="91"/>
      <c r="C692" s="92"/>
      <c r="D692" s="293" t="str">
        <f t="shared" si="40"/>
        <v/>
      </c>
      <c r="E692" s="91" t="str">
        <f t="shared" si="43"/>
        <v/>
      </c>
      <c r="F692" s="92"/>
      <c r="G692" s="88" t="str">
        <f t="shared" si="41"/>
        <v/>
      </c>
      <c r="H692" s="88" t="str">
        <f t="shared" si="42"/>
        <v/>
      </c>
    </row>
    <row r="693" spans="2:8" ht="11.25" customHeight="1" x14ac:dyDescent="0.2">
      <c r="B693" s="91"/>
      <c r="C693" s="92"/>
      <c r="D693" s="293" t="str">
        <f t="shared" si="40"/>
        <v/>
      </c>
      <c r="E693" s="91" t="str">
        <f t="shared" si="43"/>
        <v/>
      </c>
      <c r="F693" s="92"/>
      <c r="G693" s="88" t="str">
        <f t="shared" si="41"/>
        <v/>
      </c>
      <c r="H693" s="88" t="str">
        <f t="shared" si="42"/>
        <v/>
      </c>
    </row>
    <row r="694" spans="2:8" ht="11.25" customHeight="1" x14ac:dyDescent="0.2">
      <c r="B694" s="91"/>
      <c r="C694" s="92"/>
      <c r="D694" s="293" t="str">
        <f t="shared" si="40"/>
        <v/>
      </c>
      <c r="E694" s="91" t="str">
        <f t="shared" si="43"/>
        <v/>
      </c>
      <c r="F694" s="92"/>
      <c r="G694" s="88" t="str">
        <f t="shared" si="41"/>
        <v/>
      </c>
      <c r="H694" s="88" t="str">
        <f t="shared" si="42"/>
        <v/>
      </c>
    </row>
    <row r="695" spans="2:8" ht="11.25" customHeight="1" x14ac:dyDescent="0.2">
      <c r="B695" s="91"/>
      <c r="C695" s="92"/>
      <c r="D695" s="293" t="str">
        <f t="shared" si="40"/>
        <v/>
      </c>
      <c r="E695" s="91" t="str">
        <f t="shared" si="43"/>
        <v/>
      </c>
      <c r="F695" s="92"/>
      <c r="G695" s="88" t="str">
        <f t="shared" si="41"/>
        <v/>
      </c>
      <c r="H695" s="88" t="str">
        <f t="shared" si="42"/>
        <v/>
      </c>
    </row>
    <row r="696" spans="2:8" ht="11.25" customHeight="1" x14ac:dyDescent="0.2">
      <c r="B696" s="91"/>
      <c r="C696" s="92"/>
      <c r="D696" s="293" t="str">
        <f t="shared" si="40"/>
        <v/>
      </c>
      <c r="E696" s="91" t="str">
        <f t="shared" si="43"/>
        <v/>
      </c>
      <c r="F696" s="92"/>
      <c r="G696" s="88" t="str">
        <f t="shared" si="41"/>
        <v/>
      </c>
      <c r="H696" s="88" t="str">
        <f t="shared" si="42"/>
        <v/>
      </c>
    </row>
    <row r="697" spans="2:8" ht="11.25" customHeight="1" x14ac:dyDescent="0.2">
      <c r="B697" s="91"/>
      <c r="C697" s="92"/>
      <c r="D697" s="293" t="str">
        <f t="shared" si="40"/>
        <v/>
      </c>
      <c r="E697" s="91" t="str">
        <f t="shared" si="43"/>
        <v/>
      </c>
      <c r="F697" s="92"/>
      <c r="G697" s="88" t="str">
        <f t="shared" si="41"/>
        <v/>
      </c>
      <c r="H697" s="88" t="str">
        <f t="shared" si="42"/>
        <v/>
      </c>
    </row>
    <row r="698" spans="2:8" ht="11.25" customHeight="1" x14ac:dyDescent="0.2">
      <c r="B698" s="91"/>
      <c r="C698" s="92"/>
      <c r="D698" s="293" t="str">
        <f t="shared" si="40"/>
        <v/>
      </c>
      <c r="E698" s="91" t="str">
        <f t="shared" si="43"/>
        <v/>
      </c>
      <c r="F698" s="92"/>
      <c r="G698" s="88" t="str">
        <f t="shared" si="41"/>
        <v/>
      </c>
      <c r="H698" s="88" t="str">
        <f t="shared" si="42"/>
        <v/>
      </c>
    </row>
    <row r="699" spans="2:8" ht="11.25" customHeight="1" x14ac:dyDescent="0.2">
      <c r="B699" s="91"/>
      <c r="C699" s="92"/>
      <c r="D699" s="293" t="str">
        <f t="shared" si="40"/>
        <v/>
      </c>
      <c r="E699" s="91" t="str">
        <f t="shared" si="43"/>
        <v/>
      </c>
      <c r="F699" s="92"/>
      <c r="G699" s="88" t="str">
        <f t="shared" si="41"/>
        <v/>
      </c>
      <c r="H699" s="88" t="str">
        <f t="shared" si="42"/>
        <v/>
      </c>
    </row>
    <row r="700" spans="2:8" ht="11.25" customHeight="1" x14ac:dyDescent="0.2">
      <c r="B700" s="91"/>
      <c r="C700" s="92"/>
      <c r="D700" s="293" t="str">
        <f t="shared" si="40"/>
        <v/>
      </c>
      <c r="E700" s="91" t="str">
        <f t="shared" si="43"/>
        <v/>
      </c>
      <c r="F700" s="92"/>
      <c r="G700" s="88" t="str">
        <f t="shared" si="41"/>
        <v/>
      </c>
      <c r="H700" s="88" t="str">
        <f t="shared" si="42"/>
        <v/>
      </c>
    </row>
    <row r="701" spans="2:8" ht="11.25" customHeight="1" x14ac:dyDescent="0.2">
      <c r="B701" s="91"/>
      <c r="C701" s="92"/>
      <c r="D701" s="293" t="str">
        <f t="shared" si="40"/>
        <v/>
      </c>
      <c r="E701" s="91" t="str">
        <f t="shared" si="43"/>
        <v/>
      </c>
      <c r="F701" s="92"/>
      <c r="G701" s="88" t="str">
        <f t="shared" si="41"/>
        <v/>
      </c>
      <c r="H701" s="88" t="str">
        <f t="shared" si="42"/>
        <v/>
      </c>
    </row>
    <row r="702" spans="2:8" ht="11.25" customHeight="1" x14ac:dyDescent="0.2">
      <c r="B702" s="91"/>
      <c r="C702" s="92"/>
      <c r="D702" s="293" t="str">
        <f t="shared" si="40"/>
        <v/>
      </c>
      <c r="E702" s="91" t="str">
        <f t="shared" si="43"/>
        <v/>
      </c>
      <c r="F702" s="92"/>
      <c r="G702" s="88" t="str">
        <f t="shared" si="41"/>
        <v/>
      </c>
      <c r="H702" s="88" t="str">
        <f t="shared" si="42"/>
        <v/>
      </c>
    </row>
    <row r="703" spans="2:8" ht="11.25" customHeight="1" x14ac:dyDescent="0.2">
      <c r="B703" s="91"/>
      <c r="C703" s="92"/>
      <c r="D703" s="293" t="str">
        <f t="shared" si="40"/>
        <v/>
      </c>
      <c r="E703" s="91" t="str">
        <f t="shared" si="43"/>
        <v/>
      </c>
      <c r="F703" s="92"/>
      <c r="G703" s="88" t="str">
        <f t="shared" si="41"/>
        <v/>
      </c>
      <c r="H703" s="88" t="str">
        <f t="shared" si="42"/>
        <v/>
      </c>
    </row>
    <row r="704" spans="2:8" ht="11.25" customHeight="1" x14ac:dyDescent="0.2">
      <c r="B704" s="91"/>
      <c r="C704" s="92"/>
      <c r="D704" s="293" t="str">
        <f t="shared" si="40"/>
        <v/>
      </c>
      <c r="E704" s="91" t="str">
        <f t="shared" si="43"/>
        <v/>
      </c>
      <c r="F704" s="92"/>
      <c r="G704" s="88" t="str">
        <f t="shared" si="41"/>
        <v/>
      </c>
      <c r="H704" s="88" t="str">
        <f t="shared" si="42"/>
        <v/>
      </c>
    </row>
    <row r="705" spans="2:8" ht="11.25" customHeight="1" x14ac:dyDescent="0.2">
      <c r="B705" s="91"/>
      <c r="C705" s="92"/>
      <c r="D705" s="293" t="str">
        <f t="shared" si="40"/>
        <v/>
      </c>
      <c r="E705" s="91" t="str">
        <f t="shared" si="43"/>
        <v/>
      </c>
      <c r="F705" s="92"/>
      <c r="G705" s="88" t="str">
        <f t="shared" si="41"/>
        <v/>
      </c>
      <c r="H705" s="88" t="str">
        <f t="shared" si="42"/>
        <v/>
      </c>
    </row>
    <row r="706" spans="2:8" ht="11.25" customHeight="1" x14ac:dyDescent="0.2">
      <c r="B706" s="91"/>
      <c r="C706" s="92"/>
      <c r="D706" s="293" t="str">
        <f t="shared" si="40"/>
        <v/>
      </c>
      <c r="E706" s="91" t="str">
        <f t="shared" si="43"/>
        <v/>
      </c>
      <c r="F706" s="92"/>
      <c r="G706" s="88" t="str">
        <f t="shared" si="41"/>
        <v/>
      </c>
      <c r="H706" s="88" t="str">
        <f t="shared" si="42"/>
        <v/>
      </c>
    </row>
    <row r="707" spans="2:8" ht="11.25" customHeight="1" x14ac:dyDescent="0.2">
      <c r="B707" s="91"/>
      <c r="C707" s="92"/>
      <c r="D707" s="293" t="str">
        <f t="shared" si="40"/>
        <v/>
      </c>
      <c r="E707" s="91" t="str">
        <f t="shared" si="43"/>
        <v/>
      </c>
      <c r="F707" s="92"/>
      <c r="G707" s="88" t="str">
        <f t="shared" si="41"/>
        <v/>
      </c>
      <c r="H707" s="88" t="str">
        <f t="shared" si="42"/>
        <v/>
      </c>
    </row>
    <row r="708" spans="2:8" ht="11.25" customHeight="1" x14ac:dyDescent="0.2">
      <c r="B708" s="91"/>
      <c r="C708" s="92"/>
      <c r="D708" s="293" t="str">
        <f t="shared" si="40"/>
        <v/>
      </c>
      <c r="E708" s="91" t="str">
        <f t="shared" si="43"/>
        <v/>
      </c>
      <c r="F708" s="92"/>
      <c r="G708" s="88" t="str">
        <f t="shared" si="41"/>
        <v/>
      </c>
      <c r="H708" s="88" t="str">
        <f t="shared" si="42"/>
        <v/>
      </c>
    </row>
    <row r="709" spans="2:8" ht="11.25" customHeight="1" x14ac:dyDescent="0.2">
      <c r="B709" s="91"/>
      <c r="C709" s="92"/>
      <c r="D709" s="293" t="str">
        <f t="shared" si="40"/>
        <v/>
      </c>
      <c r="E709" s="91" t="str">
        <f t="shared" si="43"/>
        <v/>
      </c>
      <c r="F709" s="92"/>
      <c r="G709" s="88" t="str">
        <f t="shared" si="41"/>
        <v/>
      </c>
      <c r="H709" s="88" t="str">
        <f t="shared" si="42"/>
        <v/>
      </c>
    </row>
    <row r="710" spans="2:8" ht="11.25" customHeight="1" x14ac:dyDescent="0.2">
      <c r="B710" s="91"/>
      <c r="C710" s="92"/>
      <c r="D710" s="293" t="str">
        <f t="shared" si="40"/>
        <v/>
      </c>
      <c r="E710" s="91" t="str">
        <f t="shared" si="43"/>
        <v/>
      </c>
      <c r="F710" s="92"/>
      <c r="G710" s="88" t="str">
        <f t="shared" si="41"/>
        <v/>
      </c>
      <c r="H710" s="88" t="str">
        <f t="shared" si="42"/>
        <v/>
      </c>
    </row>
    <row r="711" spans="2:8" ht="11.25" customHeight="1" x14ac:dyDescent="0.2">
      <c r="B711" s="91"/>
      <c r="C711" s="92"/>
      <c r="D711" s="293" t="str">
        <f t="shared" si="40"/>
        <v/>
      </c>
      <c r="E711" s="91" t="str">
        <f t="shared" si="43"/>
        <v/>
      </c>
      <c r="F711" s="92"/>
      <c r="G711" s="88" t="str">
        <f t="shared" si="41"/>
        <v/>
      </c>
      <c r="H711" s="88" t="str">
        <f t="shared" si="42"/>
        <v/>
      </c>
    </row>
    <row r="712" spans="2:8" ht="11.25" customHeight="1" x14ac:dyDescent="0.2">
      <c r="B712" s="91"/>
      <c r="C712" s="92"/>
      <c r="D712" s="293" t="str">
        <f t="shared" si="40"/>
        <v/>
      </c>
      <c r="E712" s="91" t="str">
        <f t="shared" si="43"/>
        <v/>
      </c>
      <c r="F712" s="92"/>
      <c r="G712" s="88" t="str">
        <f t="shared" si="41"/>
        <v/>
      </c>
      <c r="H712" s="88" t="str">
        <f t="shared" si="42"/>
        <v/>
      </c>
    </row>
    <row r="713" spans="2:8" ht="11.25" customHeight="1" x14ac:dyDescent="0.2">
      <c r="B713" s="91"/>
      <c r="C713" s="92"/>
      <c r="D713" s="293" t="str">
        <f t="shared" si="40"/>
        <v/>
      </c>
      <c r="E713" s="91" t="str">
        <f t="shared" si="43"/>
        <v/>
      </c>
      <c r="F713" s="92"/>
      <c r="G713" s="88" t="str">
        <f t="shared" si="41"/>
        <v/>
      </c>
      <c r="H713" s="88" t="str">
        <f t="shared" si="42"/>
        <v/>
      </c>
    </row>
    <row r="714" spans="2:8" ht="11.25" customHeight="1" x14ac:dyDescent="0.2">
      <c r="B714" s="91"/>
      <c r="C714" s="92"/>
      <c r="D714" s="293" t="str">
        <f t="shared" si="40"/>
        <v/>
      </c>
      <c r="E714" s="91" t="str">
        <f t="shared" si="43"/>
        <v/>
      </c>
      <c r="F714" s="92"/>
      <c r="G714" s="88" t="str">
        <f t="shared" si="41"/>
        <v/>
      </c>
      <c r="H714" s="88" t="str">
        <f t="shared" si="42"/>
        <v/>
      </c>
    </row>
    <row r="715" spans="2:8" ht="11.25" customHeight="1" x14ac:dyDescent="0.2">
      <c r="B715" s="91"/>
      <c r="C715" s="92"/>
      <c r="D715" s="293" t="str">
        <f t="shared" si="40"/>
        <v/>
      </c>
      <c r="E715" s="91" t="str">
        <f t="shared" si="43"/>
        <v/>
      </c>
      <c r="F715" s="92"/>
      <c r="G715" s="88" t="str">
        <f t="shared" si="41"/>
        <v/>
      </c>
      <c r="H715" s="88" t="str">
        <f t="shared" si="42"/>
        <v/>
      </c>
    </row>
    <row r="716" spans="2:8" ht="11.25" customHeight="1" x14ac:dyDescent="0.2">
      <c r="B716" s="91"/>
      <c r="C716" s="92"/>
      <c r="D716" s="293" t="str">
        <f t="shared" si="40"/>
        <v/>
      </c>
      <c r="E716" s="91" t="str">
        <f t="shared" si="43"/>
        <v/>
      </c>
      <c r="F716" s="92"/>
      <c r="G716" s="88" t="str">
        <f t="shared" si="41"/>
        <v/>
      </c>
      <c r="H716" s="88" t="str">
        <f t="shared" si="42"/>
        <v/>
      </c>
    </row>
    <row r="717" spans="2:8" ht="11.25" customHeight="1" x14ac:dyDescent="0.2">
      <c r="B717" s="91"/>
      <c r="C717" s="92"/>
      <c r="D717" s="293" t="str">
        <f t="shared" si="40"/>
        <v/>
      </c>
      <c r="E717" s="91" t="str">
        <f t="shared" si="43"/>
        <v/>
      </c>
      <c r="F717" s="92"/>
      <c r="G717" s="88" t="str">
        <f t="shared" si="41"/>
        <v/>
      </c>
      <c r="H717" s="88" t="str">
        <f t="shared" si="42"/>
        <v/>
      </c>
    </row>
    <row r="718" spans="2:8" ht="11.25" customHeight="1" x14ac:dyDescent="0.2">
      <c r="B718" s="91"/>
      <c r="C718" s="92"/>
      <c r="D718" s="293" t="str">
        <f t="shared" si="40"/>
        <v/>
      </c>
      <c r="E718" s="91" t="str">
        <f t="shared" si="43"/>
        <v/>
      </c>
      <c r="F718" s="92"/>
      <c r="G718" s="88" t="str">
        <f t="shared" si="41"/>
        <v/>
      </c>
      <c r="H718" s="88" t="str">
        <f t="shared" si="42"/>
        <v/>
      </c>
    </row>
    <row r="719" spans="2:8" ht="11.25" customHeight="1" x14ac:dyDescent="0.2">
      <c r="B719" s="91"/>
      <c r="C719" s="92"/>
      <c r="D719" s="293" t="str">
        <f t="shared" si="40"/>
        <v/>
      </c>
      <c r="E719" s="91" t="str">
        <f t="shared" si="43"/>
        <v/>
      </c>
      <c r="F719" s="92"/>
      <c r="G719" s="88" t="str">
        <f t="shared" si="41"/>
        <v/>
      </c>
      <c r="H719" s="88" t="str">
        <f t="shared" si="42"/>
        <v/>
      </c>
    </row>
    <row r="720" spans="2:8" ht="11.25" customHeight="1" x14ac:dyDescent="0.2">
      <c r="B720" s="91"/>
      <c r="C720" s="92"/>
      <c r="D720" s="293" t="str">
        <f t="shared" si="40"/>
        <v/>
      </c>
      <c r="E720" s="91" t="str">
        <f t="shared" si="43"/>
        <v/>
      </c>
      <c r="F720" s="92"/>
      <c r="G720" s="88" t="str">
        <f t="shared" si="41"/>
        <v/>
      </c>
      <c r="H720" s="88" t="str">
        <f t="shared" si="42"/>
        <v/>
      </c>
    </row>
    <row r="721" spans="2:8" ht="11.25" customHeight="1" x14ac:dyDescent="0.2">
      <c r="B721" s="91"/>
      <c r="C721" s="92"/>
      <c r="D721" s="293" t="str">
        <f t="shared" si="40"/>
        <v/>
      </c>
      <c r="E721" s="91" t="str">
        <f t="shared" si="43"/>
        <v/>
      </c>
      <c r="F721" s="92"/>
      <c r="G721" s="88" t="str">
        <f t="shared" si="41"/>
        <v/>
      </c>
      <c r="H721" s="88" t="str">
        <f t="shared" si="42"/>
        <v/>
      </c>
    </row>
    <row r="722" spans="2:8" ht="11.25" customHeight="1" x14ac:dyDescent="0.2">
      <c r="B722" s="91"/>
      <c r="C722" s="92"/>
      <c r="D722" s="293" t="str">
        <f t="shared" si="40"/>
        <v/>
      </c>
      <c r="E722" s="91" t="str">
        <f t="shared" si="43"/>
        <v/>
      </c>
      <c r="F722" s="92"/>
      <c r="G722" s="88" t="str">
        <f t="shared" si="41"/>
        <v/>
      </c>
      <c r="H722" s="88" t="str">
        <f t="shared" si="42"/>
        <v/>
      </c>
    </row>
    <row r="723" spans="2:8" ht="11.25" customHeight="1" x14ac:dyDescent="0.2">
      <c r="B723" s="91"/>
      <c r="C723" s="92"/>
      <c r="D723" s="293" t="str">
        <f t="shared" si="40"/>
        <v/>
      </c>
      <c r="E723" s="91" t="str">
        <f t="shared" si="43"/>
        <v/>
      </c>
      <c r="F723" s="92"/>
      <c r="G723" s="88" t="str">
        <f t="shared" si="41"/>
        <v/>
      </c>
      <c r="H723" s="88" t="str">
        <f t="shared" si="42"/>
        <v/>
      </c>
    </row>
    <row r="724" spans="2:8" ht="11.25" customHeight="1" x14ac:dyDescent="0.2">
      <c r="B724" s="91"/>
      <c r="C724" s="92"/>
      <c r="D724" s="293" t="str">
        <f t="shared" si="40"/>
        <v/>
      </c>
      <c r="E724" s="91" t="str">
        <f t="shared" si="43"/>
        <v/>
      </c>
      <c r="F724" s="92"/>
      <c r="G724" s="88" t="str">
        <f t="shared" si="41"/>
        <v/>
      </c>
      <c r="H724" s="88" t="str">
        <f t="shared" si="42"/>
        <v/>
      </c>
    </row>
    <row r="725" spans="2:8" ht="11.25" customHeight="1" x14ac:dyDescent="0.2">
      <c r="B725" s="91"/>
      <c r="C725" s="92"/>
      <c r="D725" s="293" t="str">
        <f t="shared" si="40"/>
        <v/>
      </c>
      <c r="E725" s="91" t="str">
        <f t="shared" si="43"/>
        <v/>
      </c>
      <c r="F725" s="92"/>
      <c r="G725" s="88" t="str">
        <f t="shared" si="41"/>
        <v/>
      </c>
      <c r="H725" s="88" t="str">
        <f t="shared" si="42"/>
        <v/>
      </c>
    </row>
    <row r="726" spans="2:8" ht="11.25" customHeight="1" x14ac:dyDescent="0.2">
      <c r="B726" s="91"/>
      <c r="C726" s="92"/>
      <c r="D726" s="293" t="str">
        <f t="shared" si="40"/>
        <v/>
      </c>
      <c r="E726" s="91" t="str">
        <f t="shared" si="43"/>
        <v/>
      </c>
      <c r="F726" s="92"/>
      <c r="G726" s="88" t="str">
        <f t="shared" si="41"/>
        <v/>
      </c>
      <c r="H726" s="88" t="str">
        <f t="shared" si="42"/>
        <v/>
      </c>
    </row>
    <row r="727" spans="2:8" ht="11.25" customHeight="1" x14ac:dyDescent="0.2">
      <c r="B727" s="91"/>
      <c r="C727" s="92"/>
      <c r="D727" s="293" t="str">
        <f t="shared" si="40"/>
        <v/>
      </c>
      <c r="E727" s="91" t="str">
        <f t="shared" si="43"/>
        <v/>
      </c>
      <c r="F727" s="92"/>
      <c r="G727" s="88" t="str">
        <f t="shared" si="41"/>
        <v/>
      </c>
      <c r="H727" s="88" t="str">
        <f t="shared" si="42"/>
        <v/>
      </c>
    </row>
    <row r="728" spans="2:8" ht="11.25" customHeight="1" x14ac:dyDescent="0.2">
      <c r="B728" s="91"/>
      <c r="C728" s="92"/>
      <c r="D728" s="293" t="str">
        <f t="shared" ref="D728:D791" si="44">IF($B728="","","SP_LASTSALEPRICE")</f>
        <v/>
      </c>
      <c r="E728" s="91" t="str">
        <f t="shared" si="43"/>
        <v/>
      </c>
      <c r="F728" s="92"/>
      <c r="G728" s="88" t="str">
        <f t="shared" ref="G728:G791" si="45">IF(OR($C728="",$C729=""),"",IFERROR((C728/C729-1)*100,0))</f>
        <v/>
      </c>
      <c r="H728" s="88" t="str">
        <f t="shared" ref="H728:H791" si="46">IF(OR($F728="",$F729=""),"",IFERROR((F728/F729-1)*100,0))</f>
        <v/>
      </c>
    </row>
    <row r="729" spans="2:8" ht="11.25" customHeight="1" x14ac:dyDescent="0.2">
      <c r="B729" s="91"/>
      <c r="C729" s="92"/>
      <c r="D729" s="293" t="str">
        <f t="shared" si="44"/>
        <v/>
      </c>
      <c r="E729" s="91" t="str">
        <f t="shared" ref="E729:E792" si="47">IF($B729="","",IF(WEEKDAY($B729,11)=6,$B729-1,IF(WEEKDAY($B729,11)=7,$B729-2,$B729)))</f>
        <v/>
      </c>
      <c r="F729" s="92"/>
      <c r="G729" s="88" t="str">
        <f t="shared" si="45"/>
        <v/>
      </c>
      <c r="H729" s="88" t="str">
        <f t="shared" si="46"/>
        <v/>
      </c>
    </row>
    <row r="730" spans="2:8" ht="11.25" customHeight="1" x14ac:dyDescent="0.2">
      <c r="B730" s="91"/>
      <c r="C730" s="92"/>
      <c r="D730" s="293" t="str">
        <f t="shared" si="44"/>
        <v/>
      </c>
      <c r="E730" s="91" t="str">
        <f t="shared" si="47"/>
        <v/>
      </c>
      <c r="F730" s="92"/>
      <c r="G730" s="88" t="str">
        <f t="shared" si="45"/>
        <v/>
      </c>
      <c r="H730" s="88" t="str">
        <f t="shared" si="46"/>
        <v/>
      </c>
    </row>
    <row r="731" spans="2:8" ht="11.25" customHeight="1" x14ac:dyDescent="0.2">
      <c r="B731" s="91"/>
      <c r="C731" s="92"/>
      <c r="D731" s="293" t="str">
        <f t="shared" si="44"/>
        <v/>
      </c>
      <c r="E731" s="91" t="str">
        <f t="shared" si="47"/>
        <v/>
      </c>
      <c r="F731" s="92"/>
      <c r="G731" s="88" t="str">
        <f t="shared" si="45"/>
        <v/>
      </c>
      <c r="H731" s="88" t="str">
        <f t="shared" si="46"/>
        <v/>
      </c>
    </row>
    <row r="732" spans="2:8" ht="11.25" customHeight="1" x14ac:dyDescent="0.2">
      <c r="B732" s="91"/>
      <c r="C732" s="92"/>
      <c r="D732" s="293" t="str">
        <f t="shared" si="44"/>
        <v/>
      </c>
      <c r="E732" s="91" t="str">
        <f t="shared" si="47"/>
        <v/>
      </c>
      <c r="F732" s="92"/>
      <c r="G732" s="88" t="str">
        <f t="shared" si="45"/>
        <v/>
      </c>
      <c r="H732" s="88" t="str">
        <f t="shared" si="46"/>
        <v/>
      </c>
    </row>
    <row r="733" spans="2:8" ht="11.25" customHeight="1" x14ac:dyDescent="0.2">
      <c r="B733" s="91"/>
      <c r="C733" s="92"/>
      <c r="D733" s="293" t="str">
        <f t="shared" si="44"/>
        <v/>
      </c>
      <c r="E733" s="91" t="str">
        <f t="shared" si="47"/>
        <v/>
      </c>
      <c r="F733" s="92"/>
      <c r="G733" s="88" t="str">
        <f t="shared" si="45"/>
        <v/>
      </c>
      <c r="H733" s="88" t="str">
        <f t="shared" si="46"/>
        <v/>
      </c>
    </row>
    <row r="734" spans="2:8" ht="11.25" customHeight="1" x14ac:dyDescent="0.2">
      <c r="B734" s="91"/>
      <c r="C734" s="92"/>
      <c r="D734" s="293" t="str">
        <f t="shared" si="44"/>
        <v/>
      </c>
      <c r="E734" s="91" t="str">
        <f t="shared" si="47"/>
        <v/>
      </c>
      <c r="F734" s="92"/>
      <c r="G734" s="88" t="str">
        <f t="shared" si="45"/>
        <v/>
      </c>
      <c r="H734" s="88" t="str">
        <f t="shared" si="46"/>
        <v/>
      </c>
    </row>
    <row r="735" spans="2:8" ht="11.25" customHeight="1" x14ac:dyDescent="0.2">
      <c r="B735" s="91"/>
      <c r="C735" s="92"/>
      <c r="D735" s="293" t="str">
        <f t="shared" si="44"/>
        <v/>
      </c>
      <c r="E735" s="91" t="str">
        <f t="shared" si="47"/>
        <v/>
      </c>
      <c r="F735" s="92"/>
      <c r="G735" s="88" t="str">
        <f t="shared" si="45"/>
        <v/>
      </c>
      <c r="H735" s="88" t="str">
        <f t="shared" si="46"/>
        <v/>
      </c>
    </row>
    <row r="736" spans="2:8" ht="11.25" customHeight="1" x14ac:dyDescent="0.2">
      <c r="B736" s="91"/>
      <c r="C736" s="92"/>
      <c r="D736" s="293" t="str">
        <f t="shared" si="44"/>
        <v/>
      </c>
      <c r="E736" s="91" t="str">
        <f t="shared" si="47"/>
        <v/>
      </c>
      <c r="F736" s="92"/>
      <c r="G736" s="88" t="str">
        <f t="shared" si="45"/>
        <v/>
      </c>
      <c r="H736" s="88" t="str">
        <f t="shared" si="46"/>
        <v/>
      </c>
    </row>
    <row r="737" spans="2:8" ht="11.25" customHeight="1" x14ac:dyDescent="0.2">
      <c r="B737" s="91"/>
      <c r="C737" s="92"/>
      <c r="D737" s="293" t="str">
        <f t="shared" si="44"/>
        <v/>
      </c>
      <c r="E737" s="91" t="str">
        <f t="shared" si="47"/>
        <v/>
      </c>
      <c r="F737" s="92"/>
      <c r="G737" s="88" t="str">
        <f t="shared" si="45"/>
        <v/>
      </c>
      <c r="H737" s="88" t="str">
        <f t="shared" si="46"/>
        <v/>
      </c>
    </row>
    <row r="738" spans="2:8" ht="11.25" customHeight="1" x14ac:dyDescent="0.2">
      <c r="B738" s="91"/>
      <c r="C738" s="92"/>
      <c r="D738" s="293" t="str">
        <f t="shared" si="44"/>
        <v/>
      </c>
      <c r="E738" s="91" t="str">
        <f t="shared" si="47"/>
        <v/>
      </c>
      <c r="F738" s="92"/>
      <c r="G738" s="88" t="str">
        <f t="shared" si="45"/>
        <v/>
      </c>
      <c r="H738" s="88" t="str">
        <f t="shared" si="46"/>
        <v/>
      </c>
    </row>
    <row r="739" spans="2:8" ht="11.25" customHeight="1" x14ac:dyDescent="0.2">
      <c r="B739" s="91"/>
      <c r="C739" s="92"/>
      <c r="D739" s="293" t="str">
        <f t="shared" si="44"/>
        <v/>
      </c>
      <c r="E739" s="91" t="str">
        <f t="shared" si="47"/>
        <v/>
      </c>
      <c r="F739" s="92"/>
      <c r="G739" s="88" t="str">
        <f t="shared" si="45"/>
        <v/>
      </c>
      <c r="H739" s="88" t="str">
        <f t="shared" si="46"/>
        <v/>
      </c>
    </row>
    <row r="740" spans="2:8" ht="11.25" customHeight="1" x14ac:dyDescent="0.2">
      <c r="B740" s="91"/>
      <c r="C740" s="92"/>
      <c r="D740" s="293" t="str">
        <f t="shared" si="44"/>
        <v/>
      </c>
      <c r="E740" s="91" t="str">
        <f t="shared" si="47"/>
        <v/>
      </c>
      <c r="F740" s="92"/>
      <c r="G740" s="88" t="str">
        <f t="shared" si="45"/>
        <v/>
      </c>
      <c r="H740" s="88" t="str">
        <f t="shared" si="46"/>
        <v/>
      </c>
    </row>
    <row r="741" spans="2:8" ht="11.25" customHeight="1" x14ac:dyDescent="0.2">
      <c r="B741" s="91"/>
      <c r="C741" s="92"/>
      <c r="D741" s="293" t="str">
        <f t="shared" si="44"/>
        <v/>
      </c>
      <c r="E741" s="91" t="str">
        <f t="shared" si="47"/>
        <v/>
      </c>
      <c r="F741" s="92"/>
      <c r="G741" s="88" t="str">
        <f t="shared" si="45"/>
        <v/>
      </c>
      <c r="H741" s="88" t="str">
        <f t="shared" si="46"/>
        <v/>
      </c>
    </row>
    <row r="742" spans="2:8" ht="11.25" customHeight="1" x14ac:dyDescent="0.2">
      <c r="B742" s="91"/>
      <c r="C742" s="92"/>
      <c r="D742" s="293" t="str">
        <f t="shared" si="44"/>
        <v/>
      </c>
      <c r="E742" s="91" t="str">
        <f t="shared" si="47"/>
        <v/>
      </c>
      <c r="F742" s="92"/>
      <c r="G742" s="88" t="str">
        <f t="shared" si="45"/>
        <v/>
      </c>
      <c r="H742" s="88" t="str">
        <f t="shared" si="46"/>
        <v/>
      </c>
    </row>
    <row r="743" spans="2:8" ht="11.25" customHeight="1" x14ac:dyDescent="0.2">
      <c r="B743" s="91"/>
      <c r="C743" s="92"/>
      <c r="D743" s="293" t="str">
        <f t="shared" si="44"/>
        <v/>
      </c>
      <c r="E743" s="91" t="str">
        <f t="shared" si="47"/>
        <v/>
      </c>
      <c r="F743" s="92"/>
      <c r="G743" s="88" t="str">
        <f t="shared" si="45"/>
        <v/>
      </c>
      <c r="H743" s="88" t="str">
        <f t="shared" si="46"/>
        <v/>
      </c>
    </row>
    <row r="744" spans="2:8" ht="11.25" customHeight="1" x14ac:dyDescent="0.2">
      <c r="B744" s="91"/>
      <c r="C744" s="92"/>
      <c r="D744" s="293" t="str">
        <f t="shared" si="44"/>
        <v/>
      </c>
      <c r="E744" s="91" t="str">
        <f t="shared" si="47"/>
        <v/>
      </c>
      <c r="F744" s="92"/>
      <c r="G744" s="88" t="str">
        <f t="shared" si="45"/>
        <v/>
      </c>
      <c r="H744" s="88" t="str">
        <f t="shared" si="46"/>
        <v/>
      </c>
    </row>
    <row r="745" spans="2:8" ht="11.25" customHeight="1" x14ac:dyDescent="0.2">
      <c r="B745" s="91"/>
      <c r="C745" s="92"/>
      <c r="D745" s="293" t="str">
        <f t="shared" si="44"/>
        <v/>
      </c>
      <c r="E745" s="91" t="str">
        <f t="shared" si="47"/>
        <v/>
      </c>
      <c r="F745" s="92"/>
      <c r="G745" s="88" t="str">
        <f t="shared" si="45"/>
        <v/>
      </c>
      <c r="H745" s="88" t="str">
        <f t="shared" si="46"/>
        <v/>
      </c>
    </row>
    <row r="746" spans="2:8" ht="11.25" customHeight="1" x14ac:dyDescent="0.2">
      <c r="B746" s="91"/>
      <c r="C746" s="92"/>
      <c r="D746" s="293" t="str">
        <f t="shared" si="44"/>
        <v/>
      </c>
      <c r="E746" s="91" t="str">
        <f t="shared" si="47"/>
        <v/>
      </c>
      <c r="F746" s="92"/>
      <c r="G746" s="88" t="str">
        <f t="shared" si="45"/>
        <v/>
      </c>
      <c r="H746" s="88" t="str">
        <f t="shared" si="46"/>
        <v/>
      </c>
    </row>
    <row r="747" spans="2:8" ht="11.25" customHeight="1" x14ac:dyDescent="0.2">
      <c r="B747" s="91"/>
      <c r="C747" s="92"/>
      <c r="D747" s="293" t="str">
        <f t="shared" si="44"/>
        <v/>
      </c>
      <c r="E747" s="91" t="str">
        <f t="shared" si="47"/>
        <v/>
      </c>
      <c r="F747" s="92"/>
      <c r="G747" s="88" t="str">
        <f t="shared" si="45"/>
        <v/>
      </c>
      <c r="H747" s="88" t="str">
        <f t="shared" si="46"/>
        <v/>
      </c>
    </row>
    <row r="748" spans="2:8" ht="11.25" customHeight="1" x14ac:dyDescent="0.2">
      <c r="B748" s="91"/>
      <c r="C748" s="92"/>
      <c r="D748" s="293" t="str">
        <f t="shared" si="44"/>
        <v/>
      </c>
      <c r="E748" s="91" t="str">
        <f t="shared" si="47"/>
        <v/>
      </c>
      <c r="F748" s="92"/>
      <c r="G748" s="88" t="str">
        <f t="shared" si="45"/>
        <v/>
      </c>
      <c r="H748" s="88" t="str">
        <f t="shared" si="46"/>
        <v/>
      </c>
    </row>
    <row r="749" spans="2:8" ht="11.25" customHeight="1" x14ac:dyDescent="0.2">
      <c r="B749" s="91"/>
      <c r="C749" s="92"/>
      <c r="D749" s="293" t="str">
        <f t="shared" si="44"/>
        <v/>
      </c>
      <c r="E749" s="91" t="str">
        <f t="shared" si="47"/>
        <v/>
      </c>
      <c r="F749" s="92"/>
      <c r="G749" s="88" t="str">
        <f t="shared" si="45"/>
        <v/>
      </c>
      <c r="H749" s="88" t="str">
        <f t="shared" si="46"/>
        <v/>
      </c>
    </row>
    <row r="750" spans="2:8" ht="11.25" customHeight="1" x14ac:dyDescent="0.2">
      <c r="B750" s="91"/>
      <c r="C750" s="92"/>
      <c r="D750" s="293" t="str">
        <f t="shared" si="44"/>
        <v/>
      </c>
      <c r="E750" s="91" t="str">
        <f t="shared" si="47"/>
        <v/>
      </c>
      <c r="F750" s="92"/>
      <c r="G750" s="88" t="str">
        <f t="shared" si="45"/>
        <v/>
      </c>
      <c r="H750" s="88" t="str">
        <f t="shared" si="46"/>
        <v/>
      </c>
    </row>
    <row r="751" spans="2:8" ht="11.25" customHeight="1" x14ac:dyDescent="0.2">
      <c r="B751" s="91"/>
      <c r="C751" s="92"/>
      <c r="D751" s="293" t="str">
        <f t="shared" si="44"/>
        <v/>
      </c>
      <c r="E751" s="91" t="str">
        <f t="shared" si="47"/>
        <v/>
      </c>
      <c r="F751" s="92"/>
      <c r="G751" s="88" t="str">
        <f t="shared" si="45"/>
        <v/>
      </c>
      <c r="H751" s="88" t="str">
        <f t="shared" si="46"/>
        <v/>
      </c>
    </row>
    <row r="752" spans="2:8" ht="11.25" customHeight="1" x14ac:dyDescent="0.2">
      <c r="B752" s="91"/>
      <c r="C752" s="92"/>
      <c r="D752" s="293" t="str">
        <f t="shared" si="44"/>
        <v/>
      </c>
      <c r="E752" s="91" t="str">
        <f t="shared" si="47"/>
        <v/>
      </c>
      <c r="F752" s="92"/>
      <c r="G752" s="88" t="str">
        <f t="shared" si="45"/>
        <v/>
      </c>
      <c r="H752" s="88" t="str">
        <f t="shared" si="46"/>
        <v/>
      </c>
    </row>
    <row r="753" spans="2:8" ht="11.25" customHeight="1" x14ac:dyDescent="0.2">
      <c r="B753" s="91"/>
      <c r="C753" s="92"/>
      <c r="D753" s="293" t="str">
        <f t="shared" si="44"/>
        <v/>
      </c>
      <c r="E753" s="91" t="str">
        <f t="shared" si="47"/>
        <v/>
      </c>
      <c r="F753" s="92"/>
      <c r="G753" s="88" t="str">
        <f t="shared" si="45"/>
        <v/>
      </c>
      <c r="H753" s="88" t="str">
        <f t="shared" si="46"/>
        <v/>
      </c>
    </row>
    <row r="754" spans="2:8" ht="11.25" customHeight="1" x14ac:dyDescent="0.2">
      <c r="B754" s="91"/>
      <c r="C754" s="92"/>
      <c r="D754" s="293" t="str">
        <f t="shared" si="44"/>
        <v/>
      </c>
      <c r="E754" s="91" t="str">
        <f t="shared" si="47"/>
        <v/>
      </c>
      <c r="F754" s="92"/>
      <c r="G754" s="88" t="str">
        <f t="shared" si="45"/>
        <v/>
      </c>
      <c r="H754" s="88" t="str">
        <f t="shared" si="46"/>
        <v/>
      </c>
    </row>
    <row r="755" spans="2:8" ht="11.25" customHeight="1" x14ac:dyDescent="0.2">
      <c r="B755" s="91"/>
      <c r="C755" s="92"/>
      <c r="D755" s="293" t="str">
        <f t="shared" si="44"/>
        <v/>
      </c>
      <c r="E755" s="91" t="str">
        <f t="shared" si="47"/>
        <v/>
      </c>
      <c r="F755" s="92"/>
      <c r="G755" s="88" t="str">
        <f t="shared" si="45"/>
        <v/>
      </c>
      <c r="H755" s="88" t="str">
        <f t="shared" si="46"/>
        <v/>
      </c>
    </row>
    <row r="756" spans="2:8" ht="11.25" customHeight="1" x14ac:dyDescent="0.2">
      <c r="B756" s="91"/>
      <c r="C756" s="92"/>
      <c r="D756" s="293" t="str">
        <f t="shared" si="44"/>
        <v/>
      </c>
      <c r="E756" s="91" t="str">
        <f t="shared" si="47"/>
        <v/>
      </c>
      <c r="F756" s="92"/>
      <c r="G756" s="88" t="str">
        <f t="shared" si="45"/>
        <v/>
      </c>
      <c r="H756" s="88" t="str">
        <f t="shared" si="46"/>
        <v/>
      </c>
    </row>
    <row r="757" spans="2:8" ht="11.25" customHeight="1" x14ac:dyDescent="0.2">
      <c r="B757" s="91"/>
      <c r="C757" s="92"/>
      <c r="D757" s="293" t="str">
        <f t="shared" si="44"/>
        <v/>
      </c>
      <c r="E757" s="91" t="str">
        <f t="shared" si="47"/>
        <v/>
      </c>
      <c r="F757" s="92"/>
      <c r="G757" s="88" t="str">
        <f t="shared" si="45"/>
        <v/>
      </c>
      <c r="H757" s="88" t="str">
        <f t="shared" si="46"/>
        <v/>
      </c>
    </row>
    <row r="758" spans="2:8" ht="11.25" customHeight="1" x14ac:dyDescent="0.2">
      <c r="B758" s="91"/>
      <c r="C758" s="92"/>
      <c r="D758" s="293" t="str">
        <f t="shared" si="44"/>
        <v/>
      </c>
      <c r="E758" s="91" t="str">
        <f t="shared" si="47"/>
        <v/>
      </c>
      <c r="F758" s="92"/>
      <c r="G758" s="88" t="str">
        <f t="shared" si="45"/>
        <v/>
      </c>
      <c r="H758" s="88" t="str">
        <f t="shared" si="46"/>
        <v/>
      </c>
    </row>
    <row r="759" spans="2:8" ht="11.25" customHeight="1" x14ac:dyDescent="0.2">
      <c r="B759" s="91"/>
      <c r="C759" s="92"/>
      <c r="D759" s="293" t="str">
        <f t="shared" si="44"/>
        <v/>
      </c>
      <c r="E759" s="91" t="str">
        <f t="shared" si="47"/>
        <v/>
      </c>
      <c r="F759" s="92"/>
      <c r="G759" s="88" t="str">
        <f t="shared" si="45"/>
        <v/>
      </c>
      <c r="H759" s="88" t="str">
        <f t="shared" si="46"/>
        <v/>
      </c>
    </row>
    <row r="760" spans="2:8" ht="11.25" customHeight="1" x14ac:dyDescent="0.2">
      <c r="B760" s="91"/>
      <c r="C760" s="92"/>
      <c r="D760" s="293" t="str">
        <f t="shared" si="44"/>
        <v/>
      </c>
      <c r="E760" s="91" t="str">
        <f t="shared" si="47"/>
        <v/>
      </c>
      <c r="F760" s="92"/>
      <c r="G760" s="88" t="str">
        <f t="shared" si="45"/>
        <v/>
      </c>
      <c r="H760" s="88" t="str">
        <f t="shared" si="46"/>
        <v/>
      </c>
    </row>
    <row r="761" spans="2:8" ht="11.25" customHeight="1" x14ac:dyDescent="0.2">
      <c r="B761" s="91"/>
      <c r="C761" s="92"/>
      <c r="D761" s="293" t="str">
        <f t="shared" si="44"/>
        <v/>
      </c>
      <c r="E761" s="91" t="str">
        <f t="shared" si="47"/>
        <v/>
      </c>
      <c r="F761" s="92"/>
      <c r="G761" s="88" t="str">
        <f t="shared" si="45"/>
        <v/>
      </c>
      <c r="H761" s="88" t="str">
        <f t="shared" si="46"/>
        <v/>
      </c>
    </row>
    <row r="762" spans="2:8" ht="11.25" customHeight="1" x14ac:dyDescent="0.2">
      <c r="B762" s="91"/>
      <c r="C762" s="92"/>
      <c r="D762" s="293" t="str">
        <f t="shared" si="44"/>
        <v/>
      </c>
      <c r="E762" s="91" t="str">
        <f t="shared" si="47"/>
        <v/>
      </c>
      <c r="F762" s="92"/>
      <c r="G762" s="88" t="str">
        <f t="shared" si="45"/>
        <v/>
      </c>
      <c r="H762" s="88" t="str">
        <f t="shared" si="46"/>
        <v/>
      </c>
    </row>
    <row r="763" spans="2:8" ht="11.25" customHeight="1" x14ac:dyDescent="0.2">
      <c r="B763" s="91"/>
      <c r="C763" s="92"/>
      <c r="D763" s="293" t="str">
        <f t="shared" si="44"/>
        <v/>
      </c>
      <c r="E763" s="91" t="str">
        <f t="shared" si="47"/>
        <v/>
      </c>
      <c r="F763" s="92"/>
      <c r="G763" s="88" t="str">
        <f t="shared" si="45"/>
        <v/>
      </c>
      <c r="H763" s="88" t="str">
        <f t="shared" si="46"/>
        <v/>
      </c>
    </row>
    <row r="764" spans="2:8" ht="11.25" customHeight="1" x14ac:dyDescent="0.2">
      <c r="B764" s="91"/>
      <c r="C764" s="92"/>
      <c r="D764" s="293" t="str">
        <f t="shared" si="44"/>
        <v/>
      </c>
      <c r="E764" s="91" t="str">
        <f t="shared" si="47"/>
        <v/>
      </c>
      <c r="F764" s="92"/>
      <c r="G764" s="88" t="str">
        <f t="shared" si="45"/>
        <v/>
      </c>
      <c r="H764" s="88" t="str">
        <f t="shared" si="46"/>
        <v/>
      </c>
    </row>
    <row r="765" spans="2:8" ht="11.25" customHeight="1" x14ac:dyDescent="0.2">
      <c r="B765" s="91"/>
      <c r="C765" s="92"/>
      <c r="D765" s="293" t="str">
        <f t="shared" si="44"/>
        <v/>
      </c>
      <c r="E765" s="91" t="str">
        <f t="shared" si="47"/>
        <v/>
      </c>
      <c r="F765" s="92"/>
      <c r="G765" s="88" t="str">
        <f t="shared" si="45"/>
        <v/>
      </c>
      <c r="H765" s="88" t="str">
        <f t="shared" si="46"/>
        <v/>
      </c>
    </row>
    <row r="766" spans="2:8" ht="11.25" customHeight="1" x14ac:dyDescent="0.2">
      <c r="B766" s="91"/>
      <c r="C766" s="92"/>
      <c r="D766" s="293" t="str">
        <f t="shared" si="44"/>
        <v/>
      </c>
      <c r="E766" s="91" t="str">
        <f t="shared" si="47"/>
        <v/>
      </c>
      <c r="F766" s="92"/>
      <c r="G766" s="88" t="str">
        <f t="shared" si="45"/>
        <v/>
      </c>
      <c r="H766" s="88" t="str">
        <f t="shared" si="46"/>
        <v/>
      </c>
    </row>
    <row r="767" spans="2:8" ht="11.25" customHeight="1" x14ac:dyDescent="0.2">
      <c r="B767" s="91"/>
      <c r="C767" s="92"/>
      <c r="D767" s="293" t="str">
        <f t="shared" si="44"/>
        <v/>
      </c>
      <c r="E767" s="91" t="str">
        <f t="shared" si="47"/>
        <v/>
      </c>
      <c r="F767" s="92"/>
      <c r="G767" s="88" t="str">
        <f t="shared" si="45"/>
        <v/>
      </c>
      <c r="H767" s="88" t="str">
        <f t="shared" si="46"/>
        <v/>
      </c>
    </row>
    <row r="768" spans="2:8" ht="11.25" customHeight="1" x14ac:dyDescent="0.2">
      <c r="B768" s="91"/>
      <c r="C768" s="92"/>
      <c r="D768" s="293" t="str">
        <f t="shared" si="44"/>
        <v/>
      </c>
      <c r="E768" s="91" t="str">
        <f t="shared" si="47"/>
        <v/>
      </c>
      <c r="F768" s="92"/>
      <c r="G768" s="88" t="str">
        <f t="shared" si="45"/>
        <v/>
      </c>
      <c r="H768" s="88" t="str">
        <f t="shared" si="46"/>
        <v/>
      </c>
    </row>
    <row r="769" spans="2:8" ht="11.25" customHeight="1" x14ac:dyDescent="0.2">
      <c r="B769" s="91"/>
      <c r="C769" s="92"/>
      <c r="D769" s="293" t="str">
        <f t="shared" si="44"/>
        <v/>
      </c>
      <c r="E769" s="91" t="str">
        <f t="shared" si="47"/>
        <v/>
      </c>
      <c r="F769" s="92"/>
      <c r="G769" s="88" t="str">
        <f t="shared" si="45"/>
        <v/>
      </c>
      <c r="H769" s="88" t="str">
        <f t="shared" si="46"/>
        <v/>
      </c>
    </row>
    <row r="770" spans="2:8" ht="11.25" customHeight="1" x14ac:dyDescent="0.2">
      <c r="B770" s="91"/>
      <c r="C770" s="92"/>
      <c r="D770" s="293" t="str">
        <f t="shared" si="44"/>
        <v/>
      </c>
      <c r="E770" s="91" t="str">
        <f t="shared" si="47"/>
        <v/>
      </c>
      <c r="F770" s="92"/>
      <c r="G770" s="88" t="str">
        <f t="shared" si="45"/>
        <v/>
      </c>
      <c r="H770" s="88" t="str">
        <f t="shared" si="46"/>
        <v/>
      </c>
    </row>
    <row r="771" spans="2:8" ht="11.25" customHeight="1" x14ac:dyDescent="0.2">
      <c r="B771" s="91"/>
      <c r="C771" s="92"/>
      <c r="D771" s="293" t="str">
        <f t="shared" si="44"/>
        <v/>
      </c>
      <c r="E771" s="91" t="str">
        <f t="shared" si="47"/>
        <v/>
      </c>
      <c r="F771" s="92"/>
      <c r="G771" s="88" t="str">
        <f t="shared" si="45"/>
        <v/>
      </c>
      <c r="H771" s="88" t="str">
        <f t="shared" si="46"/>
        <v/>
      </c>
    </row>
    <row r="772" spans="2:8" ht="11.25" customHeight="1" x14ac:dyDescent="0.2">
      <c r="B772" s="91"/>
      <c r="C772" s="92"/>
      <c r="D772" s="293" t="str">
        <f t="shared" si="44"/>
        <v/>
      </c>
      <c r="E772" s="91" t="str">
        <f t="shared" si="47"/>
        <v/>
      </c>
      <c r="F772" s="92"/>
      <c r="G772" s="88" t="str">
        <f t="shared" si="45"/>
        <v/>
      </c>
      <c r="H772" s="88" t="str">
        <f t="shared" si="46"/>
        <v/>
      </c>
    </row>
    <row r="773" spans="2:8" ht="11.25" customHeight="1" x14ac:dyDescent="0.2">
      <c r="B773" s="91"/>
      <c r="C773" s="92"/>
      <c r="D773" s="293" t="str">
        <f t="shared" si="44"/>
        <v/>
      </c>
      <c r="E773" s="91" t="str">
        <f t="shared" si="47"/>
        <v/>
      </c>
      <c r="F773" s="92"/>
      <c r="G773" s="88" t="str">
        <f t="shared" si="45"/>
        <v/>
      </c>
      <c r="H773" s="88" t="str">
        <f t="shared" si="46"/>
        <v/>
      </c>
    </row>
    <row r="774" spans="2:8" ht="11.25" customHeight="1" x14ac:dyDescent="0.2">
      <c r="B774" s="91"/>
      <c r="C774" s="92"/>
      <c r="D774" s="293" t="str">
        <f t="shared" si="44"/>
        <v/>
      </c>
      <c r="E774" s="91" t="str">
        <f t="shared" si="47"/>
        <v/>
      </c>
      <c r="F774" s="92"/>
      <c r="G774" s="88" t="str">
        <f t="shared" si="45"/>
        <v/>
      </c>
      <c r="H774" s="88" t="str">
        <f t="shared" si="46"/>
        <v/>
      </c>
    </row>
    <row r="775" spans="2:8" ht="11.25" customHeight="1" x14ac:dyDescent="0.2">
      <c r="B775" s="91"/>
      <c r="C775" s="92"/>
      <c r="D775" s="293" t="str">
        <f t="shared" si="44"/>
        <v/>
      </c>
      <c r="E775" s="91" t="str">
        <f t="shared" si="47"/>
        <v/>
      </c>
      <c r="F775" s="92"/>
      <c r="G775" s="88" t="str">
        <f t="shared" si="45"/>
        <v/>
      </c>
      <c r="H775" s="88" t="str">
        <f t="shared" si="46"/>
        <v/>
      </c>
    </row>
    <row r="776" spans="2:8" ht="11.25" customHeight="1" x14ac:dyDescent="0.2">
      <c r="B776" s="91"/>
      <c r="C776" s="92"/>
      <c r="D776" s="293" t="str">
        <f t="shared" si="44"/>
        <v/>
      </c>
      <c r="E776" s="91" t="str">
        <f t="shared" si="47"/>
        <v/>
      </c>
      <c r="F776" s="92"/>
      <c r="G776" s="88" t="str">
        <f t="shared" si="45"/>
        <v/>
      </c>
      <c r="H776" s="88" t="str">
        <f t="shared" si="46"/>
        <v/>
      </c>
    </row>
    <row r="777" spans="2:8" ht="11.25" customHeight="1" x14ac:dyDescent="0.2">
      <c r="B777" s="91"/>
      <c r="C777" s="92"/>
      <c r="D777" s="293" t="str">
        <f t="shared" si="44"/>
        <v/>
      </c>
      <c r="E777" s="91" t="str">
        <f t="shared" si="47"/>
        <v/>
      </c>
      <c r="F777" s="92"/>
      <c r="G777" s="88" t="str">
        <f t="shared" si="45"/>
        <v/>
      </c>
      <c r="H777" s="88" t="str">
        <f t="shared" si="46"/>
        <v/>
      </c>
    </row>
    <row r="778" spans="2:8" ht="11.25" customHeight="1" x14ac:dyDescent="0.2">
      <c r="B778" s="91"/>
      <c r="C778" s="92"/>
      <c r="D778" s="293" t="str">
        <f t="shared" si="44"/>
        <v/>
      </c>
      <c r="E778" s="91" t="str">
        <f t="shared" si="47"/>
        <v/>
      </c>
      <c r="F778" s="92"/>
      <c r="G778" s="88" t="str">
        <f t="shared" si="45"/>
        <v/>
      </c>
      <c r="H778" s="88" t="str">
        <f t="shared" si="46"/>
        <v/>
      </c>
    </row>
    <row r="779" spans="2:8" ht="11.25" customHeight="1" x14ac:dyDescent="0.2">
      <c r="B779" s="91"/>
      <c r="C779" s="92"/>
      <c r="D779" s="293" t="str">
        <f t="shared" si="44"/>
        <v/>
      </c>
      <c r="E779" s="91" t="str">
        <f t="shared" si="47"/>
        <v/>
      </c>
      <c r="F779" s="92"/>
      <c r="G779" s="88" t="str">
        <f t="shared" si="45"/>
        <v/>
      </c>
      <c r="H779" s="88" t="str">
        <f t="shared" si="46"/>
        <v/>
      </c>
    </row>
    <row r="780" spans="2:8" ht="11.25" customHeight="1" x14ac:dyDescent="0.2">
      <c r="B780" s="91"/>
      <c r="C780" s="92"/>
      <c r="D780" s="293" t="str">
        <f t="shared" si="44"/>
        <v/>
      </c>
      <c r="E780" s="91" t="str">
        <f t="shared" si="47"/>
        <v/>
      </c>
      <c r="F780" s="92"/>
      <c r="G780" s="88" t="str">
        <f t="shared" si="45"/>
        <v/>
      </c>
      <c r="H780" s="88" t="str">
        <f t="shared" si="46"/>
        <v/>
      </c>
    </row>
    <row r="781" spans="2:8" ht="11.25" customHeight="1" x14ac:dyDescent="0.2">
      <c r="B781" s="91"/>
      <c r="C781" s="92"/>
      <c r="D781" s="293" t="str">
        <f t="shared" si="44"/>
        <v/>
      </c>
      <c r="E781" s="91" t="str">
        <f t="shared" si="47"/>
        <v/>
      </c>
      <c r="F781" s="92"/>
      <c r="G781" s="88" t="str">
        <f t="shared" si="45"/>
        <v/>
      </c>
      <c r="H781" s="88" t="str">
        <f t="shared" si="46"/>
        <v/>
      </c>
    </row>
    <row r="782" spans="2:8" ht="11.25" customHeight="1" x14ac:dyDescent="0.2">
      <c r="B782" s="91"/>
      <c r="C782" s="92"/>
      <c r="D782" s="293" t="str">
        <f t="shared" si="44"/>
        <v/>
      </c>
      <c r="E782" s="91" t="str">
        <f t="shared" si="47"/>
        <v/>
      </c>
      <c r="F782" s="92"/>
      <c r="G782" s="88" t="str">
        <f t="shared" si="45"/>
        <v/>
      </c>
      <c r="H782" s="88" t="str">
        <f t="shared" si="46"/>
        <v/>
      </c>
    </row>
    <row r="783" spans="2:8" ht="11.25" customHeight="1" x14ac:dyDescent="0.2">
      <c r="B783" s="91"/>
      <c r="C783" s="92"/>
      <c r="D783" s="293" t="str">
        <f t="shared" si="44"/>
        <v/>
      </c>
      <c r="E783" s="91" t="str">
        <f t="shared" si="47"/>
        <v/>
      </c>
      <c r="F783" s="92"/>
      <c r="G783" s="88" t="str">
        <f t="shared" si="45"/>
        <v/>
      </c>
      <c r="H783" s="88" t="str">
        <f t="shared" si="46"/>
        <v/>
      </c>
    </row>
    <row r="784" spans="2:8" ht="11.25" customHeight="1" x14ac:dyDescent="0.2">
      <c r="B784" s="91"/>
      <c r="C784" s="92"/>
      <c r="D784" s="293" t="str">
        <f t="shared" si="44"/>
        <v/>
      </c>
      <c r="E784" s="91" t="str">
        <f t="shared" si="47"/>
        <v/>
      </c>
      <c r="F784" s="92"/>
      <c r="G784" s="88" t="str">
        <f t="shared" si="45"/>
        <v/>
      </c>
      <c r="H784" s="88" t="str">
        <f t="shared" si="46"/>
        <v/>
      </c>
    </row>
    <row r="785" spans="2:8" ht="11.25" customHeight="1" x14ac:dyDescent="0.2">
      <c r="B785" s="91"/>
      <c r="C785" s="92"/>
      <c r="D785" s="293" t="str">
        <f t="shared" si="44"/>
        <v/>
      </c>
      <c r="E785" s="91" t="str">
        <f t="shared" si="47"/>
        <v/>
      </c>
      <c r="F785" s="92"/>
      <c r="G785" s="88" t="str">
        <f t="shared" si="45"/>
        <v/>
      </c>
      <c r="H785" s="88" t="str">
        <f t="shared" si="46"/>
        <v/>
      </c>
    </row>
    <row r="786" spans="2:8" ht="11.25" customHeight="1" x14ac:dyDescent="0.2">
      <c r="B786" s="91"/>
      <c r="C786" s="92"/>
      <c r="D786" s="293" t="str">
        <f t="shared" si="44"/>
        <v/>
      </c>
      <c r="E786" s="91" t="str">
        <f t="shared" si="47"/>
        <v/>
      </c>
      <c r="F786" s="92"/>
      <c r="G786" s="88" t="str">
        <f t="shared" si="45"/>
        <v/>
      </c>
      <c r="H786" s="88" t="str">
        <f t="shared" si="46"/>
        <v/>
      </c>
    </row>
    <row r="787" spans="2:8" ht="11.25" customHeight="1" x14ac:dyDescent="0.2">
      <c r="B787" s="91"/>
      <c r="C787" s="92"/>
      <c r="D787" s="293" t="str">
        <f t="shared" si="44"/>
        <v/>
      </c>
      <c r="E787" s="91" t="str">
        <f t="shared" si="47"/>
        <v/>
      </c>
      <c r="F787" s="92"/>
      <c r="G787" s="88" t="str">
        <f t="shared" si="45"/>
        <v/>
      </c>
      <c r="H787" s="88" t="str">
        <f t="shared" si="46"/>
        <v/>
      </c>
    </row>
    <row r="788" spans="2:8" ht="11.25" customHeight="1" x14ac:dyDescent="0.2">
      <c r="B788" s="91"/>
      <c r="C788" s="92"/>
      <c r="D788" s="293" t="str">
        <f t="shared" si="44"/>
        <v/>
      </c>
      <c r="E788" s="91" t="str">
        <f t="shared" si="47"/>
        <v/>
      </c>
      <c r="F788" s="92"/>
      <c r="G788" s="88" t="str">
        <f t="shared" si="45"/>
        <v/>
      </c>
      <c r="H788" s="88" t="str">
        <f t="shared" si="46"/>
        <v/>
      </c>
    </row>
    <row r="789" spans="2:8" ht="11.25" customHeight="1" x14ac:dyDescent="0.2">
      <c r="B789" s="91"/>
      <c r="C789" s="92"/>
      <c r="D789" s="293" t="str">
        <f t="shared" si="44"/>
        <v/>
      </c>
      <c r="E789" s="91" t="str">
        <f t="shared" si="47"/>
        <v/>
      </c>
      <c r="F789" s="92"/>
      <c r="G789" s="88" t="str">
        <f t="shared" si="45"/>
        <v/>
      </c>
      <c r="H789" s="88" t="str">
        <f t="shared" si="46"/>
        <v/>
      </c>
    </row>
    <row r="790" spans="2:8" ht="11.25" customHeight="1" x14ac:dyDescent="0.2">
      <c r="B790" s="91"/>
      <c r="C790" s="92"/>
      <c r="D790" s="293" t="str">
        <f t="shared" si="44"/>
        <v/>
      </c>
      <c r="E790" s="91" t="str">
        <f t="shared" si="47"/>
        <v/>
      </c>
      <c r="F790" s="92"/>
      <c r="G790" s="88" t="str">
        <f t="shared" si="45"/>
        <v/>
      </c>
      <c r="H790" s="88" t="str">
        <f t="shared" si="46"/>
        <v/>
      </c>
    </row>
    <row r="791" spans="2:8" ht="11.25" customHeight="1" x14ac:dyDescent="0.2">
      <c r="B791" s="91"/>
      <c r="C791" s="92"/>
      <c r="D791" s="293" t="str">
        <f t="shared" si="44"/>
        <v/>
      </c>
      <c r="E791" s="91" t="str">
        <f t="shared" si="47"/>
        <v/>
      </c>
      <c r="F791" s="92"/>
      <c r="G791" s="88" t="str">
        <f t="shared" si="45"/>
        <v/>
      </c>
      <c r="H791" s="88" t="str">
        <f t="shared" si="46"/>
        <v/>
      </c>
    </row>
    <row r="792" spans="2:8" ht="11.25" customHeight="1" x14ac:dyDescent="0.2">
      <c r="B792" s="91"/>
      <c r="C792" s="92"/>
      <c r="D792" s="293" t="str">
        <f t="shared" ref="D792:D855" si="48">IF($B792="","","SP_LASTSALEPRICE")</f>
        <v/>
      </c>
      <c r="E792" s="91" t="str">
        <f t="shared" si="47"/>
        <v/>
      </c>
      <c r="F792" s="92"/>
      <c r="G792" s="88" t="str">
        <f t="shared" ref="G792:G855" si="49">IF(OR($C792="",$C793=""),"",IFERROR((C792/C793-1)*100,0))</f>
        <v/>
      </c>
      <c r="H792" s="88" t="str">
        <f t="shared" ref="H792:H855" si="50">IF(OR($F792="",$F793=""),"",IFERROR((F792/F793-1)*100,0))</f>
        <v/>
      </c>
    </row>
    <row r="793" spans="2:8" ht="11.25" customHeight="1" x14ac:dyDescent="0.2">
      <c r="B793" s="91"/>
      <c r="C793" s="92"/>
      <c r="D793" s="293" t="str">
        <f t="shared" si="48"/>
        <v/>
      </c>
      <c r="E793" s="91" t="str">
        <f t="shared" ref="E793:E856" si="51">IF($B793="","",IF(WEEKDAY($B793,11)=6,$B793-1,IF(WEEKDAY($B793,11)=7,$B793-2,$B793)))</f>
        <v/>
      </c>
      <c r="F793" s="92"/>
      <c r="G793" s="88" t="str">
        <f t="shared" si="49"/>
        <v/>
      </c>
      <c r="H793" s="88" t="str">
        <f t="shared" si="50"/>
        <v/>
      </c>
    </row>
    <row r="794" spans="2:8" ht="11.25" customHeight="1" x14ac:dyDescent="0.2">
      <c r="B794" s="91"/>
      <c r="C794" s="92"/>
      <c r="D794" s="293" t="str">
        <f t="shared" si="48"/>
        <v/>
      </c>
      <c r="E794" s="91" t="str">
        <f t="shared" si="51"/>
        <v/>
      </c>
      <c r="F794" s="92"/>
      <c r="G794" s="88" t="str">
        <f t="shared" si="49"/>
        <v/>
      </c>
      <c r="H794" s="88" t="str">
        <f t="shared" si="50"/>
        <v/>
      </c>
    </row>
    <row r="795" spans="2:8" ht="11.25" customHeight="1" x14ac:dyDescent="0.2">
      <c r="B795" s="91"/>
      <c r="C795" s="92"/>
      <c r="D795" s="293" t="str">
        <f t="shared" si="48"/>
        <v/>
      </c>
      <c r="E795" s="91" t="str">
        <f t="shared" si="51"/>
        <v/>
      </c>
      <c r="F795" s="92"/>
      <c r="G795" s="88" t="str">
        <f t="shared" si="49"/>
        <v/>
      </c>
      <c r="H795" s="88" t="str">
        <f t="shared" si="50"/>
        <v/>
      </c>
    </row>
    <row r="796" spans="2:8" ht="11.25" customHeight="1" x14ac:dyDescent="0.2">
      <c r="B796" s="91"/>
      <c r="C796" s="92"/>
      <c r="D796" s="293" t="str">
        <f t="shared" si="48"/>
        <v/>
      </c>
      <c r="E796" s="91" t="str">
        <f t="shared" si="51"/>
        <v/>
      </c>
      <c r="F796" s="92"/>
      <c r="G796" s="88" t="str">
        <f t="shared" si="49"/>
        <v/>
      </c>
      <c r="H796" s="88" t="str">
        <f t="shared" si="50"/>
        <v/>
      </c>
    </row>
    <row r="797" spans="2:8" ht="11.25" customHeight="1" x14ac:dyDescent="0.2">
      <c r="B797" s="91"/>
      <c r="C797" s="92"/>
      <c r="D797" s="293" t="str">
        <f t="shared" si="48"/>
        <v/>
      </c>
      <c r="E797" s="91" t="str">
        <f t="shared" si="51"/>
        <v/>
      </c>
      <c r="F797" s="92"/>
      <c r="G797" s="88" t="str">
        <f t="shared" si="49"/>
        <v/>
      </c>
      <c r="H797" s="88" t="str">
        <f t="shared" si="50"/>
        <v/>
      </c>
    </row>
    <row r="798" spans="2:8" ht="11.25" customHeight="1" x14ac:dyDescent="0.2">
      <c r="B798" s="91"/>
      <c r="C798" s="92"/>
      <c r="D798" s="293" t="str">
        <f t="shared" si="48"/>
        <v/>
      </c>
      <c r="E798" s="91" t="str">
        <f t="shared" si="51"/>
        <v/>
      </c>
      <c r="F798" s="92"/>
      <c r="G798" s="88" t="str">
        <f t="shared" si="49"/>
        <v/>
      </c>
      <c r="H798" s="88" t="str">
        <f t="shared" si="50"/>
        <v/>
      </c>
    </row>
    <row r="799" spans="2:8" ht="11.25" customHeight="1" x14ac:dyDescent="0.2">
      <c r="B799" s="91"/>
      <c r="C799" s="92"/>
      <c r="D799" s="293" t="str">
        <f t="shared" si="48"/>
        <v/>
      </c>
      <c r="E799" s="91" t="str">
        <f t="shared" si="51"/>
        <v/>
      </c>
      <c r="F799" s="92"/>
      <c r="G799" s="88" t="str">
        <f t="shared" si="49"/>
        <v/>
      </c>
      <c r="H799" s="88" t="str">
        <f t="shared" si="50"/>
        <v/>
      </c>
    </row>
    <row r="800" spans="2:8" ht="11.25" customHeight="1" x14ac:dyDescent="0.2">
      <c r="B800" s="91"/>
      <c r="C800" s="92"/>
      <c r="D800" s="293" t="str">
        <f t="shared" si="48"/>
        <v/>
      </c>
      <c r="E800" s="91" t="str">
        <f t="shared" si="51"/>
        <v/>
      </c>
      <c r="F800" s="92"/>
      <c r="G800" s="88" t="str">
        <f t="shared" si="49"/>
        <v/>
      </c>
      <c r="H800" s="88" t="str">
        <f t="shared" si="50"/>
        <v/>
      </c>
    </row>
    <row r="801" spans="2:8" ht="11.25" customHeight="1" x14ac:dyDescent="0.2">
      <c r="B801" s="91"/>
      <c r="C801" s="92"/>
      <c r="D801" s="293" t="str">
        <f t="shared" si="48"/>
        <v/>
      </c>
      <c r="E801" s="91" t="str">
        <f t="shared" si="51"/>
        <v/>
      </c>
      <c r="F801" s="92"/>
      <c r="G801" s="88" t="str">
        <f t="shared" si="49"/>
        <v/>
      </c>
      <c r="H801" s="88" t="str">
        <f t="shared" si="50"/>
        <v/>
      </c>
    </row>
    <row r="802" spans="2:8" ht="11.25" customHeight="1" x14ac:dyDescent="0.2">
      <c r="B802" s="91"/>
      <c r="C802" s="92"/>
      <c r="D802" s="293" t="str">
        <f t="shared" si="48"/>
        <v/>
      </c>
      <c r="E802" s="91" t="str">
        <f t="shared" si="51"/>
        <v/>
      </c>
      <c r="F802" s="92"/>
      <c r="G802" s="88" t="str">
        <f t="shared" si="49"/>
        <v/>
      </c>
      <c r="H802" s="88" t="str">
        <f t="shared" si="50"/>
        <v/>
      </c>
    </row>
    <row r="803" spans="2:8" ht="11.25" customHeight="1" x14ac:dyDescent="0.2">
      <c r="B803" s="91"/>
      <c r="C803" s="92"/>
      <c r="D803" s="293" t="str">
        <f t="shared" si="48"/>
        <v/>
      </c>
      <c r="E803" s="91" t="str">
        <f t="shared" si="51"/>
        <v/>
      </c>
      <c r="F803" s="92"/>
      <c r="G803" s="88" t="str">
        <f t="shared" si="49"/>
        <v/>
      </c>
      <c r="H803" s="88" t="str">
        <f t="shared" si="50"/>
        <v/>
      </c>
    </row>
    <row r="804" spans="2:8" ht="11.25" customHeight="1" x14ac:dyDescent="0.2">
      <c r="B804" s="91"/>
      <c r="C804" s="92"/>
      <c r="D804" s="293" t="str">
        <f t="shared" si="48"/>
        <v/>
      </c>
      <c r="E804" s="91" t="str">
        <f t="shared" si="51"/>
        <v/>
      </c>
      <c r="F804" s="92"/>
      <c r="G804" s="88" t="str">
        <f t="shared" si="49"/>
        <v/>
      </c>
      <c r="H804" s="88" t="str">
        <f t="shared" si="50"/>
        <v/>
      </c>
    </row>
    <row r="805" spans="2:8" ht="11.25" customHeight="1" x14ac:dyDescent="0.2">
      <c r="B805" s="91"/>
      <c r="C805" s="92"/>
      <c r="D805" s="293" t="str">
        <f t="shared" si="48"/>
        <v/>
      </c>
      <c r="E805" s="91" t="str">
        <f t="shared" si="51"/>
        <v/>
      </c>
      <c r="F805" s="92"/>
      <c r="G805" s="88" t="str">
        <f t="shared" si="49"/>
        <v/>
      </c>
      <c r="H805" s="88" t="str">
        <f t="shared" si="50"/>
        <v/>
      </c>
    </row>
    <row r="806" spans="2:8" ht="11.25" customHeight="1" x14ac:dyDescent="0.2">
      <c r="B806" s="91"/>
      <c r="C806" s="92"/>
      <c r="D806" s="293" t="str">
        <f t="shared" si="48"/>
        <v/>
      </c>
      <c r="E806" s="91" t="str">
        <f t="shared" si="51"/>
        <v/>
      </c>
      <c r="F806" s="92"/>
      <c r="G806" s="88" t="str">
        <f t="shared" si="49"/>
        <v/>
      </c>
      <c r="H806" s="88" t="str">
        <f t="shared" si="50"/>
        <v/>
      </c>
    </row>
    <row r="807" spans="2:8" ht="11.25" customHeight="1" x14ac:dyDescent="0.2">
      <c r="B807" s="91"/>
      <c r="C807" s="92"/>
      <c r="D807" s="293" t="str">
        <f t="shared" si="48"/>
        <v/>
      </c>
      <c r="E807" s="91" t="str">
        <f t="shared" si="51"/>
        <v/>
      </c>
      <c r="F807" s="92"/>
      <c r="G807" s="88" t="str">
        <f t="shared" si="49"/>
        <v/>
      </c>
      <c r="H807" s="88" t="str">
        <f t="shared" si="50"/>
        <v/>
      </c>
    </row>
    <row r="808" spans="2:8" ht="11.25" customHeight="1" x14ac:dyDescent="0.2">
      <c r="B808" s="91"/>
      <c r="C808" s="92"/>
      <c r="D808" s="293" t="str">
        <f t="shared" si="48"/>
        <v/>
      </c>
      <c r="E808" s="91" t="str">
        <f t="shared" si="51"/>
        <v/>
      </c>
      <c r="F808" s="92"/>
      <c r="G808" s="88" t="str">
        <f t="shared" si="49"/>
        <v/>
      </c>
      <c r="H808" s="88" t="str">
        <f t="shared" si="50"/>
        <v/>
      </c>
    </row>
    <row r="809" spans="2:8" ht="11.25" customHeight="1" x14ac:dyDescent="0.2">
      <c r="B809" s="91"/>
      <c r="C809" s="92"/>
      <c r="D809" s="293" t="str">
        <f t="shared" si="48"/>
        <v/>
      </c>
      <c r="E809" s="91" t="str">
        <f t="shared" si="51"/>
        <v/>
      </c>
      <c r="F809" s="92"/>
      <c r="G809" s="88" t="str">
        <f t="shared" si="49"/>
        <v/>
      </c>
      <c r="H809" s="88" t="str">
        <f t="shared" si="50"/>
        <v/>
      </c>
    </row>
    <row r="810" spans="2:8" ht="11.25" customHeight="1" x14ac:dyDescent="0.2">
      <c r="B810" s="91"/>
      <c r="C810" s="92"/>
      <c r="D810" s="293" t="str">
        <f t="shared" si="48"/>
        <v/>
      </c>
      <c r="E810" s="91" t="str">
        <f t="shared" si="51"/>
        <v/>
      </c>
      <c r="F810" s="92"/>
      <c r="G810" s="88" t="str">
        <f t="shared" si="49"/>
        <v/>
      </c>
      <c r="H810" s="88" t="str">
        <f t="shared" si="50"/>
        <v/>
      </c>
    </row>
    <row r="811" spans="2:8" ht="11.25" customHeight="1" x14ac:dyDescent="0.2">
      <c r="B811" s="91"/>
      <c r="C811" s="92"/>
      <c r="D811" s="293" t="str">
        <f t="shared" si="48"/>
        <v/>
      </c>
      <c r="E811" s="91" t="str">
        <f t="shared" si="51"/>
        <v/>
      </c>
      <c r="F811" s="92"/>
      <c r="G811" s="88" t="str">
        <f t="shared" si="49"/>
        <v/>
      </c>
      <c r="H811" s="88" t="str">
        <f t="shared" si="50"/>
        <v/>
      </c>
    </row>
    <row r="812" spans="2:8" ht="11.25" customHeight="1" x14ac:dyDescent="0.2">
      <c r="B812" s="91"/>
      <c r="C812" s="92"/>
      <c r="D812" s="293" t="str">
        <f t="shared" si="48"/>
        <v/>
      </c>
      <c r="E812" s="91" t="str">
        <f t="shared" si="51"/>
        <v/>
      </c>
      <c r="F812" s="92"/>
      <c r="G812" s="88" t="str">
        <f t="shared" si="49"/>
        <v/>
      </c>
      <c r="H812" s="88" t="str">
        <f t="shared" si="50"/>
        <v/>
      </c>
    </row>
    <row r="813" spans="2:8" ht="11.25" customHeight="1" x14ac:dyDescent="0.2">
      <c r="B813" s="91"/>
      <c r="C813" s="92"/>
      <c r="D813" s="293" t="str">
        <f t="shared" si="48"/>
        <v/>
      </c>
      <c r="E813" s="91" t="str">
        <f t="shared" si="51"/>
        <v/>
      </c>
      <c r="F813" s="92"/>
      <c r="G813" s="88" t="str">
        <f t="shared" si="49"/>
        <v/>
      </c>
      <c r="H813" s="88" t="str">
        <f t="shared" si="50"/>
        <v/>
      </c>
    </row>
    <row r="814" spans="2:8" ht="11.25" customHeight="1" x14ac:dyDescent="0.2">
      <c r="B814" s="91"/>
      <c r="C814" s="92"/>
      <c r="D814" s="293" t="str">
        <f t="shared" si="48"/>
        <v/>
      </c>
      <c r="E814" s="91" t="str">
        <f t="shared" si="51"/>
        <v/>
      </c>
      <c r="F814" s="92"/>
      <c r="G814" s="88" t="str">
        <f t="shared" si="49"/>
        <v/>
      </c>
      <c r="H814" s="88" t="str">
        <f t="shared" si="50"/>
        <v/>
      </c>
    </row>
    <row r="815" spans="2:8" ht="11.25" customHeight="1" x14ac:dyDescent="0.2">
      <c r="B815" s="91"/>
      <c r="C815" s="92"/>
      <c r="D815" s="293" t="str">
        <f t="shared" si="48"/>
        <v/>
      </c>
      <c r="E815" s="91" t="str">
        <f t="shared" si="51"/>
        <v/>
      </c>
      <c r="F815" s="92"/>
      <c r="G815" s="88" t="str">
        <f t="shared" si="49"/>
        <v/>
      </c>
      <c r="H815" s="88" t="str">
        <f t="shared" si="50"/>
        <v/>
      </c>
    </row>
    <row r="816" spans="2:8" ht="11.25" customHeight="1" x14ac:dyDescent="0.2">
      <c r="B816" s="91"/>
      <c r="C816" s="92"/>
      <c r="D816" s="293" t="str">
        <f t="shared" si="48"/>
        <v/>
      </c>
      <c r="E816" s="91" t="str">
        <f t="shared" si="51"/>
        <v/>
      </c>
      <c r="F816" s="92"/>
      <c r="G816" s="88" t="str">
        <f t="shared" si="49"/>
        <v/>
      </c>
      <c r="H816" s="88" t="str">
        <f t="shared" si="50"/>
        <v/>
      </c>
    </row>
    <row r="817" spans="2:8" ht="11.25" customHeight="1" x14ac:dyDescent="0.2">
      <c r="B817" s="91"/>
      <c r="C817" s="92"/>
      <c r="D817" s="293" t="str">
        <f t="shared" si="48"/>
        <v/>
      </c>
      <c r="E817" s="91" t="str">
        <f t="shared" si="51"/>
        <v/>
      </c>
      <c r="F817" s="92"/>
      <c r="G817" s="88" t="str">
        <f t="shared" si="49"/>
        <v/>
      </c>
      <c r="H817" s="88" t="str">
        <f t="shared" si="50"/>
        <v/>
      </c>
    </row>
    <row r="818" spans="2:8" ht="11.25" customHeight="1" x14ac:dyDescent="0.2">
      <c r="B818" s="91"/>
      <c r="C818" s="92"/>
      <c r="D818" s="293" t="str">
        <f t="shared" si="48"/>
        <v/>
      </c>
      <c r="E818" s="91" t="str">
        <f t="shared" si="51"/>
        <v/>
      </c>
      <c r="F818" s="92"/>
      <c r="G818" s="88" t="str">
        <f t="shared" si="49"/>
        <v/>
      </c>
      <c r="H818" s="88" t="str">
        <f t="shared" si="50"/>
        <v/>
      </c>
    </row>
    <row r="819" spans="2:8" ht="11.25" customHeight="1" x14ac:dyDescent="0.2">
      <c r="B819" s="91"/>
      <c r="C819" s="92"/>
      <c r="D819" s="293" t="str">
        <f t="shared" si="48"/>
        <v/>
      </c>
      <c r="E819" s="91" t="str">
        <f t="shared" si="51"/>
        <v/>
      </c>
      <c r="F819" s="92"/>
      <c r="G819" s="88" t="str">
        <f t="shared" si="49"/>
        <v/>
      </c>
      <c r="H819" s="88" t="str">
        <f t="shared" si="50"/>
        <v/>
      </c>
    </row>
    <row r="820" spans="2:8" ht="11.25" customHeight="1" x14ac:dyDescent="0.2">
      <c r="B820" s="91"/>
      <c r="C820" s="92"/>
      <c r="D820" s="293" t="str">
        <f t="shared" si="48"/>
        <v/>
      </c>
      <c r="E820" s="91" t="str">
        <f t="shared" si="51"/>
        <v/>
      </c>
      <c r="F820" s="92"/>
      <c r="G820" s="88" t="str">
        <f t="shared" si="49"/>
        <v/>
      </c>
      <c r="H820" s="88" t="str">
        <f t="shared" si="50"/>
        <v/>
      </c>
    </row>
    <row r="821" spans="2:8" ht="11.25" customHeight="1" x14ac:dyDescent="0.2">
      <c r="B821" s="91"/>
      <c r="C821" s="92"/>
      <c r="D821" s="293" t="str">
        <f t="shared" si="48"/>
        <v/>
      </c>
      <c r="E821" s="91" t="str">
        <f t="shared" si="51"/>
        <v/>
      </c>
      <c r="F821" s="92"/>
      <c r="G821" s="88" t="str">
        <f t="shared" si="49"/>
        <v/>
      </c>
      <c r="H821" s="88" t="str">
        <f t="shared" si="50"/>
        <v/>
      </c>
    </row>
    <row r="822" spans="2:8" ht="11.25" customHeight="1" x14ac:dyDescent="0.2">
      <c r="B822" s="91"/>
      <c r="C822" s="92"/>
      <c r="D822" s="293" t="str">
        <f t="shared" si="48"/>
        <v/>
      </c>
      <c r="E822" s="91" t="str">
        <f t="shared" si="51"/>
        <v/>
      </c>
      <c r="F822" s="92"/>
      <c r="G822" s="88" t="str">
        <f t="shared" si="49"/>
        <v/>
      </c>
      <c r="H822" s="88" t="str">
        <f t="shared" si="50"/>
        <v/>
      </c>
    </row>
    <row r="823" spans="2:8" ht="11.25" customHeight="1" x14ac:dyDescent="0.2">
      <c r="B823" s="91"/>
      <c r="C823" s="92"/>
      <c r="D823" s="293" t="str">
        <f t="shared" si="48"/>
        <v/>
      </c>
      <c r="E823" s="91" t="str">
        <f t="shared" si="51"/>
        <v/>
      </c>
      <c r="F823" s="92"/>
      <c r="G823" s="88" t="str">
        <f t="shared" si="49"/>
        <v/>
      </c>
      <c r="H823" s="88" t="str">
        <f t="shared" si="50"/>
        <v/>
      </c>
    </row>
    <row r="824" spans="2:8" ht="11.25" customHeight="1" x14ac:dyDescent="0.2">
      <c r="B824" s="91"/>
      <c r="C824" s="92"/>
      <c r="D824" s="293" t="str">
        <f t="shared" si="48"/>
        <v/>
      </c>
      <c r="E824" s="91" t="str">
        <f t="shared" si="51"/>
        <v/>
      </c>
      <c r="F824" s="92"/>
      <c r="G824" s="88" t="str">
        <f t="shared" si="49"/>
        <v/>
      </c>
      <c r="H824" s="88" t="str">
        <f t="shared" si="50"/>
        <v/>
      </c>
    </row>
    <row r="825" spans="2:8" ht="11.25" customHeight="1" x14ac:dyDescent="0.2">
      <c r="B825" s="91"/>
      <c r="C825" s="92"/>
      <c r="D825" s="293" t="str">
        <f t="shared" si="48"/>
        <v/>
      </c>
      <c r="E825" s="91" t="str">
        <f t="shared" si="51"/>
        <v/>
      </c>
      <c r="F825" s="92"/>
      <c r="G825" s="88" t="str">
        <f t="shared" si="49"/>
        <v/>
      </c>
      <c r="H825" s="88" t="str">
        <f t="shared" si="50"/>
        <v/>
      </c>
    </row>
    <row r="826" spans="2:8" ht="11.25" customHeight="1" x14ac:dyDescent="0.2">
      <c r="B826" s="91"/>
      <c r="C826" s="92"/>
      <c r="D826" s="293" t="str">
        <f t="shared" si="48"/>
        <v/>
      </c>
      <c r="E826" s="91" t="str">
        <f t="shared" si="51"/>
        <v/>
      </c>
      <c r="F826" s="92"/>
      <c r="G826" s="88" t="str">
        <f t="shared" si="49"/>
        <v/>
      </c>
      <c r="H826" s="88" t="str">
        <f t="shared" si="50"/>
        <v/>
      </c>
    </row>
    <row r="827" spans="2:8" ht="11.25" customHeight="1" x14ac:dyDescent="0.2">
      <c r="B827" s="91"/>
      <c r="C827" s="92"/>
      <c r="D827" s="293" t="str">
        <f t="shared" si="48"/>
        <v/>
      </c>
      <c r="E827" s="91" t="str">
        <f t="shared" si="51"/>
        <v/>
      </c>
      <c r="F827" s="92"/>
      <c r="G827" s="88" t="str">
        <f t="shared" si="49"/>
        <v/>
      </c>
      <c r="H827" s="88" t="str">
        <f t="shared" si="50"/>
        <v/>
      </c>
    </row>
    <row r="828" spans="2:8" ht="11.25" customHeight="1" x14ac:dyDescent="0.2">
      <c r="B828" s="91"/>
      <c r="C828" s="92"/>
      <c r="D828" s="293" t="str">
        <f t="shared" si="48"/>
        <v/>
      </c>
      <c r="E828" s="91" t="str">
        <f t="shared" si="51"/>
        <v/>
      </c>
      <c r="F828" s="92"/>
      <c r="G828" s="88" t="str">
        <f t="shared" si="49"/>
        <v/>
      </c>
      <c r="H828" s="88" t="str">
        <f t="shared" si="50"/>
        <v/>
      </c>
    </row>
    <row r="829" spans="2:8" ht="11.25" customHeight="1" x14ac:dyDescent="0.2">
      <c r="B829" s="91"/>
      <c r="C829" s="92"/>
      <c r="D829" s="293" t="str">
        <f t="shared" si="48"/>
        <v/>
      </c>
      <c r="E829" s="91" t="str">
        <f t="shared" si="51"/>
        <v/>
      </c>
      <c r="F829" s="92"/>
      <c r="G829" s="88" t="str">
        <f t="shared" si="49"/>
        <v/>
      </c>
      <c r="H829" s="88" t="str">
        <f t="shared" si="50"/>
        <v/>
      </c>
    </row>
    <row r="830" spans="2:8" ht="11.25" customHeight="1" x14ac:dyDescent="0.2">
      <c r="B830" s="91"/>
      <c r="C830" s="92"/>
      <c r="D830" s="293" t="str">
        <f t="shared" si="48"/>
        <v/>
      </c>
      <c r="E830" s="91" t="str">
        <f t="shared" si="51"/>
        <v/>
      </c>
      <c r="F830" s="92"/>
      <c r="G830" s="88" t="str">
        <f t="shared" si="49"/>
        <v/>
      </c>
      <c r="H830" s="88" t="str">
        <f t="shared" si="50"/>
        <v/>
      </c>
    </row>
    <row r="831" spans="2:8" ht="11.25" customHeight="1" x14ac:dyDescent="0.2">
      <c r="B831" s="91"/>
      <c r="C831" s="92"/>
      <c r="D831" s="293" t="str">
        <f t="shared" si="48"/>
        <v/>
      </c>
      <c r="E831" s="91" t="str">
        <f t="shared" si="51"/>
        <v/>
      </c>
      <c r="F831" s="92"/>
      <c r="G831" s="88" t="str">
        <f t="shared" si="49"/>
        <v/>
      </c>
      <c r="H831" s="88" t="str">
        <f t="shared" si="50"/>
        <v/>
      </c>
    </row>
    <row r="832" spans="2:8" ht="11.25" customHeight="1" x14ac:dyDescent="0.2">
      <c r="B832" s="91"/>
      <c r="C832" s="92"/>
      <c r="D832" s="293" t="str">
        <f t="shared" si="48"/>
        <v/>
      </c>
      <c r="E832" s="91" t="str">
        <f t="shared" si="51"/>
        <v/>
      </c>
      <c r="F832" s="92"/>
      <c r="G832" s="88" t="str">
        <f t="shared" si="49"/>
        <v/>
      </c>
      <c r="H832" s="88" t="str">
        <f t="shared" si="50"/>
        <v/>
      </c>
    </row>
    <row r="833" spans="2:8" ht="11.25" customHeight="1" x14ac:dyDescent="0.2">
      <c r="B833" s="91"/>
      <c r="C833" s="92"/>
      <c r="D833" s="293" t="str">
        <f t="shared" si="48"/>
        <v/>
      </c>
      <c r="E833" s="91" t="str">
        <f t="shared" si="51"/>
        <v/>
      </c>
      <c r="F833" s="92"/>
      <c r="G833" s="88" t="str">
        <f t="shared" si="49"/>
        <v/>
      </c>
      <c r="H833" s="88" t="str">
        <f t="shared" si="50"/>
        <v/>
      </c>
    </row>
    <row r="834" spans="2:8" ht="11.25" customHeight="1" x14ac:dyDescent="0.2">
      <c r="B834" s="91"/>
      <c r="C834" s="92"/>
      <c r="D834" s="293" t="str">
        <f t="shared" si="48"/>
        <v/>
      </c>
      <c r="E834" s="91" t="str">
        <f t="shared" si="51"/>
        <v/>
      </c>
      <c r="F834" s="92"/>
      <c r="G834" s="88" t="str">
        <f t="shared" si="49"/>
        <v/>
      </c>
      <c r="H834" s="88" t="str">
        <f t="shared" si="50"/>
        <v/>
      </c>
    </row>
    <row r="835" spans="2:8" ht="11.25" customHeight="1" x14ac:dyDescent="0.2">
      <c r="B835" s="91"/>
      <c r="C835" s="92"/>
      <c r="D835" s="293" t="str">
        <f t="shared" si="48"/>
        <v/>
      </c>
      <c r="E835" s="91" t="str">
        <f t="shared" si="51"/>
        <v/>
      </c>
      <c r="F835" s="92"/>
      <c r="G835" s="88" t="str">
        <f t="shared" si="49"/>
        <v/>
      </c>
      <c r="H835" s="88" t="str">
        <f t="shared" si="50"/>
        <v/>
      </c>
    </row>
    <row r="836" spans="2:8" ht="11.25" customHeight="1" x14ac:dyDescent="0.2">
      <c r="B836" s="91"/>
      <c r="C836" s="92"/>
      <c r="D836" s="293" t="str">
        <f t="shared" si="48"/>
        <v/>
      </c>
      <c r="E836" s="91" t="str">
        <f t="shared" si="51"/>
        <v/>
      </c>
      <c r="F836" s="92"/>
      <c r="G836" s="88" t="str">
        <f t="shared" si="49"/>
        <v/>
      </c>
      <c r="H836" s="88" t="str">
        <f t="shared" si="50"/>
        <v/>
      </c>
    </row>
    <row r="837" spans="2:8" ht="11.25" customHeight="1" x14ac:dyDescent="0.2">
      <c r="B837" s="91"/>
      <c r="C837" s="92"/>
      <c r="D837" s="293" t="str">
        <f t="shared" si="48"/>
        <v/>
      </c>
      <c r="E837" s="91" t="str">
        <f t="shared" si="51"/>
        <v/>
      </c>
      <c r="F837" s="92"/>
      <c r="G837" s="88" t="str">
        <f t="shared" si="49"/>
        <v/>
      </c>
      <c r="H837" s="88" t="str">
        <f t="shared" si="50"/>
        <v/>
      </c>
    </row>
    <row r="838" spans="2:8" ht="11.25" customHeight="1" x14ac:dyDescent="0.2">
      <c r="B838" s="91"/>
      <c r="C838" s="92"/>
      <c r="D838" s="293" t="str">
        <f t="shared" si="48"/>
        <v/>
      </c>
      <c r="E838" s="91" t="str">
        <f t="shared" si="51"/>
        <v/>
      </c>
      <c r="F838" s="92"/>
      <c r="G838" s="88" t="str">
        <f t="shared" si="49"/>
        <v/>
      </c>
      <c r="H838" s="88" t="str">
        <f t="shared" si="50"/>
        <v/>
      </c>
    </row>
    <row r="839" spans="2:8" ht="11.25" customHeight="1" x14ac:dyDescent="0.2">
      <c r="B839" s="91"/>
      <c r="C839" s="92"/>
      <c r="D839" s="293" t="str">
        <f t="shared" si="48"/>
        <v/>
      </c>
      <c r="E839" s="91" t="str">
        <f t="shared" si="51"/>
        <v/>
      </c>
      <c r="F839" s="92"/>
      <c r="G839" s="88" t="str">
        <f t="shared" si="49"/>
        <v/>
      </c>
      <c r="H839" s="88" t="str">
        <f t="shared" si="50"/>
        <v/>
      </c>
    </row>
    <row r="840" spans="2:8" ht="11.25" customHeight="1" x14ac:dyDescent="0.2">
      <c r="B840" s="91"/>
      <c r="C840" s="92"/>
      <c r="D840" s="293" t="str">
        <f t="shared" si="48"/>
        <v/>
      </c>
      <c r="E840" s="91" t="str">
        <f t="shared" si="51"/>
        <v/>
      </c>
      <c r="F840" s="92"/>
      <c r="G840" s="88" t="str">
        <f t="shared" si="49"/>
        <v/>
      </c>
      <c r="H840" s="88" t="str">
        <f t="shared" si="50"/>
        <v/>
      </c>
    </row>
    <row r="841" spans="2:8" ht="11.25" customHeight="1" x14ac:dyDescent="0.2">
      <c r="B841" s="91"/>
      <c r="C841" s="92"/>
      <c r="D841" s="293" t="str">
        <f t="shared" si="48"/>
        <v/>
      </c>
      <c r="E841" s="91" t="str">
        <f t="shared" si="51"/>
        <v/>
      </c>
      <c r="F841" s="92"/>
      <c r="G841" s="88" t="str">
        <f t="shared" si="49"/>
        <v/>
      </c>
      <c r="H841" s="88" t="str">
        <f t="shared" si="50"/>
        <v/>
      </c>
    </row>
    <row r="842" spans="2:8" ht="11.25" customHeight="1" x14ac:dyDescent="0.2">
      <c r="B842" s="91"/>
      <c r="C842" s="92"/>
      <c r="D842" s="293" t="str">
        <f t="shared" si="48"/>
        <v/>
      </c>
      <c r="E842" s="91" t="str">
        <f t="shared" si="51"/>
        <v/>
      </c>
      <c r="F842" s="92"/>
      <c r="G842" s="88" t="str">
        <f t="shared" si="49"/>
        <v/>
      </c>
      <c r="H842" s="88" t="str">
        <f t="shared" si="50"/>
        <v/>
      </c>
    </row>
    <row r="843" spans="2:8" ht="11.25" customHeight="1" x14ac:dyDescent="0.2">
      <c r="B843" s="91"/>
      <c r="C843" s="92"/>
      <c r="D843" s="293" t="str">
        <f t="shared" si="48"/>
        <v/>
      </c>
      <c r="E843" s="91" t="str">
        <f t="shared" si="51"/>
        <v/>
      </c>
      <c r="F843" s="92"/>
      <c r="G843" s="88" t="str">
        <f t="shared" si="49"/>
        <v/>
      </c>
      <c r="H843" s="88" t="str">
        <f t="shared" si="50"/>
        <v/>
      </c>
    </row>
    <row r="844" spans="2:8" ht="11.25" customHeight="1" x14ac:dyDescent="0.2">
      <c r="B844" s="91"/>
      <c r="C844" s="92"/>
      <c r="D844" s="293" t="str">
        <f t="shared" si="48"/>
        <v/>
      </c>
      <c r="E844" s="91" t="str">
        <f t="shared" si="51"/>
        <v/>
      </c>
      <c r="F844" s="92"/>
      <c r="G844" s="88" t="str">
        <f t="shared" si="49"/>
        <v/>
      </c>
      <c r="H844" s="88" t="str">
        <f t="shared" si="50"/>
        <v/>
      </c>
    </row>
    <row r="845" spans="2:8" ht="11.25" customHeight="1" x14ac:dyDescent="0.2">
      <c r="B845" s="91"/>
      <c r="C845" s="92"/>
      <c r="D845" s="293" t="str">
        <f t="shared" si="48"/>
        <v/>
      </c>
      <c r="E845" s="91" t="str">
        <f t="shared" si="51"/>
        <v/>
      </c>
      <c r="F845" s="92"/>
      <c r="G845" s="88" t="str">
        <f t="shared" si="49"/>
        <v/>
      </c>
      <c r="H845" s="88" t="str">
        <f t="shared" si="50"/>
        <v/>
      </c>
    </row>
    <row r="846" spans="2:8" ht="11.25" customHeight="1" x14ac:dyDescent="0.2">
      <c r="B846" s="91"/>
      <c r="C846" s="92"/>
      <c r="D846" s="293" t="str">
        <f t="shared" si="48"/>
        <v/>
      </c>
      <c r="E846" s="91" t="str">
        <f t="shared" si="51"/>
        <v/>
      </c>
      <c r="F846" s="92"/>
      <c r="G846" s="88" t="str">
        <f t="shared" si="49"/>
        <v/>
      </c>
      <c r="H846" s="88" t="str">
        <f t="shared" si="50"/>
        <v/>
      </c>
    </row>
    <row r="847" spans="2:8" ht="11.25" customHeight="1" x14ac:dyDescent="0.2">
      <c r="B847" s="91"/>
      <c r="C847" s="92"/>
      <c r="D847" s="293" t="str">
        <f t="shared" si="48"/>
        <v/>
      </c>
      <c r="E847" s="91" t="str">
        <f t="shared" si="51"/>
        <v/>
      </c>
      <c r="F847" s="92"/>
      <c r="G847" s="88" t="str">
        <f t="shared" si="49"/>
        <v/>
      </c>
      <c r="H847" s="88" t="str">
        <f t="shared" si="50"/>
        <v/>
      </c>
    </row>
    <row r="848" spans="2:8" ht="11.25" customHeight="1" x14ac:dyDescent="0.2">
      <c r="B848" s="91"/>
      <c r="C848" s="92"/>
      <c r="D848" s="293" t="str">
        <f t="shared" si="48"/>
        <v/>
      </c>
      <c r="E848" s="91" t="str">
        <f t="shared" si="51"/>
        <v/>
      </c>
      <c r="F848" s="92"/>
      <c r="G848" s="88" t="str">
        <f t="shared" si="49"/>
        <v/>
      </c>
      <c r="H848" s="88" t="str">
        <f t="shared" si="50"/>
        <v/>
      </c>
    </row>
    <row r="849" spans="2:8" ht="11.25" customHeight="1" x14ac:dyDescent="0.2">
      <c r="B849" s="91"/>
      <c r="C849" s="92"/>
      <c r="D849" s="293" t="str">
        <f t="shared" si="48"/>
        <v/>
      </c>
      <c r="E849" s="91" t="str">
        <f t="shared" si="51"/>
        <v/>
      </c>
      <c r="F849" s="92"/>
      <c r="G849" s="88" t="str">
        <f t="shared" si="49"/>
        <v/>
      </c>
      <c r="H849" s="88" t="str">
        <f t="shared" si="50"/>
        <v/>
      </c>
    </row>
    <row r="850" spans="2:8" ht="11.25" customHeight="1" x14ac:dyDescent="0.2">
      <c r="B850" s="91"/>
      <c r="C850" s="92"/>
      <c r="D850" s="293" t="str">
        <f t="shared" si="48"/>
        <v/>
      </c>
      <c r="E850" s="91" t="str">
        <f t="shared" si="51"/>
        <v/>
      </c>
      <c r="F850" s="92"/>
      <c r="G850" s="88" t="str">
        <f t="shared" si="49"/>
        <v/>
      </c>
      <c r="H850" s="88" t="str">
        <f t="shared" si="50"/>
        <v/>
      </c>
    </row>
    <row r="851" spans="2:8" ht="11.25" customHeight="1" x14ac:dyDescent="0.2">
      <c r="B851" s="91"/>
      <c r="C851" s="92"/>
      <c r="D851" s="293" t="str">
        <f t="shared" si="48"/>
        <v/>
      </c>
      <c r="E851" s="91" t="str">
        <f t="shared" si="51"/>
        <v/>
      </c>
      <c r="F851" s="92"/>
      <c r="G851" s="88" t="str">
        <f t="shared" si="49"/>
        <v/>
      </c>
      <c r="H851" s="88" t="str">
        <f t="shared" si="50"/>
        <v/>
      </c>
    </row>
    <row r="852" spans="2:8" ht="11.25" customHeight="1" x14ac:dyDescent="0.2">
      <c r="B852" s="91"/>
      <c r="C852" s="92"/>
      <c r="D852" s="293" t="str">
        <f t="shared" si="48"/>
        <v/>
      </c>
      <c r="E852" s="91" t="str">
        <f t="shared" si="51"/>
        <v/>
      </c>
      <c r="F852" s="92"/>
      <c r="G852" s="88" t="str">
        <f t="shared" si="49"/>
        <v/>
      </c>
      <c r="H852" s="88" t="str">
        <f t="shared" si="50"/>
        <v/>
      </c>
    </row>
    <row r="853" spans="2:8" ht="11.25" customHeight="1" x14ac:dyDescent="0.2">
      <c r="B853" s="91"/>
      <c r="C853" s="92"/>
      <c r="D853" s="293" t="str">
        <f t="shared" si="48"/>
        <v/>
      </c>
      <c r="E853" s="91" t="str">
        <f t="shared" si="51"/>
        <v/>
      </c>
      <c r="F853" s="92"/>
      <c r="G853" s="88" t="str">
        <f t="shared" si="49"/>
        <v/>
      </c>
      <c r="H853" s="88" t="str">
        <f t="shared" si="50"/>
        <v/>
      </c>
    </row>
    <row r="854" spans="2:8" ht="11.25" customHeight="1" x14ac:dyDescent="0.2">
      <c r="B854" s="91"/>
      <c r="C854" s="92"/>
      <c r="D854" s="293" t="str">
        <f t="shared" si="48"/>
        <v/>
      </c>
      <c r="E854" s="91" t="str">
        <f t="shared" si="51"/>
        <v/>
      </c>
      <c r="F854" s="92"/>
      <c r="G854" s="88" t="str">
        <f t="shared" si="49"/>
        <v/>
      </c>
      <c r="H854" s="88" t="str">
        <f t="shared" si="50"/>
        <v/>
      </c>
    </row>
    <row r="855" spans="2:8" ht="11.25" customHeight="1" x14ac:dyDescent="0.2">
      <c r="B855" s="91"/>
      <c r="C855" s="92"/>
      <c r="D855" s="293" t="str">
        <f t="shared" si="48"/>
        <v/>
      </c>
      <c r="E855" s="91" t="str">
        <f t="shared" si="51"/>
        <v/>
      </c>
      <c r="F855" s="92"/>
      <c r="G855" s="88" t="str">
        <f t="shared" si="49"/>
        <v/>
      </c>
      <c r="H855" s="88" t="str">
        <f t="shared" si="50"/>
        <v/>
      </c>
    </row>
    <row r="856" spans="2:8" ht="11.25" customHeight="1" x14ac:dyDescent="0.2">
      <c r="B856" s="91"/>
      <c r="C856" s="92"/>
      <c r="D856" s="293" t="str">
        <f t="shared" ref="D856:D919" si="52">IF($B856="","","SP_LASTSALEPRICE")</f>
        <v/>
      </c>
      <c r="E856" s="91" t="str">
        <f t="shared" si="51"/>
        <v/>
      </c>
      <c r="F856" s="92"/>
      <c r="G856" s="88" t="str">
        <f t="shared" ref="G856:G919" si="53">IF(OR($C856="",$C857=""),"",IFERROR((C856/C857-1)*100,0))</f>
        <v/>
      </c>
      <c r="H856" s="88" t="str">
        <f t="shared" ref="H856:H919" si="54">IF(OR($F856="",$F857=""),"",IFERROR((F856/F857-1)*100,0))</f>
        <v/>
      </c>
    </row>
    <row r="857" spans="2:8" ht="11.25" customHeight="1" x14ac:dyDescent="0.2">
      <c r="B857" s="91"/>
      <c r="C857" s="92"/>
      <c r="D857" s="293" t="str">
        <f t="shared" si="52"/>
        <v/>
      </c>
      <c r="E857" s="91" t="str">
        <f t="shared" ref="E857:E920" si="55">IF($B857="","",IF(WEEKDAY($B857,11)=6,$B857-1,IF(WEEKDAY($B857,11)=7,$B857-2,$B857)))</f>
        <v/>
      </c>
      <c r="F857" s="92"/>
      <c r="G857" s="88" t="str">
        <f t="shared" si="53"/>
        <v/>
      </c>
      <c r="H857" s="88" t="str">
        <f t="shared" si="54"/>
        <v/>
      </c>
    </row>
    <row r="858" spans="2:8" ht="11.25" customHeight="1" x14ac:dyDescent="0.2">
      <c r="B858" s="91"/>
      <c r="C858" s="92"/>
      <c r="D858" s="293" t="str">
        <f t="shared" si="52"/>
        <v/>
      </c>
      <c r="E858" s="91" t="str">
        <f t="shared" si="55"/>
        <v/>
      </c>
      <c r="F858" s="92"/>
      <c r="G858" s="88" t="str">
        <f t="shared" si="53"/>
        <v/>
      </c>
      <c r="H858" s="88" t="str">
        <f t="shared" si="54"/>
        <v/>
      </c>
    </row>
    <row r="859" spans="2:8" ht="11.25" customHeight="1" x14ac:dyDescent="0.2">
      <c r="B859" s="91"/>
      <c r="C859" s="92"/>
      <c r="D859" s="293" t="str">
        <f t="shared" si="52"/>
        <v/>
      </c>
      <c r="E859" s="91" t="str">
        <f t="shared" si="55"/>
        <v/>
      </c>
      <c r="F859" s="92"/>
      <c r="G859" s="88" t="str">
        <f t="shared" si="53"/>
        <v/>
      </c>
      <c r="H859" s="88" t="str">
        <f t="shared" si="54"/>
        <v/>
      </c>
    </row>
    <row r="860" spans="2:8" ht="11.25" customHeight="1" x14ac:dyDescent="0.2">
      <c r="B860" s="91"/>
      <c r="C860" s="92"/>
      <c r="D860" s="293" t="str">
        <f t="shared" si="52"/>
        <v/>
      </c>
      <c r="E860" s="91" t="str">
        <f t="shared" si="55"/>
        <v/>
      </c>
      <c r="F860" s="92"/>
      <c r="G860" s="88" t="str">
        <f t="shared" si="53"/>
        <v/>
      </c>
      <c r="H860" s="88" t="str">
        <f t="shared" si="54"/>
        <v/>
      </c>
    </row>
    <row r="861" spans="2:8" ht="11.25" customHeight="1" x14ac:dyDescent="0.2">
      <c r="B861" s="91"/>
      <c r="C861" s="92"/>
      <c r="D861" s="293" t="str">
        <f t="shared" si="52"/>
        <v/>
      </c>
      <c r="E861" s="91" t="str">
        <f t="shared" si="55"/>
        <v/>
      </c>
      <c r="F861" s="92"/>
      <c r="G861" s="88" t="str">
        <f t="shared" si="53"/>
        <v/>
      </c>
      <c r="H861" s="88" t="str">
        <f t="shared" si="54"/>
        <v/>
      </c>
    </row>
    <row r="862" spans="2:8" ht="11.25" customHeight="1" x14ac:dyDescent="0.2">
      <c r="B862" s="91"/>
      <c r="C862" s="92"/>
      <c r="D862" s="293" t="str">
        <f t="shared" si="52"/>
        <v/>
      </c>
      <c r="E862" s="91" t="str">
        <f t="shared" si="55"/>
        <v/>
      </c>
      <c r="F862" s="92"/>
      <c r="G862" s="88" t="str">
        <f t="shared" si="53"/>
        <v/>
      </c>
      <c r="H862" s="88" t="str">
        <f t="shared" si="54"/>
        <v/>
      </c>
    </row>
    <row r="863" spans="2:8" ht="11.25" customHeight="1" x14ac:dyDescent="0.2">
      <c r="B863" s="91"/>
      <c r="C863" s="92"/>
      <c r="D863" s="293" t="str">
        <f t="shared" si="52"/>
        <v/>
      </c>
      <c r="E863" s="91" t="str">
        <f t="shared" si="55"/>
        <v/>
      </c>
      <c r="F863" s="92"/>
      <c r="G863" s="88" t="str">
        <f t="shared" si="53"/>
        <v/>
      </c>
      <c r="H863" s="88" t="str">
        <f t="shared" si="54"/>
        <v/>
      </c>
    </row>
    <row r="864" spans="2:8" ht="11.25" customHeight="1" x14ac:dyDescent="0.2">
      <c r="B864" s="91"/>
      <c r="C864" s="92"/>
      <c r="D864" s="293" t="str">
        <f t="shared" si="52"/>
        <v/>
      </c>
      <c r="E864" s="91" t="str">
        <f t="shared" si="55"/>
        <v/>
      </c>
      <c r="F864" s="92"/>
      <c r="G864" s="88" t="str">
        <f t="shared" si="53"/>
        <v/>
      </c>
      <c r="H864" s="88" t="str">
        <f t="shared" si="54"/>
        <v/>
      </c>
    </row>
    <row r="865" spans="2:8" ht="11.25" customHeight="1" x14ac:dyDescent="0.2">
      <c r="B865" s="91"/>
      <c r="C865" s="92"/>
      <c r="D865" s="293" t="str">
        <f t="shared" si="52"/>
        <v/>
      </c>
      <c r="E865" s="91" t="str">
        <f t="shared" si="55"/>
        <v/>
      </c>
      <c r="F865" s="92"/>
      <c r="G865" s="88" t="str">
        <f t="shared" si="53"/>
        <v/>
      </c>
      <c r="H865" s="88" t="str">
        <f t="shared" si="54"/>
        <v/>
      </c>
    </row>
    <row r="866" spans="2:8" ht="11.25" customHeight="1" x14ac:dyDescent="0.2">
      <c r="B866" s="91"/>
      <c r="C866" s="92"/>
      <c r="D866" s="293" t="str">
        <f t="shared" si="52"/>
        <v/>
      </c>
      <c r="E866" s="91" t="str">
        <f t="shared" si="55"/>
        <v/>
      </c>
      <c r="F866" s="92"/>
      <c r="G866" s="88" t="str">
        <f t="shared" si="53"/>
        <v/>
      </c>
      <c r="H866" s="88" t="str">
        <f t="shared" si="54"/>
        <v/>
      </c>
    </row>
    <row r="867" spans="2:8" ht="11.25" customHeight="1" x14ac:dyDescent="0.2">
      <c r="B867" s="91"/>
      <c r="C867" s="92"/>
      <c r="D867" s="293" t="str">
        <f t="shared" si="52"/>
        <v/>
      </c>
      <c r="E867" s="91" t="str">
        <f t="shared" si="55"/>
        <v/>
      </c>
      <c r="F867" s="92"/>
      <c r="G867" s="88" t="str">
        <f t="shared" si="53"/>
        <v/>
      </c>
      <c r="H867" s="88" t="str">
        <f t="shared" si="54"/>
        <v/>
      </c>
    </row>
    <row r="868" spans="2:8" ht="11.25" customHeight="1" x14ac:dyDescent="0.2">
      <c r="B868" s="91"/>
      <c r="C868" s="92"/>
      <c r="D868" s="293" t="str">
        <f t="shared" si="52"/>
        <v/>
      </c>
      <c r="E868" s="91" t="str">
        <f t="shared" si="55"/>
        <v/>
      </c>
      <c r="F868" s="92"/>
      <c r="G868" s="88" t="str">
        <f t="shared" si="53"/>
        <v/>
      </c>
      <c r="H868" s="88" t="str">
        <f t="shared" si="54"/>
        <v/>
      </c>
    </row>
    <row r="869" spans="2:8" ht="11.25" customHeight="1" x14ac:dyDescent="0.2">
      <c r="B869" s="91"/>
      <c r="C869" s="92"/>
      <c r="D869" s="293" t="str">
        <f t="shared" si="52"/>
        <v/>
      </c>
      <c r="E869" s="91" t="str">
        <f t="shared" si="55"/>
        <v/>
      </c>
      <c r="F869" s="92"/>
      <c r="G869" s="88" t="str">
        <f t="shared" si="53"/>
        <v/>
      </c>
      <c r="H869" s="88" t="str">
        <f t="shared" si="54"/>
        <v/>
      </c>
    </row>
    <row r="870" spans="2:8" ht="11.25" customHeight="1" x14ac:dyDescent="0.2">
      <c r="B870" s="91"/>
      <c r="C870" s="92"/>
      <c r="D870" s="293" t="str">
        <f t="shared" si="52"/>
        <v/>
      </c>
      <c r="E870" s="91" t="str">
        <f t="shared" si="55"/>
        <v/>
      </c>
      <c r="F870" s="92"/>
      <c r="G870" s="88" t="str">
        <f t="shared" si="53"/>
        <v/>
      </c>
      <c r="H870" s="88" t="str">
        <f t="shared" si="54"/>
        <v/>
      </c>
    </row>
    <row r="871" spans="2:8" ht="11.25" customHeight="1" x14ac:dyDescent="0.2">
      <c r="B871" s="91"/>
      <c r="C871" s="92"/>
      <c r="D871" s="293" t="str">
        <f t="shared" si="52"/>
        <v/>
      </c>
      <c r="E871" s="91" t="str">
        <f t="shared" si="55"/>
        <v/>
      </c>
      <c r="F871" s="92"/>
      <c r="G871" s="88" t="str">
        <f t="shared" si="53"/>
        <v/>
      </c>
      <c r="H871" s="88" t="str">
        <f t="shared" si="54"/>
        <v/>
      </c>
    </row>
    <row r="872" spans="2:8" ht="11.25" customHeight="1" x14ac:dyDescent="0.2">
      <c r="B872" s="91"/>
      <c r="C872" s="92"/>
      <c r="D872" s="293" t="str">
        <f t="shared" si="52"/>
        <v/>
      </c>
      <c r="E872" s="91" t="str">
        <f t="shared" si="55"/>
        <v/>
      </c>
      <c r="F872" s="92"/>
      <c r="G872" s="88" t="str">
        <f t="shared" si="53"/>
        <v/>
      </c>
      <c r="H872" s="88" t="str">
        <f t="shared" si="54"/>
        <v/>
      </c>
    </row>
    <row r="873" spans="2:8" ht="11.25" customHeight="1" x14ac:dyDescent="0.2">
      <c r="B873" s="91"/>
      <c r="C873" s="92"/>
      <c r="D873" s="293" t="str">
        <f t="shared" si="52"/>
        <v/>
      </c>
      <c r="E873" s="91" t="str">
        <f t="shared" si="55"/>
        <v/>
      </c>
      <c r="F873" s="92"/>
      <c r="G873" s="88" t="str">
        <f t="shared" si="53"/>
        <v/>
      </c>
      <c r="H873" s="88" t="str">
        <f t="shared" si="54"/>
        <v/>
      </c>
    </row>
    <row r="874" spans="2:8" ht="11.25" customHeight="1" x14ac:dyDescent="0.2">
      <c r="B874" s="91"/>
      <c r="C874" s="92"/>
      <c r="D874" s="293" t="str">
        <f t="shared" si="52"/>
        <v/>
      </c>
      <c r="E874" s="91" t="str">
        <f t="shared" si="55"/>
        <v/>
      </c>
      <c r="F874" s="92"/>
      <c r="G874" s="88" t="str">
        <f t="shared" si="53"/>
        <v/>
      </c>
      <c r="H874" s="88" t="str">
        <f t="shared" si="54"/>
        <v/>
      </c>
    </row>
    <row r="875" spans="2:8" ht="11.25" customHeight="1" x14ac:dyDescent="0.2">
      <c r="B875" s="91"/>
      <c r="C875" s="92"/>
      <c r="D875" s="293" t="str">
        <f t="shared" si="52"/>
        <v/>
      </c>
      <c r="E875" s="91" t="str">
        <f t="shared" si="55"/>
        <v/>
      </c>
      <c r="F875" s="92"/>
      <c r="G875" s="88" t="str">
        <f t="shared" si="53"/>
        <v/>
      </c>
      <c r="H875" s="88" t="str">
        <f t="shared" si="54"/>
        <v/>
      </c>
    </row>
    <row r="876" spans="2:8" ht="11.25" customHeight="1" x14ac:dyDescent="0.2">
      <c r="B876" s="91"/>
      <c r="C876" s="92"/>
      <c r="D876" s="293" t="str">
        <f t="shared" si="52"/>
        <v/>
      </c>
      <c r="E876" s="91" t="str">
        <f t="shared" si="55"/>
        <v/>
      </c>
      <c r="F876" s="92"/>
      <c r="G876" s="88" t="str">
        <f t="shared" si="53"/>
        <v/>
      </c>
      <c r="H876" s="88" t="str">
        <f t="shared" si="54"/>
        <v/>
      </c>
    </row>
    <row r="877" spans="2:8" ht="11.25" customHeight="1" x14ac:dyDescent="0.2">
      <c r="B877" s="91"/>
      <c r="C877" s="92"/>
      <c r="D877" s="293" t="str">
        <f t="shared" si="52"/>
        <v/>
      </c>
      <c r="E877" s="91" t="str">
        <f t="shared" si="55"/>
        <v/>
      </c>
      <c r="F877" s="92"/>
      <c r="G877" s="88" t="str">
        <f t="shared" si="53"/>
        <v/>
      </c>
      <c r="H877" s="88" t="str">
        <f t="shared" si="54"/>
        <v/>
      </c>
    </row>
    <row r="878" spans="2:8" ht="11.25" customHeight="1" x14ac:dyDescent="0.2">
      <c r="B878" s="91"/>
      <c r="C878" s="92"/>
      <c r="D878" s="293" t="str">
        <f t="shared" si="52"/>
        <v/>
      </c>
      <c r="E878" s="91" t="str">
        <f t="shared" si="55"/>
        <v/>
      </c>
      <c r="F878" s="92"/>
      <c r="G878" s="88" t="str">
        <f t="shared" si="53"/>
        <v/>
      </c>
      <c r="H878" s="88" t="str">
        <f t="shared" si="54"/>
        <v/>
      </c>
    </row>
    <row r="879" spans="2:8" ht="11.25" customHeight="1" x14ac:dyDescent="0.2">
      <c r="B879" s="91"/>
      <c r="C879" s="92"/>
      <c r="D879" s="293" t="str">
        <f t="shared" si="52"/>
        <v/>
      </c>
      <c r="E879" s="91" t="str">
        <f t="shared" si="55"/>
        <v/>
      </c>
      <c r="F879" s="92"/>
      <c r="G879" s="88" t="str">
        <f t="shared" si="53"/>
        <v/>
      </c>
      <c r="H879" s="88" t="str">
        <f t="shared" si="54"/>
        <v/>
      </c>
    </row>
    <row r="880" spans="2:8" ht="11.25" customHeight="1" x14ac:dyDescent="0.2">
      <c r="B880" s="91"/>
      <c r="C880" s="92"/>
      <c r="D880" s="293" t="str">
        <f t="shared" si="52"/>
        <v/>
      </c>
      <c r="E880" s="91" t="str">
        <f t="shared" si="55"/>
        <v/>
      </c>
      <c r="F880" s="92"/>
      <c r="G880" s="88" t="str">
        <f t="shared" si="53"/>
        <v/>
      </c>
      <c r="H880" s="88" t="str">
        <f t="shared" si="54"/>
        <v/>
      </c>
    </row>
    <row r="881" spans="2:8" ht="11.25" customHeight="1" x14ac:dyDescent="0.2">
      <c r="B881" s="91"/>
      <c r="C881" s="92"/>
      <c r="D881" s="293" t="str">
        <f t="shared" si="52"/>
        <v/>
      </c>
      <c r="E881" s="91" t="str">
        <f t="shared" si="55"/>
        <v/>
      </c>
      <c r="F881" s="92"/>
      <c r="G881" s="88" t="str">
        <f t="shared" si="53"/>
        <v/>
      </c>
      <c r="H881" s="88" t="str">
        <f t="shared" si="54"/>
        <v/>
      </c>
    </row>
    <row r="882" spans="2:8" ht="11.25" customHeight="1" x14ac:dyDescent="0.2">
      <c r="B882" s="91"/>
      <c r="C882" s="92"/>
      <c r="D882" s="293" t="str">
        <f t="shared" si="52"/>
        <v/>
      </c>
      <c r="E882" s="91" t="str">
        <f t="shared" si="55"/>
        <v/>
      </c>
      <c r="F882" s="92"/>
      <c r="G882" s="88" t="str">
        <f t="shared" si="53"/>
        <v/>
      </c>
      <c r="H882" s="88" t="str">
        <f t="shared" si="54"/>
        <v/>
      </c>
    </row>
    <row r="883" spans="2:8" ht="11.25" customHeight="1" x14ac:dyDescent="0.2">
      <c r="B883" s="91"/>
      <c r="C883" s="92"/>
      <c r="D883" s="293" t="str">
        <f t="shared" si="52"/>
        <v/>
      </c>
      <c r="E883" s="91" t="str">
        <f t="shared" si="55"/>
        <v/>
      </c>
      <c r="F883" s="92"/>
      <c r="G883" s="88" t="str">
        <f t="shared" si="53"/>
        <v/>
      </c>
      <c r="H883" s="88" t="str">
        <f t="shared" si="54"/>
        <v/>
      </c>
    </row>
    <row r="884" spans="2:8" ht="11.25" customHeight="1" x14ac:dyDescent="0.2">
      <c r="B884" s="91"/>
      <c r="C884" s="92"/>
      <c r="D884" s="293" t="str">
        <f t="shared" si="52"/>
        <v/>
      </c>
      <c r="E884" s="91" t="str">
        <f t="shared" si="55"/>
        <v/>
      </c>
      <c r="F884" s="92"/>
      <c r="G884" s="88" t="str">
        <f t="shared" si="53"/>
        <v/>
      </c>
      <c r="H884" s="88" t="str">
        <f t="shared" si="54"/>
        <v/>
      </c>
    </row>
    <row r="885" spans="2:8" ht="11.25" customHeight="1" x14ac:dyDescent="0.2">
      <c r="B885" s="91"/>
      <c r="C885" s="92"/>
      <c r="D885" s="293" t="str">
        <f t="shared" si="52"/>
        <v/>
      </c>
      <c r="E885" s="91" t="str">
        <f t="shared" si="55"/>
        <v/>
      </c>
      <c r="F885" s="92"/>
      <c r="G885" s="88" t="str">
        <f t="shared" si="53"/>
        <v/>
      </c>
      <c r="H885" s="88" t="str">
        <f t="shared" si="54"/>
        <v/>
      </c>
    </row>
    <row r="886" spans="2:8" ht="11.25" customHeight="1" x14ac:dyDescent="0.2">
      <c r="B886" s="91"/>
      <c r="C886" s="92"/>
      <c r="D886" s="293" t="str">
        <f t="shared" si="52"/>
        <v/>
      </c>
      <c r="E886" s="91" t="str">
        <f t="shared" si="55"/>
        <v/>
      </c>
      <c r="F886" s="92"/>
      <c r="G886" s="88" t="str">
        <f t="shared" si="53"/>
        <v/>
      </c>
      <c r="H886" s="88" t="str">
        <f t="shared" si="54"/>
        <v/>
      </c>
    </row>
    <row r="887" spans="2:8" ht="11.25" customHeight="1" x14ac:dyDescent="0.2">
      <c r="B887" s="91"/>
      <c r="C887" s="92"/>
      <c r="D887" s="293" t="str">
        <f t="shared" si="52"/>
        <v/>
      </c>
      <c r="E887" s="91" t="str">
        <f t="shared" si="55"/>
        <v/>
      </c>
      <c r="F887" s="92"/>
      <c r="G887" s="88" t="str">
        <f t="shared" si="53"/>
        <v/>
      </c>
      <c r="H887" s="88" t="str">
        <f t="shared" si="54"/>
        <v/>
      </c>
    </row>
    <row r="888" spans="2:8" ht="11.25" customHeight="1" x14ac:dyDescent="0.2">
      <c r="B888" s="91"/>
      <c r="C888" s="92"/>
      <c r="D888" s="293" t="str">
        <f t="shared" si="52"/>
        <v/>
      </c>
      <c r="E888" s="91" t="str">
        <f t="shared" si="55"/>
        <v/>
      </c>
      <c r="F888" s="92"/>
      <c r="G888" s="88" t="str">
        <f t="shared" si="53"/>
        <v/>
      </c>
      <c r="H888" s="88" t="str">
        <f t="shared" si="54"/>
        <v/>
      </c>
    </row>
    <row r="889" spans="2:8" ht="11.25" customHeight="1" x14ac:dyDescent="0.2">
      <c r="B889" s="91"/>
      <c r="C889" s="92"/>
      <c r="D889" s="293" t="str">
        <f t="shared" si="52"/>
        <v/>
      </c>
      <c r="E889" s="91" t="str">
        <f t="shared" si="55"/>
        <v/>
      </c>
      <c r="F889" s="92"/>
      <c r="G889" s="88" t="str">
        <f t="shared" si="53"/>
        <v/>
      </c>
      <c r="H889" s="88" t="str">
        <f t="shared" si="54"/>
        <v/>
      </c>
    </row>
    <row r="890" spans="2:8" ht="11.25" customHeight="1" x14ac:dyDescent="0.2">
      <c r="B890" s="91"/>
      <c r="C890" s="92"/>
      <c r="D890" s="293" t="str">
        <f t="shared" si="52"/>
        <v/>
      </c>
      <c r="E890" s="91" t="str">
        <f t="shared" si="55"/>
        <v/>
      </c>
      <c r="F890" s="92"/>
      <c r="G890" s="88" t="str">
        <f t="shared" si="53"/>
        <v/>
      </c>
      <c r="H890" s="88" t="str">
        <f t="shared" si="54"/>
        <v/>
      </c>
    </row>
    <row r="891" spans="2:8" ht="11.25" customHeight="1" x14ac:dyDescent="0.2">
      <c r="B891" s="91"/>
      <c r="C891" s="92"/>
      <c r="D891" s="293" t="str">
        <f t="shared" si="52"/>
        <v/>
      </c>
      <c r="E891" s="91" t="str">
        <f t="shared" si="55"/>
        <v/>
      </c>
      <c r="F891" s="92"/>
      <c r="G891" s="88" t="str">
        <f t="shared" si="53"/>
        <v/>
      </c>
      <c r="H891" s="88" t="str">
        <f t="shared" si="54"/>
        <v/>
      </c>
    </row>
    <row r="892" spans="2:8" ht="11.25" customHeight="1" x14ac:dyDescent="0.2">
      <c r="B892" s="91"/>
      <c r="C892" s="92"/>
      <c r="D892" s="293" t="str">
        <f t="shared" si="52"/>
        <v/>
      </c>
      <c r="E892" s="91" t="str">
        <f t="shared" si="55"/>
        <v/>
      </c>
      <c r="F892" s="92"/>
      <c r="G892" s="88" t="str">
        <f t="shared" si="53"/>
        <v/>
      </c>
      <c r="H892" s="88" t="str">
        <f t="shared" si="54"/>
        <v/>
      </c>
    </row>
    <row r="893" spans="2:8" ht="11.25" customHeight="1" x14ac:dyDescent="0.2">
      <c r="B893" s="91"/>
      <c r="C893" s="92"/>
      <c r="D893" s="293" t="str">
        <f t="shared" si="52"/>
        <v/>
      </c>
      <c r="E893" s="91" t="str">
        <f t="shared" si="55"/>
        <v/>
      </c>
      <c r="F893" s="92"/>
      <c r="G893" s="88" t="str">
        <f t="shared" si="53"/>
        <v/>
      </c>
      <c r="H893" s="88" t="str">
        <f t="shared" si="54"/>
        <v/>
      </c>
    </row>
    <row r="894" spans="2:8" ht="11.25" customHeight="1" x14ac:dyDescent="0.2">
      <c r="B894" s="91"/>
      <c r="C894" s="92"/>
      <c r="D894" s="293" t="str">
        <f t="shared" si="52"/>
        <v/>
      </c>
      <c r="E894" s="91" t="str">
        <f t="shared" si="55"/>
        <v/>
      </c>
      <c r="F894" s="92"/>
      <c r="G894" s="88" t="str">
        <f t="shared" si="53"/>
        <v/>
      </c>
      <c r="H894" s="88" t="str">
        <f t="shared" si="54"/>
        <v/>
      </c>
    </row>
    <row r="895" spans="2:8" ht="11.25" customHeight="1" x14ac:dyDescent="0.2">
      <c r="B895" s="91"/>
      <c r="C895" s="92"/>
      <c r="D895" s="293" t="str">
        <f t="shared" si="52"/>
        <v/>
      </c>
      <c r="E895" s="91" t="str">
        <f t="shared" si="55"/>
        <v/>
      </c>
      <c r="F895" s="92"/>
      <c r="G895" s="88" t="str">
        <f t="shared" si="53"/>
        <v/>
      </c>
      <c r="H895" s="88" t="str">
        <f t="shared" si="54"/>
        <v/>
      </c>
    </row>
    <row r="896" spans="2:8" ht="11.25" customHeight="1" x14ac:dyDescent="0.2">
      <c r="B896" s="91"/>
      <c r="C896" s="92"/>
      <c r="D896" s="293" t="str">
        <f t="shared" si="52"/>
        <v/>
      </c>
      <c r="E896" s="91" t="str">
        <f t="shared" si="55"/>
        <v/>
      </c>
      <c r="F896" s="92"/>
      <c r="G896" s="88" t="str">
        <f t="shared" si="53"/>
        <v/>
      </c>
      <c r="H896" s="88" t="str">
        <f t="shared" si="54"/>
        <v/>
      </c>
    </row>
    <row r="897" spans="2:8" ht="11.25" customHeight="1" x14ac:dyDescent="0.2">
      <c r="B897" s="91"/>
      <c r="C897" s="92"/>
      <c r="D897" s="293" t="str">
        <f t="shared" si="52"/>
        <v/>
      </c>
      <c r="E897" s="91" t="str">
        <f t="shared" si="55"/>
        <v/>
      </c>
      <c r="F897" s="92"/>
      <c r="G897" s="88" t="str">
        <f t="shared" si="53"/>
        <v/>
      </c>
      <c r="H897" s="88" t="str">
        <f t="shared" si="54"/>
        <v/>
      </c>
    </row>
    <row r="898" spans="2:8" ht="11.25" customHeight="1" x14ac:dyDescent="0.2">
      <c r="B898" s="91"/>
      <c r="C898" s="92"/>
      <c r="D898" s="293" t="str">
        <f t="shared" si="52"/>
        <v/>
      </c>
      <c r="E898" s="91" t="str">
        <f t="shared" si="55"/>
        <v/>
      </c>
      <c r="F898" s="92"/>
      <c r="G898" s="88" t="str">
        <f t="shared" si="53"/>
        <v/>
      </c>
      <c r="H898" s="88" t="str">
        <f t="shared" si="54"/>
        <v/>
      </c>
    </row>
    <row r="899" spans="2:8" ht="11.25" customHeight="1" x14ac:dyDescent="0.2">
      <c r="B899" s="91"/>
      <c r="C899" s="92"/>
      <c r="D899" s="293" t="str">
        <f t="shared" si="52"/>
        <v/>
      </c>
      <c r="E899" s="91" t="str">
        <f t="shared" si="55"/>
        <v/>
      </c>
      <c r="F899" s="92"/>
      <c r="G899" s="88" t="str">
        <f t="shared" si="53"/>
        <v/>
      </c>
      <c r="H899" s="88" t="str">
        <f t="shared" si="54"/>
        <v/>
      </c>
    </row>
    <row r="900" spans="2:8" ht="11.25" customHeight="1" x14ac:dyDescent="0.2">
      <c r="B900" s="91"/>
      <c r="C900" s="92"/>
      <c r="D900" s="293" t="str">
        <f t="shared" si="52"/>
        <v/>
      </c>
      <c r="E900" s="91" t="str">
        <f t="shared" si="55"/>
        <v/>
      </c>
      <c r="F900" s="92"/>
      <c r="G900" s="88" t="str">
        <f t="shared" si="53"/>
        <v/>
      </c>
      <c r="H900" s="88" t="str">
        <f t="shared" si="54"/>
        <v/>
      </c>
    </row>
    <row r="901" spans="2:8" ht="11.25" customHeight="1" x14ac:dyDescent="0.2">
      <c r="B901" s="91"/>
      <c r="C901" s="92"/>
      <c r="D901" s="293" t="str">
        <f t="shared" si="52"/>
        <v/>
      </c>
      <c r="E901" s="91" t="str">
        <f t="shared" si="55"/>
        <v/>
      </c>
      <c r="F901" s="92"/>
      <c r="G901" s="88" t="str">
        <f t="shared" si="53"/>
        <v/>
      </c>
      <c r="H901" s="88" t="str">
        <f t="shared" si="54"/>
        <v/>
      </c>
    </row>
    <row r="902" spans="2:8" ht="11.25" customHeight="1" x14ac:dyDescent="0.2">
      <c r="B902" s="91"/>
      <c r="C902" s="92"/>
      <c r="D902" s="293" t="str">
        <f t="shared" si="52"/>
        <v/>
      </c>
      <c r="E902" s="91" t="str">
        <f t="shared" si="55"/>
        <v/>
      </c>
      <c r="F902" s="92"/>
      <c r="G902" s="88" t="str">
        <f t="shared" si="53"/>
        <v/>
      </c>
      <c r="H902" s="88" t="str">
        <f t="shared" si="54"/>
        <v/>
      </c>
    </row>
    <row r="903" spans="2:8" ht="11.25" customHeight="1" x14ac:dyDescent="0.2">
      <c r="B903" s="91"/>
      <c r="C903" s="92"/>
      <c r="D903" s="293" t="str">
        <f t="shared" si="52"/>
        <v/>
      </c>
      <c r="E903" s="91" t="str">
        <f t="shared" si="55"/>
        <v/>
      </c>
      <c r="F903" s="92"/>
      <c r="G903" s="88" t="str">
        <f t="shared" si="53"/>
        <v/>
      </c>
      <c r="H903" s="88" t="str">
        <f t="shared" si="54"/>
        <v/>
      </c>
    </row>
    <row r="904" spans="2:8" ht="11.25" customHeight="1" x14ac:dyDescent="0.2">
      <c r="B904" s="91"/>
      <c r="C904" s="92"/>
      <c r="D904" s="293" t="str">
        <f t="shared" si="52"/>
        <v/>
      </c>
      <c r="E904" s="91" t="str">
        <f t="shared" si="55"/>
        <v/>
      </c>
      <c r="F904" s="92"/>
      <c r="G904" s="88" t="str">
        <f t="shared" si="53"/>
        <v/>
      </c>
      <c r="H904" s="88" t="str">
        <f t="shared" si="54"/>
        <v/>
      </c>
    </row>
    <row r="905" spans="2:8" ht="11.25" customHeight="1" x14ac:dyDescent="0.2">
      <c r="B905" s="91"/>
      <c r="C905" s="92"/>
      <c r="D905" s="293" t="str">
        <f t="shared" si="52"/>
        <v/>
      </c>
      <c r="E905" s="91" t="str">
        <f t="shared" si="55"/>
        <v/>
      </c>
      <c r="F905" s="92"/>
      <c r="G905" s="88" t="str">
        <f t="shared" si="53"/>
        <v/>
      </c>
      <c r="H905" s="88" t="str">
        <f t="shared" si="54"/>
        <v/>
      </c>
    </row>
    <row r="906" spans="2:8" ht="11.25" customHeight="1" x14ac:dyDescent="0.2">
      <c r="B906" s="91"/>
      <c r="C906" s="92"/>
      <c r="D906" s="293" t="str">
        <f t="shared" si="52"/>
        <v/>
      </c>
      <c r="E906" s="91" t="str">
        <f t="shared" si="55"/>
        <v/>
      </c>
      <c r="F906" s="92"/>
      <c r="G906" s="88" t="str">
        <f t="shared" si="53"/>
        <v/>
      </c>
      <c r="H906" s="88" t="str">
        <f t="shared" si="54"/>
        <v/>
      </c>
    </row>
    <row r="907" spans="2:8" ht="11.25" customHeight="1" x14ac:dyDescent="0.2">
      <c r="B907" s="91"/>
      <c r="C907" s="92"/>
      <c r="D907" s="293" t="str">
        <f t="shared" si="52"/>
        <v/>
      </c>
      <c r="E907" s="91" t="str">
        <f t="shared" si="55"/>
        <v/>
      </c>
      <c r="F907" s="92"/>
      <c r="G907" s="88" t="str">
        <f t="shared" si="53"/>
        <v/>
      </c>
      <c r="H907" s="88" t="str">
        <f t="shared" si="54"/>
        <v/>
      </c>
    </row>
    <row r="908" spans="2:8" ht="11.25" customHeight="1" x14ac:dyDescent="0.2">
      <c r="B908" s="91"/>
      <c r="C908" s="92"/>
      <c r="D908" s="293" t="str">
        <f t="shared" si="52"/>
        <v/>
      </c>
      <c r="E908" s="91" t="str">
        <f t="shared" si="55"/>
        <v/>
      </c>
      <c r="F908" s="92"/>
      <c r="G908" s="88" t="str">
        <f t="shared" si="53"/>
        <v/>
      </c>
      <c r="H908" s="88" t="str">
        <f t="shared" si="54"/>
        <v/>
      </c>
    </row>
    <row r="909" spans="2:8" ht="11.25" customHeight="1" x14ac:dyDescent="0.2">
      <c r="B909" s="91"/>
      <c r="C909" s="92"/>
      <c r="D909" s="293" t="str">
        <f t="shared" si="52"/>
        <v/>
      </c>
      <c r="E909" s="91" t="str">
        <f t="shared" si="55"/>
        <v/>
      </c>
      <c r="F909" s="92"/>
      <c r="G909" s="88" t="str">
        <f t="shared" si="53"/>
        <v/>
      </c>
      <c r="H909" s="88" t="str">
        <f t="shared" si="54"/>
        <v/>
      </c>
    </row>
    <row r="910" spans="2:8" ht="11.25" customHeight="1" x14ac:dyDescent="0.2">
      <c r="B910" s="91"/>
      <c r="C910" s="92"/>
      <c r="D910" s="293" t="str">
        <f t="shared" si="52"/>
        <v/>
      </c>
      <c r="E910" s="91" t="str">
        <f t="shared" si="55"/>
        <v/>
      </c>
      <c r="F910" s="92"/>
      <c r="G910" s="88" t="str">
        <f t="shared" si="53"/>
        <v/>
      </c>
      <c r="H910" s="88" t="str">
        <f t="shared" si="54"/>
        <v/>
      </c>
    </row>
    <row r="911" spans="2:8" ht="11.25" customHeight="1" x14ac:dyDescent="0.2">
      <c r="B911" s="91"/>
      <c r="C911" s="92"/>
      <c r="D911" s="293" t="str">
        <f t="shared" si="52"/>
        <v/>
      </c>
      <c r="E911" s="91" t="str">
        <f t="shared" si="55"/>
        <v/>
      </c>
      <c r="F911" s="92"/>
      <c r="G911" s="88" t="str">
        <f t="shared" si="53"/>
        <v/>
      </c>
      <c r="H911" s="88" t="str">
        <f t="shared" si="54"/>
        <v/>
      </c>
    </row>
    <row r="912" spans="2:8" ht="11.25" customHeight="1" x14ac:dyDescent="0.2">
      <c r="B912" s="91"/>
      <c r="C912" s="92"/>
      <c r="D912" s="293" t="str">
        <f t="shared" si="52"/>
        <v/>
      </c>
      <c r="E912" s="91" t="str">
        <f t="shared" si="55"/>
        <v/>
      </c>
      <c r="F912" s="92"/>
      <c r="G912" s="88" t="str">
        <f t="shared" si="53"/>
        <v/>
      </c>
      <c r="H912" s="88" t="str">
        <f t="shared" si="54"/>
        <v/>
      </c>
    </row>
    <row r="913" spans="2:8" ht="11.25" customHeight="1" x14ac:dyDescent="0.2">
      <c r="B913" s="91"/>
      <c r="C913" s="92"/>
      <c r="D913" s="293" t="str">
        <f t="shared" si="52"/>
        <v/>
      </c>
      <c r="E913" s="91" t="str">
        <f t="shared" si="55"/>
        <v/>
      </c>
      <c r="F913" s="92"/>
      <c r="G913" s="88" t="str">
        <f t="shared" si="53"/>
        <v/>
      </c>
      <c r="H913" s="88" t="str">
        <f t="shared" si="54"/>
        <v/>
      </c>
    </row>
    <row r="914" spans="2:8" ht="11.25" customHeight="1" x14ac:dyDescent="0.2">
      <c r="B914" s="91"/>
      <c r="C914" s="92"/>
      <c r="D914" s="293" t="str">
        <f t="shared" si="52"/>
        <v/>
      </c>
      <c r="E914" s="91" t="str">
        <f t="shared" si="55"/>
        <v/>
      </c>
      <c r="F914" s="92"/>
      <c r="G914" s="88" t="str">
        <f t="shared" si="53"/>
        <v/>
      </c>
      <c r="H914" s="88" t="str">
        <f t="shared" si="54"/>
        <v/>
      </c>
    </row>
    <row r="915" spans="2:8" ht="11.25" customHeight="1" x14ac:dyDescent="0.2">
      <c r="B915" s="91"/>
      <c r="C915" s="92"/>
      <c r="D915" s="293" t="str">
        <f t="shared" si="52"/>
        <v/>
      </c>
      <c r="E915" s="91" t="str">
        <f t="shared" si="55"/>
        <v/>
      </c>
      <c r="F915" s="92"/>
      <c r="G915" s="88" t="str">
        <f t="shared" si="53"/>
        <v/>
      </c>
      <c r="H915" s="88" t="str">
        <f t="shared" si="54"/>
        <v/>
      </c>
    </row>
    <row r="916" spans="2:8" ht="11.25" customHeight="1" x14ac:dyDescent="0.2">
      <c r="B916" s="91"/>
      <c r="C916" s="92"/>
      <c r="D916" s="293" t="str">
        <f t="shared" si="52"/>
        <v/>
      </c>
      <c r="E916" s="91" t="str">
        <f t="shared" si="55"/>
        <v/>
      </c>
      <c r="F916" s="92"/>
      <c r="G916" s="88" t="str">
        <f t="shared" si="53"/>
        <v/>
      </c>
      <c r="H916" s="88" t="str">
        <f t="shared" si="54"/>
        <v/>
      </c>
    </row>
    <row r="917" spans="2:8" ht="11.25" customHeight="1" x14ac:dyDescent="0.2">
      <c r="B917" s="91"/>
      <c r="C917" s="92"/>
      <c r="D917" s="293" t="str">
        <f t="shared" si="52"/>
        <v/>
      </c>
      <c r="E917" s="91" t="str">
        <f t="shared" si="55"/>
        <v/>
      </c>
      <c r="F917" s="92"/>
      <c r="G917" s="88" t="str">
        <f t="shared" si="53"/>
        <v/>
      </c>
      <c r="H917" s="88" t="str">
        <f t="shared" si="54"/>
        <v/>
      </c>
    </row>
    <row r="918" spans="2:8" ht="11.25" customHeight="1" x14ac:dyDescent="0.2">
      <c r="B918" s="91"/>
      <c r="C918" s="92"/>
      <c r="D918" s="293" t="str">
        <f t="shared" si="52"/>
        <v/>
      </c>
      <c r="E918" s="91" t="str">
        <f t="shared" si="55"/>
        <v/>
      </c>
      <c r="F918" s="92"/>
      <c r="G918" s="88" t="str">
        <f t="shared" si="53"/>
        <v/>
      </c>
      <c r="H918" s="88" t="str">
        <f t="shared" si="54"/>
        <v/>
      </c>
    </row>
    <row r="919" spans="2:8" ht="11.25" customHeight="1" x14ac:dyDescent="0.2">
      <c r="B919" s="91"/>
      <c r="C919" s="92"/>
      <c r="D919" s="293" t="str">
        <f t="shared" si="52"/>
        <v/>
      </c>
      <c r="E919" s="91" t="str">
        <f t="shared" si="55"/>
        <v/>
      </c>
      <c r="F919" s="92"/>
      <c r="G919" s="88" t="str">
        <f t="shared" si="53"/>
        <v/>
      </c>
      <c r="H919" s="88" t="str">
        <f t="shared" si="54"/>
        <v/>
      </c>
    </row>
    <row r="920" spans="2:8" ht="11.25" customHeight="1" x14ac:dyDescent="0.2">
      <c r="B920" s="91"/>
      <c r="C920" s="92"/>
      <c r="D920" s="293" t="str">
        <f t="shared" ref="D920:D983" si="56">IF($B920="","","SP_LASTSALEPRICE")</f>
        <v/>
      </c>
      <c r="E920" s="91" t="str">
        <f t="shared" si="55"/>
        <v/>
      </c>
      <c r="F920" s="92"/>
      <c r="G920" s="88" t="str">
        <f t="shared" ref="G920:G983" si="57">IF(OR($C920="",$C921=""),"",IFERROR((C920/C921-1)*100,0))</f>
        <v/>
      </c>
      <c r="H920" s="88" t="str">
        <f t="shared" ref="H920:H983" si="58">IF(OR($F920="",$F921=""),"",IFERROR((F920/F921-1)*100,0))</f>
        <v/>
      </c>
    </row>
    <row r="921" spans="2:8" ht="11.25" customHeight="1" x14ac:dyDescent="0.2">
      <c r="B921" s="91"/>
      <c r="C921" s="92"/>
      <c r="D921" s="293" t="str">
        <f t="shared" si="56"/>
        <v/>
      </c>
      <c r="E921" s="91" t="str">
        <f t="shared" ref="E921:E984" si="59">IF($B921="","",IF(WEEKDAY($B921,11)=6,$B921-1,IF(WEEKDAY($B921,11)=7,$B921-2,$B921)))</f>
        <v/>
      </c>
      <c r="F921" s="92"/>
      <c r="G921" s="88" t="str">
        <f t="shared" si="57"/>
        <v/>
      </c>
      <c r="H921" s="88" t="str">
        <f t="shared" si="58"/>
        <v/>
      </c>
    </row>
    <row r="922" spans="2:8" ht="11.25" customHeight="1" x14ac:dyDescent="0.2">
      <c r="B922" s="91"/>
      <c r="C922" s="92"/>
      <c r="D922" s="293" t="str">
        <f t="shared" si="56"/>
        <v/>
      </c>
      <c r="E922" s="91" t="str">
        <f t="shared" si="59"/>
        <v/>
      </c>
      <c r="F922" s="92"/>
      <c r="G922" s="88" t="str">
        <f t="shared" si="57"/>
        <v/>
      </c>
      <c r="H922" s="88" t="str">
        <f t="shared" si="58"/>
        <v/>
      </c>
    </row>
    <row r="923" spans="2:8" ht="11.25" customHeight="1" x14ac:dyDescent="0.2">
      <c r="B923" s="91"/>
      <c r="C923" s="92"/>
      <c r="D923" s="293" t="str">
        <f t="shared" si="56"/>
        <v/>
      </c>
      <c r="E923" s="91" t="str">
        <f t="shared" si="59"/>
        <v/>
      </c>
      <c r="F923" s="92"/>
      <c r="G923" s="88" t="str">
        <f t="shared" si="57"/>
        <v/>
      </c>
      <c r="H923" s="88" t="str">
        <f t="shared" si="58"/>
        <v/>
      </c>
    </row>
    <row r="924" spans="2:8" ht="11.25" customHeight="1" x14ac:dyDescent="0.2">
      <c r="B924" s="91"/>
      <c r="C924" s="92"/>
      <c r="D924" s="293" t="str">
        <f t="shared" si="56"/>
        <v/>
      </c>
      <c r="E924" s="91" t="str">
        <f t="shared" si="59"/>
        <v/>
      </c>
      <c r="F924" s="92"/>
      <c r="G924" s="88" t="str">
        <f t="shared" si="57"/>
        <v/>
      </c>
      <c r="H924" s="88" t="str">
        <f t="shared" si="58"/>
        <v/>
      </c>
    </row>
    <row r="925" spans="2:8" ht="11.25" customHeight="1" x14ac:dyDescent="0.2">
      <c r="B925" s="91"/>
      <c r="C925" s="92"/>
      <c r="D925" s="293" t="str">
        <f t="shared" si="56"/>
        <v/>
      </c>
      <c r="E925" s="91" t="str">
        <f t="shared" si="59"/>
        <v/>
      </c>
      <c r="F925" s="92"/>
      <c r="G925" s="88" t="str">
        <f t="shared" si="57"/>
        <v/>
      </c>
      <c r="H925" s="88" t="str">
        <f t="shared" si="58"/>
        <v/>
      </c>
    </row>
    <row r="926" spans="2:8" ht="11.25" customHeight="1" x14ac:dyDescent="0.2">
      <c r="B926" s="91"/>
      <c r="C926" s="92"/>
      <c r="D926" s="293" t="str">
        <f t="shared" si="56"/>
        <v/>
      </c>
      <c r="E926" s="91" t="str">
        <f t="shared" si="59"/>
        <v/>
      </c>
      <c r="F926" s="92"/>
      <c r="G926" s="88" t="str">
        <f t="shared" si="57"/>
        <v/>
      </c>
      <c r="H926" s="88" t="str">
        <f t="shared" si="58"/>
        <v/>
      </c>
    </row>
    <row r="927" spans="2:8" ht="11.25" customHeight="1" x14ac:dyDescent="0.2">
      <c r="B927" s="91"/>
      <c r="C927" s="92"/>
      <c r="D927" s="293" t="str">
        <f t="shared" si="56"/>
        <v/>
      </c>
      <c r="E927" s="91" t="str">
        <f t="shared" si="59"/>
        <v/>
      </c>
      <c r="F927" s="92"/>
      <c r="G927" s="88" t="str">
        <f t="shared" si="57"/>
        <v/>
      </c>
      <c r="H927" s="88" t="str">
        <f t="shared" si="58"/>
        <v/>
      </c>
    </row>
    <row r="928" spans="2:8" ht="11.25" customHeight="1" x14ac:dyDescent="0.2">
      <c r="B928" s="91"/>
      <c r="C928" s="92"/>
      <c r="D928" s="293" t="str">
        <f t="shared" si="56"/>
        <v/>
      </c>
      <c r="E928" s="91" t="str">
        <f t="shared" si="59"/>
        <v/>
      </c>
      <c r="F928" s="92"/>
      <c r="G928" s="88" t="str">
        <f t="shared" si="57"/>
        <v/>
      </c>
      <c r="H928" s="88" t="str">
        <f t="shared" si="58"/>
        <v/>
      </c>
    </row>
    <row r="929" spans="2:8" ht="11.25" customHeight="1" x14ac:dyDescent="0.2">
      <c r="B929" s="91"/>
      <c r="C929" s="92"/>
      <c r="D929" s="293" t="str">
        <f t="shared" si="56"/>
        <v/>
      </c>
      <c r="E929" s="91" t="str">
        <f t="shared" si="59"/>
        <v/>
      </c>
      <c r="F929" s="92"/>
      <c r="G929" s="88" t="str">
        <f t="shared" si="57"/>
        <v/>
      </c>
      <c r="H929" s="88" t="str">
        <f t="shared" si="58"/>
        <v/>
      </c>
    </row>
    <row r="930" spans="2:8" ht="11.25" customHeight="1" x14ac:dyDescent="0.2">
      <c r="B930" s="91"/>
      <c r="C930" s="92"/>
      <c r="D930" s="293" t="str">
        <f t="shared" si="56"/>
        <v/>
      </c>
      <c r="E930" s="91" t="str">
        <f t="shared" si="59"/>
        <v/>
      </c>
      <c r="F930" s="92"/>
      <c r="G930" s="88" t="str">
        <f t="shared" si="57"/>
        <v/>
      </c>
      <c r="H930" s="88" t="str">
        <f t="shared" si="58"/>
        <v/>
      </c>
    </row>
    <row r="931" spans="2:8" ht="11.25" customHeight="1" x14ac:dyDescent="0.2">
      <c r="B931" s="91"/>
      <c r="C931" s="92"/>
      <c r="D931" s="293" t="str">
        <f t="shared" si="56"/>
        <v/>
      </c>
      <c r="E931" s="91" t="str">
        <f t="shared" si="59"/>
        <v/>
      </c>
      <c r="F931" s="92"/>
      <c r="G931" s="88" t="str">
        <f t="shared" si="57"/>
        <v/>
      </c>
      <c r="H931" s="88" t="str">
        <f t="shared" si="58"/>
        <v/>
      </c>
    </row>
    <row r="932" spans="2:8" ht="11.25" customHeight="1" x14ac:dyDescent="0.2">
      <c r="B932" s="91"/>
      <c r="C932" s="92"/>
      <c r="D932" s="293" t="str">
        <f t="shared" si="56"/>
        <v/>
      </c>
      <c r="E932" s="91" t="str">
        <f t="shared" si="59"/>
        <v/>
      </c>
      <c r="F932" s="92"/>
      <c r="G932" s="88" t="str">
        <f t="shared" si="57"/>
        <v/>
      </c>
      <c r="H932" s="88" t="str">
        <f t="shared" si="58"/>
        <v/>
      </c>
    </row>
    <row r="933" spans="2:8" ht="11.25" customHeight="1" x14ac:dyDescent="0.2">
      <c r="B933" s="91"/>
      <c r="C933" s="92"/>
      <c r="D933" s="293" t="str">
        <f t="shared" si="56"/>
        <v/>
      </c>
      <c r="E933" s="91" t="str">
        <f t="shared" si="59"/>
        <v/>
      </c>
      <c r="F933" s="92"/>
      <c r="G933" s="88" t="str">
        <f t="shared" si="57"/>
        <v/>
      </c>
      <c r="H933" s="88" t="str">
        <f t="shared" si="58"/>
        <v/>
      </c>
    </row>
    <row r="934" spans="2:8" ht="11.25" customHeight="1" x14ac:dyDescent="0.2">
      <c r="B934" s="91"/>
      <c r="C934" s="92"/>
      <c r="D934" s="293" t="str">
        <f t="shared" si="56"/>
        <v/>
      </c>
      <c r="E934" s="91" t="str">
        <f t="shared" si="59"/>
        <v/>
      </c>
      <c r="F934" s="92"/>
      <c r="G934" s="88" t="str">
        <f t="shared" si="57"/>
        <v/>
      </c>
      <c r="H934" s="88" t="str">
        <f t="shared" si="58"/>
        <v/>
      </c>
    </row>
    <row r="935" spans="2:8" ht="11.25" customHeight="1" x14ac:dyDescent="0.2">
      <c r="B935" s="91"/>
      <c r="C935" s="92"/>
      <c r="D935" s="293" t="str">
        <f t="shared" si="56"/>
        <v/>
      </c>
      <c r="E935" s="91" t="str">
        <f t="shared" si="59"/>
        <v/>
      </c>
      <c r="F935" s="92"/>
      <c r="G935" s="88" t="str">
        <f t="shared" si="57"/>
        <v/>
      </c>
      <c r="H935" s="88" t="str">
        <f t="shared" si="58"/>
        <v/>
      </c>
    </row>
    <row r="936" spans="2:8" ht="11.25" customHeight="1" x14ac:dyDescent="0.2">
      <c r="B936" s="91"/>
      <c r="C936" s="92"/>
      <c r="D936" s="293" t="str">
        <f t="shared" si="56"/>
        <v/>
      </c>
      <c r="E936" s="91" t="str">
        <f t="shared" si="59"/>
        <v/>
      </c>
      <c r="F936" s="92"/>
      <c r="G936" s="88" t="str">
        <f t="shared" si="57"/>
        <v/>
      </c>
      <c r="H936" s="88" t="str">
        <f t="shared" si="58"/>
        <v/>
      </c>
    </row>
    <row r="937" spans="2:8" ht="11.25" customHeight="1" x14ac:dyDescent="0.2">
      <c r="B937" s="91"/>
      <c r="C937" s="92"/>
      <c r="D937" s="293" t="str">
        <f t="shared" si="56"/>
        <v/>
      </c>
      <c r="E937" s="91" t="str">
        <f t="shared" si="59"/>
        <v/>
      </c>
      <c r="F937" s="92"/>
      <c r="G937" s="88" t="str">
        <f t="shared" si="57"/>
        <v/>
      </c>
      <c r="H937" s="88" t="str">
        <f t="shared" si="58"/>
        <v/>
      </c>
    </row>
    <row r="938" spans="2:8" ht="11.25" customHeight="1" x14ac:dyDescent="0.2">
      <c r="B938" s="91"/>
      <c r="C938" s="92"/>
      <c r="D938" s="293" t="str">
        <f t="shared" si="56"/>
        <v/>
      </c>
      <c r="E938" s="91" t="str">
        <f t="shared" si="59"/>
        <v/>
      </c>
      <c r="F938" s="92"/>
      <c r="G938" s="88" t="str">
        <f t="shared" si="57"/>
        <v/>
      </c>
      <c r="H938" s="88" t="str">
        <f t="shared" si="58"/>
        <v/>
      </c>
    </row>
    <row r="939" spans="2:8" ht="11.25" customHeight="1" x14ac:dyDescent="0.2">
      <c r="B939" s="91"/>
      <c r="C939" s="92"/>
      <c r="D939" s="293" t="str">
        <f t="shared" si="56"/>
        <v/>
      </c>
      <c r="E939" s="91" t="str">
        <f t="shared" si="59"/>
        <v/>
      </c>
      <c r="F939" s="92"/>
      <c r="G939" s="88" t="str">
        <f t="shared" si="57"/>
        <v/>
      </c>
      <c r="H939" s="88" t="str">
        <f t="shared" si="58"/>
        <v/>
      </c>
    </row>
    <row r="940" spans="2:8" ht="11.25" customHeight="1" x14ac:dyDescent="0.2">
      <c r="B940" s="91"/>
      <c r="C940" s="92"/>
      <c r="D940" s="293" t="str">
        <f t="shared" si="56"/>
        <v/>
      </c>
      <c r="E940" s="91" t="str">
        <f t="shared" si="59"/>
        <v/>
      </c>
      <c r="F940" s="92"/>
      <c r="G940" s="88" t="str">
        <f t="shared" si="57"/>
        <v/>
      </c>
      <c r="H940" s="88" t="str">
        <f t="shared" si="58"/>
        <v/>
      </c>
    </row>
    <row r="941" spans="2:8" ht="11.25" customHeight="1" x14ac:dyDescent="0.2">
      <c r="B941" s="91"/>
      <c r="C941" s="92"/>
      <c r="D941" s="293" t="str">
        <f t="shared" si="56"/>
        <v/>
      </c>
      <c r="E941" s="91" t="str">
        <f t="shared" si="59"/>
        <v/>
      </c>
      <c r="F941" s="92"/>
      <c r="G941" s="88" t="str">
        <f t="shared" si="57"/>
        <v/>
      </c>
      <c r="H941" s="88" t="str">
        <f t="shared" si="58"/>
        <v/>
      </c>
    </row>
    <row r="942" spans="2:8" ht="11.25" customHeight="1" x14ac:dyDescent="0.2">
      <c r="B942" s="91"/>
      <c r="C942" s="92"/>
      <c r="D942" s="293" t="str">
        <f t="shared" si="56"/>
        <v/>
      </c>
      <c r="E942" s="91" t="str">
        <f t="shared" si="59"/>
        <v/>
      </c>
      <c r="F942" s="92"/>
      <c r="G942" s="88" t="str">
        <f t="shared" si="57"/>
        <v/>
      </c>
      <c r="H942" s="88" t="str">
        <f t="shared" si="58"/>
        <v/>
      </c>
    </row>
    <row r="943" spans="2:8" ht="11.25" customHeight="1" x14ac:dyDescent="0.2">
      <c r="B943" s="91"/>
      <c r="C943" s="92"/>
      <c r="D943" s="293" t="str">
        <f t="shared" si="56"/>
        <v/>
      </c>
      <c r="E943" s="91" t="str">
        <f t="shared" si="59"/>
        <v/>
      </c>
      <c r="F943" s="92"/>
      <c r="G943" s="88" t="str">
        <f t="shared" si="57"/>
        <v/>
      </c>
      <c r="H943" s="88" t="str">
        <f t="shared" si="58"/>
        <v/>
      </c>
    </row>
    <row r="944" spans="2:8" ht="11.25" customHeight="1" x14ac:dyDescent="0.2">
      <c r="B944" s="91"/>
      <c r="C944" s="92"/>
      <c r="D944" s="293" t="str">
        <f t="shared" si="56"/>
        <v/>
      </c>
      <c r="E944" s="91" t="str">
        <f t="shared" si="59"/>
        <v/>
      </c>
      <c r="F944" s="92"/>
      <c r="G944" s="88" t="str">
        <f t="shared" si="57"/>
        <v/>
      </c>
      <c r="H944" s="88" t="str">
        <f t="shared" si="58"/>
        <v/>
      </c>
    </row>
    <row r="945" spans="2:8" ht="11.25" customHeight="1" x14ac:dyDescent="0.2">
      <c r="B945" s="91"/>
      <c r="C945" s="92"/>
      <c r="D945" s="293" t="str">
        <f t="shared" si="56"/>
        <v/>
      </c>
      <c r="E945" s="91" t="str">
        <f t="shared" si="59"/>
        <v/>
      </c>
      <c r="F945" s="92"/>
      <c r="G945" s="88" t="str">
        <f t="shared" si="57"/>
        <v/>
      </c>
      <c r="H945" s="88" t="str">
        <f t="shared" si="58"/>
        <v/>
      </c>
    </row>
    <row r="946" spans="2:8" ht="11.25" customHeight="1" x14ac:dyDescent="0.2">
      <c r="B946" s="91"/>
      <c r="C946" s="92"/>
      <c r="D946" s="293" t="str">
        <f t="shared" si="56"/>
        <v/>
      </c>
      <c r="E946" s="91" t="str">
        <f t="shared" si="59"/>
        <v/>
      </c>
      <c r="F946" s="92"/>
      <c r="G946" s="88" t="str">
        <f t="shared" si="57"/>
        <v/>
      </c>
      <c r="H946" s="88" t="str">
        <f t="shared" si="58"/>
        <v/>
      </c>
    </row>
    <row r="947" spans="2:8" ht="11.25" customHeight="1" x14ac:dyDescent="0.2">
      <c r="B947" s="91"/>
      <c r="C947" s="92"/>
      <c r="D947" s="293" t="str">
        <f t="shared" si="56"/>
        <v/>
      </c>
      <c r="E947" s="91" t="str">
        <f t="shared" si="59"/>
        <v/>
      </c>
      <c r="F947" s="92"/>
      <c r="G947" s="88" t="str">
        <f t="shared" si="57"/>
        <v/>
      </c>
      <c r="H947" s="88" t="str">
        <f t="shared" si="58"/>
        <v/>
      </c>
    </row>
    <row r="948" spans="2:8" ht="11.25" customHeight="1" x14ac:dyDescent="0.2">
      <c r="B948" s="91"/>
      <c r="C948" s="92"/>
      <c r="D948" s="293" t="str">
        <f t="shared" si="56"/>
        <v/>
      </c>
      <c r="E948" s="91" t="str">
        <f t="shared" si="59"/>
        <v/>
      </c>
      <c r="F948" s="92"/>
      <c r="G948" s="88" t="str">
        <f t="shared" si="57"/>
        <v/>
      </c>
      <c r="H948" s="88" t="str">
        <f t="shared" si="58"/>
        <v/>
      </c>
    </row>
    <row r="949" spans="2:8" ht="11.25" customHeight="1" x14ac:dyDescent="0.2">
      <c r="B949" s="91"/>
      <c r="C949" s="92"/>
      <c r="D949" s="293" t="str">
        <f t="shared" si="56"/>
        <v/>
      </c>
      <c r="E949" s="91" t="str">
        <f t="shared" si="59"/>
        <v/>
      </c>
      <c r="F949" s="92"/>
      <c r="G949" s="88" t="str">
        <f t="shared" si="57"/>
        <v/>
      </c>
      <c r="H949" s="88" t="str">
        <f t="shared" si="58"/>
        <v/>
      </c>
    </row>
    <row r="950" spans="2:8" ht="11.25" customHeight="1" x14ac:dyDescent="0.2">
      <c r="B950" s="91"/>
      <c r="C950" s="92"/>
      <c r="D950" s="293" t="str">
        <f t="shared" si="56"/>
        <v/>
      </c>
      <c r="E950" s="91" t="str">
        <f t="shared" si="59"/>
        <v/>
      </c>
      <c r="F950" s="92"/>
      <c r="G950" s="88" t="str">
        <f t="shared" si="57"/>
        <v/>
      </c>
      <c r="H950" s="88" t="str">
        <f t="shared" si="58"/>
        <v/>
      </c>
    </row>
    <row r="951" spans="2:8" ht="11.25" customHeight="1" x14ac:dyDescent="0.2">
      <c r="B951" s="91"/>
      <c r="C951" s="92"/>
      <c r="D951" s="293" t="str">
        <f t="shared" si="56"/>
        <v/>
      </c>
      <c r="E951" s="91" t="str">
        <f t="shared" si="59"/>
        <v/>
      </c>
      <c r="F951" s="92"/>
      <c r="G951" s="88" t="str">
        <f t="shared" si="57"/>
        <v/>
      </c>
      <c r="H951" s="88" t="str">
        <f t="shared" si="58"/>
        <v/>
      </c>
    </row>
    <row r="952" spans="2:8" ht="11.25" customHeight="1" x14ac:dyDescent="0.2">
      <c r="B952" s="91"/>
      <c r="C952" s="92"/>
      <c r="D952" s="293" t="str">
        <f t="shared" si="56"/>
        <v/>
      </c>
      <c r="E952" s="91" t="str">
        <f t="shared" si="59"/>
        <v/>
      </c>
      <c r="F952" s="92"/>
      <c r="G952" s="88" t="str">
        <f t="shared" si="57"/>
        <v/>
      </c>
      <c r="H952" s="88" t="str">
        <f t="shared" si="58"/>
        <v/>
      </c>
    </row>
    <row r="953" spans="2:8" ht="11.25" customHeight="1" x14ac:dyDescent="0.2">
      <c r="B953" s="91"/>
      <c r="C953" s="92"/>
      <c r="D953" s="293" t="str">
        <f t="shared" si="56"/>
        <v/>
      </c>
      <c r="E953" s="91" t="str">
        <f t="shared" si="59"/>
        <v/>
      </c>
      <c r="F953" s="92"/>
      <c r="G953" s="88" t="str">
        <f t="shared" si="57"/>
        <v/>
      </c>
      <c r="H953" s="88" t="str">
        <f t="shared" si="58"/>
        <v/>
      </c>
    </row>
    <row r="954" spans="2:8" ht="11.25" customHeight="1" x14ac:dyDescent="0.2">
      <c r="B954" s="91"/>
      <c r="C954" s="92"/>
      <c r="D954" s="293" t="str">
        <f t="shared" si="56"/>
        <v/>
      </c>
      <c r="E954" s="91" t="str">
        <f t="shared" si="59"/>
        <v/>
      </c>
      <c r="F954" s="92"/>
      <c r="G954" s="88" t="str">
        <f t="shared" si="57"/>
        <v/>
      </c>
      <c r="H954" s="88" t="str">
        <f t="shared" si="58"/>
        <v/>
      </c>
    </row>
    <row r="955" spans="2:8" ht="11.25" customHeight="1" x14ac:dyDescent="0.2">
      <c r="B955" s="91"/>
      <c r="C955" s="92"/>
      <c r="D955" s="293" t="str">
        <f t="shared" si="56"/>
        <v/>
      </c>
      <c r="E955" s="91" t="str">
        <f t="shared" si="59"/>
        <v/>
      </c>
      <c r="F955" s="92"/>
      <c r="G955" s="88" t="str">
        <f t="shared" si="57"/>
        <v/>
      </c>
      <c r="H955" s="88" t="str">
        <f t="shared" si="58"/>
        <v/>
      </c>
    </row>
    <row r="956" spans="2:8" ht="11.25" customHeight="1" x14ac:dyDescent="0.2">
      <c r="B956" s="91"/>
      <c r="C956" s="92"/>
      <c r="D956" s="293" t="str">
        <f t="shared" si="56"/>
        <v/>
      </c>
      <c r="E956" s="91" t="str">
        <f t="shared" si="59"/>
        <v/>
      </c>
      <c r="F956" s="92"/>
      <c r="G956" s="88" t="str">
        <f t="shared" si="57"/>
        <v/>
      </c>
      <c r="H956" s="88" t="str">
        <f t="shared" si="58"/>
        <v/>
      </c>
    </row>
    <row r="957" spans="2:8" ht="11.25" customHeight="1" x14ac:dyDescent="0.2">
      <c r="B957" s="91"/>
      <c r="C957" s="92"/>
      <c r="D957" s="293" t="str">
        <f t="shared" si="56"/>
        <v/>
      </c>
      <c r="E957" s="91" t="str">
        <f t="shared" si="59"/>
        <v/>
      </c>
      <c r="F957" s="92"/>
      <c r="G957" s="88" t="str">
        <f t="shared" si="57"/>
        <v/>
      </c>
      <c r="H957" s="88" t="str">
        <f t="shared" si="58"/>
        <v/>
      </c>
    </row>
    <row r="958" spans="2:8" ht="11.25" customHeight="1" x14ac:dyDescent="0.2">
      <c r="B958" s="91"/>
      <c r="C958" s="92"/>
      <c r="D958" s="293" t="str">
        <f t="shared" si="56"/>
        <v/>
      </c>
      <c r="E958" s="91" t="str">
        <f t="shared" si="59"/>
        <v/>
      </c>
      <c r="F958" s="92"/>
      <c r="G958" s="88" t="str">
        <f t="shared" si="57"/>
        <v/>
      </c>
      <c r="H958" s="88" t="str">
        <f t="shared" si="58"/>
        <v/>
      </c>
    </row>
    <row r="959" spans="2:8" ht="11.25" customHeight="1" x14ac:dyDescent="0.2">
      <c r="B959" s="91"/>
      <c r="C959" s="92"/>
      <c r="D959" s="293" t="str">
        <f t="shared" si="56"/>
        <v/>
      </c>
      <c r="E959" s="91" t="str">
        <f t="shared" si="59"/>
        <v/>
      </c>
      <c r="F959" s="92"/>
      <c r="G959" s="88" t="str">
        <f t="shared" si="57"/>
        <v/>
      </c>
      <c r="H959" s="88" t="str">
        <f t="shared" si="58"/>
        <v/>
      </c>
    </row>
    <row r="960" spans="2:8" ht="11.25" customHeight="1" x14ac:dyDescent="0.2">
      <c r="B960" s="91"/>
      <c r="C960" s="92"/>
      <c r="D960" s="293" t="str">
        <f t="shared" si="56"/>
        <v/>
      </c>
      <c r="E960" s="91" t="str">
        <f t="shared" si="59"/>
        <v/>
      </c>
      <c r="F960" s="92"/>
      <c r="G960" s="88" t="str">
        <f t="shared" si="57"/>
        <v/>
      </c>
      <c r="H960" s="88" t="str">
        <f t="shared" si="58"/>
        <v/>
      </c>
    </row>
    <row r="961" spans="2:8" ht="11.25" customHeight="1" x14ac:dyDescent="0.2">
      <c r="B961" s="91"/>
      <c r="C961" s="92"/>
      <c r="D961" s="293" t="str">
        <f t="shared" si="56"/>
        <v/>
      </c>
      <c r="E961" s="91" t="str">
        <f t="shared" si="59"/>
        <v/>
      </c>
      <c r="F961" s="92"/>
      <c r="G961" s="88" t="str">
        <f t="shared" si="57"/>
        <v/>
      </c>
      <c r="H961" s="88" t="str">
        <f t="shared" si="58"/>
        <v/>
      </c>
    </row>
    <row r="962" spans="2:8" ht="11.25" customHeight="1" x14ac:dyDescent="0.2">
      <c r="B962" s="91"/>
      <c r="C962" s="92"/>
      <c r="D962" s="293" t="str">
        <f t="shared" si="56"/>
        <v/>
      </c>
      <c r="E962" s="91" t="str">
        <f t="shared" si="59"/>
        <v/>
      </c>
      <c r="F962" s="92"/>
      <c r="G962" s="88" t="str">
        <f t="shared" si="57"/>
        <v/>
      </c>
      <c r="H962" s="88" t="str">
        <f t="shared" si="58"/>
        <v/>
      </c>
    </row>
    <row r="963" spans="2:8" ht="11.25" customHeight="1" x14ac:dyDescent="0.2">
      <c r="B963" s="91"/>
      <c r="C963" s="92"/>
      <c r="D963" s="293" t="str">
        <f t="shared" si="56"/>
        <v/>
      </c>
      <c r="E963" s="91" t="str">
        <f t="shared" si="59"/>
        <v/>
      </c>
      <c r="F963" s="92"/>
      <c r="G963" s="88" t="str">
        <f t="shared" si="57"/>
        <v/>
      </c>
      <c r="H963" s="88" t="str">
        <f t="shared" si="58"/>
        <v/>
      </c>
    </row>
    <row r="964" spans="2:8" ht="11.25" customHeight="1" x14ac:dyDescent="0.2">
      <c r="B964" s="91"/>
      <c r="C964" s="92"/>
      <c r="D964" s="293" t="str">
        <f t="shared" si="56"/>
        <v/>
      </c>
      <c r="E964" s="91" t="str">
        <f t="shared" si="59"/>
        <v/>
      </c>
      <c r="F964" s="92"/>
      <c r="G964" s="88" t="str">
        <f t="shared" si="57"/>
        <v/>
      </c>
      <c r="H964" s="88" t="str">
        <f t="shared" si="58"/>
        <v/>
      </c>
    </row>
    <row r="965" spans="2:8" ht="11.25" customHeight="1" x14ac:dyDescent="0.2">
      <c r="B965" s="91"/>
      <c r="C965" s="92"/>
      <c r="D965" s="293" t="str">
        <f t="shared" si="56"/>
        <v/>
      </c>
      <c r="E965" s="91" t="str">
        <f t="shared" si="59"/>
        <v/>
      </c>
      <c r="F965" s="92"/>
      <c r="G965" s="88" t="str">
        <f t="shared" si="57"/>
        <v/>
      </c>
      <c r="H965" s="88" t="str">
        <f t="shared" si="58"/>
        <v/>
      </c>
    </row>
    <row r="966" spans="2:8" ht="11.25" customHeight="1" x14ac:dyDescent="0.2">
      <c r="B966" s="91"/>
      <c r="C966" s="92"/>
      <c r="D966" s="293" t="str">
        <f t="shared" si="56"/>
        <v/>
      </c>
      <c r="E966" s="91" t="str">
        <f t="shared" si="59"/>
        <v/>
      </c>
      <c r="F966" s="92"/>
      <c r="G966" s="88" t="str">
        <f t="shared" si="57"/>
        <v/>
      </c>
      <c r="H966" s="88" t="str">
        <f t="shared" si="58"/>
        <v/>
      </c>
    </row>
    <row r="967" spans="2:8" ht="11.25" customHeight="1" x14ac:dyDescent="0.2">
      <c r="B967" s="91"/>
      <c r="C967" s="92"/>
      <c r="D967" s="293" t="str">
        <f t="shared" si="56"/>
        <v/>
      </c>
      <c r="E967" s="91" t="str">
        <f t="shared" si="59"/>
        <v/>
      </c>
      <c r="F967" s="92"/>
      <c r="G967" s="88" t="str">
        <f t="shared" si="57"/>
        <v/>
      </c>
      <c r="H967" s="88" t="str">
        <f t="shared" si="58"/>
        <v/>
      </c>
    </row>
    <row r="968" spans="2:8" ht="11.25" customHeight="1" x14ac:dyDescent="0.2">
      <c r="B968" s="91"/>
      <c r="C968" s="92"/>
      <c r="D968" s="293" t="str">
        <f t="shared" si="56"/>
        <v/>
      </c>
      <c r="E968" s="91" t="str">
        <f t="shared" si="59"/>
        <v/>
      </c>
      <c r="F968" s="92"/>
      <c r="G968" s="88" t="str">
        <f t="shared" si="57"/>
        <v/>
      </c>
      <c r="H968" s="88" t="str">
        <f t="shared" si="58"/>
        <v/>
      </c>
    </row>
    <row r="969" spans="2:8" ht="11.25" customHeight="1" x14ac:dyDescent="0.2">
      <c r="B969" s="91"/>
      <c r="C969" s="92"/>
      <c r="D969" s="293" t="str">
        <f t="shared" si="56"/>
        <v/>
      </c>
      <c r="E969" s="91" t="str">
        <f t="shared" si="59"/>
        <v/>
      </c>
      <c r="F969" s="92"/>
      <c r="G969" s="88" t="str">
        <f t="shared" si="57"/>
        <v/>
      </c>
      <c r="H969" s="88" t="str">
        <f t="shared" si="58"/>
        <v/>
      </c>
    </row>
    <row r="970" spans="2:8" ht="11.25" customHeight="1" x14ac:dyDescent="0.2">
      <c r="B970" s="91"/>
      <c r="C970" s="92"/>
      <c r="D970" s="293" t="str">
        <f t="shared" si="56"/>
        <v/>
      </c>
      <c r="E970" s="91" t="str">
        <f t="shared" si="59"/>
        <v/>
      </c>
      <c r="F970" s="92"/>
      <c r="G970" s="88" t="str">
        <f t="shared" si="57"/>
        <v/>
      </c>
      <c r="H970" s="88" t="str">
        <f t="shared" si="58"/>
        <v/>
      </c>
    </row>
    <row r="971" spans="2:8" ht="11.25" customHeight="1" x14ac:dyDescent="0.2">
      <c r="B971" s="91"/>
      <c r="C971" s="92"/>
      <c r="D971" s="293" t="str">
        <f t="shared" si="56"/>
        <v/>
      </c>
      <c r="E971" s="91" t="str">
        <f t="shared" si="59"/>
        <v/>
      </c>
      <c r="F971" s="92"/>
      <c r="G971" s="88" t="str">
        <f t="shared" si="57"/>
        <v/>
      </c>
      <c r="H971" s="88" t="str">
        <f t="shared" si="58"/>
        <v/>
      </c>
    </row>
    <row r="972" spans="2:8" ht="11.25" customHeight="1" x14ac:dyDescent="0.2">
      <c r="B972" s="91"/>
      <c r="C972" s="92"/>
      <c r="D972" s="293" t="str">
        <f t="shared" si="56"/>
        <v/>
      </c>
      <c r="E972" s="91" t="str">
        <f t="shared" si="59"/>
        <v/>
      </c>
      <c r="F972" s="92"/>
      <c r="G972" s="88" t="str">
        <f t="shared" si="57"/>
        <v/>
      </c>
      <c r="H972" s="88" t="str">
        <f t="shared" si="58"/>
        <v/>
      </c>
    </row>
    <row r="973" spans="2:8" ht="11.25" customHeight="1" x14ac:dyDescent="0.2">
      <c r="B973" s="91"/>
      <c r="C973" s="92"/>
      <c r="D973" s="293" t="str">
        <f t="shared" si="56"/>
        <v/>
      </c>
      <c r="E973" s="91" t="str">
        <f t="shared" si="59"/>
        <v/>
      </c>
      <c r="F973" s="92"/>
      <c r="G973" s="88" t="str">
        <f t="shared" si="57"/>
        <v/>
      </c>
      <c r="H973" s="88" t="str">
        <f t="shared" si="58"/>
        <v/>
      </c>
    </row>
    <row r="974" spans="2:8" ht="11.25" customHeight="1" x14ac:dyDescent="0.2">
      <c r="B974" s="91"/>
      <c r="C974" s="92"/>
      <c r="D974" s="293" t="str">
        <f t="shared" si="56"/>
        <v/>
      </c>
      <c r="E974" s="91" t="str">
        <f t="shared" si="59"/>
        <v/>
      </c>
      <c r="F974" s="92"/>
      <c r="G974" s="88" t="str">
        <f t="shared" si="57"/>
        <v/>
      </c>
      <c r="H974" s="88" t="str">
        <f t="shared" si="58"/>
        <v/>
      </c>
    </row>
    <row r="975" spans="2:8" ht="11.25" customHeight="1" x14ac:dyDescent="0.2">
      <c r="B975" s="91"/>
      <c r="C975" s="92"/>
      <c r="D975" s="293" t="str">
        <f t="shared" si="56"/>
        <v/>
      </c>
      <c r="E975" s="91" t="str">
        <f t="shared" si="59"/>
        <v/>
      </c>
      <c r="F975" s="92"/>
      <c r="G975" s="88" t="str">
        <f t="shared" si="57"/>
        <v/>
      </c>
      <c r="H975" s="88" t="str">
        <f t="shared" si="58"/>
        <v/>
      </c>
    </row>
    <row r="976" spans="2:8" ht="11.25" customHeight="1" x14ac:dyDescent="0.2">
      <c r="B976" s="91"/>
      <c r="C976" s="92"/>
      <c r="D976" s="293" t="str">
        <f t="shared" si="56"/>
        <v/>
      </c>
      <c r="E976" s="91" t="str">
        <f t="shared" si="59"/>
        <v/>
      </c>
      <c r="F976" s="92"/>
      <c r="G976" s="88" t="str">
        <f t="shared" si="57"/>
        <v/>
      </c>
      <c r="H976" s="88" t="str">
        <f t="shared" si="58"/>
        <v/>
      </c>
    </row>
    <row r="977" spans="2:8" ht="11.25" customHeight="1" x14ac:dyDescent="0.2">
      <c r="B977" s="91"/>
      <c r="C977" s="92"/>
      <c r="D977" s="293" t="str">
        <f t="shared" si="56"/>
        <v/>
      </c>
      <c r="E977" s="91" t="str">
        <f t="shared" si="59"/>
        <v/>
      </c>
      <c r="F977" s="92"/>
      <c r="G977" s="88" t="str">
        <f t="shared" si="57"/>
        <v/>
      </c>
      <c r="H977" s="88" t="str">
        <f t="shared" si="58"/>
        <v/>
      </c>
    </row>
    <row r="978" spans="2:8" ht="11.25" customHeight="1" x14ac:dyDescent="0.2">
      <c r="B978" s="91"/>
      <c r="C978" s="92"/>
      <c r="D978" s="293" t="str">
        <f t="shared" si="56"/>
        <v/>
      </c>
      <c r="E978" s="91" t="str">
        <f t="shared" si="59"/>
        <v/>
      </c>
      <c r="F978" s="92"/>
      <c r="G978" s="88" t="str">
        <f t="shared" si="57"/>
        <v/>
      </c>
      <c r="H978" s="88" t="str">
        <f t="shared" si="58"/>
        <v/>
      </c>
    </row>
    <row r="979" spans="2:8" ht="11.25" customHeight="1" x14ac:dyDescent="0.2">
      <c r="B979" s="91"/>
      <c r="C979" s="92"/>
      <c r="D979" s="293" t="str">
        <f t="shared" si="56"/>
        <v/>
      </c>
      <c r="E979" s="91" t="str">
        <f t="shared" si="59"/>
        <v/>
      </c>
      <c r="F979" s="92"/>
      <c r="G979" s="88" t="str">
        <f t="shared" si="57"/>
        <v/>
      </c>
      <c r="H979" s="88" t="str">
        <f t="shared" si="58"/>
        <v/>
      </c>
    </row>
    <row r="980" spans="2:8" ht="11.25" customHeight="1" x14ac:dyDescent="0.2">
      <c r="B980" s="91"/>
      <c r="C980" s="92"/>
      <c r="D980" s="293" t="str">
        <f t="shared" si="56"/>
        <v/>
      </c>
      <c r="E980" s="91" t="str">
        <f t="shared" si="59"/>
        <v/>
      </c>
      <c r="F980" s="92"/>
      <c r="G980" s="88" t="str">
        <f t="shared" si="57"/>
        <v/>
      </c>
      <c r="H980" s="88" t="str">
        <f t="shared" si="58"/>
        <v/>
      </c>
    </row>
    <row r="981" spans="2:8" ht="11.25" customHeight="1" x14ac:dyDescent="0.2">
      <c r="B981" s="91"/>
      <c r="C981" s="92"/>
      <c r="D981" s="293" t="str">
        <f t="shared" si="56"/>
        <v/>
      </c>
      <c r="E981" s="91" t="str">
        <f t="shared" si="59"/>
        <v/>
      </c>
      <c r="F981" s="92"/>
      <c r="G981" s="88" t="str">
        <f t="shared" si="57"/>
        <v/>
      </c>
      <c r="H981" s="88" t="str">
        <f t="shared" si="58"/>
        <v/>
      </c>
    </row>
    <row r="982" spans="2:8" ht="11.25" customHeight="1" x14ac:dyDescent="0.2">
      <c r="B982" s="91"/>
      <c r="C982" s="92"/>
      <c r="D982" s="293" t="str">
        <f t="shared" si="56"/>
        <v/>
      </c>
      <c r="E982" s="91" t="str">
        <f t="shared" si="59"/>
        <v/>
      </c>
      <c r="F982" s="92"/>
      <c r="G982" s="88" t="str">
        <f t="shared" si="57"/>
        <v/>
      </c>
      <c r="H982" s="88" t="str">
        <f t="shared" si="58"/>
        <v/>
      </c>
    </row>
    <row r="983" spans="2:8" ht="11.25" customHeight="1" x14ac:dyDescent="0.2">
      <c r="B983" s="91"/>
      <c r="C983" s="92"/>
      <c r="D983" s="293" t="str">
        <f t="shared" si="56"/>
        <v/>
      </c>
      <c r="E983" s="91" t="str">
        <f t="shared" si="59"/>
        <v/>
      </c>
      <c r="F983" s="92"/>
      <c r="G983" s="88" t="str">
        <f t="shared" si="57"/>
        <v/>
      </c>
      <c r="H983" s="88" t="str">
        <f t="shared" si="58"/>
        <v/>
      </c>
    </row>
    <row r="984" spans="2:8" ht="11.25" customHeight="1" x14ac:dyDescent="0.2">
      <c r="B984" s="91"/>
      <c r="C984" s="92"/>
      <c r="D984" s="293" t="str">
        <f t="shared" ref="D984:D1047" si="60">IF($B984="","","SP_LASTSALEPRICE")</f>
        <v/>
      </c>
      <c r="E984" s="91" t="str">
        <f t="shared" si="59"/>
        <v/>
      </c>
      <c r="F984" s="92"/>
      <c r="G984" s="88" t="str">
        <f t="shared" ref="G984:G1047" si="61">IF(OR($C984="",$C985=""),"",IFERROR((C984/C985-1)*100,0))</f>
        <v/>
      </c>
      <c r="H984" s="88" t="str">
        <f t="shared" ref="H984:H1047" si="62">IF(OR($F984="",$F985=""),"",IFERROR((F984/F985-1)*100,0))</f>
        <v/>
      </c>
    </row>
    <row r="985" spans="2:8" ht="11.25" customHeight="1" x14ac:dyDescent="0.2">
      <c r="B985" s="91"/>
      <c r="C985" s="92"/>
      <c r="D985" s="293" t="str">
        <f t="shared" si="60"/>
        <v/>
      </c>
      <c r="E985" s="91" t="str">
        <f t="shared" ref="E985:E1048" si="63">IF($B985="","",IF(WEEKDAY($B985,11)=6,$B985-1,IF(WEEKDAY($B985,11)=7,$B985-2,$B985)))</f>
        <v/>
      </c>
      <c r="F985" s="92"/>
      <c r="G985" s="88" t="str">
        <f t="shared" si="61"/>
        <v/>
      </c>
      <c r="H985" s="88" t="str">
        <f t="shared" si="62"/>
        <v/>
      </c>
    </row>
    <row r="986" spans="2:8" ht="11.25" customHeight="1" x14ac:dyDescent="0.2">
      <c r="B986" s="91"/>
      <c r="C986" s="92"/>
      <c r="D986" s="293" t="str">
        <f t="shared" si="60"/>
        <v/>
      </c>
      <c r="E986" s="91" t="str">
        <f t="shared" si="63"/>
        <v/>
      </c>
      <c r="F986" s="92"/>
      <c r="G986" s="88" t="str">
        <f t="shared" si="61"/>
        <v/>
      </c>
      <c r="H986" s="88" t="str">
        <f t="shared" si="62"/>
        <v/>
      </c>
    </row>
    <row r="987" spans="2:8" ht="11.25" customHeight="1" x14ac:dyDescent="0.2">
      <c r="B987" s="91"/>
      <c r="C987" s="92"/>
      <c r="D987" s="293" t="str">
        <f t="shared" si="60"/>
        <v/>
      </c>
      <c r="E987" s="91" t="str">
        <f t="shared" si="63"/>
        <v/>
      </c>
      <c r="F987" s="92"/>
      <c r="G987" s="88" t="str">
        <f t="shared" si="61"/>
        <v/>
      </c>
      <c r="H987" s="88" t="str">
        <f t="shared" si="62"/>
        <v/>
      </c>
    </row>
    <row r="988" spans="2:8" ht="11.25" customHeight="1" x14ac:dyDescent="0.2">
      <c r="B988" s="91"/>
      <c r="C988" s="92"/>
      <c r="D988" s="293" t="str">
        <f t="shared" si="60"/>
        <v/>
      </c>
      <c r="E988" s="91" t="str">
        <f t="shared" si="63"/>
        <v/>
      </c>
      <c r="F988" s="92"/>
      <c r="G988" s="88" t="str">
        <f t="shared" si="61"/>
        <v/>
      </c>
      <c r="H988" s="88" t="str">
        <f t="shared" si="62"/>
        <v/>
      </c>
    </row>
    <row r="989" spans="2:8" ht="11.25" customHeight="1" x14ac:dyDescent="0.2">
      <c r="B989" s="91"/>
      <c r="C989" s="92"/>
      <c r="D989" s="293" t="str">
        <f t="shared" si="60"/>
        <v/>
      </c>
      <c r="E989" s="91" t="str">
        <f t="shared" si="63"/>
        <v/>
      </c>
      <c r="F989" s="92"/>
      <c r="G989" s="88" t="str">
        <f t="shared" si="61"/>
        <v/>
      </c>
      <c r="H989" s="88" t="str">
        <f t="shared" si="62"/>
        <v/>
      </c>
    </row>
    <row r="990" spans="2:8" ht="11.25" customHeight="1" x14ac:dyDescent="0.2">
      <c r="B990" s="91"/>
      <c r="C990" s="92"/>
      <c r="D990" s="293" t="str">
        <f t="shared" si="60"/>
        <v/>
      </c>
      <c r="E990" s="91" t="str">
        <f t="shared" si="63"/>
        <v/>
      </c>
      <c r="F990" s="92"/>
      <c r="G990" s="88" t="str">
        <f t="shared" si="61"/>
        <v/>
      </c>
      <c r="H990" s="88" t="str">
        <f t="shared" si="62"/>
        <v/>
      </c>
    </row>
    <row r="991" spans="2:8" ht="11.25" customHeight="1" x14ac:dyDescent="0.2">
      <c r="B991" s="91"/>
      <c r="C991" s="92"/>
      <c r="D991" s="293" t="str">
        <f t="shared" si="60"/>
        <v/>
      </c>
      <c r="E991" s="91" t="str">
        <f t="shared" si="63"/>
        <v/>
      </c>
      <c r="F991" s="92"/>
      <c r="G991" s="88" t="str">
        <f t="shared" si="61"/>
        <v/>
      </c>
      <c r="H991" s="88" t="str">
        <f t="shared" si="62"/>
        <v/>
      </c>
    </row>
    <row r="992" spans="2:8" ht="11.25" customHeight="1" x14ac:dyDescent="0.2">
      <c r="B992" s="91"/>
      <c r="C992" s="92"/>
      <c r="D992" s="293" t="str">
        <f t="shared" si="60"/>
        <v/>
      </c>
      <c r="E992" s="91" t="str">
        <f t="shared" si="63"/>
        <v/>
      </c>
      <c r="F992" s="92"/>
      <c r="G992" s="88" t="str">
        <f t="shared" si="61"/>
        <v/>
      </c>
      <c r="H992" s="88" t="str">
        <f t="shared" si="62"/>
        <v/>
      </c>
    </row>
    <row r="993" spans="2:8" ht="11.25" customHeight="1" x14ac:dyDescent="0.2">
      <c r="B993" s="91"/>
      <c r="C993" s="92"/>
      <c r="D993" s="293" t="str">
        <f t="shared" si="60"/>
        <v/>
      </c>
      <c r="E993" s="91" t="str">
        <f t="shared" si="63"/>
        <v/>
      </c>
      <c r="F993" s="92"/>
      <c r="G993" s="88" t="str">
        <f t="shared" si="61"/>
        <v/>
      </c>
      <c r="H993" s="88" t="str">
        <f t="shared" si="62"/>
        <v/>
      </c>
    </row>
    <row r="994" spans="2:8" ht="11.25" customHeight="1" x14ac:dyDescent="0.2">
      <c r="B994" s="91"/>
      <c r="C994" s="92"/>
      <c r="D994" s="293" t="str">
        <f t="shared" si="60"/>
        <v/>
      </c>
      <c r="E994" s="91" t="str">
        <f t="shared" si="63"/>
        <v/>
      </c>
      <c r="F994" s="92"/>
      <c r="G994" s="88" t="str">
        <f t="shared" si="61"/>
        <v/>
      </c>
      <c r="H994" s="88" t="str">
        <f t="shared" si="62"/>
        <v/>
      </c>
    </row>
    <row r="995" spans="2:8" ht="11.25" customHeight="1" x14ac:dyDescent="0.2">
      <c r="B995" s="91"/>
      <c r="C995" s="92"/>
      <c r="D995" s="293" t="str">
        <f t="shared" si="60"/>
        <v/>
      </c>
      <c r="E995" s="91" t="str">
        <f t="shared" si="63"/>
        <v/>
      </c>
      <c r="F995" s="92"/>
      <c r="G995" s="88" t="str">
        <f t="shared" si="61"/>
        <v/>
      </c>
      <c r="H995" s="88" t="str">
        <f t="shared" si="62"/>
        <v/>
      </c>
    </row>
    <row r="996" spans="2:8" ht="11.25" customHeight="1" x14ac:dyDescent="0.2">
      <c r="B996" s="91"/>
      <c r="C996" s="92"/>
      <c r="D996" s="293" t="str">
        <f t="shared" si="60"/>
        <v/>
      </c>
      <c r="E996" s="91" t="str">
        <f t="shared" si="63"/>
        <v/>
      </c>
      <c r="F996" s="92"/>
      <c r="G996" s="88" t="str">
        <f t="shared" si="61"/>
        <v/>
      </c>
      <c r="H996" s="88" t="str">
        <f t="shared" si="62"/>
        <v/>
      </c>
    </row>
    <row r="997" spans="2:8" ht="11.25" customHeight="1" x14ac:dyDescent="0.2">
      <c r="B997" s="91"/>
      <c r="C997" s="92"/>
      <c r="D997" s="293" t="str">
        <f t="shared" si="60"/>
        <v/>
      </c>
      <c r="E997" s="91" t="str">
        <f t="shared" si="63"/>
        <v/>
      </c>
      <c r="F997" s="92"/>
      <c r="G997" s="88" t="str">
        <f t="shared" si="61"/>
        <v/>
      </c>
      <c r="H997" s="88" t="str">
        <f t="shared" si="62"/>
        <v/>
      </c>
    </row>
    <row r="998" spans="2:8" ht="11.25" customHeight="1" x14ac:dyDescent="0.2">
      <c r="B998" s="91"/>
      <c r="C998" s="92"/>
      <c r="D998" s="293" t="str">
        <f t="shared" si="60"/>
        <v/>
      </c>
      <c r="E998" s="91" t="str">
        <f t="shared" si="63"/>
        <v/>
      </c>
      <c r="F998" s="92"/>
      <c r="G998" s="88" t="str">
        <f t="shared" si="61"/>
        <v/>
      </c>
      <c r="H998" s="88" t="str">
        <f t="shared" si="62"/>
        <v/>
      </c>
    </row>
    <row r="999" spans="2:8" ht="11.25" customHeight="1" x14ac:dyDescent="0.2">
      <c r="B999" s="91"/>
      <c r="C999" s="92"/>
      <c r="D999" s="293" t="str">
        <f t="shared" si="60"/>
        <v/>
      </c>
      <c r="E999" s="91" t="str">
        <f t="shared" si="63"/>
        <v/>
      </c>
      <c r="F999" s="92"/>
      <c r="G999" s="88" t="str">
        <f t="shared" si="61"/>
        <v/>
      </c>
      <c r="H999" s="88" t="str">
        <f t="shared" si="62"/>
        <v/>
      </c>
    </row>
    <row r="1000" spans="2:8" ht="11.25" customHeight="1" x14ac:dyDescent="0.2">
      <c r="B1000" s="91"/>
      <c r="C1000" s="92"/>
      <c r="D1000" s="293" t="str">
        <f t="shared" si="60"/>
        <v/>
      </c>
      <c r="E1000" s="91" t="str">
        <f t="shared" si="63"/>
        <v/>
      </c>
      <c r="F1000" s="92"/>
      <c r="G1000" s="88" t="str">
        <f t="shared" si="61"/>
        <v/>
      </c>
      <c r="H1000" s="88" t="str">
        <f t="shared" si="62"/>
        <v/>
      </c>
    </row>
    <row r="1001" spans="2:8" ht="11.25" customHeight="1" x14ac:dyDescent="0.2">
      <c r="B1001" s="91"/>
      <c r="C1001" s="92"/>
      <c r="D1001" s="293" t="str">
        <f t="shared" si="60"/>
        <v/>
      </c>
      <c r="E1001" s="91" t="str">
        <f t="shared" si="63"/>
        <v/>
      </c>
      <c r="F1001" s="92"/>
      <c r="G1001" s="88" t="str">
        <f t="shared" si="61"/>
        <v/>
      </c>
      <c r="H1001" s="88" t="str">
        <f t="shared" si="62"/>
        <v/>
      </c>
    </row>
    <row r="1002" spans="2:8" ht="11.25" customHeight="1" x14ac:dyDescent="0.2">
      <c r="B1002" s="91"/>
      <c r="C1002" s="92"/>
      <c r="D1002" s="293" t="str">
        <f t="shared" si="60"/>
        <v/>
      </c>
      <c r="E1002" s="91" t="str">
        <f t="shared" si="63"/>
        <v/>
      </c>
      <c r="F1002" s="92"/>
      <c r="G1002" s="88" t="str">
        <f t="shared" si="61"/>
        <v/>
      </c>
      <c r="H1002" s="88" t="str">
        <f t="shared" si="62"/>
        <v/>
      </c>
    </row>
    <row r="1003" spans="2:8" ht="11.25" customHeight="1" x14ac:dyDescent="0.2">
      <c r="B1003" s="91"/>
      <c r="C1003" s="92"/>
      <c r="D1003" s="293" t="str">
        <f t="shared" si="60"/>
        <v/>
      </c>
      <c r="E1003" s="91" t="str">
        <f t="shared" si="63"/>
        <v/>
      </c>
      <c r="F1003" s="92"/>
      <c r="G1003" s="88" t="str">
        <f t="shared" si="61"/>
        <v/>
      </c>
      <c r="H1003" s="88" t="str">
        <f t="shared" si="62"/>
        <v/>
      </c>
    </row>
    <row r="1004" spans="2:8" ht="11.25" customHeight="1" x14ac:dyDescent="0.2">
      <c r="B1004" s="91"/>
      <c r="C1004" s="92"/>
      <c r="D1004" s="293" t="str">
        <f t="shared" si="60"/>
        <v/>
      </c>
      <c r="E1004" s="91" t="str">
        <f t="shared" si="63"/>
        <v/>
      </c>
      <c r="F1004" s="92"/>
      <c r="G1004" s="88" t="str">
        <f t="shared" si="61"/>
        <v/>
      </c>
      <c r="H1004" s="88" t="str">
        <f t="shared" si="62"/>
        <v/>
      </c>
    </row>
    <row r="1005" spans="2:8" ht="11.25" customHeight="1" x14ac:dyDescent="0.2">
      <c r="B1005" s="91"/>
      <c r="C1005" s="92"/>
      <c r="D1005" s="293" t="str">
        <f t="shared" si="60"/>
        <v/>
      </c>
      <c r="E1005" s="91" t="str">
        <f t="shared" si="63"/>
        <v/>
      </c>
      <c r="F1005" s="92"/>
      <c r="G1005" s="88" t="str">
        <f t="shared" si="61"/>
        <v/>
      </c>
      <c r="H1005" s="88" t="str">
        <f t="shared" si="62"/>
        <v/>
      </c>
    </row>
    <row r="1006" spans="2:8" ht="11.25" customHeight="1" x14ac:dyDescent="0.2">
      <c r="B1006" s="91"/>
      <c r="C1006" s="92"/>
      <c r="D1006" s="293" t="str">
        <f t="shared" si="60"/>
        <v/>
      </c>
      <c r="E1006" s="91" t="str">
        <f t="shared" si="63"/>
        <v/>
      </c>
      <c r="F1006" s="92"/>
      <c r="G1006" s="88" t="str">
        <f t="shared" si="61"/>
        <v/>
      </c>
      <c r="H1006" s="88" t="str">
        <f t="shared" si="62"/>
        <v/>
      </c>
    </row>
    <row r="1007" spans="2:8" ht="11.25" customHeight="1" x14ac:dyDescent="0.2">
      <c r="B1007" s="91"/>
      <c r="C1007" s="92"/>
      <c r="D1007" s="293" t="str">
        <f t="shared" si="60"/>
        <v/>
      </c>
      <c r="E1007" s="91" t="str">
        <f t="shared" si="63"/>
        <v/>
      </c>
      <c r="F1007" s="92"/>
      <c r="G1007" s="88" t="str">
        <f t="shared" si="61"/>
        <v/>
      </c>
      <c r="H1007" s="88" t="str">
        <f t="shared" si="62"/>
        <v/>
      </c>
    </row>
    <row r="1008" spans="2:8" ht="11.25" customHeight="1" x14ac:dyDescent="0.2">
      <c r="B1008" s="91"/>
      <c r="C1008" s="92"/>
      <c r="D1008" s="293" t="str">
        <f t="shared" si="60"/>
        <v/>
      </c>
      <c r="E1008" s="91" t="str">
        <f t="shared" si="63"/>
        <v/>
      </c>
      <c r="F1008" s="92"/>
      <c r="G1008" s="88" t="str">
        <f t="shared" si="61"/>
        <v/>
      </c>
      <c r="H1008" s="88" t="str">
        <f t="shared" si="62"/>
        <v/>
      </c>
    </row>
    <row r="1009" spans="2:8" ht="11.25" customHeight="1" x14ac:dyDescent="0.2">
      <c r="B1009" s="91"/>
      <c r="C1009" s="92"/>
      <c r="D1009" s="293" t="str">
        <f t="shared" si="60"/>
        <v/>
      </c>
      <c r="E1009" s="91" t="str">
        <f t="shared" si="63"/>
        <v/>
      </c>
      <c r="F1009" s="92"/>
      <c r="G1009" s="88" t="str">
        <f t="shared" si="61"/>
        <v/>
      </c>
      <c r="H1009" s="88" t="str">
        <f t="shared" si="62"/>
        <v/>
      </c>
    </row>
    <row r="1010" spans="2:8" ht="11.25" customHeight="1" x14ac:dyDescent="0.2">
      <c r="B1010" s="91"/>
      <c r="C1010" s="92"/>
      <c r="D1010" s="293" t="str">
        <f t="shared" si="60"/>
        <v/>
      </c>
      <c r="E1010" s="91" t="str">
        <f t="shared" si="63"/>
        <v/>
      </c>
      <c r="F1010" s="92"/>
      <c r="G1010" s="88" t="str">
        <f t="shared" si="61"/>
        <v/>
      </c>
      <c r="H1010" s="88" t="str">
        <f t="shared" si="62"/>
        <v/>
      </c>
    </row>
    <row r="1011" spans="2:8" ht="11.25" customHeight="1" x14ac:dyDescent="0.2">
      <c r="B1011" s="91"/>
      <c r="C1011" s="92"/>
      <c r="D1011" s="293" t="str">
        <f t="shared" si="60"/>
        <v/>
      </c>
      <c r="E1011" s="91" t="str">
        <f t="shared" si="63"/>
        <v/>
      </c>
      <c r="F1011" s="92"/>
      <c r="G1011" s="88" t="str">
        <f t="shared" si="61"/>
        <v/>
      </c>
      <c r="H1011" s="88" t="str">
        <f t="shared" si="62"/>
        <v/>
      </c>
    </row>
    <row r="1012" spans="2:8" ht="11.25" customHeight="1" x14ac:dyDescent="0.2">
      <c r="B1012" s="91"/>
      <c r="C1012" s="92"/>
      <c r="D1012" s="293" t="str">
        <f t="shared" si="60"/>
        <v/>
      </c>
      <c r="E1012" s="91" t="str">
        <f t="shared" si="63"/>
        <v/>
      </c>
      <c r="F1012" s="92"/>
      <c r="G1012" s="88" t="str">
        <f t="shared" si="61"/>
        <v/>
      </c>
      <c r="H1012" s="88" t="str">
        <f t="shared" si="62"/>
        <v/>
      </c>
    </row>
    <row r="1013" spans="2:8" ht="11.25" customHeight="1" x14ac:dyDescent="0.2">
      <c r="B1013" s="91"/>
      <c r="C1013" s="92"/>
      <c r="D1013" s="293" t="str">
        <f t="shared" si="60"/>
        <v/>
      </c>
      <c r="E1013" s="91" t="str">
        <f t="shared" si="63"/>
        <v/>
      </c>
      <c r="F1013" s="92"/>
      <c r="G1013" s="88" t="str">
        <f t="shared" si="61"/>
        <v/>
      </c>
      <c r="H1013" s="88" t="str">
        <f t="shared" si="62"/>
        <v/>
      </c>
    </row>
    <row r="1014" spans="2:8" ht="11.25" customHeight="1" x14ac:dyDescent="0.2">
      <c r="B1014" s="91"/>
      <c r="C1014" s="92"/>
      <c r="D1014" s="293" t="str">
        <f t="shared" si="60"/>
        <v/>
      </c>
      <c r="E1014" s="91" t="str">
        <f t="shared" si="63"/>
        <v/>
      </c>
      <c r="F1014" s="92"/>
      <c r="G1014" s="88" t="str">
        <f t="shared" si="61"/>
        <v/>
      </c>
      <c r="H1014" s="88" t="str">
        <f t="shared" si="62"/>
        <v/>
      </c>
    </row>
    <row r="1015" spans="2:8" ht="11.25" customHeight="1" x14ac:dyDescent="0.2">
      <c r="B1015" s="91"/>
      <c r="C1015" s="92"/>
      <c r="D1015" s="293" t="str">
        <f t="shared" si="60"/>
        <v/>
      </c>
      <c r="E1015" s="91" t="str">
        <f t="shared" si="63"/>
        <v/>
      </c>
      <c r="F1015" s="92"/>
      <c r="G1015" s="88" t="str">
        <f t="shared" si="61"/>
        <v/>
      </c>
      <c r="H1015" s="88" t="str">
        <f t="shared" si="62"/>
        <v/>
      </c>
    </row>
    <row r="1016" spans="2:8" ht="11.25" customHeight="1" x14ac:dyDescent="0.2">
      <c r="B1016" s="91"/>
      <c r="C1016" s="92"/>
      <c r="D1016" s="293" t="str">
        <f t="shared" si="60"/>
        <v/>
      </c>
      <c r="E1016" s="91" t="str">
        <f t="shared" si="63"/>
        <v/>
      </c>
      <c r="F1016" s="92"/>
      <c r="G1016" s="88" t="str">
        <f t="shared" si="61"/>
        <v/>
      </c>
      <c r="H1016" s="88" t="str">
        <f t="shared" si="62"/>
        <v/>
      </c>
    </row>
    <row r="1017" spans="2:8" ht="11.25" customHeight="1" x14ac:dyDescent="0.2">
      <c r="B1017" s="91"/>
      <c r="C1017" s="92"/>
      <c r="D1017" s="293" t="str">
        <f t="shared" si="60"/>
        <v/>
      </c>
      <c r="E1017" s="91" t="str">
        <f t="shared" si="63"/>
        <v/>
      </c>
      <c r="F1017" s="92"/>
      <c r="G1017" s="88" t="str">
        <f t="shared" si="61"/>
        <v/>
      </c>
      <c r="H1017" s="88" t="str">
        <f t="shared" si="62"/>
        <v/>
      </c>
    </row>
    <row r="1018" spans="2:8" ht="11.25" customHeight="1" x14ac:dyDescent="0.2">
      <c r="B1018" s="91"/>
      <c r="C1018" s="92"/>
      <c r="D1018" s="293" t="str">
        <f t="shared" si="60"/>
        <v/>
      </c>
      <c r="E1018" s="91" t="str">
        <f t="shared" si="63"/>
        <v/>
      </c>
      <c r="F1018" s="92"/>
      <c r="G1018" s="88" t="str">
        <f t="shared" si="61"/>
        <v/>
      </c>
      <c r="H1018" s="88" t="str">
        <f t="shared" si="62"/>
        <v/>
      </c>
    </row>
    <row r="1019" spans="2:8" ht="11.25" customHeight="1" x14ac:dyDescent="0.2">
      <c r="B1019" s="91"/>
      <c r="C1019" s="92"/>
      <c r="D1019" s="293" t="str">
        <f t="shared" si="60"/>
        <v/>
      </c>
      <c r="E1019" s="91" t="str">
        <f t="shared" si="63"/>
        <v/>
      </c>
      <c r="F1019" s="92"/>
      <c r="G1019" s="88" t="str">
        <f t="shared" si="61"/>
        <v/>
      </c>
      <c r="H1019" s="88" t="str">
        <f t="shared" si="62"/>
        <v/>
      </c>
    </row>
    <row r="1020" spans="2:8" ht="11.25" customHeight="1" x14ac:dyDescent="0.2">
      <c r="B1020" s="91"/>
      <c r="C1020" s="92"/>
      <c r="D1020" s="293" t="str">
        <f t="shared" si="60"/>
        <v/>
      </c>
      <c r="E1020" s="91" t="str">
        <f t="shared" si="63"/>
        <v/>
      </c>
      <c r="F1020" s="92"/>
      <c r="G1020" s="88" t="str">
        <f t="shared" si="61"/>
        <v/>
      </c>
      <c r="H1020" s="88" t="str">
        <f t="shared" si="62"/>
        <v/>
      </c>
    </row>
    <row r="1021" spans="2:8" ht="11.25" customHeight="1" x14ac:dyDescent="0.2">
      <c r="B1021" s="91"/>
      <c r="C1021" s="92"/>
      <c r="D1021" s="293" t="str">
        <f t="shared" si="60"/>
        <v/>
      </c>
      <c r="E1021" s="91" t="str">
        <f t="shared" si="63"/>
        <v/>
      </c>
      <c r="F1021" s="92"/>
      <c r="G1021" s="88" t="str">
        <f t="shared" si="61"/>
        <v/>
      </c>
      <c r="H1021" s="88" t="str">
        <f t="shared" si="62"/>
        <v/>
      </c>
    </row>
    <row r="1022" spans="2:8" ht="11.25" customHeight="1" x14ac:dyDescent="0.2">
      <c r="B1022" s="91"/>
      <c r="C1022" s="92"/>
      <c r="D1022" s="293" t="str">
        <f t="shared" si="60"/>
        <v/>
      </c>
      <c r="E1022" s="91" t="str">
        <f t="shared" si="63"/>
        <v/>
      </c>
      <c r="F1022" s="92"/>
      <c r="G1022" s="88" t="str">
        <f t="shared" si="61"/>
        <v/>
      </c>
      <c r="H1022" s="88" t="str">
        <f t="shared" si="62"/>
        <v/>
      </c>
    </row>
    <row r="1023" spans="2:8" ht="11.25" customHeight="1" x14ac:dyDescent="0.2">
      <c r="B1023" s="91"/>
      <c r="C1023" s="92"/>
      <c r="D1023" s="293" t="str">
        <f t="shared" si="60"/>
        <v/>
      </c>
      <c r="E1023" s="91" t="str">
        <f t="shared" si="63"/>
        <v/>
      </c>
      <c r="F1023" s="92"/>
      <c r="G1023" s="88" t="str">
        <f t="shared" si="61"/>
        <v/>
      </c>
      <c r="H1023" s="88" t="str">
        <f t="shared" si="62"/>
        <v/>
      </c>
    </row>
    <row r="1024" spans="2:8" ht="11.25" customHeight="1" x14ac:dyDescent="0.2">
      <c r="B1024" s="91"/>
      <c r="C1024" s="92"/>
      <c r="D1024" s="293" t="str">
        <f t="shared" si="60"/>
        <v/>
      </c>
      <c r="E1024" s="91" t="str">
        <f t="shared" si="63"/>
        <v/>
      </c>
      <c r="F1024" s="92"/>
      <c r="G1024" s="88" t="str">
        <f t="shared" si="61"/>
        <v/>
      </c>
      <c r="H1024" s="88" t="str">
        <f t="shared" si="62"/>
        <v/>
      </c>
    </row>
    <row r="1025" spans="2:8" ht="11.25" customHeight="1" x14ac:dyDescent="0.2">
      <c r="B1025" s="91"/>
      <c r="C1025" s="92"/>
      <c r="D1025" s="293" t="str">
        <f t="shared" si="60"/>
        <v/>
      </c>
      <c r="E1025" s="91" t="str">
        <f t="shared" si="63"/>
        <v/>
      </c>
      <c r="F1025" s="92"/>
      <c r="G1025" s="88" t="str">
        <f t="shared" si="61"/>
        <v/>
      </c>
      <c r="H1025" s="88" t="str">
        <f t="shared" si="62"/>
        <v/>
      </c>
    </row>
    <row r="1026" spans="2:8" ht="11.25" customHeight="1" x14ac:dyDescent="0.2">
      <c r="B1026" s="91"/>
      <c r="C1026" s="92"/>
      <c r="D1026" s="293" t="str">
        <f t="shared" si="60"/>
        <v/>
      </c>
      <c r="E1026" s="91" t="str">
        <f t="shared" si="63"/>
        <v/>
      </c>
      <c r="F1026" s="92"/>
      <c r="G1026" s="88" t="str">
        <f t="shared" si="61"/>
        <v/>
      </c>
      <c r="H1026" s="88" t="str">
        <f t="shared" si="62"/>
        <v/>
      </c>
    </row>
    <row r="1027" spans="2:8" ht="11.25" customHeight="1" x14ac:dyDescent="0.2">
      <c r="B1027" s="91"/>
      <c r="C1027" s="92"/>
      <c r="D1027" s="293" t="str">
        <f t="shared" si="60"/>
        <v/>
      </c>
      <c r="E1027" s="91" t="str">
        <f t="shared" si="63"/>
        <v/>
      </c>
      <c r="F1027" s="92"/>
      <c r="G1027" s="88" t="str">
        <f t="shared" si="61"/>
        <v/>
      </c>
      <c r="H1027" s="88" t="str">
        <f t="shared" si="62"/>
        <v/>
      </c>
    </row>
    <row r="1028" spans="2:8" ht="11.25" customHeight="1" x14ac:dyDescent="0.2">
      <c r="B1028" s="91"/>
      <c r="C1028" s="92"/>
      <c r="D1028" s="293" t="str">
        <f t="shared" si="60"/>
        <v/>
      </c>
      <c r="E1028" s="91" t="str">
        <f t="shared" si="63"/>
        <v/>
      </c>
      <c r="F1028" s="92"/>
      <c r="G1028" s="88" t="str">
        <f t="shared" si="61"/>
        <v/>
      </c>
      <c r="H1028" s="88" t="str">
        <f t="shared" si="62"/>
        <v/>
      </c>
    </row>
    <row r="1029" spans="2:8" ht="11.25" customHeight="1" x14ac:dyDescent="0.2">
      <c r="B1029" s="91"/>
      <c r="C1029" s="92"/>
      <c r="D1029" s="293" t="str">
        <f t="shared" si="60"/>
        <v/>
      </c>
      <c r="E1029" s="91" t="str">
        <f t="shared" si="63"/>
        <v/>
      </c>
      <c r="F1029" s="92"/>
      <c r="G1029" s="88" t="str">
        <f t="shared" si="61"/>
        <v/>
      </c>
      <c r="H1029" s="88" t="str">
        <f t="shared" si="62"/>
        <v/>
      </c>
    </row>
    <row r="1030" spans="2:8" ht="11.25" customHeight="1" x14ac:dyDescent="0.2">
      <c r="B1030" s="91"/>
      <c r="C1030" s="92"/>
      <c r="D1030" s="293" t="str">
        <f t="shared" si="60"/>
        <v/>
      </c>
      <c r="E1030" s="91" t="str">
        <f t="shared" si="63"/>
        <v/>
      </c>
      <c r="F1030" s="92"/>
      <c r="G1030" s="88" t="str">
        <f t="shared" si="61"/>
        <v/>
      </c>
      <c r="H1030" s="88" t="str">
        <f t="shared" si="62"/>
        <v/>
      </c>
    </row>
    <row r="1031" spans="2:8" ht="11.25" customHeight="1" x14ac:dyDescent="0.2">
      <c r="B1031" s="91"/>
      <c r="C1031" s="92"/>
      <c r="D1031" s="293" t="str">
        <f t="shared" si="60"/>
        <v/>
      </c>
      <c r="E1031" s="91" t="str">
        <f t="shared" si="63"/>
        <v/>
      </c>
      <c r="F1031" s="92"/>
      <c r="G1031" s="88" t="str">
        <f t="shared" si="61"/>
        <v/>
      </c>
      <c r="H1031" s="88" t="str">
        <f t="shared" si="62"/>
        <v/>
      </c>
    </row>
    <row r="1032" spans="2:8" ht="11.25" customHeight="1" x14ac:dyDescent="0.2">
      <c r="B1032" s="91"/>
      <c r="C1032" s="92"/>
      <c r="D1032" s="293" t="str">
        <f t="shared" si="60"/>
        <v/>
      </c>
      <c r="E1032" s="91" t="str">
        <f t="shared" si="63"/>
        <v/>
      </c>
      <c r="F1032" s="92"/>
      <c r="G1032" s="88" t="str">
        <f t="shared" si="61"/>
        <v/>
      </c>
      <c r="H1032" s="88" t="str">
        <f t="shared" si="62"/>
        <v/>
      </c>
    </row>
    <row r="1033" spans="2:8" ht="11.25" customHeight="1" x14ac:dyDescent="0.2">
      <c r="B1033" s="91"/>
      <c r="C1033" s="92"/>
      <c r="D1033" s="293" t="str">
        <f t="shared" si="60"/>
        <v/>
      </c>
      <c r="E1033" s="91" t="str">
        <f t="shared" si="63"/>
        <v/>
      </c>
      <c r="F1033" s="92"/>
      <c r="G1033" s="88" t="str">
        <f t="shared" si="61"/>
        <v/>
      </c>
      <c r="H1033" s="88" t="str">
        <f t="shared" si="62"/>
        <v/>
      </c>
    </row>
    <row r="1034" spans="2:8" ht="11.25" customHeight="1" x14ac:dyDescent="0.2">
      <c r="B1034" s="91"/>
      <c r="C1034" s="92"/>
      <c r="D1034" s="293" t="str">
        <f t="shared" si="60"/>
        <v/>
      </c>
      <c r="E1034" s="91" t="str">
        <f t="shared" si="63"/>
        <v/>
      </c>
      <c r="F1034" s="92"/>
      <c r="G1034" s="88" t="str">
        <f t="shared" si="61"/>
        <v/>
      </c>
      <c r="H1034" s="88" t="str">
        <f t="shared" si="62"/>
        <v/>
      </c>
    </row>
    <row r="1035" spans="2:8" ht="11.25" customHeight="1" x14ac:dyDescent="0.2">
      <c r="B1035" s="91"/>
      <c r="C1035" s="92"/>
      <c r="D1035" s="293" t="str">
        <f t="shared" si="60"/>
        <v/>
      </c>
      <c r="E1035" s="91" t="str">
        <f t="shared" si="63"/>
        <v/>
      </c>
      <c r="F1035" s="92"/>
      <c r="G1035" s="88" t="str">
        <f t="shared" si="61"/>
        <v/>
      </c>
      <c r="H1035" s="88" t="str">
        <f t="shared" si="62"/>
        <v/>
      </c>
    </row>
    <row r="1036" spans="2:8" ht="11.25" customHeight="1" x14ac:dyDescent="0.2">
      <c r="B1036" s="91"/>
      <c r="C1036" s="92"/>
      <c r="D1036" s="293" t="str">
        <f t="shared" si="60"/>
        <v/>
      </c>
      <c r="E1036" s="91" t="str">
        <f t="shared" si="63"/>
        <v/>
      </c>
      <c r="F1036" s="92"/>
      <c r="G1036" s="88" t="str">
        <f t="shared" si="61"/>
        <v/>
      </c>
      <c r="H1036" s="88" t="str">
        <f t="shared" si="62"/>
        <v/>
      </c>
    </row>
    <row r="1037" spans="2:8" ht="11.25" customHeight="1" x14ac:dyDescent="0.2">
      <c r="B1037" s="91"/>
      <c r="C1037" s="92"/>
      <c r="D1037" s="293" t="str">
        <f t="shared" si="60"/>
        <v/>
      </c>
      <c r="E1037" s="91" t="str">
        <f t="shared" si="63"/>
        <v/>
      </c>
      <c r="F1037" s="92"/>
      <c r="G1037" s="88" t="str">
        <f t="shared" si="61"/>
        <v/>
      </c>
      <c r="H1037" s="88" t="str">
        <f t="shared" si="62"/>
        <v/>
      </c>
    </row>
    <row r="1038" spans="2:8" ht="11.25" customHeight="1" x14ac:dyDescent="0.2">
      <c r="B1038" s="91"/>
      <c r="C1038" s="92"/>
      <c r="D1038" s="293" t="str">
        <f t="shared" si="60"/>
        <v/>
      </c>
      <c r="E1038" s="91" t="str">
        <f t="shared" si="63"/>
        <v/>
      </c>
      <c r="F1038" s="92"/>
      <c r="G1038" s="88" t="str">
        <f t="shared" si="61"/>
        <v/>
      </c>
      <c r="H1038" s="88" t="str">
        <f t="shared" si="62"/>
        <v/>
      </c>
    </row>
    <row r="1039" spans="2:8" ht="11.25" customHeight="1" x14ac:dyDescent="0.2">
      <c r="B1039" s="91"/>
      <c r="C1039" s="92"/>
      <c r="D1039" s="293" t="str">
        <f t="shared" si="60"/>
        <v/>
      </c>
      <c r="E1039" s="91" t="str">
        <f t="shared" si="63"/>
        <v/>
      </c>
      <c r="F1039" s="92"/>
      <c r="G1039" s="88" t="str">
        <f t="shared" si="61"/>
        <v/>
      </c>
      <c r="H1039" s="88" t="str">
        <f t="shared" si="62"/>
        <v/>
      </c>
    </row>
    <row r="1040" spans="2:8" ht="11.25" customHeight="1" x14ac:dyDescent="0.2">
      <c r="B1040" s="91"/>
      <c r="C1040" s="92"/>
      <c r="D1040" s="293" t="str">
        <f t="shared" si="60"/>
        <v/>
      </c>
      <c r="E1040" s="91" t="str">
        <f t="shared" si="63"/>
        <v/>
      </c>
      <c r="F1040" s="92"/>
      <c r="G1040" s="88" t="str">
        <f t="shared" si="61"/>
        <v/>
      </c>
      <c r="H1040" s="88" t="str">
        <f t="shared" si="62"/>
        <v/>
      </c>
    </row>
    <row r="1041" spans="2:8" ht="11.25" customHeight="1" x14ac:dyDescent="0.2">
      <c r="B1041" s="91"/>
      <c r="C1041" s="92"/>
      <c r="D1041" s="293" t="str">
        <f t="shared" si="60"/>
        <v/>
      </c>
      <c r="E1041" s="91" t="str">
        <f t="shared" si="63"/>
        <v/>
      </c>
      <c r="F1041" s="92"/>
      <c r="G1041" s="88" t="str">
        <f t="shared" si="61"/>
        <v/>
      </c>
      <c r="H1041" s="88" t="str">
        <f t="shared" si="62"/>
        <v/>
      </c>
    </row>
    <row r="1042" spans="2:8" ht="11.25" customHeight="1" x14ac:dyDescent="0.2">
      <c r="B1042" s="91"/>
      <c r="C1042" s="92"/>
      <c r="D1042" s="293" t="str">
        <f t="shared" si="60"/>
        <v/>
      </c>
      <c r="E1042" s="91" t="str">
        <f t="shared" si="63"/>
        <v/>
      </c>
      <c r="F1042" s="92"/>
      <c r="G1042" s="88" t="str">
        <f t="shared" si="61"/>
        <v/>
      </c>
      <c r="H1042" s="88" t="str">
        <f t="shared" si="62"/>
        <v/>
      </c>
    </row>
    <row r="1043" spans="2:8" ht="11.25" customHeight="1" x14ac:dyDescent="0.2">
      <c r="B1043" s="91"/>
      <c r="C1043" s="92"/>
      <c r="D1043" s="293" t="str">
        <f t="shared" si="60"/>
        <v/>
      </c>
      <c r="E1043" s="91" t="str">
        <f t="shared" si="63"/>
        <v/>
      </c>
      <c r="F1043" s="92"/>
      <c r="G1043" s="88" t="str">
        <f t="shared" si="61"/>
        <v/>
      </c>
      <c r="H1043" s="88" t="str">
        <f t="shared" si="62"/>
        <v/>
      </c>
    </row>
    <row r="1044" spans="2:8" ht="11.25" customHeight="1" x14ac:dyDescent="0.2">
      <c r="B1044" s="91"/>
      <c r="C1044" s="92"/>
      <c r="D1044" s="293" t="str">
        <f t="shared" si="60"/>
        <v/>
      </c>
      <c r="E1044" s="91" t="str">
        <f t="shared" si="63"/>
        <v/>
      </c>
      <c r="F1044" s="92"/>
      <c r="G1044" s="88" t="str">
        <f t="shared" si="61"/>
        <v/>
      </c>
      <c r="H1044" s="88" t="str">
        <f t="shared" si="62"/>
        <v/>
      </c>
    </row>
    <row r="1045" spans="2:8" ht="11.25" customHeight="1" x14ac:dyDescent="0.2">
      <c r="B1045" s="91"/>
      <c r="C1045" s="92"/>
      <c r="D1045" s="293" t="str">
        <f t="shared" si="60"/>
        <v/>
      </c>
      <c r="E1045" s="91" t="str">
        <f t="shared" si="63"/>
        <v/>
      </c>
      <c r="F1045" s="92"/>
      <c r="G1045" s="88" t="str">
        <f t="shared" si="61"/>
        <v/>
      </c>
      <c r="H1045" s="88" t="str">
        <f t="shared" si="62"/>
        <v/>
      </c>
    </row>
    <row r="1046" spans="2:8" ht="11.25" customHeight="1" x14ac:dyDescent="0.2">
      <c r="B1046" s="91"/>
      <c r="C1046" s="92"/>
      <c r="D1046" s="293" t="str">
        <f t="shared" si="60"/>
        <v/>
      </c>
      <c r="E1046" s="91" t="str">
        <f t="shared" si="63"/>
        <v/>
      </c>
      <c r="F1046" s="92"/>
      <c r="G1046" s="88" t="str">
        <f t="shared" si="61"/>
        <v/>
      </c>
      <c r="H1046" s="88" t="str">
        <f t="shared" si="62"/>
        <v/>
      </c>
    </row>
    <row r="1047" spans="2:8" ht="11.25" customHeight="1" x14ac:dyDescent="0.2">
      <c r="B1047" s="91"/>
      <c r="C1047" s="92"/>
      <c r="D1047" s="293" t="str">
        <f t="shared" si="60"/>
        <v/>
      </c>
      <c r="E1047" s="91" t="str">
        <f t="shared" si="63"/>
        <v/>
      </c>
      <c r="F1047" s="92"/>
      <c r="G1047" s="88" t="str">
        <f t="shared" si="61"/>
        <v/>
      </c>
      <c r="H1047" s="88" t="str">
        <f t="shared" si="62"/>
        <v/>
      </c>
    </row>
    <row r="1048" spans="2:8" ht="11.25" customHeight="1" x14ac:dyDescent="0.2">
      <c r="B1048" s="91"/>
      <c r="C1048" s="92"/>
      <c r="D1048" s="293" t="str">
        <f t="shared" ref="D1048:D1111" si="64">IF($B1048="","","SP_LASTSALEPRICE")</f>
        <v/>
      </c>
      <c r="E1048" s="91" t="str">
        <f t="shared" si="63"/>
        <v/>
      </c>
      <c r="F1048" s="92"/>
      <c r="G1048" s="88" t="str">
        <f t="shared" ref="G1048:G1111" si="65">IF(OR($C1048="",$C1049=""),"",IFERROR((C1048/C1049-1)*100,0))</f>
        <v/>
      </c>
      <c r="H1048" s="88" t="str">
        <f t="shared" ref="H1048:H1111" si="66">IF(OR($F1048="",$F1049=""),"",IFERROR((F1048/F1049-1)*100,0))</f>
        <v/>
      </c>
    </row>
    <row r="1049" spans="2:8" ht="11.25" customHeight="1" x14ac:dyDescent="0.2">
      <c r="B1049" s="91"/>
      <c r="C1049" s="92"/>
      <c r="D1049" s="293" t="str">
        <f t="shared" si="64"/>
        <v/>
      </c>
      <c r="E1049" s="91" t="str">
        <f t="shared" ref="E1049:E1112" si="67">IF($B1049="","",IF(WEEKDAY($B1049,11)=6,$B1049-1,IF(WEEKDAY($B1049,11)=7,$B1049-2,$B1049)))</f>
        <v/>
      </c>
      <c r="F1049" s="92"/>
      <c r="G1049" s="88" t="str">
        <f t="shared" si="65"/>
        <v/>
      </c>
      <c r="H1049" s="88" t="str">
        <f t="shared" si="66"/>
        <v/>
      </c>
    </row>
    <row r="1050" spans="2:8" ht="11.25" customHeight="1" x14ac:dyDescent="0.2">
      <c r="B1050" s="91"/>
      <c r="C1050" s="92"/>
      <c r="D1050" s="293" t="str">
        <f t="shared" si="64"/>
        <v/>
      </c>
      <c r="E1050" s="91" t="str">
        <f t="shared" si="67"/>
        <v/>
      </c>
      <c r="F1050" s="92"/>
      <c r="G1050" s="88" t="str">
        <f t="shared" si="65"/>
        <v/>
      </c>
      <c r="H1050" s="88" t="str">
        <f t="shared" si="66"/>
        <v/>
      </c>
    </row>
    <row r="1051" spans="2:8" ht="11.25" customHeight="1" x14ac:dyDescent="0.2">
      <c r="B1051" s="91"/>
      <c r="C1051" s="92"/>
      <c r="D1051" s="293" t="str">
        <f t="shared" si="64"/>
        <v/>
      </c>
      <c r="E1051" s="91" t="str">
        <f t="shared" si="67"/>
        <v/>
      </c>
      <c r="F1051" s="92"/>
      <c r="G1051" s="88" t="str">
        <f t="shared" si="65"/>
        <v/>
      </c>
      <c r="H1051" s="88" t="str">
        <f t="shared" si="66"/>
        <v/>
      </c>
    </row>
    <row r="1052" spans="2:8" ht="11.25" customHeight="1" x14ac:dyDescent="0.2">
      <c r="B1052" s="91"/>
      <c r="C1052" s="92"/>
      <c r="D1052" s="293" t="str">
        <f t="shared" si="64"/>
        <v/>
      </c>
      <c r="E1052" s="91" t="str">
        <f t="shared" si="67"/>
        <v/>
      </c>
      <c r="F1052" s="92"/>
      <c r="G1052" s="88" t="str">
        <f t="shared" si="65"/>
        <v/>
      </c>
      <c r="H1052" s="88" t="str">
        <f t="shared" si="66"/>
        <v/>
      </c>
    </row>
    <row r="1053" spans="2:8" ht="11.25" customHeight="1" x14ac:dyDescent="0.2">
      <c r="B1053" s="91"/>
      <c r="C1053" s="92"/>
      <c r="D1053" s="293" t="str">
        <f t="shared" si="64"/>
        <v/>
      </c>
      <c r="E1053" s="91" t="str">
        <f t="shared" si="67"/>
        <v/>
      </c>
      <c r="F1053" s="92"/>
      <c r="G1053" s="88" t="str">
        <f t="shared" si="65"/>
        <v/>
      </c>
      <c r="H1053" s="88" t="str">
        <f t="shared" si="66"/>
        <v/>
      </c>
    </row>
    <row r="1054" spans="2:8" ht="11.25" customHeight="1" x14ac:dyDescent="0.2">
      <c r="B1054" s="91"/>
      <c r="C1054" s="92"/>
      <c r="D1054" s="293" t="str">
        <f t="shared" si="64"/>
        <v/>
      </c>
      <c r="E1054" s="91" t="str">
        <f t="shared" si="67"/>
        <v/>
      </c>
      <c r="F1054" s="92"/>
      <c r="G1054" s="88" t="str">
        <f t="shared" si="65"/>
        <v/>
      </c>
      <c r="H1054" s="88" t="str">
        <f t="shared" si="66"/>
        <v/>
      </c>
    </row>
    <row r="1055" spans="2:8" ht="11.25" customHeight="1" x14ac:dyDescent="0.2">
      <c r="B1055" s="91"/>
      <c r="C1055" s="92"/>
      <c r="D1055" s="293" t="str">
        <f t="shared" si="64"/>
        <v/>
      </c>
      <c r="E1055" s="91" t="str">
        <f t="shared" si="67"/>
        <v/>
      </c>
      <c r="F1055" s="92"/>
      <c r="G1055" s="88" t="str">
        <f t="shared" si="65"/>
        <v/>
      </c>
      <c r="H1055" s="88" t="str">
        <f t="shared" si="66"/>
        <v/>
      </c>
    </row>
    <row r="1056" spans="2:8" ht="11.25" customHeight="1" x14ac:dyDescent="0.2">
      <c r="B1056" s="91"/>
      <c r="C1056" s="92"/>
      <c r="D1056" s="293" t="str">
        <f t="shared" si="64"/>
        <v/>
      </c>
      <c r="E1056" s="91" t="str">
        <f t="shared" si="67"/>
        <v/>
      </c>
      <c r="F1056" s="92"/>
      <c r="G1056" s="88" t="str">
        <f t="shared" si="65"/>
        <v/>
      </c>
      <c r="H1056" s="88" t="str">
        <f t="shared" si="66"/>
        <v/>
      </c>
    </row>
    <row r="1057" spans="2:8" ht="11.25" customHeight="1" x14ac:dyDescent="0.2">
      <c r="B1057" s="91"/>
      <c r="C1057" s="92"/>
      <c r="D1057" s="293" t="str">
        <f t="shared" si="64"/>
        <v/>
      </c>
      <c r="E1057" s="91" t="str">
        <f t="shared" si="67"/>
        <v/>
      </c>
      <c r="F1057" s="92"/>
      <c r="G1057" s="88" t="str">
        <f t="shared" si="65"/>
        <v/>
      </c>
      <c r="H1057" s="88" t="str">
        <f t="shared" si="66"/>
        <v/>
      </c>
    </row>
    <row r="1058" spans="2:8" ht="11.25" customHeight="1" x14ac:dyDescent="0.2">
      <c r="B1058" s="91"/>
      <c r="C1058" s="92"/>
      <c r="D1058" s="293" t="str">
        <f t="shared" si="64"/>
        <v/>
      </c>
      <c r="E1058" s="91" t="str">
        <f t="shared" si="67"/>
        <v/>
      </c>
      <c r="F1058" s="92"/>
      <c r="G1058" s="88" t="str">
        <f t="shared" si="65"/>
        <v/>
      </c>
      <c r="H1058" s="88" t="str">
        <f t="shared" si="66"/>
        <v/>
      </c>
    </row>
    <row r="1059" spans="2:8" ht="11.25" customHeight="1" x14ac:dyDescent="0.2">
      <c r="B1059" s="91"/>
      <c r="C1059" s="92"/>
      <c r="D1059" s="293" t="str">
        <f t="shared" si="64"/>
        <v/>
      </c>
      <c r="E1059" s="91" t="str">
        <f t="shared" si="67"/>
        <v/>
      </c>
      <c r="F1059" s="92"/>
      <c r="G1059" s="88" t="str">
        <f t="shared" si="65"/>
        <v/>
      </c>
      <c r="H1059" s="88" t="str">
        <f t="shared" si="66"/>
        <v/>
      </c>
    </row>
    <row r="1060" spans="2:8" ht="11.25" customHeight="1" x14ac:dyDescent="0.2">
      <c r="B1060" s="91"/>
      <c r="C1060" s="92"/>
      <c r="D1060" s="293" t="str">
        <f t="shared" si="64"/>
        <v/>
      </c>
      <c r="E1060" s="91" t="str">
        <f t="shared" si="67"/>
        <v/>
      </c>
      <c r="F1060" s="92"/>
      <c r="G1060" s="88" t="str">
        <f t="shared" si="65"/>
        <v/>
      </c>
      <c r="H1060" s="88" t="str">
        <f t="shared" si="66"/>
        <v/>
      </c>
    </row>
    <row r="1061" spans="2:8" ht="11.25" customHeight="1" x14ac:dyDescent="0.2">
      <c r="B1061" s="91"/>
      <c r="C1061" s="92"/>
      <c r="D1061" s="293" t="str">
        <f t="shared" si="64"/>
        <v/>
      </c>
      <c r="E1061" s="91" t="str">
        <f t="shared" si="67"/>
        <v/>
      </c>
      <c r="F1061" s="92"/>
      <c r="G1061" s="88" t="str">
        <f t="shared" si="65"/>
        <v/>
      </c>
      <c r="H1061" s="88" t="str">
        <f t="shared" si="66"/>
        <v/>
      </c>
    </row>
    <row r="1062" spans="2:8" ht="11.25" customHeight="1" x14ac:dyDescent="0.2">
      <c r="B1062" s="91"/>
      <c r="C1062" s="92"/>
      <c r="D1062" s="293" t="str">
        <f t="shared" si="64"/>
        <v/>
      </c>
      <c r="E1062" s="91" t="str">
        <f t="shared" si="67"/>
        <v/>
      </c>
      <c r="F1062" s="92"/>
      <c r="G1062" s="88" t="str">
        <f t="shared" si="65"/>
        <v/>
      </c>
      <c r="H1062" s="88" t="str">
        <f t="shared" si="66"/>
        <v/>
      </c>
    </row>
    <row r="1063" spans="2:8" ht="11.25" customHeight="1" x14ac:dyDescent="0.2">
      <c r="B1063" s="91"/>
      <c r="C1063" s="92"/>
      <c r="D1063" s="293" t="str">
        <f t="shared" si="64"/>
        <v/>
      </c>
      <c r="E1063" s="91" t="str">
        <f t="shared" si="67"/>
        <v/>
      </c>
      <c r="F1063" s="92"/>
      <c r="G1063" s="88" t="str">
        <f t="shared" si="65"/>
        <v/>
      </c>
      <c r="H1063" s="88" t="str">
        <f t="shared" si="66"/>
        <v/>
      </c>
    </row>
    <row r="1064" spans="2:8" ht="11.25" customHeight="1" x14ac:dyDescent="0.2">
      <c r="B1064" s="91"/>
      <c r="C1064" s="92"/>
      <c r="D1064" s="293" t="str">
        <f t="shared" si="64"/>
        <v/>
      </c>
      <c r="E1064" s="91" t="str">
        <f t="shared" si="67"/>
        <v/>
      </c>
      <c r="F1064" s="92"/>
      <c r="G1064" s="88" t="str">
        <f t="shared" si="65"/>
        <v/>
      </c>
      <c r="H1064" s="88" t="str">
        <f t="shared" si="66"/>
        <v/>
      </c>
    </row>
    <row r="1065" spans="2:8" ht="11.25" customHeight="1" x14ac:dyDescent="0.2">
      <c r="B1065" s="91"/>
      <c r="C1065" s="92"/>
      <c r="D1065" s="293" t="str">
        <f t="shared" si="64"/>
        <v/>
      </c>
      <c r="E1065" s="91" t="str">
        <f t="shared" si="67"/>
        <v/>
      </c>
      <c r="F1065" s="92"/>
      <c r="G1065" s="88" t="str">
        <f t="shared" si="65"/>
        <v/>
      </c>
      <c r="H1065" s="88" t="str">
        <f t="shared" si="66"/>
        <v/>
      </c>
    </row>
    <row r="1066" spans="2:8" ht="11.25" customHeight="1" x14ac:dyDescent="0.2">
      <c r="B1066" s="91"/>
      <c r="C1066" s="92"/>
      <c r="D1066" s="293" t="str">
        <f t="shared" si="64"/>
        <v/>
      </c>
      <c r="E1066" s="91" t="str">
        <f t="shared" si="67"/>
        <v/>
      </c>
      <c r="F1066" s="92"/>
      <c r="G1066" s="88" t="str">
        <f t="shared" si="65"/>
        <v/>
      </c>
      <c r="H1066" s="88" t="str">
        <f t="shared" si="66"/>
        <v/>
      </c>
    </row>
    <row r="1067" spans="2:8" ht="11.25" customHeight="1" x14ac:dyDescent="0.2">
      <c r="B1067" s="91"/>
      <c r="C1067" s="92"/>
      <c r="D1067" s="293" t="str">
        <f t="shared" si="64"/>
        <v/>
      </c>
      <c r="E1067" s="91" t="str">
        <f t="shared" si="67"/>
        <v/>
      </c>
      <c r="F1067" s="92"/>
      <c r="G1067" s="88" t="str">
        <f t="shared" si="65"/>
        <v/>
      </c>
      <c r="H1067" s="88" t="str">
        <f t="shared" si="66"/>
        <v/>
      </c>
    </row>
    <row r="1068" spans="2:8" ht="11.25" customHeight="1" x14ac:dyDescent="0.2">
      <c r="B1068" s="91"/>
      <c r="C1068" s="92"/>
      <c r="D1068" s="293" t="str">
        <f t="shared" si="64"/>
        <v/>
      </c>
      <c r="E1068" s="91" t="str">
        <f t="shared" si="67"/>
        <v/>
      </c>
      <c r="F1068" s="92"/>
      <c r="G1068" s="88" t="str">
        <f t="shared" si="65"/>
        <v/>
      </c>
      <c r="H1068" s="88" t="str">
        <f t="shared" si="66"/>
        <v/>
      </c>
    </row>
    <row r="1069" spans="2:8" ht="11.25" customHeight="1" x14ac:dyDescent="0.2">
      <c r="B1069" s="91"/>
      <c r="C1069" s="92"/>
      <c r="D1069" s="293" t="str">
        <f t="shared" si="64"/>
        <v/>
      </c>
      <c r="E1069" s="91" t="str">
        <f t="shared" si="67"/>
        <v/>
      </c>
      <c r="F1069" s="92"/>
      <c r="G1069" s="88" t="str">
        <f t="shared" si="65"/>
        <v/>
      </c>
      <c r="H1069" s="88" t="str">
        <f t="shared" si="66"/>
        <v/>
      </c>
    </row>
    <row r="1070" spans="2:8" ht="11.25" customHeight="1" x14ac:dyDescent="0.2">
      <c r="B1070" s="91"/>
      <c r="C1070" s="92"/>
      <c r="D1070" s="293" t="str">
        <f t="shared" si="64"/>
        <v/>
      </c>
      <c r="E1070" s="91" t="str">
        <f t="shared" si="67"/>
        <v/>
      </c>
      <c r="F1070" s="92"/>
      <c r="G1070" s="88" t="str">
        <f t="shared" si="65"/>
        <v/>
      </c>
      <c r="H1070" s="88" t="str">
        <f t="shared" si="66"/>
        <v/>
      </c>
    </row>
    <row r="1071" spans="2:8" ht="11.25" customHeight="1" x14ac:dyDescent="0.2">
      <c r="B1071" s="91"/>
      <c r="C1071" s="92"/>
      <c r="D1071" s="293" t="str">
        <f t="shared" si="64"/>
        <v/>
      </c>
      <c r="E1071" s="91" t="str">
        <f t="shared" si="67"/>
        <v/>
      </c>
      <c r="F1071" s="92"/>
      <c r="G1071" s="88" t="str">
        <f t="shared" si="65"/>
        <v/>
      </c>
      <c r="H1071" s="88" t="str">
        <f t="shared" si="66"/>
        <v/>
      </c>
    </row>
    <row r="1072" spans="2:8" ht="11.25" customHeight="1" x14ac:dyDescent="0.2">
      <c r="B1072" s="91"/>
      <c r="C1072" s="92"/>
      <c r="D1072" s="293" t="str">
        <f t="shared" si="64"/>
        <v/>
      </c>
      <c r="E1072" s="91" t="str">
        <f t="shared" si="67"/>
        <v/>
      </c>
      <c r="F1072" s="92"/>
      <c r="G1072" s="88" t="str">
        <f t="shared" si="65"/>
        <v/>
      </c>
      <c r="H1072" s="88" t="str">
        <f t="shared" si="66"/>
        <v/>
      </c>
    </row>
    <row r="1073" spans="2:8" ht="11.25" customHeight="1" x14ac:dyDescent="0.2">
      <c r="B1073" s="91"/>
      <c r="C1073" s="92"/>
      <c r="D1073" s="293" t="str">
        <f t="shared" si="64"/>
        <v/>
      </c>
      <c r="E1073" s="91" t="str">
        <f t="shared" si="67"/>
        <v/>
      </c>
      <c r="F1073" s="92"/>
      <c r="G1073" s="88" t="str">
        <f t="shared" si="65"/>
        <v/>
      </c>
      <c r="H1073" s="88" t="str">
        <f t="shared" si="66"/>
        <v/>
      </c>
    </row>
    <row r="1074" spans="2:8" ht="11.25" customHeight="1" x14ac:dyDescent="0.2">
      <c r="B1074" s="91"/>
      <c r="C1074" s="92"/>
      <c r="D1074" s="293" t="str">
        <f t="shared" si="64"/>
        <v/>
      </c>
      <c r="E1074" s="91" t="str">
        <f t="shared" si="67"/>
        <v/>
      </c>
      <c r="F1074" s="92"/>
      <c r="G1074" s="88" t="str">
        <f t="shared" si="65"/>
        <v/>
      </c>
      <c r="H1074" s="88" t="str">
        <f t="shared" si="66"/>
        <v/>
      </c>
    </row>
    <row r="1075" spans="2:8" ht="11.25" customHeight="1" x14ac:dyDescent="0.2">
      <c r="B1075" s="91"/>
      <c r="C1075" s="92"/>
      <c r="D1075" s="293" t="str">
        <f t="shared" si="64"/>
        <v/>
      </c>
      <c r="E1075" s="91" t="str">
        <f t="shared" si="67"/>
        <v/>
      </c>
      <c r="F1075" s="92"/>
      <c r="G1075" s="88" t="str">
        <f t="shared" si="65"/>
        <v/>
      </c>
      <c r="H1075" s="88" t="str">
        <f t="shared" si="66"/>
        <v/>
      </c>
    </row>
    <row r="1076" spans="2:8" ht="11.25" customHeight="1" x14ac:dyDescent="0.2">
      <c r="B1076" s="91"/>
      <c r="C1076" s="92"/>
      <c r="D1076" s="293" t="str">
        <f t="shared" si="64"/>
        <v/>
      </c>
      <c r="E1076" s="91" t="str">
        <f t="shared" si="67"/>
        <v/>
      </c>
      <c r="F1076" s="92"/>
      <c r="G1076" s="88" t="str">
        <f t="shared" si="65"/>
        <v/>
      </c>
      <c r="H1076" s="88" t="str">
        <f t="shared" si="66"/>
        <v/>
      </c>
    </row>
    <row r="1077" spans="2:8" ht="11.25" customHeight="1" x14ac:dyDescent="0.2">
      <c r="B1077" s="91"/>
      <c r="C1077" s="92"/>
      <c r="D1077" s="293" t="str">
        <f t="shared" si="64"/>
        <v/>
      </c>
      <c r="E1077" s="91" t="str">
        <f t="shared" si="67"/>
        <v/>
      </c>
      <c r="F1077" s="92"/>
      <c r="G1077" s="88" t="str">
        <f t="shared" si="65"/>
        <v/>
      </c>
      <c r="H1077" s="88" t="str">
        <f t="shared" si="66"/>
        <v/>
      </c>
    </row>
    <row r="1078" spans="2:8" ht="11.25" customHeight="1" x14ac:dyDescent="0.2">
      <c r="B1078" s="91"/>
      <c r="C1078" s="92"/>
      <c r="D1078" s="293" t="str">
        <f t="shared" si="64"/>
        <v/>
      </c>
      <c r="E1078" s="91" t="str">
        <f t="shared" si="67"/>
        <v/>
      </c>
      <c r="F1078" s="92"/>
      <c r="G1078" s="88" t="str">
        <f t="shared" si="65"/>
        <v/>
      </c>
      <c r="H1078" s="88" t="str">
        <f t="shared" si="66"/>
        <v/>
      </c>
    </row>
    <row r="1079" spans="2:8" ht="11.25" customHeight="1" x14ac:dyDescent="0.2">
      <c r="B1079" s="91"/>
      <c r="C1079" s="92"/>
      <c r="D1079" s="293" t="str">
        <f t="shared" si="64"/>
        <v/>
      </c>
      <c r="E1079" s="91" t="str">
        <f t="shared" si="67"/>
        <v/>
      </c>
      <c r="F1079" s="92"/>
      <c r="G1079" s="88" t="str">
        <f t="shared" si="65"/>
        <v/>
      </c>
      <c r="H1079" s="88" t="str">
        <f t="shared" si="66"/>
        <v/>
      </c>
    </row>
    <row r="1080" spans="2:8" ht="11.25" customHeight="1" x14ac:dyDescent="0.2">
      <c r="B1080" s="91"/>
      <c r="C1080" s="92"/>
      <c r="D1080" s="293" t="str">
        <f t="shared" si="64"/>
        <v/>
      </c>
      <c r="E1080" s="91" t="str">
        <f t="shared" si="67"/>
        <v/>
      </c>
      <c r="F1080" s="92"/>
      <c r="G1080" s="88" t="str">
        <f t="shared" si="65"/>
        <v/>
      </c>
      <c r="H1080" s="88" t="str">
        <f t="shared" si="66"/>
        <v/>
      </c>
    </row>
    <row r="1081" spans="2:8" ht="11.25" customHeight="1" x14ac:dyDescent="0.2">
      <c r="B1081" s="91"/>
      <c r="C1081" s="92"/>
      <c r="D1081" s="293" t="str">
        <f t="shared" si="64"/>
        <v/>
      </c>
      <c r="E1081" s="91" t="str">
        <f t="shared" si="67"/>
        <v/>
      </c>
      <c r="F1081" s="92"/>
      <c r="G1081" s="88" t="str">
        <f t="shared" si="65"/>
        <v/>
      </c>
      <c r="H1081" s="88" t="str">
        <f t="shared" si="66"/>
        <v/>
      </c>
    </row>
    <row r="1082" spans="2:8" ht="11.25" customHeight="1" x14ac:dyDescent="0.2">
      <c r="B1082" s="91"/>
      <c r="C1082" s="92"/>
      <c r="D1082" s="293" t="str">
        <f t="shared" si="64"/>
        <v/>
      </c>
      <c r="E1082" s="91" t="str">
        <f t="shared" si="67"/>
        <v/>
      </c>
      <c r="F1082" s="92"/>
      <c r="G1082" s="88" t="str">
        <f t="shared" si="65"/>
        <v/>
      </c>
      <c r="H1082" s="88" t="str">
        <f t="shared" si="66"/>
        <v/>
      </c>
    </row>
    <row r="1083" spans="2:8" ht="11.25" customHeight="1" x14ac:dyDescent="0.2">
      <c r="B1083" s="91"/>
      <c r="C1083" s="92"/>
      <c r="D1083" s="293" t="str">
        <f t="shared" si="64"/>
        <v/>
      </c>
      <c r="E1083" s="91" t="str">
        <f t="shared" si="67"/>
        <v/>
      </c>
      <c r="F1083" s="92"/>
      <c r="G1083" s="88" t="str">
        <f t="shared" si="65"/>
        <v/>
      </c>
      <c r="H1083" s="88" t="str">
        <f t="shared" si="66"/>
        <v/>
      </c>
    </row>
    <row r="1084" spans="2:8" ht="11.25" customHeight="1" x14ac:dyDescent="0.2">
      <c r="B1084" s="91"/>
      <c r="C1084" s="92"/>
      <c r="D1084" s="293" t="str">
        <f t="shared" si="64"/>
        <v/>
      </c>
      <c r="E1084" s="91" t="str">
        <f t="shared" si="67"/>
        <v/>
      </c>
      <c r="F1084" s="92"/>
      <c r="G1084" s="88" t="str">
        <f t="shared" si="65"/>
        <v/>
      </c>
      <c r="H1084" s="88" t="str">
        <f t="shared" si="66"/>
        <v/>
      </c>
    </row>
    <row r="1085" spans="2:8" ht="11.25" customHeight="1" x14ac:dyDescent="0.2">
      <c r="B1085" s="91"/>
      <c r="C1085" s="92"/>
      <c r="D1085" s="293" t="str">
        <f t="shared" si="64"/>
        <v/>
      </c>
      <c r="E1085" s="91" t="str">
        <f t="shared" si="67"/>
        <v/>
      </c>
      <c r="F1085" s="92"/>
      <c r="G1085" s="88" t="str">
        <f t="shared" si="65"/>
        <v/>
      </c>
      <c r="H1085" s="88" t="str">
        <f t="shared" si="66"/>
        <v/>
      </c>
    </row>
    <row r="1086" spans="2:8" ht="11.25" customHeight="1" x14ac:dyDescent="0.2">
      <c r="B1086" s="91"/>
      <c r="C1086" s="92"/>
      <c r="D1086" s="293" t="str">
        <f t="shared" si="64"/>
        <v/>
      </c>
      <c r="E1086" s="91" t="str">
        <f t="shared" si="67"/>
        <v/>
      </c>
      <c r="F1086" s="92"/>
      <c r="G1086" s="88" t="str">
        <f t="shared" si="65"/>
        <v/>
      </c>
      <c r="H1086" s="88" t="str">
        <f t="shared" si="66"/>
        <v/>
      </c>
    </row>
    <row r="1087" spans="2:8" ht="11.25" customHeight="1" x14ac:dyDescent="0.2">
      <c r="B1087" s="91"/>
      <c r="C1087" s="92"/>
      <c r="D1087" s="293" t="str">
        <f t="shared" si="64"/>
        <v/>
      </c>
      <c r="E1087" s="91" t="str">
        <f t="shared" si="67"/>
        <v/>
      </c>
      <c r="F1087" s="92"/>
      <c r="G1087" s="88" t="str">
        <f t="shared" si="65"/>
        <v/>
      </c>
      <c r="H1087" s="88" t="str">
        <f t="shared" si="66"/>
        <v/>
      </c>
    </row>
    <row r="1088" spans="2:8" ht="11.25" customHeight="1" x14ac:dyDescent="0.2">
      <c r="B1088" s="91"/>
      <c r="C1088" s="92"/>
      <c r="D1088" s="293" t="str">
        <f t="shared" si="64"/>
        <v/>
      </c>
      <c r="E1088" s="91" t="str">
        <f t="shared" si="67"/>
        <v/>
      </c>
      <c r="F1088" s="92"/>
      <c r="G1088" s="88" t="str">
        <f t="shared" si="65"/>
        <v/>
      </c>
      <c r="H1088" s="88" t="str">
        <f t="shared" si="66"/>
        <v/>
      </c>
    </row>
    <row r="1089" spans="2:8" ht="11.25" customHeight="1" x14ac:dyDescent="0.2">
      <c r="B1089" s="91"/>
      <c r="C1089" s="92"/>
      <c r="D1089" s="293" t="str">
        <f t="shared" si="64"/>
        <v/>
      </c>
      <c r="E1089" s="91" t="str">
        <f t="shared" si="67"/>
        <v/>
      </c>
      <c r="F1089" s="92"/>
      <c r="G1089" s="88" t="str">
        <f t="shared" si="65"/>
        <v/>
      </c>
      <c r="H1089" s="88" t="str">
        <f t="shared" si="66"/>
        <v/>
      </c>
    </row>
    <row r="1090" spans="2:8" ht="11.25" customHeight="1" x14ac:dyDescent="0.2">
      <c r="B1090" s="91"/>
      <c r="C1090" s="92"/>
      <c r="D1090" s="293" t="str">
        <f t="shared" si="64"/>
        <v/>
      </c>
      <c r="E1090" s="91" t="str">
        <f t="shared" si="67"/>
        <v/>
      </c>
      <c r="F1090" s="92"/>
      <c r="G1090" s="88" t="str">
        <f t="shared" si="65"/>
        <v/>
      </c>
      <c r="H1090" s="88" t="str">
        <f t="shared" si="66"/>
        <v/>
      </c>
    </row>
    <row r="1091" spans="2:8" ht="11.25" customHeight="1" x14ac:dyDescent="0.2">
      <c r="B1091" s="91"/>
      <c r="C1091" s="92"/>
      <c r="D1091" s="293" t="str">
        <f t="shared" si="64"/>
        <v/>
      </c>
      <c r="E1091" s="91" t="str">
        <f t="shared" si="67"/>
        <v/>
      </c>
      <c r="F1091" s="92"/>
      <c r="G1091" s="88" t="str">
        <f t="shared" si="65"/>
        <v/>
      </c>
      <c r="H1091" s="88" t="str">
        <f t="shared" si="66"/>
        <v/>
      </c>
    </row>
    <row r="1092" spans="2:8" ht="11.25" customHeight="1" x14ac:dyDescent="0.2">
      <c r="B1092" s="91"/>
      <c r="C1092" s="92"/>
      <c r="D1092" s="293" t="str">
        <f t="shared" si="64"/>
        <v/>
      </c>
      <c r="E1092" s="91" t="str">
        <f t="shared" si="67"/>
        <v/>
      </c>
      <c r="F1092" s="92"/>
      <c r="G1092" s="88" t="str">
        <f t="shared" si="65"/>
        <v/>
      </c>
      <c r="H1092" s="88" t="str">
        <f t="shared" si="66"/>
        <v/>
      </c>
    </row>
    <row r="1093" spans="2:8" ht="11.25" customHeight="1" x14ac:dyDescent="0.2">
      <c r="B1093" s="91"/>
      <c r="C1093" s="92"/>
      <c r="D1093" s="293" t="str">
        <f t="shared" si="64"/>
        <v/>
      </c>
      <c r="E1093" s="91" t="str">
        <f t="shared" si="67"/>
        <v/>
      </c>
      <c r="F1093" s="92"/>
      <c r="G1093" s="88" t="str">
        <f t="shared" si="65"/>
        <v/>
      </c>
      <c r="H1093" s="88" t="str">
        <f t="shared" si="66"/>
        <v/>
      </c>
    </row>
    <row r="1094" spans="2:8" ht="11.25" customHeight="1" x14ac:dyDescent="0.2">
      <c r="B1094" s="91"/>
      <c r="C1094" s="92"/>
      <c r="D1094" s="293" t="str">
        <f t="shared" si="64"/>
        <v/>
      </c>
      <c r="E1094" s="91" t="str">
        <f t="shared" si="67"/>
        <v/>
      </c>
      <c r="F1094" s="92"/>
      <c r="G1094" s="88" t="str">
        <f t="shared" si="65"/>
        <v/>
      </c>
      <c r="H1094" s="88" t="str">
        <f t="shared" si="66"/>
        <v/>
      </c>
    </row>
    <row r="1095" spans="2:8" ht="11.25" customHeight="1" x14ac:dyDescent="0.2">
      <c r="B1095" s="91"/>
      <c r="C1095" s="92"/>
      <c r="D1095" s="293" t="str">
        <f t="shared" si="64"/>
        <v/>
      </c>
      <c r="E1095" s="91" t="str">
        <f t="shared" si="67"/>
        <v/>
      </c>
      <c r="F1095" s="92"/>
      <c r="G1095" s="88" t="str">
        <f t="shared" si="65"/>
        <v/>
      </c>
      <c r="H1095" s="88" t="str">
        <f t="shared" si="66"/>
        <v/>
      </c>
    </row>
    <row r="1096" spans="2:8" ht="11.25" customHeight="1" x14ac:dyDescent="0.2">
      <c r="B1096" s="91"/>
      <c r="C1096" s="92"/>
      <c r="D1096" s="293" t="str">
        <f t="shared" si="64"/>
        <v/>
      </c>
      <c r="E1096" s="91" t="str">
        <f t="shared" si="67"/>
        <v/>
      </c>
      <c r="F1096" s="92"/>
      <c r="G1096" s="88" t="str">
        <f t="shared" si="65"/>
        <v/>
      </c>
      <c r="H1096" s="88" t="str">
        <f t="shared" si="66"/>
        <v/>
      </c>
    </row>
    <row r="1097" spans="2:8" ht="11.25" customHeight="1" x14ac:dyDescent="0.2">
      <c r="B1097" s="91"/>
      <c r="C1097" s="92"/>
      <c r="D1097" s="293" t="str">
        <f t="shared" si="64"/>
        <v/>
      </c>
      <c r="E1097" s="91" t="str">
        <f t="shared" si="67"/>
        <v/>
      </c>
      <c r="F1097" s="92"/>
      <c r="G1097" s="88" t="str">
        <f t="shared" si="65"/>
        <v/>
      </c>
      <c r="H1097" s="88" t="str">
        <f t="shared" si="66"/>
        <v/>
      </c>
    </row>
    <row r="1098" spans="2:8" ht="11.25" customHeight="1" x14ac:dyDescent="0.2">
      <c r="B1098" s="91"/>
      <c r="C1098" s="92"/>
      <c r="D1098" s="293" t="str">
        <f t="shared" si="64"/>
        <v/>
      </c>
      <c r="E1098" s="91" t="str">
        <f t="shared" si="67"/>
        <v/>
      </c>
      <c r="F1098" s="92"/>
      <c r="G1098" s="88" t="str">
        <f t="shared" si="65"/>
        <v/>
      </c>
      <c r="H1098" s="88" t="str">
        <f t="shared" si="66"/>
        <v/>
      </c>
    </row>
    <row r="1099" spans="2:8" ht="11.25" customHeight="1" x14ac:dyDescent="0.2">
      <c r="B1099" s="91"/>
      <c r="C1099" s="92"/>
      <c r="D1099" s="293" t="str">
        <f t="shared" si="64"/>
        <v/>
      </c>
      <c r="E1099" s="91" t="str">
        <f t="shared" si="67"/>
        <v/>
      </c>
      <c r="F1099" s="92"/>
      <c r="G1099" s="88" t="str">
        <f t="shared" si="65"/>
        <v/>
      </c>
      <c r="H1099" s="88" t="str">
        <f t="shared" si="66"/>
        <v/>
      </c>
    </row>
    <row r="1100" spans="2:8" ht="11.25" customHeight="1" x14ac:dyDescent="0.2">
      <c r="B1100" s="91"/>
      <c r="C1100" s="92"/>
      <c r="D1100" s="293" t="str">
        <f t="shared" si="64"/>
        <v/>
      </c>
      <c r="E1100" s="91" t="str">
        <f t="shared" si="67"/>
        <v/>
      </c>
      <c r="F1100" s="92"/>
      <c r="G1100" s="88" t="str">
        <f t="shared" si="65"/>
        <v/>
      </c>
      <c r="H1100" s="88" t="str">
        <f t="shared" si="66"/>
        <v/>
      </c>
    </row>
    <row r="1101" spans="2:8" ht="11.25" customHeight="1" x14ac:dyDescent="0.2">
      <c r="B1101" s="91"/>
      <c r="C1101" s="92"/>
      <c r="D1101" s="293" t="str">
        <f t="shared" si="64"/>
        <v/>
      </c>
      <c r="E1101" s="91" t="str">
        <f t="shared" si="67"/>
        <v/>
      </c>
      <c r="F1101" s="92"/>
      <c r="G1101" s="88" t="str">
        <f t="shared" si="65"/>
        <v/>
      </c>
      <c r="H1101" s="88" t="str">
        <f t="shared" si="66"/>
        <v/>
      </c>
    </row>
    <row r="1102" spans="2:8" ht="11.25" customHeight="1" x14ac:dyDescent="0.2">
      <c r="B1102" s="91"/>
      <c r="C1102" s="92"/>
      <c r="D1102" s="293" t="str">
        <f t="shared" si="64"/>
        <v/>
      </c>
      <c r="E1102" s="91" t="str">
        <f t="shared" si="67"/>
        <v/>
      </c>
      <c r="F1102" s="92"/>
      <c r="G1102" s="88" t="str">
        <f t="shared" si="65"/>
        <v/>
      </c>
      <c r="H1102" s="88" t="str">
        <f t="shared" si="66"/>
        <v/>
      </c>
    </row>
    <row r="1103" spans="2:8" ht="11.25" customHeight="1" x14ac:dyDescent="0.2">
      <c r="B1103" s="91"/>
      <c r="C1103" s="92"/>
      <c r="D1103" s="293" t="str">
        <f t="shared" si="64"/>
        <v/>
      </c>
      <c r="E1103" s="91" t="str">
        <f t="shared" si="67"/>
        <v/>
      </c>
      <c r="F1103" s="92"/>
      <c r="G1103" s="88" t="str">
        <f t="shared" si="65"/>
        <v/>
      </c>
      <c r="H1103" s="88" t="str">
        <f t="shared" si="66"/>
        <v/>
      </c>
    </row>
    <row r="1104" spans="2:8" ht="11.25" customHeight="1" x14ac:dyDescent="0.2">
      <c r="B1104" s="91"/>
      <c r="C1104" s="92"/>
      <c r="D1104" s="293" t="str">
        <f t="shared" si="64"/>
        <v/>
      </c>
      <c r="E1104" s="91" t="str">
        <f t="shared" si="67"/>
        <v/>
      </c>
      <c r="F1104" s="92"/>
      <c r="G1104" s="88" t="str">
        <f t="shared" si="65"/>
        <v/>
      </c>
      <c r="H1104" s="88" t="str">
        <f t="shared" si="66"/>
        <v/>
      </c>
    </row>
    <row r="1105" spans="2:8" ht="11.25" customHeight="1" x14ac:dyDescent="0.2">
      <c r="B1105" s="91"/>
      <c r="C1105" s="92"/>
      <c r="D1105" s="293" t="str">
        <f t="shared" si="64"/>
        <v/>
      </c>
      <c r="E1105" s="91" t="str">
        <f t="shared" si="67"/>
        <v/>
      </c>
      <c r="F1105" s="92"/>
      <c r="G1105" s="88" t="str">
        <f t="shared" si="65"/>
        <v/>
      </c>
      <c r="H1105" s="88" t="str">
        <f t="shared" si="66"/>
        <v/>
      </c>
    </row>
    <row r="1106" spans="2:8" ht="11.25" customHeight="1" x14ac:dyDescent="0.2">
      <c r="B1106" s="91"/>
      <c r="C1106" s="92"/>
      <c r="D1106" s="293" t="str">
        <f t="shared" si="64"/>
        <v/>
      </c>
      <c r="E1106" s="91" t="str">
        <f t="shared" si="67"/>
        <v/>
      </c>
      <c r="F1106" s="92"/>
      <c r="G1106" s="88" t="str">
        <f t="shared" si="65"/>
        <v/>
      </c>
      <c r="H1106" s="88" t="str">
        <f t="shared" si="66"/>
        <v/>
      </c>
    </row>
    <row r="1107" spans="2:8" ht="11.25" customHeight="1" x14ac:dyDescent="0.2">
      <c r="B1107" s="91"/>
      <c r="C1107" s="92"/>
      <c r="D1107" s="293" t="str">
        <f t="shared" si="64"/>
        <v/>
      </c>
      <c r="E1107" s="91" t="str">
        <f t="shared" si="67"/>
        <v/>
      </c>
      <c r="F1107" s="92"/>
      <c r="G1107" s="88" t="str">
        <f t="shared" si="65"/>
        <v/>
      </c>
      <c r="H1107" s="88" t="str">
        <f t="shared" si="66"/>
        <v/>
      </c>
    </row>
    <row r="1108" spans="2:8" ht="11.25" customHeight="1" x14ac:dyDescent="0.2">
      <c r="B1108" s="91"/>
      <c r="C1108" s="92"/>
      <c r="D1108" s="293" t="str">
        <f t="shared" si="64"/>
        <v/>
      </c>
      <c r="E1108" s="91" t="str">
        <f t="shared" si="67"/>
        <v/>
      </c>
      <c r="F1108" s="92"/>
      <c r="G1108" s="88" t="str">
        <f t="shared" si="65"/>
        <v/>
      </c>
      <c r="H1108" s="88" t="str">
        <f t="shared" si="66"/>
        <v/>
      </c>
    </row>
    <row r="1109" spans="2:8" ht="11.25" customHeight="1" x14ac:dyDescent="0.2">
      <c r="B1109" s="91"/>
      <c r="C1109" s="92"/>
      <c r="D1109" s="293" t="str">
        <f t="shared" si="64"/>
        <v/>
      </c>
      <c r="E1109" s="91" t="str">
        <f t="shared" si="67"/>
        <v/>
      </c>
      <c r="F1109" s="92"/>
      <c r="G1109" s="88" t="str">
        <f t="shared" si="65"/>
        <v/>
      </c>
      <c r="H1109" s="88" t="str">
        <f t="shared" si="66"/>
        <v/>
      </c>
    </row>
    <row r="1110" spans="2:8" ht="11.25" customHeight="1" x14ac:dyDescent="0.2">
      <c r="B1110" s="91"/>
      <c r="C1110" s="92"/>
      <c r="D1110" s="293" t="str">
        <f t="shared" si="64"/>
        <v/>
      </c>
      <c r="E1110" s="91" t="str">
        <f t="shared" si="67"/>
        <v/>
      </c>
      <c r="F1110" s="92"/>
      <c r="G1110" s="88" t="str">
        <f t="shared" si="65"/>
        <v/>
      </c>
      <c r="H1110" s="88" t="str">
        <f t="shared" si="66"/>
        <v/>
      </c>
    </row>
    <row r="1111" spans="2:8" ht="11.25" customHeight="1" x14ac:dyDescent="0.2">
      <c r="B1111" s="91"/>
      <c r="C1111" s="92"/>
      <c r="D1111" s="293" t="str">
        <f t="shared" si="64"/>
        <v/>
      </c>
      <c r="E1111" s="91" t="str">
        <f t="shared" si="67"/>
        <v/>
      </c>
      <c r="F1111" s="92"/>
      <c r="G1111" s="88" t="str">
        <f t="shared" si="65"/>
        <v/>
      </c>
      <c r="H1111" s="88" t="str">
        <f t="shared" si="66"/>
        <v/>
      </c>
    </row>
    <row r="1112" spans="2:8" ht="11.25" customHeight="1" x14ac:dyDescent="0.2">
      <c r="B1112" s="91"/>
      <c r="C1112" s="92"/>
      <c r="D1112" s="293" t="str">
        <f t="shared" ref="D1112:D1175" si="68">IF($B1112="","","SP_LASTSALEPRICE")</f>
        <v/>
      </c>
      <c r="E1112" s="91" t="str">
        <f t="shared" si="67"/>
        <v/>
      </c>
      <c r="F1112" s="92"/>
      <c r="G1112" s="88" t="str">
        <f t="shared" ref="G1112:G1175" si="69">IF(OR($C1112="",$C1113=""),"",IFERROR((C1112/C1113-1)*100,0))</f>
        <v/>
      </c>
      <c r="H1112" s="88" t="str">
        <f t="shared" ref="H1112:H1175" si="70">IF(OR($F1112="",$F1113=""),"",IFERROR((F1112/F1113-1)*100,0))</f>
        <v/>
      </c>
    </row>
    <row r="1113" spans="2:8" ht="11.25" customHeight="1" x14ac:dyDescent="0.2">
      <c r="B1113" s="91"/>
      <c r="C1113" s="92"/>
      <c r="D1113" s="293" t="str">
        <f t="shared" si="68"/>
        <v/>
      </c>
      <c r="E1113" s="91" t="str">
        <f t="shared" ref="E1113:E1176" si="71">IF($B1113="","",IF(WEEKDAY($B1113,11)=6,$B1113-1,IF(WEEKDAY($B1113,11)=7,$B1113-2,$B1113)))</f>
        <v/>
      </c>
      <c r="F1113" s="92"/>
      <c r="G1113" s="88" t="str">
        <f t="shared" si="69"/>
        <v/>
      </c>
      <c r="H1113" s="88" t="str">
        <f t="shared" si="70"/>
        <v/>
      </c>
    </row>
    <row r="1114" spans="2:8" ht="11.25" customHeight="1" x14ac:dyDescent="0.2">
      <c r="B1114" s="91"/>
      <c r="C1114" s="92"/>
      <c r="D1114" s="293" t="str">
        <f t="shared" si="68"/>
        <v/>
      </c>
      <c r="E1114" s="91" t="str">
        <f t="shared" si="71"/>
        <v/>
      </c>
      <c r="F1114" s="295"/>
      <c r="G1114" s="88" t="str">
        <f t="shared" si="69"/>
        <v/>
      </c>
      <c r="H1114" s="88" t="str">
        <f t="shared" si="70"/>
        <v/>
      </c>
    </row>
    <row r="1115" spans="2:8" ht="11.25" customHeight="1" x14ac:dyDescent="0.2">
      <c r="B1115" s="91"/>
      <c r="C1115" s="92"/>
      <c r="D1115" s="293" t="str">
        <f t="shared" si="68"/>
        <v/>
      </c>
      <c r="E1115" s="91" t="str">
        <f t="shared" si="71"/>
        <v/>
      </c>
      <c r="F1115" s="295"/>
      <c r="G1115" s="88" t="str">
        <f t="shared" si="69"/>
        <v/>
      </c>
      <c r="H1115" s="88" t="str">
        <f t="shared" si="70"/>
        <v/>
      </c>
    </row>
    <row r="1116" spans="2:8" ht="11.25" customHeight="1" x14ac:dyDescent="0.2">
      <c r="B1116" s="91"/>
      <c r="C1116" s="92"/>
      <c r="D1116" s="293" t="str">
        <f t="shared" si="68"/>
        <v/>
      </c>
      <c r="E1116" s="91" t="str">
        <f t="shared" si="71"/>
        <v/>
      </c>
      <c r="F1116" s="295"/>
      <c r="G1116" s="88" t="str">
        <f t="shared" si="69"/>
        <v/>
      </c>
      <c r="H1116" s="88" t="str">
        <f t="shared" si="70"/>
        <v/>
      </c>
    </row>
    <row r="1117" spans="2:8" ht="11.25" customHeight="1" x14ac:dyDescent="0.2">
      <c r="B1117" s="91"/>
      <c r="C1117" s="92"/>
      <c r="D1117" s="293" t="str">
        <f t="shared" si="68"/>
        <v/>
      </c>
      <c r="E1117" s="91" t="str">
        <f t="shared" si="71"/>
        <v/>
      </c>
      <c r="F1117" s="295"/>
      <c r="G1117" s="88" t="str">
        <f t="shared" si="69"/>
        <v/>
      </c>
      <c r="H1117" s="88" t="str">
        <f t="shared" si="70"/>
        <v/>
      </c>
    </row>
    <row r="1118" spans="2:8" ht="11.25" customHeight="1" x14ac:dyDescent="0.2">
      <c r="B1118" s="91"/>
      <c r="C1118" s="92"/>
      <c r="D1118" s="293" t="str">
        <f t="shared" si="68"/>
        <v/>
      </c>
      <c r="E1118" s="91" t="str">
        <f t="shared" si="71"/>
        <v/>
      </c>
      <c r="F1118" s="295"/>
      <c r="G1118" s="88" t="str">
        <f t="shared" si="69"/>
        <v/>
      </c>
      <c r="H1118" s="88" t="str">
        <f t="shared" si="70"/>
        <v/>
      </c>
    </row>
    <row r="1119" spans="2:8" ht="11.25" customHeight="1" x14ac:dyDescent="0.2">
      <c r="B1119" s="91"/>
      <c r="C1119" s="92"/>
      <c r="D1119" s="293" t="str">
        <f t="shared" si="68"/>
        <v/>
      </c>
      <c r="E1119" s="91" t="str">
        <f t="shared" si="71"/>
        <v/>
      </c>
      <c r="F1119" s="295"/>
      <c r="G1119" s="88" t="str">
        <f t="shared" si="69"/>
        <v/>
      </c>
      <c r="H1119" s="88" t="str">
        <f t="shared" si="70"/>
        <v/>
      </c>
    </row>
    <row r="1120" spans="2:8" ht="11.25" customHeight="1" x14ac:dyDescent="0.2">
      <c r="B1120" s="91"/>
      <c r="C1120" s="92"/>
      <c r="D1120" s="293" t="str">
        <f t="shared" si="68"/>
        <v/>
      </c>
      <c r="E1120" s="91" t="str">
        <f t="shared" si="71"/>
        <v/>
      </c>
      <c r="F1120" s="295"/>
      <c r="G1120" s="88" t="str">
        <f t="shared" si="69"/>
        <v/>
      </c>
      <c r="H1120" s="88" t="str">
        <f t="shared" si="70"/>
        <v/>
      </c>
    </row>
    <row r="1121" spans="2:8" ht="11.25" customHeight="1" x14ac:dyDescent="0.2">
      <c r="B1121" s="91"/>
      <c r="C1121" s="92"/>
      <c r="D1121" s="293" t="str">
        <f t="shared" si="68"/>
        <v/>
      </c>
      <c r="E1121" s="91" t="str">
        <f t="shared" si="71"/>
        <v/>
      </c>
      <c r="F1121" s="295"/>
      <c r="G1121" s="88" t="str">
        <f t="shared" si="69"/>
        <v/>
      </c>
      <c r="H1121" s="88" t="str">
        <f t="shared" si="70"/>
        <v/>
      </c>
    </row>
    <row r="1122" spans="2:8" ht="11.25" customHeight="1" x14ac:dyDescent="0.2">
      <c r="B1122" s="91"/>
      <c r="C1122" s="92"/>
      <c r="D1122" s="293" t="str">
        <f t="shared" si="68"/>
        <v/>
      </c>
      <c r="E1122" s="91" t="str">
        <f t="shared" si="71"/>
        <v/>
      </c>
      <c r="F1122" s="295"/>
      <c r="G1122" s="88" t="str">
        <f t="shared" si="69"/>
        <v/>
      </c>
      <c r="H1122" s="88" t="str">
        <f t="shared" si="70"/>
        <v/>
      </c>
    </row>
    <row r="1123" spans="2:8" ht="11.25" customHeight="1" x14ac:dyDescent="0.2">
      <c r="B1123" s="91"/>
      <c r="C1123" s="92"/>
      <c r="D1123" s="293" t="str">
        <f t="shared" si="68"/>
        <v/>
      </c>
      <c r="E1123" s="91" t="str">
        <f t="shared" si="71"/>
        <v/>
      </c>
      <c r="F1123" s="295"/>
      <c r="G1123" s="88" t="str">
        <f t="shared" si="69"/>
        <v/>
      </c>
      <c r="H1123" s="88" t="str">
        <f t="shared" si="70"/>
        <v/>
      </c>
    </row>
    <row r="1124" spans="2:8" ht="11.25" customHeight="1" x14ac:dyDescent="0.2">
      <c r="B1124" s="91"/>
      <c r="C1124" s="92"/>
      <c r="D1124" s="293" t="str">
        <f t="shared" si="68"/>
        <v/>
      </c>
      <c r="E1124" s="91" t="str">
        <f t="shared" si="71"/>
        <v/>
      </c>
      <c r="F1124" s="295"/>
      <c r="G1124" s="88" t="str">
        <f t="shared" si="69"/>
        <v/>
      </c>
      <c r="H1124" s="88" t="str">
        <f t="shared" si="70"/>
        <v/>
      </c>
    </row>
    <row r="1125" spans="2:8" ht="11.25" customHeight="1" x14ac:dyDescent="0.2">
      <c r="B1125" s="91"/>
      <c r="C1125" s="92"/>
      <c r="D1125" s="293" t="str">
        <f t="shared" si="68"/>
        <v/>
      </c>
      <c r="E1125" s="91" t="str">
        <f t="shared" si="71"/>
        <v/>
      </c>
      <c r="F1125" s="295"/>
      <c r="G1125" s="88" t="str">
        <f t="shared" si="69"/>
        <v/>
      </c>
      <c r="H1125" s="88" t="str">
        <f t="shared" si="70"/>
        <v/>
      </c>
    </row>
    <row r="1126" spans="2:8" ht="11.25" customHeight="1" x14ac:dyDescent="0.2">
      <c r="B1126" s="91"/>
      <c r="C1126" s="92"/>
      <c r="D1126" s="293" t="str">
        <f t="shared" si="68"/>
        <v/>
      </c>
      <c r="E1126" s="91" t="str">
        <f t="shared" si="71"/>
        <v/>
      </c>
      <c r="F1126" s="295"/>
      <c r="G1126" s="88" t="str">
        <f t="shared" si="69"/>
        <v/>
      </c>
      <c r="H1126" s="88" t="str">
        <f t="shared" si="70"/>
        <v/>
      </c>
    </row>
    <row r="1127" spans="2:8" ht="11.25" customHeight="1" x14ac:dyDescent="0.2">
      <c r="B1127" s="91"/>
      <c r="C1127" s="92"/>
      <c r="D1127" s="293" t="str">
        <f t="shared" si="68"/>
        <v/>
      </c>
      <c r="E1127" s="91" t="str">
        <f t="shared" si="71"/>
        <v/>
      </c>
      <c r="F1127" s="295"/>
      <c r="G1127" s="88" t="str">
        <f t="shared" si="69"/>
        <v/>
      </c>
      <c r="H1127" s="88" t="str">
        <f t="shared" si="70"/>
        <v/>
      </c>
    </row>
    <row r="1128" spans="2:8" ht="11.25" customHeight="1" x14ac:dyDescent="0.2">
      <c r="B1128" s="91"/>
      <c r="C1128" s="92"/>
      <c r="D1128" s="293" t="str">
        <f t="shared" si="68"/>
        <v/>
      </c>
      <c r="E1128" s="91" t="str">
        <f t="shared" si="71"/>
        <v/>
      </c>
      <c r="F1128" s="295"/>
      <c r="G1128" s="88" t="str">
        <f t="shared" si="69"/>
        <v/>
      </c>
      <c r="H1128" s="88" t="str">
        <f t="shared" si="70"/>
        <v/>
      </c>
    </row>
    <row r="1129" spans="2:8" ht="11.25" customHeight="1" x14ac:dyDescent="0.2">
      <c r="B1129" s="91"/>
      <c r="C1129" s="92"/>
      <c r="D1129" s="293" t="str">
        <f t="shared" si="68"/>
        <v/>
      </c>
      <c r="E1129" s="91" t="str">
        <f t="shared" si="71"/>
        <v/>
      </c>
      <c r="F1129" s="295"/>
      <c r="G1129" s="88" t="str">
        <f t="shared" si="69"/>
        <v/>
      </c>
      <c r="H1129" s="88" t="str">
        <f t="shared" si="70"/>
        <v/>
      </c>
    </row>
    <row r="1130" spans="2:8" ht="11.25" customHeight="1" x14ac:dyDescent="0.2">
      <c r="B1130" s="91"/>
      <c r="C1130" s="92"/>
      <c r="D1130" s="293" t="str">
        <f t="shared" si="68"/>
        <v/>
      </c>
      <c r="E1130" s="91" t="str">
        <f t="shared" si="71"/>
        <v/>
      </c>
      <c r="F1130" s="295"/>
      <c r="G1130" s="88" t="str">
        <f t="shared" si="69"/>
        <v/>
      </c>
      <c r="H1130" s="88" t="str">
        <f t="shared" si="70"/>
        <v/>
      </c>
    </row>
    <row r="1131" spans="2:8" ht="11.25" customHeight="1" x14ac:dyDescent="0.2">
      <c r="B1131" s="91"/>
      <c r="C1131" s="92"/>
      <c r="D1131" s="293" t="str">
        <f t="shared" si="68"/>
        <v/>
      </c>
      <c r="E1131" s="91" t="str">
        <f t="shared" si="71"/>
        <v/>
      </c>
      <c r="F1131" s="295"/>
      <c r="G1131" s="88" t="str">
        <f t="shared" si="69"/>
        <v/>
      </c>
      <c r="H1131" s="88" t="str">
        <f t="shared" si="70"/>
        <v/>
      </c>
    </row>
    <row r="1132" spans="2:8" ht="11.25" customHeight="1" x14ac:dyDescent="0.2">
      <c r="B1132" s="91"/>
      <c r="C1132" s="92"/>
      <c r="D1132" s="293" t="str">
        <f t="shared" si="68"/>
        <v/>
      </c>
      <c r="E1132" s="91" t="str">
        <f t="shared" si="71"/>
        <v/>
      </c>
      <c r="F1132" s="295"/>
      <c r="G1132" s="88" t="str">
        <f t="shared" si="69"/>
        <v/>
      </c>
      <c r="H1132" s="88" t="str">
        <f t="shared" si="70"/>
        <v/>
      </c>
    </row>
    <row r="1133" spans="2:8" ht="11.25" customHeight="1" x14ac:dyDescent="0.2">
      <c r="B1133" s="91"/>
      <c r="C1133" s="92"/>
      <c r="D1133" s="293" t="str">
        <f t="shared" si="68"/>
        <v/>
      </c>
      <c r="E1133" s="91" t="str">
        <f t="shared" si="71"/>
        <v/>
      </c>
      <c r="F1133" s="295"/>
      <c r="G1133" s="88" t="str">
        <f t="shared" si="69"/>
        <v/>
      </c>
      <c r="H1133" s="88" t="str">
        <f t="shared" si="70"/>
        <v/>
      </c>
    </row>
    <row r="1134" spans="2:8" ht="11.25" customHeight="1" x14ac:dyDescent="0.2">
      <c r="B1134" s="91"/>
      <c r="C1134" s="92"/>
      <c r="D1134" s="293" t="str">
        <f t="shared" si="68"/>
        <v/>
      </c>
      <c r="E1134" s="91" t="str">
        <f t="shared" si="71"/>
        <v/>
      </c>
      <c r="F1134" s="295"/>
      <c r="G1134" s="88" t="str">
        <f t="shared" si="69"/>
        <v/>
      </c>
      <c r="H1134" s="88" t="str">
        <f t="shared" si="70"/>
        <v/>
      </c>
    </row>
    <row r="1135" spans="2:8" ht="11.25" customHeight="1" x14ac:dyDescent="0.2">
      <c r="B1135" s="91"/>
      <c r="C1135" s="92"/>
      <c r="D1135" s="293" t="str">
        <f t="shared" si="68"/>
        <v/>
      </c>
      <c r="E1135" s="91" t="str">
        <f t="shared" si="71"/>
        <v/>
      </c>
      <c r="F1135" s="295"/>
      <c r="G1135" s="88" t="str">
        <f t="shared" si="69"/>
        <v/>
      </c>
      <c r="H1135" s="88" t="str">
        <f t="shared" si="70"/>
        <v/>
      </c>
    </row>
    <row r="1136" spans="2:8" ht="11.25" customHeight="1" x14ac:dyDescent="0.2">
      <c r="B1136" s="91"/>
      <c r="C1136" s="92"/>
      <c r="D1136" s="293" t="str">
        <f t="shared" si="68"/>
        <v/>
      </c>
      <c r="E1136" s="91" t="str">
        <f t="shared" si="71"/>
        <v/>
      </c>
      <c r="F1136" s="295"/>
      <c r="G1136" s="88" t="str">
        <f t="shared" si="69"/>
        <v/>
      </c>
      <c r="H1136" s="88" t="str">
        <f t="shared" si="70"/>
        <v/>
      </c>
    </row>
    <row r="1137" spans="2:8" ht="11.25" customHeight="1" x14ac:dyDescent="0.2">
      <c r="B1137" s="91"/>
      <c r="C1137" s="92"/>
      <c r="D1137" s="293" t="str">
        <f t="shared" si="68"/>
        <v/>
      </c>
      <c r="E1137" s="91" t="str">
        <f t="shared" si="71"/>
        <v/>
      </c>
      <c r="F1137" s="295"/>
      <c r="G1137" s="88" t="str">
        <f t="shared" si="69"/>
        <v/>
      </c>
      <c r="H1137" s="88" t="str">
        <f t="shared" si="70"/>
        <v/>
      </c>
    </row>
    <row r="1138" spans="2:8" ht="11.25" customHeight="1" x14ac:dyDescent="0.2">
      <c r="B1138" s="91"/>
      <c r="C1138" s="92"/>
      <c r="D1138" s="293" t="str">
        <f t="shared" si="68"/>
        <v/>
      </c>
      <c r="E1138" s="91" t="str">
        <f t="shared" si="71"/>
        <v/>
      </c>
      <c r="F1138" s="295"/>
      <c r="G1138" s="88" t="str">
        <f t="shared" si="69"/>
        <v/>
      </c>
      <c r="H1138" s="88" t="str">
        <f t="shared" si="70"/>
        <v/>
      </c>
    </row>
    <row r="1139" spans="2:8" ht="11.25" customHeight="1" x14ac:dyDescent="0.2">
      <c r="B1139" s="91"/>
      <c r="C1139" s="92"/>
      <c r="D1139" s="293" t="str">
        <f t="shared" si="68"/>
        <v/>
      </c>
      <c r="E1139" s="91" t="str">
        <f t="shared" si="71"/>
        <v/>
      </c>
      <c r="F1139" s="295"/>
      <c r="G1139" s="88" t="str">
        <f t="shared" si="69"/>
        <v/>
      </c>
      <c r="H1139" s="88" t="str">
        <f t="shared" si="70"/>
        <v/>
      </c>
    </row>
    <row r="1140" spans="2:8" ht="11.25" customHeight="1" x14ac:dyDescent="0.2">
      <c r="B1140" s="91"/>
      <c r="C1140" s="92"/>
      <c r="D1140" s="293" t="str">
        <f t="shared" si="68"/>
        <v/>
      </c>
      <c r="E1140" s="91" t="str">
        <f t="shared" si="71"/>
        <v/>
      </c>
      <c r="F1140" s="295"/>
      <c r="G1140" s="88" t="str">
        <f t="shared" si="69"/>
        <v/>
      </c>
      <c r="H1140" s="88" t="str">
        <f t="shared" si="70"/>
        <v/>
      </c>
    </row>
    <row r="1141" spans="2:8" ht="11.25" customHeight="1" x14ac:dyDescent="0.2">
      <c r="B1141" s="91"/>
      <c r="C1141" s="92"/>
      <c r="D1141" s="293" t="str">
        <f t="shared" si="68"/>
        <v/>
      </c>
      <c r="E1141" s="91" t="str">
        <f t="shared" si="71"/>
        <v/>
      </c>
      <c r="F1141" s="295"/>
      <c r="G1141" s="88" t="str">
        <f t="shared" si="69"/>
        <v/>
      </c>
      <c r="H1141" s="88" t="str">
        <f t="shared" si="70"/>
        <v/>
      </c>
    </row>
    <row r="1142" spans="2:8" ht="11.25" customHeight="1" x14ac:dyDescent="0.2">
      <c r="B1142" s="91"/>
      <c r="C1142" s="92"/>
      <c r="D1142" s="293" t="str">
        <f t="shared" si="68"/>
        <v/>
      </c>
      <c r="E1142" s="91" t="str">
        <f t="shared" si="71"/>
        <v/>
      </c>
      <c r="F1142" s="295"/>
      <c r="G1142" s="88" t="str">
        <f t="shared" si="69"/>
        <v/>
      </c>
      <c r="H1142" s="88" t="str">
        <f t="shared" si="70"/>
        <v/>
      </c>
    </row>
    <row r="1143" spans="2:8" ht="11.25" customHeight="1" x14ac:dyDescent="0.2">
      <c r="B1143" s="91"/>
      <c r="C1143" s="92"/>
      <c r="D1143" s="293" t="str">
        <f t="shared" si="68"/>
        <v/>
      </c>
      <c r="E1143" s="91" t="str">
        <f t="shared" si="71"/>
        <v/>
      </c>
      <c r="F1143" s="295"/>
      <c r="G1143" s="88" t="str">
        <f t="shared" si="69"/>
        <v/>
      </c>
      <c r="H1143" s="88" t="str">
        <f t="shared" si="70"/>
        <v/>
      </c>
    </row>
    <row r="1144" spans="2:8" ht="11.25" customHeight="1" x14ac:dyDescent="0.2">
      <c r="B1144" s="91"/>
      <c r="C1144" s="92"/>
      <c r="D1144" s="293" t="str">
        <f t="shared" si="68"/>
        <v/>
      </c>
      <c r="E1144" s="91" t="str">
        <f t="shared" si="71"/>
        <v/>
      </c>
      <c r="F1144" s="295"/>
      <c r="G1144" s="88" t="str">
        <f t="shared" si="69"/>
        <v/>
      </c>
      <c r="H1144" s="88" t="str">
        <f t="shared" si="70"/>
        <v/>
      </c>
    </row>
    <row r="1145" spans="2:8" ht="11.25" customHeight="1" x14ac:dyDescent="0.2">
      <c r="B1145" s="91"/>
      <c r="C1145" s="92"/>
      <c r="D1145" s="293" t="str">
        <f t="shared" si="68"/>
        <v/>
      </c>
      <c r="E1145" s="91" t="str">
        <f t="shared" si="71"/>
        <v/>
      </c>
      <c r="F1145" s="295"/>
      <c r="G1145" s="88" t="str">
        <f t="shared" si="69"/>
        <v/>
      </c>
      <c r="H1145" s="88" t="str">
        <f t="shared" si="70"/>
        <v/>
      </c>
    </row>
    <row r="1146" spans="2:8" ht="11.25" customHeight="1" x14ac:dyDescent="0.2">
      <c r="B1146" s="91"/>
      <c r="C1146" s="92"/>
      <c r="D1146" s="293" t="str">
        <f t="shared" si="68"/>
        <v/>
      </c>
      <c r="E1146" s="91" t="str">
        <f t="shared" si="71"/>
        <v/>
      </c>
      <c r="F1146" s="295"/>
      <c r="G1146" s="88" t="str">
        <f t="shared" si="69"/>
        <v/>
      </c>
      <c r="H1146" s="88" t="str">
        <f t="shared" si="70"/>
        <v/>
      </c>
    </row>
    <row r="1147" spans="2:8" ht="11.25" customHeight="1" x14ac:dyDescent="0.2">
      <c r="B1147" s="91"/>
      <c r="C1147" s="92"/>
      <c r="D1147" s="293" t="str">
        <f t="shared" si="68"/>
        <v/>
      </c>
      <c r="E1147" s="91" t="str">
        <f t="shared" si="71"/>
        <v/>
      </c>
      <c r="F1147" s="295"/>
      <c r="G1147" s="88" t="str">
        <f t="shared" si="69"/>
        <v/>
      </c>
      <c r="H1147" s="88" t="str">
        <f t="shared" si="70"/>
        <v/>
      </c>
    </row>
    <row r="1148" spans="2:8" ht="11.25" customHeight="1" x14ac:dyDescent="0.2">
      <c r="B1148" s="91"/>
      <c r="C1148" s="92"/>
      <c r="D1148" s="293" t="str">
        <f t="shared" si="68"/>
        <v/>
      </c>
      <c r="E1148" s="91" t="str">
        <f t="shared" si="71"/>
        <v/>
      </c>
      <c r="F1148" s="295"/>
      <c r="G1148" s="88" t="str">
        <f t="shared" si="69"/>
        <v/>
      </c>
      <c r="H1148" s="88" t="str">
        <f t="shared" si="70"/>
        <v/>
      </c>
    </row>
    <row r="1149" spans="2:8" ht="11.25" customHeight="1" x14ac:dyDescent="0.2">
      <c r="B1149" s="91"/>
      <c r="C1149" s="92"/>
      <c r="D1149" s="293" t="str">
        <f t="shared" si="68"/>
        <v/>
      </c>
      <c r="E1149" s="91" t="str">
        <f t="shared" si="71"/>
        <v/>
      </c>
      <c r="F1149" s="295"/>
      <c r="G1149" s="88" t="str">
        <f t="shared" si="69"/>
        <v/>
      </c>
      <c r="H1149" s="88" t="str">
        <f t="shared" si="70"/>
        <v/>
      </c>
    </row>
    <row r="1150" spans="2:8" ht="11.25" customHeight="1" x14ac:dyDescent="0.2">
      <c r="B1150" s="91"/>
      <c r="C1150" s="92"/>
      <c r="D1150" s="293" t="str">
        <f t="shared" si="68"/>
        <v/>
      </c>
      <c r="E1150" s="91" t="str">
        <f t="shared" si="71"/>
        <v/>
      </c>
      <c r="F1150" s="295"/>
      <c r="G1150" s="88" t="str">
        <f t="shared" si="69"/>
        <v/>
      </c>
      <c r="H1150" s="88" t="str">
        <f t="shared" si="70"/>
        <v/>
      </c>
    </row>
    <row r="1151" spans="2:8" ht="11.25" customHeight="1" x14ac:dyDescent="0.2">
      <c r="B1151" s="91"/>
      <c r="C1151" s="92"/>
      <c r="D1151" s="293" t="str">
        <f t="shared" si="68"/>
        <v/>
      </c>
      <c r="E1151" s="91" t="str">
        <f t="shared" si="71"/>
        <v/>
      </c>
      <c r="F1151" s="295"/>
      <c r="G1151" s="88" t="str">
        <f t="shared" si="69"/>
        <v/>
      </c>
      <c r="H1151" s="88" t="str">
        <f t="shared" si="70"/>
        <v/>
      </c>
    </row>
    <row r="1152" spans="2:8" ht="11.25" customHeight="1" x14ac:dyDescent="0.2">
      <c r="B1152" s="91"/>
      <c r="C1152" s="92"/>
      <c r="D1152" s="293" t="str">
        <f t="shared" si="68"/>
        <v/>
      </c>
      <c r="E1152" s="91" t="str">
        <f t="shared" si="71"/>
        <v/>
      </c>
      <c r="F1152" s="295"/>
      <c r="G1152" s="88" t="str">
        <f t="shared" si="69"/>
        <v/>
      </c>
      <c r="H1152" s="88" t="str">
        <f t="shared" si="70"/>
        <v/>
      </c>
    </row>
    <row r="1153" spans="2:8" ht="11.25" customHeight="1" x14ac:dyDescent="0.2">
      <c r="B1153" s="91"/>
      <c r="C1153" s="92"/>
      <c r="D1153" s="293" t="str">
        <f t="shared" si="68"/>
        <v/>
      </c>
      <c r="E1153" s="91" t="str">
        <f t="shared" si="71"/>
        <v/>
      </c>
      <c r="F1153" s="295"/>
      <c r="G1153" s="88" t="str">
        <f t="shared" si="69"/>
        <v/>
      </c>
      <c r="H1153" s="88" t="str">
        <f t="shared" si="70"/>
        <v/>
      </c>
    </row>
    <row r="1154" spans="2:8" ht="11.25" customHeight="1" x14ac:dyDescent="0.2">
      <c r="B1154" s="91"/>
      <c r="C1154" s="92"/>
      <c r="D1154" s="293" t="str">
        <f t="shared" si="68"/>
        <v/>
      </c>
      <c r="E1154" s="91" t="str">
        <f t="shared" si="71"/>
        <v/>
      </c>
      <c r="F1154" s="295"/>
      <c r="G1154" s="88" t="str">
        <f t="shared" si="69"/>
        <v/>
      </c>
      <c r="H1154" s="88" t="str">
        <f t="shared" si="70"/>
        <v/>
      </c>
    </row>
    <row r="1155" spans="2:8" ht="11.25" customHeight="1" x14ac:dyDescent="0.2">
      <c r="B1155" s="91"/>
      <c r="C1155" s="92"/>
      <c r="D1155" s="293" t="str">
        <f t="shared" si="68"/>
        <v/>
      </c>
      <c r="E1155" s="91" t="str">
        <f t="shared" si="71"/>
        <v/>
      </c>
      <c r="F1155" s="295"/>
      <c r="G1155" s="88" t="str">
        <f t="shared" si="69"/>
        <v/>
      </c>
      <c r="H1155" s="88" t="str">
        <f t="shared" si="70"/>
        <v/>
      </c>
    </row>
    <row r="1156" spans="2:8" ht="11.25" customHeight="1" x14ac:dyDescent="0.2">
      <c r="B1156" s="91"/>
      <c r="C1156" s="92"/>
      <c r="D1156" s="293" t="str">
        <f t="shared" si="68"/>
        <v/>
      </c>
      <c r="E1156" s="91" t="str">
        <f t="shared" si="71"/>
        <v/>
      </c>
      <c r="F1156" s="295"/>
      <c r="G1156" s="88" t="str">
        <f t="shared" si="69"/>
        <v/>
      </c>
      <c r="H1156" s="88" t="str">
        <f t="shared" si="70"/>
        <v/>
      </c>
    </row>
    <row r="1157" spans="2:8" ht="11.25" customHeight="1" x14ac:dyDescent="0.2">
      <c r="B1157" s="91"/>
      <c r="C1157" s="92"/>
      <c r="D1157" s="293" t="str">
        <f t="shared" si="68"/>
        <v/>
      </c>
      <c r="E1157" s="91" t="str">
        <f t="shared" si="71"/>
        <v/>
      </c>
      <c r="F1157" s="295"/>
      <c r="G1157" s="88" t="str">
        <f t="shared" si="69"/>
        <v/>
      </c>
      <c r="H1157" s="88" t="str">
        <f t="shared" si="70"/>
        <v/>
      </c>
    </row>
    <row r="1158" spans="2:8" ht="11.25" customHeight="1" x14ac:dyDescent="0.2">
      <c r="B1158" s="91"/>
      <c r="C1158" s="92"/>
      <c r="D1158" s="293" t="str">
        <f t="shared" si="68"/>
        <v/>
      </c>
      <c r="E1158" s="91" t="str">
        <f t="shared" si="71"/>
        <v/>
      </c>
      <c r="F1158" s="295"/>
      <c r="G1158" s="88" t="str">
        <f t="shared" si="69"/>
        <v/>
      </c>
      <c r="H1158" s="88" t="str">
        <f t="shared" si="70"/>
        <v/>
      </c>
    </row>
    <row r="1159" spans="2:8" ht="11.25" customHeight="1" x14ac:dyDescent="0.2">
      <c r="B1159" s="91"/>
      <c r="C1159" s="92"/>
      <c r="D1159" s="293" t="str">
        <f t="shared" si="68"/>
        <v/>
      </c>
      <c r="E1159" s="91" t="str">
        <f t="shared" si="71"/>
        <v/>
      </c>
      <c r="F1159" s="295"/>
      <c r="G1159" s="88" t="str">
        <f t="shared" si="69"/>
        <v/>
      </c>
      <c r="H1159" s="88" t="str">
        <f t="shared" si="70"/>
        <v/>
      </c>
    </row>
    <row r="1160" spans="2:8" ht="11.25" customHeight="1" x14ac:dyDescent="0.2">
      <c r="B1160" s="91"/>
      <c r="C1160" s="92"/>
      <c r="D1160" s="293" t="str">
        <f t="shared" si="68"/>
        <v/>
      </c>
      <c r="E1160" s="91" t="str">
        <f t="shared" si="71"/>
        <v/>
      </c>
      <c r="F1160" s="295"/>
      <c r="G1160" s="88" t="str">
        <f t="shared" si="69"/>
        <v/>
      </c>
      <c r="H1160" s="88" t="str">
        <f t="shared" si="70"/>
        <v/>
      </c>
    </row>
    <row r="1161" spans="2:8" ht="11.25" customHeight="1" x14ac:dyDescent="0.2">
      <c r="B1161" s="91"/>
      <c r="C1161" s="92"/>
      <c r="D1161" s="293" t="str">
        <f t="shared" si="68"/>
        <v/>
      </c>
      <c r="E1161" s="91" t="str">
        <f t="shared" si="71"/>
        <v/>
      </c>
      <c r="F1161" s="295"/>
      <c r="G1161" s="88" t="str">
        <f t="shared" si="69"/>
        <v/>
      </c>
      <c r="H1161" s="88" t="str">
        <f t="shared" si="70"/>
        <v/>
      </c>
    </row>
    <row r="1162" spans="2:8" ht="11.25" customHeight="1" x14ac:dyDescent="0.2">
      <c r="B1162" s="91"/>
      <c r="C1162" s="92"/>
      <c r="D1162" s="293" t="str">
        <f t="shared" si="68"/>
        <v/>
      </c>
      <c r="E1162" s="91" t="str">
        <f t="shared" si="71"/>
        <v/>
      </c>
      <c r="F1162" s="295"/>
      <c r="G1162" s="88" t="str">
        <f t="shared" si="69"/>
        <v/>
      </c>
      <c r="H1162" s="88" t="str">
        <f t="shared" si="70"/>
        <v/>
      </c>
    </row>
    <row r="1163" spans="2:8" ht="11.25" customHeight="1" x14ac:dyDescent="0.2">
      <c r="B1163" s="91"/>
      <c r="C1163" s="92"/>
      <c r="D1163" s="293" t="str">
        <f t="shared" si="68"/>
        <v/>
      </c>
      <c r="E1163" s="91" t="str">
        <f t="shared" si="71"/>
        <v/>
      </c>
      <c r="F1163" s="295"/>
      <c r="G1163" s="88" t="str">
        <f t="shared" si="69"/>
        <v/>
      </c>
      <c r="H1163" s="88" t="str">
        <f t="shared" si="70"/>
        <v/>
      </c>
    </row>
    <row r="1164" spans="2:8" ht="11.25" customHeight="1" x14ac:dyDescent="0.2">
      <c r="B1164" s="91"/>
      <c r="C1164" s="92"/>
      <c r="D1164" s="293" t="str">
        <f t="shared" si="68"/>
        <v/>
      </c>
      <c r="E1164" s="91" t="str">
        <f t="shared" si="71"/>
        <v/>
      </c>
      <c r="F1164" s="295"/>
      <c r="G1164" s="88" t="str">
        <f t="shared" si="69"/>
        <v/>
      </c>
      <c r="H1164" s="88" t="str">
        <f t="shared" si="70"/>
        <v/>
      </c>
    </row>
    <row r="1165" spans="2:8" ht="11.25" customHeight="1" x14ac:dyDescent="0.2">
      <c r="B1165" s="91"/>
      <c r="C1165" s="92"/>
      <c r="D1165" s="293" t="str">
        <f t="shared" si="68"/>
        <v/>
      </c>
      <c r="E1165" s="91" t="str">
        <f t="shared" si="71"/>
        <v/>
      </c>
      <c r="F1165" s="295"/>
      <c r="G1165" s="88" t="str">
        <f t="shared" si="69"/>
        <v/>
      </c>
      <c r="H1165" s="88" t="str">
        <f t="shared" si="70"/>
        <v/>
      </c>
    </row>
    <row r="1166" spans="2:8" ht="11.25" customHeight="1" x14ac:dyDescent="0.2">
      <c r="B1166" s="91"/>
      <c r="C1166" s="92"/>
      <c r="D1166" s="293" t="str">
        <f t="shared" si="68"/>
        <v/>
      </c>
      <c r="E1166" s="91" t="str">
        <f t="shared" si="71"/>
        <v/>
      </c>
      <c r="F1166" s="295"/>
      <c r="G1166" s="88" t="str">
        <f t="shared" si="69"/>
        <v/>
      </c>
      <c r="H1166" s="88" t="str">
        <f t="shared" si="70"/>
        <v/>
      </c>
    </row>
    <row r="1167" spans="2:8" ht="11.25" customHeight="1" x14ac:dyDescent="0.2">
      <c r="B1167" s="91"/>
      <c r="C1167" s="92"/>
      <c r="D1167" s="293" t="str">
        <f t="shared" si="68"/>
        <v/>
      </c>
      <c r="E1167" s="91" t="str">
        <f t="shared" si="71"/>
        <v/>
      </c>
      <c r="F1167" s="295"/>
      <c r="G1167" s="88" t="str">
        <f t="shared" si="69"/>
        <v/>
      </c>
      <c r="H1167" s="88" t="str">
        <f t="shared" si="70"/>
        <v/>
      </c>
    </row>
    <row r="1168" spans="2:8" ht="11.25" customHeight="1" x14ac:dyDescent="0.2">
      <c r="B1168" s="91"/>
      <c r="C1168" s="92"/>
      <c r="D1168" s="293" t="str">
        <f t="shared" si="68"/>
        <v/>
      </c>
      <c r="E1168" s="91" t="str">
        <f t="shared" si="71"/>
        <v/>
      </c>
      <c r="F1168" s="295"/>
      <c r="G1168" s="88" t="str">
        <f t="shared" si="69"/>
        <v/>
      </c>
      <c r="H1168" s="88" t="str">
        <f t="shared" si="70"/>
        <v/>
      </c>
    </row>
    <row r="1169" spans="2:8" ht="11.25" customHeight="1" x14ac:dyDescent="0.2">
      <c r="B1169" s="91"/>
      <c r="C1169" s="92"/>
      <c r="D1169" s="293" t="str">
        <f t="shared" si="68"/>
        <v/>
      </c>
      <c r="E1169" s="91" t="str">
        <f t="shared" si="71"/>
        <v/>
      </c>
      <c r="F1169" s="295"/>
      <c r="G1169" s="88" t="str">
        <f t="shared" si="69"/>
        <v/>
      </c>
      <c r="H1169" s="88" t="str">
        <f t="shared" si="70"/>
        <v/>
      </c>
    </row>
    <row r="1170" spans="2:8" ht="11.25" customHeight="1" x14ac:dyDescent="0.2">
      <c r="B1170" s="91"/>
      <c r="C1170" s="92"/>
      <c r="D1170" s="293" t="str">
        <f t="shared" si="68"/>
        <v/>
      </c>
      <c r="E1170" s="91" t="str">
        <f t="shared" si="71"/>
        <v/>
      </c>
      <c r="F1170" s="295"/>
      <c r="G1170" s="88" t="str">
        <f t="shared" si="69"/>
        <v/>
      </c>
      <c r="H1170" s="88" t="str">
        <f t="shared" si="70"/>
        <v/>
      </c>
    </row>
    <row r="1171" spans="2:8" ht="11.25" customHeight="1" x14ac:dyDescent="0.2">
      <c r="B1171" s="91"/>
      <c r="C1171" s="92"/>
      <c r="D1171" s="293" t="str">
        <f t="shared" si="68"/>
        <v/>
      </c>
      <c r="E1171" s="91" t="str">
        <f t="shared" si="71"/>
        <v/>
      </c>
      <c r="F1171" s="295"/>
      <c r="G1171" s="88" t="str">
        <f t="shared" si="69"/>
        <v/>
      </c>
      <c r="H1171" s="88" t="str">
        <f t="shared" si="70"/>
        <v/>
      </c>
    </row>
    <row r="1172" spans="2:8" ht="11.25" customHeight="1" x14ac:dyDescent="0.2">
      <c r="B1172" s="91"/>
      <c r="C1172" s="92"/>
      <c r="D1172" s="293" t="str">
        <f t="shared" si="68"/>
        <v/>
      </c>
      <c r="E1172" s="91" t="str">
        <f t="shared" si="71"/>
        <v/>
      </c>
      <c r="F1172" s="295"/>
      <c r="G1172" s="88" t="str">
        <f t="shared" si="69"/>
        <v/>
      </c>
      <c r="H1172" s="88" t="str">
        <f t="shared" si="70"/>
        <v/>
      </c>
    </row>
    <row r="1173" spans="2:8" ht="11.25" customHeight="1" x14ac:dyDescent="0.2">
      <c r="B1173" s="91"/>
      <c r="C1173" s="92"/>
      <c r="D1173" s="293" t="str">
        <f t="shared" si="68"/>
        <v/>
      </c>
      <c r="E1173" s="91" t="str">
        <f t="shared" si="71"/>
        <v/>
      </c>
      <c r="F1173" s="295"/>
      <c r="G1173" s="88" t="str">
        <f t="shared" si="69"/>
        <v/>
      </c>
      <c r="H1173" s="88" t="str">
        <f t="shared" si="70"/>
        <v/>
      </c>
    </row>
    <row r="1174" spans="2:8" ht="11.25" customHeight="1" x14ac:dyDescent="0.2">
      <c r="B1174" s="91"/>
      <c r="C1174" s="92"/>
      <c r="D1174" s="293" t="str">
        <f t="shared" si="68"/>
        <v/>
      </c>
      <c r="E1174" s="91" t="str">
        <f t="shared" si="71"/>
        <v/>
      </c>
      <c r="F1174" s="295"/>
      <c r="G1174" s="88" t="str">
        <f t="shared" si="69"/>
        <v/>
      </c>
      <c r="H1174" s="88" t="str">
        <f t="shared" si="70"/>
        <v/>
      </c>
    </row>
    <row r="1175" spans="2:8" ht="11.25" customHeight="1" x14ac:dyDescent="0.2">
      <c r="B1175" s="91"/>
      <c r="C1175" s="92"/>
      <c r="D1175" s="293" t="str">
        <f t="shared" si="68"/>
        <v/>
      </c>
      <c r="E1175" s="91" t="str">
        <f t="shared" si="71"/>
        <v/>
      </c>
      <c r="F1175" s="295"/>
      <c r="G1175" s="88" t="str">
        <f t="shared" si="69"/>
        <v/>
      </c>
      <c r="H1175" s="88" t="str">
        <f t="shared" si="70"/>
        <v/>
      </c>
    </row>
    <row r="1176" spans="2:8" ht="11.25" customHeight="1" x14ac:dyDescent="0.2">
      <c r="B1176" s="91"/>
      <c r="C1176" s="92"/>
      <c r="D1176" s="293" t="str">
        <f t="shared" ref="D1176:D1239" si="72">IF($B1176="","","SP_LASTSALEPRICE")</f>
        <v/>
      </c>
      <c r="E1176" s="91" t="str">
        <f t="shared" si="71"/>
        <v/>
      </c>
      <c r="F1176" s="295"/>
      <c r="G1176" s="88" t="str">
        <f t="shared" ref="G1176:G1239" si="73">IF(OR($C1176="",$C1177=""),"",IFERROR((C1176/C1177-1)*100,0))</f>
        <v/>
      </c>
      <c r="H1176" s="88" t="str">
        <f t="shared" ref="H1176:H1239" si="74">IF(OR($F1176="",$F1177=""),"",IFERROR((F1176/F1177-1)*100,0))</f>
        <v/>
      </c>
    </row>
    <row r="1177" spans="2:8" ht="11.25" customHeight="1" x14ac:dyDescent="0.2">
      <c r="B1177" s="91"/>
      <c r="C1177" s="92"/>
      <c r="D1177" s="293" t="str">
        <f t="shared" si="72"/>
        <v/>
      </c>
      <c r="E1177" s="91" t="str">
        <f t="shared" ref="E1177:E1240" si="75">IF($B1177="","",IF(WEEKDAY($B1177,11)=6,$B1177-1,IF(WEEKDAY($B1177,11)=7,$B1177-2,$B1177)))</f>
        <v/>
      </c>
      <c r="F1177" s="295"/>
      <c r="G1177" s="88" t="str">
        <f t="shared" si="73"/>
        <v/>
      </c>
      <c r="H1177" s="88" t="str">
        <f t="shared" si="74"/>
        <v/>
      </c>
    </row>
    <row r="1178" spans="2:8" ht="11.25" customHeight="1" x14ac:dyDescent="0.2">
      <c r="B1178" s="91"/>
      <c r="C1178" s="92"/>
      <c r="D1178" s="293" t="str">
        <f t="shared" si="72"/>
        <v/>
      </c>
      <c r="E1178" s="91" t="str">
        <f t="shared" si="75"/>
        <v/>
      </c>
      <c r="F1178" s="295"/>
      <c r="G1178" s="88" t="str">
        <f t="shared" si="73"/>
        <v/>
      </c>
      <c r="H1178" s="88" t="str">
        <f t="shared" si="74"/>
        <v/>
      </c>
    </row>
    <row r="1179" spans="2:8" ht="11.25" customHeight="1" x14ac:dyDescent="0.2">
      <c r="B1179" s="91"/>
      <c r="C1179" s="92"/>
      <c r="D1179" s="293" t="str">
        <f t="shared" si="72"/>
        <v/>
      </c>
      <c r="E1179" s="91" t="str">
        <f t="shared" si="75"/>
        <v/>
      </c>
      <c r="F1179" s="295"/>
      <c r="G1179" s="88" t="str">
        <f t="shared" si="73"/>
        <v/>
      </c>
      <c r="H1179" s="88" t="str">
        <f t="shared" si="74"/>
        <v/>
      </c>
    </row>
    <row r="1180" spans="2:8" ht="11.25" customHeight="1" x14ac:dyDescent="0.2">
      <c r="B1180" s="91"/>
      <c r="C1180" s="92"/>
      <c r="D1180" s="293" t="str">
        <f t="shared" si="72"/>
        <v/>
      </c>
      <c r="E1180" s="91" t="str">
        <f t="shared" si="75"/>
        <v/>
      </c>
      <c r="F1180" s="295"/>
      <c r="G1180" s="88" t="str">
        <f t="shared" si="73"/>
        <v/>
      </c>
      <c r="H1180" s="88" t="str">
        <f t="shared" si="74"/>
        <v/>
      </c>
    </row>
    <row r="1181" spans="2:8" ht="11.25" customHeight="1" x14ac:dyDescent="0.2">
      <c r="B1181" s="91"/>
      <c r="C1181" s="92"/>
      <c r="D1181" s="293" t="str">
        <f t="shared" si="72"/>
        <v/>
      </c>
      <c r="E1181" s="91" t="str">
        <f t="shared" si="75"/>
        <v/>
      </c>
      <c r="F1181" s="295"/>
      <c r="G1181" s="88" t="str">
        <f t="shared" si="73"/>
        <v/>
      </c>
      <c r="H1181" s="88" t="str">
        <f t="shared" si="74"/>
        <v/>
      </c>
    </row>
    <row r="1182" spans="2:8" ht="11.25" customHeight="1" x14ac:dyDescent="0.2">
      <c r="B1182" s="91"/>
      <c r="C1182" s="92"/>
      <c r="D1182" s="293" t="str">
        <f t="shared" si="72"/>
        <v/>
      </c>
      <c r="E1182" s="91" t="str">
        <f t="shared" si="75"/>
        <v/>
      </c>
      <c r="F1182" s="295"/>
      <c r="G1182" s="88" t="str">
        <f t="shared" si="73"/>
        <v/>
      </c>
      <c r="H1182" s="88" t="str">
        <f t="shared" si="74"/>
        <v/>
      </c>
    </row>
    <row r="1183" spans="2:8" ht="11.25" customHeight="1" x14ac:dyDescent="0.2">
      <c r="B1183" s="91"/>
      <c r="C1183" s="92"/>
      <c r="D1183" s="293" t="str">
        <f t="shared" si="72"/>
        <v/>
      </c>
      <c r="E1183" s="91" t="str">
        <f t="shared" si="75"/>
        <v/>
      </c>
      <c r="F1183" s="295"/>
      <c r="G1183" s="88" t="str">
        <f t="shared" si="73"/>
        <v/>
      </c>
      <c r="H1183" s="88" t="str">
        <f t="shared" si="74"/>
        <v/>
      </c>
    </row>
    <row r="1184" spans="2:8" ht="11.25" customHeight="1" x14ac:dyDescent="0.2">
      <c r="B1184" s="91"/>
      <c r="C1184" s="92"/>
      <c r="D1184" s="293" t="str">
        <f t="shared" si="72"/>
        <v/>
      </c>
      <c r="E1184" s="91" t="str">
        <f t="shared" si="75"/>
        <v/>
      </c>
      <c r="F1184" s="295"/>
      <c r="G1184" s="88" t="str">
        <f t="shared" si="73"/>
        <v/>
      </c>
      <c r="H1184" s="88" t="str">
        <f t="shared" si="74"/>
        <v/>
      </c>
    </row>
    <row r="1185" spans="2:8" ht="11.25" customHeight="1" x14ac:dyDescent="0.2">
      <c r="B1185" s="91"/>
      <c r="C1185" s="92"/>
      <c r="D1185" s="293" t="str">
        <f t="shared" si="72"/>
        <v/>
      </c>
      <c r="E1185" s="91" t="str">
        <f t="shared" si="75"/>
        <v/>
      </c>
      <c r="F1185" s="295"/>
      <c r="G1185" s="88" t="str">
        <f t="shared" si="73"/>
        <v/>
      </c>
      <c r="H1185" s="88" t="str">
        <f t="shared" si="74"/>
        <v/>
      </c>
    </row>
    <row r="1186" spans="2:8" ht="11.25" customHeight="1" x14ac:dyDescent="0.2">
      <c r="B1186" s="91"/>
      <c r="C1186" s="92"/>
      <c r="D1186" s="293" t="str">
        <f t="shared" si="72"/>
        <v/>
      </c>
      <c r="E1186" s="91" t="str">
        <f t="shared" si="75"/>
        <v/>
      </c>
      <c r="F1186" s="295"/>
      <c r="G1186" s="88" t="str">
        <f t="shared" si="73"/>
        <v/>
      </c>
      <c r="H1186" s="88" t="str">
        <f t="shared" si="74"/>
        <v/>
      </c>
    </row>
    <row r="1187" spans="2:8" ht="11.25" customHeight="1" x14ac:dyDescent="0.2">
      <c r="B1187" s="91"/>
      <c r="C1187" s="92"/>
      <c r="D1187" s="293" t="str">
        <f t="shared" si="72"/>
        <v/>
      </c>
      <c r="E1187" s="91" t="str">
        <f t="shared" si="75"/>
        <v/>
      </c>
      <c r="F1187" s="295"/>
      <c r="G1187" s="88" t="str">
        <f t="shared" si="73"/>
        <v/>
      </c>
      <c r="H1187" s="88" t="str">
        <f t="shared" si="74"/>
        <v/>
      </c>
    </row>
    <row r="1188" spans="2:8" ht="11.25" customHeight="1" x14ac:dyDescent="0.2">
      <c r="B1188" s="91"/>
      <c r="C1188" s="92"/>
      <c r="D1188" s="293" t="str">
        <f t="shared" si="72"/>
        <v/>
      </c>
      <c r="E1188" s="91" t="str">
        <f t="shared" si="75"/>
        <v/>
      </c>
      <c r="F1188" s="295"/>
      <c r="G1188" s="88" t="str">
        <f t="shared" si="73"/>
        <v/>
      </c>
      <c r="H1188" s="88" t="str">
        <f t="shared" si="74"/>
        <v/>
      </c>
    </row>
    <row r="1189" spans="2:8" ht="11.25" customHeight="1" x14ac:dyDescent="0.2">
      <c r="B1189" s="91"/>
      <c r="C1189" s="92"/>
      <c r="D1189" s="293" t="str">
        <f t="shared" si="72"/>
        <v/>
      </c>
      <c r="E1189" s="91" t="str">
        <f t="shared" si="75"/>
        <v/>
      </c>
      <c r="F1189" s="295"/>
      <c r="G1189" s="88" t="str">
        <f t="shared" si="73"/>
        <v/>
      </c>
      <c r="H1189" s="88" t="str">
        <f t="shared" si="74"/>
        <v/>
      </c>
    </row>
    <row r="1190" spans="2:8" ht="11.25" customHeight="1" x14ac:dyDescent="0.2">
      <c r="B1190" s="91"/>
      <c r="C1190" s="92"/>
      <c r="D1190" s="293" t="str">
        <f t="shared" si="72"/>
        <v/>
      </c>
      <c r="E1190" s="91" t="str">
        <f t="shared" si="75"/>
        <v/>
      </c>
      <c r="F1190" s="295"/>
      <c r="G1190" s="88" t="str">
        <f t="shared" si="73"/>
        <v/>
      </c>
      <c r="H1190" s="88" t="str">
        <f t="shared" si="74"/>
        <v/>
      </c>
    </row>
    <row r="1191" spans="2:8" ht="11.25" customHeight="1" x14ac:dyDescent="0.2">
      <c r="B1191" s="91"/>
      <c r="C1191" s="92"/>
      <c r="D1191" s="293" t="str">
        <f t="shared" si="72"/>
        <v/>
      </c>
      <c r="E1191" s="91" t="str">
        <f t="shared" si="75"/>
        <v/>
      </c>
      <c r="F1191" s="295"/>
      <c r="G1191" s="88" t="str">
        <f t="shared" si="73"/>
        <v/>
      </c>
      <c r="H1191" s="88" t="str">
        <f t="shared" si="74"/>
        <v/>
      </c>
    </row>
    <row r="1192" spans="2:8" ht="11.25" customHeight="1" x14ac:dyDescent="0.2">
      <c r="B1192" s="91"/>
      <c r="C1192" s="92"/>
      <c r="D1192" s="293" t="str">
        <f t="shared" si="72"/>
        <v/>
      </c>
      <c r="E1192" s="91" t="str">
        <f t="shared" si="75"/>
        <v/>
      </c>
      <c r="F1192" s="295"/>
      <c r="G1192" s="88" t="str">
        <f t="shared" si="73"/>
        <v/>
      </c>
      <c r="H1192" s="88" t="str">
        <f t="shared" si="74"/>
        <v/>
      </c>
    </row>
    <row r="1193" spans="2:8" ht="11.25" customHeight="1" x14ac:dyDescent="0.2">
      <c r="B1193" s="91"/>
      <c r="C1193" s="92"/>
      <c r="D1193" s="293" t="str">
        <f t="shared" si="72"/>
        <v/>
      </c>
      <c r="E1193" s="91" t="str">
        <f t="shared" si="75"/>
        <v/>
      </c>
      <c r="F1193" s="295"/>
      <c r="G1193" s="88" t="str">
        <f t="shared" si="73"/>
        <v/>
      </c>
      <c r="H1193" s="88" t="str">
        <f t="shared" si="74"/>
        <v/>
      </c>
    </row>
    <row r="1194" spans="2:8" ht="11.25" customHeight="1" x14ac:dyDescent="0.2">
      <c r="B1194" s="91"/>
      <c r="C1194" s="92"/>
      <c r="D1194" s="293" t="str">
        <f t="shared" si="72"/>
        <v/>
      </c>
      <c r="E1194" s="91" t="str">
        <f t="shared" si="75"/>
        <v/>
      </c>
      <c r="F1194" s="295"/>
      <c r="G1194" s="88" t="str">
        <f t="shared" si="73"/>
        <v/>
      </c>
      <c r="H1194" s="88" t="str">
        <f t="shared" si="74"/>
        <v/>
      </c>
    </row>
    <row r="1195" spans="2:8" ht="11.25" customHeight="1" x14ac:dyDescent="0.2">
      <c r="B1195" s="91"/>
      <c r="C1195" s="92"/>
      <c r="D1195" s="293" t="str">
        <f t="shared" si="72"/>
        <v/>
      </c>
      <c r="E1195" s="91" t="str">
        <f t="shared" si="75"/>
        <v/>
      </c>
      <c r="F1195" s="295"/>
      <c r="G1195" s="88" t="str">
        <f t="shared" si="73"/>
        <v/>
      </c>
      <c r="H1195" s="88" t="str">
        <f t="shared" si="74"/>
        <v/>
      </c>
    </row>
    <row r="1196" spans="2:8" ht="11.25" customHeight="1" x14ac:dyDescent="0.2">
      <c r="B1196" s="91"/>
      <c r="C1196" s="92"/>
      <c r="D1196" s="293" t="str">
        <f t="shared" si="72"/>
        <v/>
      </c>
      <c r="E1196" s="91" t="str">
        <f t="shared" si="75"/>
        <v/>
      </c>
      <c r="F1196" s="295"/>
      <c r="G1196" s="88" t="str">
        <f t="shared" si="73"/>
        <v/>
      </c>
      <c r="H1196" s="88" t="str">
        <f t="shared" si="74"/>
        <v/>
      </c>
    </row>
    <row r="1197" spans="2:8" ht="11.25" customHeight="1" x14ac:dyDescent="0.2">
      <c r="B1197" s="91"/>
      <c r="C1197" s="92"/>
      <c r="D1197" s="293" t="str">
        <f t="shared" si="72"/>
        <v/>
      </c>
      <c r="E1197" s="91" t="str">
        <f t="shared" si="75"/>
        <v/>
      </c>
      <c r="F1197" s="295"/>
      <c r="G1197" s="88" t="str">
        <f t="shared" si="73"/>
        <v/>
      </c>
      <c r="H1197" s="88" t="str">
        <f t="shared" si="74"/>
        <v/>
      </c>
    </row>
    <row r="1198" spans="2:8" ht="11.25" customHeight="1" x14ac:dyDescent="0.2">
      <c r="B1198" s="91"/>
      <c r="C1198" s="92"/>
      <c r="D1198" s="293" t="str">
        <f t="shared" si="72"/>
        <v/>
      </c>
      <c r="E1198" s="91" t="str">
        <f t="shared" si="75"/>
        <v/>
      </c>
      <c r="F1198" s="295"/>
      <c r="G1198" s="88" t="str">
        <f t="shared" si="73"/>
        <v/>
      </c>
      <c r="H1198" s="88" t="str">
        <f t="shared" si="74"/>
        <v/>
      </c>
    </row>
    <row r="1199" spans="2:8" ht="11.25" customHeight="1" x14ac:dyDescent="0.2">
      <c r="B1199" s="91"/>
      <c r="C1199" s="92"/>
      <c r="D1199" s="293" t="str">
        <f t="shared" si="72"/>
        <v/>
      </c>
      <c r="E1199" s="91" t="str">
        <f t="shared" si="75"/>
        <v/>
      </c>
      <c r="F1199" s="295"/>
      <c r="G1199" s="88" t="str">
        <f t="shared" si="73"/>
        <v/>
      </c>
      <c r="H1199" s="88" t="str">
        <f t="shared" si="74"/>
        <v/>
      </c>
    </row>
    <row r="1200" spans="2:8" ht="11.25" customHeight="1" x14ac:dyDescent="0.2">
      <c r="B1200" s="91"/>
      <c r="C1200" s="92"/>
      <c r="D1200" s="293" t="str">
        <f t="shared" si="72"/>
        <v/>
      </c>
      <c r="E1200" s="91" t="str">
        <f t="shared" si="75"/>
        <v/>
      </c>
      <c r="F1200" s="295"/>
      <c r="G1200" s="88" t="str">
        <f t="shared" si="73"/>
        <v/>
      </c>
      <c r="H1200" s="88" t="str">
        <f t="shared" si="74"/>
        <v/>
      </c>
    </row>
    <row r="1201" spans="2:8" ht="11.25" customHeight="1" x14ac:dyDescent="0.2">
      <c r="B1201" s="91"/>
      <c r="C1201" s="92"/>
      <c r="D1201" s="293" t="str">
        <f t="shared" si="72"/>
        <v/>
      </c>
      <c r="E1201" s="91" t="str">
        <f t="shared" si="75"/>
        <v/>
      </c>
      <c r="F1201" s="295"/>
      <c r="G1201" s="88" t="str">
        <f t="shared" si="73"/>
        <v/>
      </c>
      <c r="H1201" s="88" t="str">
        <f t="shared" si="74"/>
        <v/>
      </c>
    </row>
    <row r="1202" spans="2:8" ht="11.25" customHeight="1" x14ac:dyDescent="0.2">
      <c r="B1202" s="91"/>
      <c r="C1202" s="92"/>
      <c r="D1202" s="293" t="str">
        <f t="shared" si="72"/>
        <v/>
      </c>
      <c r="E1202" s="91" t="str">
        <f t="shared" si="75"/>
        <v/>
      </c>
      <c r="F1202" s="295"/>
      <c r="G1202" s="88" t="str">
        <f t="shared" si="73"/>
        <v/>
      </c>
      <c r="H1202" s="88" t="str">
        <f t="shared" si="74"/>
        <v/>
      </c>
    </row>
    <row r="1203" spans="2:8" ht="11.25" customHeight="1" x14ac:dyDescent="0.2">
      <c r="B1203" s="91"/>
      <c r="C1203" s="92"/>
      <c r="D1203" s="293" t="str">
        <f t="shared" si="72"/>
        <v/>
      </c>
      <c r="E1203" s="91" t="str">
        <f t="shared" si="75"/>
        <v/>
      </c>
      <c r="F1203" s="295"/>
      <c r="G1203" s="88" t="str">
        <f t="shared" si="73"/>
        <v/>
      </c>
      <c r="H1203" s="88" t="str">
        <f t="shared" si="74"/>
        <v/>
      </c>
    </row>
    <row r="1204" spans="2:8" ht="11.25" customHeight="1" x14ac:dyDescent="0.2">
      <c r="B1204" s="91"/>
      <c r="C1204" s="92"/>
      <c r="D1204" s="293" t="str">
        <f t="shared" si="72"/>
        <v/>
      </c>
      <c r="E1204" s="91" t="str">
        <f t="shared" si="75"/>
        <v/>
      </c>
      <c r="F1204" s="295"/>
      <c r="G1204" s="88" t="str">
        <f t="shared" si="73"/>
        <v/>
      </c>
      <c r="H1204" s="88" t="str">
        <f t="shared" si="74"/>
        <v/>
      </c>
    </row>
    <row r="1205" spans="2:8" ht="11.25" customHeight="1" x14ac:dyDescent="0.2">
      <c r="B1205" s="91"/>
      <c r="C1205" s="92"/>
      <c r="D1205" s="293" t="str">
        <f t="shared" si="72"/>
        <v/>
      </c>
      <c r="E1205" s="91" t="str">
        <f t="shared" si="75"/>
        <v/>
      </c>
      <c r="F1205" s="295"/>
      <c r="G1205" s="88" t="str">
        <f t="shared" si="73"/>
        <v/>
      </c>
      <c r="H1205" s="88" t="str">
        <f t="shared" si="74"/>
        <v/>
      </c>
    </row>
    <row r="1206" spans="2:8" ht="11.25" customHeight="1" x14ac:dyDescent="0.2">
      <c r="B1206" s="91"/>
      <c r="C1206" s="92"/>
      <c r="D1206" s="293" t="str">
        <f t="shared" si="72"/>
        <v/>
      </c>
      <c r="E1206" s="91" t="str">
        <f t="shared" si="75"/>
        <v/>
      </c>
      <c r="F1206" s="295"/>
      <c r="G1206" s="88" t="str">
        <f t="shared" si="73"/>
        <v/>
      </c>
      <c r="H1206" s="88" t="str">
        <f t="shared" si="74"/>
        <v/>
      </c>
    </row>
    <row r="1207" spans="2:8" ht="11.25" customHeight="1" x14ac:dyDescent="0.2">
      <c r="B1207" s="91"/>
      <c r="C1207" s="92"/>
      <c r="D1207" s="293" t="str">
        <f t="shared" si="72"/>
        <v/>
      </c>
      <c r="E1207" s="91" t="str">
        <f t="shared" si="75"/>
        <v/>
      </c>
      <c r="F1207" s="295"/>
      <c r="G1207" s="88" t="str">
        <f t="shared" si="73"/>
        <v/>
      </c>
      <c r="H1207" s="88" t="str">
        <f t="shared" si="74"/>
        <v/>
      </c>
    </row>
    <row r="1208" spans="2:8" ht="11.25" customHeight="1" x14ac:dyDescent="0.2">
      <c r="B1208" s="91"/>
      <c r="C1208" s="92"/>
      <c r="D1208" s="293" t="str">
        <f t="shared" si="72"/>
        <v/>
      </c>
      <c r="E1208" s="91" t="str">
        <f t="shared" si="75"/>
        <v/>
      </c>
      <c r="F1208" s="295"/>
      <c r="G1208" s="88" t="str">
        <f t="shared" si="73"/>
        <v/>
      </c>
      <c r="H1208" s="88" t="str">
        <f t="shared" si="74"/>
        <v/>
      </c>
    </row>
    <row r="1209" spans="2:8" ht="11.25" customHeight="1" x14ac:dyDescent="0.2">
      <c r="B1209" s="91"/>
      <c r="C1209" s="92"/>
      <c r="D1209" s="293" t="str">
        <f t="shared" si="72"/>
        <v/>
      </c>
      <c r="E1209" s="91" t="str">
        <f t="shared" si="75"/>
        <v/>
      </c>
      <c r="F1209" s="295"/>
      <c r="G1209" s="88" t="str">
        <f t="shared" si="73"/>
        <v/>
      </c>
      <c r="H1209" s="88" t="str">
        <f t="shared" si="74"/>
        <v/>
      </c>
    </row>
    <row r="1210" spans="2:8" ht="11.25" customHeight="1" x14ac:dyDescent="0.2">
      <c r="B1210" s="91"/>
      <c r="C1210" s="92"/>
      <c r="D1210" s="293" t="str">
        <f t="shared" si="72"/>
        <v/>
      </c>
      <c r="E1210" s="91" t="str">
        <f t="shared" si="75"/>
        <v/>
      </c>
      <c r="F1210" s="295"/>
      <c r="G1210" s="88" t="str">
        <f t="shared" si="73"/>
        <v/>
      </c>
      <c r="H1210" s="88" t="str">
        <f t="shared" si="74"/>
        <v/>
      </c>
    </row>
    <row r="1211" spans="2:8" ht="11.25" customHeight="1" x14ac:dyDescent="0.2">
      <c r="B1211" s="91"/>
      <c r="C1211" s="92"/>
      <c r="D1211" s="293" t="str">
        <f t="shared" si="72"/>
        <v/>
      </c>
      <c r="E1211" s="91" t="str">
        <f t="shared" si="75"/>
        <v/>
      </c>
      <c r="F1211" s="295"/>
      <c r="G1211" s="88" t="str">
        <f t="shared" si="73"/>
        <v/>
      </c>
      <c r="H1211" s="88" t="str">
        <f t="shared" si="74"/>
        <v/>
      </c>
    </row>
    <row r="1212" spans="2:8" ht="11.25" customHeight="1" x14ac:dyDescent="0.2">
      <c r="B1212" s="91"/>
      <c r="C1212" s="92"/>
      <c r="D1212" s="293" t="str">
        <f t="shared" si="72"/>
        <v/>
      </c>
      <c r="E1212" s="91" t="str">
        <f t="shared" si="75"/>
        <v/>
      </c>
      <c r="F1212" s="295"/>
      <c r="G1212" s="88" t="str">
        <f t="shared" si="73"/>
        <v/>
      </c>
      <c r="H1212" s="88" t="str">
        <f t="shared" si="74"/>
        <v/>
      </c>
    </row>
    <row r="1213" spans="2:8" ht="11.25" customHeight="1" x14ac:dyDescent="0.2">
      <c r="B1213" s="91"/>
      <c r="C1213" s="92"/>
      <c r="D1213" s="293" t="str">
        <f t="shared" si="72"/>
        <v/>
      </c>
      <c r="E1213" s="91" t="str">
        <f t="shared" si="75"/>
        <v/>
      </c>
      <c r="F1213" s="295"/>
      <c r="G1213" s="88" t="str">
        <f t="shared" si="73"/>
        <v/>
      </c>
      <c r="H1213" s="88" t="str">
        <f t="shared" si="74"/>
        <v/>
      </c>
    </row>
    <row r="1214" spans="2:8" ht="11.25" customHeight="1" x14ac:dyDescent="0.2">
      <c r="B1214" s="91"/>
      <c r="C1214" s="92"/>
      <c r="D1214" s="293" t="str">
        <f t="shared" si="72"/>
        <v/>
      </c>
      <c r="E1214" s="91" t="str">
        <f t="shared" si="75"/>
        <v/>
      </c>
      <c r="F1214" s="295"/>
      <c r="G1214" s="88" t="str">
        <f t="shared" si="73"/>
        <v/>
      </c>
      <c r="H1214" s="88" t="str">
        <f t="shared" si="74"/>
        <v/>
      </c>
    </row>
    <row r="1215" spans="2:8" ht="11.25" customHeight="1" x14ac:dyDescent="0.2">
      <c r="B1215" s="91"/>
      <c r="C1215" s="92"/>
      <c r="D1215" s="293" t="str">
        <f t="shared" si="72"/>
        <v/>
      </c>
      <c r="E1215" s="91" t="str">
        <f t="shared" si="75"/>
        <v/>
      </c>
      <c r="F1215" s="295"/>
      <c r="G1215" s="88" t="str">
        <f t="shared" si="73"/>
        <v/>
      </c>
      <c r="H1215" s="88" t="str">
        <f t="shared" si="74"/>
        <v/>
      </c>
    </row>
    <row r="1216" spans="2:8" ht="11.25" customHeight="1" x14ac:dyDescent="0.2">
      <c r="B1216" s="91"/>
      <c r="C1216" s="92"/>
      <c r="D1216" s="293" t="str">
        <f t="shared" si="72"/>
        <v/>
      </c>
      <c r="E1216" s="91" t="str">
        <f t="shared" si="75"/>
        <v/>
      </c>
      <c r="F1216" s="295"/>
      <c r="G1216" s="88" t="str">
        <f t="shared" si="73"/>
        <v/>
      </c>
      <c r="H1216" s="88" t="str">
        <f t="shared" si="74"/>
        <v/>
      </c>
    </row>
    <row r="1217" spans="2:8" ht="11.25" customHeight="1" x14ac:dyDescent="0.2">
      <c r="B1217" s="91"/>
      <c r="C1217" s="92"/>
      <c r="D1217" s="293" t="str">
        <f t="shared" si="72"/>
        <v/>
      </c>
      <c r="E1217" s="91" t="str">
        <f t="shared" si="75"/>
        <v/>
      </c>
      <c r="F1217" s="295"/>
      <c r="G1217" s="88" t="str">
        <f t="shared" si="73"/>
        <v/>
      </c>
      <c r="H1217" s="88" t="str">
        <f t="shared" si="74"/>
        <v/>
      </c>
    </row>
    <row r="1218" spans="2:8" ht="11.25" customHeight="1" x14ac:dyDescent="0.2">
      <c r="B1218" s="91"/>
      <c r="C1218" s="92"/>
      <c r="D1218" s="293" t="str">
        <f t="shared" si="72"/>
        <v/>
      </c>
      <c r="E1218" s="91" t="str">
        <f t="shared" si="75"/>
        <v/>
      </c>
      <c r="F1218" s="295"/>
      <c r="G1218" s="88" t="str">
        <f t="shared" si="73"/>
        <v/>
      </c>
      <c r="H1218" s="88" t="str">
        <f t="shared" si="74"/>
        <v/>
      </c>
    </row>
    <row r="1219" spans="2:8" ht="11.25" customHeight="1" x14ac:dyDescent="0.2">
      <c r="B1219" s="91"/>
      <c r="C1219" s="92"/>
      <c r="D1219" s="293" t="str">
        <f t="shared" si="72"/>
        <v/>
      </c>
      <c r="E1219" s="91" t="str">
        <f t="shared" si="75"/>
        <v/>
      </c>
      <c r="F1219" s="295"/>
      <c r="G1219" s="88" t="str">
        <f t="shared" si="73"/>
        <v/>
      </c>
      <c r="H1219" s="88" t="str">
        <f t="shared" si="74"/>
        <v/>
      </c>
    </row>
    <row r="1220" spans="2:8" ht="11.25" customHeight="1" x14ac:dyDescent="0.2">
      <c r="B1220" s="91"/>
      <c r="C1220" s="92"/>
      <c r="D1220" s="293" t="str">
        <f t="shared" si="72"/>
        <v/>
      </c>
      <c r="E1220" s="91" t="str">
        <f t="shared" si="75"/>
        <v/>
      </c>
      <c r="F1220" s="295"/>
      <c r="G1220" s="88" t="str">
        <f t="shared" si="73"/>
        <v/>
      </c>
      <c r="H1220" s="88" t="str">
        <f t="shared" si="74"/>
        <v/>
      </c>
    </row>
    <row r="1221" spans="2:8" ht="11.25" customHeight="1" x14ac:dyDescent="0.2">
      <c r="B1221" s="91"/>
      <c r="C1221" s="92"/>
      <c r="D1221" s="293" t="str">
        <f t="shared" si="72"/>
        <v/>
      </c>
      <c r="E1221" s="91" t="str">
        <f t="shared" si="75"/>
        <v/>
      </c>
      <c r="F1221" s="295"/>
      <c r="G1221" s="88" t="str">
        <f t="shared" si="73"/>
        <v/>
      </c>
      <c r="H1221" s="88" t="str">
        <f t="shared" si="74"/>
        <v/>
      </c>
    </row>
    <row r="1222" spans="2:8" ht="11.25" customHeight="1" x14ac:dyDescent="0.2">
      <c r="B1222" s="91"/>
      <c r="C1222" s="92"/>
      <c r="D1222" s="293" t="str">
        <f t="shared" si="72"/>
        <v/>
      </c>
      <c r="E1222" s="91" t="str">
        <f t="shared" si="75"/>
        <v/>
      </c>
      <c r="F1222" s="295"/>
      <c r="G1222" s="88" t="str">
        <f t="shared" si="73"/>
        <v/>
      </c>
      <c r="H1222" s="88" t="str">
        <f t="shared" si="74"/>
        <v/>
      </c>
    </row>
    <row r="1223" spans="2:8" ht="11.25" customHeight="1" x14ac:dyDescent="0.2">
      <c r="B1223" s="91"/>
      <c r="C1223" s="92"/>
      <c r="D1223" s="293" t="str">
        <f t="shared" si="72"/>
        <v/>
      </c>
      <c r="E1223" s="91" t="str">
        <f t="shared" si="75"/>
        <v/>
      </c>
      <c r="F1223" s="295"/>
      <c r="G1223" s="88" t="str">
        <f t="shared" si="73"/>
        <v/>
      </c>
      <c r="H1223" s="88" t="str">
        <f t="shared" si="74"/>
        <v/>
      </c>
    </row>
    <row r="1224" spans="2:8" ht="11.25" customHeight="1" x14ac:dyDescent="0.2">
      <c r="B1224" s="91"/>
      <c r="C1224" s="92"/>
      <c r="D1224" s="293" t="str">
        <f t="shared" si="72"/>
        <v/>
      </c>
      <c r="E1224" s="91" t="str">
        <f t="shared" si="75"/>
        <v/>
      </c>
      <c r="F1224" s="295"/>
      <c r="G1224" s="88" t="str">
        <f t="shared" si="73"/>
        <v/>
      </c>
      <c r="H1224" s="88" t="str">
        <f t="shared" si="74"/>
        <v/>
      </c>
    </row>
    <row r="1225" spans="2:8" ht="11.25" customHeight="1" x14ac:dyDescent="0.2">
      <c r="B1225" s="91"/>
      <c r="C1225" s="92"/>
      <c r="D1225" s="293" t="str">
        <f t="shared" si="72"/>
        <v/>
      </c>
      <c r="E1225" s="91" t="str">
        <f t="shared" si="75"/>
        <v/>
      </c>
      <c r="F1225" s="295"/>
      <c r="G1225" s="88" t="str">
        <f t="shared" si="73"/>
        <v/>
      </c>
      <c r="H1225" s="88" t="str">
        <f t="shared" si="74"/>
        <v/>
      </c>
    </row>
    <row r="1226" spans="2:8" ht="11.25" customHeight="1" x14ac:dyDescent="0.2">
      <c r="B1226" s="91"/>
      <c r="C1226" s="92"/>
      <c r="D1226" s="293" t="str">
        <f t="shared" si="72"/>
        <v/>
      </c>
      <c r="E1226" s="91" t="str">
        <f t="shared" si="75"/>
        <v/>
      </c>
      <c r="F1226" s="295"/>
      <c r="G1226" s="88" t="str">
        <f t="shared" si="73"/>
        <v/>
      </c>
      <c r="H1226" s="88" t="str">
        <f t="shared" si="74"/>
        <v/>
      </c>
    </row>
    <row r="1227" spans="2:8" ht="11.25" customHeight="1" x14ac:dyDescent="0.2">
      <c r="B1227" s="91"/>
      <c r="C1227" s="92"/>
      <c r="D1227" s="293" t="str">
        <f t="shared" si="72"/>
        <v/>
      </c>
      <c r="E1227" s="91" t="str">
        <f t="shared" si="75"/>
        <v/>
      </c>
      <c r="F1227" s="295"/>
      <c r="G1227" s="88" t="str">
        <f t="shared" si="73"/>
        <v/>
      </c>
      <c r="H1227" s="88" t="str">
        <f t="shared" si="74"/>
        <v/>
      </c>
    </row>
    <row r="1228" spans="2:8" ht="11.25" customHeight="1" x14ac:dyDescent="0.2">
      <c r="B1228" s="91"/>
      <c r="C1228" s="92"/>
      <c r="D1228" s="293" t="str">
        <f t="shared" si="72"/>
        <v/>
      </c>
      <c r="E1228" s="91" t="str">
        <f t="shared" si="75"/>
        <v/>
      </c>
      <c r="F1228" s="295"/>
      <c r="G1228" s="88" t="str">
        <f t="shared" si="73"/>
        <v/>
      </c>
      <c r="H1228" s="88" t="str">
        <f t="shared" si="74"/>
        <v/>
      </c>
    </row>
    <row r="1229" spans="2:8" ht="11.25" customHeight="1" x14ac:dyDescent="0.2">
      <c r="B1229" s="91"/>
      <c r="C1229" s="92"/>
      <c r="D1229" s="293" t="str">
        <f t="shared" si="72"/>
        <v/>
      </c>
      <c r="E1229" s="91" t="str">
        <f t="shared" si="75"/>
        <v/>
      </c>
      <c r="F1229" s="295"/>
      <c r="G1229" s="88" t="str">
        <f t="shared" si="73"/>
        <v/>
      </c>
      <c r="H1229" s="88" t="str">
        <f t="shared" si="74"/>
        <v/>
      </c>
    </row>
    <row r="1230" spans="2:8" ht="11.25" customHeight="1" x14ac:dyDescent="0.2">
      <c r="B1230" s="91"/>
      <c r="C1230" s="92"/>
      <c r="D1230" s="293" t="str">
        <f t="shared" si="72"/>
        <v/>
      </c>
      <c r="E1230" s="91" t="str">
        <f t="shared" si="75"/>
        <v/>
      </c>
      <c r="F1230" s="295"/>
      <c r="G1230" s="88" t="str">
        <f t="shared" si="73"/>
        <v/>
      </c>
      <c r="H1230" s="88" t="str">
        <f t="shared" si="74"/>
        <v/>
      </c>
    </row>
    <row r="1231" spans="2:8" ht="11.25" customHeight="1" x14ac:dyDescent="0.2">
      <c r="B1231" s="91"/>
      <c r="C1231" s="92"/>
      <c r="D1231" s="293" t="str">
        <f t="shared" si="72"/>
        <v/>
      </c>
      <c r="E1231" s="91" t="str">
        <f t="shared" si="75"/>
        <v/>
      </c>
      <c r="F1231" s="295"/>
      <c r="G1231" s="88" t="str">
        <f t="shared" si="73"/>
        <v/>
      </c>
      <c r="H1231" s="88" t="str">
        <f t="shared" si="74"/>
        <v/>
      </c>
    </row>
    <row r="1232" spans="2:8" ht="11.25" customHeight="1" x14ac:dyDescent="0.2">
      <c r="B1232" s="91"/>
      <c r="C1232" s="92"/>
      <c r="D1232" s="293" t="str">
        <f t="shared" si="72"/>
        <v/>
      </c>
      <c r="E1232" s="91" t="str">
        <f t="shared" si="75"/>
        <v/>
      </c>
      <c r="F1232" s="295"/>
      <c r="G1232" s="88" t="str">
        <f t="shared" si="73"/>
        <v/>
      </c>
      <c r="H1232" s="88" t="str">
        <f t="shared" si="74"/>
        <v/>
      </c>
    </row>
    <row r="1233" spans="2:8" ht="11.25" customHeight="1" x14ac:dyDescent="0.2">
      <c r="B1233" s="91"/>
      <c r="C1233" s="92"/>
      <c r="D1233" s="293" t="str">
        <f t="shared" si="72"/>
        <v/>
      </c>
      <c r="E1233" s="91" t="str">
        <f t="shared" si="75"/>
        <v/>
      </c>
      <c r="F1233" s="295"/>
      <c r="G1233" s="88" t="str">
        <f t="shared" si="73"/>
        <v/>
      </c>
      <c r="H1233" s="88" t="str">
        <f t="shared" si="74"/>
        <v/>
      </c>
    </row>
    <row r="1234" spans="2:8" ht="11.25" customHeight="1" x14ac:dyDescent="0.2">
      <c r="B1234" s="91"/>
      <c r="C1234" s="92"/>
      <c r="D1234" s="293" t="str">
        <f t="shared" si="72"/>
        <v/>
      </c>
      <c r="E1234" s="91" t="str">
        <f t="shared" si="75"/>
        <v/>
      </c>
      <c r="F1234" s="295"/>
      <c r="G1234" s="88" t="str">
        <f t="shared" si="73"/>
        <v/>
      </c>
      <c r="H1234" s="88" t="str">
        <f t="shared" si="74"/>
        <v/>
      </c>
    </row>
    <row r="1235" spans="2:8" ht="11.25" customHeight="1" x14ac:dyDescent="0.2">
      <c r="B1235" s="91"/>
      <c r="C1235" s="92"/>
      <c r="D1235" s="293" t="str">
        <f t="shared" si="72"/>
        <v/>
      </c>
      <c r="E1235" s="91" t="str">
        <f t="shared" si="75"/>
        <v/>
      </c>
      <c r="F1235" s="295"/>
      <c r="G1235" s="88" t="str">
        <f t="shared" si="73"/>
        <v/>
      </c>
      <c r="H1235" s="88" t="str">
        <f t="shared" si="74"/>
        <v/>
      </c>
    </row>
    <row r="1236" spans="2:8" ht="11.25" customHeight="1" x14ac:dyDescent="0.2">
      <c r="B1236" s="91"/>
      <c r="C1236" s="92"/>
      <c r="D1236" s="293" t="str">
        <f t="shared" si="72"/>
        <v/>
      </c>
      <c r="E1236" s="91" t="str">
        <f t="shared" si="75"/>
        <v/>
      </c>
      <c r="F1236" s="295"/>
      <c r="G1236" s="88" t="str">
        <f t="shared" si="73"/>
        <v/>
      </c>
      <c r="H1236" s="88" t="str">
        <f t="shared" si="74"/>
        <v/>
      </c>
    </row>
    <row r="1237" spans="2:8" ht="11.25" customHeight="1" x14ac:dyDescent="0.2">
      <c r="B1237" s="91"/>
      <c r="C1237" s="92"/>
      <c r="D1237" s="293" t="str">
        <f t="shared" si="72"/>
        <v/>
      </c>
      <c r="E1237" s="91" t="str">
        <f t="shared" si="75"/>
        <v/>
      </c>
      <c r="F1237" s="295"/>
      <c r="G1237" s="88" t="str">
        <f t="shared" si="73"/>
        <v/>
      </c>
      <c r="H1237" s="88" t="str">
        <f t="shared" si="74"/>
        <v/>
      </c>
    </row>
    <row r="1238" spans="2:8" ht="11.25" customHeight="1" x14ac:dyDescent="0.2">
      <c r="B1238" s="91"/>
      <c r="C1238" s="92"/>
      <c r="D1238" s="293" t="str">
        <f t="shared" si="72"/>
        <v/>
      </c>
      <c r="E1238" s="91" t="str">
        <f t="shared" si="75"/>
        <v/>
      </c>
      <c r="F1238" s="295"/>
      <c r="G1238" s="88" t="str">
        <f t="shared" si="73"/>
        <v/>
      </c>
      <c r="H1238" s="88" t="str">
        <f t="shared" si="74"/>
        <v/>
      </c>
    </row>
    <row r="1239" spans="2:8" ht="11.25" customHeight="1" x14ac:dyDescent="0.2">
      <c r="B1239" s="91"/>
      <c r="C1239" s="92"/>
      <c r="D1239" s="293" t="str">
        <f t="shared" si="72"/>
        <v/>
      </c>
      <c r="E1239" s="91" t="str">
        <f t="shared" si="75"/>
        <v/>
      </c>
      <c r="F1239" s="295"/>
      <c r="G1239" s="88" t="str">
        <f t="shared" si="73"/>
        <v/>
      </c>
      <c r="H1239" s="88" t="str">
        <f t="shared" si="74"/>
        <v/>
      </c>
    </row>
    <row r="1240" spans="2:8" ht="11.25" customHeight="1" x14ac:dyDescent="0.2">
      <c r="B1240" s="91"/>
      <c r="C1240" s="92"/>
      <c r="D1240" s="293" t="str">
        <f t="shared" ref="D1240:D1303" si="76">IF($B1240="","","SP_LASTSALEPRICE")</f>
        <v/>
      </c>
      <c r="E1240" s="91" t="str">
        <f t="shared" si="75"/>
        <v/>
      </c>
      <c r="F1240" s="295"/>
      <c r="G1240" s="88" t="str">
        <f t="shared" ref="G1240:G1303" si="77">IF(OR($C1240="",$C1241=""),"",IFERROR((C1240/C1241-1)*100,0))</f>
        <v/>
      </c>
      <c r="H1240" s="88" t="str">
        <f t="shared" ref="H1240:H1303" si="78">IF(OR($F1240="",$F1241=""),"",IFERROR((F1240/F1241-1)*100,0))</f>
        <v/>
      </c>
    </row>
    <row r="1241" spans="2:8" ht="11.25" customHeight="1" x14ac:dyDescent="0.2">
      <c r="B1241" s="91"/>
      <c r="C1241" s="92"/>
      <c r="D1241" s="293" t="str">
        <f t="shared" si="76"/>
        <v/>
      </c>
      <c r="E1241" s="91" t="str">
        <f t="shared" ref="E1241:E1304" si="79">IF($B1241="","",IF(WEEKDAY($B1241,11)=6,$B1241-1,IF(WEEKDAY($B1241,11)=7,$B1241-2,$B1241)))</f>
        <v/>
      </c>
      <c r="F1241" s="295"/>
      <c r="G1241" s="88" t="str">
        <f t="shared" si="77"/>
        <v/>
      </c>
      <c r="H1241" s="88" t="str">
        <f t="shared" si="78"/>
        <v/>
      </c>
    </row>
    <row r="1242" spans="2:8" ht="11.25" customHeight="1" x14ac:dyDescent="0.2">
      <c r="B1242" s="91"/>
      <c r="C1242" s="92"/>
      <c r="D1242" s="293" t="str">
        <f t="shared" si="76"/>
        <v/>
      </c>
      <c r="E1242" s="91" t="str">
        <f t="shared" si="79"/>
        <v/>
      </c>
      <c r="F1242" s="295"/>
      <c r="G1242" s="88" t="str">
        <f t="shared" si="77"/>
        <v/>
      </c>
      <c r="H1242" s="88" t="str">
        <f t="shared" si="78"/>
        <v/>
      </c>
    </row>
    <row r="1243" spans="2:8" ht="11.25" customHeight="1" x14ac:dyDescent="0.2">
      <c r="B1243" s="91"/>
      <c r="C1243" s="92"/>
      <c r="D1243" s="293" t="str">
        <f t="shared" si="76"/>
        <v/>
      </c>
      <c r="E1243" s="91" t="str">
        <f t="shared" si="79"/>
        <v/>
      </c>
      <c r="F1243" s="295"/>
      <c r="G1243" s="88" t="str">
        <f t="shared" si="77"/>
        <v/>
      </c>
      <c r="H1243" s="88" t="str">
        <f t="shared" si="78"/>
        <v/>
      </c>
    </row>
    <row r="1244" spans="2:8" ht="11.25" customHeight="1" x14ac:dyDescent="0.2">
      <c r="B1244" s="91"/>
      <c r="C1244" s="92"/>
      <c r="D1244" s="293" t="str">
        <f t="shared" si="76"/>
        <v/>
      </c>
      <c r="E1244" s="91" t="str">
        <f t="shared" si="79"/>
        <v/>
      </c>
      <c r="F1244" s="295"/>
      <c r="G1244" s="88" t="str">
        <f t="shared" si="77"/>
        <v/>
      </c>
      <c r="H1244" s="88" t="str">
        <f t="shared" si="78"/>
        <v/>
      </c>
    </row>
    <row r="1245" spans="2:8" ht="11.25" customHeight="1" x14ac:dyDescent="0.2">
      <c r="B1245" s="91"/>
      <c r="C1245" s="92"/>
      <c r="D1245" s="293" t="str">
        <f t="shared" si="76"/>
        <v/>
      </c>
      <c r="E1245" s="91" t="str">
        <f t="shared" si="79"/>
        <v/>
      </c>
      <c r="F1245" s="295"/>
      <c r="G1245" s="88" t="str">
        <f t="shared" si="77"/>
        <v/>
      </c>
      <c r="H1245" s="88" t="str">
        <f t="shared" si="78"/>
        <v/>
      </c>
    </row>
    <row r="1246" spans="2:8" ht="11.25" customHeight="1" x14ac:dyDescent="0.2">
      <c r="B1246" s="91"/>
      <c r="C1246" s="92"/>
      <c r="D1246" s="293" t="str">
        <f t="shared" si="76"/>
        <v/>
      </c>
      <c r="E1246" s="91" t="str">
        <f t="shared" si="79"/>
        <v/>
      </c>
      <c r="F1246" s="295"/>
      <c r="G1246" s="88" t="str">
        <f t="shared" si="77"/>
        <v/>
      </c>
      <c r="H1246" s="88" t="str">
        <f t="shared" si="78"/>
        <v/>
      </c>
    </row>
    <row r="1247" spans="2:8" ht="11.25" customHeight="1" x14ac:dyDescent="0.2">
      <c r="B1247" s="91"/>
      <c r="C1247" s="92"/>
      <c r="D1247" s="293" t="str">
        <f t="shared" si="76"/>
        <v/>
      </c>
      <c r="E1247" s="91" t="str">
        <f t="shared" si="79"/>
        <v/>
      </c>
      <c r="F1247" s="295"/>
      <c r="G1247" s="88" t="str">
        <f t="shared" si="77"/>
        <v/>
      </c>
      <c r="H1247" s="88" t="str">
        <f t="shared" si="78"/>
        <v/>
      </c>
    </row>
    <row r="1248" spans="2:8" ht="11.25" customHeight="1" x14ac:dyDescent="0.2">
      <c r="B1248" s="91"/>
      <c r="C1248" s="92"/>
      <c r="D1248" s="293" t="str">
        <f t="shared" si="76"/>
        <v/>
      </c>
      <c r="E1248" s="91" t="str">
        <f t="shared" si="79"/>
        <v/>
      </c>
      <c r="F1248" s="295"/>
      <c r="G1248" s="88" t="str">
        <f t="shared" si="77"/>
        <v/>
      </c>
      <c r="H1248" s="88" t="str">
        <f t="shared" si="78"/>
        <v/>
      </c>
    </row>
    <row r="1249" spans="2:8" ht="11.25" customHeight="1" x14ac:dyDescent="0.2">
      <c r="B1249" s="91"/>
      <c r="C1249" s="92"/>
      <c r="D1249" s="293" t="str">
        <f t="shared" si="76"/>
        <v/>
      </c>
      <c r="E1249" s="91" t="str">
        <f t="shared" si="79"/>
        <v/>
      </c>
      <c r="F1249" s="295"/>
      <c r="G1249" s="88" t="str">
        <f t="shared" si="77"/>
        <v/>
      </c>
      <c r="H1249" s="88" t="str">
        <f t="shared" si="78"/>
        <v/>
      </c>
    </row>
    <row r="1250" spans="2:8" ht="11.25" customHeight="1" x14ac:dyDescent="0.2">
      <c r="B1250" s="91"/>
      <c r="C1250" s="92"/>
      <c r="D1250" s="293" t="str">
        <f t="shared" si="76"/>
        <v/>
      </c>
      <c r="E1250" s="91" t="str">
        <f t="shared" si="79"/>
        <v/>
      </c>
      <c r="F1250" s="295"/>
      <c r="G1250" s="88" t="str">
        <f t="shared" si="77"/>
        <v/>
      </c>
      <c r="H1250" s="88" t="str">
        <f t="shared" si="78"/>
        <v/>
      </c>
    </row>
    <row r="1251" spans="2:8" ht="11.25" customHeight="1" x14ac:dyDescent="0.2">
      <c r="B1251" s="91"/>
      <c r="C1251" s="92"/>
      <c r="D1251" s="293" t="str">
        <f t="shared" si="76"/>
        <v/>
      </c>
      <c r="E1251" s="91" t="str">
        <f t="shared" si="79"/>
        <v/>
      </c>
      <c r="F1251" s="295"/>
      <c r="G1251" s="88" t="str">
        <f t="shared" si="77"/>
        <v/>
      </c>
      <c r="H1251" s="88" t="str">
        <f t="shared" si="78"/>
        <v/>
      </c>
    </row>
    <row r="1252" spans="2:8" ht="11.25" customHeight="1" x14ac:dyDescent="0.2">
      <c r="B1252" s="91"/>
      <c r="C1252" s="92"/>
      <c r="D1252" s="293" t="str">
        <f t="shared" si="76"/>
        <v/>
      </c>
      <c r="E1252" s="91" t="str">
        <f t="shared" si="79"/>
        <v/>
      </c>
      <c r="F1252" s="295"/>
      <c r="G1252" s="88" t="str">
        <f t="shared" si="77"/>
        <v/>
      </c>
      <c r="H1252" s="88" t="str">
        <f t="shared" si="78"/>
        <v/>
      </c>
    </row>
    <row r="1253" spans="2:8" ht="11.25" customHeight="1" x14ac:dyDescent="0.2">
      <c r="B1253" s="91"/>
      <c r="C1253" s="92"/>
      <c r="D1253" s="293" t="str">
        <f t="shared" si="76"/>
        <v/>
      </c>
      <c r="E1253" s="91" t="str">
        <f t="shared" si="79"/>
        <v/>
      </c>
      <c r="F1253" s="295"/>
      <c r="G1253" s="88" t="str">
        <f t="shared" si="77"/>
        <v/>
      </c>
      <c r="H1253" s="88" t="str">
        <f t="shared" si="78"/>
        <v/>
      </c>
    </row>
    <row r="1254" spans="2:8" ht="11.25" customHeight="1" x14ac:dyDescent="0.2">
      <c r="B1254" s="91"/>
      <c r="C1254" s="92"/>
      <c r="D1254" s="293" t="str">
        <f t="shared" si="76"/>
        <v/>
      </c>
      <c r="E1254" s="91" t="str">
        <f t="shared" si="79"/>
        <v/>
      </c>
      <c r="F1254" s="295"/>
      <c r="G1254" s="88" t="str">
        <f t="shared" si="77"/>
        <v/>
      </c>
      <c r="H1254" s="88" t="str">
        <f t="shared" si="78"/>
        <v/>
      </c>
    </row>
    <row r="1255" spans="2:8" ht="11.25" customHeight="1" x14ac:dyDescent="0.2">
      <c r="B1255" s="91"/>
      <c r="C1255" s="92"/>
      <c r="D1255" s="293" t="str">
        <f t="shared" si="76"/>
        <v/>
      </c>
      <c r="E1255" s="91" t="str">
        <f t="shared" si="79"/>
        <v/>
      </c>
      <c r="F1255" s="295"/>
      <c r="G1255" s="88" t="str">
        <f t="shared" si="77"/>
        <v/>
      </c>
      <c r="H1255" s="88" t="str">
        <f t="shared" si="78"/>
        <v/>
      </c>
    </row>
    <row r="1256" spans="2:8" ht="11.25" customHeight="1" x14ac:dyDescent="0.2">
      <c r="B1256" s="91"/>
      <c r="C1256" s="92"/>
      <c r="D1256" s="293" t="str">
        <f t="shared" si="76"/>
        <v/>
      </c>
      <c r="E1256" s="91" t="str">
        <f t="shared" si="79"/>
        <v/>
      </c>
      <c r="F1256" s="295"/>
      <c r="G1256" s="88" t="str">
        <f t="shared" si="77"/>
        <v/>
      </c>
      <c r="H1256" s="88" t="str">
        <f t="shared" si="78"/>
        <v/>
      </c>
    </row>
    <row r="1257" spans="2:8" ht="11.25" customHeight="1" x14ac:dyDescent="0.2">
      <c r="B1257" s="91"/>
      <c r="C1257" s="92"/>
      <c r="D1257" s="293" t="str">
        <f t="shared" si="76"/>
        <v/>
      </c>
      <c r="E1257" s="91" t="str">
        <f t="shared" si="79"/>
        <v/>
      </c>
      <c r="F1257" s="295"/>
      <c r="G1257" s="88" t="str">
        <f t="shared" si="77"/>
        <v/>
      </c>
      <c r="H1257" s="88" t="str">
        <f t="shared" si="78"/>
        <v/>
      </c>
    </row>
    <row r="1258" spans="2:8" ht="11.25" customHeight="1" x14ac:dyDescent="0.2">
      <c r="B1258" s="91"/>
      <c r="C1258" s="92"/>
      <c r="D1258" s="293" t="str">
        <f t="shared" si="76"/>
        <v/>
      </c>
      <c r="E1258" s="91" t="str">
        <f t="shared" si="79"/>
        <v/>
      </c>
      <c r="F1258" s="295"/>
      <c r="G1258" s="88" t="str">
        <f t="shared" si="77"/>
        <v/>
      </c>
      <c r="H1258" s="88" t="str">
        <f t="shared" si="78"/>
        <v/>
      </c>
    </row>
    <row r="1259" spans="2:8" ht="11.25" customHeight="1" x14ac:dyDescent="0.2">
      <c r="B1259" s="91"/>
      <c r="C1259" s="92"/>
      <c r="D1259" s="293" t="str">
        <f t="shared" si="76"/>
        <v/>
      </c>
      <c r="E1259" s="91" t="str">
        <f t="shared" si="79"/>
        <v/>
      </c>
      <c r="F1259" s="295"/>
      <c r="G1259" s="88" t="str">
        <f t="shared" si="77"/>
        <v/>
      </c>
      <c r="H1259" s="88" t="str">
        <f t="shared" si="78"/>
        <v/>
      </c>
    </row>
    <row r="1260" spans="2:8" ht="11.25" customHeight="1" x14ac:dyDescent="0.2">
      <c r="B1260" s="91"/>
      <c r="C1260" s="92"/>
      <c r="D1260" s="293" t="str">
        <f t="shared" si="76"/>
        <v/>
      </c>
      <c r="E1260" s="91" t="str">
        <f t="shared" si="79"/>
        <v/>
      </c>
      <c r="F1260" s="295"/>
      <c r="G1260" s="88" t="str">
        <f t="shared" si="77"/>
        <v/>
      </c>
      <c r="H1260" s="88" t="str">
        <f t="shared" si="78"/>
        <v/>
      </c>
    </row>
    <row r="1261" spans="2:8" ht="11.25" customHeight="1" x14ac:dyDescent="0.2">
      <c r="B1261" s="91"/>
      <c r="C1261" s="92"/>
      <c r="D1261" s="293" t="str">
        <f t="shared" si="76"/>
        <v/>
      </c>
      <c r="E1261" s="91" t="str">
        <f t="shared" si="79"/>
        <v/>
      </c>
      <c r="F1261" s="295"/>
      <c r="G1261" s="88" t="str">
        <f t="shared" si="77"/>
        <v/>
      </c>
      <c r="H1261" s="88" t="str">
        <f t="shared" si="78"/>
        <v/>
      </c>
    </row>
    <row r="1262" spans="2:8" ht="11.25" customHeight="1" x14ac:dyDescent="0.2">
      <c r="B1262" s="91"/>
      <c r="C1262" s="92"/>
      <c r="D1262" s="293" t="str">
        <f t="shared" si="76"/>
        <v/>
      </c>
      <c r="E1262" s="91" t="str">
        <f t="shared" si="79"/>
        <v/>
      </c>
      <c r="F1262" s="295"/>
      <c r="G1262" s="88" t="str">
        <f t="shared" si="77"/>
        <v/>
      </c>
      <c r="H1262" s="88" t="str">
        <f t="shared" si="78"/>
        <v/>
      </c>
    </row>
    <row r="1263" spans="2:8" ht="11.25" customHeight="1" x14ac:dyDescent="0.2">
      <c r="B1263" s="91"/>
      <c r="C1263" s="92"/>
      <c r="D1263" s="293" t="str">
        <f t="shared" si="76"/>
        <v/>
      </c>
      <c r="E1263" s="91" t="str">
        <f t="shared" si="79"/>
        <v/>
      </c>
      <c r="F1263" s="295"/>
      <c r="G1263" s="88" t="str">
        <f t="shared" si="77"/>
        <v/>
      </c>
      <c r="H1263" s="88" t="str">
        <f t="shared" si="78"/>
        <v/>
      </c>
    </row>
    <row r="1264" spans="2:8" ht="11.25" customHeight="1" x14ac:dyDescent="0.2">
      <c r="B1264" s="91"/>
      <c r="C1264" s="92"/>
      <c r="D1264" s="293" t="str">
        <f t="shared" si="76"/>
        <v/>
      </c>
      <c r="E1264" s="91" t="str">
        <f t="shared" si="79"/>
        <v/>
      </c>
      <c r="F1264" s="295"/>
      <c r="G1264" s="88" t="str">
        <f t="shared" si="77"/>
        <v/>
      </c>
      <c r="H1264" s="88" t="str">
        <f t="shared" si="78"/>
        <v/>
      </c>
    </row>
    <row r="1265" spans="2:8" ht="11.25" customHeight="1" x14ac:dyDescent="0.2">
      <c r="B1265" s="91"/>
      <c r="C1265" s="92"/>
      <c r="D1265" s="293" t="str">
        <f t="shared" si="76"/>
        <v/>
      </c>
      <c r="E1265" s="91" t="str">
        <f t="shared" si="79"/>
        <v/>
      </c>
      <c r="F1265" s="295"/>
      <c r="G1265" s="88" t="str">
        <f t="shared" si="77"/>
        <v/>
      </c>
      <c r="H1265" s="88" t="str">
        <f t="shared" si="78"/>
        <v/>
      </c>
    </row>
    <row r="1266" spans="2:8" ht="11.25" customHeight="1" x14ac:dyDescent="0.2">
      <c r="B1266" s="91"/>
      <c r="C1266" s="92"/>
      <c r="D1266" s="293" t="str">
        <f t="shared" si="76"/>
        <v/>
      </c>
      <c r="E1266" s="91" t="str">
        <f t="shared" si="79"/>
        <v/>
      </c>
      <c r="F1266" s="295"/>
      <c r="G1266" s="88" t="str">
        <f t="shared" si="77"/>
        <v/>
      </c>
      <c r="H1266" s="88" t="str">
        <f t="shared" si="78"/>
        <v/>
      </c>
    </row>
    <row r="1267" spans="2:8" ht="11.25" customHeight="1" x14ac:dyDescent="0.2">
      <c r="B1267" s="91"/>
      <c r="C1267" s="92"/>
      <c r="D1267" s="293" t="str">
        <f t="shared" si="76"/>
        <v/>
      </c>
      <c r="E1267" s="91" t="str">
        <f t="shared" si="79"/>
        <v/>
      </c>
      <c r="F1267" s="295"/>
      <c r="G1267" s="88" t="str">
        <f t="shared" si="77"/>
        <v/>
      </c>
      <c r="H1267" s="88" t="str">
        <f t="shared" si="78"/>
        <v/>
      </c>
    </row>
    <row r="1268" spans="2:8" ht="11.25" customHeight="1" x14ac:dyDescent="0.2">
      <c r="B1268" s="91"/>
      <c r="C1268" s="92"/>
      <c r="D1268" s="293" t="str">
        <f t="shared" si="76"/>
        <v/>
      </c>
      <c r="E1268" s="91" t="str">
        <f t="shared" si="79"/>
        <v/>
      </c>
      <c r="F1268" s="295"/>
      <c r="G1268" s="88" t="str">
        <f t="shared" si="77"/>
        <v/>
      </c>
      <c r="H1268" s="88" t="str">
        <f t="shared" si="78"/>
        <v/>
      </c>
    </row>
    <row r="1269" spans="2:8" ht="11.25" customHeight="1" x14ac:dyDescent="0.2">
      <c r="B1269" s="91"/>
      <c r="C1269" s="92"/>
      <c r="D1269" s="293" t="str">
        <f t="shared" si="76"/>
        <v/>
      </c>
      <c r="E1269" s="91" t="str">
        <f t="shared" si="79"/>
        <v/>
      </c>
      <c r="F1269" s="295"/>
      <c r="G1269" s="88" t="str">
        <f t="shared" si="77"/>
        <v/>
      </c>
      <c r="H1269" s="88" t="str">
        <f t="shared" si="78"/>
        <v/>
      </c>
    </row>
    <row r="1270" spans="2:8" ht="11.25" customHeight="1" x14ac:dyDescent="0.2">
      <c r="B1270" s="91"/>
      <c r="C1270" s="92"/>
      <c r="D1270" s="293" t="str">
        <f t="shared" si="76"/>
        <v/>
      </c>
      <c r="E1270" s="91" t="str">
        <f t="shared" si="79"/>
        <v/>
      </c>
      <c r="F1270" s="295"/>
      <c r="G1270" s="88" t="str">
        <f t="shared" si="77"/>
        <v/>
      </c>
      <c r="H1270" s="88" t="str">
        <f t="shared" si="78"/>
        <v/>
      </c>
    </row>
    <row r="1271" spans="2:8" ht="11.25" customHeight="1" x14ac:dyDescent="0.2">
      <c r="B1271" s="91"/>
      <c r="C1271" s="92"/>
      <c r="D1271" s="293" t="str">
        <f t="shared" si="76"/>
        <v/>
      </c>
      <c r="E1271" s="91" t="str">
        <f t="shared" si="79"/>
        <v/>
      </c>
      <c r="F1271" s="295"/>
      <c r="G1271" s="88" t="str">
        <f t="shared" si="77"/>
        <v/>
      </c>
      <c r="H1271" s="88" t="str">
        <f t="shared" si="78"/>
        <v/>
      </c>
    </row>
    <row r="1272" spans="2:8" ht="11.25" customHeight="1" x14ac:dyDescent="0.2">
      <c r="B1272" s="91"/>
      <c r="C1272" s="92"/>
      <c r="D1272" s="293" t="str">
        <f t="shared" si="76"/>
        <v/>
      </c>
      <c r="E1272" s="91" t="str">
        <f t="shared" si="79"/>
        <v/>
      </c>
      <c r="F1272" s="295"/>
      <c r="G1272" s="88" t="str">
        <f t="shared" si="77"/>
        <v/>
      </c>
      <c r="H1272" s="88" t="str">
        <f t="shared" si="78"/>
        <v/>
      </c>
    </row>
    <row r="1273" spans="2:8" ht="11.25" customHeight="1" x14ac:dyDescent="0.2">
      <c r="B1273" s="91"/>
      <c r="C1273" s="92"/>
      <c r="D1273" s="293" t="str">
        <f t="shared" si="76"/>
        <v/>
      </c>
      <c r="E1273" s="91" t="str">
        <f t="shared" si="79"/>
        <v/>
      </c>
      <c r="F1273" s="295"/>
      <c r="G1273" s="88" t="str">
        <f t="shared" si="77"/>
        <v/>
      </c>
      <c r="H1273" s="88" t="str">
        <f t="shared" si="78"/>
        <v/>
      </c>
    </row>
    <row r="1274" spans="2:8" ht="11.25" customHeight="1" x14ac:dyDescent="0.2">
      <c r="B1274" s="91"/>
      <c r="C1274" s="92"/>
      <c r="D1274" s="293" t="str">
        <f t="shared" si="76"/>
        <v/>
      </c>
      <c r="E1274" s="91" t="str">
        <f t="shared" si="79"/>
        <v/>
      </c>
      <c r="F1274" s="295"/>
      <c r="G1274" s="88" t="str">
        <f t="shared" si="77"/>
        <v/>
      </c>
      <c r="H1274" s="88" t="str">
        <f t="shared" si="78"/>
        <v/>
      </c>
    </row>
    <row r="1275" spans="2:8" ht="11.25" customHeight="1" x14ac:dyDescent="0.2">
      <c r="B1275" s="91"/>
      <c r="C1275" s="92"/>
      <c r="D1275" s="293" t="str">
        <f t="shared" si="76"/>
        <v/>
      </c>
      <c r="E1275" s="91" t="str">
        <f t="shared" si="79"/>
        <v/>
      </c>
      <c r="F1275" s="295"/>
      <c r="G1275" s="88" t="str">
        <f t="shared" si="77"/>
        <v/>
      </c>
      <c r="H1275" s="88" t="str">
        <f t="shared" si="78"/>
        <v/>
      </c>
    </row>
    <row r="1276" spans="2:8" ht="11.25" customHeight="1" x14ac:dyDescent="0.2">
      <c r="B1276" s="91"/>
      <c r="C1276" s="92"/>
      <c r="D1276" s="293" t="str">
        <f t="shared" si="76"/>
        <v/>
      </c>
      <c r="E1276" s="91" t="str">
        <f t="shared" si="79"/>
        <v/>
      </c>
      <c r="F1276" s="295"/>
      <c r="G1276" s="88" t="str">
        <f t="shared" si="77"/>
        <v/>
      </c>
      <c r="H1276" s="88" t="str">
        <f t="shared" si="78"/>
        <v/>
      </c>
    </row>
    <row r="1277" spans="2:8" ht="11.25" customHeight="1" x14ac:dyDescent="0.2">
      <c r="B1277" s="91"/>
      <c r="C1277" s="92"/>
      <c r="D1277" s="293" t="str">
        <f t="shared" si="76"/>
        <v/>
      </c>
      <c r="E1277" s="91" t="str">
        <f t="shared" si="79"/>
        <v/>
      </c>
      <c r="F1277" s="295"/>
      <c r="G1277" s="88" t="str">
        <f t="shared" si="77"/>
        <v/>
      </c>
      <c r="H1277" s="88" t="str">
        <f t="shared" si="78"/>
        <v/>
      </c>
    </row>
    <row r="1278" spans="2:8" ht="11.25" customHeight="1" x14ac:dyDescent="0.2">
      <c r="B1278" s="91"/>
      <c r="C1278" s="92"/>
      <c r="D1278" s="293" t="str">
        <f t="shared" si="76"/>
        <v/>
      </c>
      <c r="E1278" s="91" t="str">
        <f t="shared" si="79"/>
        <v/>
      </c>
      <c r="F1278" s="295"/>
      <c r="G1278" s="88" t="str">
        <f t="shared" si="77"/>
        <v/>
      </c>
      <c r="H1278" s="88" t="str">
        <f t="shared" si="78"/>
        <v/>
      </c>
    </row>
    <row r="1279" spans="2:8" ht="11.25" customHeight="1" x14ac:dyDescent="0.2">
      <c r="B1279" s="91"/>
      <c r="C1279" s="92"/>
      <c r="D1279" s="293" t="str">
        <f t="shared" si="76"/>
        <v/>
      </c>
      <c r="E1279" s="91" t="str">
        <f t="shared" si="79"/>
        <v/>
      </c>
      <c r="F1279" s="295"/>
      <c r="G1279" s="88" t="str">
        <f t="shared" si="77"/>
        <v/>
      </c>
      <c r="H1279" s="88" t="str">
        <f t="shared" si="78"/>
        <v/>
      </c>
    </row>
    <row r="1280" spans="2:8" ht="11.25" customHeight="1" x14ac:dyDescent="0.2">
      <c r="B1280" s="91"/>
      <c r="C1280" s="92"/>
      <c r="D1280" s="293" t="str">
        <f t="shared" si="76"/>
        <v/>
      </c>
      <c r="E1280" s="91" t="str">
        <f t="shared" si="79"/>
        <v/>
      </c>
      <c r="F1280" s="295"/>
      <c r="G1280" s="88" t="str">
        <f t="shared" si="77"/>
        <v/>
      </c>
      <c r="H1280" s="88" t="str">
        <f t="shared" si="78"/>
        <v/>
      </c>
    </row>
    <row r="1281" spans="2:8" ht="11.25" customHeight="1" x14ac:dyDescent="0.2">
      <c r="B1281" s="91"/>
      <c r="C1281" s="92"/>
      <c r="D1281" s="293" t="str">
        <f t="shared" si="76"/>
        <v/>
      </c>
      <c r="E1281" s="91" t="str">
        <f t="shared" si="79"/>
        <v/>
      </c>
      <c r="F1281" s="295"/>
      <c r="G1281" s="88" t="str">
        <f t="shared" si="77"/>
        <v/>
      </c>
      <c r="H1281" s="88" t="str">
        <f t="shared" si="78"/>
        <v/>
      </c>
    </row>
    <row r="1282" spans="2:8" ht="11.25" customHeight="1" x14ac:dyDescent="0.2">
      <c r="B1282" s="91"/>
      <c r="C1282" s="92"/>
      <c r="D1282" s="293" t="str">
        <f t="shared" si="76"/>
        <v/>
      </c>
      <c r="E1282" s="91" t="str">
        <f t="shared" si="79"/>
        <v/>
      </c>
      <c r="F1282" s="295"/>
      <c r="G1282" s="88" t="str">
        <f t="shared" si="77"/>
        <v/>
      </c>
      <c r="H1282" s="88" t="str">
        <f t="shared" si="78"/>
        <v/>
      </c>
    </row>
    <row r="1283" spans="2:8" ht="11.25" customHeight="1" x14ac:dyDescent="0.2">
      <c r="B1283" s="91"/>
      <c r="C1283" s="92"/>
      <c r="D1283" s="293" t="str">
        <f t="shared" si="76"/>
        <v/>
      </c>
      <c r="E1283" s="91" t="str">
        <f t="shared" si="79"/>
        <v/>
      </c>
      <c r="F1283" s="295"/>
      <c r="G1283" s="88" t="str">
        <f t="shared" si="77"/>
        <v/>
      </c>
      <c r="H1283" s="88" t="str">
        <f t="shared" si="78"/>
        <v/>
      </c>
    </row>
    <row r="1284" spans="2:8" ht="11.25" customHeight="1" x14ac:dyDescent="0.2">
      <c r="B1284" s="91"/>
      <c r="C1284" s="92"/>
      <c r="D1284" s="293" t="str">
        <f t="shared" si="76"/>
        <v/>
      </c>
      <c r="E1284" s="91" t="str">
        <f t="shared" si="79"/>
        <v/>
      </c>
      <c r="F1284" s="295"/>
      <c r="G1284" s="88" t="str">
        <f t="shared" si="77"/>
        <v/>
      </c>
      <c r="H1284" s="88" t="str">
        <f t="shared" si="78"/>
        <v/>
      </c>
    </row>
    <row r="1285" spans="2:8" ht="11.25" customHeight="1" x14ac:dyDescent="0.2">
      <c r="B1285" s="91"/>
      <c r="C1285" s="92"/>
      <c r="D1285" s="293" t="str">
        <f t="shared" si="76"/>
        <v/>
      </c>
      <c r="E1285" s="91" t="str">
        <f t="shared" si="79"/>
        <v/>
      </c>
      <c r="F1285" s="295"/>
      <c r="G1285" s="88" t="str">
        <f t="shared" si="77"/>
        <v/>
      </c>
      <c r="H1285" s="88" t="str">
        <f t="shared" si="78"/>
        <v/>
      </c>
    </row>
    <row r="1286" spans="2:8" ht="11.25" customHeight="1" x14ac:dyDescent="0.2">
      <c r="B1286" s="91"/>
      <c r="C1286" s="92"/>
      <c r="D1286" s="293" t="str">
        <f t="shared" si="76"/>
        <v/>
      </c>
      <c r="E1286" s="91" t="str">
        <f t="shared" si="79"/>
        <v/>
      </c>
      <c r="F1286" s="295"/>
      <c r="G1286" s="88" t="str">
        <f t="shared" si="77"/>
        <v/>
      </c>
      <c r="H1286" s="88" t="str">
        <f t="shared" si="78"/>
        <v/>
      </c>
    </row>
    <row r="1287" spans="2:8" ht="11.25" customHeight="1" x14ac:dyDescent="0.2">
      <c r="B1287" s="91"/>
      <c r="C1287" s="92"/>
      <c r="D1287" s="293" t="str">
        <f t="shared" si="76"/>
        <v/>
      </c>
      <c r="E1287" s="91" t="str">
        <f t="shared" si="79"/>
        <v/>
      </c>
      <c r="F1287" s="295"/>
      <c r="G1287" s="88" t="str">
        <f t="shared" si="77"/>
        <v/>
      </c>
      <c r="H1287" s="88" t="str">
        <f t="shared" si="78"/>
        <v/>
      </c>
    </row>
    <row r="1288" spans="2:8" ht="11.25" customHeight="1" x14ac:dyDescent="0.2">
      <c r="B1288" s="91"/>
      <c r="C1288" s="92"/>
      <c r="D1288" s="293" t="str">
        <f t="shared" si="76"/>
        <v/>
      </c>
      <c r="E1288" s="91" t="str">
        <f t="shared" si="79"/>
        <v/>
      </c>
      <c r="F1288" s="295"/>
      <c r="G1288" s="88" t="str">
        <f t="shared" si="77"/>
        <v/>
      </c>
      <c r="H1288" s="88" t="str">
        <f t="shared" si="78"/>
        <v/>
      </c>
    </row>
    <row r="1289" spans="2:8" ht="11.25" customHeight="1" x14ac:dyDescent="0.2">
      <c r="B1289" s="91"/>
      <c r="C1289" s="92"/>
      <c r="D1289" s="293" t="str">
        <f t="shared" si="76"/>
        <v/>
      </c>
      <c r="E1289" s="91" t="str">
        <f t="shared" si="79"/>
        <v/>
      </c>
      <c r="F1289" s="295"/>
      <c r="G1289" s="88" t="str">
        <f t="shared" si="77"/>
        <v/>
      </c>
      <c r="H1289" s="88" t="str">
        <f t="shared" si="78"/>
        <v/>
      </c>
    </row>
    <row r="1290" spans="2:8" ht="11.25" customHeight="1" x14ac:dyDescent="0.2">
      <c r="B1290" s="91"/>
      <c r="C1290" s="92"/>
      <c r="D1290" s="293" t="str">
        <f t="shared" si="76"/>
        <v/>
      </c>
      <c r="E1290" s="91" t="str">
        <f t="shared" si="79"/>
        <v/>
      </c>
      <c r="F1290" s="295"/>
      <c r="G1290" s="88" t="str">
        <f t="shared" si="77"/>
        <v/>
      </c>
      <c r="H1290" s="88" t="str">
        <f t="shared" si="78"/>
        <v/>
      </c>
    </row>
    <row r="1291" spans="2:8" ht="11.25" customHeight="1" x14ac:dyDescent="0.2">
      <c r="B1291" s="91"/>
      <c r="C1291" s="92"/>
      <c r="D1291" s="293" t="str">
        <f t="shared" si="76"/>
        <v/>
      </c>
      <c r="E1291" s="91" t="str">
        <f t="shared" si="79"/>
        <v/>
      </c>
      <c r="F1291" s="295"/>
      <c r="G1291" s="88" t="str">
        <f t="shared" si="77"/>
        <v/>
      </c>
      <c r="H1291" s="88" t="str">
        <f t="shared" si="78"/>
        <v/>
      </c>
    </row>
    <row r="1292" spans="2:8" ht="11.25" customHeight="1" x14ac:dyDescent="0.2">
      <c r="B1292" s="91"/>
      <c r="C1292" s="92"/>
      <c r="D1292" s="293" t="str">
        <f t="shared" si="76"/>
        <v/>
      </c>
      <c r="E1292" s="91" t="str">
        <f t="shared" si="79"/>
        <v/>
      </c>
      <c r="F1292" s="295"/>
      <c r="G1292" s="88" t="str">
        <f t="shared" si="77"/>
        <v/>
      </c>
      <c r="H1292" s="88" t="str">
        <f t="shared" si="78"/>
        <v/>
      </c>
    </row>
    <row r="1293" spans="2:8" ht="11.25" customHeight="1" x14ac:dyDescent="0.2">
      <c r="B1293" s="91"/>
      <c r="C1293" s="92"/>
      <c r="D1293" s="293" t="str">
        <f t="shared" si="76"/>
        <v/>
      </c>
      <c r="E1293" s="91" t="str">
        <f t="shared" si="79"/>
        <v/>
      </c>
      <c r="F1293" s="295"/>
      <c r="G1293" s="88" t="str">
        <f t="shared" si="77"/>
        <v/>
      </c>
      <c r="H1293" s="88" t="str">
        <f t="shared" si="78"/>
        <v/>
      </c>
    </row>
    <row r="1294" spans="2:8" ht="11.25" customHeight="1" x14ac:dyDescent="0.2">
      <c r="B1294" s="91"/>
      <c r="C1294" s="92"/>
      <c r="D1294" s="293" t="str">
        <f t="shared" si="76"/>
        <v/>
      </c>
      <c r="E1294" s="91" t="str">
        <f t="shared" si="79"/>
        <v/>
      </c>
      <c r="F1294" s="295"/>
      <c r="G1294" s="88" t="str">
        <f t="shared" si="77"/>
        <v/>
      </c>
      <c r="H1294" s="88" t="str">
        <f t="shared" si="78"/>
        <v/>
      </c>
    </row>
    <row r="1295" spans="2:8" ht="11.25" customHeight="1" x14ac:dyDescent="0.2">
      <c r="B1295" s="91"/>
      <c r="C1295" s="92"/>
      <c r="D1295" s="293" t="str">
        <f t="shared" si="76"/>
        <v/>
      </c>
      <c r="E1295" s="91" t="str">
        <f t="shared" si="79"/>
        <v/>
      </c>
      <c r="F1295" s="295"/>
      <c r="G1295" s="88" t="str">
        <f t="shared" si="77"/>
        <v/>
      </c>
      <c r="H1295" s="88" t="str">
        <f t="shared" si="78"/>
        <v/>
      </c>
    </row>
    <row r="1296" spans="2:8" ht="11.25" customHeight="1" x14ac:dyDescent="0.2">
      <c r="B1296" s="91"/>
      <c r="C1296" s="92"/>
      <c r="D1296" s="293" t="str">
        <f t="shared" si="76"/>
        <v/>
      </c>
      <c r="E1296" s="91" t="str">
        <f t="shared" si="79"/>
        <v/>
      </c>
      <c r="F1296" s="295"/>
      <c r="G1296" s="88" t="str">
        <f t="shared" si="77"/>
        <v/>
      </c>
      <c r="H1296" s="88" t="str">
        <f t="shared" si="78"/>
        <v/>
      </c>
    </row>
    <row r="1297" spans="2:8" ht="11.25" customHeight="1" x14ac:dyDescent="0.2">
      <c r="B1297" s="91"/>
      <c r="C1297" s="92"/>
      <c r="D1297" s="293" t="str">
        <f t="shared" si="76"/>
        <v/>
      </c>
      <c r="E1297" s="91" t="str">
        <f t="shared" si="79"/>
        <v/>
      </c>
      <c r="F1297" s="295"/>
      <c r="G1297" s="88" t="str">
        <f t="shared" si="77"/>
        <v/>
      </c>
      <c r="H1297" s="88" t="str">
        <f t="shared" si="78"/>
        <v/>
      </c>
    </row>
    <row r="1298" spans="2:8" ht="11.25" customHeight="1" x14ac:dyDescent="0.2">
      <c r="B1298" s="91"/>
      <c r="C1298" s="92"/>
      <c r="D1298" s="293" t="str">
        <f t="shared" si="76"/>
        <v/>
      </c>
      <c r="E1298" s="91" t="str">
        <f t="shared" si="79"/>
        <v/>
      </c>
      <c r="F1298" s="295"/>
      <c r="G1298" s="88" t="str">
        <f t="shared" si="77"/>
        <v/>
      </c>
      <c r="H1298" s="88" t="str">
        <f t="shared" si="78"/>
        <v/>
      </c>
    </row>
    <row r="1299" spans="2:8" ht="11.25" customHeight="1" x14ac:dyDescent="0.2">
      <c r="B1299" s="91"/>
      <c r="C1299" s="92"/>
      <c r="D1299" s="293" t="str">
        <f t="shared" si="76"/>
        <v/>
      </c>
      <c r="E1299" s="91" t="str">
        <f t="shared" si="79"/>
        <v/>
      </c>
      <c r="F1299" s="295"/>
      <c r="G1299" s="88" t="str">
        <f t="shared" si="77"/>
        <v/>
      </c>
      <c r="H1299" s="88" t="str">
        <f t="shared" si="78"/>
        <v/>
      </c>
    </row>
    <row r="1300" spans="2:8" ht="11.25" customHeight="1" x14ac:dyDescent="0.2">
      <c r="B1300" s="91"/>
      <c r="C1300" s="92"/>
      <c r="D1300" s="293" t="str">
        <f t="shared" si="76"/>
        <v/>
      </c>
      <c r="E1300" s="91" t="str">
        <f t="shared" si="79"/>
        <v/>
      </c>
      <c r="F1300" s="295"/>
      <c r="G1300" s="88" t="str">
        <f t="shared" si="77"/>
        <v/>
      </c>
      <c r="H1300" s="88" t="str">
        <f t="shared" si="78"/>
        <v/>
      </c>
    </row>
    <row r="1301" spans="2:8" ht="11.25" customHeight="1" x14ac:dyDescent="0.2">
      <c r="B1301" s="91"/>
      <c r="C1301" s="92"/>
      <c r="D1301" s="293" t="str">
        <f t="shared" si="76"/>
        <v/>
      </c>
      <c r="E1301" s="91" t="str">
        <f t="shared" si="79"/>
        <v/>
      </c>
      <c r="F1301" s="295"/>
      <c r="G1301" s="88" t="str">
        <f t="shared" si="77"/>
        <v/>
      </c>
      <c r="H1301" s="88" t="str">
        <f t="shared" si="78"/>
        <v/>
      </c>
    </row>
    <row r="1302" spans="2:8" ht="11.25" customHeight="1" x14ac:dyDescent="0.2">
      <c r="B1302" s="91"/>
      <c r="C1302" s="92"/>
      <c r="D1302" s="293" t="str">
        <f t="shared" si="76"/>
        <v/>
      </c>
      <c r="E1302" s="91" t="str">
        <f t="shared" si="79"/>
        <v/>
      </c>
      <c r="F1302" s="295"/>
      <c r="G1302" s="88" t="str">
        <f t="shared" si="77"/>
        <v/>
      </c>
      <c r="H1302" s="88" t="str">
        <f t="shared" si="78"/>
        <v/>
      </c>
    </row>
    <row r="1303" spans="2:8" ht="11.25" customHeight="1" x14ac:dyDescent="0.2">
      <c r="B1303" s="91"/>
      <c r="C1303" s="92"/>
      <c r="D1303" s="293" t="str">
        <f t="shared" si="76"/>
        <v/>
      </c>
      <c r="E1303" s="91" t="str">
        <f t="shared" si="79"/>
        <v/>
      </c>
      <c r="F1303" s="295"/>
      <c r="G1303" s="88" t="str">
        <f t="shared" si="77"/>
        <v/>
      </c>
      <c r="H1303" s="88" t="str">
        <f t="shared" si="78"/>
        <v/>
      </c>
    </row>
    <row r="1304" spans="2:8" ht="11.25" customHeight="1" x14ac:dyDescent="0.2">
      <c r="B1304" s="91"/>
      <c r="C1304" s="92"/>
      <c r="D1304" s="293" t="str">
        <f t="shared" ref="D1304:D1367" si="80">IF($B1304="","","SP_LASTSALEPRICE")</f>
        <v/>
      </c>
      <c r="E1304" s="91" t="str">
        <f t="shared" si="79"/>
        <v/>
      </c>
      <c r="F1304" s="295"/>
      <c r="G1304" s="88" t="str">
        <f t="shared" ref="G1304:G1367" si="81">IF(OR($C1304="",$C1305=""),"",IFERROR((C1304/C1305-1)*100,0))</f>
        <v/>
      </c>
      <c r="H1304" s="88" t="str">
        <f t="shared" ref="H1304:H1367" si="82">IF(OR($F1304="",$F1305=""),"",IFERROR((F1304/F1305-1)*100,0))</f>
        <v/>
      </c>
    </row>
    <row r="1305" spans="2:8" ht="11.25" customHeight="1" x14ac:dyDescent="0.2">
      <c r="B1305" s="91"/>
      <c r="C1305" s="92"/>
      <c r="D1305" s="293" t="str">
        <f t="shared" si="80"/>
        <v/>
      </c>
      <c r="E1305" s="91" t="str">
        <f t="shared" ref="E1305:E1368" si="83">IF($B1305="","",IF(WEEKDAY($B1305,11)=6,$B1305-1,IF(WEEKDAY($B1305,11)=7,$B1305-2,$B1305)))</f>
        <v/>
      </c>
      <c r="F1305" s="295"/>
      <c r="G1305" s="88" t="str">
        <f t="shared" si="81"/>
        <v/>
      </c>
      <c r="H1305" s="88" t="str">
        <f t="shared" si="82"/>
        <v/>
      </c>
    </row>
    <row r="1306" spans="2:8" ht="11.25" customHeight="1" x14ac:dyDescent="0.2">
      <c r="B1306" s="91"/>
      <c r="C1306" s="92"/>
      <c r="D1306" s="293" t="str">
        <f t="shared" si="80"/>
        <v/>
      </c>
      <c r="E1306" s="91" t="str">
        <f t="shared" si="83"/>
        <v/>
      </c>
      <c r="F1306" s="295"/>
      <c r="G1306" s="88" t="str">
        <f t="shared" si="81"/>
        <v/>
      </c>
      <c r="H1306" s="88" t="str">
        <f t="shared" si="82"/>
        <v/>
      </c>
    </row>
    <row r="1307" spans="2:8" ht="11.25" customHeight="1" x14ac:dyDescent="0.2">
      <c r="B1307" s="91"/>
      <c r="C1307" s="92"/>
      <c r="D1307" s="293" t="str">
        <f t="shared" si="80"/>
        <v/>
      </c>
      <c r="E1307" s="91" t="str">
        <f t="shared" si="83"/>
        <v/>
      </c>
      <c r="F1307" s="295"/>
      <c r="G1307" s="88" t="str">
        <f t="shared" si="81"/>
        <v/>
      </c>
      <c r="H1307" s="88" t="str">
        <f t="shared" si="82"/>
        <v/>
      </c>
    </row>
    <row r="1308" spans="2:8" ht="11.25" customHeight="1" x14ac:dyDescent="0.2">
      <c r="B1308" s="91"/>
      <c r="C1308" s="92"/>
      <c r="D1308" s="293" t="str">
        <f t="shared" si="80"/>
        <v/>
      </c>
      <c r="E1308" s="91" t="str">
        <f t="shared" si="83"/>
        <v/>
      </c>
      <c r="F1308" s="295"/>
      <c r="G1308" s="88" t="str">
        <f t="shared" si="81"/>
        <v/>
      </c>
      <c r="H1308" s="88" t="str">
        <f t="shared" si="82"/>
        <v/>
      </c>
    </row>
    <row r="1309" spans="2:8" ht="11.25" customHeight="1" x14ac:dyDescent="0.2">
      <c r="B1309" s="91"/>
      <c r="C1309" s="92"/>
      <c r="D1309" s="293" t="str">
        <f t="shared" si="80"/>
        <v/>
      </c>
      <c r="E1309" s="91" t="str">
        <f t="shared" si="83"/>
        <v/>
      </c>
      <c r="F1309" s="295"/>
      <c r="G1309" s="88" t="str">
        <f t="shared" si="81"/>
        <v/>
      </c>
      <c r="H1309" s="88" t="str">
        <f t="shared" si="82"/>
        <v/>
      </c>
    </row>
    <row r="1310" spans="2:8" ht="11.25" customHeight="1" x14ac:dyDescent="0.2">
      <c r="B1310" s="91"/>
      <c r="C1310" s="92"/>
      <c r="D1310" s="293" t="str">
        <f t="shared" si="80"/>
        <v/>
      </c>
      <c r="E1310" s="91" t="str">
        <f t="shared" si="83"/>
        <v/>
      </c>
      <c r="F1310" s="295"/>
      <c r="G1310" s="88" t="str">
        <f t="shared" si="81"/>
        <v/>
      </c>
      <c r="H1310" s="88" t="str">
        <f t="shared" si="82"/>
        <v/>
      </c>
    </row>
    <row r="1311" spans="2:8" ht="11.25" customHeight="1" x14ac:dyDescent="0.2">
      <c r="B1311" s="91"/>
      <c r="C1311" s="92"/>
      <c r="D1311" s="293" t="str">
        <f t="shared" si="80"/>
        <v/>
      </c>
      <c r="E1311" s="91" t="str">
        <f t="shared" si="83"/>
        <v/>
      </c>
      <c r="F1311" s="295"/>
      <c r="G1311" s="88" t="str">
        <f t="shared" si="81"/>
        <v/>
      </c>
      <c r="H1311" s="88" t="str">
        <f t="shared" si="82"/>
        <v/>
      </c>
    </row>
    <row r="1312" spans="2:8" ht="11.25" customHeight="1" x14ac:dyDescent="0.2">
      <c r="B1312" s="91"/>
      <c r="C1312" s="92"/>
      <c r="D1312" s="293" t="str">
        <f t="shared" si="80"/>
        <v/>
      </c>
      <c r="E1312" s="91" t="str">
        <f t="shared" si="83"/>
        <v/>
      </c>
      <c r="F1312" s="295"/>
      <c r="G1312" s="88" t="str">
        <f t="shared" si="81"/>
        <v/>
      </c>
      <c r="H1312" s="88" t="str">
        <f t="shared" si="82"/>
        <v/>
      </c>
    </row>
    <row r="1313" spans="2:8" ht="11.25" customHeight="1" x14ac:dyDescent="0.2">
      <c r="B1313" s="91"/>
      <c r="C1313" s="92"/>
      <c r="D1313" s="293" t="str">
        <f t="shared" si="80"/>
        <v/>
      </c>
      <c r="E1313" s="91" t="str">
        <f t="shared" si="83"/>
        <v/>
      </c>
      <c r="F1313" s="295"/>
      <c r="G1313" s="88" t="str">
        <f t="shared" si="81"/>
        <v/>
      </c>
      <c r="H1313" s="88" t="str">
        <f t="shared" si="82"/>
        <v/>
      </c>
    </row>
    <row r="1314" spans="2:8" ht="11.25" customHeight="1" x14ac:dyDescent="0.2">
      <c r="B1314" s="91"/>
      <c r="C1314" s="92"/>
      <c r="D1314" s="293" t="str">
        <f t="shared" si="80"/>
        <v/>
      </c>
      <c r="E1314" s="91" t="str">
        <f t="shared" si="83"/>
        <v/>
      </c>
      <c r="F1314" s="295"/>
      <c r="G1314" s="88" t="str">
        <f t="shared" si="81"/>
        <v/>
      </c>
      <c r="H1314" s="88" t="str">
        <f t="shared" si="82"/>
        <v/>
      </c>
    </row>
    <row r="1315" spans="2:8" ht="11.25" customHeight="1" x14ac:dyDescent="0.2">
      <c r="B1315" s="91"/>
      <c r="C1315" s="92"/>
      <c r="D1315" s="293" t="str">
        <f t="shared" si="80"/>
        <v/>
      </c>
      <c r="E1315" s="91" t="str">
        <f t="shared" si="83"/>
        <v/>
      </c>
      <c r="F1315" s="295"/>
      <c r="G1315" s="88" t="str">
        <f t="shared" si="81"/>
        <v/>
      </c>
      <c r="H1315" s="88" t="str">
        <f t="shared" si="82"/>
        <v/>
      </c>
    </row>
    <row r="1316" spans="2:8" ht="11.25" customHeight="1" x14ac:dyDescent="0.2">
      <c r="B1316" s="91"/>
      <c r="C1316" s="92"/>
      <c r="D1316" s="293" t="str">
        <f t="shared" si="80"/>
        <v/>
      </c>
      <c r="E1316" s="91" t="str">
        <f t="shared" si="83"/>
        <v/>
      </c>
      <c r="F1316" s="295"/>
      <c r="G1316" s="88" t="str">
        <f t="shared" si="81"/>
        <v/>
      </c>
      <c r="H1316" s="88" t="str">
        <f t="shared" si="82"/>
        <v/>
      </c>
    </row>
    <row r="1317" spans="2:8" ht="11.25" customHeight="1" x14ac:dyDescent="0.2">
      <c r="B1317" s="91"/>
      <c r="C1317" s="92"/>
      <c r="D1317" s="293" t="str">
        <f t="shared" si="80"/>
        <v/>
      </c>
      <c r="E1317" s="91" t="str">
        <f t="shared" si="83"/>
        <v/>
      </c>
      <c r="F1317" s="295"/>
      <c r="G1317" s="88" t="str">
        <f t="shared" si="81"/>
        <v/>
      </c>
      <c r="H1317" s="88" t="str">
        <f t="shared" si="82"/>
        <v/>
      </c>
    </row>
    <row r="1318" spans="2:8" ht="11.25" customHeight="1" x14ac:dyDescent="0.2">
      <c r="B1318" s="91"/>
      <c r="C1318" s="92"/>
      <c r="D1318" s="293" t="str">
        <f t="shared" si="80"/>
        <v/>
      </c>
      <c r="E1318" s="91" t="str">
        <f t="shared" si="83"/>
        <v/>
      </c>
      <c r="F1318" s="295"/>
      <c r="G1318" s="88" t="str">
        <f t="shared" si="81"/>
        <v/>
      </c>
      <c r="H1318" s="88" t="str">
        <f t="shared" si="82"/>
        <v/>
      </c>
    </row>
    <row r="1319" spans="2:8" ht="11.25" customHeight="1" x14ac:dyDescent="0.2">
      <c r="B1319" s="91"/>
      <c r="C1319" s="92"/>
      <c r="D1319" s="293" t="str">
        <f t="shared" si="80"/>
        <v/>
      </c>
      <c r="E1319" s="91" t="str">
        <f t="shared" si="83"/>
        <v/>
      </c>
      <c r="F1319" s="295"/>
      <c r="G1319" s="88" t="str">
        <f t="shared" si="81"/>
        <v/>
      </c>
      <c r="H1319" s="88" t="str">
        <f t="shared" si="82"/>
        <v/>
      </c>
    </row>
    <row r="1320" spans="2:8" ht="11.25" customHeight="1" x14ac:dyDescent="0.2">
      <c r="B1320" s="91"/>
      <c r="C1320" s="92"/>
      <c r="D1320" s="293" t="str">
        <f t="shared" si="80"/>
        <v/>
      </c>
      <c r="E1320" s="91" t="str">
        <f t="shared" si="83"/>
        <v/>
      </c>
      <c r="F1320" s="295"/>
      <c r="G1320" s="88" t="str">
        <f t="shared" si="81"/>
        <v/>
      </c>
      <c r="H1320" s="88" t="str">
        <f t="shared" si="82"/>
        <v/>
      </c>
    </row>
    <row r="1321" spans="2:8" ht="11.25" customHeight="1" x14ac:dyDescent="0.2">
      <c r="B1321" s="91"/>
      <c r="C1321" s="92"/>
      <c r="D1321" s="293" t="str">
        <f t="shared" si="80"/>
        <v/>
      </c>
      <c r="E1321" s="91" t="str">
        <f t="shared" si="83"/>
        <v/>
      </c>
      <c r="F1321" s="295"/>
      <c r="G1321" s="88" t="str">
        <f t="shared" si="81"/>
        <v/>
      </c>
      <c r="H1321" s="88" t="str">
        <f t="shared" si="82"/>
        <v/>
      </c>
    </row>
    <row r="1322" spans="2:8" ht="11.25" customHeight="1" x14ac:dyDescent="0.2">
      <c r="B1322" s="91"/>
      <c r="C1322" s="92"/>
      <c r="D1322" s="293" t="str">
        <f t="shared" si="80"/>
        <v/>
      </c>
      <c r="E1322" s="91" t="str">
        <f t="shared" si="83"/>
        <v/>
      </c>
      <c r="F1322" s="295"/>
      <c r="G1322" s="88" t="str">
        <f t="shared" si="81"/>
        <v/>
      </c>
      <c r="H1322" s="88" t="str">
        <f t="shared" si="82"/>
        <v/>
      </c>
    </row>
    <row r="1323" spans="2:8" ht="11.25" customHeight="1" x14ac:dyDescent="0.2">
      <c r="B1323" s="91"/>
      <c r="C1323" s="92"/>
      <c r="D1323" s="293" t="str">
        <f t="shared" si="80"/>
        <v/>
      </c>
      <c r="E1323" s="91" t="str">
        <f t="shared" si="83"/>
        <v/>
      </c>
      <c r="F1323" s="295"/>
      <c r="G1323" s="88" t="str">
        <f t="shared" si="81"/>
        <v/>
      </c>
      <c r="H1323" s="88" t="str">
        <f t="shared" si="82"/>
        <v/>
      </c>
    </row>
    <row r="1324" spans="2:8" ht="11.25" customHeight="1" x14ac:dyDescent="0.2">
      <c r="B1324" s="91"/>
      <c r="C1324" s="92"/>
      <c r="D1324" s="293" t="str">
        <f t="shared" si="80"/>
        <v/>
      </c>
      <c r="E1324" s="91" t="str">
        <f t="shared" si="83"/>
        <v/>
      </c>
      <c r="F1324" s="295"/>
      <c r="G1324" s="88" t="str">
        <f t="shared" si="81"/>
        <v/>
      </c>
      <c r="H1324" s="88" t="str">
        <f t="shared" si="82"/>
        <v/>
      </c>
    </row>
    <row r="1325" spans="2:8" ht="11.25" customHeight="1" x14ac:dyDescent="0.2">
      <c r="B1325" s="91"/>
      <c r="C1325" s="92"/>
      <c r="D1325" s="293" t="str">
        <f t="shared" si="80"/>
        <v/>
      </c>
      <c r="E1325" s="91" t="str">
        <f t="shared" si="83"/>
        <v/>
      </c>
      <c r="F1325" s="295"/>
      <c r="G1325" s="88" t="str">
        <f t="shared" si="81"/>
        <v/>
      </c>
      <c r="H1325" s="88" t="str">
        <f t="shared" si="82"/>
        <v/>
      </c>
    </row>
    <row r="1326" spans="2:8" ht="11.25" customHeight="1" x14ac:dyDescent="0.2">
      <c r="B1326" s="91"/>
      <c r="C1326" s="92"/>
      <c r="D1326" s="293" t="str">
        <f t="shared" si="80"/>
        <v/>
      </c>
      <c r="E1326" s="91" t="str">
        <f t="shared" si="83"/>
        <v/>
      </c>
      <c r="F1326" s="295"/>
      <c r="G1326" s="88" t="str">
        <f t="shared" si="81"/>
        <v/>
      </c>
      <c r="H1326" s="88" t="str">
        <f t="shared" si="82"/>
        <v/>
      </c>
    </row>
    <row r="1327" spans="2:8" ht="11.25" customHeight="1" x14ac:dyDescent="0.2">
      <c r="B1327" s="91"/>
      <c r="C1327" s="92"/>
      <c r="D1327" s="293" t="str">
        <f t="shared" si="80"/>
        <v/>
      </c>
      <c r="E1327" s="91" t="str">
        <f t="shared" si="83"/>
        <v/>
      </c>
      <c r="F1327" s="295"/>
      <c r="G1327" s="88" t="str">
        <f t="shared" si="81"/>
        <v/>
      </c>
      <c r="H1327" s="88" t="str">
        <f t="shared" si="82"/>
        <v/>
      </c>
    </row>
    <row r="1328" spans="2:8" ht="11.25" customHeight="1" x14ac:dyDescent="0.2">
      <c r="B1328" s="91"/>
      <c r="C1328" s="92"/>
      <c r="D1328" s="293" t="str">
        <f t="shared" si="80"/>
        <v/>
      </c>
      <c r="E1328" s="91" t="str">
        <f t="shared" si="83"/>
        <v/>
      </c>
      <c r="F1328" s="295"/>
      <c r="G1328" s="88" t="str">
        <f t="shared" si="81"/>
        <v/>
      </c>
      <c r="H1328" s="88" t="str">
        <f t="shared" si="82"/>
        <v/>
      </c>
    </row>
    <row r="1329" spans="2:8" ht="11.25" customHeight="1" x14ac:dyDescent="0.2">
      <c r="B1329" s="91"/>
      <c r="C1329" s="92"/>
      <c r="D1329" s="293" t="str">
        <f t="shared" si="80"/>
        <v/>
      </c>
      <c r="E1329" s="91" t="str">
        <f t="shared" si="83"/>
        <v/>
      </c>
      <c r="F1329" s="295"/>
      <c r="G1329" s="88" t="str">
        <f t="shared" si="81"/>
        <v/>
      </c>
      <c r="H1329" s="88" t="str">
        <f t="shared" si="82"/>
        <v/>
      </c>
    </row>
    <row r="1330" spans="2:8" ht="11.25" customHeight="1" x14ac:dyDescent="0.2">
      <c r="B1330" s="91"/>
      <c r="C1330" s="92"/>
      <c r="D1330" s="293" t="str">
        <f t="shared" si="80"/>
        <v/>
      </c>
      <c r="E1330" s="91" t="str">
        <f t="shared" si="83"/>
        <v/>
      </c>
      <c r="F1330" s="295"/>
      <c r="G1330" s="88" t="str">
        <f t="shared" si="81"/>
        <v/>
      </c>
      <c r="H1330" s="88" t="str">
        <f t="shared" si="82"/>
        <v/>
      </c>
    </row>
    <row r="1331" spans="2:8" ht="11.25" customHeight="1" x14ac:dyDescent="0.2">
      <c r="B1331" s="91"/>
      <c r="C1331" s="92"/>
      <c r="D1331" s="293" t="str">
        <f t="shared" si="80"/>
        <v/>
      </c>
      <c r="E1331" s="91" t="str">
        <f t="shared" si="83"/>
        <v/>
      </c>
      <c r="F1331" s="295"/>
      <c r="G1331" s="88" t="str">
        <f t="shared" si="81"/>
        <v/>
      </c>
      <c r="H1331" s="88" t="str">
        <f t="shared" si="82"/>
        <v/>
      </c>
    </row>
    <row r="1332" spans="2:8" ht="11.25" customHeight="1" x14ac:dyDescent="0.2">
      <c r="B1332" s="91"/>
      <c r="C1332" s="92"/>
      <c r="D1332" s="293" t="str">
        <f t="shared" si="80"/>
        <v/>
      </c>
      <c r="E1332" s="91" t="str">
        <f t="shared" si="83"/>
        <v/>
      </c>
      <c r="F1332" s="295"/>
      <c r="G1332" s="88" t="str">
        <f t="shared" si="81"/>
        <v/>
      </c>
      <c r="H1332" s="88" t="str">
        <f t="shared" si="82"/>
        <v/>
      </c>
    </row>
    <row r="1333" spans="2:8" ht="11.25" customHeight="1" x14ac:dyDescent="0.2">
      <c r="B1333" s="91"/>
      <c r="C1333" s="92"/>
      <c r="D1333" s="293" t="str">
        <f t="shared" si="80"/>
        <v/>
      </c>
      <c r="E1333" s="91" t="str">
        <f t="shared" si="83"/>
        <v/>
      </c>
      <c r="F1333" s="295"/>
      <c r="G1333" s="88" t="str">
        <f t="shared" si="81"/>
        <v/>
      </c>
      <c r="H1333" s="88" t="str">
        <f t="shared" si="82"/>
        <v/>
      </c>
    </row>
    <row r="1334" spans="2:8" ht="11.25" customHeight="1" x14ac:dyDescent="0.2">
      <c r="B1334" s="91"/>
      <c r="C1334" s="92"/>
      <c r="D1334" s="293" t="str">
        <f t="shared" si="80"/>
        <v/>
      </c>
      <c r="E1334" s="91" t="str">
        <f t="shared" si="83"/>
        <v/>
      </c>
      <c r="F1334" s="295"/>
      <c r="G1334" s="88" t="str">
        <f t="shared" si="81"/>
        <v/>
      </c>
      <c r="H1334" s="88" t="str">
        <f t="shared" si="82"/>
        <v/>
      </c>
    </row>
    <row r="1335" spans="2:8" ht="11.25" customHeight="1" x14ac:dyDescent="0.2">
      <c r="B1335" s="91"/>
      <c r="C1335" s="92"/>
      <c r="D1335" s="293" t="str">
        <f t="shared" si="80"/>
        <v/>
      </c>
      <c r="E1335" s="91" t="str">
        <f t="shared" si="83"/>
        <v/>
      </c>
      <c r="F1335" s="295"/>
      <c r="G1335" s="88" t="str">
        <f t="shared" si="81"/>
        <v/>
      </c>
      <c r="H1335" s="88" t="str">
        <f t="shared" si="82"/>
        <v/>
      </c>
    </row>
    <row r="1336" spans="2:8" ht="11.25" customHeight="1" x14ac:dyDescent="0.2">
      <c r="B1336" s="91"/>
      <c r="C1336" s="92"/>
      <c r="D1336" s="293" t="str">
        <f t="shared" si="80"/>
        <v/>
      </c>
      <c r="E1336" s="91" t="str">
        <f t="shared" si="83"/>
        <v/>
      </c>
      <c r="F1336" s="295"/>
      <c r="G1336" s="88" t="str">
        <f t="shared" si="81"/>
        <v/>
      </c>
      <c r="H1336" s="88" t="str">
        <f t="shared" si="82"/>
        <v/>
      </c>
    </row>
    <row r="1337" spans="2:8" ht="11.25" customHeight="1" x14ac:dyDescent="0.2">
      <c r="B1337" s="91"/>
      <c r="C1337" s="92"/>
      <c r="D1337" s="293" t="str">
        <f t="shared" si="80"/>
        <v/>
      </c>
      <c r="E1337" s="91" t="str">
        <f t="shared" si="83"/>
        <v/>
      </c>
      <c r="F1337" s="295"/>
      <c r="G1337" s="88" t="str">
        <f t="shared" si="81"/>
        <v/>
      </c>
      <c r="H1337" s="88" t="str">
        <f t="shared" si="82"/>
        <v/>
      </c>
    </row>
    <row r="1338" spans="2:8" ht="11.25" customHeight="1" x14ac:dyDescent="0.2">
      <c r="B1338" s="91"/>
      <c r="C1338" s="92"/>
      <c r="D1338" s="293" t="str">
        <f t="shared" si="80"/>
        <v/>
      </c>
      <c r="E1338" s="91" t="str">
        <f t="shared" si="83"/>
        <v/>
      </c>
      <c r="F1338" s="295"/>
      <c r="G1338" s="88" t="str">
        <f t="shared" si="81"/>
        <v/>
      </c>
      <c r="H1338" s="88" t="str">
        <f t="shared" si="82"/>
        <v/>
      </c>
    </row>
    <row r="1339" spans="2:8" ht="11.25" customHeight="1" x14ac:dyDescent="0.2">
      <c r="B1339" s="91"/>
      <c r="C1339" s="92"/>
      <c r="D1339" s="293" t="str">
        <f t="shared" si="80"/>
        <v/>
      </c>
      <c r="E1339" s="91" t="str">
        <f t="shared" si="83"/>
        <v/>
      </c>
      <c r="F1339" s="295"/>
      <c r="G1339" s="88" t="str">
        <f t="shared" si="81"/>
        <v/>
      </c>
      <c r="H1339" s="88" t="str">
        <f t="shared" si="82"/>
        <v/>
      </c>
    </row>
    <row r="1340" spans="2:8" ht="11.25" customHeight="1" x14ac:dyDescent="0.2">
      <c r="B1340" s="91"/>
      <c r="C1340" s="92"/>
      <c r="D1340" s="293" t="str">
        <f t="shared" si="80"/>
        <v/>
      </c>
      <c r="E1340" s="91" t="str">
        <f t="shared" si="83"/>
        <v/>
      </c>
      <c r="F1340" s="295"/>
      <c r="G1340" s="88" t="str">
        <f t="shared" si="81"/>
        <v/>
      </c>
      <c r="H1340" s="88" t="str">
        <f t="shared" si="82"/>
        <v/>
      </c>
    </row>
    <row r="1341" spans="2:8" ht="11.25" customHeight="1" x14ac:dyDescent="0.2">
      <c r="B1341" s="91"/>
      <c r="C1341" s="92"/>
      <c r="D1341" s="293" t="str">
        <f t="shared" si="80"/>
        <v/>
      </c>
      <c r="E1341" s="91" t="str">
        <f t="shared" si="83"/>
        <v/>
      </c>
      <c r="F1341" s="295"/>
      <c r="G1341" s="88" t="str">
        <f t="shared" si="81"/>
        <v/>
      </c>
      <c r="H1341" s="88" t="str">
        <f t="shared" si="82"/>
        <v/>
      </c>
    </row>
    <row r="1342" spans="2:8" ht="11.25" customHeight="1" x14ac:dyDescent="0.2">
      <c r="B1342" s="91"/>
      <c r="C1342" s="92"/>
      <c r="D1342" s="293" t="str">
        <f t="shared" si="80"/>
        <v/>
      </c>
      <c r="E1342" s="91" t="str">
        <f t="shared" si="83"/>
        <v/>
      </c>
      <c r="F1342" s="295"/>
      <c r="G1342" s="88" t="str">
        <f t="shared" si="81"/>
        <v/>
      </c>
      <c r="H1342" s="88" t="str">
        <f t="shared" si="82"/>
        <v/>
      </c>
    </row>
    <row r="1343" spans="2:8" ht="11.25" customHeight="1" x14ac:dyDescent="0.2">
      <c r="B1343" s="91"/>
      <c r="C1343" s="92"/>
      <c r="D1343" s="293" t="str">
        <f t="shared" si="80"/>
        <v/>
      </c>
      <c r="E1343" s="91" t="str">
        <f t="shared" si="83"/>
        <v/>
      </c>
      <c r="F1343" s="295"/>
      <c r="G1343" s="88" t="str">
        <f t="shared" si="81"/>
        <v/>
      </c>
      <c r="H1343" s="88" t="str">
        <f t="shared" si="82"/>
        <v/>
      </c>
    </row>
    <row r="1344" spans="2:8" ht="11.25" customHeight="1" x14ac:dyDescent="0.2">
      <c r="B1344" s="91"/>
      <c r="C1344" s="92"/>
      <c r="D1344" s="293" t="str">
        <f t="shared" si="80"/>
        <v/>
      </c>
      <c r="E1344" s="91" t="str">
        <f t="shared" si="83"/>
        <v/>
      </c>
      <c r="F1344" s="295"/>
      <c r="G1344" s="88" t="str">
        <f t="shared" si="81"/>
        <v/>
      </c>
      <c r="H1344" s="88" t="str">
        <f t="shared" si="82"/>
        <v/>
      </c>
    </row>
    <row r="1345" spans="2:8" ht="11.25" customHeight="1" x14ac:dyDescent="0.2">
      <c r="B1345" s="91"/>
      <c r="C1345" s="92"/>
      <c r="D1345" s="293" t="str">
        <f t="shared" si="80"/>
        <v/>
      </c>
      <c r="E1345" s="91" t="str">
        <f t="shared" si="83"/>
        <v/>
      </c>
      <c r="F1345" s="295"/>
      <c r="G1345" s="88" t="str">
        <f t="shared" si="81"/>
        <v/>
      </c>
      <c r="H1345" s="88" t="str">
        <f t="shared" si="82"/>
        <v/>
      </c>
    </row>
    <row r="1346" spans="2:8" ht="11.25" customHeight="1" x14ac:dyDescent="0.2">
      <c r="B1346" s="91"/>
      <c r="C1346" s="92"/>
      <c r="D1346" s="293" t="str">
        <f t="shared" si="80"/>
        <v/>
      </c>
      <c r="E1346" s="91" t="str">
        <f t="shared" si="83"/>
        <v/>
      </c>
      <c r="F1346" s="295"/>
      <c r="G1346" s="88" t="str">
        <f t="shared" si="81"/>
        <v/>
      </c>
      <c r="H1346" s="88" t="str">
        <f t="shared" si="82"/>
        <v/>
      </c>
    </row>
    <row r="1347" spans="2:8" ht="11.25" customHeight="1" x14ac:dyDescent="0.2">
      <c r="B1347" s="91"/>
      <c r="C1347" s="92"/>
      <c r="D1347" s="293" t="str">
        <f t="shared" si="80"/>
        <v/>
      </c>
      <c r="E1347" s="91" t="str">
        <f t="shared" si="83"/>
        <v/>
      </c>
      <c r="F1347" s="295"/>
      <c r="G1347" s="88" t="str">
        <f t="shared" si="81"/>
        <v/>
      </c>
      <c r="H1347" s="88" t="str">
        <f t="shared" si="82"/>
        <v/>
      </c>
    </row>
    <row r="1348" spans="2:8" ht="11.25" customHeight="1" x14ac:dyDescent="0.2">
      <c r="B1348" s="91"/>
      <c r="C1348" s="92"/>
      <c r="D1348" s="293" t="str">
        <f t="shared" si="80"/>
        <v/>
      </c>
      <c r="E1348" s="91" t="str">
        <f t="shared" si="83"/>
        <v/>
      </c>
      <c r="F1348" s="295"/>
      <c r="G1348" s="88" t="str">
        <f t="shared" si="81"/>
        <v/>
      </c>
      <c r="H1348" s="88" t="str">
        <f t="shared" si="82"/>
        <v/>
      </c>
    </row>
    <row r="1349" spans="2:8" ht="11.25" customHeight="1" x14ac:dyDescent="0.2">
      <c r="B1349" s="91"/>
      <c r="C1349" s="92"/>
      <c r="D1349" s="293" t="str">
        <f t="shared" si="80"/>
        <v/>
      </c>
      <c r="E1349" s="91" t="str">
        <f t="shared" si="83"/>
        <v/>
      </c>
      <c r="F1349" s="295"/>
      <c r="G1349" s="88" t="str">
        <f t="shared" si="81"/>
        <v/>
      </c>
      <c r="H1349" s="88" t="str">
        <f t="shared" si="82"/>
        <v/>
      </c>
    </row>
    <row r="1350" spans="2:8" ht="11.25" customHeight="1" x14ac:dyDescent="0.2">
      <c r="B1350" s="91"/>
      <c r="C1350" s="92"/>
      <c r="D1350" s="293" t="str">
        <f t="shared" si="80"/>
        <v/>
      </c>
      <c r="E1350" s="91" t="str">
        <f t="shared" si="83"/>
        <v/>
      </c>
      <c r="F1350" s="295"/>
      <c r="G1350" s="88" t="str">
        <f t="shared" si="81"/>
        <v/>
      </c>
      <c r="H1350" s="88" t="str">
        <f t="shared" si="82"/>
        <v/>
      </c>
    </row>
    <row r="1351" spans="2:8" ht="11.25" customHeight="1" x14ac:dyDescent="0.2">
      <c r="B1351" s="91"/>
      <c r="C1351" s="92"/>
      <c r="D1351" s="293" t="str">
        <f t="shared" si="80"/>
        <v/>
      </c>
      <c r="E1351" s="91" t="str">
        <f t="shared" si="83"/>
        <v/>
      </c>
      <c r="F1351" s="295"/>
      <c r="G1351" s="88" t="str">
        <f t="shared" si="81"/>
        <v/>
      </c>
      <c r="H1351" s="88" t="str">
        <f t="shared" si="82"/>
        <v/>
      </c>
    </row>
    <row r="1352" spans="2:8" ht="11.25" customHeight="1" x14ac:dyDescent="0.2">
      <c r="B1352" s="91"/>
      <c r="C1352" s="92"/>
      <c r="D1352" s="293" t="str">
        <f t="shared" si="80"/>
        <v/>
      </c>
      <c r="E1352" s="91" t="str">
        <f t="shared" si="83"/>
        <v/>
      </c>
      <c r="F1352" s="295"/>
      <c r="G1352" s="88" t="str">
        <f t="shared" si="81"/>
        <v/>
      </c>
      <c r="H1352" s="88" t="str">
        <f t="shared" si="82"/>
        <v/>
      </c>
    </row>
    <row r="1353" spans="2:8" ht="11.25" customHeight="1" x14ac:dyDescent="0.2">
      <c r="B1353" s="91"/>
      <c r="C1353" s="92"/>
      <c r="D1353" s="293" t="str">
        <f t="shared" si="80"/>
        <v/>
      </c>
      <c r="E1353" s="91" t="str">
        <f t="shared" si="83"/>
        <v/>
      </c>
      <c r="F1353" s="295"/>
      <c r="G1353" s="88" t="str">
        <f t="shared" si="81"/>
        <v/>
      </c>
      <c r="H1353" s="88" t="str">
        <f t="shared" si="82"/>
        <v/>
      </c>
    </row>
    <row r="1354" spans="2:8" ht="11.25" customHeight="1" x14ac:dyDescent="0.2">
      <c r="B1354" s="91"/>
      <c r="C1354" s="92"/>
      <c r="D1354" s="293" t="str">
        <f t="shared" si="80"/>
        <v/>
      </c>
      <c r="E1354" s="91" t="str">
        <f t="shared" si="83"/>
        <v/>
      </c>
      <c r="F1354" s="295"/>
      <c r="G1354" s="88" t="str">
        <f t="shared" si="81"/>
        <v/>
      </c>
      <c r="H1354" s="88" t="str">
        <f t="shared" si="82"/>
        <v/>
      </c>
    </row>
    <row r="1355" spans="2:8" ht="11.25" customHeight="1" x14ac:dyDescent="0.2">
      <c r="B1355" s="91"/>
      <c r="C1355" s="92"/>
      <c r="D1355" s="293" t="str">
        <f t="shared" si="80"/>
        <v/>
      </c>
      <c r="E1355" s="91" t="str">
        <f t="shared" si="83"/>
        <v/>
      </c>
      <c r="F1355" s="295"/>
      <c r="G1355" s="88" t="str">
        <f t="shared" si="81"/>
        <v/>
      </c>
      <c r="H1355" s="88" t="str">
        <f t="shared" si="82"/>
        <v/>
      </c>
    </row>
    <row r="1356" spans="2:8" ht="11.25" customHeight="1" x14ac:dyDescent="0.2">
      <c r="B1356" s="91"/>
      <c r="C1356" s="92"/>
      <c r="D1356" s="293" t="str">
        <f t="shared" si="80"/>
        <v/>
      </c>
      <c r="E1356" s="91" t="str">
        <f t="shared" si="83"/>
        <v/>
      </c>
      <c r="F1356" s="295"/>
      <c r="G1356" s="88" t="str">
        <f t="shared" si="81"/>
        <v/>
      </c>
      <c r="H1356" s="88" t="str">
        <f t="shared" si="82"/>
        <v/>
      </c>
    </row>
    <row r="1357" spans="2:8" ht="11.25" customHeight="1" x14ac:dyDescent="0.2">
      <c r="B1357" s="91"/>
      <c r="C1357" s="92"/>
      <c r="D1357" s="293" t="str">
        <f t="shared" si="80"/>
        <v/>
      </c>
      <c r="E1357" s="91" t="str">
        <f t="shared" si="83"/>
        <v/>
      </c>
      <c r="F1357" s="295"/>
      <c r="G1357" s="88" t="str">
        <f t="shared" si="81"/>
        <v/>
      </c>
      <c r="H1357" s="88" t="str">
        <f t="shared" si="82"/>
        <v/>
      </c>
    </row>
    <row r="1358" spans="2:8" ht="11.25" customHeight="1" x14ac:dyDescent="0.2">
      <c r="B1358" s="91"/>
      <c r="C1358" s="92"/>
      <c r="D1358" s="293" t="str">
        <f t="shared" si="80"/>
        <v/>
      </c>
      <c r="E1358" s="91" t="str">
        <f t="shared" si="83"/>
        <v/>
      </c>
      <c r="F1358" s="295"/>
      <c r="G1358" s="88" t="str">
        <f t="shared" si="81"/>
        <v/>
      </c>
      <c r="H1358" s="88" t="str">
        <f t="shared" si="82"/>
        <v/>
      </c>
    </row>
    <row r="1359" spans="2:8" ht="11.25" customHeight="1" x14ac:dyDescent="0.2">
      <c r="B1359" s="91"/>
      <c r="C1359" s="92"/>
      <c r="D1359" s="293" t="str">
        <f t="shared" si="80"/>
        <v/>
      </c>
      <c r="E1359" s="91" t="str">
        <f t="shared" si="83"/>
        <v/>
      </c>
      <c r="F1359" s="295"/>
      <c r="G1359" s="88" t="str">
        <f t="shared" si="81"/>
        <v/>
      </c>
      <c r="H1359" s="88" t="str">
        <f t="shared" si="82"/>
        <v/>
      </c>
    </row>
    <row r="1360" spans="2:8" ht="11.25" customHeight="1" x14ac:dyDescent="0.2">
      <c r="B1360" s="91"/>
      <c r="C1360" s="92"/>
      <c r="D1360" s="293" t="str">
        <f t="shared" si="80"/>
        <v/>
      </c>
      <c r="E1360" s="91" t="str">
        <f t="shared" si="83"/>
        <v/>
      </c>
      <c r="F1360" s="295"/>
      <c r="G1360" s="88" t="str">
        <f t="shared" si="81"/>
        <v/>
      </c>
      <c r="H1360" s="88" t="str">
        <f t="shared" si="82"/>
        <v/>
      </c>
    </row>
    <row r="1361" spans="2:8" ht="11.25" customHeight="1" x14ac:dyDescent="0.2">
      <c r="B1361" s="91"/>
      <c r="C1361" s="92"/>
      <c r="D1361" s="293" t="str">
        <f t="shared" si="80"/>
        <v/>
      </c>
      <c r="E1361" s="91" t="str">
        <f t="shared" si="83"/>
        <v/>
      </c>
      <c r="F1361" s="295"/>
      <c r="G1361" s="88" t="str">
        <f t="shared" si="81"/>
        <v/>
      </c>
      <c r="H1361" s="88" t="str">
        <f t="shared" si="82"/>
        <v/>
      </c>
    </row>
    <row r="1362" spans="2:8" ht="11.25" customHeight="1" x14ac:dyDescent="0.2">
      <c r="B1362" s="91"/>
      <c r="C1362" s="92"/>
      <c r="D1362" s="293" t="str">
        <f t="shared" si="80"/>
        <v/>
      </c>
      <c r="E1362" s="91" t="str">
        <f t="shared" si="83"/>
        <v/>
      </c>
      <c r="F1362" s="295"/>
      <c r="G1362" s="88" t="str">
        <f t="shared" si="81"/>
        <v/>
      </c>
      <c r="H1362" s="88" t="str">
        <f t="shared" si="82"/>
        <v/>
      </c>
    </row>
    <row r="1363" spans="2:8" ht="11.25" customHeight="1" x14ac:dyDescent="0.2">
      <c r="B1363" s="91"/>
      <c r="C1363" s="92"/>
      <c r="D1363" s="293" t="str">
        <f t="shared" si="80"/>
        <v/>
      </c>
      <c r="E1363" s="91" t="str">
        <f t="shared" si="83"/>
        <v/>
      </c>
      <c r="F1363" s="295"/>
      <c r="G1363" s="88" t="str">
        <f t="shared" si="81"/>
        <v/>
      </c>
      <c r="H1363" s="88" t="str">
        <f t="shared" si="82"/>
        <v/>
      </c>
    </row>
    <row r="1364" spans="2:8" ht="11.25" customHeight="1" x14ac:dyDescent="0.2">
      <c r="B1364" s="91"/>
      <c r="C1364" s="92"/>
      <c r="D1364" s="293" t="str">
        <f t="shared" si="80"/>
        <v/>
      </c>
      <c r="E1364" s="91" t="str">
        <f t="shared" si="83"/>
        <v/>
      </c>
      <c r="F1364" s="295"/>
      <c r="G1364" s="88" t="str">
        <f t="shared" si="81"/>
        <v/>
      </c>
      <c r="H1364" s="88" t="str">
        <f t="shared" si="82"/>
        <v/>
      </c>
    </row>
    <row r="1365" spans="2:8" ht="11.25" customHeight="1" x14ac:dyDescent="0.2">
      <c r="B1365" s="91"/>
      <c r="C1365" s="92"/>
      <c r="D1365" s="293" t="str">
        <f t="shared" si="80"/>
        <v/>
      </c>
      <c r="E1365" s="91" t="str">
        <f t="shared" si="83"/>
        <v/>
      </c>
      <c r="F1365" s="295"/>
      <c r="G1365" s="88" t="str">
        <f t="shared" si="81"/>
        <v/>
      </c>
      <c r="H1365" s="88" t="str">
        <f t="shared" si="82"/>
        <v/>
      </c>
    </row>
    <row r="1366" spans="2:8" ht="11.25" customHeight="1" x14ac:dyDescent="0.2">
      <c r="B1366" s="91"/>
      <c r="C1366" s="92"/>
      <c r="D1366" s="293" t="str">
        <f t="shared" si="80"/>
        <v/>
      </c>
      <c r="E1366" s="91" t="str">
        <f t="shared" si="83"/>
        <v/>
      </c>
      <c r="F1366" s="295"/>
      <c r="G1366" s="88" t="str">
        <f t="shared" si="81"/>
        <v/>
      </c>
      <c r="H1366" s="88" t="str">
        <f t="shared" si="82"/>
        <v/>
      </c>
    </row>
    <row r="1367" spans="2:8" ht="11.25" customHeight="1" x14ac:dyDescent="0.2">
      <c r="B1367" s="91"/>
      <c r="C1367" s="92"/>
      <c r="D1367" s="293" t="str">
        <f t="shared" si="80"/>
        <v/>
      </c>
      <c r="E1367" s="91" t="str">
        <f t="shared" si="83"/>
        <v/>
      </c>
      <c r="F1367" s="295"/>
      <c r="G1367" s="88" t="str">
        <f t="shared" si="81"/>
        <v/>
      </c>
      <c r="H1367" s="88" t="str">
        <f t="shared" si="82"/>
        <v/>
      </c>
    </row>
    <row r="1368" spans="2:8" ht="11.25" customHeight="1" x14ac:dyDescent="0.2">
      <c r="B1368" s="91"/>
      <c r="C1368" s="92"/>
      <c r="D1368" s="293" t="str">
        <f t="shared" ref="D1368:D1431" si="84">IF($B1368="","","SP_LASTSALEPRICE")</f>
        <v/>
      </c>
      <c r="E1368" s="91" t="str">
        <f t="shared" si="83"/>
        <v/>
      </c>
      <c r="F1368" s="295"/>
      <c r="G1368" s="88" t="str">
        <f t="shared" ref="G1368:G1431" si="85">IF(OR($C1368="",$C1369=""),"",IFERROR((C1368/C1369-1)*100,0))</f>
        <v/>
      </c>
      <c r="H1368" s="88" t="str">
        <f t="shared" ref="H1368:H1431" si="86">IF(OR($F1368="",$F1369=""),"",IFERROR((F1368/F1369-1)*100,0))</f>
        <v/>
      </c>
    </row>
    <row r="1369" spans="2:8" ht="11.25" customHeight="1" x14ac:dyDescent="0.2">
      <c r="B1369" s="91"/>
      <c r="C1369" s="92"/>
      <c r="D1369" s="293" t="str">
        <f t="shared" si="84"/>
        <v/>
      </c>
      <c r="E1369" s="91" t="str">
        <f t="shared" ref="E1369:E1432" si="87">IF($B1369="","",IF(WEEKDAY($B1369,11)=6,$B1369-1,IF(WEEKDAY($B1369,11)=7,$B1369-2,$B1369)))</f>
        <v/>
      </c>
      <c r="F1369" s="295"/>
      <c r="G1369" s="88" t="str">
        <f t="shared" si="85"/>
        <v/>
      </c>
      <c r="H1369" s="88" t="str">
        <f t="shared" si="86"/>
        <v/>
      </c>
    </row>
    <row r="1370" spans="2:8" ht="11.25" customHeight="1" x14ac:dyDescent="0.2">
      <c r="B1370" s="91"/>
      <c r="C1370" s="92"/>
      <c r="D1370" s="293" t="str">
        <f t="shared" si="84"/>
        <v/>
      </c>
      <c r="E1370" s="91" t="str">
        <f t="shared" si="87"/>
        <v/>
      </c>
      <c r="F1370" s="295"/>
      <c r="G1370" s="88" t="str">
        <f t="shared" si="85"/>
        <v/>
      </c>
      <c r="H1370" s="88" t="str">
        <f t="shared" si="86"/>
        <v/>
      </c>
    </row>
    <row r="1371" spans="2:8" ht="11.25" customHeight="1" x14ac:dyDescent="0.2">
      <c r="B1371" s="91"/>
      <c r="C1371" s="92"/>
      <c r="D1371" s="293" t="str">
        <f t="shared" si="84"/>
        <v/>
      </c>
      <c r="E1371" s="91" t="str">
        <f t="shared" si="87"/>
        <v/>
      </c>
      <c r="F1371" s="295"/>
      <c r="G1371" s="88" t="str">
        <f t="shared" si="85"/>
        <v/>
      </c>
      <c r="H1371" s="88" t="str">
        <f t="shared" si="86"/>
        <v/>
      </c>
    </row>
    <row r="1372" spans="2:8" ht="11.25" customHeight="1" x14ac:dyDescent="0.2">
      <c r="B1372" s="91"/>
      <c r="C1372" s="92"/>
      <c r="D1372" s="293" t="str">
        <f t="shared" si="84"/>
        <v/>
      </c>
      <c r="E1372" s="91" t="str">
        <f t="shared" si="87"/>
        <v/>
      </c>
      <c r="F1372" s="295"/>
      <c r="G1372" s="88" t="str">
        <f t="shared" si="85"/>
        <v/>
      </c>
      <c r="H1372" s="88" t="str">
        <f t="shared" si="86"/>
        <v/>
      </c>
    </row>
    <row r="1373" spans="2:8" ht="11.25" customHeight="1" x14ac:dyDescent="0.2">
      <c r="B1373" s="91"/>
      <c r="C1373" s="92"/>
      <c r="D1373" s="293" t="str">
        <f t="shared" si="84"/>
        <v/>
      </c>
      <c r="E1373" s="91" t="str">
        <f t="shared" si="87"/>
        <v/>
      </c>
      <c r="F1373" s="295"/>
      <c r="G1373" s="88" t="str">
        <f t="shared" si="85"/>
        <v/>
      </c>
      <c r="H1373" s="88" t="str">
        <f t="shared" si="86"/>
        <v/>
      </c>
    </row>
    <row r="1374" spans="2:8" ht="11.25" customHeight="1" x14ac:dyDescent="0.2">
      <c r="B1374" s="91"/>
      <c r="C1374" s="92"/>
      <c r="D1374" s="293" t="str">
        <f t="shared" si="84"/>
        <v/>
      </c>
      <c r="E1374" s="91" t="str">
        <f t="shared" si="87"/>
        <v/>
      </c>
      <c r="F1374" s="295"/>
      <c r="G1374" s="88" t="str">
        <f t="shared" si="85"/>
        <v/>
      </c>
      <c r="H1374" s="88" t="str">
        <f t="shared" si="86"/>
        <v/>
      </c>
    </row>
    <row r="1375" spans="2:8" ht="11.25" customHeight="1" x14ac:dyDescent="0.2">
      <c r="B1375" s="91"/>
      <c r="C1375" s="92"/>
      <c r="D1375" s="293" t="str">
        <f t="shared" si="84"/>
        <v/>
      </c>
      <c r="E1375" s="91" t="str">
        <f t="shared" si="87"/>
        <v/>
      </c>
      <c r="F1375" s="295"/>
      <c r="G1375" s="88" t="str">
        <f t="shared" si="85"/>
        <v/>
      </c>
      <c r="H1375" s="88" t="str">
        <f t="shared" si="86"/>
        <v/>
      </c>
    </row>
    <row r="1376" spans="2:8" ht="11.25" customHeight="1" x14ac:dyDescent="0.2">
      <c r="B1376" s="91"/>
      <c r="C1376" s="92"/>
      <c r="D1376" s="293" t="str">
        <f t="shared" si="84"/>
        <v/>
      </c>
      <c r="E1376" s="91" t="str">
        <f t="shared" si="87"/>
        <v/>
      </c>
      <c r="F1376" s="295"/>
      <c r="G1376" s="88" t="str">
        <f t="shared" si="85"/>
        <v/>
      </c>
      <c r="H1376" s="88" t="str">
        <f t="shared" si="86"/>
        <v/>
      </c>
    </row>
    <row r="1377" spans="2:8" ht="11.25" customHeight="1" x14ac:dyDescent="0.2">
      <c r="B1377" s="91"/>
      <c r="C1377" s="92"/>
      <c r="D1377" s="293" t="str">
        <f t="shared" si="84"/>
        <v/>
      </c>
      <c r="E1377" s="91" t="str">
        <f t="shared" si="87"/>
        <v/>
      </c>
      <c r="F1377" s="295"/>
      <c r="G1377" s="88" t="str">
        <f t="shared" si="85"/>
        <v/>
      </c>
      <c r="H1377" s="88" t="str">
        <f t="shared" si="86"/>
        <v/>
      </c>
    </row>
    <row r="1378" spans="2:8" ht="11.25" customHeight="1" x14ac:dyDescent="0.2">
      <c r="B1378" s="91"/>
      <c r="C1378" s="92"/>
      <c r="D1378" s="293" t="str">
        <f t="shared" si="84"/>
        <v/>
      </c>
      <c r="E1378" s="91" t="str">
        <f t="shared" si="87"/>
        <v/>
      </c>
      <c r="F1378" s="295"/>
      <c r="G1378" s="88" t="str">
        <f t="shared" si="85"/>
        <v/>
      </c>
      <c r="H1378" s="88" t="str">
        <f t="shared" si="86"/>
        <v/>
      </c>
    </row>
    <row r="1379" spans="2:8" ht="11.25" customHeight="1" x14ac:dyDescent="0.2">
      <c r="B1379" s="91"/>
      <c r="C1379" s="92"/>
      <c r="D1379" s="293" t="str">
        <f t="shared" si="84"/>
        <v/>
      </c>
      <c r="E1379" s="91" t="str">
        <f t="shared" si="87"/>
        <v/>
      </c>
      <c r="F1379" s="295"/>
      <c r="G1379" s="88" t="str">
        <f t="shared" si="85"/>
        <v/>
      </c>
      <c r="H1379" s="88" t="str">
        <f t="shared" si="86"/>
        <v/>
      </c>
    </row>
    <row r="1380" spans="2:8" ht="11.25" customHeight="1" x14ac:dyDescent="0.2">
      <c r="B1380" s="91"/>
      <c r="C1380" s="92"/>
      <c r="D1380" s="293" t="str">
        <f t="shared" si="84"/>
        <v/>
      </c>
      <c r="E1380" s="91" t="str">
        <f t="shared" si="87"/>
        <v/>
      </c>
      <c r="F1380" s="295"/>
      <c r="G1380" s="88" t="str">
        <f t="shared" si="85"/>
        <v/>
      </c>
      <c r="H1380" s="88" t="str">
        <f t="shared" si="86"/>
        <v/>
      </c>
    </row>
    <row r="1381" spans="2:8" ht="11.25" customHeight="1" x14ac:dyDescent="0.2">
      <c r="B1381" s="91"/>
      <c r="C1381" s="92"/>
      <c r="D1381" s="293" t="str">
        <f t="shared" si="84"/>
        <v/>
      </c>
      <c r="E1381" s="91" t="str">
        <f t="shared" si="87"/>
        <v/>
      </c>
      <c r="F1381" s="295"/>
      <c r="G1381" s="88" t="str">
        <f t="shared" si="85"/>
        <v/>
      </c>
      <c r="H1381" s="88" t="str">
        <f t="shared" si="86"/>
        <v/>
      </c>
    </row>
    <row r="1382" spans="2:8" ht="11.25" customHeight="1" x14ac:dyDescent="0.2">
      <c r="B1382" s="91"/>
      <c r="C1382" s="92"/>
      <c r="D1382" s="293" t="str">
        <f t="shared" si="84"/>
        <v/>
      </c>
      <c r="E1382" s="91" t="str">
        <f t="shared" si="87"/>
        <v/>
      </c>
      <c r="F1382" s="295"/>
      <c r="G1382" s="88" t="str">
        <f t="shared" si="85"/>
        <v/>
      </c>
      <c r="H1382" s="88" t="str">
        <f t="shared" si="86"/>
        <v/>
      </c>
    </row>
    <row r="1383" spans="2:8" ht="11.25" customHeight="1" x14ac:dyDescent="0.2">
      <c r="B1383" s="91"/>
      <c r="C1383" s="92"/>
      <c r="D1383" s="293" t="str">
        <f t="shared" si="84"/>
        <v/>
      </c>
      <c r="E1383" s="91" t="str">
        <f t="shared" si="87"/>
        <v/>
      </c>
      <c r="F1383" s="295"/>
      <c r="G1383" s="88" t="str">
        <f t="shared" si="85"/>
        <v/>
      </c>
      <c r="H1383" s="88" t="str">
        <f t="shared" si="86"/>
        <v/>
      </c>
    </row>
    <row r="1384" spans="2:8" ht="11.25" customHeight="1" x14ac:dyDescent="0.2">
      <c r="B1384" s="91"/>
      <c r="C1384" s="92"/>
      <c r="D1384" s="293" t="str">
        <f t="shared" si="84"/>
        <v/>
      </c>
      <c r="E1384" s="91" t="str">
        <f t="shared" si="87"/>
        <v/>
      </c>
      <c r="F1384" s="295"/>
      <c r="G1384" s="88" t="str">
        <f t="shared" si="85"/>
        <v/>
      </c>
      <c r="H1384" s="88" t="str">
        <f t="shared" si="86"/>
        <v/>
      </c>
    </row>
    <row r="1385" spans="2:8" ht="11.25" customHeight="1" x14ac:dyDescent="0.2">
      <c r="B1385" s="91"/>
      <c r="C1385" s="92"/>
      <c r="D1385" s="293" t="str">
        <f t="shared" si="84"/>
        <v/>
      </c>
      <c r="E1385" s="91" t="str">
        <f t="shared" si="87"/>
        <v/>
      </c>
      <c r="F1385" s="295"/>
      <c r="G1385" s="88" t="str">
        <f t="shared" si="85"/>
        <v/>
      </c>
      <c r="H1385" s="88" t="str">
        <f t="shared" si="86"/>
        <v/>
      </c>
    </row>
    <row r="1386" spans="2:8" ht="11.25" customHeight="1" x14ac:dyDescent="0.2">
      <c r="B1386" s="91"/>
      <c r="C1386" s="92"/>
      <c r="D1386" s="293" t="str">
        <f t="shared" si="84"/>
        <v/>
      </c>
      <c r="E1386" s="91" t="str">
        <f t="shared" si="87"/>
        <v/>
      </c>
      <c r="F1386" s="295"/>
      <c r="G1386" s="88" t="str">
        <f t="shared" si="85"/>
        <v/>
      </c>
      <c r="H1386" s="88" t="str">
        <f t="shared" si="86"/>
        <v/>
      </c>
    </row>
    <row r="1387" spans="2:8" ht="11.25" customHeight="1" x14ac:dyDescent="0.2">
      <c r="B1387" s="91"/>
      <c r="C1387" s="92"/>
      <c r="D1387" s="293" t="str">
        <f t="shared" si="84"/>
        <v/>
      </c>
      <c r="E1387" s="91" t="str">
        <f t="shared" si="87"/>
        <v/>
      </c>
      <c r="F1387" s="295"/>
      <c r="G1387" s="88" t="str">
        <f t="shared" si="85"/>
        <v/>
      </c>
      <c r="H1387" s="88" t="str">
        <f t="shared" si="86"/>
        <v/>
      </c>
    </row>
    <row r="1388" spans="2:8" ht="11.25" customHeight="1" x14ac:dyDescent="0.2">
      <c r="B1388" s="91"/>
      <c r="C1388" s="92"/>
      <c r="D1388" s="293" t="str">
        <f t="shared" si="84"/>
        <v/>
      </c>
      <c r="E1388" s="91" t="str">
        <f t="shared" si="87"/>
        <v/>
      </c>
      <c r="F1388" s="295"/>
      <c r="G1388" s="88" t="str">
        <f t="shared" si="85"/>
        <v/>
      </c>
      <c r="H1388" s="88" t="str">
        <f t="shared" si="86"/>
        <v/>
      </c>
    </row>
    <row r="1389" spans="2:8" ht="11.25" customHeight="1" x14ac:dyDescent="0.2">
      <c r="B1389" s="91"/>
      <c r="C1389" s="92"/>
      <c r="D1389" s="293" t="str">
        <f t="shared" si="84"/>
        <v/>
      </c>
      <c r="E1389" s="91" t="str">
        <f t="shared" si="87"/>
        <v/>
      </c>
      <c r="F1389" s="295"/>
      <c r="G1389" s="88" t="str">
        <f t="shared" si="85"/>
        <v/>
      </c>
      <c r="H1389" s="88" t="str">
        <f t="shared" si="86"/>
        <v/>
      </c>
    </row>
    <row r="1390" spans="2:8" ht="11.25" customHeight="1" x14ac:dyDescent="0.2">
      <c r="B1390" s="91"/>
      <c r="C1390" s="92"/>
      <c r="D1390" s="293" t="str">
        <f t="shared" si="84"/>
        <v/>
      </c>
      <c r="E1390" s="91" t="str">
        <f t="shared" si="87"/>
        <v/>
      </c>
      <c r="F1390" s="295"/>
      <c r="G1390" s="88" t="str">
        <f t="shared" si="85"/>
        <v/>
      </c>
      <c r="H1390" s="88" t="str">
        <f t="shared" si="86"/>
        <v/>
      </c>
    </row>
    <row r="1391" spans="2:8" ht="11.25" customHeight="1" x14ac:dyDescent="0.2">
      <c r="B1391" s="91"/>
      <c r="C1391" s="92"/>
      <c r="D1391" s="293" t="str">
        <f t="shared" si="84"/>
        <v/>
      </c>
      <c r="E1391" s="91" t="str">
        <f t="shared" si="87"/>
        <v/>
      </c>
      <c r="F1391" s="295"/>
      <c r="G1391" s="88" t="str">
        <f t="shared" si="85"/>
        <v/>
      </c>
      <c r="H1391" s="88" t="str">
        <f t="shared" si="86"/>
        <v/>
      </c>
    </row>
    <row r="1392" spans="2:8" ht="11.25" customHeight="1" x14ac:dyDescent="0.2">
      <c r="B1392" s="91"/>
      <c r="C1392" s="92"/>
      <c r="D1392" s="293" t="str">
        <f t="shared" si="84"/>
        <v/>
      </c>
      <c r="E1392" s="91" t="str">
        <f t="shared" si="87"/>
        <v/>
      </c>
      <c r="F1392" s="295"/>
      <c r="G1392" s="88" t="str">
        <f t="shared" si="85"/>
        <v/>
      </c>
      <c r="H1392" s="88" t="str">
        <f t="shared" si="86"/>
        <v/>
      </c>
    </row>
    <row r="1393" spans="2:8" ht="11.25" customHeight="1" x14ac:dyDescent="0.2">
      <c r="B1393" s="91"/>
      <c r="C1393" s="92"/>
      <c r="D1393" s="293" t="str">
        <f t="shared" si="84"/>
        <v/>
      </c>
      <c r="E1393" s="91" t="str">
        <f t="shared" si="87"/>
        <v/>
      </c>
      <c r="F1393" s="295"/>
      <c r="G1393" s="88" t="str">
        <f t="shared" si="85"/>
        <v/>
      </c>
      <c r="H1393" s="88" t="str">
        <f t="shared" si="86"/>
        <v/>
      </c>
    </row>
    <row r="1394" spans="2:8" ht="11.25" customHeight="1" x14ac:dyDescent="0.2">
      <c r="B1394" s="91"/>
      <c r="C1394" s="92"/>
      <c r="D1394" s="293" t="str">
        <f t="shared" si="84"/>
        <v/>
      </c>
      <c r="E1394" s="91" t="str">
        <f t="shared" si="87"/>
        <v/>
      </c>
      <c r="F1394" s="295"/>
      <c r="G1394" s="88" t="str">
        <f t="shared" si="85"/>
        <v/>
      </c>
      <c r="H1394" s="88" t="str">
        <f t="shared" si="86"/>
        <v/>
      </c>
    </row>
    <row r="1395" spans="2:8" ht="11.25" customHeight="1" x14ac:dyDescent="0.2">
      <c r="B1395" s="91"/>
      <c r="C1395" s="92"/>
      <c r="D1395" s="293" t="str">
        <f t="shared" si="84"/>
        <v/>
      </c>
      <c r="E1395" s="91" t="str">
        <f t="shared" si="87"/>
        <v/>
      </c>
      <c r="F1395" s="295"/>
      <c r="G1395" s="88" t="str">
        <f t="shared" si="85"/>
        <v/>
      </c>
      <c r="H1395" s="88" t="str">
        <f t="shared" si="86"/>
        <v/>
      </c>
    </row>
    <row r="1396" spans="2:8" ht="11.25" customHeight="1" x14ac:dyDescent="0.2">
      <c r="B1396" s="91"/>
      <c r="C1396" s="92"/>
      <c r="D1396" s="293" t="str">
        <f t="shared" si="84"/>
        <v/>
      </c>
      <c r="E1396" s="91" t="str">
        <f t="shared" si="87"/>
        <v/>
      </c>
      <c r="F1396" s="295"/>
      <c r="G1396" s="88" t="str">
        <f t="shared" si="85"/>
        <v/>
      </c>
      <c r="H1396" s="88" t="str">
        <f t="shared" si="86"/>
        <v/>
      </c>
    </row>
    <row r="1397" spans="2:8" ht="11.25" customHeight="1" x14ac:dyDescent="0.2">
      <c r="B1397" s="91"/>
      <c r="C1397" s="92"/>
      <c r="D1397" s="293" t="str">
        <f t="shared" si="84"/>
        <v/>
      </c>
      <c r="E1397" s="91" t="str">
        <f t="shared" si="87"/>
        <v/>
      </c>
      <c r="F1397" s="295"/>
      <c r="G1397" s="88" t="str">
        <f t="shared" si="85"/>
        <v/>
      </c>
      <c r="H1397" s="88" t="str">
        <f t="shared" si="86"/>
        <v/>
      </c>
    </row>
    <row r="1398" spans="2:8" ht="11.25" customHeight="1" x14ac:dyDescent="0.2">
      <c r="B1398" s="91"/>
      <c r="C1398" s="92"/>
      <c r="D1398" s="293" t="str">
        <f t="shared" si="84"/>
        <v/>
      </c>
      <c r="E1398" s="91" t="str">
        <f t="shared" si="87"/>
        <v/>
      </c>
      <c r="F1398" s="295"/>
      <c r="G1398" s="88" t="str">
        <f t="shared" si="85"/>
        <v/>
      </c>
      <c r="H1398" s="88" t="str">
        <f t="shared" si="86"/>
        <v/>
      </c>
    </row>
    <row r="1399" spans="2:8" ht="11.25" customHeight="1" x14ac:dyDescent="0.2">
      <c r="B1399" s="91"/>
      <c r="C1399" s="92"/>
      <c r="D1399" s="293" t="str">
        <f t="shared" si="84"/>
        <v/>
      </c>
      <c r="E1399" s="91" t="str">
        <f t="shared" si="87"/>
        <v/>
      </c>
      <c r="F1399" s="295"/>
      <c r="G1399" s="88" t="str">
        <f t="shared" si="85"/>
        <v/>
      </c>
      <c r="H1399" s="88" t="str">
        <f t="shared" si="86"/>
        <v/>
      </c>
    </row>
    <row r="1400" spans="2:8" ht="11.25" customHeight="1" x14ac:dyDescent="0.2">
      <c r="B1400" s="91"/>
      <c r="C1400" s="92"/>
      <c r="D1400" s="293" t="str">
        <f t="shared" si="84"/>
        <v/>
      </c>
      <c r="E1400" s="91" t="str">
        <f t="shared" si="87"/>
        <v/>
      </c>
      <c r="F1400" s="295"/>
      <c r="G1400" s="88" t="str">
        <f t="shared" si="85"/>
        <v/>
      </c>
      <c r="H1400" s="88" t="str">
        <f t="shared" si="86"/>
        <v/>
      </c>
    </row>
    <row r="1401" spans="2:8" ht="11.25" customHeight="1" x14ac:dyDescent="0.2">
      <c r="B1401" s="91"/>
      <c r="C1401" s="92"/>
      <c r="D1401" s="293" t="str">
        <f t="shared" si="84"/>
        <v/>
      </c>
      <c r="E1401" s="91" t="str">
        <f t="shared" si="87"/>
        <v/>
      </c>
      <c r="F1401" s="295"/>
      <c r="G1401" s="88" t="str">
        <f t="shared" si="85"/>
        <v/>
      </c>
      <c r="H1401" s="88" t="str">
        <f t="shared" si="86"/>
        <v/>
      </c>
    </row>
    <row r="1402" spans="2:8" ht="11.25" customHeight="1" x14ac:dyDescent="0.2">
      <c r="B1402" s="91"/>
      <c r="C1402" s="92"/>
      <c r="D1402" s="293" t="str">
        <f t="shared" si="84"/>
        <v/>
      </c>
      <c r="E1402" s="91" t="str">
        <f t="shared" si="87"/>
        <v/>
      </c>
      <c r="F1402" s="295"/>
      <c r="G1402" s="88" t="str">
        <f t="shared" si="85"/>
        <v/>
      </c>
      <c r="H1402" s="88" t="str">
        <f t="shared" si="86"/>
        <v/>
      </c>
    </row>
    <row r="1403" spans="2:8" ht="11.25" customHeight="1" x14ac:dyDescent="0.2">
      <c r="B1403" s="91"/>
      <c r="C1403" s="92"/>
      <c r="D1403" s="293" t="str">
        <f t="shared" si="84"/>
        <v/>
      </c>
      <c r="E1403" s="91" t="str">
        <f t="shared" si="87"/>
        <v/>
      </c>
      <c r="F1403" s="295"/>
      <c r="G1403" s="88" t="str">
        <f t="shared" si="85"/>
        <v/>
      </c>
      <c r="H1403" s="88" t="str">
        <f t="shared" si="86"/>
        <v/>
      </c>
    </row>
    <row r="1404" spans="2:8" ht="11.25" customHeight="1" x14ac:dyDescent="0.2">
      <c r="B1404" s="91"/>
      <c r="C1404" s="92"/>
      <c r="D1404" s="293" t="str">
        <f t="shared" si="84"/>
        <v/>
      </c>
      <c r="E1404" s="91" t="str">
        <f t="shared" si="87"/>
        <v/>
      </c>
      <c r="F1404" s="295"/>
      <c r="G1404" s="88" t="str">
        <f t="shared" si="85"/>
        <v/>
      </c>
      <c r="H1404" s="88" t="str">
        <f t="shared" si="86"/>
        <v/>
      </c>
    </row>
    <row r="1405" spans="2:8" ht="11.25" customHeight="1" x14ac:dyDescent="0.2">
      <c r="B1405" s="91"/>
      <c r="C1405" s="92"/>
      <c r="D1405" s="293" t="str">
        <f t="shared" si="84"/>
        <v/>
      </c>
      <c r="E1405" s="91" t="str">
        <f t="shared" si="87"/>
        <v/>
      </c>
      <c r="F1405" s="295"/>
      <c r="G1405" s="88" t="str">
        <f t="shared" si="85"/>
        <v/>
      </c>
      <c r="H1405" s="88" t="str">
        <f t="shared" si="86"/>
        <v/>
      </c>
    </row>
    <row r="1406" spans="2:8" ht="11.25" customHeight="1" x14ac:dyDescent="0.2">
      <c r="B1406" s="91"/>
      <c r="C1406" s="92"/>
      <c r="D1406" s="293" t="str">
        <f t="shared" si="84"/>
        <v/>
      </c>
      <c r="E1406" s="91" t="str">
        <f t="shared" si="87"/>
        <v/>
      </c>
      <c r="F1406" s="295"/>
      <c r="G1406" s="88" t="str">
        <f t="shared" si="85"/>
        <v/>
      </c>
      <c r="H1406" s="88" t="str">
        <f t="shared" si="86"/>
        <v/>
      </c>
    </row>
    <row r="1407" spans="2:8" ht="11.25" customHeight="1" x14ac:dyDescent="0.2">
      <c r="B1407" s="91"/>
      <c r="C1407" s="92"/>
      <c r="D1407" s="293" t="str">
        <f t="shared" si="84"/>
        <v/>
      </c>
      <c r="E1407" s="91" t="str">
        <f t="shared" si="87"/>
        <v/>
      </c>
      <c r="F1407" s="295"/>
      <c r="G1407" s="88" t="str">
        <f t="shared" si="85"/>
        <v/>
      </c>
      <c r="H1407" s="88" t="str">
        <f t="shared" si="86"/>
        <v/>
      </c>
    </row>
    <row r="1408" spans="2:8" ht="11.25" customHeight="1" x14ac:dyDescent="0.2">
      <c r="B1408" s="91"/>
      <c r="C1408" s="92"/>
      <c r="D1408" s="293" t="str">
        <f t="shared" si="84"/>
        <v/>
      </c>
      <c r="E1408" s="91" t="str">
        <f t="shared" si="87"/>
        <v/>
      </c>
      <c r="F1408" s="295"/>
      <c r="G1408" s="88" t="str">
        <f t="shared" si="85"/>
        <v/>
      </c>
      <c r="H1408" s="88" t="str">
        <f t="shared" si="86"/>
        <v/>
      </c>
    </row>
    <row r="1409" spans="2:8" ht="11.25" customHeight="1" x14ac:dyDescent="0.2">
      <c r="B1409" s="91"/>
      <c r="C1409" s="92"/>
      <c r="D1409" s="293" t="str">
        <f t="shared" si="84"/>
        <v/>
      </c>
      <c r="E1409" s="91" t="str">
        <f t="shared" si="87"/>
        <v/>
      </c>
      <c r="F1409" s="295"/>
      <c r="G1409" s="88" t="str">
        <f t="shared" si="85"/>
        <v/>
      </c>
      <c r="H1409" s="88" t="str">
        <f t="shared" si="86"/>
        <v/>
      </c>
    </row>
    <row r="1410" spans="2:8" ht="11.25" customHeight="1" x14ac:dyDescent="0.2">
      <c r="B1410" s="91"/>
      <c r="C1410" s="92"/>
      <c r="D1410" s="293" t="str">
        <f t="shared" si="84"/>
        <v/>
      </c>
      <c r="E1410" s="91" t="str">
        <f t="shared" si="87"/>
        <v/>
      </c>
      <c r="F1410" s="295"/>
      <c r="G1410" s="88" t="str">
        <f t="shared" si="85"/>
        <v/>
      </c>
      <c r="H1410" s="88" t="str">
        <f t="shared" si="86"/>
        <v/>
      </c>
    </row>
    <row r="1411" spans="2:8" ht="11.25" customHeight="1" x14ac:dyDescent="0.2">
      <c r="B1411" s="91"/>
      <c r="C1411" s="92"/>
      <c r="D1411" s="293" t="str">
        <f t="shared" si="84"/>
        <v/>
      </c>
      <c r="E1411" s="91" t="str">
        <f t="shared" si="87"/>
        <v/>
      </c>
      <c r="F1411" s="295"/>
      <c r="G1411" s="88" t="str">
        <f t="shared" si="85"/>
        <v/>
      </c>
      <c r="H1411" s="88" t="str">
        <f t="shared" si="86"/>
        <v/>
      </c>
    </row>
    <row r="1412" spans="2:8" ht="11.25" customHeight="1" x14ac:dyDescent="0.2">
      <c r="B1412" s="91"/>
      <c r="C1412" s="92"/>
      <c r="D1412" s="293" t="str">
        <f t="shared" si="84"/>
        <v/>
      </c>
      <c r="E1412" s="91" t="str">
        <f t="shared" si="87"/>
        <v/>
      </c>
      <c r="F1412" s="295"/>
      <c r="G1412" s="88" t="str">
        <f t="shared" si="85"/>
        <v/>
      </c>
      <c r="H1412" s="88" t="str">
        <f t="shared" si="86"/>
        <v/>
      </c>
    </row>
    <row r="1413" spans="2:8" ht="11.25" customHeight="1" x14ac:dyDescent="0.2">
      <c r="B1413" s="91"/>
      <c r="C1413" s="92"/>
      <c r="D1413" s="293" t="str">
        <f t="shared" si="84"/>
        <v/>
      </c>
      <c r="E1413" s="91" t="str">
        <f t="shared" si="87"/>
        <v/>
      </c>
      <c r="F1413" s="295"/>
      <c r="G1413" s="88" t="str">
        <f t="shared" si="85"/>
        <v/>
      </c>
      <c r="H1413" s="88" t="str">
        <f t="shared" si="86"/>
        <v/>
      </c>
    </row>
    <row r="1414" spans="2:8" ht="11.25" customHeight="1" x14ac:dyDescent="0.2">
      <c r="B1414" s="91"/>
      <c r="C1414" s="92"/>
      <c r="D1414" s="293" t="str">
        <f t="shared" si="84"/>
        <v/>
      </c>
      <c r="E1414" s="91" t="str">
        <f t="shared" si="87"/>
        <v/>
      </c>
      <c r="F1414" s="295"/>
      <c r="G1414" s="88" t="str">
        <f t="shared" si="85"/>
        <v/>
      </c>
      <c r="H1414" s="88" t="str">
        <f t="shared" si="86"/>
        <v/>
      </c>
    </row>
    <row r="1415" spans="2:8" ht="11.25" customHeight="1" x14ac:dyDescent="0.2">
      <c r="B1415" s="91"/>
      <c r="C1415" s="92"/>
      <c r="D1415" s="293" t="str">
        <f t="shared" si="84"/>
        <v/>
      </c>
      <c r="E1415" s="91" t="str">
        <f t="shared" si="87"/>
        <v/>
      </c>
      <c r="F1415" s="295"/>
      <c r="G1415" s="88" t="str">
        <f t="shared" si="85"/>
        <v/>
      </c>
      <c r="H1415" s="88" t="str">
        <f t="shared" si="86"/>
        <v/>
      </c>
    </row>
    <row r="1416" spans="2:8" ht="11.25" customHeight="1" x14ac:dyDescent="0.2">
      <c r="B1416" s="91"/>
      <c r="C1416" s="92"/>
      <c r="D1416" s="293" t="str">
        <f t="shared" si="84"/>
        <v/>
      </c>
      <c r="E1416" s="91" t="str">
        <f t="shared" si="87"/>
        <v/>
      </c>
      <c r="F1416" s="295"/>
      <c r="G1416" s="88" t="str">
        <f t="shared" si="85"/>
        <v/>
      </c>
      <c r="H1416" s="88" t="str">
        <f t="shared" si="86"/>
        <v/>
      </c>
    </row>
    <row r="1417" spans="2:8" ht="11.25" customHeight="1" x14ac:dyDescent="0.2">
      <c r="B1417" s="91"/>
      <c r="C1417" s="92"/>
      <c r="D1417" s="293" t="str">
        <f t="shared" si="84"/>
        <v/>
      </c>
      <c r="E1417" s="91" t="str">
        <f t="shared" si="87"/>
        <v/>
      </c>
      <c r="F1417" s="295"/>
      <c r="G1417" s="88" t="str">
        <f t="shared" si="85"/>
        <v/>
      </c>
      <c r="H1417" s="88" t="str">
        <f t="shared" si="86"/>
        <v/>
      </c>
    </row>
    <row r="1418" spans="2:8" ht="11.25" customHeight="1" x14ac:dyDescent="0.2">
      <c r="B1418" s="91"/>
      <c r="C1418" s="92"/>
      <c r="D1418" s="293" t="str">
        <f t="shared" si="84"/>
        <v/>
      </c>
      <c r="E1418" s="91" t="str">
        <f t="shared" si="87"/>
        <v/>
      </c>
      <c r="F1418" s="295"/>
      <c r="G1418" s="88" t="str">
        <f t="shared" si="85"/>
        <v/>
      </c>
      <c r="H1418" s="88" t="str">
        <f t="shared" si="86"/>
        <v/>
      </c>
    </row>
    <row r="1419" spans="2:8" ht="11.25" customHeight="1" x14ac:dyDescent="0.2">
      <c r="B1419" s="91"/>
      <c r="C1419" s="92"/>
      <c r="D1419" s="293" t="str">
        <f t="shared" si="84"/>
        <v/>
      </c>
      <c r="E1419" s="91" t="str">
        <f t="shared" si="87"/>
        <v/>
      </c>
      <c r="F1419" s="295"/>
      <c r="G1419" s="88" t="str">
        <f t="shared" si="85"/>
        <v/>
      </c>
      <c r="H1419" s="88" t="str">
        <f t="shared" si="86"/>
        <v/>
      </c>
    </row>
    <row r="1420" spans="2:8" ht="11.25" customHeight="1" x14ac:dyDescent="0.2">
      <c r="B1420" s="91"/>
      <c r="C1420" s="92"/>
      <c r="D1420" s="293" t="str">
        <f t="shared" si="84"/>
        <v/>
      </c>
      <c r="E1420" s="91" t="str">
        <f t="shared" si="87"/>
        <v/>
      </c>
      <c r="F1420" s="295"/>
      <c r="G1420" s="88" t="str">
        <f t="shared" si="85"/>
        <v/>
      </c>
      <c r="H1420" s="88" t="str">
        <f t="shared" si="86"/>
        <v/>
      </c>
    </row>
    <row r="1421" spans="2:8" ht="11.25" customHeight="1" x14ac:dyDescent="0.2">
      <c r="B1421" s="91"/>
      <c r="C1421" s="92"/>
      <c r="D1421" s="293" t="str">
        <f t="shared" si="84"/>
        <v/>
      </c>
      <c r="E1421" s="91" t="str">
        <f t="shared" si="87"/>
        <v/>
      </c>
      <c r="F1421" s="295"/>
      <c r="G1421" s="88" t="str">
        <f t="shared" si="85"/>
        <v/>
      </c>
      <c r="H1421" s="88" t="str">
        <f t="shared" si="86"/>
        <v/>
      </c>
    </row>
    <row r="1422" spans="2:8" ht="11.25" customHeight="1" x14ac:dyDescent="0.2">
      <c r="B1422" s="91"/>
      <c r="C1422" s="92"/>
      <c r="D1422" s="293" t="str">
        <f t="shared" si="84"/>
        <v/>
      </c>
      <c r="E1422" s="91" t="str">
        <f t="shared" si="87"/>
        <v/>
      </c>
      <c r="F1422" s="295"/>
      <c r="G1422" s="88" t="str">
        <f t="shared" si="85"/>
        <v/>
      </c>
      <c r="H1422" s="88" t="str">
        <f t="shared" si="86"/>
        <v/>
      </c>
    </row>
    <row r="1423" spans="2:8" ht="11.25" customHeight="1" x14ac:dyDescent="0.2">
      <c r="B1423" s="91"/>
      <c r="C1423" s="92"/>
      <c r="D1423" s="293" t="str">
        <f t="shared" si="84"/>
        <v/>
      </c>
      <c r="E1423" s="91" t="str">
        <f t="shared" si="87"/>
        <v/>
      </c>
      <c r="F1423" s="295"/>
      <c r="G1423" s="88" t="str">
        <f t="shared" si="85"/>
        <v/>
      </c>
      <c r="H1423" s="88" t="str">
        <f t="shared" si="86"/>
        <v/>
      </c>
    </row>
    <row r="1424" spans="2:8" ht="11.25" customHeight="1" x14ac:dyDescent="0.2">
      <c r="B1424" s="91"/>
      <c r="C1424" s="92"/>
      <c r="D1424" s="293" t="str">
        <f t="shared" si="84"/>
        <v/>
      </c>
      <c r="E1424" s="91" t="str">
        <f t="shared" si="87"/>
        <v/>
      </c>
      <c r="F1424" s="295"/>
      <c r="G1424" s="88" t="str">
        <f t="shared" si="85"/>
        <v/>
      </c>
      <c r="H1424" s="88" t="str">
        <f t="shared" si="86"/>
        <v/>
      </c>
    </row>
    <row r="1425" spans="2:8" ht="11.25" customHeight="1" x14ac:dyDescent="0.2">
      <c r="B1425" s="91"/>
      <c r="C1425" s="92"/>
      <c r="D1425" s="293" t="str">
        <f t="shared" si="84"/>
        <v/>
      </c>
      <c r="E1425" s="91" t="str">
        <f t="shared" si="87"/>
        <v/>
      </c>
      <c r="F1425" s="295"/>
      <c r="G1425" s="88" t="str">
        <f t="shared" si="85"/>
        <v/>
      </c>
      <c r="H1425" s="88" t="str">
        <f t="shared" si="86"/>
        <v/>
      </c>
    </row>
    <row r="1426" spans="2:8" ht="11.25" customHeight="1" x14ac:dyDescent="0.2">
      <c r="B1426" s="91"/>
      <c r="C1426" s="92"/>
      <c r="D1426" s="293" t="str">
        <f t="shared" si="84"/>
        <v/>
      </c>
      <c r="E1426" s="91" t="str">
        <f t="shared" si="87"/>
        <v/>
      </c>
      <c r="F1426" s="295"/>
      <c r="G1426" s="88" t="str">
        <f t="shared" si="85"/>
        <v/>
      </c>
      <c r="H1426" s="88" t="str">
        <f t="shared" si="86"/>
        <v/>
      </c>
    </row>
    <row r="1427" spans="2:8" ht="11.25" customHeight="1" x14ac:dyDescent="0.2">
      <c r="B1427" s="91"/>
      <c r="C1427" s="92"/>
      <c r="D1427" s="293" t="str">
        <f t="shared" si="84"/>
        <v/>
      </c>
      <c r="E1427" s="91" t="str">
        <f t="shared" si="87"/>
        <v/>
      </c>
      <c r="F1427" s="295"/>
      <c r="G1427" s="88" t="str">
        <f t="shared" si="85"/>
        <v/>
      </c>
      <c r="H1427" s="88" t="str">
        <f t="shared" si="86"/>
        <v/>
      </c>
    </row>
    <row r="1428" spans="2:8" ht="11.25" customHeight="1" x14ac:dyDescent="0.2">
      <c r="B1428" s="91"/>
      <c r="C1428" s="92"/>
      <c r="D1428" s="293" t="str">
        <f t="shared" si="84"/>
        <v/>
      </c>
      <c r="E1428" s="91" t="str">
        <f t="shared" si="87"/>
        <v/>
      </c>
      <c r="F1428" s="295"/>
      <c r="G1428" s="88" t="str">
        <f t="shared" si="85"/>
        <v/>
      </c>
      <c r="H1428" s="88" t="str">
        <f t="shared" si="86"/>
        <v/>
      </c>
    </row>
    <row r="1429" spans="2:8" ht="11.25" customHeight="1" x14ac:dyDescent="0.2">
      <c r="B1429" s="91"/>
      <c r="C1429" s="92"/>
      <c r="D1429" s="293" t="str">
        <f t="shared" si="84"/>
        <v/>
      </c>
      <c r="E1429" s="91" t="str">
        <f t="shared" si="87"/>
        <v/>
      </c>
      <c r="F1429" s="295"/>
      <c r="G1429" s="88" t="str">
        <f t="shared" si="85"/>
        <v/>
      </c>
      <c r="H1429" s="88" t="str">
        <f t="shared" si="86"/>
        <v/>
      </c>
    </row>
    <row r="1430" spans="2:8" ht="11.25" customHeight="1" x14ac:dyDescent="0.2">
      <c r="B1430" s="91"/>
      <c r="C1430" s="92"/>
      <c r="D1430" s="293" t="str">
        <f t="shared" si="84"/>
        <v/>
      </c>
      <c r="E1430" s="91" t="str">
        <f t="shared" si="87"/>
        <v/>
      </c>
      <c r="F1430" s="295"/>
      <c r="G1430" s="88" t="str">
        <f t="shared" si="85"/>
        <v/>
      </c>
      <c r="H1430" s="88" t="str">
        <f t="shared" si="86"/>
        <v/>
      </c>
    </row>
    <row r="1431" spans="2:8" ht="11.25" customHeight="1" x14ac:dyDescent="0.2">
      <c r="B1431" s="91"/>
      <c r="C1431" s="92"/>
      <c r="D1431" s="293" t="str">
        <f t="shared" si="84"/>
        <v/>
      </c>
      <c r="E1431" s="91" t="str">
        <f t="shared" si="87"/>
        <v/>
      </c>
      <c r="F1431" s="295"/>
      <c r="G1431" s="88" t="str">
        <f t="shared" si="85"/>
        <v/>
      </c>
      <c r="H1431" s="88" t="str">
        <f t="shared" si="86"/>
        <v/>
      </c>
    </row>
    <row r="1432" spans="2:8" ht="11.25" customHeight="1" x14ac:dyDescent="0.2">
      <c r="B1432" s="91"/>
      <c r="C1432" s="92"/>
      <c r="D1432" s="293" t="str">
        <f t="shared" ref="D1432:D1495" si="88">IF($B1432="","","SP_LASTSALEPRICE")</f>
        <v/>
      </c>
      <c r="E1432" s="91" t="str">
        <f t="shared" si="87"/>
        <v/>
      </c>
      <c r="F1432" s="295"/>
      <c r="G1432" s="88" t="str">
        <f t="shared" ref="G1432:G1495" si="89">IF(OR($C1432="",$C1433=""),"",IFERROR((C1432/C1433-1)*100,0))</f>
        <v/>
      </c>
      <c r="H1432" s="88" t="str">
        <f t="shared" ref="H1432:H1495" si="90">IF(OR($F1432="",$F1433=""),"",IFERROR((F1432/F1433-1)*100,0))</f>
        <v/>
      </c>
    </row>
    <row r="1433" spans="2:8" ht="11.25" customHeight="1" x14ac:dyDescent="0.2">
      <c r="B1433" s="91"/>
      <c r="C1433" s="92"/>
      <c r="D1433" s="293" t="str">
        <f t="shared" si="88"/>
        <v/>
      </c>
      <c r="E1433" s="91" t="str">
        <f t="shared" ref="E1433:E1496" si="91">IF($B1433="","",IF(WEEKDAY($B1433,11)=6,$B1433-1,IF(WEEKDAY($B1433,11)=7,$B1433-2,$B1433)))</f>
        <v/>
      </c>
      <c r="F1433" s="295"/>
      <c r="G1433" s="88" t="str">
        <f t="shared" si="89"/>
        <v/>
      </c>
      <c r="H1433" s="88" t="str">
        <f t="shared" si="90"/>
        <v/>
      </c>
    </row>
    <row r="1434" spans="2:8" ht="11.25" customHeight="1" x14ac:dyDescent="0.2">
      <c r="B1434" s="91"/>
      <c r="C1434" s="92"/>
      <c r="D1434" s="293" t="str">
        <f t="shared" si="88"/>
        <v/>
      </c>
      <c r="E1434" s="91" t="str">
        <f t="shared" si="91"/>
        <v/>
      </c>
      <c r="F1434" s="295"/>
      <c r="G1434" s="88" t="str">
        <f t="shared" si="89"/>
        <v/>
      </c>
      <c r="H1434" s="88" t="str">
        <f t="shared" si="90"/>
        <v/>
      </c>
    </row>
    <row r="1435" spans="2:8" ht="11.25" customHeight="1" x14ac:dyDescent="0.2">
      <c r="B1435" s="91"/>
      <c r="C1435" s="92"/>
      <c r="D1435" s="293" t="str">
        <f t="shared" si="88"/>
        <v/>
      </c>
      <c r="E1435" s="91" t="str">
        <f t="shared" si="91"/>
        <v/>
      </c>
      <c r="F1435" s="295"/>
      <c r="G1435" s="88" t="str">
        <f t="shared" si="89"/>
        <v/>
      </c>
      <c r="H1435" s="88" t="str">
        <f t="shared" si="90"/>
        <v/>
      </c>
    </row>
    <row r="1436" spans="2:8" ht="11.25" customHeight="1" x14ac:dyDescent="0.2">
      <c r="B1436" s="91"/>
      <c r="C1436" s="92"/>
      <c r="D1436" s="293" t="str">
        <f t="shared" si="88"/>
        <v/>
      </c>
      <c r="E1436" s="91" t="str">
        <f t="shared" si="91"/>
        <v/>
      </c>
      <c r="F1436" s="295"/>
      <c r="G1436" s="88" t="str">
        <f t="shared" si="89"/>
        <v/>
      </c>
      <c r="H1436" s="88" t="str">
        <f t="shared" si="90"/>
        <v/>
      </c>
    </row>
    <row r="1437" spans="2:8" ht="11.25" customHeight="1" x14ac:dyDescent="0.2">
      <c r="B1437" s="91"/>
      <c r="C1437" s="92"/>
      <c r="D1437" s="293" t="str">
        <f t="shared" si="88"/>
        <v/>
      </c>
      <c r="E1437" s="91" t="str">
        <f t="shared" si="91"/>
        <v/>
      </c>
      <c r="F1437" s="295"/>
      <c r="G1437" s="88" t="str">
        <f t="shared" si="89"/>
        <v/>
      </c>
      <c r="H1437" s="88" t="str">
        <f t="shared" si="90"/>
        <v/>
      </c>
    </row>
    <row r="1438" spans="2:8" ht="11.25" customHeight="1" x14ac:dyDescent="0.2">
      <c r="B1438" s="91"/>
      <c r="C1438" s="92"/>
      <c r="D1438" s="293" t="str">
        <f t="shared" si="88"/>
        <v/>
      </c>
      <c r="E1438" s="91" t="str">
        <f t="shared" si="91"/>
        <v/>
      </c>
      <c r="F1438" s="295"/>
      <c r="G1438" s="88" t="str">
        <f t="shared" si="89"/>
        <v/>
      </c>
      <c r="H1438" s="88" t="str">
        <f t="shared" si="90"/>
        <v/>
      </c>
    </row>
    <row r="1439" spans="2:8" ht="11.25" customHeight="1" x14ac:dyDescent="0.2">
      <c r="B1439" s="91"/>
      <c r="C1439" s="92"/>
      <c r="D1439" s="293" t="str">
        <f t="shared" si="88"/>
        <v/>
      </c>
      <c r="E1439" s="91" t="str">
        <f t="shared" si="91"/>
        <v/>
      </c>
      <c r="F1439" s="295"/>
      <c r="G1439" s="88" t="str">
        <f t="shared" si="89"/>
        <v/>
      </c>
      <c r="H1439" s="88" t="str">
        <f t="shared" si="90"/>
        <v/>
      </c>
    </row>
    <row r="1440" spans="2:8" ht="11.25" customHeight="1" x14ac:dyDescent="0.2">
      <c r="B1440" s="91"/>
      <c r="C1440" s="92"/>
      <c r="D1440" s="293" t="str">
        <f t="shared" si="88"/>
        <v/>
      </c>
      <c r="E1440" s="91" t="str">
        <f t="shared" si="91"/>
        <v/>
      </c>
      <c r="F1440" s="295"/>
      <c r="G1440" s="88" t="str">
        <f t="shared" si="89"/>
        <v/>
      </c>
      <c r="H1440" s="88" t="str">
        <f t="shared" si="90"/>
        <v/>
      </c>
    </row>
    <row r="1441" spans="2:8" ht="11.25" customHeight="1" x14ac:dyDescent="0.2">
      <c r="B1441" s="91"/>
      <c r="C1441" s="92"/>
      <c r="D1441" s="293" t="str">
        <f t="shared" si="88"/>
        <v/>
      </c>
      <c r="E1441" s="91" t="str">
        <f t="shared" si="91"/>
        <v/>
      </c>
      <c r="F1441" s="295"/>
      <c r="G1441" s="88" t="str">
        <f t="shared" si="89"/>
        <v/>
      </c>
      <c r="H1441" s="88" t="str">
        <f t="shared" si="90"/>
        <v/>
      </c>
    </row>
    <row r="1442" spans="2:8" ht="11.25" customHeight="1" x14ac:dyDescent="0.2">
      <c r="B1442" s="91"/>
      <c r="C1442" s="92"/>
      <c r="D1442" s="293" t="str">
        <f t="shared" si="88"/>
        <v/>
      </c>
      <c r="E1442" s="91" t="str">
        <f t="shared" si="91"/>
        <v/>
      </c>
      <c r="F1442" s="295"/>
      <c r="G1442" s="88" t="str">
        <f t="shared" si="89"/>
        <v/>
      </c>
      <c r="H1442" s="88" t="str">
        <f t="shared" si="90"/>
        <v/>
      </c>
    </row>
    <row r="1443" spans="2:8" ht="11.25" customHeight="1" x14ac:dyDescent="0.2">
      <c r="B1443" s="91"/>
      <c r="C1443" s="92"/>
      <c r="D1443" s="293" t="str">
        <f t="shared" si="88"/>
        <v/>
      </c>
      <c r="E1443" s="91" t="str">
        <f t="shared" si="91"/>
        <v/>
      </c>
      <c r="F1443" s="295"/>
      <c r="G1443" s="88" t="str">
        <f t="shared" si="89"/>
        <v/>
      </c>
      <c r="H1443" s="88" t="str">
        <f t="shared" si="90"/>
        <v/>
      </c>
    </row>
    <row r="1444" spans="2:8" ht="11.25" customHeight="1" x14ac:dyDescent="0.2">
      <c r="B1444" s="91"/>
      <c r="C1444" s="92"/>
      <c r="D1444" s="293" t="str">
        <f t="shared" si="88"/>
        <v/>
      </c>
      <c r="E1444" s="91" t="str">
        <f t="shared" si="91"/>
        <v/>
      </c>
      <c r="F1444" s="295"/>
      <c r="G1444" s="88" t="str">
        <f t="shared" si="89"/>
        <v/>
      </c>
      <c r="H1444" s="88" t="str">
        <f t="shared" si="90"/>
        <v/>
      </c>
    </row>
    <row r="1445" spans="2:8" ht="11.25" customHeight="1" x14ac:dyDescent="0.2">
      <c r="B1445" s="91"/>
      <c r="C1445" s="92"/>
      <c r="D1445" s="293" t="str">
        <f t="shared" si="88"/>
        <v/>
      </c>
      <c r="E1445" s="91" t="str">
        <f t="shared" si="91"/>
        <v/>
      </c>
      <c r="F1445" s="295"/>
      <c r="G1445" s="88" t="str">
        <f t="shared" si="89"/>
        <v/>
      </c>
      <c r="H1445" s="88" t="str">
        <f t="shared" si="90"/>
        <v/>
      </c>
    </row>
    <row r="1446" spans="2:8" ht="11.25" customHeight="1" x14ac:dyDescent="0.2">
      <c r="B1446" s="91"/>
      <c r="C1446" s="92"/>
      <c r="D1446" s="293" t="str">
        <f t="shared" si="88"/>
        <v/>
      </c>
      <c r="E1446" s="91" t="str">
        <f t="shared" si="91"/>
        <v/>
      </c>
      <c r="F1446" s="295"/>
      <c r="G1446" s="88" t="str">
        <f t="shared" si="89"/>
        <v/>
      </c>
      <c r="H1446" s="88" t="str">
        <f t="shared" si="90"/>
        <v/>
      </c>
    </row>
    <row r="1447" spans="2:8" ht="11.25" customHeight="1" x14ac:dyDescent="0.2">
      <c r="B1447" s="91"/>
      <c r="C1447" s="92"/>
      <c r="D1447" s="293" t="str">
        <f t="shared" si="88"/>
        <v/>
      </c>
      <c r="E1447" s="91" t="str">
        <f t="shared" si="91"/>
        <v/>
      </c>
      <c r="F1447" s="295"/>
      <c r="G1447" s="88" t="str">
        <f t="shared" si="89"/>
        <v/>
      </c>
      <c r="H1447" s="88" t="str">
        <f t="shared" si="90"/>
        <v/>
      </c>
    </row>
    <row r="1448" spans="2:8" ht="11.25" customHeight="1" x14ac:dyDescent="0.2">
      <c r="B1448" s="91"/>
      <c r="C1448" s="92"/>
      <c r="D1448" s="293" t="str">
        <f t="shared" si="88"/>
        <v/>
      </c>
      <c r="E1448" s="91" t="str">
        <f t="shared" si="91"/>
        <v/>
      </c>
      <c r="F1448" s="295"/>
      <c r="G1448" s="88" t="str">
        <f t="shared" si="89"/>
        <v/>
      </c>
      <c r="H1448" s="88" t="str">
        <f t="shared" si="90"/>
        <v/>
      </c>
    </row>
    <row r="1449" spans="2:8" ht="11.25" customHeight="1" x14ac:dyDescent="0.2">
      <c r="B1449" s="91"/>
      <c r="C1449" s="92"/>
      <c r="D1449" s="293" t="str">
        <f t="shared" si="88"/>
        <v/>
      </c>
      <c r="E1449" s="91" t="str">
        <f t="shared" si="91"/>
        <v/>
      </c>
      <c r="F1449" s="295"/>
      <c r="G1449" s="88" t="str">
        <f t="shared" si="89"/>
        <v/>
      </c>
      <c r="H1449" s="88" t="str">
        <f t="shared" si="90"/>
        <v/>
      </c>
    </row>
    <row r="1450" spans="2:8" ht="11.25" customHeight="1" x14ac:dyDescent="0.2">
      <c r="B1450" s="91"/>
      <c r="C1450" s="92"/>
      <c r="D1450" s="293" t="str">
        <f t="shared" si="88"/>
        <v/>
      </c>
      <c r="E1450" s="91" t="str">
        <f t="shared" si="91"/>
        <v/>
      </c>
      <c r="F1450" s="295"/>
      <c r="G1450" s="88" t="str">
        <f t="shared" si="89"/>
        <v/>
      </c>
      <c r="H1450" s="88" t="str">
        <f t="shared" si="90"/>
        <v/>
      </c>
    </row>
    <row r="1451" spans="2:8" ht="11.25" customHeight="1" x14ac:dyDescent="0.2">
      <c r="B1451" s="91"/>
      <c r="C1451" s="92"/>
      <c r="D1451" s="293" t="str">
        <f t="shared" si="88"/>
        <v/>
      </c>
      <c r="E1451" s="91" t="str">
        <f t="shared" si="91"/>
        <v/>
      </c>
      <c r="F1451" s="295"/>
      <c r="G1451" s="88" t="str">
        <f t="shared" si="89"/>
        <v/>
      </c>
      <c r="H1451" s="88" t="str">
        <f t="shared" si="90"/>
        <v/>
      </c>
    </row>
    <row r="1452" spans="2:8" ht="11.25" customHeight="1" x14ac:dyDescent="0.2">
      <c r="B1452" s="91"/>
      <c r="C1452" s="92"/>
      <c r="D1452" s="293" t="str">
        <f t="shared" si="88"/>
        <v/>
      </c>
      <c r="E1452" s="91" t="str">
        <f t="shared" si="91"/>
        <v/>
      </c>
      <c r="F1452" s="295"/>
      <c r="G1452" s="88" t="str">
        <f t="shared" si="89"/>
        <v/>
      </c>
      <c r="H1452" s="88" t="str">
        <f t="shared" si="90"/>
        <v/>
      </c>
    </row>
    <row r="1453" spans="2:8" ht="11.25" customHeight="1" x14ac:dyDescent="0.2">
      <c r="B1453" s="91"/>
      <c r="C1453" s="92"/>
      <c r="D1453" s="293" t="str">
        <f t="shared" si="88"/>
        <v/>
      </c>
      <c r="E1453" s="91" t="str">
        <f t="shared" si="91"/>
        <v/>
      </c>
      <c r="F1453" s="295"/>
      <c r="G1453" s="88" t="str">
        <f t="shared" si="89"/>
        <v/>
      </c>
      <c r="H1453" s="88" t="str">
        <f t="shared" si="90"/>
        <v/>
      </c>
    </row>
    <row r="1454" spans="2:8" ht="11.25" customHeight="1" x14ac:dyDescent="0.2">
      <c r="B1454" s="91"/>
      <c r="C1454" s="92"/>
      <c r="D1454" s="293" t="str">
        <f t="shared" si="88"/>
        <v/>
      </c>
      <c r="E1454" s="91" t="str">
        <f t="shared" si="91"/>
        <v/>
      </c>
      <c r="F1454" s="295"/>
      <c r="G1454" s="88" t="str">
        <f t="shared" si="89"/>
        <v/>
      </c>
      <c r="H1454" s="88" t="str">
        <f t="shared" si="90"/>
        <v/>
      </c>
    </row>
    <row r="1455" spans="2:8" ht="11.25" customHeight="1" x14ac:dyDescent="0.2">
      <c r="B1455" s="91"/>
      <c r="C1455" s="92"/>
      <c r="D1455" s="293" t="str">
        <f t="shared" si="88"/>
        <v/>
      </c>
      <c r="E1455" s="91" t="str">
        <f t="shared" si="91"/>
        <v/>
      </c>
      <c r="F1455" s="295"/>
      <c r="G1455" s="88" t="str">
        <f t="shared" si="89"/>
        <v/>
      </c>
      <c r="H1455" s="88" t="str">
        <f t="shared" si="90"/>
        <v/>
      </c>
    </row>
    <row r="1456" spans="2:8" ht="11.25" customHeight="1" x14ac:dyDescent="0.2">
      <c r="B1456" s="91"/>
      <c r="C1456" s="92"/>
      <c r="D1456" s="293" t="str">
        <f t="shared" si="88"/>
        <v/>
      </c>
      <c r="E1456" s="91" t="str">
        <f t="shared" si="91"/>
        <v/>
      </c>
      <c r="F1456" s="295"/>
      <c r="G1456" s="88" t="str">
        <f t="shared" si="89"/>
        <v/>
      </c>
      <c r="H1456" s="88" t="str">
        <f t="shared" si="90"/>
        <v/>
      </c>
    </row>
    <row r="1457" spans="2:8" ht="11.25" customHeight="1" x14ac:dyDescent="0.2">
      <c r="B1457" s="91"/>
      <c r="C1457" s="92"/>
      <c r="D1457" s="293" t="str">
        <f t="shared" si="88"/>
        <v/>
      </c>
      <c r="E1457" s="91" t="str">
        <f t="shared" si="91"/>
        <v/>
      </c>
      <c r="F1457" s="295"/>
      <c r="G1457" s="88" t="str">
        <f t="shared" si="89"/>
        <v/>
      </c>
      <c r="H1457" s="88" t="str">
        <f t="shared" si="90"/>
        <v/>
      </c>
    </row>
    <row r="1458" spans="2:8" ht="11.25" customHeight="1" x14ac:dyDescent="0.2">
      <c r="B1458" s="91"/>
      <c r="C1458" s="92"/>
      <c r="D1458" s="293" t="str">
        <f t="shared" si="88"/>
        <v/>
      </c>
      <c r="E1458" s="91" t="str">
        <f t="shared" si="91"/>
        <v/>
      </c>
      <c r="F1458" s="295"/>
      <c r="G1458" s="88" t="str">
        <f t="shared" si="89"/>
        <v/>
      </c>
      <c r="H1458" s="88" t="str">
        <f t="shared" si="90"/>
        <v/>
      </c>
    </row>
    <row r="1459" spans="2:8" ht="11.25" customHeight="1" x14ac:dyDescent="0.2">
      <c r="B1459" s="91"/>
      <c r="C1459" s="92"/>
      <c r="D1459" s="293" t="str">
        <f t="shared" si="88"/>
        <v/>
      </c>
      <c r="E1459" s="91" t="str">
        <f t="shared" si="91"/>
        <v/>
      </c>
      <c r="F1459" s="295"/>
      <c r="G1459" s="88" t="str">
        <f t="shared" si="89"/>
        <v/>
      </c>
      <c r="H1459" s="88" t="str">
        <f t="shared" si="90"/>
        <v/>
      </c>
    </row>
    <row r="1460" spans="2:8" ht="11.25" customHeight="1" x14ac:dyDescent="0.2">
      <c r="B1460" s="91"/>
      <c r="C1460" s="92"/>
      <c r="D1460" s="293" t="str">
        <f t="shared" si="88"/>
        <v/>
      </c>
      <c r="E1460" s="91" t="str">
        <f t="shared" si="91"/>
        <v/>
      </c>
      <c r="F1460" s="295"/>
      <c r="G1460" s="88" t="str">
        <f t="shared" si="89"/>
        <v/>
      </c>
      <c r="H1460" s="88" t="str">
        <f t="shared" si="90"/>
        <v/>
      </c>
    </row>
    <row r="1461" spans="2:8" ht="11.25" customHeight="1" x14ac:dyDescent="0.2">
      <c r="B1461" s="91"/>
      <c r="C1461" s="92"/>
      <c r="D1461" s="293" t="str">
        <f t="shared" si="88"/>
        <v/>
      </c>
      <c r="E1461" s="91" t="str">
        <f t="shared" si="91"/>
        <v/>
      </c>
      <c r="F1461" s="295"/>
      <c r="G1461" s="88" t="str">
        <f t="shared" si="89"/>
        <v/>
      </c>
      <c r="H1461" s="88" t="str">
        <f t="shared" si="90"/>
        <v/>
      </c>
    </row>
    <row r="1462" spans="2:8" ht="11.25" customHeight="1" x14ac:dyDescent="0.2">
      <c r="B1462" s="91"/>
      <c r="C1462" s="92"/>
      <c r="D1462" s="293" t="str">
        <f t="shared" si="88"/>
        <v/>
      </c>
      <c r="E1462" s="91" t="str">
        <f t="shared" si="91"/>
        <v/>
      </c>
      <c r="F1462" s="295"/>
      <c r="G1462" s="88" t="str">
        <f t="shared" si="89"/>
        <v/>
      </c>
      <c r="H1462" s="88" t="str">
        <f t="shared" si="90"/>
        <v/>
      </c>
    </row>
    <row r="1463" spans="2:8" ht="11.25" customHeight="1" x14ac:dyDescent="0.2">
      <c r="B1463" s="91"/>
      <c r="C1463" s="92"/>
      <c r="D1463" s="293" t="str">
        <f t="shared" si="88"/>
        <v/>
      </c>
      <c r="E1463" s="91" t="str">
        <f t="shared" si="91"/>
        <v/>
      </c>
      <c r="F1463" s="295"/>
      <c r="G1463" s="88" t="str">
        <f t="shared" si="89"/>
        <v/>
      </c>
      <c r="H1463" s="88" t="str">
        <f t="shared" si="90"/>
        <v/>
      </c>
    </row>
    <row r="1464" spans="2:8" ht="11.25" customHeight="1" x14ac:dyDescent="0.2">
      <c r="B1464" s="91"/>
      <c r="C1464" s="92"/>
      <c r="D1464" s="293" t="str">
        <f t="shared" si="88"/>
        <v/>
      </c>
      <c r="E1464" s="91" t="str">
        <f t="shared" si="91"/>
        <v/>
      </c>
      <c r="F1464" s="295"/>
      <c r="G1464" s="88" t="str">
        <f t="shared" si="89"/>
        <v/>
      </c>
      <c r="H1464" s="88" t="str">
        <f t="shared" si="90"/>
        <v/>
      </c>
    </row>
    <row r="1465" spans="2:8" ht="11.25" customHeight="1" x14ac:dyDescent="0.2">
      <c r="B1465" s="91"/>
      <c r="C1465" s="92"/>
      <c r="D1465" s="293" t="str">
        <f t="shared" si="88"/>
        <v/>
      </c>
      <c r="E1465" s="91" t="str">
        <f t="shared" si="91"/>
        <v/>
      </c>
      <c r="F1465" s="295"/>
      <c r="G1465" s="88" t="str">
        <f t="shared" si="89"/>
        <v/>
      </c>
      <c r="H1465" s="88" t="str">
        <f t="shared" si="90"/>
        <v/>
      </c>
    </row>
    <row r="1466" spans="2:8" ht="11.25" customHeight="1" x14ac:dyDescent="0.2">
      <c r="B1466" s="91"/>
      <c r="C1466" s="92"/>
      <c r="D1466" s="293" t="str">
        <f t="shared" si="88"/>
        <v/>
      </c>
      <c r="E1466" s="91" t="str">
        <f t="shared" si="91"/>
        <v/>
      </c>
      <c r="F1466" s="295"/>
      <c r="G1466" s="88" t="str">
        <f t="shared" si="89"/>
        <v/>
      </c>
      <c r="H1466" s="88" t="str">
        <f t="shared" si="90"/>
        <v/>
      </c>
    </row>
    <row r="1467" spans="2:8" ht="11.25" customHeight="1" x14ac:dyDescent="0.2">
      <c r="B1467" s="91"/>
      <c r="C1467" s="92"/>
      <c r="D1467" s="293" t="str">
        <f t="shared" si="88"/>
        <v/>
      </c>
      <c r="E1467" s="91" t="str">
        <f t="shared" si="91"/>
        <v/>
      </c>
      <c r="F1467" s="295"/>
      <c r="G1467" s="88" t="str">
        <f t="shared" si="89"/>
        <v/>
      </c>
      <c r="H1467" s="88" t="str">
        <f t="shared" si="90"/>
        <v/>
      </c>
    </row>
    <row r="1468" spans="2:8" ht="11.25" customHeight="1" x14ac:dyDescent="0.2">
      <c r="B1468" s="91"/>
      <c r="C1468" s="92"/>
      <c r="D1468" s="293" t="str">
        <f t="shared" si="88"/>
        <v/>
      </c>
      <c r="E1468" s="91" t="str">
        <f t="shared" si="91"/>
        <v/>
      </c>
      <c r="F1468" s="295"/>
      <c r="G1468" s="88" t="str">
        <f t="shared" si="89"/>
        <v/>
      </c>
      <c r="H1468" s="88" t="str">
        <f t="shared" si="90"/>
        <v/>
      </c>
    </row>
    <row r="1469" spans="2:8" ht="11.25" customHeight="1" x14ac:dyDescent="0.2">
      <c r="B1469" s="91"/>
      <c r="C1469" s="92"/>
      <c r="D1469" s="293" t="str">
        <f t="shared" si="88"/>
        <v/>
      </c>
      <c r="E1469" s="91" t="str">
        <f t="shared" si="91"/>
        <v/>
      </c>
      <c r="F1469" s="295"/>
      <c r="G1469" s="88" t="str">
        <f t="shared" si="89"/>
        <v/>
      </c>
      <c r="H1469" s="88" t="str">
        <f t="shared" si="90"/>
        <v/>
      </c>
    </row>
    <row r="1470" spans="2:8" ht="11.25" customHeight="1" x14ac:dyDescent="0.2">
      <c r="B1470" s="91"/>
      <c r="C1470" s="92"/>
      <c r="D1470" s="293" t="str">
        <f t="shared" si="88"/>
        <v/>
      </c>
      <c r="E1470" s="91" t="str">
        <f t="shared" si="91"/>
        <v/>
      </c>
      <c r="F1470" s="295"/>
      <c r="G1470" s="88" t="str">
        <f t="shared" si="89"/>
        <v/>
      </c>
      <c r="H1470" s="88" t="str">
        <f t="shared" si="90"/>
        <v/>
      </c>
    </row>
    <row r="1471" spans="2:8" ht="11.25" customHeight="1" x14ac:dyDescent="0.2">
      <c r="B1471" s="91"/>
      <c r="C1471" s="92"/>
      <c r="D1471" s="293" t="str">
        <f t="shared" si="88"/>
        <v/>
      </c>
      <c r="E1471" s="91" t="str">
        <f t="shared" si="91"/>
        <v/>
      </c>
      <c r="F1471" s="295"/>
      <c r="G1471" s="88" t="str">
        <f t="shared" si="89"/>
        <v/>
      </c>
      <c r="H1471" s="88" t="str">
        <f t="shared" si="90"/>
        <v/>
      </c>
    </row>
    <row r="1472" spans="2:8" ht="11.25" customHeight="1" x14ac:dyDescent="0.2">
      <c r="B1472" s="91"/>
      <c r="C1472" s="92"/>
      <c r="D1472" s="293" t="str">
        <f t="shared" si="88"/>
        <v/>
      </c>
      <c r="E1472" s="91" t="str">
        <f t="shared" si="91"/>
        <v/>
      </c>
      <c r="F1472" s="295"/>
      <c r="G1472" s="88" t="str">
        <f t="shared" si="89"/>
        <v/>
      </c>
      <c r="H1472" s="88" t="str">
        <f t="shared" si="90"/>
        <v/>
      </c>
    </row>
    <row r="1473" spans="2:8" ht="11.25" customHeight="1" x14ac:dyDescent="0.2">
      <c r="B1473" s="91"/>
      <c r="C1473" s="92"/>
      <c r="D1473" s="293" t="str">
        <f t="shared" si="88"/>
        <v/>
      </c>
      <c r="E1473" s="91" t="str">
        <f t="shared" si="91"/>
        <v/>
      </c>
      <c r="F1473" s="295"/>
      <c r="G1473" s="88" t="str">
        <f t="shared" si="89"/>
        <v/>
      </c>
      <c r="H1473" s="88" t="str">
        <f t="shared" si="90"/>
        <v/>
      </c>
    </row>
    <row r="1474" spans="2:8" ht="11.25" customHeight="1" x14ac:dyDescent="0.2">
      <c r="B1474" s="91"/>
      <c r="C1474" s="92"/>
      <c r="D1474" s="293" t="str">
        <f t="shared" si="88"/>
        <v/>
      </c>
      <c r="E1474" s="91" t="str">
        <f t="shared" si="91"/>
        <v/>
      </c>
      <c r="F1474" s="295"/>
      <c r="G1474" s="88" t="str">
        <f t="shared" si="89"/>
        <v/>
      </c>
      <c r="H1474" s="88" t="str">
        <f t="shared" si="90"/>
        <v/>
      </c>
    </row>
    <row r="1475" spans="2:8" ht="11.25" customHeight="1" x14ac:dyDescent="0.2">
      <c r="B1475" s="91"/>
      <c r="C1475" s="92"/>
      <c r="D1475" s="293" t="str">
        <f t="shared" si="88"/>
        <v/>
      </c>
      <c r="E1475" s="91" t="str">
        <f t="shared" si="91"/>
        <v/>
      </c>
      <c r="F1475" s="295"/>
      <c r="G1475" s="88" t="str">
        <f t="shared" si="89"/>
        <v/>
      </c>
      <c r="H1475" s="88" t="str">
        <f t="shared" si="90"/>
        <v/>
      </c>
    </row>
    <row r="1476" spans="2:8" ht="11.25" customHeight="1" x14ac:dyDescent="0.2">
      <c r="B1476" s="91"/>
      <c r="C1476" s="92"/>
      <c r="D1476" s="293" t="str">
        <f t="shared" si="88"/>
        <v/>
      </c>
      <c r="E1476" s="91" t="str">
        <f t="shared" si="91"/>
        <v/>
      </c>
      <c r="F1476" s="295"/>
      <c r="G1476" s="88" t="str">
        <f t="shared" si="89"/>
        <v/>
      </c>
      <c r="H1476" s="88" t="str">
        <f t="shared" si="90"/>
        <v/>
      </c>
    </row>
    <row r="1477" spans="2:8" ht="11.25" customHeight="1" x14ac:dyDescent="0.2">
      <c r="B1477" s="91"/>
      <c r="C1477" s="92"/>
      <c r="D1477" s="293" t="str">
        <f t="shared" si="88"/>
        <v/>
      </c>
      <c r="E1477" s="91" t="str">
        <f t="shared" si="91"/>
        <v/>
      </c>
      <c r="F1477" s="295"/>
      <c r="G1477" s="88" t="str">
        <f t="shared" si="89"/>
        <v/>
      </c>
      <c r="H1477" s="88" t="str">
        <f t="shared" si="90"/>
        <v/>
      </c>
    </row>
    <row r="1478" spans="2:8" ht="11.25" customHeight="1" x14ac:dyDescent="0.2">
      <c r="B1478" s="91"/>
      <c r="C1478" s="92"/>
      <c r="D1478" s="293" t="str">
        <f t="shared" si="88"/>
        <v/>
      </c>
      <c r="E1478" s="91" t="str">
        <f t="shared" si="91"/>
        <v/>
      </c>
      <c r="F1478" s="295"/>
      <c r="G1478" s="88" t="str">
        <f t="shared" si="89"/>
        <v/>
      </c>
      <c r="H1478" s="88" t="str">
        <f t="shared" si="90"/>
        <v/>
      </c>
    </row>
    <row r="1479" spans="2:8" ht="11.25" customHeight="1" x14ac:dyDescent="0.2">
      <c r="B1479" s="91"/>
      <c r="C1479" s="92"/>
      <c r="D1479" s="293" t="str">
        <f t="shared" si="88"/>
        <v/>
      </c>
      <c r="E1479" s="91" t="str">
        <f t="shared" si="91"/>
        <v/>
      </c>
      <c r="F1479" s="295"/>
      <c r="G1479" s="88" t="str">
        <f t="shared" si="89"/>
        <v/>
      </c>
      <c r="H1479" s="88" t="str">
        <f t="shared" si="90"/>
        <v/>
      </c>
    </row>
    <row r="1480" spans="2:8" ht="11.25" customHeight="1" x14ac:dyDescent="0.2">
      <c r="B1480" s="91"/>
      <c r="C1480" s="92"/>
      <c r="D1480" s="293" t="str">
        <f t="shared" si="88"/>
        <v/>
      </c>
      <c r="E1480" s="91" t="str">
        <f t="shared" si="91"/>
        <v/>
      </c>
      <c r="F1480" s="295"/>
      <c r="G1480" s="88" t="str">
        <f t="shared" si="89"/>
        <v/>
      </c>
      <c r="H1480" s="88" t="str">
        <f t="shared" si="90"/>
        <v/>
      </c>
    </row>
    <row r="1481" spans="2:8" ht="11.25" customHeight="1" x14ac:dyDescent="0.2">
      <c r="B1481" s="91"/>
      <c r="C1481" s="92"/>
      <c r="D1481" s="293" t="str">
        <f t="shared" si="88"/>
        <v/>
      </c>
      <c r="E1481" s="91" t="str">
        <f t="shared" si="91"/>
        <v/>
      </c>
      <c r="F1481" s="295"/>
      <c r="G1481" s="88" t="str">
        <f t="shared" si="89"/>
        <v/>
      </c>
      <c r="H1481" s="88" t="str">
        <f t="shared" si="90"/>
        <v/>
      </c>
    </row>
    <row r="1482" spans="2:8" ht="11.25" customHeight="1" x14ac:dyDescent="0.2">
      <c r="B1482" s="91"/>
      <c r="C1482" s="92"/>
      <c r="D1482" s="293" t="str">
        <f t="shared" si="88"/>
        <v/>
      </c>
      <c r="E1482" s="91" t="str">
        <f t="shared" si="91"/>
        <v/>
      </c>
      <c r="F1482" s="295"/>
      <c r="G1482" s="88" t="str">
        <f t="shared" si="89"/>
        <v/>
      </c>
      <c r="H1482" s="88" t="str">
        <f t="shared" si="90"/>
        <v/>
      </c>
    </row>
    <row r="1483" spans="2:8" ht="11.25" customHeight="1" x14ac:dyDescent="0.2">
      <c r="B1483" s="91"/>
      <c r="C1483" s="92"/>
      <c r="D1483" s="293" t="str">
        <f t="shared" si="88"/>
        <v/>
      </c>
      <c r="E1483" s="91" t="str">
        <f t="shared" si="91"/>
        <v/>
      </c>
      <c r="F1483" s="295"/>
      <c r="G1483" s="88" t="str">
        <f t="shared" si="89"/>
        <v/>
      </c>
      <c r="H1483" s="88" t="str">
        <f t="shared" si="90"/>
        <v/>
      </c>
    </row>
    <row r="1484" spans="2:8" ht="11.25" customHeight="1" x14ac:dyDescent="0.2">
      <c r="B1484" s="91"/>
      <c r="C1484" s="92"/>
      <c r="D1484" s="293" t="str">
        <f t="shared" si="88"/>
        <v/>
      </c>
      <c r="E1484" s="91" t="str">
        <f t="shared" si="91"/>
        <v/>
      </c>
      <c r="F1484" s="295"/>
      <c r="G1484" s="88" t="str">
        <f t="shared" si="89"/>
        <v/>
      </c>
      <c r="H1484" s="88" t="str">
        <f t="shared" si="90"/>
        <v/>
      </c>
    </row>
    <row r="1485" spans="2:8" ht="11.25" customHeight="1" x14ac:dyDescent="0.2">
      <c r="B1485" s="91"/>
      <c r="C1485" s="92"/>
      <c r="D1485" s="293" t="str">
        <f t="shared" si="88"/>
        <v/>
      </c>
      <c r="E1485" s="91" t="str">
        <f t="shared" si="91"/>
        <v/>
      </c>
      <c r="F1485" s="295"/>
      <c r="G1485" s="88" t="str">
        <f t="shared" si="89"/>
        <v/>
      </c>
      <c r="H1485" s="88" t="str">
        <f t="shared" si="90"/>
        <v/>
      </c>
    </row>
    <row r="1486" spans="2:8" ht="11.25" customHeight="1" x14ac:dyDescent="0.2">
      <c r="B1486" s="91"/>
      <c r="C1486" s="92"/>
      <c r="D1486" s="293" t="str">
        <f t="shared" si="88"/>
        <v/>
      </c>
      <c r="E1486" s="91" t="str">
        <f t="shared" si="91"/>
        <v/>
      </c>
      <c r="F1486" s="295"/>
      <c r="G1486" s="88" t="str">
        <f t="shared" si="89"/>
        <v/>
      </c>
      <c r="H1486" s="88" t="str">
        <f t="shared" si="90"/>
        <v/>
      </c>
    </row>
    <row r="1487" spans="2:8" ht="11.25" customHeight="1" x14ac:dyDescent="0.2">
      <c r="B1487" s="91"/>
      <c r="C1487" s="92"/>
      <c r="D1487" s="293" t="str">
        <f t="shared" si="88"/>
        <v/>
      </c>
      <c r="E1487" s="91" t="str">
        <f t="shared" si="91"/>
        <v/>
      </c>
      <c r="F1487" s="295"/>
      <c r="G1487" s="88" t="str">
        <f t="shared" si="89"/>
        <v/>
      </c>
      <c r="H1487" s="88" t="str">
        <f t="shared" si="90"/>
        <v/>
      </c>
    </row>
    <row r="1488" spans="2:8" ht="11.25" customHeight="1" x14ac:dyDescent="0.2">
      <c r="B1488" s="91"/>
      <c r="C1488" s="92"/>
      <c r="D1488" s="293" t="str">
        <f t="shared" si="88"/>
        <v/>
      </c>
      <c r="E1488" s="91" t="str">
        <f t="shared" si="91"/>
        <v/>
      </c>
      <c r="F1488" s="295"/>
      <c r="G1488" s="88" t="str">
        <f t="shared" si="89"/>
        <v/>
      </c>
      <c r="H1488" s="88" t="str">
        <f t="shared" si="90"/>
        <v/>
      </c>
    </row>
    <row r="1489" spans="2:8" ht="11.25" customHeight="1" x14ac:dyDescent="0.2">
      <c r="B1489" s="91"/>
      <c r="C1489" s="92"/>
      <c r="D1489" s="293" t="str">
        <f t="shared" si="88"/>
        <v/>
      </c>
      <c r="E1489" s="91" t="str">
        <f t="shared" si="91"/>
        <v/>
      </c>
      <c r="F1489" s="295"/>
      <c r="G1489" s="88" t="str">
        <f t="shared" si="89"/>
        <v/>
      </c>
      <c r="H1489" s="88" t="str">
        <f t="shared" si="90"/>
        <v/>
      </c>
    </row>
    <row r="1490" spans="2:8" ht="11.25" customHeight="1" x14ac:dyDescent="0.2">
      <c r="B1490" s="91"/>
      <c r="C1490" s="92"/>
      <c r="D1490" s="293" t="str">
        <f t="shared" si="88"/>
        <v/>
      </c>
      <c r="E1490" s="91" t="str">
        <f t="shared" si="91"/>
        <v/>
      </c>
      <c r="F1490" s="295"/>
      <c r="G1490" s="88" t="str">
        <f t="shared" si="89"/>
        <v/>
      </c>
      <c r="H1490" s="88" t="str">
        <f t="shared" si="90"/>
        <v/>
      </c>
    </row>
    <row r="1491" spans="2:8" ht="11.25" customHeight="1" x14ac:dyDescent="0.2">
      <c r="B1491" s="91"/>
      <c r="C1491" s="92"/>
      <c r="D1491" s="293" t="str">
        <f t="shared" si="88"/>
        <v/>
      </c>
      <c r="E1491" s="91" t="str">
        <f t="shared" si="91"/>
        <v/>
      </c>
      <c r="F1491" s="295"/>
      <c r="G1491" s="88" t="str">
        <f t="shared" si="89"/>
        <v/>
      </c>
      <c r="H1491" s="88" t="str">
        <f t="shared" si="90"/>
        <v/>
      </c>
    </row>
    <row r="1492" spans="2:8" ht="11.25" customHeight="1" x14ac:dyDescent="0.2">
      <c r="B1492" s="91"/>
      <c r="C1492" s="92"/>
      <c r="D1492" s="293" t="str">
        <f t="shared" si="88"/>
        <v/>
      </c>
      <c r="E1492" s="91" t="str">
        <f t="shared" si="91"/>
        <v/>
      </c>
      <c r="F1492" s="295"/>
      <c r="G1492" s="88" t="str">
        <f t="shared" si="89"/>
        <v/>
      </c>
      <c r="H1492" s="88" t="str">
        <f t="shared" si="90"/>
        <v/>
      </c>
    </row>
    <row r="1493" spans="2:8" ht="11.25" customHeight="1" x14ac:dyDescent="0.2">
      <c r="B1493" s="91"/>
      <c r="C1493" s="92"/>
      <c r="D1493" s="293" t="str">
        <f t="shared" si="88"/>
        <v/>
      </c>
      <c r="E1493" s="91" t="str">
        <f t="shared" si="91"/>
        <v/>
      </c>
      <c r="F1493" s="295"/>
      <c r="G1493" s="88" t="str">
        <f t="shared" si="89"/>
        <v/>
      </c>
      <c r="H1493" s="88" t="str">
        <f t="shared" si="90"/>
        <v/>
      </c>
    </row>
    <row r="1494" spans="2:8" ht="11.25" customHeight="1" x14ac:dyDescent="0.2">
      <c r="B1494" s="91"/>
      <c r="C1494" s="92"/>
      <c r="D1494" s="293" t="str">
        <f t="shared" si="88"/>
        <v/>
      </c>
      <c r="E1494" s="91" t="str">
        <f t="shared" si="91"/>
        <v/>
      </c>
      <c r="F1494" s="295"/>
      <c r="G1494" s="88" t="str">
        <f t="shared" si="89"/>
        <v/>
      </c>
      <c r="H1494" s="88" t="str">
        <f t="shared" si="90"/>
        <v/>
      </c>
    </row>
    <row r="1495" spans="2:8" ht="11.25" customHeight="1" x14ac:dyDescent="0.2">
      <c r="B1495" s="91"/>
      <c r="C1495" s="92"/>
      <c r="D1495" s="293" t="str">
        <f t="shared" si="88"/>
        <v/>
      </c>
      <c r="E1495" s="91" t="str">
        <f t="shared" si="91"/>
        <v/>
      </c>
      <c r="F1495" s="295"/>
      <c r="G1495" s="88" t="str">
        <f t="shared" si="89"/>
        <v/>
      </c>
      <c r="H1495" s="88" t="str">
        <f t="shared" si="90"/>
        <v/>
      </c>
    </row>
    <row r="1496" spans="2:8" ht="11.25" customHeight="1" x14ac:dyDescent="0.2">
      <c r="B1496" s="91"/>
      <c r="C1496" s="92"/>
      <c r="D1496" s="293" t="str">
        <f t="shared" ref="D1496:D1559" si="92">IF($B1496="","","SP_LASTSALEPRICE")</f>
        <v/>
      </c>
      <c r="E1496" s="91" t="str">
        <f t="shared" si="91"/>
        <v/>
      </c>
      <c r="F1496" s="295"/>
      <c r="G1496" s="88" t="str">
        <f t="shared" ref="G1496:G1559" si="93">IF(OR($C1496="",$C1497=""),"",IFERROR((C1496/C1497-1)*100,0))</f>
        <v/>
      </c>
      <c r="H1496" s="88" t="str">
        <f t="shared" ref="H1496:H1559" si="94">IF(OR($F1496="",$F1497=""),"",IFERROR((F1496/F1497-1)*100,0))</f>
        <v/>
      </c>
    </row>
    <row r="1497" spans="2:8" ht="11.25" customHeight="1" x14ac:dyDescent="0.2">
      <c r="B1497" s="91"/>
      <c r="C1497" s="92"/>
      <c r="D1497" s="293" t="str">
        <f t="shared" si="92"/>
        <v/>
      </c>
      <c r="E1497" s="91" t="str">
        <f t="shared" ref="E1497:E1560" si="95">IF($B1497="","",IF(WEEKDAY($B1497,11)=6,$B1497-1,IF(WEEKDAY($B1497,11)=7,$B1497-2,$B1497)))</f>
        <v/>
      </c>
      <c r="F1497" s="295"/>
      <c r="G1497" s="88" t="str">
        <f t="shared" si="93"/>
        <v/>
      </c>
      <c r="H1497" s="88" t="str">
        <f t="shared" si="94"/>
        <v/>
      </c>
    </row>
    <row r="1498" spans="2:8" ht="11.25" customHeight="1" x14ac:dyDescent="0.2">
      <c r="B1498" s="91"/>
      <c r="C1498" s="92"/>
      <c r="D1498" s="293" t="str">
        <f t="shared" si="92"/>
        <v/>
      </c>
      <c r="E1498" s="91" t="str">
        <f t="shared" si="95"/>
        <v/>
      </c>
      <c r="F1498" s="295"/>
      <c r="G1498" s="88" t="str">
        <f t="shared" si="93"/>
        <v/>
      </c>
      <c r="H1498" s="88" t="str">
        <f t="shared" si="94"/>
        <v/>
      </c>
    </row>
    <row r="1499" spans="2:8" ht="11.25" customHeight="1" x14ac:dyDescent="0.2">
      <c r="B1499" s="91"/>
      <c r="C1499" s="92"/>
      <c r="D1499" s="293" t="str">
        <f t="shared" si="92"/>
        <v/>
      </c>
      <c r="E1499" s="91" t="str">
        <f t="shared" si="95"/>
        <v/>
      </c>
      <c r="F1499" s="295"/>
      <c r="G1499" s="88" t="str">
        <f t="shared" si="93"/>
        <v/>
      </c>
      <c r="H1499" s="88" t="str">
        <f t="shared" si="94"/>
        <v/>
      </c>
    </row>
    <row r="1500" spans="2:8" ht="11.25" customHeight="1" x14ac:dyDescent="0.2">
      <c r="B1500" s="91"/>
      <c r="C1500" s="92"/>
      <c r="D1500" s="293" t="str">
        <f t="shared" si="92"/>
        <v/>
      </c>
      <c r="E1500" s="91" t="str">
        <f t="shared" si="95"/>
        <v/>
      </c>
      <c r="F1500" s="295"/>
      <c r="G1500" s="88" t="str">
        <f t="shared" si="93"/>
        <v/>
      </c>
      <c r="H1500" s="88" t="str">
        <f t="shared" si="94"/>
        <v/>
      </c>
    </row>
    <row r="1501" spans="2:8" ht="11.25" customHeight="1" x14ac:dyDescent="0.2">
      <c r="B1501" s="91"/>
      <c r="C1501" s="92"/>
      <c r="D1501" s="293" t="str">
        <f t="shared" si="92"/>
        <v/>
      </c>
      <c r="E1501" s="91" t="str">
        <f t="shared" si="95"/>
        <v/>
      </c>
      <c r="F1501" s="295"/>
      <c r="G1501" s="88" t="str">
        <f t="shared" si="93"/>
        <v/>
      </c>
      <c r="H1501" s="88" t="str">
        <f t="shared" si="94"/>
        <v/>
      </c>
    </row>
    <row r="1502" spans="2:8" ht="11.25" customHeight="1" x14ac:dyDescent="0.2">
      <c r="B1502" s="91"/>
      <c r="C1502" s="92"/>
      <c r="D1502" s="293" t="str">
        <f t="shared" si="92"/>
        <v/>
      </c>
      <c r="E1502" s="91" t="str">
        <f t="shared" si="95"/>
        <v/>
      </c>
      <c r="F1502" s="295"/>
      <c r="G1502" s="88" t="str">
        <f t="shared" si="93"/>
        <v/>
      </c>
      <c r="H1502" s="88" t="str">
        <f t="shared" si="94"/>
        <v/>
      </c>
    </row>
    <row r="1503" spans="2:8" ht="11.25" customHeight="1" x14ac:dyDescent="0.2">
      <c r="B1503" s="91"/>
      <c r="C1503" s="92"/>
      <c r="D1503" s="293" t="str">
        <f t="shared" si="92"/>
        <v/>
      </c>
      <c r="E1503" s="91" t="str">
        <f t="shared" si="95"/>
        <v/>
      </c>
      <c r="F1503" s="295"/>
      <c r="G1503" s="88" t="str">
        <f t="shared" si="93"/>
        <v/>
      </c>
      <c r="H1503" s="88" t="str">
        <f t="shared" si="94"/>
        <v/>
      </c>
    </row>
    <row r="1504" spans="2:8" ht="11.25" customHeight="1" x14ac:dyDescent="0.2">
      <c r="B1504" s="91"/>
      <c r="C1504" s="92"/>
      <c r="D1504" s="293" t="str">
        <f t="shared" si="92"/>
        <v/>
      </c>
      <c r="E1504" s="91" t="str">
        <f t="shared" si="95"/>
        <v/>
      </c>
      <c r="F1504" s="295"/>
      <c r="G1504" s="88" t="str">
        <f t="shared" si="93"/>
        <v/>
      </c>
      <c r="H1504" s="88" t="str">
        <f t="shared" si="94"/>
        <v/>
      </c>
    </row>
    <row r="1505" spans="2:8" ht="11.25" customHeight="1" x14ac:dyDescent="0.2">
      <c r="B1505" s="91"/>
      <c r="C1505" s="92"/>
      <c r="D1505" s="293" t="str">
        <f t="shared" si="92"/>
        <v/>
      </c>
      <c r="E1505" s="91" t="str">
        <f t="shared" si="95"/>
        <v/>
      </c>
      <c r="F1505" s="295"/>
      <c r="G1505" s="88" t="str">
        <f t="shared" si="93"/>
        <v/>
      </c>
      <c r="H1505" s="88" t="str">
        <f t="shared" si="94"/>
        <v/>
      </c>
    </row>
    <row r="1506" spans="2:8" ht="11.25" customHeight="1" x14ac:dyDescent="0.2">
      <c r="B1506" s="91"/>
      <c r="C1506" s="92"/>
      <c r="D1506" s="293" t="str">
        <f t="shared" si="92"/>
        <v/>
      </c>
      <c r="E1506" s="91" t="str">
        <f t="shared" si="95"/>
        <v/>
      </c>
      <c r="F1506" s="295"/>
      <c r="G1506" s="88" t="str">
        <f t="shared" si="93"/>
        <v/>
      </c>
      <c r="H1506" s="88" t="str">
        <f t="shared" si="94"/>
        <v/>
      </c>
    </row>
    <row r="1507" spans="2:8" ht="11.25" customHeight="1" x14ac:dyDescent="0.2">
      <c r="B1507" s="91"/>
      <c r="C1507" s="92"/>
      <c r="D1507" s="293" t="str">
        <f t="shared" si="92"/>
        <v/>
      </c>
      <c r="E1507" s="91" t="str">
        <f t="shared" si="95"/>
        <v/>
      </c>
      <c r="F1507" s="295"/>
      <c r="G1507" s="88" t="str">
        <f t="shared" si="93"/>
        <v/>
      </c>
      <c r="H1507" s="88" t="str">
        <f t="shared" si="94"/>
        <v/>
      </c>
    </row>
    <row r="1508" spans="2:8" ht="11.25" customHeight="1" x14ac:dyDescent="0.2">
      <c r="B1508" s="91"/>
      <c r="C1508" s="92"/>
      <c r="D1508" s="293" t="str">
        <f t="shared" si="92"/>
        <v/>
      </c>
      <c r="E1508" s="91" t="str">
        <f t="shared" si="95"/>
        <v/>
      </c>
      <c r="F1508" s="295"/>
      <c r="G1508" s="88" t="str">
        <f t="shared" si="93"/>
        <v/>
      </c>
      <c r="H1508" s="88" t="str">
        <f t="shared" si="94"/>
        <v/>
      </c>
    </row>
    <row r="1509" spans="2:8" ht="11.25" customHeight="1" x14ac:dyDescent="0.2">
      <c r="B1509" s="91"/>
      <c r="C1509" s="92"/>
      <c r="D1509" s="293" t="str">
        <f t="shared" si="92"/>
        <v/>
      </c>
      <c r="E1509" s="91" t="str">
        <f t="shared" si="95"/>
        <v/>
      </c>
      <c r="F1509" s="295"/>
      <c r="G1509" s="88" t="str">
        <f t="shared" si="93"/>
        <v/>
      </c>
      <c r="H1509" s="88" t="str">
        <f t="shared" si="94"/>
        <v/>
      </c>
    </row>
    <row r="1510" spans="2:8" ht="11.25" customHeight="1" x14ac:dyDescent="0.2">
      <c r="B1510" s="91"/>
      <c r="C1510" s="92"/>
      <c r="D1510" s="293" t="str">
        <f t="shared" si="92"/>
        <v/>
      </c>
      <c r="E1510" s="91" t="str">
        <f t="shared" si="95"/>
        <v/>
      </c>
      <c r="F1510" s="295"/>
      <c r="G1510" s="88" t="str">
        <f t="shared" si="93"/>
        <v/>
      </c>
      <c r="H1510" s="88" t="str">
        <f t="shared" si="94"/>
        <v/>
      </c>
    </row>
    <row r="1511" spans="2:8" ht="11.25" customHeight="1" x14ac:dyDescent="0.2">
      <c r="B1511" s="91"/>
      <c r="C1511" s="92"/>
      <c r="D1511" s="293" t="str">
        <f t="shared" si="92"/>
        <v/>
      </c>
      <c r="E1511" s="91" t="str">
        <f t="shared" si="95"/>
        <v/>
      </c>
      <c r="F1511" s="295"/>
      <c r="G1511" s="88" t="str">
        <f t="shared" si="93"/>
        <v/>
      </c>
      <c r="H1511" s="88" t="str">
        <f t="shared" si="94"/>
        <v/>
      </c>
    </row>
    <row r="1512" spans="2:8" ht="11.25" customHeight="1" x14ac:dyDescent="0.2">
      <c r="B1512" s="91"/>
      <c r="C1512" s="92"/>
      <c r="D1512" s="293" t="str">
        <f t="shared" si="92"/>
        <v/>
      </c>
      <c r="E1512" s="91" t="str">
        <f t="shared" si="95"/>
        <v/>
      </c>
      <c r="F1512" s="295"/>
      <c r="G1512" s="88" t="str">
        <f t="shared" si="93"/>
        <v/>
      </c>
      <c r="H1512" s="88" t="str">
        <f t="shared" si="94"/>
        <v/>
      </c>
    </row>
    <row r="1513" spans="2:8" ht="11.25" customHeight="1" x14ac:dyDescent="0.2">
      <c r="B1513" s="91"/>
      <c r="C1513" s="92"/>
      <c r="D1513" s="293" t="str">
        <f t="shared" si="92"/>
        <v/>
      </c>
      <c r="E1513" s="91" t="str">
        <f t="shared" si="95"/>
        <v/>
      </c>
      <c r="F1513" s="295"/>
      <c r="G1513" s="88" t="str">
        <f t="shared" si="93"/>
        <v/>
      </c>
      <c r="H1513" s="88" t="str">
        <f t="shared" si="94"/>
        <v/>
      </c>
    </row>
    <row r="1514" spans="2:8" ht="11.25" customHeight="1" x14ac:dyDescent="0.2">
      <c r="B1514" s="91"/>
      <c r="C1514" s="92"/>
      <c r="D1514" s="293" t="str">
        <f t="shared" si="92"/>
        <v/>
      </c>
      <c r="E1514" s="91" t="str">
        <f t="shared" si="95"/>
        <v/>
      </c>
      <c r="F1514" s="295"/>
      <c r="G1514" s="88" t="str">
        <f t="shared" si="93"/>
        <v/>
      </c>
      <c r="H1514" s="88" t="str">
        <f t="shared" si="94"/>
        <v/>
      </c>
    </row>
    <row r="1515" spans="2:8" ht="11.25" customHeight="1" x14ac:dyDescent="0.2">
      <c r="B1515" s="91"/>
      <c r="C1515" s="92"/>
      <c r="D1515" s="293" t="str">
        <f t="shared" si="92"/>
        <v/>
      </c>
      <c r="E1515" s="91" t="str">
        <f t="shared" si="95"/>
        <v/>
      </c>
      <c r="F1515" s="295"/>
      <c r="G1515" s="88" t="str">
        <f t="shared" si="93"/>
        <v/>
      </c>
      <c r="H1515" s="88" t="str">
        <f t="shared" si="94"/>
        <v/>
      </c>
    </row>
    <row r="1516" spans="2:8" ht="11.25" customHeight="1" x14ac:dyDescent="0.2">
      <c r="B1516" s="91"/>
      <c r="C1516" s="92"/>
      <c r="D1516" s="293" t="str">
        <f t="shared" si="92"/>
        <v/>
      </c>
      <c r="E1516" s="91" t="str">
        <f t="shared" si="95"/>
        <v/>
      </c>
      <c r="F1516" s="295"/>
      <c r="G1516" s="88" t="str">
        <f t="shared" si="93"/>
        <v/>
      </c>
      <c r="H1516" s="88" t="str">
        <f t="shared" si="94"/>
        <v/>
      </c>
    </row>
    <row r="1517" spans="2:8" ht="11.25" customHeight="1" x14ac:dyDescent="0.2">
      <c r="B1517" s="91"/>
      <c r="C1517" s="92"/>
      <c r="D1517" s="293" t="str">
        <f t="shared" si="92"/>
        <v/>
      </c>
      <c r="E1517" s="91" t="str">
        <f t="shared" si="95"/>
        <v/>
      </c>
      <c r="F1517" s="295"/>
      <c r="G1517" s="88" t="str">
        <f t="shared" si="93"/>
        <v/>
      </c>
      <c r="H1517" s="88" t="str">
        <f t="shared" si="94"/>
        <v/>
      </c>
    </row>
    <row r="1518" spans="2:8" ht="11.25" customHeight="1" x14ac:dyDescent="0.2">
      <c r="B1518" s="91"/>
      <c r="C1518" s="92"/>
      <c r="D1518" s="293" t="str">
        <f t="shared" si="92"/>
        <v/>
      </c>
      <c r="E1518" s="91" t="str">
        <f t="shared" si="95"/>
        <v/>
      </c>
      <c r="F1518" s="295"/>
      <c r="G1518" s="88" t="str">
        <f t="shared" si="93"/>
        <v/>
      </c>
      <c r="H1518" s="88" t="str">
        <f t="shared" si="94"/>
        <v/>
      </c>
    </row>
    <row r="1519" spans="2:8" ht="11.25" customHeight="1" x14ac:dyDescent="0.2">
      <c r="B1519" s="91"/>
      <c r="C1519" s="92"/>
      <c r="D1519" s="293" t="str">
        <f t="shared" si="92"/>
        <v/>
      </c>
      <c r="E1519" s="91" t="str">
        <f t="shared" si="95"/>
        <v/>
      </c>
      <c r="F1519" s="295"/>
      <c r="G1519" s="88" t="str">
        <f t="shared" si="93"/>
        <v/>
      </c>
      <c r="H1519" s="88" t="str">
        <f t="shared" si="94"/>
        <v/>
      </c>
    </row>
    <row r="1520" spans="2:8" ht="11.25" customHeight="1" x14ac:dyDescent="0.2">
      <c r="B1520" s="91"/>
      <c r="C1520" s="92"/>
      <c r="D1520" s="293" t="str">
        <f t="shared" si="92"/>
        <v/>
      </c>
      <c r="E1520" s="91" t="str">
        <f t="shared" si="95"/>
        <v/>
      </c>
      <c r="F1520" s="295"/>
      <c r="G1520" s="88" t="str">
        <f t="shared" si="93"/>
        <v/>
      </c>
      <c r="H1520" s="88" t="str">
        <f t="shared" si="94"/>
        <v/>
      </c>
    </row>
    <row r="1521" spans="2:8" ht="11.25" customHeight="1" x14ac:dyDescent="0.2">
      <c r="B1521" s="91"/>
      <c r="C1521" s="92"/>
      <c r="D1521" s="293" t="str">
        <f t="shared" si="92"/>
        <v/>
      </c>
      <c r="E1521" s="91" t="str">
        <f t="shared" si="95"/>
        <v/>
      </c>
      <c r="F1521" s="295"/>
      <c r="G1521" s="88" t="str">
        <f t="shared" si="93"/>
        <v/>
      </c>
      <c r="H1521" s="88" t="str">
        <f t="shared" si="94"/>
        <v/>
      </c>
    </row>
    <row r="1522" spans="2:8" ht="11.25" customHeight="1" x14ac:dyDescent="0.2">
      <c r="B1522" s="91"/>
      <c r="C1522" s="92"/>
      <c r="D1522" s="293" t="str">
        <f t="shared" si="92"/>
        <v/>
      </c>
      <c r="E1522" s="91" t="str">
        <f t="shared" si="95"/>
        <v/>
      </c>
      <c r="F1522" s="295"/>
      <c r="G1522" s="88" t="str">
        <f t="shared" si="93"/>
        <v/>
      </c>
      <c r="H1522" s="88" t="str">
        <f t="shared" si="94"/>
        <v/>
      </c>
    </row>
    <row r="1523" spans="2:8" ht="11.25" customHeight="1" x14ac:dyDescent="0.2">
      <c r="B1523" s="91"/>
      <c r="C1523" s="92"/>
      <c r="D1523" s="293" t="str">
        <f t="shared" si="92"/>
        <v/>
      </c>
      <c r="E1523" s="91" t="str">
        <f t="shared" si="95"/>
        <v/>
      </c>
      <c r="F1523" s="295"/>
      <c r="G1523" s="88" t="str">
        <f t="shared" si="93"/>
        <v/>
      </c>
      <c r="H1523" s="88" t="str">
        <f t="shared" si="94"/>
        <v/>
      </c>
    </row>
    <row r="1524" spans="2:8" ht="11.25" customHeight="1" x14ac:dyDescent="0.2">
      <c r="B1524" s="91"/>
      <c r="C1524" s="92"/>
      <c r="D1524" s="293" t="str">
        <f t="shared" si="92"/>
        <v/>
      </c>
      <c r="E1524" s="91" t="str">
        <f t="shared" si="95"/>
        <v/>
      </c>
      <c r="F1524" s="295"/>
      <c r="G1524" s="88" t="str">
        <f t="shared" si="93"/>
        <v/>
      </c>
      <c r="H1524" s="88" t="str">
        <f t="shared" si="94"/>
        <v/>
      </c>
    </row>
    <row r="1525" spans="2:8" ht="11.25" customHeight="1" x14ac:dyDescent="0.2">
      <c r="B1525" s="91"/>
      <c r="C1525" s="92"/>
      <c r="D1525" s="293" t="str">
        <f t="shared" si="92"/>
        <v/>
      </c>
      <c r="E1525" s="91" t="str">
        <f t="shared" si="95"/>
        <v/>
      </c>
      <c r="F1525" s="295"/>
      <c r="G1525" s="88" t="str">
        <f t="shared" si="93"/>
        <v/>
      </c>
      <c r="H1525" s="88" t="str">
        <f t="shared" si="94"/>
        <v/>
      </c>
    </row>
    <row r="1526" spans="2:8" ht="11.25" customHeight="1" x14ac:dyDescent="0.2">
      <c r="B1526" s="91"/>
      <c r="C1526" s="92"/>
      <c r="D1526" s="293" t="str">
        <f t="shared" si="92"/>
        <v/>
      </c>
      <c r="E1526" s="91" t="str">
        <f t="shared" si="95"/>
        <v/>
      </c>
      <c r="F1526" s="295"/>
      <c r="G1526" s="88" t="str">
        <f t="shared" si="93"/>
        <v/>
      </c>
      <c r="H1526" s="88" t="str">
        <f t="shared" si="94"/>
        <v/>
      </c>
    </row>
    <row r="1527" spans="2:8" ht="11.25" customHeight="1" x14ac:dyDescent="0.2">
      <c r="B1527" s="91"/>
      <c r="C1527" s="92"/>
      <c r="D1527" s="293" t="str">
        <f t="shared" si="92"/>
        <v/>
      </c>
      <c r="E1527" s="91" t="str">
        <f t="shared" si="95"/>
        <v/>
      </c>
      <c r="F1527" s="295"/>
      <c r="G1527" s="88" t="str">
        <f t="shared" si="93"/>
        <v/>
      </c>
      <c r="H1527" s="88" t="str">
        <f t="shared" si="94"/>
        <v/>
      </c>
    </row>
    <row r="1528" spans="2:8" ht="11.25" customHeight="1" x14ac:dyDescent="0.2">
      <c r="B1528" s="91"/>
      <c r="C1528" s="92"/>
      <c r="D1528" s="293" t="str">
        <f t="shared" si="92"/>
        <v/>
      </c>
      <c r="E1528" s="91" t="str">
        <f t="shared" si="95"/>
        <v/>
      </c>
      <c r="F1528" s="295"/>
      <c r="G1528" s="88" t="str">
        <f t="shared" si="93"/>
        <v/>
      </c>
      <c r="H1528" s="88" t="str">
        <f t="shared" si="94"/>
        <v/>
      </c>
    </row>
    <row r="1529" spans="2:8" ht="11.25" customHeight="1" x14ac:dyDescent="0.2">
      <c r="B1529" s="91"/>
      <c r="C1529" s="92"/>
      <c r="D1529" s="293" t="str">
        <f t="shared" si="92"/>
        <v/>
      </c>
      <c r="E1529" s="91" t="str">
        <f t="shared" si="95"/>
        <v/>
      </c>
      <c r="F1529" s="295"/>
      <c r="G1529" s="88" t="str">
        <f t="shared" si="93"/>
        <v/>
      </c>
      <c r="H1529" s="88" t="str">
        <f t="shared" si="94"/>
        <v/>
      </c>
    </row>
    <row r="1530" spans="2:8" ht="11.25" customHeight="1" x14ac:dyDescent="0.2">
      <c r="B1530" s="91"/>
      <c r="C1530" s="92"/>
      <c r="D1530" s="293" t="str">
        <f t="shared" si="92"/>
        <v/>
      </c>
      <c r="E1530" s="91" t="str">
        <f t="shared" si="95"/>
        <v/>
      </c>
      <c r="F1530" s="295"/>
      <c r="G1530" s="88" t="str">
        <f t="shared" si="93"/>
        <v/>
      </c>
      <c r="H1530" s="88" t="str">
        <f t="shared" si="94"/>
        <v/>
      </c>
    </row>
    <row r="1531" spans="2:8" ht="11.25" customHeight="1" x14ac:dyDescent="0.2">
      <c r="B1531" s="91"/>
      <c r="C1531" s="92"/>
      <c r="D1531" s="293" t="str">
        <f t="shared" si="92"/>
        <v/>
      </c>
      <c r="E1531" s="91" t="str">
        <f t="shared" si="95"/>
        <v/>
      </c>
      <c r="F1531" s="295"/>
      <c r="G1531" s="88" t="str">
        <f t="shared" si="93"/>
        <v/>
      </c>
      <c r="H1531" s="88" t="str">
        <f t="shared" si="94"/>
        <v/>
      </c>
    </row>
    <row r="1532" spans="2:8" ht="11.25" customHeight="1" x14ac:dyDescent="0.2">
      <c r="B1532" s="91"/>
      <c r="C1532" s="92"/>
      <c r="D1532" s="293" t="str">
        <f t="shared" si="92"/>
        <v/>
      </c>
      <c r="E1532" s="91" t="str">
        <f t="shared" si="95"/>
        <v/>
      </c>
      <c r="F1532" s="295"/>
      <c r="G1532" s="88" t="str">
        <f t="shared" si="93"/>
        <v/>
      </c>
      <c r="H1532" s="88" t="str">
        <f t="shared" si="94"/>
        <v/>
      </c>
    </row>
    <row r="1533" spans="2:8" ht="11.25" customHeight="1" x14ac:dyDescent="0.2">
      <c r="B1533" s="91"/>
      <c r="C1533" s="92"/>
      <c r="D1533" s="293" t="str">
        <f t="shared" si="92"/>
        <v/>
      </c>
      <c r="E1533" s="91" t="str">
        <f t="shared" si="95"/>
        <v/>
      </c>
      <c r="F1533" s="295"/>
      <c r="G1533" s="88" t="str">
        <f t="shared" si="93"/>
        <v/>
      </c>
      <c r="H1533" s="88" t="str">
        <f t="shared" si="94"/>
        <v/>
      </c>
    </row>
    <row r="1534" spans="2:8" ht="11.25" customHeight="1" x14ac:dyDescent="0.2">
      <c r="B1534" s="91"/>
      <c r="C1534" s="92"/>
      <c r="D1534" s="293" t="str">
        <f t="shared" si="92"/>
        <v/>
      </c>
      <c r="E1534" s="91" t="str">
        <f t="shared" si="95"/>
        <v/>
      </c>
      <c r="F1534" s="295"/>
      <c r="G1534" s="88" t="str">
        <f t="shared" si="93"/>
        <v/>
      </c>
      <c r="H1534" s="88" t="str">
        <f t="shared" si="94"/>
        <v/>
      </c>
    </row>
    <row r="1535" spans="2:8" ht="11.25" customHeight="1" x14ac:dyDescent="0.2">
      <c r="B1535" s="91"/>
      <c r="C1535" s="92"/>
      <c r="D1535" s="293" t="str">
        <f t="shared" si="92"/>
        <v/>
      </c>
      <c r="E1535" s="91" t="str">
        <f t="shared" si="95"/>
        <v/>
      </c>
      <c r="F1535" s="295"/>
      <c r="G1535" s="88" t="str">
        <f t="shared" si="93"/>
        <v/>
      </c>
      <c r="H1535" s="88" t="str">
        <f t="shared" si="94"/>
        <v/>
      </c>
    </row>
    <row r="1536" spans="2:8" ht="11.25" customHeight="1" x14ac:dyDescent="0.2">
      <c r="B1536" s="91"/>
      <c r="C1536" s="92"/>
      <c r="D1536" s="293" t="str">
        <f t="shared" si="92"/>
        <v/>
      </c>
      <c r="E1536" s="91" t="str">
        <f t="shared" si="95"/>
        <v/>
      </c>
      <c r="F1536" s="295"/>
      <c r="G1536" s="88" t="str">
        <f t="shared" si="93"/>
        <v/>
      </c>
      <c r="H1536" s="88" t="str">
        <f t="shared" si="94"/>
        <v/>
      </c>
    </row>
    <row r="1537" spans="2:8" ht="11.25" customHeight="1" x14ac:dyDescent="0.2">
      <c r="B1537" s="91"/>
      <c r="C1537" s="92"/>
      <c r="D1537" s="293" t="str">
        <f t="shared" si="92"/>
        <v/>
      </c>
      <c r="E1537" s="91" t="str">
        <f t="shared" si="95"/>
        <v/>
      </c>
      <c r="F1537" s="295"/>
      <c r="G1537" s="88" t="str">
        <f t="shared" si="93"/>
        <v/>
      </c>
      <c r="H1537" s="88" t="str">
        <f t="shared" si="94"/>
        <v/>
      </c>
    </row>
    <row r="1538" spans="2:8" ht="11.25" customHeight="1" x14ac:dyDescent="0.2">
      <c r="B1538" s="91"/>
      <c r="C1538" s="92"/>
      <c r="D1538" s="293" t="str">
        <f t="shared" si="92"/>
        <v/>
      </c>
      <c r="E1538" s="91" t="str">
        <f t="shared" si="95"/>
        <v/>
      </c>
      <c r="F1538" s="295"/>
      <c r="G1538" s="88" t="str">
        <f t="shared" si="93"/>
        <v/>
      </c>
      <c r="H1538" s="88" t="str">
        <f t="shared" si="94"/>
        <v/>
      </c>
    </row>
    <row r="1539" spans="2:8" ht="11.25" customHeight="1" x14ac:dyDescent="0.2">
      <c r="B1539" s="91"/>
      <c r="C1539" s="92"/>
      <c r="D1539" s="293" t="str">
        <f t="shared" si="92"/>
        <v/>
      </c>
      <c r="E1539" s="91" t="str">
        <f t="shared" si="95"/>
        <v/>
      </c>
      <c r="F1539" s="295"/>
      <c r="G1539" s="88" t="str">
        <f t="shared" si="93"/>
        <v/>
      </c>
      <c r="H1539" s="88" t="str">
        <f t="shared" si="94"/>
        <v/>
      </c>
    </row>
    <row r="1540" spans="2:8" ht="11.25" customHeight="1" x14ac:dyDescent="0.2">
      <c r="B1540" s="91"/>
      <c r="C1540" s="92"/>
      <c r="D1540" s="293" t="str">
        <f t="shared" si="92"/>
        <v/>
      </c>
      <c r="E1540" s="91" t="str">
        <f t="shared" si="95"/>
        <v/>
      </c>
      <c r="F1540" s="295"/>
      <c r="G1540" s="88" t="str">
        <f t="shared" si="93"/>
        <v/>
      </c>
      <c r="H1540" s="88" t="str">
        <f t="shared" si="94"/>
        <v/>
      </c>
    </row>
    <row r="1541" spans="2:8" ht="11.25" customHeight="1" x14ac:dyDescent="0.2">
      <c r="B1541" s="91"/>
      <c r="C1541" s="92"/>
      <c r="D1541" s="293" t="str">
        <f t="shared" si="92"/>
        <v/>
      </c>
      <c r="E1541" s="91" t="str">
        <f t="shared" si="95"/>
        <v/>
      </c>
      <c r="F1541" s="295"/>
      <c r="G1541" s="88" t="str">
        <f t="shared" si="93"/>
        <v/>
      </c>
      <c r="H1541" s="88" t="str">
        <f t="shared" si="94"/>
        <v/>
      </c>
    </row>
    <row r="1542" spans="2:8" ht="11.25" customHeight="1" x14ac:dyDescent="0.2">
      <c r="B1542" s="91"/>
      <c r="C1542" s="92"/>
      <c r="D1542" s="293" t="str">
        <f t="shared" si="92"/>
        <v/>
      </c>
      <c r="E1542" s="91" t="str">
        <f t="shared" si="95"/>
        <v/>
      </c>
      <c r="F1542" s="295"/>
      <c r="G1542" s="88" t="str">
        <f t="shared" si="93"/>
        <v/>
      </c>
      <c r="H1542" s="88" t="str">
        <f t="shared" si="94"/>
        <v/>
      </c>
    </row>
    <row r="1543" spans="2:8" ht="11.25" customHeight="1" x14ac:dyDescent="0.2">
      <c r="B1543" s="91"/>
      <c r="C1543" s="92"/>
      <c r="D1543" s="293" t="str">
        <f t="shared" si="92"/>
        <v/>
      </c>
      <c r="E1543" s="91" t="str">
        <f t="shared" si="95"/>
        <v/>
      </c>
      <c r="F1543" s="295"/>
      <c r="G1543" s="88" t="str">
        <f t="shared" si="93"/>
        <v/>
      </c>
      <c r="H1543" s="88" t="str">
        <f t="shared" si="94"/>
        <v/>
      </c>
    </row>
    <row r="1544" spans="2:8" ht="11.25" customHeight="1" x14ac:dyDescent="0.2">
      <c r="B1544" s="91"/>
      <c r="C1544" s="92"/>
      <c r="D1544" s="293" t="str">
        <f t="shared" si="92"/>
        <v/>
      </c>
      <c r="E1544" s="91" t="str">
        <f t="shared" si="95"/>
        <v/>
      </c>
      <c r="F1544" s="295"/>
      <c r="G1544" s="88" t="str">
        <f t="shared" si="93"/>
        <v/>
      </c>
      <c r="H1544" s="88" t="str">
        <f t="shared" si="94"/>
        <v/>
      </c>
    </row>
    <row r="1545" spans="2:8" ht="11.25" customHeight="1" x14ac:dyDescent="0.2">
      <c r="B1545" s="91"/>
      <c r="C1545" s="92"/>
      <c r="D1545" s="293" t="str">
        <f t="shared" si="92"/>
        <v/>
      </c>
      <c r="E1545" s="91" t="str">
        <f t="shared" si="95"/>
        <v/>
      </c>
      <c r="F1545" s="295"/>
      <c r="G1545" s="88" t="str">
        <f t="shared" si="93"/>
        <v/>
      </c>
      <c r="H1545" s="88" t="str">
        <f t="shared" si="94"/>
        <v/>
      </c>
    </row>
    <row r="1546" spans="2:8" ht="11.25" customHeight="1" x14ac:dyDescent="0.2">
      <c r="B1546" s="91"/>
      <c r="C1546" s="92"/>
      <c r="D1546" s="293" t="str">
        <f t="shared" si="92"/>
        <v/>
      </c>
      <c r="E1546" s="91" t="str">
        <f t="shared" si="95"/>
        <v/>
      </c>
      <c r="F1546" s="295"/>
      <c r="G1546" s="88" t="str">
        <f t="shared" si="93"/>
        <v/>
      </c>
      <c r="H1546" s="88" t="str">
        <f t="shared" si="94"/>
        <v/>
      </c>
    </row>
    <row r="1547" spans="2:8" ht="11.25" customHeight="1" x14ac:dyDescent="0.2">
      <c r="B1547" s="91"/>
      <c r="C1547" s="92"/>
      <c r="D1547" s="293" t="str">
        <f t="shared" si="92"/>
        <v/>
      </c>
      <c r="E1547" s="91" t="str">
        <f t="shared" si="95"/>
        <v/>
      </c>
      <c r="F1547" s="295"/>
      <c r="G1547" s="88" t="str">
        <f t="shared" si="93"/>
        <v/>
      </c>
      <c r="H1547" s="88" t="str">
        <f t="shared" si="94"/>
        <v/>
      </c>
    </row>
    <row r="1548" spans="2:8" ht="11.25" customHeight="1" x14ac:dyDescent="0.2">
      <c r="B1548" s="91"/>
      <c r="C1548" s="92"/>
      <c r="D1548" s="293" t="str">
        <f t="shared" si="92"/>
        <v/>
      </c>
      <c r="E1548" s="91" t="str">
        <f t="shared" si="95"/>
        <v/>
      </c>
      <c r="F1548" s="295"/>
      <c r="G1548" s="88" t="str">
        <f t="shared" si="93"/>
        <v/>
      </c>
      <c r="H1548" s="88" t="str">
        <f t="shared" si="94"/>
        <v/>
      </c>
    </row>
    <row r="1549" spans="2:8" ht="11.25" customHeight="1" x14ac:dyDescent="0.2">
      <c r="B1549" s="91"/>
      <c r="C1549" s="92"/>
      <c r="D1549" s="293" t="str">
        <f t="shared" si="92"/>
        <v/>
      </c>
      <c r="E1549" s="91" t="str">
        <f t="shared" si="95"/>
        <v/>
      </c>
      <c r="F1549" s="295"/>
      <c r="G1549" s="88" t="str">
        <f t="shared" si="93"/>
        <v/>
      </c>
      <c r="H1549" s="88" t="str">
        <f t="shared" si="94"/>
        <v/>
      </c>
    </row>
    <row r="1550" spans="2:8" ht="11.25" customHeight="1" x14ac:dyDescent="0.2">
      <c r="B1550" s="91"/>
      <c r="C1550" s="92"/>
      <c r="D1550" s="293" t="str">
        <f t="shared" si="92"/>
        <v/>
      </c>
      <c r="E1550" s="91" t="str">
        <f t="shared" si="95"/>
        <v/>
      </c>
      <c r="F1550" s="295"/>
      <c r="G1550" s="88" t="str">
        <f t="shared" si="93"/>
        <v/>
      </c>
      <c r="H1550" s="88" t="str">
        <f t="shared" si="94"/>
        <v/>
      </c>
    </row>
    <row r="1551" spans="2:8" ht="11.25" customHeight="1" x14ac:dyDescent="0.2">
      <c r="B1551" s="91"/>
      <c r="C1551" s="92"/>
      <c r="D1551" s="293" t="str">
        <f t="shared" si="92"/>
        <v/>
      </c>
      <c r="E1551" s="91" t="str">
        <f t="shared" si="95"/>
        <v/>
      </c>
      <c r="F1551" s="295"/>
      <c r="G1551" s="88" t="str">
        <f t="shared" si="93"/>
        <v/>
      </c>
      <c r="H1551" s="88" t="str">
        <f t="shared" si="94"/>
        <v/>
      </c>
    </row>
    <row r="1552" spans="2:8" ht="11.25" customHeight="1" x14ac:dyDescent="0.2">
      <c r="B1552" s="91"/>
      <c r="C1552" s="92"/>
      <c r="D1552" s="293" t="str">
        <f t="shared" si="92"/>
        <v/>
      </c>
      <c r="E1552" s="91" t="str">
        <f t="shared" si="95"/>
        <v/>
      </c>
      <c r="F1552" s="295"/>
      <c r="G1552" s="88" t="str">
        <f t="shared" si="93"/>
        <v/>
      </c>
      <c r="H1552" s="88" t="str">
        <f t="shared" si="94"/>
        <v/>
      </c>
    </row>
    <row r="1553" spans="2:8" ht="11.25" customHeight="1" x14ac:dyDescent="0.2">
      <c r="B1553" s="91"/>
      <c r="C1553" s="92"/>
      <c r="D1553" s="293" t="str">
        <f t="shared" si="92"/>
        <v/>
      </c>
      <c r="E1553" s="91" t="str">
        <f t="shared" si="95"/>
        <v/>
      </c>
      <c r="F1553" s="295"/>
      <c r="G1553" s="88" t="str">
        <f t="shared" si="93"/>
        <v/>
      </c>
      <c r="H1553" s="88" t="str">
        <f t="shared" si="94"/>
        <v/>
      </c>
    </row>
    <row r="1554" spans="2:8" ht="11.25" customHeight="1" x14ac:dyDescent="0.2">
      <c r="B1554" s="91"/>
      <c r="C1554" s="92"/>
      <c r="D1554" s="293" t="str">
        <f t="shared" si="92"/>
        <v/>
      </c>
      <c r="E1554" s="91" t="str">
        <f t="shared" si="95"/>
        <v/>
      </c>
      <c r="F1554" s="295"/>
      <c r="G1554" s="88" t="str">
        <f t="shared" si="93"/>
        <v/>
      </c>
      <c r="H1554" s="88" t="str">
        <f t="shared" si="94"/>
        <v/>
      </c>
    </row>
    <row r="1555" spans="2:8" ht="11.25" customHeight="1" x14ac:dyDescent="0.2">
      <c r="B1555" s="91"/>
      <c r="C1555" s="92"/>
      <c r="D1555" s="293" t="str">
        <f t="shared" si="92"/>
        <v/>
      </c>
      <c r="E1555" s="91" t="str">
        <f t="shared" si="95"/>
        <v/>
      </c>
      <c r="F1555" s="295"/>
      <c r="G1555" s="88" t="str">
        <f t="shared" si="93"/>
        <v/>
      </c>
      <c r="H1555" s="88" t="str">
        <f t="shared" si="94"/>
        <v/>
      </c>
    </row>
    <row r="1556" spans="2:8" ht="11.25" customHeight="1" x14ac:dyDescent="0.2">
      <c r="B1556" s="91"/>
      <c r="C1556" s="92"/>
      <c r="D1556" s="293" t="str">
        <f t="shared" si="92"/>
        <v/>
      </c>
      <c r="E1556" s="91" t="str">
        <f t="shared" si="95"/>
        <v/>
      </c>
      <c r="F1556" s="295"/>
      <c r="G1556" s="88" t="str">
        <f t="shared" si="93"/>
        <v/>
      </c>
      <c r="H1556" s="88" t="str">
        <f t="shared" si="94"/>
        <v/>
      </c>
    </row>
    <row r="1557" spans="2:8" ht="11.25" customHeight="1" x14ac:dyDescent="0.2">
      <c r="B1557" s="91"/>
      <c r="C1557" s="92"/>
      <c r="D1557" s="293" t="str">
        <f t="shared" si="92"/>
        <v/>
      </c>
      <c r="E1557" s="91" t="str">
        <f t="shared" si="95"/>
        <v/>
      </c>
      <c r="F1557" s="295"/>
      <c r="G1557" s="88" t="str">
        <f t="shared" si="93"/>
        <v/>
      </c>
      <c r="H1557" s="88" t="str">
        <f t="shared" si="94"/>
        <v/>
      </c>
    </row>
    <row r="1558" spans="2:8" ht="11.25" customHeight="1" x14ac:dyDescent="0.2">
      <c r="B1558" s="91"/>
      <c r="C1558" s="92"/>
      <c r="D1558" s="293" t="str">
        <f t="shared" si="92"/>
        <v/>
      </c>
      <c r="E1558" s="91" t="str">
        <f t="shared" si="95"/>
        <v/>
      </c>
      <c r="F1558" s="295"/>
      <c r="G1558" s="88" t="str">
        <f t="shared" si="93"/>
        <v/>
      </c>
      <c r="H1558" s="88" t="str">
        <f t="shared" si="94"/>
        <v/>
      </c>
    </row>
    <row r="1559" spans="2:8" ht="11.25" customHeight="1" x14ac:dyDescent="0.2">
      <c r="B1559" s="91"/>
      <c r="C1559" s="92"/>
      <c r="D1559" s="293" t="str">
        <f t="shared" si="92"/>
        <v/>
      </c>
      <c r="E1559" s="91" t="str">
        <f t="shared" si="95"/>
        <v/>
      </c>
      <c r="F1559" s="295"/>
      <c r="G1559" s="88" t="str">
        <f t="shared" si="93"/>
        <v/>
      </c>
      <c r="H1559" s="88" t="str">
        <f t="shared" si="94"/>
        <v/>
      </c>
    </row>
    <row r="1560" spans="2:8" ht="11.25" customHeight="1" x14ac:dyDescent="0.2">
      <c r="B1560" s="91"/>
      <c r="C1560" s="92"/>
      <c r="D1560" s="293" t="str">
        <f t="shared" ref="D1560:D1623" si="96">IF($B1560="","","SP_LASTSALEPRICE")</f>
        <v/>
      </c>
      <c r="E1560" s="91" t="str">
        <f t="shared" si="95"/>
        <v/>
      </c>
      <c r="F1560" s="295"/>
      <c r="G1560" s="88" t="str">
        <f t="shared" ref="G1560:G1623" si="97">IF(OR($C1560="",$C1561=""),"",IFERROR((C1560/C1561-1)*100,0))</f>
        <v/>
      </c>
      <c r="H1560" s="88" t="str">
        <f t="shared" ref="H1560:H1623" si="98">IF(OR($F1560="",$F1561=""),"",IFERROR((F1560/F1561-1)*100,0))</f>
        <v/>
      </c>
    </row>
    <row r="1561" spans="2:8" ht="11.25" customHeight="1" x14ac:dyDescent="0.2">
      <c r="B1561" s="91"/>
      <c r="C1561" s="92"/>
      <c r="D1561" s="293" t="str">
        <f t="shared" si="96"/>
        <v/>
      </c>
      <c r="E1561" s="91" t="str">
        <f t="shared" ref="E1561:E1624" si="99">IF($B1561="","",IF(WEEKDAY($B1561,11)=6,$B1561-1,IF(WEEKDAY($B1561,11)=7,$B1561-2,$B1561)))</f>
        <v/>
      </c>
      <c r="F1561" s="295"/>
      <c r="G1561" s="88" t="str">
        <f t="shared" si="97"/>
        <v/>
      </c>
      <c r="H1561" s="88" t="str">
        <f t="shared" si="98"/>
        <v/>
      </c>
    </row>
    <row r="1562" spans="2:8" ht="11.25" customHeight="1" x14ac:dyDescent="0.2">
      <c r="B1562" s="91"/>
      <c r="C1562" s="92"/>
      <c r="D1562" s="293" t="str">
        <f t="shared" si="96"/>
        <v/>
      </c>
      <c r="E1562" s="91" t="str">
        <f t="shared" si="99"/>
        <v/>
      </c>
      <c r="F1562" s="295"/>
      <c r="G1562" s="88" t="str">
        <f t="shared" si="97"/>
        <v/>
      </c>
      <c r="H1562" s="88" t="str">
        <f t="shared" si="98"/>
        <v/>
      </c>
    </row>
    <row r="1563" spans="2:8" ht="11.25" customHeight="1" x14ac:dyDescent="0.2">
      <c r="B1563" s="91"/>
      <c r="C1563" s="92"/>
      <c r="D1563" s="293" t="str">
        <f t="shared" si="96"/>
        <v/>
      </c>
      <c r="E1563" s="91" t="str">
        <f t="shared" si="99"/>
        <v/>
      </c>
      <c r="F1563" s="295"/>
      <c r="G1563" s="88" t="str">
        <f t="shared" si="97"/>
        <v/>
      </c>
      <c r="H1563" s="88" t="str">
        <f t="shared" si="98"/>
        <v/>
      </c>
    </row>
    <row r="1564" spans="2:8" ht="11.25" customHeight="1" x14ac:dyDescent="0.2">
      <c r="B1564" s="91"/>
      <c r="C1564" s="92"/>
      <c r="D1564" s="293" t="str">
        <f t="shared" si="96"/>
        <v/>
      </c>
      <c r="E1564" s="91" t="str">
        <f t="shared" si="99"/>
        <v/>
      </c>
      <c r="F1564" s="295"/>
      <c r="G1564" s="88" t="str">
        <f t="shared" si="97"/>
        <v/>
      </c>
      <c r="H1564" s="88" t="str">
        <f t="shared" si="98"/>
        <v/>
      </c>
    </row>
    <row r="1565" spans="2:8" ht="11.25" customHeight="1" x14ac:dyDescent="0.2">
      <c r="B1565" s="91"/>
      <c r="C1565" s="92"/>
      <c r="D1565" s="293" t="str">
        <f t="shared" si="96"/>
        <v/>
      </c>
      <c r="E1565" s="91" t="str">
        <f t="shared" si="99"/>
        <v/>
      </c>
      <c r="F1565" s="295"/>
      <c r="G1565" s="88" t="str">
        <f t="shared" si="97"/>
        <v/>
      </c>
      <c r="H1565" s="88" t="str">
        <f t="shared" si="98"/>
        <v/>
      </c>
    </row>
    <row r="1566" spans="2:8" ht="11.25" customHeight="1" x14ac:dyDescent="0.2">
      <c r="B1566" s="91"/>
      <c r="C1566" s="92"/>
      <c r="D1566" s="293" t="str">
        <f t="shared" si="96"/>
        <v/>
      </c>
      <c r="E1566" s="91" t="str">
        <f t="shared" si="99"/>
        <v/>
      </c>
      <c r="F1566" s="295"/>
      <c r="G1566" s="88" t="str">
        <f t="shared" si="97"/>
        <v/>
      </c>
      <c r="H1566" s="88" t="str">
        <f t="shared" si="98"/>
        <v/>
      </c>
    </row>
    <row r="1567" spans="2:8" ht="11.25" customHeight="1" x14ac:dyDescent="0.2">
      <c r="B1567" s="91"/>
      <c r="C1567" s="92"/>
      <c r="D1567" s="293" t="str">
        <f t="shared" si="96"/>
        <v/>
      </c>
      <c r="E1567" s="91" t="str">
        <f t="shared" si="99"/>
        <v/>
      </c>
      <c r="F1567" s="295"/>
      <c r="G1567" s="88" t="str">
        <f t="shared" si="97"/>
        <v/>
      </c>
      <c r="H1567" s="88" t="str">
        <f t="shared" si="98"/>
        <v/>
      </c>
    </row>
    <row r="1568" spans="2:8" ht="11.25" customHeight="1" x14ac:dyDescent="0.2">
      <c r="B1568" s="91"/>
      <c r="C1568" s="92"/>
      <c r="D1568" s="293" t="str">
        <f t="shared" si="96"/>
        <v/>
      </c>
      <c r="E1568" s="91" t="str">
        <f t="shared" si="99"/>
        <v/>
      </c>
      <c r="F1568" s="295"/>
      <c r="G1568" s="88" t="str">
        <f t="shared" si="97"/>
        <v/>
      </c>
      <c r="H1568" s="88" t="str">
        <f t="shared" si="98"/>
        <v/>
      </c>
    </row>
    <row r="1569" spans="2:8" ht="11.25" customHeight="1" x14ac:dyDescent="0.2">
      <c r="B1569" s="91"/>
      <c r="C1569" s="92"/>
      <c r="D1569" s="293" t="str">
        <f t="shared" si="96"/>
        <v/>
      </c>
      <c r="E1569" s="91" t="str">
        <f t="shared" si="99"/>
        <v/>
      </c>
      <c r="F1569" s="295"/>
      <c r="G1569" s="88" t="str">
        <f t="shared" si="97"/>
        <v/>
      </c>
      <c r="H1569" s="88" t="str">
        <f t="shared" si="98"/>
        <v/>
      </c>
    </row>
    <row r="1570" spans="2:8" ht="11.25" customHeight="1" x14ac:dyDescent="0.2">
      <c r="B1570" s="91"/>
      <c r="C1570" s="92"/>
      <c r="D1570" s="293" t="str">
        <f t="shared" si="96"/>
        <v/>
      </c>
      <c r="E1570" s="91" t="str">
        <f t="shared" si="99"/>
        <v/>
      </c>
      <c r="F1570" s="295"/>
      <c r="G1570" s="88" t="str">
        <f t="shared" si="97"/>
        <v/>
      </c>
      <c r="H1570" s="88" t="str">
        <f t="shared" si="98"/>
        <v/>
      </c>
    </row>
    <row r="1571" spans="2:8" ht="11.25" customHeight="1" x14ac:dyDescent="0.2">
      <c r="B1571" s="91"/>
      <c r="C1571" s="92"/>
      <c r="D1571" s="293" t="str">
        <f t="shared" si="96"/>
        <v/>
      </c>
      <c r="E1571" s="91" t="str">
        <f t="shared" si="99"/>
        <v/>
      </c>
      <c r="F1571" s="295"/>
      <c r="G1571" s="88" t="str">
        <f t="shared" si="97"/>
        <v/>
      </c>
      <c r="H1571" s="88" t="str">
        <f t="shared" si="98"/>
        <v/>
      </c>
    </row>
    <row r="1572" spans="2:8" ht="11.25" customHeight="1" x14ac:dyDescent="0.2">
      <c r="B1572" s="91"/>
      <c r="C1572" s="92"/>
      <c r="D1572" s="293" t="str">
        <f t="shared" si="96"/>
        <v/>
      </c>
      <c r="E1572" s="91" t="str">
        <f t="shared" si="99"/>
        <v/>
      </c>
      <c r="F1572" s="295"/>
      <c r="G1572" s="88" t="str">
        <f t="shared" si="97"/>
        <v/>
      </c>
      <c r="H1572" s="88" t="str">
        <f t="shared" si="98"/>
        <v/>
      </c>
    </row>
    <row r="1573" spans="2:8" ht="11.25" customHeight="1" x14ac:dyDescent="0.2">
      <c r="B1573" s="91"/>
      <c r="C1573" s="92"/>
      <c r="D1573" s="293" t="str">
        <f t="shared" si="96"/>
        <v/>
      </c>
      <c r="E1573" s="91" t="str">
        <f t="shared" si="99"/>
        <v/>
      </c>
      <c r="F1573" s="295"/>
      <c r="G1573" s="88" t="str">
        <f t="shared" si="97"/>
        <v/>
      </c>
      <c r="H1573" s="88" t="str">
        <f t="shared" si="98"/>
        <v/>
      </c>
    </row>
    <row r="1574" spans="2:8" ht="11.25" customHeight="1" x14ac:dyDescent="0.2">
      <c r="B1574" s="91"/>
      <c r="C1574" s="92"/>
      <c r="D1574" s="293" t="str">
        <f t="shared" si="96"/>
        <v/>
      </c>
      <c r="E1574" s="91" t="str">
        <f t="shared" si="99"/>
        <v/>
      </c>
      <c r="F1574" s="295"/>
      <c r="G1574" s="88" t="str">
        <f t="shared" si="97"/>
        <v/>
      </c>
      <c r="H1574" s="88" t="str">
        <f t="shared" si="98"/>
        <v/>
      </c>
    </row>
    <row r="1575" spans="2:8" ht="11.25" customHeight="1" x14ac:dyDescent="0.2">
      <c r="B1575" s="91"/>
      <c r="C1575" s="92"/>
      <c r="D1575" s="293" t="str">
        <f t="shared" si="96"/>
        <v/>
      </c>
      <c r="E1575" s="91" t="str">
        <f t="shared" si="99"/>
        <v/>
      </c>
      <c r="F1575" s="295"/>
      <c r="G1575" s="88" t="str">
        <f t="shared" si="97"/>
        <v/>
      </c>
      <c r="H1575" s="88" t="str">
        <f t="shared" si="98"/>
        <v/>
      </c>
    </row>
    <row r="1576" spans="2:8" ht="11.25" customHeight="1" x14ac:dyDescent="0.2">
      <c r="B1576" s="91"/>
      <c r="C1576" s="92"/>
      <c r="D1576" s="293" t="str">
        <f t="shared" si="96"/>
        <v/>
      </c>
      <c r="E1576" s="91" t="str">
        <f t="shared" si="99"/>
        <v/>
      </c>
      <c r="F1576" s="295"/>
      <c r="G1576" s="88" t="str">
        <f t="shared" si="97"/>
        <v/>
      </c>
      <c r="H1576" s="88" t="str">
        <f t="shared" si="98"/>
        <v/>
      </c>
    </row>
    <row r="1577" spans="2:8" ht="11.25" customHeight="1" x14ac:dyDescent="0.2">
      <c r="B1577" s="91"/>
      <c r="C1577" s="92"/>
      <c r="D1577" s="293" t="str">
        <f t="shared" si="96"/>
        <v/>
      </c>
      <c r="E1577" s="91" t="str">
        <f t="shared" si="99"/>
        <v/>
      </c>
      <c r="F1577" s="295"/>
      <c r="G1577" s="88" t="str">
        <f t="shared" si="97"/>
        <v/>
      </c>
      <c r="H1577" s="88" t="str">
        <f t="shared" si="98"/>
        <v/>
      </c>
    </row>
    <row r="1578" spans="2:8" ht="11.25" customHeight="1" x14ac:dyDescent="0.2">
      <c r="B1578" s="91"/>
      <c r="C1578" s="92"/>
      <c r="D1578" s="293" t="str">
        <f t="shared" si="96"/>
        <v/>
      </c>
      <c r="E1578" s="91" t="str">
        <f t="shared" si="99"/>
        <v/>
      </c>
      <c r="F1578" s="295"/>
      <c r="G1578" s="88" t="str">
        <f t="shared" si="97"/>
        <v/>
      </c>
      <c r="H1578" s="88" t="str">
        <f t="shared" si="98"/>
        <v/>
      </c>
    </row>
    <row r="1579" spans="2:8" ht="11.25" customHeight="1" x14ac:dyDescent="0.2">
      <c r="B1579" s="91"/>
      <c r="C1579" s="92"/>
      <c r="D1579" s="293" t="str">
        <f t="shared" si="96"/>
        <v/>
      </c>
      <c r="E1579" s="91" t="str">
        <f t="shared" si="99"/>
        <v/>
      </c>
      <c r="F1579" s="295"/>
      <c r="G1579" s="88" t="str">
        <f t="shared" si="97"/>
        <v/>
      </c>
      <c r="H1579" s="88" t="str">
        <f t="shared" si="98"/>
        <v/>
      </c>
    </row>
    <row r="1580" spans="2:8" ht="11.25" customHeight="1" x14ac:dyDescent="0.2">
      <c r="B1580" s="91"/>
      <c r="C1580" s="92"/>
      <c r="D1580" s="293" t="str">
        <f t="shared" si="96"/>
        <v/>
      </c>
      <c r="E1580" s="91" t="str">
        <f t="shared" si="99"/>
        <v/>
      </c>
      <c r="F1580" s="295"/>
      <c r="G1580" s="88" t="str">
        <f t="shared" si="97"/>
        <v/>
      </c>
      <c r="H1580" s="88" t="str">
        <f t="shared" si="98"/>
        <v/>
      </c>
    </row>
    <row r="1581" spans="2:8" ht="11.25" customHeight="1" x14ac:dyDescent="0.2">
      <c r="B1581" s="91"/>
      <c r="C1581" s="92"/>
      <c r="D1581" s="293" t="str">
        <f t="shared" si="96"/>
        <v/>
      </c>
      <c r="E1581" s="91" t="str">
        <f t="shared" si="99"/>
        <v/>
      </c>
      <c r="F1581" s="295"/>
      <c r="G1581" s="88" t="str">
        <f t="shared" si="97"/>
        <v/>
      </c>
      <c r="H1581" s="88" t="str">
        <f t="shared" si="98"/>
        <v/>
      </c>
    </row>
    <row r="1582" spans="2:8" ht="11.25" customHeight="1" x14ac:dyDescent="0.2">
      <c r="B1582" s="91"/>
      <c r="C1582" s="92"/>
      <c r="D1582" s="293" t="str">
        <f t="shared" si="96"/>
        <v/>
      </c>
      <c r="E1582" s="91" t="str">
        <f t="shared" si="99"/>
        <v/>
      </c>
      <c r="F1582" s="295"/>
      <c r="G1582" s="88" t="str">
        <f t="shared" si="97"/>
        <v/>
      </c>
      <c r="H1582" s="88" t="str">
        <f t="shared" si="98"/>
        <v/>
      </c>
    </row>
    <row r="1583" spans="2:8" ht="11.25" customHeight="1" x14ac:dyDescent="0.2">
      <c r="B1583" s="91"/>
      <c r="C1583" s="92"/>
      <c r="D1583" s="293" t="str">
        <f t="shared" si="96"/>
        <v/>
      </c>
      <c r="E1583" s="91" t="str">
        <f t="shared" si="99"/>
        <v/>
      </c>
      <c r="F1583" s="295"/>
      <c r="G1583" s="88" t="str">
        <f t="shared" si="97"/>
        <v/>
      </c>
      <c r="H1583" s="88" t="str">
        <f t="shared" si="98"/>
        <v/>
      </c>
    </row>
    <row r="1584" spans="2:8" ht="11.25" customHeight="1" x14ac:dyDescent="0.2">
      <c r="B1584" s="91"/>
      <c r="C1584" s="92"/>
      <c r="D1584" s="293" t="str">
        <f t="shared" si="96"/>
        <v/>
      </c>
      <c r="E1584" s="91" t="str">
        <f t="shared" si="99"/>
        <v/>
      </c>
      <c r="F1584" s="295"/>
      <c r="G1584" s="88" t="str">
        <f t="shared" si="97"/>
        <v/>
      </c>
      <c r="H1584" s="88" t="str">
        <f t="shared" si="98"/>
        <v/>
      </c>
    </row>
    <row r="1585" spans="2:8" ht="11.25" customHeight="1" x14ac:dyDescent="0.2">
      <c r="B1585" s="91"/>
      <c r="C1585" s="92"/>
      <c r="D1585" s="293" t="str">
        <f t="shared" si="96"/>
        <v/>
      </c>
      <c r="E1585" s="91" t="str">
        <f t="shared" si="99"/>
        <v/>
      </c>
      <c r="F1585" s="295"/>
      <c r="G1585" s="88" t="str">
        <f t="shared" si="97"/>
        <v/>
      </c>
      <c r="H1585" s="88" t="str">
        <f t="shared" si="98"/>
        <v/>
      </c>
    </row>
    <row r="1586" spans="2:8" ht="11.25" customHeight="1" x14ac:dyDescent="0.2">
      <c r="B1586" s="91"/>
      <c r="C1586" s="92"/>
      <c r="D1586" s="293" t="str">
        <f t="shared" si="96"/>
        <v/>
      </c>
      <c r="E1586" s="91" t="str">
        <f t="shared" si="99"/>
        <v/>
      </c>
      <c r="F1586" s="295"/>
      <c r="G1586" s="88" t="str">
        <f t="shared" si="97"/>
        <v/>
      </c>
      <c r="H1586" s="88" t="str">
        <f t="shared" si="98"/>
        <v/>
      </c>
    </row>
    <row r="1587" spans="2:8" ht="11.25" customHeight="1" x14ac:dyDescent="0.2">
      <c r="B1587" s="91"/>
      <c r="C1587" s="92"/>
      <c r="D1587" s="293" t="str">
        <f t="shared" si="96"/>
        <v/>
      </c>
      <c r="E1587" s="91" t="str">
        <f t="shared" si="99"/>
        <v/>
      </c>
      <c r="F1587" s="295"/>
      <c r="G1587" s="88" t="str">
        <f t="shared" si="97"/>
        <v/>
      </c>
      <c r="H1587" s="88" t="str">
        <f t="shared" si="98"/>
        <v/>
      </c>
    </row>
    <row r="1588" spans="2:8" ht="11.25" customHeight="1" x14ac:dyDescent="0.2">
      <c r="B1588" s="91"/>
      <c r="C1588" s="92"/>
      <c r="D1588" s="293" t="str">
        <f t="shared" si="96"/>
        <v/>
      </c>
      <c r="E1588" s="91" t="str">
        <f t="shared" si="99"/>
        <v/>
      </c>
      <c r="F1588" s="295"/>
      <c r="G1588" s="88" t="str">
        <f t="shared" si="97"/>
        <v/>
      </c>
      <c r="H1588" s="88" t="str">
        <f t="shared" si="98"/>
        <v/>
      </c>
    </row>
    <row r="1589" spans="2:8" ht="11.25" customHeight="1" x14ac:dyDescent="0.2">
      <c r="B1589" s="91"/>
      <c r="C1589" s="92"/>
      <c r="D1589" s="293" t="str">
        <f t="shared" si="96"/>
        <v/>
      </c>
      <c r="E1589" s="91" t="str">
        <f t="shared" si="99"/>
        <v/>
      </c>
      <c r="F1589" s="295"/>
      <c r="G1589" s="88" t="str">
        <f t="shared" si="97"/>
        <v/>
      </c>
      <c r="H1589" s="88" t="str">
        <f t="shared" si="98"/>
        <v/>
      </c>
    </row>
    <row r="1590" spans="2:8" ht="11.25" customHeight="1" x14ac:dyDescent="0.2">
      <c r="B1590" s="91"/>
      <c r="C1590" s="92"/>
      <c r="D1590" s="293" t="str">
        <f t="shared" si="96"/>
        <v/>
      </c>
      <c r="E1590" s="91" t="str">
        <f t="shared" si="99"/>
        <v/>
      </c>
      <c r="F1590" s="295"/>
      <c r="G1590" s="88" t="str">
        <f t="shared" si="97"/>
        <v/>
      </c>
      <c r="H1590" s="88" t="str">
        <f t="shared" si="98"/>
        <v/>
      </c>
    </row>
    <row r="1591" spans="2:8" ht="11.25" customHeight="1" x14ac:dyDescent="0.2">
      <c r="B1591" s="91"/>
      <c r="C1591" s="92"/>
      <c r="D1591" s="293" t="str">
        <f t="shared" si="96"/>
        <v/>
      </c>
      <c r="E1591" s="91" t="str">
        <f t="shared" si="99"/>
        <v/>
      </c>
      <c r="F1591" s="295"/>
      <c r="G1591" s="88" t="str">
        <f t="shared" si="97"/>
        <v/>
      </c>
      <c r="H1591" s="88" t="str">
        <f t="shared" si="98"/>
        <v/>
      </c>
    </row>
    <row r="1592" spans="2:8" ht="11.25" customHeight="1" x14ac:dyDescent="0.2">
      <c r="B1592" s="91"/>
      <c r="C1592" s="92"/>
      <c r="D1592" s="293" t="str">
        <f t="shared" si="96"/>
        <v/>
      </c>
      <c r="E1592" s="91" t="str">
        <f t="shared" si="99"/>
        <v/>
      </c>
      <c r="F1592" s="295"/>
      <c r="G1592" s="88" t="str">
        <f t="shared" si="97"/>
        <v/>
      </c>
      <c r="H1592" s="88" t="str">
        <f t="shared" si="98"/>
        <v/>
      </c>
    </row>
    <row r="1593" spans="2:8" ht="11.25" customHeight="1" x14ac:dyDescent="0.2">
      <c r="B1593" s="91"/>
      <c r="C1593" s="92"/>
      <c r="D1593" s="293" t="str">
        <f t="shared" si="96"/>
        <v/>
      </c>
      <c r="E1593" s="91" t="str">
        <f t="shared" si="99"/>
        <v/>
      </c>
      <c r="F1593" s="295"/>
      <c r="G1593" s="88" t="str">
        <f t="shared" si="97"/>
        <v/>
      </c>
      <c r="H1593" s="88" t="str">
        <f t="shared" si="98"/>
        <v/>
      </c>
    </row>
    <row r="1594" spans="2:8" ht="11.25" customHeight="1" x14ac:dyDescent="0.2">
      <c r="B1594" s="91"/>
      <c r="C1594" s="92"/>
      <c r="D1594" s="293" t="str">
        <f t="shared" si="96"/>
        <v/>
      </c>
      <c r="E1594" s="91" t="str">
        <f t="shared" si="99"/>
        <v/>
      </c>
      <c r="F1594" s="295"/>
      <c r="G1594" s="88" t="str">
        <f t="shared" si="97"/>
        <v/>
      </c>
      <c r="H1594" s="88" t="str">
        <f t="shared" si="98"/>
        <v/>
      </c>
    </row>
    <row r="1595" spans="2:8" ht="11.25" customHeight="1" x14ac:dyDescent="0.2">
      <c r="B1595" s="91"/>
      <c r="C1595" s="92"/>
      <c r="D1595" s="293" t="str">
        <f t="shared" si="96"/>
        <v/>
      </c>
      <c r="E1595" s="91" t="str">
        <f t="shared" si="99"/>
        <v/>
      </c>
      <c r="F1595" s="295"/>
      <c r="G1595" s="88" t="str">
        <f t="shared" si="97"/>
        <v/>
      </c>
      <c r="H1595" s="88" t="str">
        <f t="shared" si="98"/>
        <v/>
      </c>
    </row>
    <row r="1596" spans="2:8" ht="11.25" customHeight="1" x14ac:dyDescent="0.2">
      <c r="B1596" s="91"/>
      <c r="C1596" s="92"/>
      <c r="D1596" s="293" t="str">
        <f t="shared" si="96"/>
        <v/>
      </c>
      <c r="E1596" s="91" t="str">
        <f t="shared" si="99"/>
        <v/>
      </c>
      <c r="F1596" s="295"/>
      <c r="G1596" s="88" t="str">
        <f t="shared" si="97"/>
        <v/>
      </c>
      <c r="H1596" s="88" t="str">
        <f t="shared" si="98"/>
        <v/>
      </c>
    </row>
    <row r="1597" spans="2:8" ht="11.25" customHeight="1" x14ac:dyDescent="0.2">
      <c r="B1597" s="91"/>
      <c r="C1597" s="92"/>
      <c r="D1597" s="293" t="str">
        <f t="shared" si="96"/>
        <v/>
      </c>
      <c r="E1597" s="91" t="str">
        <f t="shared" si="99"/>
        <v/>
      </c>
      <c r="F1597" s="295"/>
      <c r="G1597" s="88" t="str">
        <f t="shared" si="97"/>
        <v/>
      </c>
      <c r="H1597" s="88" t="str">
        <f t="shared" si="98"/>
        <v/>
      </c>
    </row>
    <row r="1598" spans="2:8" ht="11.25" customHeight="1" x14ac:dyDescent="0.2">
      <c r="B1598" s="91"/>
      <c r="C1598" s="92"/>
      <c r="D1598" s="293" t="str">
        <f t="shared" si="96"/>
        <v/>
      </c>
      <c r="E1598" s="91" t="str">
        <f t="shared" si="99"/>
        <v/>
      </c>
      <c r="F1598" s="295"/>
      <c r="G1598" s="88" t="str">
        <f t="shared" si="97"/>
        <v/>
      </c>
      <c r="H1598" s="88" t="str">
        <f t="shared" si="98"/>
        <v/>
      </c>
    </row>
    <row r="1599" spans="2:8" ht="11.25" customHeight="1" x14ac:dyDescent="0.2">
      <c r="B1599" s="91"/>
      <c r="C1599" s="92"/>
      <c r="D1599" s="293" t="str">
        <f t="shared" si="96"/>
        <v/>
      </c>
      <c r="E1599" s="91" t="str">
        <f t="shared" si="99"/>
        <v/>
      </c>
      <c r="F1599" s="295"/>
      <c r="G1599" s="88" t="str">
        <f t="shared" si="97"/>
        <v/>
      </c>
      <c r="H1599" s="88" t="str">
        <f t="shared" si="98"/>
        <v/>
      </c>
    </row>
    <row r="1600" spans="2:8" ht="11.25" customHeight="1" x14ac:dyDescent="0.2">
      <c r="B1600" s="91"/>
      <c r="C1600" s="92"/>
      <c r="D1600" s="293" t="str">
        <f t="shared" si="96"/>
        <v/>
      </c>
      <c r="E1600" s="91" t="str">
        <f t="shared" si="99"/>
        <v/>
      </c>
      <c r="F1600" s="295"/>
      <c r="G1600" s="88" t="str">
        <f t="shared" si="97"/>
        <v/>
      </c>
      <c r="H1600" s="88" t="str">
        <f t="shared" si="98"/>
        <v/>
      </c>
    </row>
    <row r="1601" spans="2:8" ht="11.25" customHeight="1" x14ac:dyDescent="0.2">
      <c r="B1601" s="91"/>
      <c r="C1601" s="92"/>
      <c r="D1601" s="293" t="str">
        <f t="shared" si="96"/>
        <v/>
      </c>
      <c r="E1601" s="91" t="str">
        <f t="shared" si="99"/>
        <v/>
      </c>
      <c r="F1601" s="295"/>
      <c r="G1601" s="88" t="str">
        <f t="shared" si="97"/>
        <v/>
      </c>
      <c r="H1601" s="88" t="str">
        <f t="shared" si="98"/>
        <v/>
      </c>
    </row>
    <row r="1602" spans="2:8" ht="11.25" customHeight="1" x14ac:dyDescent="0.2">
      <c r="B1602" s="91"/>
      <c r="C1602" s="92"/>
      <c r="D1602" s="293" t="str">
        <f t="shared" si="96"/>
        <v/>
      </c>
      <c r="E1602" s="91" t="str">
        <f t="shared" si="99"/>
        <v/>
      </c>
      <c r="F1602" s="295"/>
      <c r="G1602" s="88" t="str">
        <f t="shared" si="97"/>
        <v/>
      </c>
      <c r="H1602" s="88" t="str">
        <f t="shared" si="98"/>
        <v/>
      </c>
    </row>
    <row r="1603" spans="2:8" ht="11.25" customHeight="1" x14ac:dyDescent="0.2">
      <c r="B1603" s="91"/>
      <c r="C1603" s="92"/>
      <c r="D1603" s="293" t="str">
        <f t="shared" si="96"/>
        <v/>
      </c>
      <c r="E1603" s="91" t="str">
        <f t="shared" si="99"/>
        <v/>
      </c>
      <c r="F1603" s="295"/>
      <c r="G1603" s="88" t="str">
        <f t="shared" si="97"/>
        <v/>
      </c>
      <c r="H1603" s="88" t="str">
        <f t="shared" si="98"/>
        <v/>
      </c>
    </row>
    <row r="1604" spans="2:8" ht="11.25" customHeight="1" x14ac:dyDescent="0.2">
      <c r="B1604" s="91"/>
      <c r="C1604" s="92"/>
      <c r="D1604" s="293" t="str">
        <f t="shared" si="96"/>
        <v/>
      </c>
      <c r="E1604" s="91" t="str">
        <f t="shared" si="99"/>
        <v/>
      </c>
      <c r="F1604" s="295"/>
      <c r="G1604" s="88" t="str">
        <f t="shared" si="97"/>
        <v/>
      </c>
      <c r="H1604" s="88" t="str">
        <f t="shared" si="98"/>
        <v/>
      </c>
    </row>
    <row r="1605" spans="2:8" ht="11.25" customHeight="1" x14ac:dyDescent="0.2">
      <c r="B1605" s="91"/>
      <c r="C1605" s="92"/>
      <c r="D1605" s="293" t="str">
        <f t="shared" si="96"/>
        <v/>
      </c>
      <c r="E1605" s="91" t="str">
        <f t="shared" si="99"/>
        <v/>
      </c>
      <c r="F1605" s="295"/>
      <c r="G1605" s="88" t="str">
        <f t="shared" si="97"/>
        <v/>
      </c>
      <c r="H1605" s="88" t="str">
        <f t="shared" si="98"/>
        <v/>
      </c>
    </row>
    <row r="1606" spans="2:8" ht="11.25" customHeight="1" x14ac:dyDescent="0.2">
      <c r="B1606" s="91"/>
      <c r="C1606" s="92"/>
      <c r="D1606" s="293" t="str">
        <f t="shared" si="96"/>
        <v/>
      </c>
      <c r="E1606" s="91" t="str">
        <f t="shared" si="99"/>
        <v/>
      </c>
      <c r="F1606" s="295"/>
      <c r="G1606" s="88" t="str">
        <f t="shared" si="97"/>
        <v/>
      </c>
      <c r="H1606" s="88" t="str">
        <f t="shared" si="98"/>
        <v/>
      </c>
    </row>
    <row r="1607" spans="2:8" ht="11.25" customHeight="1" x14ac:dyDescent="0.2">
      <c r="B1607" s="91"/>
      <c r="C1607" s="92"/>
      <c r="D1607" s="293" t="str">
        <f t="shared" si="96"/>
        <v/>
      </c>
      <c r="E1607" s="91" t="str">
        <f t="shared" si="99"/>
        <v/>
      </c>
      <c r="F1607" s="295"/>
      <c r="G1607" s="88" t="str">
        <f t="shared" si="97"/>
        <v/>
      </c>
      <c r="H1607" s="88" t="str">
        <f t="shared" si="98"/>
        <v/>
      </c>
    </row>
    <row r="1608" spans="2:8" ht="11.25" customHeight="1" x14ac:dyDescent="0.2">
      <c r="B1608" s="91"/>
      <c r="C1608" s="92"/>
      <c r="D1608" s="293" t="str">
        <f t="shared" si="96"/>
        <v/>
      </c>
      <c r="E1608" s="91" t="str">
        <f t="shared" si="99"/>
        <v/>
      </c>
      <c r="F1608" s="295"/>
      <c r="G1608" s="88" t="str">
        <f t="shared" si="97"/>
        <v/>
      </c>
      <c r="H1608" s="88" t="str">
        <f t="shared" si="98"/>
        <v/>
      </c>
    </row>
    <row r="1609" spans="2:8" ht="11.25" customHeight="1" x14ac:dyDescent="0.2">
      <c r="B1609" s="91"/>
      <c r="C1609" s="92"/>
      <c r="D1609" s="293" t="str">
        <f t="shared" si="96"/>
        <v/>
      </c>
      <c r="E1609" s="91" t="str">
        <f t="shared" si="99"/>
        <v/>
      </c>
      <c r="F1609" s="295"/>
      <c r="G1609" s="88" t="str">
        <f t="shared" si="97"/>
        <v/>
      </c>
      <c r="H1609" s="88" t="str">
        <f t="shared" si="98"/>
        <v/>
      </c>
    </row>
    <row r="1610" spans="2:8" ht="11.25" customHeight="1" x14ac:dyDescent="0.2">
      <c r="B1610" s="91"/>
      <c r="C1610" s="92"/>
      <c r="D1610" s="293" t="str">
        <f t="shared" si="96"/>
        <v/>
      </c>
      <c r="E1610" s="91" t="str">
        <f t="shared" si="99"/>
        <v/>
      </c>
      <c r="F1610" s="295"/>
      <c r="G1610" s="88" t="str">
        <f t="shared" si="97"/>
        <v/>
      </c>
      <c r="H1610" s="88" t="str">
        <f t="shared" si="98"/>
        <v/>
      </c>
    </row>
    <row r="1611" spans="2:8" ht="11.25" customHeight="1" x14ac:dyDescent="0.2">
      <c r="B1611" s="91"/>
      <c r="C1611" s="92"/>
      <c r="D1611" s="293" t="str">
        <f t="shared" si="96"/>
        <v/>
      </c>
      <c r="E1611" s="91" t="str">
        <f t="shared" si="99"/>
        <v/>
      </c>
      <c r="F1611" s="295"/>
      <c r="G1611" s="88" t="str">
        <f t="shared" si="97"/>
        <v/>
      </c>
      <c r="H1611" s="88" t="str">
        <f t="shared" si="98"/>
        <v/>
      </c>
    </row>
    <row r="1612" spans="2:8" ht="11.25" customHeight="1" x14ac:dyDescent="0.2">
      <c r="B1612" s="91"/>
      <c r="C1612" s="92"/>
      <c r="D1612" s="293" t="str">
        <f t="shared" si="96"/>
        <v/>
      </c>
      <c r="E1612" s="91" t="str">
        <f t="shared" si="99"/>
        <v/>
      </c>
      <c r="F1612" s="295"/>
      <c r="G1612" s="88" t="str">
        <f t="shared" si="97"/>
        <v/>
      </c>
      <c r="H1612" s="88" t="str">
        <f t="shared" si="98"/>
        <v/>
      </c>
    </row>
    <row r="1613" spans="2:8" ht="11.25" customHeight="1" x14ac:dyDescent="0.2">
      <c r="B1613" s="91"/>
      <c r="C1613" s="92"/>
      <c r="D1613" s="293" t="str">
        <f t="shared" si="96"/>
        <v/>
      </c>
      <c r="E1613" s="91" t="str">
        <f t="shared" si="99"/>
        <v/>
      </c>
      <c r="F1613" s="295"/>
      <c r="G1613" s="88" t="str">
        <f t="shared" si="97"/>
        <v/>
      </c>
      <c r="H1613" s="88" t="str">
        <f t="shared" si="98"/>
        <v/>
      </c>
    </row>
    <row r="1614" spans="2:8" ht="11.25" customHeight="1" x14ac:dyDescent="0.2">
      <c r="B1614" s="91"/>
      <c r="C1614" s="92"/>
      <c r="D1614" s="293" t="str">
        <f t="shared" si="96"/>
        <v/>
      </c>
      <c r="E1614" s="91" t="str">
        <f t="shared" si="99"/>
        <v/>
      </c>
      <c r="F1614" s="295"/>
      <c r="G1614" s="88" t="str">
        <f t="shared" si="97"/>
        <v/>
      </c>
      <c r="H1614" s="88" t="str">
        <f t="shared" si="98"/>
        <v/>
      </c>
    </row>
    <row r="1615" spans="2:8" ht="11.25" customHeight="1" x14ac:dyDescent="0.2">
      <c r="B1615" s="91"/>
      <c r="C1615" s="92"/>
      <c r="D1615" s="293" t="str">
        <f t="shared" si="96"/>
        <v/>
      </c>
      <c r="E1615" s="91" t="str">
        <f t="shared" si="99"/>
        <v/>
      </c>
      <c r="F1615" s="295"/>
      <c r="G1615" s="88" t="str">
        <f t="shared" si="97"/>
        <v/>
      </c>
      <c r="H1615" s="88" t="str">
        <f t="shared" si="98"/>
        <v/>
      </c>
    </row>
    <row r="1616" spans="2:8" ht="11.25" customHeight="1" x14ac:dyDescent="0.2">
      <c r="B1616" s="91"/>
      <c r="C1616" s="92"/>
      <c r="D1616" s="293" t="str">
        <f t="shared" si="96"/>
        <v/>
      </c>
      <c r="E1616" s="91" t="str">
        <f t="shared" si="99"/>
        <v/>
      </c>
      <c r="F1616" s="295"/>
      <c r="G1616" s="88" t="str">
        <f t="shared" si="97"/>
        <v/>
      </c>
      <c r="H1616" s="88" t="str">
        <f t="shared" si="98"/>
        <v/>
      </c>
    </row>
    <row r="1617" spans="2:8" ht="11.25" customHeight="1" x14ac:dyDescent="0.2">
      <c r="B1617" s="91"/>
      <c r="C1617" s="92"/>
      <c r="D1617" s="293" t="str">
        <f t="shared" si="96"/>
        <v/>
      </c>
      <c r="E1617" s="91" t="str">
        <f t="shared" si="99"/>
        <v/>
      </c>
      <c r="F1617" s="295"/>
      <c r="G1617" s="88" t="str">
        <f t="shared" si="97"/>
        <v/>
      </c>
      <c r="H1617" s="88" t="str">
        <f t="shared" si="98"/>
        <v/>
      </c>
    </row>
    <row r="1618" spans="2:8" ht="11.25" customHeight="1" x14ac:dyDescent="0.2">
      <c r="B1618" s="91"/>
      <c r="C1618" s="92"/>
      <c r="D1618" s="293" t="str">
        <f t="shared" si="96"/>
        <v/>
      </c>
      <c r="E1618" s="91" t="str">
        <f t="shared" si="99"/>
        <v/>
      </c>
      <c r="F1618" s="295"/>
      <c r="G1618" s="88" t="str">
        <f t="shared" si="97"/>
        <v/>
      </c>
      <c r="H1618" s="88" t="str">
        <f t="shared" si="98"/>
        <v/>
      </c>
    </row>
    <row r="1619" spans="2:8" ht="11.25" customHeight="1" x14ac:dyDescent="0.2">
      <c r="B1619" s="91"/>
      <c r="C1619" s="92"/>
      <c r="D1619" s="293" t="str">
        <f t="shared" si="96"/>
        <v/>
      </c>
      <c r="E1619" s="91" t="str">
        <f t="shared" si="99"/>
        <v/>
      </c>
      <c r="F1619" s="295"/>
      <c r="G1619" s="88" t="str">
        <f t="shared" si="97"/>
        <v/>
      </c>
      <c r="H1619" s="88" t="str">
        <f t="shared" si="98"/>
        <v/>
      </c>
    </row>
    <row r="1620" spans="2:8" ht="11.25" customHeight="1" x14ac:dyDescent="0.2">
      <c r="B1620" s="91"/>
      <c r="C1620" s="92"/>
      <c r="D1620" s="293" t="str">
        <f t="shared" si="96"/>
        <v/>
      </c>
      <c r="E1620" s="91" t="str">
        <f t="shared" si="99"/>
        <v/>
      </c>
      <c r="F1620" s="295"/>
      <c r="G1620" s="88" t="str">
        <f t="shared" si="97"/>
        <v/>
      </c>
      <c r="H1620" s="88" t="str">
        <f t="shared" si="98"/>
        <v/>
      </c>
    </row>
    <row r="1621" spans="2:8" ht="11.25" customHeight="1" x14ac:dyDescent="0.2">
      <c r="B1621" s="91"/>
      <c r="C1621" s="92"/>
      <c r="D1621" s="293" t="str">
        <f t="shared" si="96"/>
        <v/>
      </c>
      <c r="E1621" s="91" t="str">
        <f t="shared" si="99"/>
        <v/>
      </c>
      <c r="F1621" s="295"/>
      <c r="G1621" s="88" t="str">
        <f t="shared" si="97"/>
        <v/>
      </c>
      <c r="H1621" s="88" t="str">
        <f t="shared" si="98"/>
        <v/>
      </c>
    </row>
    <row r="1622" spans="2:8" ht="11.25" customHeight="1" x14ac:dyDescent="0.2">
      <c r="B1622" s="91"/>
      <c r="C1622" s="92"/>
      <c r="D1622" s="293" t="str">
        <f t="shared" si="96"/>
        <v/>
      </c>
      <c r="E1622" s="91" t="str">
        <f t="shared" si="99"/>
        <v/>
      </c>
      <c r="F1622" s="295"/>
      <c r="G1622" s="88" t="str">
        <f t="shared" si="97"/>
        <v/>
      </c>
      <c r="H1622" s="88" t="str">
        <f t="shared" si="98"/>
        <v/>
      </c>
    </row>
    <row r="1623" spans="2:8" ht="11.25" customHeight="1" x14ac:dyDescent="0.2">
      <c r="B1623" s="91"/>
      <c r="C1623" s="92"/>
      <c r="D1623" s="293" t="str">
        <f t="shared" si="96"/>
        <v/>
      </c>
      <c r="E1623" s="91" t="str">
        <f t="shared" si="99"/>
        <v/>
      </c>
      <c r="F1623" s="295"/>
      <c r="G1623" s="88" t="str">
        <f t="shared" si="97"/>
        <v/>
      </c>
      <c r="H1623" s="88" t="str">
        <f t="shared" si="98"/>
        <v/>
      </c>
    </row>
    <row r="1624" spans="2:8" ht="11.25" customHeight="1" x14ac:dyDescent="0.2">
      <c r="B1624" s="91"/>
      <c r="C1624" s="92"/>
      <c r="D1624" s="293" t="str">
        <f t="shared" ref="D1624:D1687" si="100">IF($B1624="","","SP_LASTSALEPRICE")</f>
        <v/>
      </c>
      <c r="E1624" s="91" t="str">
        <f t="shared" si="99"/>
        <v/>
      </c>
      <c r="F1624" s="295"/>
      <c r="G1624" s="88" t="str">
        <f t="shared" ref="G1624:G1687" si="101">IF(OR($C1624="",$C1625=""),"",IFERROR((C1624/C1625-1)*100,0))</f>
        <v/>
      </c>
      <c r="H1624" s="88" t="str">
        <f t="shared" ref="H1624:H1687" si="102">IF(OR($F1624="",$F1625=""),"",IFERROR((F1624/F1625-1)*100,0))</f>
        <v/>
      </c>
    </row>
    <row r="1625" spans="2:8" ht="11.25" customHeight="1" x14ac:dyDescent="0.2">
      <c r="B1625" s="91"/>
      <c r="C1625" s="92"/>
      <c r="D1625" s="293" t="str">
        <f t="shared" si="100"/>
        <v/>
      </c>
      <c r="E1625" s="91" t="str">
        <f t="shared" ref="E1625:E1688" si="103">IF($B1625="","",IF(WEEKDAY($B1625,11)=6,$B1625-1,IF(WEEKDAY($B1625,11)=7,$B1625-2,$B1625)))</f>
        <v/>
      </c>
      <c r="F1625" s="295"/>
      <c r="G1625" s="88" t="str">
        <f t="shared" si="101"/>
        <v/>
      </c>
      <c r="H1625" s="88" t="str">
        <f t="shared" si="102"/>
        <v/>
      </c>
    </row>
    <row r="1626" spans="2:8" ht="11.25" customHeight="1" x14ac:dyDescent="0.2">
      <c r="B1626" s="91"/>
      <c r="C1626" s="92"/>
      <c r="D1626" s="293" t="str">
        <f t="shared" si="100"/>
        <v/>
      </c>
      <c r="E1626" s="91" t="str">
        <f t="shared" si="103"/>
        <v/>
      </c>
      <c r="F1626" s="295"/>
      <c r="G1626" s="88" t="str">
        <f t="shared" si="101"/>
        <v/>
      </c>
      <c r="H1626" s="88" t="str">
        <f t="shared" si="102"/>
        <v/>
      </c>
    </row>
    <row r="1627" spans="2:8" ht="11.25" customHeight="1" x14ac:dyDescent="0.2">
      <c r="B1627" s="91"/>
      <c r="C1627" s="92"/>
      <c r="D1627" s="293" t="str">
        <f t="shared" si="100"/>
        <v/>
      </c>
      <c r="E1627" s="91" t="str">
        <f t="shared" si="103"/>
        <v/>
      </c>
      <c r="F1627" s="295"/>
      <c r="G1627" s="88" t="str">
        <f t="shared" si="101"/>
        <v/>
      </c>
      <c r="H1627" s="88" t="str">
        <f t="shared" si="102"/>
        <v/>
      </c>
    </row>
    <row r="1628" spans="2:8" ht="11.25" customHeight="1" x14ac:dyDescent="0.2">
      <c r="B1628" s="91"/>
      <c r="C1628" s="92"/>
      <c r="D1628" s="293" t="str">
        <f t="shared" si="100"/>
        <v/>
      </c>
      <c r="E1628" s="91" t="str">
        <f t="shared" si="103"/>
        <v/>
      </c>
      <c r="F1628" s="295"/>
      <c r="G1628" s="88" t="str">
        <f t="shared" si="101"/>
        <v/>
      </c>
      <c r="H1628" s="88" t="str">
        <f t="shared" si="102"/>
        <v/>
      </c>
    </row>
    <row r="1629" spans="2:8" ht="11.25" customHeight="1" x14ac:dyDescent="0.2">
      <c r="B1629" s="91"/>
      <c r="C1629" s="92"/>
      <c r="D1629" s="293" t="str">
        <f t="shared" si="100"/>
        <v/>
      </c>
      <c r="E1629" s="91" t="str">
        <f t="shared" si="103"/>
        <v/>
      </c>
      <c r="F1629" s="295"/>
      <c r="G1629" s="88" t="str">
        <f t="shared" si="101"/>
        <v/>
      </c>
      <c r="H1629" s="88" t="str">
        <f t="shared" si="102"/>
        <v/>
      </c>
    </row>
    <row r="1630" spans="2:8" ht="11.25" customHeight="1" x14ac:dyDescent="0.2">
      <c r="B1630" s="91"/>
      <c r="C1630" s="92"/>
      <c r="D1630" s="293" t="str">
        <f t="shared" si="100"/>
        <v/>
      </c>
      <c r="E1630" s="91" t="str">
        <f t="shared" si="103"/>
        <v/>
      </c>
      <c r="F1630" s="295"/>
      <c r="G1630" s="88" t="str">
        <f t="shared" si="101"/>
        <v/>
      </c>
      <c r="H1630" s="88" t="str">
        <f t="shared" si="102"/>
        <v/>
      </c>
    </row>
    <row r="1631" spans="2:8" ht="11.25" customHeight="1" x14ac:dyDescent="0.2">
      <c r="B1631" s="91"/>
      <c r="C1631" s="92"/>
      <c r="D1631" s="293" t="str">
        <f t="shared" si="100"/>
        <v/>
      </c>
      <c r="E1631" s="91" t="str">
        <f t="shared" si="103"/>
        <v/>
      </c>
      <c r="F1631" s="295"/>
      <c r="G1631" s="88" t="str">
        <f t="shared" si="101"/>
        <v/>
      </c>
      <c r="H1631" s="88" t="str">
        <f t="shared" si="102"/>
        <v/>
      </c>
    </row>
    <row r="1632" spans="2:8" ht="11.25" customHeight="1" x14ac:dyDescent="0.2">
      <c r="B1632" s="91"/>
      <c r="C1632" s="92"/>
      <c r="D1632" s="293" t="str">
        <f t="shared" si="100"/>
        <v/>
      </c>
      <c r="E1632" s="91" t="str">
        <f t="shared" si="103"/>
        <v/>
      </c>
      <c r="F1632" s="295"/>
      <c r="G1632" s="88" t="str">
        <f t="shared" si="101"/>
        <v/>
      </c>
      <c r="H1632" s="88" t="str">
        <f t="shared" si="102"/>
        <v/>
      </c>
    </row>
    <row r="1633" spans="2:8" ht="11.25" customHeight="1" x14ac:dyDescent="0.2">
      <c r="B1633" s="91"/>
      <c r="C1633" s="92"/>
      <c r="D1633" s="293" t="str">
        <f t="shared" si="100"/>
        <v/>
      </c>
      <c r="E1633" s="91" t="str">
        <f t="shared" si="103"/>
        <v/>
      </c>
      <c r="F1633" s="295"/>
      <c r="G1633" s="88" t="str">
        <f t="shared" si="101"/>
        <v/>
      </c>
      <c r="H1633" s="88" t="str">
        <f t="shared" si="102"/>
        <v/>
      </c>
    </row>
    <row r="1634" spans="2:8" ht="11.25" customHeight="1" x14ac:dyDescent="0.2">
      <c r="B1634" s="91"/>
      <c r="C1634" s="92"/>
      <c r="D1634" s="293" t="str">
        <f t="shared" si="100"/>
        <v/>
      </c>
      <c r="E1634" s="91" t="str">
        <f t="shared" si="103"/>
        <v/>
      </c>
      <c r="F1634" s="295"/>
      <c r="G1634" s="88" t="str">
        <f t="shared" si="101"/>
        <v/>
      </c>
      <c r="H1634" s="88" t="str">
        <f t="shared" si="102"/>
        <v/>
      </c>
    </row>
    <row r="1635" spans="2:8" ht="11.25" customHeight="1" x14ac:dyDescent="0.2">
      <c r="B1635" s="91"/>
      <c r="C1635" s="92"/>
      <c r="D1635" s="293" t="str">
        <f t="shared" si="100"/>
        <v/>
      </c>
      <c r="E1635" s="91" t="str">
        <f t="shared" si="103"/>
        <v/>
      </c>
      <c r="F1635" s="295"/>
      <c r="G1635" s="88" t="str">
        <f t="shared" si="101"/>
        <v/>
      </c>
      <c r="H1635" s="88" t="str">
        <f t="shared" si="102"/>
        <v/>
      </c>
    </row>
    <row r="1636" spans="2:8" ht="11.25" customHeight="1" x14ac:dyDescent="0.2">
      <c r="B1636" s="91"/>
      <c r="C1636" s="92"/>
      <c r="D1636" s="293" t="str">
        <f t="shared" si="100"/>
        <v/>
      </c>
      <c r="E1636" s="91" t="str">
        <f t="shared" si="103"/>
        <v/>
      </c>
      <c r="F1636" s="295"/>
      <c r="G1636" s="88" t="str">
        <f t="shared" si="101"/>
        <v/>
      </c>
      <c r="H1636" s="88" t="str">
        <f t="shared" si="102"/>
        <v/>
      </c>
    </row>
    <row r="1637" spans="2:8" ht="11.25" customHeight="1" x14ac:dyDescent="0.2">
      <c r="B1637" s="91"/>
      <c r="C1637" s="92"/>
      <c r="D1637" s="293" t="str">
        <f t="shared" si="100"/>
        <v/>
      </c>
      <c r="E1637" s="91" t="str">
        <f t="shared" si="103"/>
        <v/>
      </c>
      <c r="F1637" s="295"/>
      <c r="G1637" s="88" t="str">
        <f t="shared" si="101"/>
        <v/>
      </c>
      <c r="H1637" s="88" t="str">
        <f t="shared" si="102"/>
        <v/>
      </c>
    </row>
    <row r="1638" spans="2:8" ht="11.25" customHeight="1" x14ac:dyDescent="0.2">
      <c r="B1638" s="91"/>
      <c r="C1638" s="92"/>
      <c r="D1638" s="293" t="str">
        <f t="shared" si="100"/>
        <v/>
      </c>
      <c r="E1638" s="91" t="str">
        <f t="shared" si="103"/>
        <v/>
      </c>
      <c r="F1638" s="295"/>
      <c r="G1638" s="88" t="str">
        <f t="shared" si="101"/>
        <v/>
      </c>
      <c r="H1638" s="88" t="str">
        <f t="shared" si="102"/>
        <v/>
      </c>
    </row>
    <row r="1639" spans="2:8" ht="11.25" customHeight="1" x14ac:dyDescent="0.2">
      <c r="B1639" s="91"/>
      <c r="C1639" s="92"/>
      <c r="D1639" s="293" t="str">
        <f t="shared" si="100"/>
        <v/>
      </c>
      <c r="E1639" s="91" t="str">
        <f t="shared" si="103"/>
        <v/>
      </c>
      <c r="F1639" s="295"/>
      <c r="G1639" s="88" t="str">
        <f t="shared" si="101"/>
        <v/>
      </c>
      <c r="H1639" s="88" t="str">
        <f t="shared" si="102"/>
        <v/>
      </c>
    </row>
    <row r="1640" spans="2:8" ht="11.25" customHeight="1" x14ac:dyDescent="0.2">
      <c r="B1640" s="91"/>
      <c r="C1640" s="92"/>
      <c r="D1640" s="293" t="str">
        <f t="shared" si="100"/>
        <v/>
      </c>
      <c r="E1640" s="91" t="str">
        <f t="shared" si="103"/>
        <v/>
      </c>
      <c r="F1640" s="295"/>
      <c r="G1640" s="88" t="str">
        <f t="shared" si="101"/>
        <v/>
      </c>
      <c r="H1640" s="88" t="str">
        <f t="shared" si="102"/>
        <v/>
      </c>
    </row>
    <row r="1641" spans="2:8" ht="11.25" customHeight="1" x14ac:dyDescent="0.2">
      <c r="B1641" s="91"/>
      <c r="C1641" s="92"/>
      <c r="D1641" s="293" t="str">
        <f t="shared" si="100"/>
        <v/>
      </c>
      <c r="E1641" s="91" t="str">
        <f t="shared" si="103"/>
        <v/>
      </c>
      <c r="F1641" s="295"/>
      <c r="G1641" s="88" t="str">
        <f t="shared" si="101"/>
        <v/>
      </c>
      <c r="H1641" s="88" t="str">
        <f t="shared" si="102"/>
        <v/>
      </c>
    </row>
    <row r="1642" spans="2:8" ht="11.25" customHeight="1" x14ac:dyDescent="0.2">
      <c r="B1642" s="91"/>
      <c r="C1642" s="92"/>
      <c r="D1642" s="293" t="str">
        <f t="shared" si="100"/>
        <v/>
      </c>
      <c r="E1642" s="91" t="str">
        <f t="shared" si="103"/>
        <v/>
      </c>
      <c r="F1642" s="295"/>
      <c r="G1642" s="88" t="str">
        <f t="shared" si="101"/>
        <v/>
      </c>
      <c r="H1642" s="88" t="str">
        <f t="shared" si="102"/>
        <v/>
      </c>
    </row>
    <row r="1643" spans="2:8" ht="11.25" customHeight="1" x14ac:dyDescent="0.2">
      <c r="B1643" s="91"/>
      <c r="C1643" s="92"/>
      <c r="D1643" s="293" t="str">
        <f t="shared" si="100"/>
        <v/>
      </c>
      <c r="E1643" s="91" t="str">
        <f t="shared" si="103"/>
        <v/>
      </c>
      <c r="F1643" s="295"/>
      <c r="G1643" s="88" t="str">
        <f t="shared" si="101"/>
        <v/>
      </c>
      <c r="H1643" s="88" t="str">
        <f t="shared" si="102"/>
        <v/>
      </c>
    </row>
    <row r="1644" spans="2:8" ht="11.25" customHeight="1" x14ac:dyDescent="0.2">
      <c r="B1644" s="91"/>
      <c r="C1644" s="92"/>
      <c r="D1644" s="293" t="str">
        <f t="shared" si="100"/>
        <v/>
      </c>
      <c r="E1644" s="91" t="str">
        <f t="shared" si="103"/>
        <v/>
      </c>
      <c r="F1644" s="295"/>
      <c r="G1644" s="88" t="str">
        <f t="shared" si="101"/>
        <v/>
      </c>
      <c r="H1644" s="88" t="str">
        <f t="shared" si="102"/>
        <v/>
      </c>
    </row>
    <row r="1645" spans="2:8" ht="11.25" customHeight="1" x14ac:dyDescent="0.2">
      <c r="B1645" s="91"/>
      <c r="C1645" s="92"/>
      <c r="D1645" s="293" t="str">
        <f t="shared" si="100"/>
        <v/>
      </c>
      <c r="E1645" s="91" t="str">
        <f t="shared" si="103"/>
        <v/>
      </c>
      <c r="F1645" s="295"/>
      <c r="G1645" s="88" t="str">
        <f t="shared" si="101"/>
        <v/>
      </c>
      <c r="H1645" s="88" t="str">
        <f t="shared" si="102"/>
        <v/>
      </c>
    </row>
    <row r="1646" spans="2:8" ht="11.25" customHeight="1" x14ac:dyDescent="0.2">
      <c r="B1646" s="91"/>
      <c r="C1646" s="92"/>
      <c r="D1646" s="293" t="str">
        <f t="shared" si="100"/>
        <v/>
      </c>
      <c r="E1646" s="91" t="str">
        <f t="shared" si="103"/>
        <v/>
      </c>
      <c r="F1646" s="295"/>
      <c r="G1646" s="88" t="str">
        <f t="shared" si="101"/>
        <v/>
      </c>
      <c r="H1646" s="88" t="str">
        <f t="shared" si="102"/>
        <v/>
      </c>
    </row>
    <row r="1647" spans="2:8" ht="11.25" customHeight="1" x14ac:dyDescent="0.2">
      <c r="B1647" s="91"/>
      <c r="C1647" s="92"/>
      <c r="D1647" s="293" t="str">
        <f t="shared" si="100"/>
        <v/>
      </c>
      <c r="E1647" s="91" t="str">
        <f t="shared" si="103"/>
        <v/>
      </c>
      <c r="F1647" s="295"/>
      <c r="G1647" s="88" t="str">
        <f t="shared" si="101"/>
        <v/>
      </c>
      <c r="H1647" s="88" t="str">
        <f t="shared" si="102"/>
        <v/>
      </c>
    </row>
    <row r="1648" spans="2:8" ht="11.25" customHeight="1" x14ac:dyDescent="0.2">
      <c r="B1648" s="91"/>
      <c r="C1648" s="92"/>
      <c r="D1648" s="293" t="str">
        <f t="shared" si="100"/>
        <v/>
      </c>
      <c r="E1648" s="91" t="str">
        <f t="shared" si="103"/>
        <v/>
      </c>
      <c r="F1648" s="295"/>
      <c r="G1648" s="88" t="str">
        <f t="shared" si="101"/>
        <v/>
      </c>
      <c r="H1648" s="88" t="str">
        <f t="shared" si="102"/>
        <v/>
      </c>
    </row>
    <row r="1649" spans="2:8" ht="11.25" customHeight="1" x14ac:dyDescent="0.2">
      <c r="B1649" s="91"/>
      <c r="C1649" s="92"/>
      <c r="D1649" s="293" t="str">
        <f t="shared" si="100"/>
        <v/>
      </c>
      <c r="E1649" s="91" t="str">
        <f t="shared" si="103"/>
        <v/>
      </c>
      <c r="F1649" s="295"/>
      <c r="G1649" s="88" t="str">
        <f t="shared" si="101"/>
        <v/>
      </c>
      <c r="H1649" s="88" t="str">
        <f t="shared" si="102"/>
        <v/>
      </c>
    </row>
    <row r="1650" spans="2:8" ht="11.25" customHeight="1" x14ac:dyDescent="0.2">
      <c r="B1650" s="91"/>
      <c r="C1650" s="92"/>
      <c r="D1650" s="293" t="str">
        <f t="shared" si="100"/>
        <v/>
      </c>
      <c r="E1650" s="91" t="str">
        <f t="shared" si="103"/>
        <v/>
      </c>
      <c r="F1650" s="295"/>
      <c r="G1650" s="88" t="str">
        <f t="shared" si="101"/>
        <v/>
      </c>
      <c r="H1650" s="88" t="str">
        <f t="shared" si="102"/>
        <v/>
      </c>
    </row>
    <row r="1651" spans="2:8" ht="11.25" customHeight="1" x14ac:dyDescent="0.2">
      <c r="B1651" s="91"/>
      <c r="C1651" s="92"/>
      <c r="D1651" s="293" t="str">
        <f t="shared" si="100"/>
        <v/>
      </c>
      <c r="E1651" s="91" t="str">
        <f t="shared" si="103"/>
        <v/>
      </c>
      <c r="F1651" s="295"/>
      <c r="G1651" s="88" t="str">
        <f t="shared" si="101"/>
        <v/>
      </c>
      <c r="H1651" s="88" t="str">
        <f t="shared" si="102"/>
        <v/>
      </c>
    </row>
    <row r="1652" spans="2:8" ht="11.25" customHeight="1" x14ac:dyDescent="0.2">
      <c r="B1652" s="91"/>
      <c r="C1652" s="92"/>
      <c r="D1652" s="293" t="str">
        <f t="shared" si="100"/>
        <v/>
      </c>
      <c r="E1652" s="91" t="str">
        <f t="shared" si="103"/>
        <v/>
      </c>
      <c r="F1652" s="295"/>
      <c r="G1652" s="88" t="str">
        <f t="shared" si="101"/>
        <v/>
      </c>
      <c r="H1652" s="88" t="str">
        <f t="shared" si="102"/>
        <v/>
      </c>
    </row>
    <row r="1653" spans="2:8" ht="11.25" customHeight="1" x14ac:dyDescent="0.2">
      <c r="B1653" s="91"/>
      <c r="C1653" s="92"/>
      <c r="D1653" s="293" t="str">
        <f t="shared" si="100"/>
        <v/>
      </c>
      <c r="E1653" s="91" t="str">
        <f t="shared" si="103"/>
        <v/>
      </c>
      <c r="F1653" s="295"/>
      <c r="G1653" s="88" t="str">
        <f t="shared" si="101"/>
        <v/>
      </c>
      <c r="H1653" s="88" t="str">
        <f t="shared" si="102"/>
        <v/>
      </c>
    </row>
    <row r="1654" spans="2:8" ht="11.25" customHeight="1" x14ac:dyDescent="0.2">
      <c r="B1654" s="91"/>
      <c r="C1654" s="92"/>
      <c r="D1654" s="293" t="str">
        <f t="shared" si="100"/>
        <v/>
      </c>
      <c r="E1654" s="91" t="str">
        <f t="shared" si="103"/>
        <v/>
      </c>
      <c r="F1654" s="295"/>
      <c r="G1654" s="88" t="str">
        <f t="shared" si="101"/>
        <v/>
      </c>
      <c r="H1654" s="88" t="str">
        <f t="shared" si="102"/>
        <v/>
      </c>
    </row>
    <row r="1655" spans="2:8" ht="11.25" customHeight="1" x14ac:dyDescent="0.2">
      <c r="B1655" s="91"/>
      <c r="C1655" s="92"/>
      <c r="D1655" s="293" t="str">
        <f t="shared" si="100"/>
        <v/>
      </c>
      <c r="E1655" s="91" t="str">
        <f t="shared" si="103"/>
        <v/>
      </c>
      <c r="F1655" s="295"/>
      <c r="G1655" s="88" t="str">
        <f t="shared" si="101"/>
        <v/>
      </c>
      <c r="H1655" s="88" t="str">
        <f t="shared" si="102"/>
        <v/>
      </c>
    </row>
    <row r="1656" spans="2:8" ht="11.25" customHeight="1" x14ac:dyDescent="0.2">
      <c r="B1656" s="91"/>
      <c r="C1656" s="92"/>
      <c r="D1656" s="293" t="str">
        <f t="shared" si="100"/>
        <v/>
      </c>
      <c r="E1656" s="91" t="str">
        <f t="shared" si="103"/>
        <v/>
      </c>
      <c r="F1656" s="295"/>
      <c r="G1656" s="88" t="str">
        <f t="shared" si="101"/>
        <v/>
      </c>
      <c r="H1656" s="88" t="str">
        <f t="shared" si="102"/>
        <v/>
      </c>
    </row>
    <row r="1657" spans="2:8" ht="11.25" customHeight="1" x14ac:dyDescent="0.2">
      <c r="B1657" s="91"/>
      <c r="C1657" s="92"/>
      <c r="D1657" s="293" t="str">
        <f t="shared" si="100"/>
        <v/>
      </c>
      <c r="E1657" s="91" t="str">
        <f t="shared" si="103"/>
        <v/>
      </c>
      <c r="F1657" s="295"/>
      <c r="G1657" s="88" t="str">
        <f t="shared" si="101"/>
        <v/>
      </c>
      <c r="H1657" s="88" t="str">
        <f t="shared" si="102"/>
        <v/>
      </c>
    </row>
    <row r="1658" spans="2:8" ht="11.25" customHeight="1" x14ac:dyDescent="0.2">
      <c r="B1658" s="91"/>
      <c r="C1658" s="92"/>
      <c r="D1658" s="293" t="str">
        <f t="shared" si="100"/>
        <v/>
      </c>
      <c r="E1658" s="91" t="str">
        <f t="shared" si="103"/>
        <v/>
      </c>
      <c r="F1658" s="295"/>
      <c r="G1658" s="88" t="str">
        <f t="shared" si="101"/>
        <v/>
      </c>
      <c r="H1658" s="88" t="str">
        <f t="shared" si="102"/>
        <v/>
      </c>
    </row>
    <row r="1659" spans="2:8" ht="11.25" customHeight="1" x14ac:dyDescent="0.2">
      <c r="B1659" s="91"/>
      <c r="C1659" s="92"/>
      <c r="D1659" s="293" t="str">
        <f t="shared" si="100"/>
        <v/>
      </c>
      <c r="E1659" s="91" t="str">
        <f t="shared" si="103"/>
        <v/>
      </c>
      <c r="F1659" s="295"/>
      <c r="G1659" s="88" t="str">
        <f t="shared" si="101"/>
        <v/>
      </c>
      <c r="H1659" s="88" t="str">
        <f t="shared" si="102"/>
        <v/>
      </c>
    </row>
    <row r="1660" spans="2:8" ht="11.25" customHeight="1" x14ac:dyDescent="0.2">
      <c r="B1660" s="91"/>
      <c r="C1660" s="92"/>
      <c r="D1660" s="293" t="str">
        <f t="shared" si="100"/>
        <v/>
      </c>
      <c r="E1660" s="91" t="str">
        <f t="shared" si="103"/>
        <v/>
      </c>
      <c r="F1660" s="295"/>
      <c r="G1660" s="88" t="str">
        <f t="shared" si="101"/>
        <v/>
      </c>
      <c r="H1660" s="88" t="str">
        <f t="shared" si="102"/>
        <v/>
      </c>
    </row>
    <row r="1661" spans="2:8" ht="11.25" customHeight="1" x14ac:dyDescent="0.2">
      <c r="B1661" s="91"/>
      <c r="C1661" s="92"/>
      <c r="D1661" s="293" t="str">
        <f t="shared" si="100"/>
        <v/>
      </c>
      <c r="E1661" s="91" t="str">
        <f t="shared" si="103"/>
        <v/>
      </c>
      <c r="F1661" s="295"/>
      <c r="G1661" s="88" t="str">
        <f t="shared" si="101"/>
        <v/>
      </c>
      <c r="H1661" s="88" t="str">
        <f t="shared" si="102"/>
        <v/>
      </c>
    </row>
    <row r="1662" spans="2:8" ht="11.25" customHeight="1" x14ac:dyDescent="0.2">
      <c r="B1662" s="91"/>
      <c r="C1662" s="92"/>
      <c r="D1662" s="293" t="str">
        <f t="shared" si="100"/>
        <v/>
      </c>
      <c r="E1662" s="91" t="str">
        <f t="shared" si="103"/>
        <v/>
      </c>
      <c r="F1662" s="295"/>
      <c r="G1662" s="88" t="str">
        <f t="shared" si="101"/>
        <v/>
      </c>
      <c r="H1662" s="88" t="str">
        <f t="shared" si="102"/>
        <v/>
      </c>
    </row>
    <row r="1663" spans="2:8" ht="11.25" customHeight="1" x14ac:dyDescent="0.2">
      <c r="B1663" s="91"/>
      <c r="C1663" s="92"/>
      <c r="D1663" s="293" t="str">
        <f t="shared" si="100"/>
        <v/>
      </c>
      <c r="E1663" s="91" t="str">
        <f t="shared" si="103"/>
        <v/>
      </c>
      <c r="F1663" s="295"/>
      <c r="G1663" s="88" t="str">
        <f t="shared" si="101"/>
        <v/>
      </c>
      <c r="H1663" s="88" t="str">
        <f t="shared" si="102"/>
        <v/>
      </c>
    </row>
    <row r="1664" spans="2:8" ht="11.25" customHeight="1" x14ac:dyDescent="0.2">
      <c r="B1664" s="91"/>
      <c r="C1664" s="92"/>
      <c r="D1664" s="293" t="str">
        <f t="shared" si="100"/>
        <v/>
      </c>
      <c r="E1664" s="91" t="str">
        <f t="shared" si="103"/>
        <v/>
      </c>
      <c r="F1664" s="295"/>
      <c r="G1664" s="88" t="str">
        <f t="shared" si="101"/>
        <v/>
      </c>
      <c r="H1664" s="88" t="str">
        <f t="shared" si="102"/>
        <v/>
      </c>
    </row>
    <row r="1665" spans="2:8" ht="11.25" customHeight="1" x14ac:dyDescent="0.2">
      <c r="B1665" s="91"/>
      <c r="C1665" s="92"/>
      <c r="D1665" s="293" t="str">
        <f t="shared" si="100"/>
        <v/>
      </c>
      <c r="E1665" s="91" t="str">
        <f t="shared" si="103"/>
        <v/>
      </c>
      <c r="F1665" s="295"/>
      <c r="G1665" s="88" t="str">
        <f t="shared" si="101"/>
        <v/>
      </c>
      <c r="H1665" s="88" t="str">
        <f t="shared" si="102"/>
        <v/>
      </c>
    </row>
    <row r="1666" spans="2:8" ht="11.25" customHeight="1" x14ac:dyDescent="0.2">
      <c r="B1666" s="91"/>
      <c r="C1666" s="92"/>
      <c r="D1666" s="293" t="str">
        <f t="shared" si="100"/>
        <v/>
      </c>
      <c r="E1666" s="91" t="str">
        <f t="shared" si="103"/>
        <v/>
      </c>
      <c r="F1666" s="295"/>
      <c r="G1666" s="88" t="str">
        <f t="shared" si="101"/>
        <v/>
      </c>
      <c r="H1666" s="88" t="str">
        <f t="shared" si="102"/>
        <v/>
      </c>
    </row>
    <row r="1667" spans="2:8" ht="11.25" customHeight="1" x14ac:dyDescent="0.2">
      <c r="B1667" s="91"/>
      <c r="C1667" s="92"/>
      <c r="D1667" s="293" t="str">
        <f t="shared" si="100"/>
        <v/>
      </c>
      <c r="E1667" s="91" t="str">
        <f t="shared" si="103"/>
        <v/>
      </c>
      <c r="F1667" s="295"/>
      <c r="G1667" s="88" t="str">
        <f t="shared" si="101"/>
        <v/>
      </c>
      <c r="H1667" s="88" t="str">
        <f t="shared" si="102"/>
        <v/>
      </c>
    </row>
    <row r="1668" spans="2:8" ht="11.25" customHeight="1" x14ac:dyDescent="0.2">
      <c r="B1668" s="91"/>
      <c r="C1668" s="92"/>
      <c r="D1668" s="293" t="str">
        <f t="shared" si="100"/>
        <v/>
      </c>
      <c r="E1668" s="91" t="str">
        <f t="shared" si="103"/>
        <v/>
      </c>
      <c r="F1668" s="295"/>
      <c r="G1668" s="88" t="str">
        <f t="shared" si="101"/>
        <v/>
      </c>
      <c r="H1668" s="88" t="str">
        <f t="shared" si="102"/>
        <v/>
      </c>
    </row>
    <row r="1669" spans="2:8" ht="11.25" customHeight="1" x14ac:dyDescent="0.2">
      <c r="B1669" s="91"/>
      <c r="C1669" s="92"/>
      <c r="D1669" s="293" t="str">
        <f t="shared" si="100"/>
        <v/>
      </c>
      <c r="E1669" s="91" t="str">
        <f t="shared" si="103"/>
        <v/>
      </c>
      <c r="F1669" s="295"/>
      <c r="G1669" s="88" t="str">
        <f t="shared" si="101"/>
        <v/>
      </c>
      <c r="H1669" s="88" t="str">
        <f t="shared" si="102"/>
        <v/>
      </c>
    </row>
    <row r="1670" spans="2:8" ht="11.25" customHeight="1" x14ac:dyDescent="0.2">
      <c r="B1670" s="91"/>
      <c r="C1670" s="92"/>
      <c r="D1670" s="293" t="str">
        <f t="shared" si="100"/>
        <v/>
      </c>
      <c r="E1670" s="91" t="str">
        <f t="shared" si="103"/>
        <v/>
      </c>
      <c r="F1670" s="295"/>
      <c r="G1670" s="88" t="str">
        <f t="shared" si="101"/>
        <v/>
      </c>
      <c r="H1670" s="88" t="str">
        <f t="shared" si="102"/>
        <v/>
      </c>
    </row>
    <row r="1671" spans="2:8" ht="11.25" customHeight="1" x14ac:dyDescent="0.2">
      <c r="B1671" s="91"/>
      <c r="C1671" s="92"/>
      <c r="D1671" s="293" t="str">
        <f t="shared" si="100"/>
        <v/>
      </c>
      <c r="E1671" s="91" t="str">
        <f t="shared" si="103"/>
        <v/>
      </c>
      <c r="F1671" s="295"/>
      <c r="G1671" s="88" t="str">
        <f t="shared" si="101"/>
        <v/>
      </c>
      <c r="H1671" s="88" t="str">
        <f t="shared" si="102"/>
        <v/>
      </c>
    </row>
    <row r="1672" spans="2:8" ht="11.25" customHeight="1" x14ac:dyDescent="0.2">
      <c r="B1672" s="91"/>
      <c r="C1672" s="92"/>
      <c r="D1672" s="293" t="str">
        <f t="shared" si="100"/>
        <v/>
      </c>
      <c r="E1672" s="91" t="str">
        <f t="shared" si="103"/>
        <v/>
      </c>
      <c r="F1672" s="295"/>
      <c r="G1672" s="88" t="str">
        <f t="shared" si="101"/>
        <v/>
      </c>
      <c r="H1672" s="88" t="str">
        <f t="shared" si="102"/>
        <v/>
      </c>
    </row>
    <row r="1673" spans="2:8" ht="11.25" customHeight="1" x14ac:dyDescent="0.2">
      <c r="B1673" s="91"/>
      <c r="C1673" s="92"/>
      <c r="D1673" s="293" t="str">
        <f t="shared" si="100"/>
        <v/>
      </c>
      <c r="E1673" s="91" t="str">
        <f t="shared" si="103"/>
        <v/>
      </c>
      <c r="F1673" s="295"/>
      <c r="G1673" s="88" t="str">
        <f t="shared" si="101"/>
        <v/>
      </c>
      <c r="H1673" s="88" t="str">
        <f t="shared" si="102"/>
        <v/>
      </c>
    </row>
    <row r="1674" spans="2:8" ht="11.25" customHeight="1" x14ac:dyDescent="0.2">
      <c r="B1674" s="91"/>
      <c r="C1674" s="92"/>
      <c r="D1674" s="293" t="str">
        <f t="shared" si="100"/>
        <v/>
      </c>
      <c r="E1674" s="91" t="str">
        <f t="shared" si="103"/>
        <v/>
      </c>
      <c r="F1674" s="295"/>
      <c r="G1674" s="88" t="str">
        <f t="shared" si="101"/>
        <v/>
      </c>
      <c r="H1674" s="88" t="str">
        <f t="shared" si="102"/>
        <v/>
      </c>
    </row>
    <row r="1675" spans="2:8" ht="11.25" customHeight="1" x14ac:dyDescent="0.2">
      <c r="B1675" s="91"/>
      <c r="C1675" s="92"/>
      <c r="D1675" s="293" t="str">
        <f t="shared" si="100"/>
        <v/>
      </c>
      <c r="E1675" s="91" t="str">
        <f t="shared" si="103"/>
        <v/>
      </c>
      <c r="F1675" s="295"/>
      <c r="G1675" s="88" t="str">
        <f t="shared" si="101"/>
        <v/>
      </c>
      <c r="H1675" s="88" t="str">
        <f t="shared" si="102"/>
        <v/>
      </c>
    </row>
    <row r="1676" spans="2:8" ht="11.25" customHeight="1" x14ac:dyDescent="0.2">
      <c r="B1676" s="91"/>
      <c r="C1676" s="92"/>
      <c r="D1676" s="293" t="str">
        <f t="shared" si="100"/>
        <v/>
      </c>
      <c r="E1676" s="91" t="str">
        <f t="shared" si="103"/>
        <v/>
      </c>
      <c r="F1676" s="295"/>
      <c r="G1676" s="88" t="str">
        <f t="shared" si="101"/>
        <v/>
      </c>
      <c r="H1676" s="88" t="str">
        <f t="shared" si="102"/>
        <v/>
      </c>
    </row>
    <row r="1677" spans="2:8" ht="11.25" customHeight="1" x14ac:dyDescent="0.2">
      <c r="B1677" s="91"/>
      <c r="C1677" s="92"/>
      <c r="D1677" s="293" t="str">
        <f t="shared" si="100"/>
        <v/>
      </c>
      <c r="E1677" s="91" t="str">
        <f t="shared" si="103"/>
        <v/>
      </c>
      <c r="F1677" s="295"/>
      <c r="G1677" s="88" t="str">
        <f t="shared" si="101"/>
        <v/>
      </c>
      <c r="H1677" s="88" t="str">
        <f t="shared" si="102"/>
        <v/>
      </c>
    </row>
    <row r="1678" spans="2:8" ht="11.25" customHeight="1" x14ac:dyDescent="0.2">
      <c r="B1678" s="91"/>
      <c r="C1678" s="92"/>
      <c r="D1678" s="293" t="str">
        <f t="shared" si="100"/>
        <v/>
      </c>
      <c r="E1678" s="91" t="str">
        <f t="shared" si="103"/>
        <v/>
      </c>
      <c r="F1678" s="295"/>
      <c r="G1678" s="88" t="str">
        <f t="shared" si="101"/>
        <v/>
      </c>
      <c r="H1678" s="88" t="str">
        <f t="shared" si="102"/>
        <v/>
      </c>
    </row>
    <row r="1679" spans="2:8" ht="11.25" customHeight="1" x14ac:dyDescent="0.2">
      <c r="B1679" s="91"/>
      <c r="C1679" s="92"/>
      <c r="D1679" s="293" t="str">
        <f t="shared" si="100"/>
        <v/>
      </c>
      <c r="E1679" s="91" t="str">
        <f t="shared" si="103"/>
        <v/>
      </c>
      <c r="F1679" s="295"/>
      <c r="G1679" s="88" t="str">
        <f t="shared" si="101"/>
        <v/>
      </c>
      <c r="H1679" s="88" t="str">
        <f t="shared" si="102"/>
        <v/>
      </c>
    </row>
    <row r="1680" spans="2:8" ht="11.25" customHeight="1" x14ac:dyDescent="0.2">
      <c r="B1680" s="91"/>
      <c r="C1680" s="92"/>
      <c r="D1680" s="293" t="str">
        <f t="shared" si="100"/>
        <v/>
      </c>
      <c r="E1680" s="91" t="str">
        <f t="shared" si="103"/>
        <v/>
      </c>
      <c r="F1680" s="295"/>
      <c r="G1680" s="88" t="str">
        <f t="shared" si="101"/>
        <v/>
      </c>
      <c r="H1680" s="88" t="str">
        <f t="shared" si="102"/>
        <v/>
      </c>
    </row>
    <row r="1681" spans="2:8" ht="11.25" customHeight="1" x14ac:dyDescent="0.2">
      <c r="B1681" s="91"/>
      <c r="C1681" s="92"/>
      <c r="D1681" s="293" t="str">
        <f t="shared" si="100"/>
        <v/>
      </c>
      <c r="E1681" s="91" t="str">
        <f t="shared" si="103"/>
        <v/>
      </c>
      <c r="F1681" s="295"/>
      <c r="G1681" s="88" t="str">
        <f t="shared" si="101"/>
        <v/>
      </c>
      <c r="H1681" s="88" t="str">
        <f t="shared" si="102"/>
        <v/>
      </c>
    </row>
    <row r="1682" spans="2:8" ht="11.25" customHeight="1" x14ac:dyDescent="0.2">
      <c r="B1682" s="91"/>
      <c r="C1682" s="92"/>
      <c r="D1682" s="293" t="str">
        <f t="shared" si="100"/>
        <v/>
      </c>
      <c r="E1682" s="91" t="str">
        <f t="shared" si="103"/>
        <v/>
      </c>
      <c r="F1682" s="295"/>
      <c r="G1682" s="88" t="str">
        <f t="shared" si="101"/>
        <v/>
      </c>
      <c r="H1682" s="88" t="str">
        <f t="shared" si="102"/>
        <v/>
      </c>
    </row>
    <row r="1683" spans="2:8" ht="11.25" customHeight="1" x14ac:dyDescent="0.2">
      <c r="B1683" s="91"/>
      <c r="C1683" s="92"/>
      <c r="D1683" s="293" t="str">
        <f t="shared" si="100"/>
        <v/>
      </c>
      <c r="E1683" s="91" t="str">
        <f t="shared" si="103"/>
        <v/>
      </c>
      <c r="F1683" s="295"/>
      <c r="G1683" s="88" t="str">
        <f t="shared" si="101"/>
        <v/>
      </c>
      <c r="H1683" s="88" t="str">
        <f t="shared" si="102"/>
        <v/>
      </c>
    </row>
    <row r="1684" spans="2:8" ht="11.25" customHeight="1" x14ac:dyDescent="0.2">
      <c r="B1684" s="91"/>
      <c r="C1684" s="92"/>
      <c r="D1684" s="293" t="str">
        <f t="shared" si="100"/>
        <v/>
      </c>
      <c r="E1684" s="91" t="str">
        <f t="shared" si="103"/>
        <v/>
      </c>
      <c r="F1684" s="295"/>
      <c r="G1684" s="88" t="str">
        <f t="shared" si="101"/>
        <v/>
      </c>
      <c r="H1684" s="88" t="str">
        <f t="shared" si="102"/>
        <v/>
      </c>
    </row>
    <row r="1685" spans="2:8" ht="11.25" customHeight="1" x14ac:dyDescent="0.2">
      <c r="B1685" s="91"/>
      <c r="C1685" s="92"/>
      <c r="D1685" s="293" t="str">
        <f t="shared" si="100"/>
        <v/>
      </c>
      <c r="E1685" s="91" t="str">
        <f t="shared" si="103"/>
        <v/>
      </c>
      <c r="F1685" s="295"/>
      <c r="G1685" s="88" t="str">
        <f t="shared" si="101"/>
        <v/>
      </c>
      <c r="H1685" s="88" t="str">
        <f t="shared" si="102"/>
        <v/>
      </c>
    </row>
    <row r="1686" spans="2:8" ht="11.25" customHeight="1" x14ac:dyDescent="0.2">
      <c r="B1686" s="91"/>
      <c r="C1686" s="92"/>
      <c r="D1686" s="293" t="str">
        <f t="shared" si="100"/>
        <v/>
      </c>
      <c r="E1686" s="91" t="str">
        <f t="shared" si="103"/>
        <v/>
      </c>
      <c r="F1686" s="295"/>
      <c r="G1686" s="88" t="str">
        <f t="shared" si="101"/>
        <v/>
      </c>
      <c r="H1686" s="88" t="str">
        <f t="shared" si="102"/>
        <v/>
      </c>
    </row>
    <row r="1687" spans="2:8" ht="11.25" customHeight="1" x14ac:dyDescent="0.2">
      <c r="B1687" s="91"/>
      <c r="C1687" s="92"/>
      <c r="D1687" s="293" t="str">
        <f t="shared" si="100"/>
        <v/>
      </c>
      <c r="E1687" s="91" t="str">
        <f t="shared" si="103"/>
        <v/>
      </c>
      <c r="F1687" s="295"/>
      <c r="G1687" s="88" t="str">
        <f t="shared" si="101"/>
        <v/>
      </c>
      <c r="H1687" s="88" t="str">
        <f t="shared" si="102"/>
        <v/>
      </c>
    </row>
    <row r="1688" spans="2:8" ht="11.25" customHeight="1" x14ac:dyDescent="0.2">
      <c r="B1688" s="91"/>
      <c r="C1688" s="92"/>
      <c r="D1688" s="293" t="str">
        <f t="shared" ref="D1688:D1751" si="104">IF($B1688="","","SP_LASTSALEPRICE")</f>
        <v/>
      </c>
      <c r="E1688" s="91" t="str">
        <f t="shared" si="103"/>
        <v/>
      </c>
      <c r="F1688" s="295"/>
      <c r="G1688" s="88" t="str">
        <f t="shared" ref="G1688:G1751" si="105">IF(OR($C1688="",$C1689=""),"",IFERROR((C1688/C1689-1)*100,0))</f>
        <v/>
      </c>
      <c r="H1688" s="88" t="str">
        <f t="shared" ref="H1688:H1751" si="106">IF(OR($F1688="",$F1689=""),"",IFERROR((F1688/F1689-1)*100,0))</f>
        <v/>
      </c>
    </row>
    <row r="1689" spans="2:8" ht="11.25" customHeight="1" x14ac:dyDescent="0.2">
      <c r="B1689" s="91"/>
      <c r="C1689" s="92"/>
      <c r="D1689" s="293" t="str">
        <f t="shared" si="104"/>
        <v/>
      </c>
      <c r="E1689" s="91" t="str">
        <f t="shared" ref="E1689:E1752" si="107">IF($B1689="","",IF(WEEKDAY($B1689,11)=6,$B1689-1,IF(WEEKDAY($B1689,11)=7,$B1689-2,$B1689)))</f>
        <v/>
      </c>
      <c r="F1689" s="295"/>
      <c r="G1689" s="88" t="str">
        <f t="shared" si="105"/>
        <v/>
      </c>
      <c r="H1689" s="88" t="str">
        <f t="shared" si="106"/>
        <v/>
      </c>
    </row>
    <row r="1690" spans="2:8" ht="11.25" customHeight="1" x14ac:dyDescent="0.2">
      <c r="B1690" s="91"/>
      <c r="C1690" s="92"/>
      <c r="D1690" s="293" t="str">
        <f t="shared" si="104"/>
        <v/>
      </c>
      <c r="E1690" s="91" t="str">
        <f t="shared" si="107"/>
        <v/>
      </c>
      <c r="F1690" s="295"/>
      <c r="G1690" s="88" t="str">
        <f t="shared" si="105"/>
        <v/>
      </c>
      <c r="H1690" s="88" t="str">
        <f t="shared" si="106"/>
        <v/>
      </c>
    </row>
    <row r="1691" spans="2:8" ht="11.25" customHeight="1" x14ac:dyDescent="0.2">
      <c r="B1691" s="91"/>
      <c r="C1691" s="92"/>
      <c r="D1691" s="293" t="str">
        <f t="shared" si="104"/>
        <v/>
      </c>
      <c r="E1691" s="91" t="str">
        <f t="shared" si="107"/>
        <v/>
      </c>
      <c r="F1691" s="295"/>
      <c r="G1691" s="88" t="str">
        <f t="shared" si="105"/>
        <v/>
      </c>
      <c r="H1691" s="88" t="str">
        <f t="shared" si="106"/>
        <v/>
      </c>
    </row>
    <row r="1692" spans="2:8" ht="11.25" customHeight="1" x14ac:dyDescent="0.2">
      <c r="B1692" s="91"/>
      <c r="C1692" s="92"/>
      <c r="D1692" s="293" t="str">
        <f t="shared" si="104"/>
        <v/>
      </c>
      <c r="E1692" s="91" t="str">
        <f t="shared" si="107"/>
        <v/>
      </c>
      <c r="F1692" s="295"/>
      <c r="G1692" s="88" t="str">
        <f t="shared" si="105"/>
        <v/>
      </c>
      <c r="H1692" s="88" t="str">
        <f t="shared" si="106"/>
        <v/>
      </c>
    </row>
    <row r="1693" spans="2:8" ht="11.25" customHeight="1" x14ac:dyDescent="0.2">
      <c r="B1693" s="91"/>
      <c r="C1693" s="92"/>
      <c r="D1693" s="293" t="str">
        <f t="shared" si="104"/>
        <v/>
      </c>
      <c r="E1693" s="91" t="str">
        <f t="shared" si="107"/>
        <v/>
      </c>
      <c r="F1693" s="295"/>
      <c r="G1693" s="88" t="str">
        <f t="shared" si="105"/>
        <v/>
      </c>
      <c r="H1693" s="88" t="str">
        <f t="shared" si="106"/>
        <v/>
      </c>
    </row>
    <row r="1694" spans="2:8" ht="11.25" customHeight="1" x14ac:dyDescent="0.2">
      <c r="B1694" s="91"/>
      <c r="C1694" s="92"/>
      <c r="D1694" s="293" t="str">
        <f t="shared" si="104"/>
        <v/>
      </c>
      <c r="E1694" s="91" t="str">
        <f t="shared" si="107"/>
        <v/>
      </c>
      <c r="F1694" s="295"/>
      <c r="G1694" s="88" t="str">
        <f t="shared" si="105"/>
        <v/>
      </c>
      <c r="H1694" s="88" t="str">
        <f t="shared" si="106"/>
        <v/>
      </c>
    </row>
    <row r="1695" spans="2:8" ht="11.25" customHeight="1" x14ac:dyDescent="0.2">
      <c r="B1695" s="91"/>
      <c r="C1695" s="92"/>
      <c r="D1695" s="293" t="str">
        <f t="shared" si="104"/>
        <v/>
      </c>
      <c r="E1695" s="91" t="str">
        <f t="shared" si="107"/>
        <v/>
      </c>
      <c r="F1695" s="295"/>
      <c r="G1695" s="88" t="str">
        <f t="shared" si="105"/>
        <v/>
      </c>
      <c r="H1695" s="88" t="str">
        <f t="shared" si="106"/>
        <v/>
      </c>
    </row>
    <row r="1696" spans="2:8" ht="11.25" customHeight="1" x14ac:dyDescent="0.2">
      <c r="B1696" s="91"/>
      <c r="C1696" s="92"/>
      <c r="D1696" s="293" t="str">
        <f t="shared" si="104"/>
        <v/>
      </c>
      <c r="E1696" s="91" t="str">
        <f t="shared" si="107"/>
        <v/>
      </c>
      <c r="F1696" s="295"/>
      <c r="G1696" s="88" t="str">
        <f t="shared" si="105"/>
        <v/>
      </c>
      <c r="H1696" s="88" t="str">
        <f t="shared" si="106"/>
        <v/>
      </c>
    </row>
    <row r="1697" spans="2:8" ht="11.25" customHeight="1" x14ac:dyDescent="0.2">
      <c r="B1697" s="91"/>
      <c r="C1697" s="92"/>
      <c r="D1697" s="293" t="str">
        <f t="shared" si="104"/>
        <v/>
      </c>
      <c r="E1697" s="91" t="str">
        <f t="shared" si="107"/>
        <v/>
      </c>
      <c r="F1697" s="295"/>
      <c r="G1697" s="88" t="str">
        <f t="shared" si="105"/>
        <v/>
      </c>
      <c r="H1697" s="88" t="str">
        <f t="shared" si="106"/>
        <v/>
      </c>
    </row>
    <row r="1698" spans="2:8" ht="11.25" customHeight="1" x14ac:dyDescent="0.2">
      <c r="B1698" s="91"/>
      <c r="C1698" s="92"/>
      <c r="D1698" s="293" t="str">
        <f t="shared" si="104"/>
        <v/>
      </c>
      <c r="E1698" s="91" t="str">
        <f t="shared" si="107"/>
        <v/>
      </c>
      <c r="F1698" s="295"/>
      <c r="G1698" s="88" t="str">
        <f t="shared" si="105"/>
        <v/>
      </c>
      <c r="H1698" s="88" t="str">
        <f t="shared" si="106"/>
        <v/>
      </c>
    </row>
    <row r="1699" spans="2:8" ht="11.25" customHeight="1" x14ac:dyDescent="0.2">
      <c r="B1699" s="91"/>
      <c r="C1699" s="92"/>
      <c r="D1699" s="293" t="str">
        <f t="shared" si="104"/>
        <v/>
      </c>
      <c r="E1699" s="91" t="str">
        <f t="shared" si="107"/>
        <v/>
      </c>
      <c r="F1699" s="295"/>
      <c r="G1699" s="88" t="str">
        <f t="shared" si="105"/>
        <v/>
      </c>
      <c r="H1699" s="88" t="str">
        <f t="shared" si="106"/>
        <v/>
      </c>
    </row>
    <row r="1700" spans="2:8" ht="11.25" customHeight="1" x14ac:dyDescent="0.2">
      <c r="B1700" s="91"/>
      <c r="C1700" s="92"/>
      <c r="D1700" s="293" t="str">
        <f t="shared" si="104"/>
        <v/>
      </c>
      <c r="E1700" s="91" t="str">
        <f t="shared" si="107"/>
        <v/>
      </c>
      <c r="F1700" s="295"/>
      <c r="G1700" s="88" t="str">
        <f t="shared" si="105"/>
        <v/>
      </c>
      <c r="H1700" s="88" t="str">
        <f t="shared" si="106"/>
        <v/>
      </c>
    </row>
    <row r="1701" spans="2:8" ht="11.25" customHeight="1" x14ac:dyDescent="0.2">
      <c r="B1701" s="91"/>
      <c r="C1701" s="92"/>
      <c r="D1701" s="293" t="str">
        <f t="shared" si="104"/>
        <v/>
      </c>
      <c r="E1701" s="91" t="str">
        <f t="shared" si="107"/>
        <v/>
      </c>
      <c r="F1701" s="295"/>
      <c r="G1701" s="88" t="str">
        <f t="shared" si="105"/>
        <v/>
      </c>
      <c r="H1701" s="88" t="str">
        <f t="shared" si="106"/>
        <v/>
      </c>
    </row>
    <row r="1702" spans="2:8" ht="11.25" customHeight="1" x14ac:dyDescent="0.2">
      <c r="B1702" s="91"/>
      <c r="C1702" s="92"/>
      <c r="D1702" s="293" t="str">
        <f t="shared" si="104"/>
        <v/>
      </c>
      <c r="E1702" s="91" t="str">
        <f t="shared" si="107"/>
        <v/>
      </c>
      <c r="F1702" s="295"/>
      <c r="G1702" s="88" t="str">
        <f t="shared" si="105"/>
        <v/>
      </c>
      <c r="H1702" s="88" t="str">
        <f t="shared" si="106"/>
        <v/>
      </c>
    </row>
    <row r="1703" spans="2:8" ht="11.25" customHeight="1" x14ac:dyDescent="0.2">
      <c r="B1703" s="91"/>
      <c r="C1703" s="92"/>
      <c r="D1703" s="293" t="str">
        <f t="shared" si="104"/>
        <v/>
      </c>
      <c r="E1703" s="91" t="str">
        <f t="shared" si="107"/>
        <v/>
      </c>
      <c r="F1703" s="295"/>
      <c r="G1703" s="88" t="str">
        <f t="shared" si="105"/>
        <v/>
      </c>
      <c r="H1703" s="88" t="str">
        <f t="shared" si="106"/>
        <v/>
      </c>
    </row>
    <row r="1704" spans="2:8" ht="11.25" customHeight="1" x14ac:dyDescent="0.2">
      <c r="B1704" s="91"/>
      <c r="C1704" s="92"/>
      <c r="D1704" s="293" t="str">
        <f t="shared" si="104"/>
        <v/>
      </c>
      <c r="E1704" s="91" t="str">
        <f t="shared" si="107"/>
        <v/>
      </c>
      <c r="F1704" s="295"/>
      <c r="G1704" s="88" t="str">
        <f t="shared" si="105"/>
        <v/>
      </c>
      <c r="H1704" s="88" t="str">
        <f t="shared" si="106"/>
        <v/>
      </c>
    </row>
    <row r="1705" spans="2:8" ht="11.25" customHeight="1" x14ac:dyDescent="0.2">
      <c r="B1705" s="91"/>
      <c r="C1705" s="92"/>
      <c r="D1705" s="293" t="str">
        <f t="shared" si="104"/>
        <v/>
      </c>
      <c r="E1705" s="91" t="str">
        <f t="shared" si="107"/>
        <v/>
      </c>
      <c r="F1705" s="295"/>
      <c r="G1705" s="88" t="str">
        <f t="shared" si="105"/>
        <v/>
      </c>
      <c r="H1705" s="88" t="str">
        <f t="shared" si="106"/>
        <v/>
      </c>
    </row>
    <row r="1706" spans="2:8" ht="11.25" customHeight="1" x14ac:dyDescent="0.2">
      <c r="B1706" s="91"/>
      <c r="C1706" s="92"/>
      <c r="D1706" s="293" t="str">
        <f t="shared" si="104"/>
        <v/>
      </c>
      <c r="E1706" s="91" t="str">
        <f t="shared" si="107"/>
        <v/>
      </c>
      <c r="F1706" s="295"/>
      <c r="G1706" s="88" t="str">
        <f t="shared" si="105"/>
        <v/>
      </c>
      <c r="H1706" s="88" t="str">
        <f t="shared" si="106"/>
        <v/>
      </c>
    </row>
    <row r="1707" spans="2:8" ht="11.25" customHeight="1" x14ac:dyDescent="0.2">
      <c r="B1707" s="91"/>
      <c r="C1707" s="92"/>
      <c r="D1707" s="293" t="str">
        <f t="shared" si="104"/>
        <v/>
      </c>
      <c r="E1707" s="91" t="str">
        <f t="shared" si="107"/>
        <v/>
      </c>
      <c r="F1707" s="295"/>
      <c r="G1707" s="88" t="str">
        <f t="shared" si="105"/>
        <v/>
      </c>
      <c r="H1707" s="88" t="str">
        <f t="shared" si="106"/>
        <v/>
      </c>
    </row>
    <row r="1708" spans="2:8" ht="11.25" customHeight="1" x14ac:dyDescent="0.2">
      <c r="B1708" s="91"/>
      <c r="C1708" s="92"/>
      <c r="D1708" s="293" t="str">
        <f t="shared" si="104"/>
        <v/>
      </c>
      <c r="E1708" s="91" t="str">
        <f t="shared" si="107"/>
        <v/>
      </c>
      <c r="F1708" s="295"/>
      <c r="G1708" s="88" t="str">
        <f t="shared" si="105"/>
        <v/>
      </c>
      <c r="H1708" s="88" t="str">
        <f t="shared" si="106"/>
        <v/>
      </c>
    </row>
    <row r="1709" spans="2:8" ht="11.25" customHeight="1" x14ac:dyDescent="0.2">
      <c r="B1709" s="91"/>
      <c r="C1709" s="92"/>
      <c r="D1709" s="293" t="str">
        <f t="shared" si="104"/>
        <v/>
      </c>
      <c r="E1709" s="91" t="str">
        <f t="shared" si="107"/>
        <v/>
      </c>
      <c r="F1709" s="295"/>
      <c r="G1709" s="88" t="str">
        <f t="shared" si="105"/>
        <v/>
      </c>
      <c r="H1709" s="88" t="str">
        <f t="shared" si="106"/>
        <v/>
      </c>
    </row>
    <row r="1710" spans="2:8" ht="11.25" customHeight="1" x14ac:dyDescent="0.2">
      <c r="B1710" s="91"/>
      <c r="C1710" s="92"/>
      <c r="D1710" s="293" t="str">
        <f t="shared" si="104"/>
        <v/>
      </c>
      <c r="E1710" s="91" t="str">
        <f t="shared" si="107"/>
        <v/>
      </c>
      <c r="F1710" s="295"/>
      <c r="G1710" s="88" t="str">
        <f t="shared" si="105"/>
        <v/>
      </c>
      <c r="H1710" s="88" t="str">
        <f t="shared" si="106"/>
        <v/>
      </c>
    </row>
    <row r="1711" spans="2:8" ht="11.25" customHeight="1" x14ac:dyDescent="0.2">
      <c r="B1711" s="91"/>
      <c r="C1711" s="92"/>
      <c r="D1711" s="293" t="str">
        <f t="shared" si="104"/>
        <v/>
      </c>
      <c r="E1711" s="91" t="str">
        <f t="shared" si="107"/>
        <v/>
      </c>
      <c r="F1711" s="295"/>
      <c r="G1711" s="88" t="str">
        <f t="shared" si="105"/>
        <v/>
      </c>
      <c r="H1711" s="88" t="str">
        <f t="shared" si="106"/>
        <v/>
      </c>
    </row>
    <row r="1712" spans="2:8" ht="11.25" customHeight="1" x14ac:dyDescent="0.2">
      <c r="B1712" s="91"/>
      <c r="C1712" s="92"/>
      <c r="D1712" s="293" t="str">
        <f t="shared" si="104"/>
        <v/>
      </c>
      <c r="E1712" s="91" t="str">
        <f t="shared" si="107"/>
        <v/>
      </c>
      <c r="F1712" s="295"/>
      <c r="G1712" s="88" t="str">
        <f t="shared" si="105"/>
        <v/>
      </c>
      <c r="H1712" s="88" t="str">
        <f t="shared" si="106"/>
        <v/>
      </c>
    </row>
    <row r="1713" spans="2:8" ht="11.25" customHeight="1" x14ac:dyDescent="0.2">
      <c r="B1713" s="91"/>
      <c r="C1713" s="92"/>
      <c r="D1713" s="293" t="str">
        <f t="shared" si="104"/>
        <v/>
      </c>
      <c r="E1713" s="91" t="str">
        <f t="shared" si="107"/>
        <v/>
      </c>
      <c r="F1713" s="295"/>
      <c r="G1713" s="88" t="str">
        <f t="shared" si="105"/>
        <v/>
      </c>
      <c r="H1713" s="88" t="str">
        <f t="shared" si="106"/>
        <v/>
      </c>
    </row>
    <row r="1714" spans="2:8" ht="11.25" customHeight="1" x14ac:dyDescent="0.2">
      <c r="B1714" s="91"/>
      <c r="C1714" s="92"/>
      <c r="D1714" s="293" t="str">
        <f t="shared" si="104"/>
        <v/>
      </c>
      <c r="E1714" s="91" t="str">
        <f t="shared" si="107"/>
        <v/>
      </c>
      <c r="F1714" s="295"/>
      <c r="G1714" s="88" t="str">
        <f t="shared" si="105"/>
        <v/>
      </c>
      <c r="H1714" s="88" t="str">
        <f t="shared" si="106"/>
        <v/>
      </c>
    </row>
    <row r="1715" spans="2:8" ht="11.25" customHeight="1" x14ac:dyDescent="0.2">
      <c r="B1715" s="91"/>
      <c r="C1715" s="92"/>
      <c r="D1715" s="293" t="str">
        <f t="shared" si="104"/>
        <v/>
      </c>
      <c r="E1715" s="91" t="str">
        <f t="shared" si="107"/>
        <v/>
      </c>
      <c r="F1715" s="295"/>
      <c r="G1715" s="88" t="str">
        <f t="shared" si="105"/>
        <v/>
      </c>
      <c r="H1715" s="88" t="str">
        <f t="shared" si="106"/>
        <v/>
      </c>
    </row>
    <row r="1716" spans="2:8" ht="11.25" customHeight="1" x14ac:dyDescent="0.2">
      <c r="B1716" s="91"/>
      <c r="C1716" s="92"/>
      <c r="D1716" s="293" t="str">
        <f t="shared" si="104"/>
        <v/>
      </c>
      <c r="E1716" s="91" t="str">
        <f t="shared" si="107"/>
        <v/>
      </c>
      <c r="F1716" s="295"/>
      <c r="G1716" s="88" t="str">
        <f t="shared" si="105"/>
        <v/>
      </c>
      <c r="H1716" s="88" t="str">
        <f t="shared" si="106"/>
        <v/>
      </c>
    </row>
    <row r="1717" spans="2:8" ht="11.25" customHeight="1" x14ac:dyDescent="0.2">
      <c r="B1717" s="91"/>
      <c r="C1717" s="92"/>
      <c r="D1717" s="293" t="str">
        <f t="shared" si="104"/>
        <v/>
      </c>
      <c r="E1717" s="91" t="str">
        <f t="shared" si="107"/>
        <v/>
      </c>
      <c r="F1717" s="295"/>
      <c r="G1717" s="88" t="str">
        <f t="shared" si="105"/>
        <v/>
      </c>
      <c r="H1717" s="88" t="str">
        <f t="shared" si="106"/>
        <v/>
      </c>
    </row>
    <row r="1718" spans="2:8" ht="11.25" customHeight="1" x14ac:dyDescent="0.2">
      <c r="B1718" s="91"/>
      <c r="C1718" s="92"/>
      <c r="D1718" s="293" t="str">
        <f t="shared" si="104"/>
        <v/>
      </c>
      <c r="E1718" s="91" t="str">
        <f t="shared" si="107"/>
        <v/>
      </c>
      <c r="F1718" s="295"/>
      <c r="G1718" s="88" t="str">
        <f t="shared" si="105"/>
        <v/>
      </c>
      <c r="H1718" s="88" t="str">
        <f t="shared" si="106"/>
        <v/>
      </c>
    </row>
    <row r="1719" spans="2:8" ht="11.25" customHeight="1" x14ac:dyDescent="0.2">
      <c r="B1719" s="91"/>
      <c r="C1719" s="92"/>
      <c r="D1719" s="293" t="str">
        <f t="shared" si="104"/>
        <v/>
      </c>
      <c r="E1719" s="91" t="str">
        <f t="shared" si="107"/>
        <v/>
      </c>
      <c r="F1719" s="295"/>
      <c r="G1719" s="88" t="str">
        <f t="shared" si="105"/>
        <v/>
      </c>
      <c r="H1719" s="88" t="str">
        <f t="shared" si="106"/>
        <v/>
      </c>
    </row>
    <row r="1720" spans="2:8" ht="11.25" customHeight="1" x14ac:dyDescent="0.2">
      <c r="B1720" s="91"/>
      <c r="C1720" s="92"/>
      <c r="D1720" s="293" t="str">
        <f t="shared" si="104"/>
        <v/>
      </c>
      <c r="E1720" s="91" t="str">
        <f t="shared" si="107"/>
        <v/>
      </c>
      <c r="F1720" s="295"/>
      <c r="G1720" s="88" t="str">
        <f t="shared" si="105"/>
        <v/>
      </c>
      <c r="H1720" s="88" t="str">
        <f t="shared" si="106"/>
        <v/>
      </c>
    </row>
    <row r="1721" spans="2:8" ht="11.25" customHeight="1" x14ac:dyDescent="0.2">
      <c r="B1721" s="91"/>
      <c r="C1721" s="92"/>
      <c r="D1721" s="293" t="str">
        <f t="shared" si="104"/>
        <v/>
      </c>
      <c r="E1721" s="91" t="str">
        <f t="shared" si="107"/>
        <v/>
      </c>
      <c r="F1721" s="295"/>
      <c r="G1721" s="88" t="str">
        <f t="shared" si="105"/>
        <v/>
      </c>
      <c r="H1721" s="88" t="str">
        <f t="shared" si="106"/>
        <v/>
      </c>
    </row>
    <row r="1722" spans="2:8" ht="11.25" customHeight="1" x14ac:dyDescent="0.2">
      <c r="B1722" s="91"/>
      <c r="C1722" s="92"/>
      <c r="D1722" s="293" t="str">
        <f t="shared" si="104"/>
        <v/>
      </c>
      <c r="E1722" s="91" t="str">
        <f t="shared" si="107"/>
        <v/>
      </c>
      <c r="F1722" s="295"/>
      <c r="G1722" s="88" t="str">
        <f t="shared" si="105"/>
        <v/>
      </c>
      <c r="H1722" s="88" t="str">
        <f t="shared" si="106"/>
        <v/>
      </c>
    </row>
    <row r="1723" spans="2:8" ht="11.25" customHeight="1" x14ac:dyDescent="0.2">
      <c r="B1723" s="91"/>
      <c r="C1723" s="92"/>
      <c r="D1723" s="293" t="str">
        <f t="shared" si="104"/>
        <v/>
      </c>
      <c r="E1723" s="91" t="str">
        <f t="shared" si="107"/>
        <v/>
      </c>
      <c r="F1723" s="295"/>
      <c r="G1723" s="88" t="str">
        <f t="shared" si="105"/>
        <v/>
      </c>
      <c r="H1723" s="88" t="str">
        <f t="shared" si="106"/>
        <v/>
      </c>
    </row>
    <row r="1724" spans="2:8" ht="11.25" customHeight="1" x14ac:dyDescent="0.2">
      <c r="B1724" s="91"/>
      <c r="C1724" s="92"/>
      <c r="D1724" s="293" t="str">
        <f t="shared" si="104"/>
        <v/>
      </c>
      <c r="E1724" s="91" t="str">
        <f t="shared" si="107"/>
        <v/>
      </c>
      <c r="F1724" s="295"/>
      <c r="G1724" s="88" t="str">
        <f t="shared" si="105"/>
        <v/>
      </c>
      <c r="H1724" s="88" t="str">
        <f t="shared" si="106"/>
        <v/>
      </c>
    </row>
    <row r="1725" spans="2:8" ht="11.25" customHeight="1" x14ac:dyDescent="0.2">
      <c r="B1725" s="91"/>
      <c r="C1725" s="92"/>
      <c r="D1725" s="293" t="str">
        <f t="shared" si="104"/>
        <v/>
      </c>
      <c r="E1725" s="91" t="str">
        <f t="shared" si="107"/>
        <v/>
      </c>
      <c r="F1725" s="295"/>
      <c r="G1725" s="88" t="str">
        <f t="shared" si="105"/>
        <v/>
      </c>
      <c r="H1725" s="88" t="str">
        <f t="shared" si="106"/>
        <v/>
      </c>
    </row>
    <row r="1726" spans="2:8" ht="11.25" customHeight="1" x14ac:dyDescent="0.2">
      <c r="B1726" s="91"/>
      <c r="C1726" s="92"/>
      <c r="D1726" s="293" t="str">
        <f t="shared" si="104"/>
        <v/>
      </c>
      <c r="E1726" s="91" t="str">
        <f t="shared" si="107"/>
        <v/>
      </c>
      <c r="F1726" s="295"/>
      <c r="G1726" s="88" t="str">
        <f t="shared" si="105"/>
        <v/>
      </c>
      <c r="H1726" s="88" t="str">
        <f t="shared" si="106"/>
        <v/>
      </c>
    </row>
    <row r="1727" spans="2:8" ht="11.25" customHeight="1" x14ac:dyDescent="0.2">
      <c r="B1727" s="91"/>
      <c r="C1727" s="92"/>
      <c r="D1727" s="293" t="str">
        <f t="shared" si="104"/>
        <v/>
      </c>
      <c r="E1727" s="91" t="str">
        <f t="shared" si="107"/>
        <v/>
      </c>
      <c r="F1727" s="295"/>
      <c r="G1727" s="88" t="str">
        <f t="shared" si="105"/>
        <v/>
      </c>
      <c r="H1727" s="88" t="str">
        <f t="shared" si="106"/>
        <v/>
      </c>
    </row>
    <row r="1728" spans="2:8" ht="11.25" customHeight="1" x14ac:dyDescent="0.2">
      <c r="B1728" s="91"/>
      <c r="C1728" s="92"/>
      <c r="D1728" s="293" t="str">
        <f t="shared" si="104"/>
        <v/>
      </c>
      <c r="E1728" s="91" t="str">
        <f t="shared" si="107"/>
        <v/>
      </c>
      <c r="F1728" s="295"/>
      <c r="G1728" s="88" t="str">
        <f t="shared" si="105"/>
        <v/>
      </c>
      <c r="H1728" s="88" t="str">
        <f t="shared" si="106"/>
        <v/>
      </c>
    </row>
    <row r="1729" spans="2:8" ht="11.25" customHeight="1" x14ac:dyDescent="0.2">
      <c r="B1729" s="91"/>
      <c r="C1729" s="92"/>
      <c r="D1729" s="293" t="str">
        <f t="shared" si="104"/>
        <v/>
      </c>
      <c r="E1729" s="91" t="str">
        <f t="shared" si="107"/>
        <v/>
      </c>
      <c r="F1729" s="295"/>
      <c r="G1729" s="88" t="str">
        <f t="shared" si="105"/>
        <v/>
      </c>
      <c r="H1729" s="88" t="str">
        <f t="shared" si="106"/>
        <v/>
      </c>
    </row>
    <row r="1730" spans="2:8" ht="11.25" customHeight="1" x14ac:dyDescent="0.2">
      <c r="B1730" s="91"/>
      <c r="C1730" s="92"/>
      <c r="D1730" s="293" t="str">
        <f t="shared" si="104"/>
        <v/>
      </c>
      <c r="E1730" s="91" t="str">
        <f t="shared" si="107"/>
        <v/>
      </c>
      <c r="F1730" s="295"/>
      <c r="G1730" s="88" t="str">
        <f t="shared" si="105"/>
        <v/>
      </c>
      <c r="H1730" s="88" t="str">
        <f t="shared" si="106"/>
        <v/>
      </c>
    </row>
    <row r="1731" spans="2:8" ht="11.25" customHeight="1" x14ac:dyDescent="0.2">
      <c r="B1731" s="91"/>
      <c r="C1731" s="92"/>
      <c r="D1731" s="293" t="str">
        <f t="shared" si="104"/>
        <v/>
      </c>
      <c r="E1731" s="91" t="str">
        <f t="shared" si="107"/>
        <v/>
      </c>
      <c r="F1731" s="295"/>
      <c r="G1731" s="88" t="str">
        <f t="shared" si="105"/>
        <v/>
      </c>
      <c r="H1731" s="88" t="str">
        <f t="shared" si="106"/>
        <v/>
      </c>
    </row>
    <row r="1732" spans="2:8" ht="11.25" customHeight="1" x14ac:dyDescent="0.2">
      <c r="B1732" s="91"/>
      <c r="C1732" s="92"/>
      <c r="D1732" s="293" t="str">
        <f t="shared" si="104"/>
        <v/>
      </c>
      <c r="E1732" s="91" t="str">
        <f t="shared" si="107"/>
        <v/>
      </c>
      <c r="F1732" s="295"/>
      <c r="G1732" s="88" t="str">
        <f t="shared" si="105"/>
        <v/>
      </c>
      <c r="H1732" s="88" t="str">
        <f t="shared" si="106"/>
        <v/>
      </c>
    </row>
    <row r="1733" spans="2:8" ht="11.25" customHeight="1" x14ac:dyDescent="0.2">
      <c r="B1733" s="91"/>
      <c r="C1733" s="92"/>
      <c r="D1733" s="293" t="str">
        <f t="shared" si="104"/>
        <v/>
      </c>
      <c r="E1733" s="91" t="str">
        <f t="shared" si="107"/>
        <v/>
      </c>
      <c r="F1733" s="295"/>
      <c r="G1733" s="88" t="str">
        <f t="shared" si="105"/>
        <v/>
      </c>
      <c r="H1733" s="88" t="str">
        <f t="shared" si="106"/>
        <v/>
      </c>
    </row>
    <row r="1734" spans="2:8" ht="11.25" customHeight="1" x14ac:dyDescent="0.2">
      <c r="B1734" s="91"/>
      <c r="C1734" s="92"/>
      <c r="D1734" s="293" t="str">
        <f t="shared" si="104"/>
        <v/>
      </c>
      <c r="E1734" s="91" t="str">
        <f t="shared" si="107"/>
        <v/>
      </c>
      <c r="F1734" s="295"/>
      <c r="G1734" s="88" t="str">
        <f t="shared" si="105"/>
        <v/>
      </c>
      <c r="H1734" s="88" t="str">
        <f t="shared" si="106"/>
        <v/>
      </c>
    </row>
    <row r="1735" spans="2:8" ht="11.25" customHeight="1" x14ac:dyDescent="0.2">
      <c r="B1735" s="91"/>
      <c r="C1735" s="92"/>
      <c r="D1735" s="293" t="str">
        <f t="shared" si="104"/>
        <v/>
      </c>
      <c r="E1735" s="91" t="str">
        <f t="shared" si="107"/>
        <v/>
      </c>
      <c r="F1735" s="295"/>
      <c r="G1735" s="88" t="str">
        <f t="shared" si="105"/>
        <v/>
      </c>
      <c r="H1735" s="88" t="str">
        <f t="shared" si="106"/>
        <v/>
      </c>
    </row>
    <row r="1736" spans="2:8" ht="11.25" customHeight="1" x14ac:dyDescent="0.2">
      <c r="B1736" s="91"/>
      <c r="C1736" s="92"/>
      <c r="D1736" s="293" t="str">
        <f t="shared" si="104"/>
        <v/>
      </c>
      <c r="E1736" s="91" t="str">
        <f t="shared" si="107"/>
        <v/>
      </c>
      <c r="F1736" s="295"/>
      <c r="G1736" s="88" t="str">
        <f t="shared" si="105"/>
        <v/>
      </c>
      <c r="H1736" s="88" t="str">
        <f t="shared" si="106"/>
        <v/>
      </c>
    </row>
    <row r="1737" spans="2:8" ht="11.25" customHeight="1" x14ac:dyDescent="0.2">
      <c r="B1737" s="91"/>
      <c r="C1737" s="92"/>
      <c r="D1737" s="293" t="str">
        <f t="shared" si="104"/>
        <v/>
      </c>
      <c r="E1737" s="91" t="str">
        <f t="shared" si="107"/>
        <v/>
      </c>
      <c r="F1737" s="295"/>
      <c r="G1737" s="88" t="str">
        <f t="shared" si="105"/>
        <v/>
      </c>
      <c r="H1737" s="88" t="str">
        <f t="shared" si="106"/>
        <v/>
      </c>
    </row>
    <row r="1738" spans="2:8" ht="11.25" customHeight="1" x14ac:dyDescent="0.2">
      <c r="B1738" s="91"/>
      <c r="C1738" s="92"/>
      <c r="D1738" s="293" t="str">
        <f t="shared" si="104"/>
        <v/>
      </c>
      <c r="E1738" s="91" t="str">
        <f t="shared" si="107"/>
        <v/>
      </c>
      <c r="F1738" s="295"/>
      <c r="G1738" s="88" t="str">
        <f t="shared" si="105"/>
        <v/>
      </c>
      <c r="H1738" s="88" t="str">
        <f t="shared" si="106"/>
        <v/>
      </c>
    </row>
    <row r="1739" spans="2:8" ht="11.25" customHeight="1" x14ac:dyDescent="0.2">
      <c r="B1739" s="91"/>
      <c r="C1739" s="92"/>
      <c r="D1739" s="293" t="str">
        <f t="shared" si="104"/>
        <v/>
      </c>
      <c r="E1739" s="91" t="str">
        <f t="shared" si="107"/>
        <v/>
      </c>
      <c r="F1739" s="295"/>
      <c r="G1739" s="88" t="str">
        <f t="shared" si="105"/>
        <v/>
      </c>
      <c r="H1739" s="88" t="str">
        <f t="shared" si="106"/>
        <v/>
      </c>
    </row>
    <row r="1740" spans="2:8" ht="11.25" customHeight="1" x14ac:dyDescent="0.2">
      <c r="B1740" s="91"/>
      <c r="C1740" s="92"/>
      <c r="D1740" s="293" t="str">
        <f t="shared" si="104"/>
        <v/>
      </c>
      <c r="E1740" s="91" t="str">
        <f t="shared" si="107"/>
        <v/>
      </c>
      <c r="F1740" s="295"/>
      <c r="G1740" s="88" t="str">
        <f t="shared" si="105"/>
        <v/>
      </c>
      <c r="H1740" s="88" t="str">
        <f t="shared" si="106"/>
        <v/>
      </c>
    </row>
    <row r="1741" spans="2:8" ht="11.25" customHeight="1" x14ac:dyDescent="0.2">
      <c r="B1741" s="91"/>
      <c r="C1741" s="92"/>
      <c r="D1741" s="293" t="str">
        <f t="shared" si="104"/>
        <v/>
      </c>
      <c r="E1741" s="91" t="str">
        <f t="shared" si="107"/>
        <v/>
      </c>
      <c r="F1741" s="295"/>
      <c r="G1741" s="88" t="str">
        <f t="shared" si="105"/>
        <v/>
      </c>
      <c r="H1741" s="88" t="str">
        <f t="shared" si="106"/>
        <v/>
      </c>
    </row>
    <row r="1742" spans="2:8" ht="11.25" customHeight="1" x14ac:dyDescent="0.2">
      <c r="B1742" s="91"/>
      <c r="C1742" s="92"/>
      <c r="D1742" s="293" t="str">
        <f t="shared" si="104"/>
        <v/>
      </c>
      <c r="E1742" s="91" t="str">
        <f t="shared" si="107"/>
        <v/>
      </c>
      <c r="F1742" s="295"/>
      <c r="G1742" s="88" t="str">
        <f t="shared" si="105"/>
        <v/>
      </c>
      <c r="H1742" s="88" t="str">
        <f t="shared" si="106"/>
        <v/>
      </c>
    </row>
    <row r="1743" spans="2:8" ht="11.25" customHeight="1" x14ac:dyDescent="0.2">
      <c r="B1743" s="91"/>
      <c r="C1743" s="92"/>
      <c r="D1743" s="293" t="str">
        <f t="shared" si="104"/>
        <v/>
      </c>
      <c r="E1743" s="91" t="str">
        <f t="shared" si="107"/>
        <v/>
      </c>
      <c r="F1743" s="295"/>
      <c r="G1743" s="88" t="str">
        <f t="shared" si="105"/>
        <v/>
      </c>
      <c r="H1743" s="88" t="str">
        <f t="shared" si="106"/>
        <v/>
      </c>
    </row>
    <row r="1744" spans="2:8" ht="11.25" customHeight="1" x14ac:dyDescent="0.2">
      <c r="B1744" s="91"/>
      <c r="C1744" s="92"/>
      <c r="D1744" s="293" t="str">
        <f t="shared" si="104"/>
        <v/>
      </c>
      <c r="E1744" s="91" t="str">
        <f t="shared" si="107"/>
        <v/>
      </c>
      <c r="F1744" s="295"/>
      <c r="G1744" s="88" t="str">
        <f t="shared" si="105"/>
        <v/>
      </c>
      <c r="H1744" s="88" t="str">
        <f t="shared" si="106"/>
        <v/>
      </c>
    </row>
    <row r="1745" spans="2:8" ht="11.25" customHeight="1" x14ac:dyDescent="0.2">
      <c r="B1745" s="91"/>
      <c r="C1745" s="92"/>
      <c r="D1745" s="293" t="str">
        <f t="shared" si="104"/>
        <v/>
      </c>
      <c r="E1745" s="91" t="str">
        <f t="shared" si="107"/>
        <v/>
      </c>
      <c r="F1745" s="295"/>
      <c r="G1745" s="88" t="str">
        <f t="shared" si="105"/>
        <v/>
      </c>
      <c r="H1745" s="88" t="str">
        <f t="shared" si="106"/>
        <v/>
      </c>
    </row>
    <row r="1746" spans="2:8" ht="11.25" customHeight="1" x14ac:dyDescent="0.2">
      <c r="B1746" s="91"/>
      <c r="C1746" s="92"/>
      <c r="D1746" s="293" t="str">
        <f t="shared" si="104"/>
        <v/>
      </c>
      <c r="E1746" s="91" t="str">
        <f t="shared" si="107"/>
        <v/>
      </c>
      <c r="F1746" s="295"/>
      <c r="G1746" s="88" t="str">
        <f t="shared" si="105"/>
        <v/>
      </c>
      <c r="H1746" s="88" t="str">
        <f t="shared" si="106"/>
        <v/>
      </c>
    </row>
    <row r="1747" spans="2:8" ht="11.25" customHeight="1" x14ac:dyDescent="0.2">
      <c r="B1747" s="91"/>
      <c r="C1747" s="92"/>
      <c r="D1747" s="293" t="str">
        <f t="shared" si="104"/>
        <v/>
      </c>
      <c r="E1747" s="91" t="str">
        <f t="shared" si="107"/>
        <v/>
      </c>
      <c r="F1747" s="295"/>
      <c r="G1747" s="88" t="str">
        <f t="shared" si="105"/>
        <v/>
      </c>
      <c r="H1747" s="88" t="str">
        <f t="shared" si="106"/>
        <v/>
      </c>
    </row>
    <row r="1748" spans="2:8" ht="11.25" customHeight="1" x14ac:dyDescent="0.2">
      <c r="B1748" s="91"/>
      <c r="C1748" s="92"/>
      <c r="D1748" s="293" t="str">
        <f t="shared" si="104"/>
        <v/>
      </c>
      <c r="E1748" s="91" t="str">
        <f t="shared" si="107"/>
        <v/>
      </c>
      <c r="F1748" s="295"/>
      <c r="G1748" s="88" t="str">
        <f t="shared" si="105"/>
        <v/>
      </c>
      <c r="H1748" s="88" t="str">
        <f t="shared" si="106"/>
        <v/>
      </c>
    </row>
    <row r="1749" spans="2:8" ht="11.25" customHeight="1" x14ac:dyDescent="0.2">
      <c r="B1749" s="91"/>
      <c r="C1749" s="92"/>
      <c r="D1749" s="293" t="str">
        <f t="shared" si="104"/>
        <v/>
      </c>
      <c r="E1749" s="91" t="str">
        <f t="shared" si="107"/>
        <v/>
      </c>
      <c r="F1749" s="295"/>
      <c r="G1749" s="88" t="str">
        <f t="shared" si="105"/>
        <v/>
      </c>
      <c r="H1749" s="88" t="str">
        <f t="shared" si="106"/>
        <v/>
      </c>
    </row>
    <row r="1750" spans="2:8" ht="11.25" customHeight="1" x14ac:dyDescent="0.2">
      <c r="B1750" s="91"/>
      <c r="C1750" s="92"/>
      <c r="D1750" s="293" t="str">
        <f t="shared" si="104"/>
        <v/>
      </c>
      <c r="E1750" s="91" t="str">
        <f t="shared" si="107"/>
        <v/>
      </c>
      <c r="F1750" s="295"/>
      <c r="G1750" s="88" t="str">
        <f t="shared" si="105"/>
        <v/>
      </c>
      <c r="H1750" s="88" t="str">
        <f t="shared" si="106"/>
        <v/>
      </c>
    </row>
    <row r="1751" spans="2:8" ht="11.25" customHeight="1" x14ac:dyDescent="0.2">
      <c r="B1751" s="91"/>
      <c r="C1751" s="92"/>
      <c r="D1751" s="293" t="str">
        <f t="shared" si="104"/>
        <v/>
      </c>
      <c r="E1751" s="91" t="str">
        <f t="shared" si="107"/>
        <v/>
      </c>
      <c r="F1751" s="295"/>
      <c r="G1751" s="88" t="str">
        <f t="shared" si="105"/>
        <v/>
      </c>
      <c r="H1751" s="88" t="str">
        <f t="shared" si="106"/>
        <v/>
      </c>
    </row>
    <row r="1752" spans="2:8" ht="11.25" customHeight="1" x14ac:dyDescent="0.2">
      <c r="B1752" s="91"/>
      <c r="C1752" s="92"/>
      <c r="D1752" s="293" t="str">
        <f t="shared" ref="D1752:D1815" si="108">IF($B1752="","","SP_LASTSALEPRICE")</f>
        <v/>
      </c>
      <c r="E1752" s="91" t="str">
        <f t="shared" si="107"/>
        <v/>
      </c>
      <c r="F1752" s="295"/>
      <c r="G1752" s="88" t="str">
        <f t="shared" ref="G1752:G1815" si="109">IF(OR($C1752="",$C1753=""),"",IFERROR((C1752/C1753-1)*100,0))</f>
        <v/>
      </c>
      <c r="H1752" s="88" t="str">
        <f t="shared" ref="H1752:H1815" si="110">IF(OR($F1752="",$F1753=""),"",IFERROR((F1752/F1753-1)*100,0))</f>
        <v/>
      </c>
    </row>
    <row r="1753" spans="2:8" ht="11.25" customHeight="1" x14ac:dyDescent="0.2">
      <c r="B1753" s="91"/>
      <c r="C1753" s="92"/>
      <c r="D1753" s="293" t="str">
        <f t="shared" si="108"/>
        <v/>
      </c>
      <c r="E1753" s="91" t="str">
        <f t="shared" ref="E1753:E1816" si="111">IF($B1753="","",IF(WEEKDAY($B1753,11)=6,$B1753-1,IF(WEEKDAY($B1753,11)=7,$B1753-2,$B1753)))</f>
        <v/>
      </c>
      <c r="F1753" s="295"/>
      <c r="G1753" s="88" t="str">
        <f t="shared" si="109"/>
        <v/>
      </c>
      <c r="H1753" s="88" t="str">
        <f t="shared" si="110"/>
        <v/>
      </c>
    </row>
    <row r="1754" spans="2:8" ht="11.25" customHeight="1" x14ac:dyDescent="0.2">
      <c r="B1754" s="91"/>
      <c r="C1754" s="92"/>
      <c r="D1754" s="293" t="str">
        <f t="shared" si="108"/>
        <v/>
      </c>
      <c r="E1754" s="91" t="str">
        <f t="shared" si="111"/>
        <v/>
      </c>
      <c r="F1754" s="295"/>
      <c r="G1754" s="88" t="str">
        <f t="shared" si="109"/>
        <v/>
      </c>
      <c r="H1754" s="88" t="str">
        <f t="shared" si="110"/>
        <v/>
      </c>
    </row>
    <row r="1755" spans="2:8" ht="11.25" customHeight="1" x14ac:dyDescent="0.2">
      <c r="B1755" s="91"/>
      <c r="C1755" s="92"/>
      <c r="D1755" s="293" t="str">
        <f t="shared" si="108"/>
        <v/>
      </c>
      <c r="E1755" s="91" t="str">
        <f t="shared" si="111"/>
        <v/>
      </c>
      <c r="F1755" s="295"/>
      <c r="G1755" s="88" t="str">
        <f t="shared" si="109"/>
        <v/>
      </c>
      <c r="H1755" s="88" t="str">
        <f t="shared" si="110"/>
        <v/>
      </c>
    </row>
    <row r="1756" spans="2:8" ht="11.25" customHeight="1" x14ac:dyDescent="0.2">
      <c r="B1756" s="91"/>
      <c r="C1756" s="92"/>
      <c r="D1756" s="293" t="str">
        <f t="shared" si="108"/>
        <v/>
      </c>
      <c r="E1756" s="91" t="str">
        <f t="shared" si="111"/>
        <v/>
      </c>
      <c r="F1756" s="295"/>
      <c r="G1756" s="88" t="str">
        <f t="shared" si="109"/>
        <v/>
      </c>
      <c r="H1756" s="88" t="str">
        <f t="shared" si="110"/>
        <v/>
      </c>
    </row>
    <row r="1757" spans="2:8" ht="11.25" customHeight="1" x14ac:dyDescent="0.2">
      <c r="B1757" s="91"/>
      <c r="C1757" s="92"/>
      <c r="D1757" s="293" t="str">
        <f t="shared" si="108"/>
        <v/>
      </c>
      <c r="E1757" s="91" t="str">
        <f t="shared" si="111"/>
        <v/>
      </c>
      <c r="F1757" s="295"/>
      <c r="G1757" s="88" t="str">
        <f t="shared" si="109"/>
        <v/>
      </c>
      <c r="H1757" s="88" t="str">
        <f t="shared" si="110"/>
        <v/>
      </c>
    </row>
    <row r="1758" spans="2:8" ht="11.25" customHeight="1" x14ac:dyDescent="0.2">
      <c r="B1758" s="91"/>
      <c r="C1758" s="92"/>
      <c r="D1758" s="293" t="str">
        <f t="shared" si="108"/>
        <v/>
      </c>
      <c r="E1758" s="91" t="str">
        <f t="shared" si="111"/>
        <v/>
      </c>
      <c r="F1758" s="295"/>
      <c r="G1758" s="88" t="str">
        <f t="shared" si="109"/>
        <v/>
      </c>
      <c r="H1758" s="88" t="str">
        <f t="shared" si="110"/>
        <v/>
      </c>
    </row>
    <row r="1759" spans="2:8" ht="11.25" customHeight="1" x14ac:dyDescent="0.2">
      <c r="B1759" s="91"/>
      <c r="C1759" s="92"/>
      <c r="D1759" s="293" t="str">
        <f t="shared" si="108"/>
        <v/>
      </c>
      <c r="E1759" s="91" t="str">
        <f t="shared" si="111"/>
        <v/>
      </c>
      <c r="F1759" s="295"/>
      <c r="G1759" s="88" t="str">
        <f t="shared" si="109"/>
        <v/>
      </c>
      <c r="H1759" s="88" t="str">
        <f t="shared" si="110"/>
        <v/>
      </c>
    </row>
    <row r="1760" spans="2:8" ht="11.25" customHeight="1" x14ac:dyDescent="0.2">
      <c r="B1760" s="91"/>
      <c r="C1760" s="92"/>
      <c r="D1760" s="293" t="str">
        <f t="shared" si="108"/>
        <v/>
      </c>
      <c r="E1760" s="91" t="str">
        <f t="shared" si="111"/>
        <v/>
      </c>
      <c r="F1760" s="295"/>
      <c r="G1760" s="88" t="str">
        <f t="shared" si="109"/>
        <v/>
      </c>
      <c r="H1760" s="88" t="str">
        <f t="shared" si="110"/>
        <v/>
      </c>
    </row>
    <row r="1761" spans="2:8" ht="11.25" customHeight="1" x14ac:dyDescent="0.2">
      <c r="B1761" s="91"/>
      <c r="C1761" s="92"/>
      <c r="D1761" s="293" t="str">
        <f t="shared" si="108"/>
        <v/>
      </c>
      <c r="E1761" s="91" t="str">
        <f t="shared" si="111"/>
        <v/>
      </c>
      <c r="F1761" s="295"/>
      <c r="G1761" s="88" t="str">
        <f t="shared" si="109"/>
        <v/>
      </c>
      <c r="H1761" s="88" t="str">
        <f t="shared" si="110"/>
        <v/>
      </c>
    </row>
    <row r="1762" spans="2:8" ht="11.25" customHeight="1" x14ac:dyDescent="0.2">
      <c r="B1762" s="91"/>
      <c r="C1762" s="92"/>
      <c r="D1762" s="293" t="str">
        <f t="shared" si="108"/>
        <v/>
      </c>
      <c r="E1762" s="91" t="str">
        <f t="shared" si="111"/>
        <v/>
      </c>
      <c r="F1762" s="295"/>
      <c r="G1762" s="88" t="str">
        <f t="shared" si="109"/>
        <v/>
      </c>
      <c r="H1762" s="88" t="str">
        <f t="shared" si="110"/>
        <v/>
      </c>
    </row>
    <row r="1763" spans="2:8" ht="11.25" customHeight="1" x14ac:dyDescent="0.2">
      <c r="B1763" s="91"/>
      <c r="C1763" s="92"/>
      <c r="D1763" s="293" t="str">
        <f t="shared" si="108"/>
        <v/>
      </c>
      <c r="E1763" s="91" t="str">
        <f t="shared" si="111"/>
        <v/>
      </c>
      <c r="F1763" s="295"/>
      <c r="G1763" s="88" t="str">
        <f t="shared" si="109"/>
        <v/>
      </c>
      <c r="H1763" s="88" t="str">
        <f t="shared" si="110"/>
        <v/>
      </c>
    </row>
    <row r="1764" spans="2:8" ht="11.25" customHeight="1" x14ac:dyDescent="0.2">
      <c r="B1764" s="91"/>
      <c r="C1764" s="92"/>
      <c r="D1764" s="293" t="str">
        <f t="shared" si="108"/>
        <v/>
      </c>
      <c r="E1764" s="91" t="str">
        <f t="shared" si="111"/>
        <v/>
      </c>
      <c r="F1764" s="295"/>
      <c r="G1764" s="88" t="str">
        <f t="shared" si="109"/>
        <v/>
      </c>
      <c r="H1764" s="88" t="str">
        <f t="shared" si="110"/>
        <v/>
      </c>
    </row>
    <row r="1765" spans="2:8" ht="11.25" customHeight="1" x14ac:dyDescent="0.2">
      <c r="B1765" s="91"/>
      <c r="C1765" s="92"/>
      <c r="D1765" s="293" t="str">
        <f t="shared" si="108"/>
        <v/>
      </c>
      <c r="E1765" s="91" t="str">
        <f t="shared" si="111"/>
        <v/>
      </c>
      <c r="F1765" s="295"/>
      <c r="G1765" s="88" t="str">
        <f t="shared" si="109"/>
        <v/>
      </c>
      <c r="H1765" s="88" t="str">
        <f t="shared" si="110"/>
        <v/>
      </c>
    </row>
    <row r="1766" spans="2:8" ht="11.25" customHeight="1" x14ac:dyDescent="0.2">
      <c r="B1766" s="91"/>
      <c r="C1766" s="92"/>
      <c r="D1766" s="293" t="str">
        <f t="shared" si="108"/>
        <v/>
      </c>
      <c r="E1766" s="91" t="str">
        <f t="shared" si="111"/>
        <v/>
      </c>
      <c r="F1766" s="295"/>
      <c r="G1766" s="88" t="str">
        <f t="shared" si="109"/>
        <v/>
      </c>
      <c r="H1766" s="88" t="str">
        <f t="shared" si="110"/>
        <v/>
      </c>
    </row>
    <row r="1767" spans="2:8" ht="11.25" customHeight="1" x14ac:dyDescent="0.2">
      <c r="B1767" s="91"/>
      <c r="C1767" s="92"/>
      <c r="D1767" s="293" t="str">
        <f t="shared" si="108"/>
        <v/>
      </c>
      <c r="E1767" s="91" t="str">
        <f t="shared" si="111"/>
        <v/>
      </c>
      <c r="F1767" s="295"/>
      <c r="G1767" s="88" t="str">
        <f t="shared" si="109"/>
        <v/>
      </c>
      <c r="H1767" s="88" t="str">
        <f t="shared" si="110"/>
        <v/>
      </c>
    </row>
    <row r="1768" spans="2:8" ht="11.25" customHeight="1" x14ac:dyDescent="0.2">
      <c r="B1768" s="91"/>
      <c r="C1768" s="92"/>
      <c r="D1768" s="293" t="str">
        <f t="shared" si="108"/>
        <v/>
      </c>
      <c r="E1768" s="91" t="str">
        <f t="shared" si="111"/>
        <v/>
      </c>
      <c r="F1768" s="295"/>
      <c r="G1768" s="88" t="str">
        <f t="shared" si="109"/>
        <v/>
      </c>
      <c r="H1768" s="88" t="str">
        <f t="shared" si="110"/>
        <v/>
      </c>
    </row>
    <row r="1769" spans="2:8" ht="11.25" customHeight="1" x14ac:dyDescent="0.2">
      <c r="B1769" s="91"/>
      <c r="C1769" s="92"/>
      <c r="D1769" s="293" t="str">
        <f t="shared" si="108"/>
        <v/>
      </c>
      <c r="E1769" s="91" t="str">
        <f t="shared" si="111"/>
        <v/>
      </c>
      <c r="F1769" s="295"/>
      <c r="G1769" s="88" t="str">
        <f t="shared" si="109"/>
        <v/>
      </c>
      <c r="H1769" s="88" t="str">
        <f t="shared" si="110"/>
        <v/>
      </c>
    </row>
    <row r="1770" spans="2:8" ht="11.25" customHeight="1" x14ac:dyDescent="0.2">
      <c r="B1770" s="91"/>
      <c r="C1770" s="92"/>
      <c r="D1770" s="293" t="str">
        <f t="shared" si="108"/>
        <v/>
      </c>
      <c r="E1770" s="91" t="str">
        <f t="shared" si="111"/>
        <v/>
      </c>
      <c r="F1770" s="295"/>
      <c r="G1770" s="88" t="str">
        <f t="shared" si="109"/>
        <v/>
      </c>
      <c r="H1770" s="88" t="str">
        <f t="shared" si="110"/>
        <v/>
      </c>
    </row>
    <row r="1771" spans="2:8" ht="11.25" customHeight="1" x14ac:dyDescent="0.2">
      <c r="B1771" s="91"/>
      <c r="C1771" s="92"/>
      <c r="D1771" s="293" t="str">
        <f t="shared" si="108"/>
        <v/>
      </c>
      <c r="E1771" s="91" t="str">
        <f t="shared" si="111"/>
        <v/>
      </c>
      <c r="F1771" s="295"/>
      <c r="G1771" s="88" t="str">
        <f t="shared" si="109"/>
        <v/>
      </c>
      <c r="H1771" s="88" t="str">
        <f t="shared" si="110"/>
        <v/>
      </c>
    </row>
    <row r="1772" spans="2:8" ht="11.25" customHeight="1" x14ac:dyDescent="0.2">
      <c r="B1772" s="91"/>
      <c r="C1772" s="92"/>
      <c r="D1772" s="293" t="str">
        <f t="shared" si="108"/>
        <v/>
      </c>
      <c r="E1772" s="91" t="str">
        <f t="shared" si="111"/>
        <v/>
      </c>
      <c r="F1772" s="295"/>
      <c r="G1772" s="88" t="str">
        <f t="shared" si="109"/>
        <v/>
      </c>
      <c r="H1772" s="88" t="str">
        <f t="shared" si="110"/>
        <v/>
      </c>
    </row>
    <row r="1773" spans="2:8" ht="11.25" customHeight="1" x14ac:dyDescent="0.2">
      <c r="B1773" s="91"/>
      <c r="C1773" s="92"/>
      <c r="D1773" s="293" t="str">
        <f t="shared" si="108"/>
        <v/>
      </c>
      <c r="E1773" s="91" t="str">
        <f t="shared" si="111"/>
        <v/>
      </c>
      <c r="F1773" s="295"/>
      <c r="G1773" s="88" t="str">
        <f t="shared" si="109"/>
        <v/>
      </c>
      <c r="H1773" s="88" t="str">
        <f t="shared" si="110"/>
        <v/>
      </c>
    </row>
    <row r="1774" spans="2:8" ht="11.25" customHeight="1" x14ac:dyDescent="0.2">
      <c r="B1774" s="91"/>
      <c r="C1774" s="92"/>
      <c r="D1774" s="293" t="str">
        <f t="shared" si="108"/>
        <v/>
      </c>
      <c r="E1774" s="91" t="str">
        <f t="shared" si="111"/>
        <v/>
      </c>
      <c r="F1774" s="295"/>
      <c r="G1774" s="88" t="str">
        <f t="shared" si="109"/>
        <v/>
      </c>
      <c r="H1774" s="88" t="str">
        <f t="shared" si="110"/>
        <v/>
      </c>
    </row>
    <row r="1775" spans="2:8" ht="11.25" customHeight="1" x14ac:dyDescent="0.2">
      <c r="B1775" s="91"/>
      <c r="C1775" s="92"/>
      <c r="D1775" s="293" t="str">
        <f t="shared" si="108"/>
        <v/>
      </c>
      <c r="E1775" s="91" t="str">
        <f t="shared" si="111"/>
        <v/>
      </c>
      <c r="F1775" s="295"/>
      <c r="G1775" s="88" t="str">
        <f t="shared" si="109"/>
        <v/>
      </c>
      <c r="H1775" s="88" t="str">
        <f t="shared" si="110"/>
        <v/>
      </c>
    </row>
    <row r="1776" spans="2:8" ht="11.25" customHeight="1" x14ac:dyDescent="0.2">
      <c r="B1776" s="91"/>
      <c r="C1776" s="92"/>
      <c r="D1776" s="293" t="str">
        <f t="shared" si="108"/>
        <v/>
      </c>
      <c r="E1776" s="91" t="str">
        <f t="shared" si="111"/>
        <v/>
      </c>
      <c r="F1776" s="295"/>
      <c r="G1776" s="88" t="str">
        <f t="shared" si="109"/>
        <v/>
      </c>
      <c r="H1776" s="88" t="str">
        <f t="shared" si="110"/>
        <v/>
      </c>
    </row>
    <row r="1777" spans="2:8" ht="11.25" customHeight="1" x14ac:dyDescent="0.2">
      <c r="B1777" s="91"/>
      <c r="C1777" s="92"/>
      <c r="D1777" s="293" t="str">
        <f t="shared" si="108"/>
        <v/>
      </c>
      <c r="E1777" s="91" t="str">
        <f t="shared" si="111"/>
        <v/>
      </c>
      <c r="F1777" s="295"/>
      <c r="G1777" s="88" t="str">
        <f t="shared" si="109"/>
        <v/>
      </c>
      <c r="H1777" s="88" t="str">
        <f t="shared" si="110"/>
        <v/>
      </c>
    </row>
    <row r="1778" spans="2:8" ht="11.25" customHeight="1" x14ac:dyDescent="0.2">
      <c r="B1778" s="91"/>
      <c r="C1778" s="92"/>
      <c r="D1778" s="293" t="str">
        <f t="shared" si="108"/>
        <v/>
      </c>
      <c r="E1778" s="91" t="str">
        <f t="shared" si="111"/>
        <v/>
      </c>
      <c r="F1778" s="295"/>
      <c r="G1778" s="88" t="str">
        <f t="shared" si="109"/>
        <v/>
      </c>
      <c r="H1778" s="88" t="str">
        <f t="shared" si="110"/>
        <v/>
      </c>
    </row>
    <row r="1779" spans="2:8" ht="11.25" customHeight="1" x14ac:dyDescent="0.2">
      <c r="B1779" s="91"/>
      <c r="C1779" s="92"/>
      <c r="D1779" s="293" t="str">
        <f t="shared" si="108"/>
        <v/>
      </c>
      <c r="E1779" s="91" t="str">
        <f t="shared" si="111"/>
        <v/>
      </c>
      <c r="F1779" s="295"/>
      <c r="G1779" s="88" t="str">
        <f t="shared" si="109"/>
        <v/>
      </c>
      <c r="H1779" s="88" t="str">
        <f t="shared" si="110"/>
        <v/>
      </c>
    </row>
    <row r="1780" spans="2:8" ht="11.25" customHeight="1" x14ac:dyDescent="0.2">
      <c r="B1780" s="91"/>
      <c r="C1780" s="92"/>
      <c r="D1780" s="293" t="str">
        <f t="shared" si="108"/>
        <v/>
      </c>
      <c r="E1780" s="91" t="str">
        <f t="shared" si="111"/>
        <v/>
      </c>
      <c r="F1780" s="295"/>
      <c r="G1780" s="88" t="str">
        <f t="shared" si="109"/>
        <v/>
      </c>
      <c r="H1780" s="88" t="str">
        <f t="shared" si="110"/>
        <v/>
      </c>
    </row>
    <row r="1781" spans="2:8" ht="11.25" customHeight="1" x14ac:dyDescent="0.2">
      <c r="B1781" s="91"/>
      <c r="C1781" s="92"/>
      <c r="D1781" s="293" t="str">
        <f t="shared" si="108"/>
        <v/>
      </c>
      <c r="E1781" s="91" t="str">
        <f t="shared" si="111"/>
        <v/>
      </c>
      <c r="F1781" s="295"/>
      <c r="G1781" s="88" t="str">
        <f t="shared" si="109"/>
        <v/>
      </c>
      <c r="H1781" s="88" t="str">
        <f t="shared" si="110"/>
        <v/>
      </c>
    </row>
    <row r="1782" spans="2:8" ht="11.25" customHeight="1" x14ac:dyDescent="0.2">
      <c r="B1782" s="91"/>
      <c r="C1782" s="92"/>
      <c r="D1782" s="293" t="str">
        <f t="shared" si="108"/>
        <v/>
      </c>
      <c r="E1782" s="91" t="str">
        <f t="shared" si="111"/>
        <v/>
      </c>
      <c r="F1782" s="295"/>
      <c r="G1782" s="88" t="str">
        <f t="shared" si="109"/>
        <v/>
      </c>
      <c r="H1782" s="88" t="str">
        <f t="shared" si="110"/>
        <v/>
      </c>
    </row>
    <row r="1783" spans="2:8" ht="11.25" customHeight="1" x14ac:dyDescent="0.2">
      <c r="B1783" s="91"/>
      <c r="C1783" s="92"/>
      <c r="D1783" s="293" t="str">
        <f t="shared" si="108"/>
        <v/>
      </c>
      <c r="E1783" s="91" t="str">
        <f t="shared" si="111"/>
        <v/>
      </c>
      <c r="F1783" s="295"/>
      <c r="G1783" s="88" t="str">
        <f t="shared" si="109"/>
        <v/>
      </c>
      <c r="H1783" s="88" t="str">
        <f t="shared" si="110"/>
        <v/>
      </c>
    </row>
    <row r="1784" spans="2:8" ht="11.25" customHeight="1" x14ac:dyDescent="0.2">
      <c r="B1784" s="91"/>
      <c r="C1784" s="92"/>
      <c r="D1784" s="293" t="str">
        <f t="shared" si="108"/>
        <v/>
      </c>
      <c r="E1784" s="91" t="str">
        <f t="shared" si="111"/>
        <v/>
      </c>
      <c r="F1784" s="295"/>
      <c r="G1784" s="88" t="str">
        <f t="shared" si="109"/>
        <v/>
      </c>
      <c r="H1784" s="88" t="str">
        <f t="shared" si="110"/>
        <v/>
      </c>
    </row>
    <row r="1785" spans="2:8" ht="11.25" customHeight="1" x14ac:dyDescent="0.2">
      <c r="B1785" s="91"/>
      <c r="C1785" s="92"/>
      <c r="D1785" s="293" t="str">
        <f t="shared" si="108"/>
        <v/>
      </c>
      <c r="E1785" s="91" t="str">
        <f t="shared" si="111"/>
        <v/>
      </c>
      <c r="F1785" s="295"/>
      <c r="G1785" s="88" t="str">
        <f t="shared" si="109"/>
        <v/>
      </c>
      <c r="H1785" s="88" t="str">
        <f t="shared" si="110"/>
        <v/>
      </c>
    </row>
    <row r="1786" spans="2:8" ht="11.25" customHeight="1" x14ac:dyDescent="0.2">
      <c r="B1786" s="91"/>
      <c r="C1786" s="92"/>
      <c r="D1786" s="293" t="str">
        <f t="shared" si="108"/>
        <v/>
      </c>
      <c r="E1786" s="91" t="str">
        <f t="shared" si="111"/>
        <v/>
      </c>
      <c r="F1786" s="295"/>
      <c r="G1786" s="88" t="str">
        <f t="shared" si="109"/>
        <v/>
      </c>
      <c r="H1786" s="88" t="str">
        <f t="shared" si="110"/>
        <v/>
      </c>
    </row>
    <row r="1787" spans="2:8" ht="11.25" customHeight="1" x14ac:dyDescent="0.2">
      <c r="B1787" s="91"/>
      <c r="C1787" s="92"/>
      <c r="D1787" s="293" t="str">
        <f t="shared" si="108"/>
        <v/>
      </c>
      <c r="E1787" s="91" t="str">
        <f t="shared" si="111"/>
        <v/>
      </c>
      <c r="F1787" s="295"/>
      <c r="G1787" s="88" t="str">
        <f t="shared" si="109"/>
        <v/>
      </c>
      <c r="H1787" s="88" t="str">
        <f t="shared" si="110"/>
        <v/>
      </c>
    </row>
    <row r="1788" spans="2:8" ht="11.25" customHeight="1" x14ac:dyDescent="0.2">
      <c r="B1788" s="91"/>
      <c r="C1788" s="92"/>
      <c r="D1788" s="293" t="str">
        <f t="shared" si="108"/>
        <v/>
      </c>
      <c r="E1788" s="91" t="str">
        <f t="shared" si="111"/>
        <v/>
      </c>
      <c r="F1788" s="295"/>
      <c r="G1788" s="88" t="str">
        <f t="shared" si="109"/>
        <v/>
      </c>
      <c r="H1788" s="88" t="str">
        <f t="shared" si="110"/>
        <v/>
      </c>
    </row>
    <row r="1789" spans="2:8" ht="11.25" customHeight="1" x14ac:dyDescent="0.2">
      <c r="B1789" s="91"/>
      <c r="C1789" s="92"/>
      <c r="D1789" s="293" t="str">
        <f t="shared" si="108"/>
        <v/>
      </c>
      <c r="E1789" s="91" t="str">
        <f t="shared" si="111"/>
        <v/>
      </c>
      <c r="F1789" s="295"/>
      <c r="G1789" s="88" t="str">
        <f t="shared" si="109"/>
        <v/>
      </c>
      <c r="H1789" s="88" t="str">
        <f t="shared" si="110"/>
        <v/>
      </c>
    </row>
    <row r="1790" spans="2:8" ht="11.25" customHeight="1" x14ac:dyDescent="0.2">
      <c r="B1790" s="91"/>
      <c r="C1790" s="92"/>
      <c r="D1790" s="293" t="str">
        <f t="shared" si="108"/>
        <v/>
      </c>
      <c r="E1790" s="91" t="str">
        <f t="shared" si="111"/>
        <v/>
      </c>
      <c r="F1790" s="295"/>
      <c r="G1790" s="88" t="str">
        <f t="shared" si="109"/>
        <v/>
      </c>
      <c r="H1790" s="88" t="str">
        <f t="shared" si="110"/>
        <v/>
      </c>
    </row>
    <row r="1791" spans="2:8" ht="11.25" customHeight="1" x14ac:dyDescent="0.2">
      <c r="B1791" s="91"/>
      <c r="C1791" s="92"/>
      <c r="D1791" s="293" t="str">
        <f t="shared" si="108"/>
        <v/>
      </c>
      <c r="E1791" s="91" t="str">
        <f t="shared" si="111"/>
        <v/>
      </c>
      <c r="F1791" s="295"/>
      <c r="G1791" s="88" t="str">
        <f t="shared" si="109"/>
        <v/>
      </c>
      <c r="H1791" s="88" t="str">
        <f t="shared" si="110"/>
        <v/>
      </c>
    </row>
    <row r="1792" spans="2:8" ht="11.25" customHeight="1" x14ac:dyDescent="0.2">
      <c r="B1792" s="91"/>
      <c r="C1792" s="92"/>
      <c r="D1792" s="293" t="str">
        <f t="shared" si="108"/>
        <v/>
      </c>
      <c r="E1792" s="91" t="str">
        <f t="shared" si="111"/>
        <v/>
      </c>
      <c r="F1792" s="295"/>
      <c r="G1792" s="88" t="str">
        <f t="shared" si="109"/>
        <v/>
      </c>
      <c r="H1792" s="88" t="str">
        <f t="shared" si="110"/>
        <v/>
      </c>
    </row>
    <row r="1793" spans="2:8" ht="11.25" customHeight="1" x14ac:dyDescent="0.2">
      <c r="B1793" s="91"/>
      <c r="C1793" s="92"/>
      <c r="D1793" s="293" t="str">
        <f t="shared" si="108"/>
        <v/>
      </c>
      <c r="E1793" s="91" t="str">
        <f t="shared" si="111"/>
        <v/>
      </c>
      <c r="F1793" s="295"/>
      <c r="G1793" s="88" t="str">
        <f t="shared" si="109"/>
        <v/>
      </c>
      <c r="H1793" s="88" t="str">
        <f t="shared" si="110"/>
        <v/>
      </c>
    </row>
    <row r="1794" spans="2:8" ht="11.25" customHeight="1" x14ac:dyDescent="0.2">
      <c r="B1794" s="91"/>
      <c r="C1794" s="92"/>
      <c r="D1794" s="293" t="str">
        <f t="shared" si="108"/>
        <v/>
      </c>
      <c r="E1794" s="91" t="str">
        <f t="shared" si="111"/>
        <v/>
      </c>
      <c r="F1794" s="295"/>
      <c r="G1794" s="88" t="str">
        <f t="shared" si="109"/>
        <v/>
      </c>
      <c r="H1794" s="88" t="str">
        <f t="shared" si="110"/>
        <v/>
      </c>
    </row>
    <row r="1795" spans="2:8" ht="11.25" customHeight="1" x14ac:dyDescent="0.2">
      <c r="B1795" s="91"/>
      <c r="C1795" s="92"/>
      <c r="D1795" s="293" t="str">
        <f t="shared" si="108"/>
        <v/>
      </c>
      <c r="E1795" s="91" t="str">
        <f t="shared" si="111"/>
        <v/>
      </c>
      <c r="F1795" s="295"/>
      <c r="G1795" s="88" t="str">
        <f t="shared" si="109"/>
        <v/>
      </c>
      <c r="H1795" s="88" t="str">
        <f t="shared" si="110"/>
        <v/>
      </c>
    </row>
    <row r="1796" spans="2:8" ht="11.25" customHeight="1" x14ac:dyDescent="0.2">
      <c r="B1796" s="91"/>
      <c r="C1796" s="92"/>
      <c r="D1796" s="293" t="str">
        <f t="shared" si="108"/>
        <v/>
      </c>
      <c r="E1796" s="91" t="str">
        <f t="shared" si="111"/>
        <v/>
      </c>
      <c r="F1796" s="295"/>
      <c r="G1796" s="88" t="str">
        <f t="shared" si="109"/>
        <v/>
      </c>
      <c r="H1796" s="88" t="str">
        <f t="shared" si="110"/>
        <v/>
      </c>
    </row>
    <row r="1797" spans="2:8" ht="11.25" customHeight="1" x14ac:dyDescent="0.2">
      <c r="B1797" s="91"/>
      <c r="C1797" s="92"/>
      <c r="D1797" s="293" t="str">
        <f t="shared" si="108"/>
        <v/>
      </c>
      <c r="E1797" s="91" t="str">
        <f t="shared" si="111"/>
        <v/>
      </c>
      <c r="F1797" s="295"/>
      <c r="G1797" s="88" t="str">
        <f t="shared" si="109"/>
        <v/>
      </c>
      <c r="H1797" s="88" t="str">
        <f t="shared" si="110"/>
        <v/>
      </c>
    </row>
    <row r="1798" spans="2:8" ht="11.25" customHeight="1" x14ac:dyDescent="0.2">
      <c r="B1798" s="91"/>
      <c r="C1798" s="92"/>
      <c r="D1798" s="293" t="str">
        <f t="shared" si="108"/>
        <v/>
      </c>
      <c r="E1798" s="91" t="str">
        <f t="shared" si="111"/>
        <v/>
      </c>
      <c r="F1798" s="295"/>
      <c r="G1798" s="88" t="str">
        <f t="shared" si="109"/>
        <v/>
      </c>
      <c r="H1798" s="88" t="str">
        <f t="shared" si="110"/>
        <v/>
      </c>
    </row>
    <row r="1799" spans="2:8" ht="11.25" customHeight="1" x14ac:dyDescent="0.2">
      <c r="B1799" s="91"/>
      <c r="C1799" s="92"/>
      <c r="D1799" s="293" t="str">
        <f t="shared" si="108"/>
        <v/>
      </c>
      <c r="E1799" s="91" t="str">
        <f t="shared" si="111"/>
        <v/>
      </c>
      <c r="F1799" s="295"/>
      <c r="G1799" s="88" t="str">
        <f t="shared" si="109"/>
        <v/>
      </c>
      <c r="H1799" s="88" t="str">
        <f t="shared" si="110"/>
        <v/>
      </c>
    </row>
    <row r="1800" spans="2:8" ht="11.25" customHeight="1" x14ac:dyDescent="0.2">
      <c r="B1800" s="91"/>
      <c r="C1800" s="92"/>
      <c r="D1800" s="293" t="str">
        <f t="shared" si="108"/>
        <v/>
      </c>
      <c r="E1800" s="91" t="str">
        <f t="shared" si="111"/>
        <v/>
      </c>
      <c r="F1800" s="295"/>
      <c r="G1800" s="88" t="str">
        <f t="shared" si="109"/>
        <v/>
      </c>
      <c r="H1800" s="88" t="str">
        <f t="shared" si="110"/>
        <v/>
      </c>
    </row>
    <row r="1801" spans="2:8" ht="11.25" customHeight="1" x14ac:dyDescent="0.2">
      <c r="B1801" s="91"/>
      <c r="C1801" s="92"/>
      <c r="D1801" s="293" t="str">
        <f t="shared" si="108"/>
        <v/>
      </c>
      <c r="E1801" s="91" t="str">
        <f t="shared" si="111"/>
        <v/>
      </c>
      <c r="F1801" s="295"/>
      <c r="G1801" s="88" t="str">
        <f t="shared" si="109"/>
        <v/>
      </c>
      <c r="H1801" s="88" t="str">
        <f t="shared" si="110"/>
        <v/>
      </c>
    </row>
    <row r="1802" spans="2:8" ht="11.25" customHeight="1" x14ac:dyDescent="0.2">
      <c r="B1802" s="91"/>
      <c r="C1802" s="92"/>
      <c r="D1802" s="293" t="str">
        <f t="shared" si="108"/>
        <v/>
      </c>
      <c r="E1802" s="91" t="str">
        <f t="shared" si="111"/>
        <v/>
      </c>
      <c r="F1802" s="295"/>
      <c r="G1802" s="88" t="str">
        <f t="shared" si="109"/>
        <v/>
      </c>
      <c r="H1802" s="88" t="str">
        <f t="shared" si="110"/>
        <v/>
      </c>
    </row>
    <row r="1803" spans="2:8" ht="11.25" customHeight="1" x14ac:dyDescent="0.2">
      <c r="B1803" s="91"/>
      <c r="C1803" s="92"/>
      <c r="D1803" s="293" t="str">
        <f t="shared" si="108"/>
        <v/>
      </c>
      <c r="E1803" s="91" t="str">
        <f t="shared" si="111"/>
        <v/>
      </c>
      <c r="F1803" s="295"/>
      <c r="G1803" s="88" t="str">
        <f t="shared" si="109"/>
        <v/>
      </c>
      <c r="H1803" s="88" t="str">
        <f t="shared" si="110"/>
        <v/>
      </c>
    </row>
    <row r="1804" spans="2:8" ht="11.25" customHeight="1" x14ac:dyDescent="0.2">
      <c r="B1804" s="91"/>
      <c r="C1804" s="92"/>
      <c r="D1804" s="293" t="str">
        <f t="shared" si="108"/>
        <v/>
      </c>
      <c r="E1804" s="91" t="str">
        <f t="shared" si="111"/>
        <v/>
      </c>
      <c r="F1804" s="295"/>
      <c r="G1804" s="88" t="str">
        <f t="shared" si="109"/>
        <v/>
      </c>
      <c r="H1804" s="88" t="str">
        <f t="shared" si="110"/>
        <v/>
      </c>
    </row>
    <row r="1805" spans="2:8" ht="11.25" customHeight="1" x14ac:dyDescent="0.2">
      <c r="B1805" s="91"/>
      <c r="C1805" s="92"/>
      <c r="D1805" s="293" t="str">
        <f t="shared" si="108"/>
        <v/>
      </c>
      <c r="E1805" s="91" t="str">
        <f t="shared" si="111"/>
        <v/>
      </c>
      <c r="F1805" s="295"/>
      <c r="G1805" s="88" t="str">
        <f t="shared" si="109"/>
        <v/>
      </c>
      <c r="H1805" s="88" t="str">
        <f t="shared" si="110"/>
        <v/>
      </c>
    </row>
    <row r="1806" spans="2:8" ht="11.25" customHeight="1" x14ac:dyDescent="0.2">
      <c r="B1806" s="91"/>
      <c r="C1806" s="92"/>
      <c r="D1806" s="293" t="str">
        <f t="shared" si="108"/>
        <v/>
      </c>
      <c r="E1806" s="91" t="str">
        <f t="shared" si="111"/>
        <v/>
      </c>
      <c r="F1806" s="295"/>
      <c r="G1806" s="88" t="str">
        <f t="shared" si="109"/>
        <v/>
      </c>
      <c r="H1806" s="88" t="str">
        <f t="shared" si="110"/>
        <v/>
      </c>
    </row>
    <row r="1807" spans="2:8" ht="11.25" customHeight="1" x14ac:dyDescent="0.2">
      <c r="B1807" s="91"/>
      <c r="C1807" s="92"/>
      <c r="D1807" s="293" t="str">
        <f t="shared" si="108"/>
        <v/>
      </c>
      <c r="E1807" s="91" t="str">
        <f t="shared" si="111"/>
        <v/>
      </c>
      <c r="F1807" s="295"/>
      <c r="G1807" s="88" t="str">
        <f t="shared" si="109"/>
        <v/>
      </c>
      <c r="H1807" s="88" t="str">
        <f t="shared" si="110"/>
        <v/>
      </c>
    </row>
    <row r="1808" spans="2:8" ht="11.25" customHeight="1" x14ac:dyDescent="0.2">
      <c r="B1808" s="91"/>
      <c r="C1808" s="92"/>
      <c r="D1808" s="293" t="str">
        <f t="shared" si="108"/>
        <v/>
      </c>
      <c r="E1808" s="91" t="str">
        <f t="shared" si="111"/>
        <v/>
      </c>
      <c r="F1808" s="295"/>
      <c r="G1808" s="88" t="str">
        <f t="shared" si="109"/>
        <v/>
      </c>
      <c r="H1808" s="88" t="str">
        <f t="shared" si="110"/>
        <v/>
      </c>
    </row>
    <row r="1809" spans="2:8" ht="11.25" customHeight="1" x14ac:dyDescent="0.2">
      <c r="B1809" s="91"/>
      <c r="C1809" s="92"/>
      <c r="D1809" s="293" t="str">
        <f t="shared" si="108"/>
        <v/>
      </c>
      <c r="E1809" s="91" t="str">
        <f t="shared" si="111"/>
        <v/>
      </c>
      <c r="F1809" s="295"/>
      <c r="G1809" s="88" t="str">
        <f t="shared" si="109"/>
        <v/>
      </c>
      <c r="H1809" s="88" t="str">
        <f t="shared" si="110"/>
        <v/>
      </c>
    </row>
    <row r="1810" spans="2:8" ht="11.25" customHeight="1" x14ac:dyDescent="0.2">
      <c r="B1810" s="91"/>
      <c r="C1810" s="92"/>
      <c r="D1810" s="293" t="str">
        <f t="shared" si="108"/>
        <v/>
      </c>
      <c r="E1810" s="91" t="str">
        <f t="shared" si="111"/>
        <v/>
      </c>
      <c r="F1810" s="295"/>
      <c r="G1810" s="88" t="str">
        <f t="shared" si="109"/>
        <v/>
      </c>
      <c r="H1810" s="88" t="str">
        <f t="shared" si="110"/>
        <v/>
      </c>
    </row>
    <row r="1811" spans="2:8" ht="11.25" customHeight="1" x14ac:dyDescent="0.2">
      <c r="B1811" s="91"/>
      <c r="C1811" s="92"/>
      <c r="D1811" s="293" t="str">
        <f t="shared" si="108"/>
        <v/>
      </c>
      <c r="E1811" s="91" t="str">
        <f t="shared" si="111"/>
        <v/>
      </c>
      <c r="F1811" s="295"/>
      <c r="G1811" s="88" t="str">
        <f t="shared" si="109"/>
        <v/>
      </c>
      <c r="H1811" s="88" t="str">
        <f t="shared" si="110"/>
        <v/>
      </c>
    </row>
    <row r="1812" spans="2:8" ht="11.25" customHeight="1" x14ac:dyDescent="0.2">
      <c r="B1812" s="91"/>
      <c r="C1812" s="92"/>
      <c r="D1812" s="293" t="str">
        <f t="shared" si="108"/>
        <v/>
      </c>
      <c r="E1812" s="91" t="str">
        <f t="shared" si="111"/>
        <v/>
      </c>
      <c r="F1812" s="295"/>
      <c r="G1812" s="88" t="str">
        <f t="shared" si="109"/>
        <v/>
      </c>
      <c r="H1812" s="88" t="str">
        <f t="shared" si="110"/>
        <v/>
      </c>
    </row>
    <row r="1813" spans="2:8" ht="11.25" customHeight="1" x14ac:dyDescent="0.2">
      <c r="B1813" s="91"/>
      <c r="C1813" s="92"/>
      <c r="D1813" s="293" t="str">
        <f t="shared" si="108"/>
        <v/>
      </c>
      <c r="E1813" s="91" t="str">
        <f t="shared" si="111"/>
        <v/>
      </c>
      <c r="F1813" s="295"/>
      <c r="G1813" s="88" t="str">
        <f t="shared" si="109"/>
        <v/>
      </c>
      <c r="H1813" s="88" t="str">
        <f t="shared" si="110"/>
        <v/>
      </c>
    </row>
    <row r="1814" spans="2:8" ht="11.25" customHeight="1" x14ac:dyDescent="0.2">
      <c r="B1814" s="91"/>
      <c r="C1814" s="92"/>
      <c r="D1814" s="293" t="str">
        <f t="shared" si="108"/>
        <v/>
      </c>
      <c r="E1814" s="91" t="str">
        <f t="shared" si="111"/>
        <v/>
      </c>
      <c r="F1814" s="295"/>
      <c r="G1814" s="88" t="str">
        <f t="shared" si="109"/>
        <v/>
      </c>
      <c r="H1814" s="88" t="str">
        <f t="shared" si="110"/>
        <v/>
      </c>
    </row>
    <row r="1815" spans="2:8" ht="11.25" customHeight="1" x14ac:dyDescent="0.2">
      <c r="B1815" s="91"/>
      <c r="C1815" s="92"/>
      <c r="D1815" s="293" t="str">
        <f t="shared" si="108"/>
        <v/>
      </c>
      <c r="E1815" s="91" t="str">
        <f t="shared" si="111"/>
        <v/>
      </c>
      <c r="F1815" s="295"/>
      <c r="G1815" s="88" t="str">
        <f t="shared" si="109"/>
        <v/>
      </c>
      <c r="H1815" s="88" t="str">
        <f t="shared" si="110"/>
        <v/>
      </c>
    </row>
    <row r="1816" spans="2:8" ht="11.25" customHeight="1" x14ac:dyDescent="0.2">
      <c r="B1816" s="91"/>
      <c r="C1816" s="92"/>
      <c r="D1816" s="293" t="str">
        <f t="shared" ref="D1816:D1879" si="112">IF($B1816="","","SP_LASTSALEPRICE")</f>
        <v/>
      </c>
      <c r="E1816" s="91" t="str">
        <f t="shared" si="111"/>
        <v/>
      </c>
      <c r="F1816" s="295"/>
      <c r="G1816" s="88" t="str">
        <f t="shared" ref="G1816:G1879" si="113">IF(OR($C1816="",$C1817=""),"",IFERROR((C1816/C1817-1)*100,0))</f>
        <v/>
      </c>
      <c r="H1816" s="88" t="str">
        <f t="shared" ref="H1816:H1879" si="114">IF(OR($F1816="",$F1817=""),"",IFERROR((F1816/F1817-1)*100,0))</f>
        <v/>
      </c>
    </row>
    <row r="1817" spans="2:8" ht="11.25" customHeight="1" x14ac:dyDescent="0.2">
      <c r="B1817" s="91"/>
      <c r="C1817" s="92"/>
      <c r="D1817" s="293" t="str">
        <f t="shared" si="112"/>
        <v/>
      </c>
      <c r="E1817" s="91" t="str">
        <f t="shared" ref="E1817:E1880" si="115">IF($B1817="","",IF(WEEKDAY($B1817,11)=6,$B1817-1,IF(WEEKDAY($B1817,11)=7,$B1817-2,$B1817)))</f>
        <v/>
      </c>
      <c r="F1817" s="295"/>
      <c r="G1817" s="88" t="str">
        <f t="shared" si="113"/>
        <v/>
      </c>
      <c r="H1817" s="88" t="str">
        <f t="shared" si="114"/>
        <v/>
      </c>
    </row>
    <row r="1818" spans="2:8" ht="11.25" customHeight="1" x14ac:dyDescent="0.2">
      <c r="B1818" s="91"/>
      <c r="C1818" s="92"/>
      <c r="D1818" s="293" t="str">
        <f t="shared" si="112"/>
        <v/>
      </c>
      <c r="E1818" s="91" t="str">
        <f t="shared" si="115"/>
        <v/>
      </c>
      <c r="F1818" s="295"/>
      <c r="G1818" s="88" t="str">
        <f t="shared" si="113"/>
        <v/>
      </c>
      <c r="H1818" s="88" t="str">
        <f t="shared" si="114"/>
        <v/>
      </c>
    </row>
    <row r="1819" spans="2:8" ht="11.25" customHeight="1" x14ac:dyDescent="0.2">
      <c r="B1819" s="91"/>
      <c r="C1819" s="92"/>
      <c r="D1819" s="293" t="str">
        <f t="shared" si="112"/>
        <v/>
      </c>
      <c r="E1819" s="91" t="str">
        <f t="shared" si="115"/>
        <v/>
      </c>
      <c r="F1819" s="295"/>
      <c r="G1819" s="88" t="str">
        <f t="shared" si="113"/>
        <v/>
      </c>
      <c r="H1819" s="88" t="str">
        <f t="shared" si="114"/>
        <v/>
      </c>
    </row>
    <row r="1820" spans="2:8" ht="11.25" customHeight="1" x14ac:dyDescent="0.2">
      <c r="B1820" s="91"/>
      <c r="C1820" s="92"/>
      <c r="D1820" s="293" t="str">
        <f t="shared" si="112"/>
        <v/>
      </c>
      <c r="E1820" s="91" t="str">
        <f t="shared" si="115"/>
        <v/>
      </c>
      <c r="F1820" s="295"/>
      <c r="G1820" s="88" t="str">
        <f t="shared" si="113"/>
        <v/>
      </c>
      <c r="H1820" s="88" t="str">
        <f t="shared" si="114"/>
        <v/>
      </c>
    </row>
    <row r="1821" spans="2:8" ht="11.25" customHeight="1" x14ac:dyDescent="0.2">
      <c r="B1821" s="91"/>
      <c r="C1821" s="92"/>
      <c r="D1821" s="293" t="str">
        <f t="shared" si="112"/>
        <v/>
      </c>
      <c r="E1821" s="91" t="str">
        <f t="shared" si="115"/>
        <v/>
      </c>
      <c r="F1821" s="295"/>
      <c r="G1821" s="88" t="str">
        <f t="shared" si="113"/>
        <v/>
      </c>
      <c r="H1821" s="88" t="str">
        <f t="shared" si="114"/>
        <v/>
      </c>
    </row>
    <row r="1822" spans="2:8" ht="11.25" customHeight="1" x14ac:dyDescent="0.2">
      <c r="B1822" s="91"/>
      <c r="C1822" s="92"/>
      <c r="D1822" s="293" t="str">
        <f t="shared" si="112"/>
        <v/>
      </c>
      <c r="E1822" s="91" t="str">
        <f t="shared" si="115"/>
        <v/>
      </c>
      <c r="F1822" s="295"/>
      <c r="G1822" s="88" t="str">
        <f t="shared" si="113"/>
        <v/>
      </c>
      <c r="H1822" s="88" t="str">
        <f t="shared" si="114"/>
        <v/>
      </c>
    </row>
    <row r="1823" spans="2:8" ht="11.25" customHeight="1" x14ac:dyDescent="0.2">
      <c r="B1823" s="91"/>
      <c r="C1823" s="92"/>
      <c r="D1823" s="293" t="str">
        <f t="shared" si="112"/>
        <v/>
      </c>
      <c r="E1823" s="91" t="str">
        <f t="shared" si="115"/>
        <v/>
      </c>
      <c r="F1823" s="295"/>
      <c r="G1823" s="88" t="str">
        <f t="shared" si="113"/>
        <v/>
      </c>
      <c r="H1823" s="88" t="str">
        <f t="shared" si="114"/>
        <v/>
      </c>
    </row>
    <row r="1824" spans="2:8" ht="11.25" customHeight="1" x14ac:dyDescent="0.2">
      <c r="B1824" s="91"/>
      <c r="C1824" s="92"/>
      <c r="D1824" s="293" t="str">
        <f t="shared" si="112"/>
        <v/>
      </c>
      <c r="E1824" s="91" t="str">
        <f t="shared" si="115"/>
        <v/>
      </c>
      <c r="F1824" s="295"/>
      <c r="G1824" s="88" t="str">
        <f t="shared" si="113"/>
        <v/>
      </c>
      <c r="H1824" s="88" t="str">
        <f t="shared" si="114"/>
        <v/>
      </c>
    </row>
    <row r="1825" spans="2:8" ht="11.25" customHeight="1" x14ac:dyDescent="0.2">
      <c r="B1825" s="91"/>
      <c r="C1825" s="92"/>
      <c r="D1825" s="293" t="str">
        <f t="shared" si="112"/>
        <v/>
      </c>
      <c r="E1825" s="91" t="str">
        <f t="shared" si="115"/>
        <v/>
      </c>
      <c r="F1825" s="295"/>
      <c r="G1825" s="88" t="str">
        <f t="shared" si="113"/>
        <v/>
      </c>
      <c r="H1825" s="88" t="str">
        <f t="shared" si="114"/>
        <v/>
      </c>
    </row>
    <row r="1826" spans="2:8" ht="11.25" customHeight="1" x14ac:dyDescent="0.2">
      <c r="B1826" s="91"/>
      <c r="C1826" s="92"/>
      <c r="D1826" s="293" t="str">
        <f t="shared" si="112"/>
        <v/>
      </c>
      <c r="E1826" s="91" t="str">
        <f t="shared" si="115"/>
        <v/>
      </c>
      <c r="F1826" s="295"/>
      <c r="G1826" s="88" t="str">
        <f t="shared" si="113"/>
        <v/>
      </c>
      <c r="H1826" s="88" t="str">
        <f t="shared" si="114"/>
        <v/>
      </c>
    </row>
    <row r="1827" spans="2:8" ht="11.25" customHeight="1" x14ac:dyDescent="0.2">
      <c r="B1827" s="91"/>
      <c r="C1827" s="92"/>
      <c r="D1827" s="293" t="str">
        <f t="shared" si="112"/>
        <v/>
      </c>
      <c r="E1827" s="91" t="str">
        <f t="shared" si="115"/>
        <v/>
      </c>
      <c r="F1827" s="295"/>
      <c r="G1827" s="88" t="str">
        <f t="shared" si="113"/>
        <v/>
      </c>
      <c r="H1827" s="88" t="str">
        <f t="shared" si="114"/>
        <v/>
      </c>
    </row>
    <row r="1828" spans="2:8" ht="11.25" customHeight="1" x14ac:dyDescent="0.2">
      <c r="B1828" s="91"/>
      <c r="C1828" s="92"/>
      <c r="D1828" s="293" t="str">
        <f t="shared" si="112"/>
        <v/>
      </c>
      <c r="E1828" s="91" t="str">
        <f t="shared" si="115"/>
        <v/>
      </c>
      <c r="F1828" s="295"/>
      <c r="G1828" s="88" t="str">
        <f t="shared" si="113"/>
        <v/>
      </c>
      <c r="H1828" s="88" t="str">
        <f t="shared" si="114"/>
        <v/>
      </c>
    </row>
    <row r="1829" spans="2:8" ht="11.25" customHeight="1" x14ac:dyDescent="0.2">
      <c r="B1829" s="91"/>
      <c r="C1829" s="92"/>
      <c r="D1829" s="293" t="str">
        <f t="shared" si="112"/>
        <v/>
      </c>
      <c r="E1829" s="91" t="str">
        <f t="shared" si="115"/>
        <v/>
      </c>
      <c r="F1829" s="295"/>
      <c r="G1829" s="88" t="str">
        <f t="shared" si="113"/>
        <v/>
      </c>
      <c r="H1829" s="88" t="str">
        <f t="shared" si="114"/>
        <v/>
      </c>
    </row>
    <row r="1830" spans="2:8" ht="11.25" customHeight="1" x14ac:dyDescent="0.2">
      <c r="B1830" s="91"/>
      <c r="C1830" s="92"/>
      <c r="D1830" s="293" t="str">
        <f t="shared" si="112"/>
        <v/>
      </c>
      <c r="E1830" s="91" t="str">
        <f t="shared" si="115"/>
        <v/>
      </c>
      <c r="F1830" s="295"/>
      <c r="G1830" s="88" t="str">
        <f t="shared" si="113"/>
        <v/>
      </c>
      <c r="H1830" s="88" t="str">
        <f t="shared" si="114"/>
        <v/>
      </c>
    </row>
    <row r="1831" spans="2:8" ht="11.25" customHeight="1" x14ac:dyDescent="0.2">
      <c r="B1831" s="91"/>
      <c r="C1831" s="92"/>
      <c r="D1831" s="293" t="str">
        <f t="shared" si="112"/>
        <v/>
      </c>
      <c r="E1831" s="91" t="str">
        <f t="shared" si="115"/>
        <v/>
      </c>
      <c r="F1831" s="295"/>
      <c r="G1831" s="88" t="str">
        <f t="shared" si="113"/>
        <v/>
      </c>
      <c r="H1831" s="88" t="str">
        <f t="shared" si="114"/>
        <v/>
      </c>
    </row>
    <row r="1832" spans="2:8" ht="11.25" customHeight="1" x14ac:dyDescent="0.2">
      <c r="B1832" s="91"/>
      <c r="C1832" s="92"/>
      <c r="D1832" s="293" t="str">
        <f t="shared" si="112"/>
        <v/>
      </c>
      <c r="E1832" s="91" t="str">
        <f t="shared" si="115"/>
        <v/>
      </c>
      <c r="F1832" s="295"/>
      <c r="G1832" s="88" t="str">
        <f t="shared" si="113"/>
        <v/>
      </c>
      <c r="H1832" s="88" t="str">
        <f t="shared" si="114"/>
        <v/>
      </c>
    </row>
    <row r="1833" spans="2:8" ht="11.25" customHeight="1" x14ac:dyDescent="0.2">
      <c r="B1833" s="91"/>
      <c r="C1833" s="92"/>
      <c r="D1833" s="293" t="str">
        <f t="shared" si="112"/>
        <v/>
      </c>
      <c r="E1833" s="91" t="str">
        <f t="shared" si="115"/>
        <v/>
      </c>
      <c r="F1833" s="295"/>
      <c r="G1833" s="88" t="str">
        <f t="shared" si="113"/>
        <v/>
      </c>
      <c r="H1833" s="88" t="str">
        <f t="shared" si="114"/>
        <v/>
      </c>
    </row>
    <row r="1834" spans="2:8" ht="11.25" customHeight="1" x14ac:dyDescent="0.2">
      <c r="B1834" s="91"/>
      <c r="C1834" s="92"/>
      <c r="D1834" s="293" t="str">
        <f t="shared" si="112"/>
        <v/>
      </c>
      <c r="E1834" s="91" t="str">
        <f t="shared" si="115"/>
        <v/>
      </c>
      <c r="F1834" s="295"/>
      <c r="G1834" s="88" t="str">
        <f t="shared" si="113"/>
        <v/>
      </c>
      <c r="H1834" s="88" t="str">
        <f t="shared" si="114"/>
        <v/>
      </c>
    </row>
    <row r="1835" spans="2:8" ht="11.25" customHeight="1" x14ac:dyDescent="0.2">
      <c r="B1835" s="91"/>
      <c r="C1835" s="92"/>
      <c r="D1835" s="293" t="str">
        <f t="shared" si="112"/>
        <v/>
      </c>
      <c r="E1835" s="91" t="str">
        <f t="shared" si="115"/>
        <v/>
      </c>
      <c r="F1835" s="295"/>
      <c r="G1835" s="88" t="str">
        <f t="shared" si="113"/>
        <v/>
      </c>
      <c r="H1835" s="88" t="str">
        <f t="shared" si="114"/>
        <v/>
      </c>
    </row>
    <row r="1836" spans="2:8" ht="11.25" customHeight="1" x14ac:dyDescent="0.2">
      <c r="B1836" s="91"/>
      <c r="C1836" s="92"/>
      <c r="D1836" s="293" t="str">
        <f t="shared" si="112"/>
        <v/>
      </c>
      <c r="E1836" s="91" t="str">
        <f t="shared" si="115"/>
        <v/>
      </c>
      <c r="F1836" s="295"/>
      <c r="G1836" s="88" t="str">
        <f t="shared" si="113"/>
        <v/>
      </c>
      <c r="H1836" s="88" t="str">
        <f t="shared" si="114"/>
        <v/>
      </c>
    </row>
    <row r="1837" spans="2:8" ht="11.25" customHeight="1" x14ac:dyDescent="0.2">
      <c r="B1837" s="91"/>
      <c r="C1837" s="92"/>
      <c r="D1837" s="293" t="str">
        <f t="shared" si="112"/>
        <v/>
      </c>
      <c r="E1837" s="91" t="str">
        <f t="shared" si="115"/>
        <v/>
      </c>
      <c r="F1837" s="295"/>
      <c r="G1837" s="88" t="str">
        <f t="shared" si="113"/>
        <v/>
      </c>
      <c r="H1837" s="88" t="str">
        <f t="shared" si="114"/>
        <v/>
      </c>
    </row>
    <row r="1838" spans="2:8" ht="11.25" customHeight="1" x14ac:dyDescent="0.2">
      <c r="B1838" s="91"/>
      <c r="C1838" s="92"/>
      <c r="D1838" s="293" t="str">
        <f t="shared" si="112"/>
        <v/>
      </c>
      <c r="E1838" s="91" t="str">
        <f t="shared" si="115"/>
        <v/>
      </c>
      <c r="F1838" s="295"/>
      <c r="G1838" s="88" t="str">
        <f t="shared" si="113"/>
        <v/>
      </c>
      <c r="H1838" s="88" t="str">
        <f t="shared" si="114"/>
        <v/>
      </c>
    </row>
    <row r="1839" spans="2:8" ht="11.25" customHeight="1" x14ac:dyDescent="0.2">
      <c r="B1839" s="91"/>
      <c r="C1839" s="92"/>
      <c r="D1839" s="293" t="str">
        <f t="shared" si="112"/>
        <v/>
      </c>
      <c r="E1839" s="91" t="str">
        <f t="shared" si="115"/>
        <v/>
      </c>
      <c r="F1839" s="295"/>
      <c r="G1839" s="88" t="str">
        <f t="shared" si="113"/>
        <v/>
      </c>
      <c r="H1839" s="88" t="str">
        <f t="shared" si="114"/>
        <v/>
      </c>
    </row>
    <row r="1840" spans="2:8" ht="11.25" customHeight="1" x14ac:dyDescent="0.2">
      <c r="B1840" s="91"/>
      <c r="C1840" s="92"/>
      <c r="D1840" s="293" t="str">
        <f t="shared" si="112"/>
        <v/>
      </c>
      <c r="E1840" s="91" t="str">
        <f t="shared" si="115"/>
        <v/>
      </c>
      <c r="F1840" s="295"/>
      <c r="G1840" s="88" t="str">
        <f t="shared" si="113"/>
        <v/>
      </c>
      <c r="H1840" s="88" t="str">
        <f t="shared" si="114"/>
        <v/>
      </c>
    </row>
    <row r="1841" spans="2:8" ht="11.25" customHeight="1" x14ac:dyDescent="0.2">
      <c r="B1841" s="91"/>
      <c r="C1841" s="92"/>
      <c r="D1841" s="293" t="str">
        <f t="shared" si="112"/>
        <v/>
      </c>
      <c r="E1841" s="91" t="str">
        <f t="shared" si="115"/>
        <v/>
      </c>
      <c r="F1841" s="295"/>
      <c r="G1841" s="88" t="str">
        <f t="shared" si="113"/>
        <v/>
      </c>
      <c r="H1841" s="88" t="str">
        <f t="shared" si="114"/>
        <v/>
      </c>
    </row>
    <row r="1842" spans="2:8" ht="11.25" customHeight="1" x14ac:dyDescent="0.2">
      <c r="B1842" s="91"/>
      <c r="C1842" s="92"/>
      <c r="D1842" s="293" t="str">
        <f t="shared" si="112"/>
        <v/>
      </c>
      <c r="E1842" s="91" t="str">
        <f t="shared" si="115"/>
        <v/>
      </c>
      <c r="F1842" s="295"/>
      <c r="G1842" s="88" t="str">
        <f t="shared" si="113"/>
        <v/>
      </c>
      <c r="H1842" s="88" t="str">
        <f t="shared" si="114"/>
        <v/>
      </c>
    </row>
    <row r="1843" spans="2:8" ht="11.25" customHeight="1" x14ac:dyDescent="0.2">
      <c r="B1843" s="91"/>
      <c r="C1843" s="92"/>
      <c r="D1843" s="293" t="str">
        <f t="shared" si="112"/>
        <v/>
      </c>
      <c r="E1843" s="91" t="str">
        <f t="shared" si="115"/>
        <v/>
      </c>
      <c r="F1843" s="295"/>
      <c r="G1843" s="88" t="str">
        <f t="shared" si="113"/>
        <v/>
      </c>
      <c r="H1843" s="88" t="str">
        <f t="shared" si="114"/>
        <v/>
      </c>
    </row>
    <row r="1844" spans="2:8" ht="11.25" customHeight="1" x14ac:dyDescent="0.2">
      <c r="B1844" s="91"/>
      <c r="C1844" s="92"/>
      <c r="D1844" s="293" t="str">
        <f t="shared" si="112"/>
        <v/>
      </c>
      <c r="E1844" s="91" t="str">
        <f t="shared" si="115"/>
        <v/>
      </c>
      <c r="F1844" s="295"/>
      <c r="G1844" s="88" t="str">
        <f t="shared" si="113"/>
        <v/>
      </c>
      <c r="H1844" s="88" t="str">
        <f t="shared" si="114"/>
        <v/>
      </c>
    </row>
    <row r="1845" spans="2:8" ht="11.25" customHeight="1" x14ac:dyDescent="0.2">
      <c r="B1845" s="91"/>
      <c r="C1845" s="92"/>
      <c r="D1845" s="293" t="str">
        <f t="shared" si="112"/>
        <v/>
      </c>
      <c r="E1845" s="91" t="str">
        <f t="shared" si="115"/>
        <v/>
      </c>
      <c r="F1845" s="295"/>
      <c r="G1845" s="88" t="str">
        <f t="shared" si="113"/>
        <v/>
      </c>
      <c r="H1845" s="88" t="str">
        <f t="shared" si="114"/>
        <v/>
      </c>
    </row>
    <row r="1846" spans="2:8" ht="11.25" customHeight="1" x14ac:dyDescent="0.2">
      <c r="B1846" s="91"/>
      <c r="C1846" s="92"/>
      <c r="D1846" s="293" t="str">
        <f t="shared" si="112"/>
        <v/>
      </c>
      <c r="E1846" s="91" t="str">
        <f t="shared" si="115"/>
        <v/>
      </c>
      <c r="F1846" s="295"/>
      <c r="G1846" s="88" t="str">
        <f t="shared" si="113"/>
        <v/>
      </c>
      <c r="H1846" s="88" t="str">
        <f t="shared" si="114"/>
        <v/>
      </c>
    </row>
    <row r="1847" spans="2:8" ht="11.25" customHeight="1" x14ac:dyDescent="0.2">
      <c r="B1847" s="91"/>
      <c r="C1847" s="92"/>
      <c r="D1847" s="293" t="str">
        <f t="shared" si="112"/>
        <v/>
      </c>
      <c r="E1847" s="91" t="str">
        <f t="shared" si="115"/>
        <v/>
      </c>
      <c r="F1847" s="295"/>
      <c r="G1847" s="88" t="str">
        <f t="shared" si="113"/>
        <v/>
      </c>
      <c r="H1847" s="88" t="str">
        <f t="shared" si="114"/>
        <v/>
      </c>
    </row>
    <row r="1848" spans="2:8" ht="11.25" customHeight="1" x14ac:dyDescent="0.2">
      <c r="B1848" s="91"/>
      <c r="C1848" s="92"/>
      <c r="D1848" s="293" t="str">
        <f t="shared" si="112"/>
        <v/>
      </c>
      <c r="E1848" s="91" t="str">
        <f t="shared" si="115"/>
        <v/>
      </c>
      <c r="F1848" s="295"/>
      <c r="G1848" s="88" t="str">
        <f t="shared" si="113"/>
        <v/>
      </c>
      <c r="H1848" s="88" t="str">
        <f t="shared" si="114"/>
        <v/>
      </c>
    </row>
    <row r="1849" spans="2:8" ht="11.25" customHeight="1" x14ac:dyDescent="0.2">
      <c r="B1849" s="91"/>
      <c r="C1849" s="92"/>
      <c r="D1849" s="293" t="str">
        <f t="shared" si="112"/>
        <v/>
      </c>
      <c r="E1849" s="91" t="str">
        <f t="shared" si="115"/>
        <v/>
      </c>
      <c r="F1849" s="295"/>
      <c r="G1849" s="88" t="str">
        <f t="shared" si="113"/>
        <v/>
      </c>
      <c r="H1849" s="88" t="str">
        <f t="shared" si="114"/>
        <v/>
      </c>
    </row>
    <row r="1850" spans="2:8" ht="11.25" customHeight="1" x14ac:dyDescent="0.2">
      <c r="B1850" s="91"/>
      <c r="C1850" s="92"/>
      <c r="D1850" s="293" t="str">
        <f t="shared" si="112"/>
        <v/>
      </c>
      <c r="E1850" s="91" t="str">
        <f t="shared" si="115"/>
        <v/>
      </c>
      <c r="F1850" s="295"/>
      <c r="G1850" s="88" t="str">
        <f t="shared" si="113"/>
        <v/>
      </c>
      <c r="H1850" s="88" t="str">
        <f t="shared" si="114"/>
        <v/>
      </c>
    </row>
    <row r="1851" spans="2:8" ht="11.25" customHeight="1" x14ac:dyDescent="0.2">
      <c r="B1851" s="91"/>
      <c r="C1851" s="92"/>
      <c r="D1851" s="293" t="str">
        <f t="shared" si="112"/>
        <v/>
      </c>
      <c r="E1851" s="91" t="str">
        <f t="shared" si="115"/>
        <v/>
      </c>
      <c r="F1851" s="295"/>
      <c r="G1851" s="88" t="str">
        <f t="shared" si="113"/>
        <v/>
      </c>
      <c r="H1851" s="88" t="str">
        <f t="shared" si="114"/>
        <v/>
      </c>
    </row>
    <row r="1852" spans="2:8" ht="11.25" customHeight="1" x14ac:dyDescent="0.2">
      <c r="B1852" s="91"/>
      <c r="C1852" s="92"/>
      <c r="D1852" s="293" t="str">
        <f t="shared" si="112"/>
        <v/>
      </c>
      <c r="E1852" s="91" t="str">
        <f t="shared" si="115"/>
        <v/>
      </c>
      <c r="F1852" s="295"/>
      <c r="G1852" s="88" t="str">
        <f t="shared" si="113"/>
        <v/>
      </c>
      <c r="H1852" s="88" t="str">
        <f t="shared" si="114"/>
        <v/>
      </c>
    </row>
    <row r="1853" spans="2:8" ht="11.25" customHeight="1" x14ac:dyDescent="0.2">
      <c r="B1853" s="91"/>
      <c r="C1853" s="92"/>
      <c r="D1853" s="293" t="str">
        <f t="shared" si="112"/>
        <v/>
      </c>
      <c r="E1853" s="91" t="str">
        <f t="shared" si="115"/>
        <v/>
      </c>
      <c r="F1853" s="295"/>
      <c r="G1853" s="88" t="str">
        <f t="shared" si="113"/>
        <v/>
      </c>
      <c r="H1853" s="88" t="str">
        <f t="shared" si="114"/>
        <v/>
      </c>
    </row>
    <row r="1854" spans="2:8" ht="11.25" customHeight="1" x14ac:dyDescent="0.2">
      <c r="B1854" s="91"/>
      <c r="C1854" s="92"/>
      <c r="D1854" s="293" t="str">
        <f t="shared" si="112"/>
        <v/>
      </c>
      <c r="E1854" s="91" t="str">
        <f t="shared" si="115"/>
        <v/>
      </c>
      <c r="F1854" s="295"/>
      <c r="G1854" s="88" t="str">
        <f t="shared" si="113"/>
        <v/>
      </c>
      <c r="H1854" s="88" t="str">
        <f t="shared" si="114"/>
        <v/>
      </c>
    </row>
    <row r="1855" spans="2:8" ht="11.25" customHeight="1" x14ac:dyDescent="0.2">
      <c r="B1855" s="91"/>
      <c r="C1855" s="92"/>
      <c r="D1855" s="293" t="str">
        <f t="shared" si="112"/>
        <v/>
      </c>
      <c r="E1855" s="91" t="str">
        <f t="shared" si="115"/>
        <v/>
      </c>
      <c r="F1855" s="295"/>
      <c r="G1855" s="88" t="str">
        <f t="shared" si="113"/>
        <v/>
      </c>
      <c r="H1855" s="88" t="str">
        <f t="shared" si="114"/>
        <v/>
      </c>
    </row>
    <row r="1856" spans="2:8" ht="11.25" customHeight="1" x14ac:dyDescent="0.2">
      <c r="B1856" s="91"/>
      <c r="C1856" s="92"/>
      <c r="D1856" s="293" t="str">
        <f t="shared" si="112"/>
        <v/>
      </c>
      <c r="E1856" s="91" t="str">
        <f t="shared" si="115"/>
        <v/>
      </c>
      <c r="F1856" s="295"/>
      <c r="G1856" s="88" t="str">
        <f t="shared" si="113"/>
        <v/>
      </c>
      <c r="H1856" s="88" t="str">
        <f t="shared" si="114"/>
        <v/>
      </c>
    </row>
    <row r="1857" spans="2:8" ht="11.25" customHeight="1" x14ac:dyDescent="0.2">
      <c r="B1857" s="91"/>
      <c r="C1857" s="92"/>
      <c r="D1857" s="293" t="str">
        <f t="shared" si="112"/>
        <v/>
      </c>
      <c r="E1857" s="91" t="str">
        <f t="shared" si="115"/>
        <v/>
      </c>
      <c r="F1857" s="295"/>
      <c r="G1857" s="88" t="str">
        <f t="shared" si="113"/>
        <v/>
      </c>
      <c r="H1857" s="88" t="str">
        <f t="shared" si="114"/>
        <v/>
      </c>
    </row>
    <row r="1858" spans="2:8" ht="11.25" customHeight="1" x14ac:dyDescent="0.2">
      <c r="B1858" s="91"/>
      <c r="C1858" s="92"/>
      <c r="D1858" s="293" t="str">
        <f t="shared" si="112"/>
        <v/>
      </c>
      <c r="E1858" s="91" t="str">
        <f t="shared" si="115"/>
        <v/>
      </c>
      <c r="F1858" s="295"/>
      <c r="G1858" s="88" t="str">
        <f t="shared" si="113"/>
        <v/>
      </c>
      <c r="H1858" s="88" t="str">
        <f t="shared" si="114"/>
        <v/>
      </c>
    </row>
    <row r="1859" spans="2:8" ht="11.25" customHeight="1" x14ac:dyDescent="0.2">
      <c r="B1859" s="91"/>
      <c r="C1859" s="92"/>
      <c r="D1859" s="293" t="str">
        <f t="shared" si="112"/>
        <v/>
      </c>
      <c r="E1859" s="91" t="str">
        <f t="shared" si="115"/>
        <v/>
      </c>
      <c r="F1859" s="295"/>
      <c r="G1859" s="88" t="str">
        <f t="shared" si="113"/>
        <v/>
      </c>
      <c r="H1859" s="88" t="str">
        <f t="shared" si="114"/>
        <v/>
      </c>
    </row>
    <row r="1860" spans="2:8" ht="11.25" customHeight="1" x14ac:dyDescent="0.2">
      <c r="B1860" s="91"/>
      <c r="C1860" s="92"/>
      <c r="D1860" s="293" t="str">
        <f t="shared" si="112"/>
        <v/>
      </c>
      <c r="E1860" s="91" t="str">
        <f t="shared" si="115"/>
        <v/>
      </c>
      <c r="F1860" s="295"/>
      <c r="G1860" s="88" t="str">
        <f t="shared" si="113"/>
        <v/>
      </c>
      <c r="H1860" s="88" t="str">
        <f t="shared" si="114"/>
        <v/>
      </c>
    </row>
    <row r="1861" spans="2:8" ht="11.25" customHeight="1" x14ac:dyDescent="0.2">
      <c r="B1861" s="91"/>
      <c r="C1861" s="92"/>
      <c r="D1861" s="293" t="str">
        <f t="shared" si="112"/>
        <v/>
      </c>
      <c r="E1861" s="91" t="str">
        <f t="shared" si="115"/>
        <v/>
      </c>
      <c r="F1861" s="295"/>
      <c r="G1861" s="88" t="str">
        <f t="shared" si="113"/>
        <v/>
      </c>
      <c r="H1861" s="88" t="str">
        <f t="shared" si="114"/>
        <v/>
      </c>
    </row>
    <row r="1862" spans="2:8" ht="11.25" customHeight="1" x14ac:dyDescent="0.2">
      <c r="B1862" s="91"/>
      <c r="C1862" s="92"/>
      <c r="D1862" s="293" t="str">
        <f t="shared" si="112"/>
        <v/>
      </c>
      <c r="E1862" s="91" t="str">
        <f t="shared" si="115"/>
        <v/>
      </c>
      <c r="F1862" s="295"/>
      <c r="G1862" s="88" t="str">
        <f t="shared" si="113"/>
        <v/>
      </c>
      <c r="H1862" s="88" t="str">
        <f t="shared" si="114"/>
        <v/>
      </c>
    </row>
    <row r="1863" spans="2:8" ht="11.25" customHeight="1" x14ac:dyDescent="0.2">
      <c r="B1863" s="91"/>
      <c r="C1863" s="92"/>
      <c r="D1863" s="293" t="str">
        <f t="shared" si="112"/>
        <v/>
      </c>
      <c r="E1863" s="91" t="str">
        <f t="shared" si="115"/>
        <v/>
      </c>
      <c r="F1863" s="295"/>
      <c r="G1863" s="88" t="str">
        <f t="shared" si="113"/>
        <v/>
      </c>
      <c r="H1863" s="88" t="str">
        <f t="shared" si="114"/>
        <v/>
      </c>
    </row>
    <row r="1864" spans="2:8" ht="11.25" customHeight="1" x14ac:dyDescent="0.2">
      <c r="B1864" s="91"/>
      <c r="C1864" s="92"/>
      <c r="D1864" s="293" t="str">
        <f t="shared" si="112"/>
        <v/>
      </c>
      <c r="E1864" s="91" t="str">
        <f t="shared" si="115"/>
        <v/>
      </c>
      <c r="F1864" s="295"/>
      <c r="G1864" s="88" t="str">
        <f t="shared" si="113"/>
        <v/>
      </c>
      <c r="H1864" s="88" t="str">
        <f t="shared" si="114"/>
        <v/>
      </c>
    </row>
    <row r="1865" spans="2:8" ht="11.25" customHeight="1" x14ac:dyDescent="0.2">
      <c r="B1865" s="91"/>
      <c r="C1865" s="92"/>
      <c r="D1865" s="293" t="str">
        <f t="shared" si="112"/>
        <v/>
      </c>
      <c r="E1865" s="91" t="str">
        <f t="shared" si="115"/>
        <v/>
      </c>
      <c r="F1865" s="295"/>
      <c r="G1865" s="88" t="str">
        <f t="shared" si="113"/>
        <v/>
      </c>
      <c r="H1865" s="88" t="str">
        <f t="shared" si="114"/>
        <v/>
      </c>
    </row>
    <row r="1866" spans="2:8" ht="11.25" customHeight="1" x14ac:dyDescent="0.2">
      <c r="B1866" s="91"/>
      <c r="C1866" s="92"/>
      <c r="D1866" s="293" t="str">
        <f t="shared" si="112"/>
        <v/>
      </c>
      <c r="E1866" s="91" t="str">
        <f t="shared" si="115"/>
        <v/>
      </c>
      <c r="F1866" s="295"/>
      <c r="G1866" s="88" t="str">
        <f t="shared" si="113"/>
        <v/>
      </c>
      <c r="H1866" s="88" t="str">
        <f t="shared" si="114"/>
        <v/>
      </c>
    </row>
    <row r="1867" spans="2:8" ht="11.25" customHeight="1" x14ac:dyDescent="0.2">
      <c r="B1867" s="91"/>
      <c r="C1867" s="92"/>
      <c r="D1867" s="293" t="str">
        <f t="shared" si="112"/>
        <v/>
      </c>
      <c r="E1867" s="91" t="str">
        <f t="shared" si="115"/>
        <v/>
      </c>
      <c r="F1867" s="295"/>
      <c r="G1867" s="88" t="str">
        <f t="shared" si="113"/>
        <v/>
      </c>
      <c r="H1867" s="88" t="str">
        <f t="shared" si="114"/>
        <v/>
      </c>
    </row>
    <row r="1868" spans="2:8" ht="11.25" customHeight="1" x14ac:dyDescent="0.2">
      <c r="B1868" s="91"/>
      <c r="C1868" s="92"/>
      <c r="D1868" s="293" t="str">
        <f t="shared" si="112"/>
        <v/>
      </c>
      <c r="E1868" s="91" t="str">
        <f t="shared" si="115"/>
        <v/>
      </c>
      <c r="F1868" s="295"/>
      <c r="G1868" s="88" t="str">
        <f t="shared" si="113"/>
        <v/>
      </c>
      <c r="H1868" s="88" t="str">
        <f t="shared" si="114"/>
        <v/>
      </c>
    </row>
    <row r="1869" spans="2:8" ht="11.25" customHeight="1" x14ac:dyDescent="0.2">
      <c r="B1869" s="91"/>
      <c r="C1869" s="92"/>
      <c r="D1869" s="293" t="str">
        <f t="shared" si="112"/>
        <v/>
      </c>
      <c r="E1869" s="91" t="str">
        <f t="shared" si="115"/>
        <v/>
      </c>
      <c r="F1869" s="295"/>
      <c r="G1869" s="88" t="str">
        <f t="shared" si="113"/>
        <v/>
      </c>
      <c r="H1869" s="88" t="str">
        <f t="shared" si="114"/>
        <v/>
      </c>
    </row>
    <row r="1870" spans="2:8" ht="11.25" customHeight="1" x14ac:dyDescent="0.2">
      <c r="B1870" s="91"/>
      <c r="C1870" s="92"/>
      <c r="D1870" s="293" t="str">
        <f t="shared" si="112"/>
        <v/>
      </c>
      <c r="E1870" s="91" t="str">
        <f t="shared" si="115"/>
        <v/>
      </c>
      <c r="F1870" s="295"/>
      <c r="G1870" s="88" t="str">
        <f t="shared" si="113"/>
        <v/>
      </c>
      <c r="H1870" s="88" t="str">
        <f t="shared" si="114"/>
        <v/>
      </c>
    </row>
    <row r="1871" spans="2:8" ht="11.25" customHeight="1" x14ac:dyDescent="0.2">
      <c r="B1871" s="91"/>
      <c r="C1871" s="92"/>
      <c r="D1871" s="293" t="str">
        <f t="shared" si="112"/>
        <v/>
      </c>
      <c r="E1871" s="91" t="str">
        <f t="shared" si="115"/>
        <v/>
      </c>
      <c r="F1871" s="295"/>
      <c r="G1871" s="88" t="str">
        <f t="shared" si="113"/>
        <v/>
      </c>
      <c r="H1871" s="88" t="str">
        <f t="shared" si="114"/>
        <v/>
      </c>
    </row>
    <row r="1872" spans="2:8" ht="11.25" customHeight="1" x14ac:dyDescent="0.2">
      <c r="B1872" s="91"/>
      <c r="C1872" s="92"/>
      <c r="D1872" s="293" t="str">
        <f t="shared" si="112"/>
        <v/>
      </c>
      <c r="E1872" s="91" t="str">
        <f t="shared" si="115"/>
        <v/>
      </c>
      <c r="F1872" s="295"/>
      <c r="G1872" s="88" t="str">
        <f t="shared" si="113"/>
        <v/>
      </c>
      <c r="H1872" s="88" t="str">
        <f t="shared" si="114"/>
        <v/>
      </c>
    </row>
    <row r="1873" spans="2:8" ht="11.25" customHeight="1" x14ac:dyDescent="0.2">
      <c r="B1873" s="91"/>
      <c r="C1873" s="92"/>
      <c r="D1873" s="293" t="str">
        <f t="shared" si="112"/>
        <v/>
      </c>
      <c r="E1873" s="91" t="str">
        <f t="shared" si="115"/>
        <v/>
      </c>
      <c r="F1873" s="295"/>
      <c r="G1873" s="88" t="str">
        <f t="shared" si="113"/>
        <v/>
      </c>
      <c r="H1873" s="88" t="str">
        <f t="shared" si="114"/>
        <v/>
      </c>
    </row>
    <row r="1874" spans="2:8" ht="11.25" customHeight="1" x14ac:dyDescent="0.2">
      <c r="B1874" s="91"/>
      <c r="C1874" s="92"/>
      <c r="D1874" s="293" t="str">
        <f t="shared" si="112"/>
        <v/>
      </c>
      <c r="E1874" s="91" t="str">
        <f t="shared" si="115"/>
        <v/>
      </c>
      <c r="F1874" s="295"/>
      <c r="G1874" s="88" t="str">
        <f t="shared" si="113"/>
        <v/>
      </c>
      <c r="H1874" s="88" t="str">
        <f t="shared" si="114"/>
        <v/>
      </c>
    </row>
    <row r="1875" spans="2:8" ht="11.25" customHeight="1" x14ac:dyDescent="0.2">
      <c r="B1875" s="91"/>
      <c r="C1875" s="92"/>
      <c r="D1875" s="293" t="str">
        <f t="shared" si="112"/>
        <v/>
      </c>
      <c r="E1875" s="91" t="str">
        <f t="shared" si="115"/>
        <v/>
      </c>
      <c r="F1875" s="295"/>
      <c r="G1875" s="88" t="str">
        <f t="shared" si="113"/>
        <v/>
      </c>
      <c r="H1875" s="88" t="str">
        <f t="shared" si="114"/>
        <v/>
      </c>
    </row>
    <row r="1876" spans="2:8" ht="11.25" customHeight="1" x14ac:dyDescent="0.2">
      <c r="B1876" s="91"/>
      <c r="C1876" s="92"/>
      <c r="D1876" s="293" t="str">
        <f t="shared" si="112"/>
        <v/>
      </c>
      <c r="E1876" s="91" t="str">
        <f t="shared" si="115"/>
        <v/>
      </c>
      <c r="F1876" s="295"/>
      <c r="G1876" s="88" t="str">
        <f t="shared" si="113"/>
        <v/>
      </c>
      <c r="H1876" s="88" t="str">
        <f t="shared" si="114"/>
        <v/>
      </c>
    </row>
    <row r="1877" spans="2:8" ht="11.25" customHeight="1" x14ac:dyDescent="0.2">
      <c r="B1877" s="91"/>
      <c r="C1877" s="92"/>
      <c r="D1877" s="293" t="str">
        <f t="shared" si="112"/>
        <v/>
      </c>
      <c r="E1877" s="91" t="str">
        <f t="shared" si="115"/>
        <v/>
      </c>
      <c r="F1877" s="295"/>
      <c r="G1877" s="88" t="str">
        <f t="shared" si="113"/>
        <v/>
      </c>
      <c r="H1877" s="88" t="str">
        <f t="shared" si="114"/>
        <v/>
      </c>
    </row>
    <row r="1878" spans="2:8" ht="11.25" customHeight="1" x14ac:dyDescent="0.2">
      <c r="B1878" s="91"/>
      <c r="C1878" s="92"/>
      <c r="D1878" s="293" t="str">
        <f t="shared" si="112"/>
        <v/>
      </c>
      <c r="E1878" s="91" t="str">
        <f t="shared" si="115"/>
        <v/>
      </c>
      <c r="F1878" s="295"/>
      <c r="G1878" s="88" t="str">
        <f t="shared" si="113"/>
        <v/>
      </c>
      <c r="H1878" s="88" t="str">
        <f t="shared" si="114"/>
        <v/>
      </c>
    </row>
    <row r="1879" spans="2:8" ht="11.25" customHeight="1" x14ac:dyDescent="0.2">
      <c r="B1879" s="91"/>
      <c r="C1879" s="92"/>
      <c r="D1879" s="293" t="str">
        <f t="shared" si="112"/>
        <v/>
      </c>
      <c r="E1879" s="91" t="str">
        <f t="shared" si="115"/>
        <v/>
      </c>
      <c r="F1879" s="295"/>
      <c r="G1879" s="88" t="str">
        <f t="shared" si="113"/>
        <v/>
      </c>
      <c r="H1879" s="88" t="str">
        <f t="shared" si="114"/>
        <v/>
      </c>
    </row>
    <row r="1880" spans="2:8" ht="11.25" customHeight="1" x14ac:dyDescent="0.2">
      <c r="B1880" s="91"/>
      <c r="C1880" s="92"/>
      <c r="D1880" s="293" t="str">
        <f t="shared" ref="D1880:D1943" si="116">IF($B1880="","","SP_LASTSALEPRICE")</f>
        <v/>
      </c>
      <c r="E1880" s="91" t="str">
        <f t="shared" si="115"/>
        <v/>
      </c>
      <c r="F1880" s="295"/>
      <c r="G1880" s="88" t="str">
        <f t="shared" ref="G1880:G1943" si="117">IF(OR($C1880="",$C1881=""),"",IFERROR((C1880/C1881-1)*100,0))</f>
        <v/>
      </c>
      <c r="H1880" s="88" t="str">
        <f t="shared" ref="H1880:H1943" si="118">IF(OR($F1880="",$F1881=""),"",IFERROR((F1880/F1881-1)*100,0))</f>
        <v/>
      </c>
    </row>
    <row r="1881" spans="2:8" ht="11.25" customHeight="1" x14ac:dyDescent="0.2">
      <c r="B1881" s="91"/>
      <c r="C1881" s="92"/>
      <c r="D1881" s="293" t="str">
        <f t="shared" si="116"/>
        <v/>
      </c>
      <c r="E1881" s="91" t="str">
        <f t="shared" ref="E1881:E1944" si="119">IF($B1881="","",IF(WEEKDAY($B1881,11)=6,$B1881-1,IF(WEEKDAY($B1881,11)=7,$B1881-2,$B1881)))</f>
        <v/>
      </c>
      <c r="F1881" s="295"/>
      <c r="G1881" s="88" t="str">
        <f t="shared" si="117"/>
        <v/>
      </c>
      <c r="H1881" s="88" t="str">
        <f t="shared" si="118"/>
        <v/>
      </c>
    </row>
    <row r="1882" spans="2:8" ht="11.25" customHeight="1" x14ac:dyDescent="0.2">
      <c r="B1882" s="91"/>
      <c r="C1882" s="92"/>
      <c r="D1882" s="293" t="str">
        <f t="shared" si="116"/>
        <v/>
      </c>
      <c r="E1882" s="91" t="str">
        <f t="shared" si="119"/>
        <v/>
      </c>
      <c r="F1882" s="295"/>
      <c r="G1882" s="88" t="str">
        <f t="shared" si="117"/>
        <v/>
      </c>
      <c r="H1882" s="88" t="str">
        <f t="shared" si="118"/>
        <v/>
      </c>
    </row>
    <row r="1883" spans="2:8" ht="11.25" customHeight="1" x14ac:dyDescent="0.2">
      <c r="B1883" s="91"/>
      <c r="C1883" s="92"/>
      <c r="D1883" s="293" t="str">
        <f t="shared" si="116"/>
        <v/>
      </c>
      <c r="E1883" s="91" t="str">
        <f t="shared" si="119"/>
        <v/>
      </c>
      <c r="F1883" s="295"/>
      <c r="G1883" s="88" t="str">
        <f t="shared" si="117"/>
        <v/>
      </c>
      <c r="H1883" s="88" t="str">
        <f t="shared" si="118"/>
        <v/>
      </c>
    </row>
    <row r="1884" spans="2:8" ht="11.25" customHeight="1" x14ac:dyDescent="0.2">
      <c r="B1884" s="91"/>
      <c r="C1884" s="92"/>
      <c r="D1884" s="293" t="str">
        <f t="shared" si="116"/>
        <v/>
      </c>
      <c r="E1884" s="91" t="str">
        <f t="shared" si="119"/>
        <v/>
      </c>
      <c r="F1884" s="295"/>
      <c r="G1884" s="88" t="str">
        <f t="shared" si="117"/>
        <v/>
      </c>
      <c r="H1884" s="88" t="str">
        <f t="shared" si="118"/>
        <v/>
      </c>
    </row>
    <row r="1885" spans="2:8" ht="11.25" customHeight="1" x14ac:dyDescent="0.2">
      <c r="B1885" s="91"/>
      <c r="C1885" s="92"/>
      <c r="D1885" s="293" t="str">
        <f t="shared" si="116"/>
        <v/>
      </c>
      <c r="E1885" s="91" t="str">
        <f t="shared" si="119"/>
        <v/>
      </c>
      <c r="F1885" s="295"/>
      <c r="G1885" s="88" t="str">
        <f t="shared" si="117"/>
        <v/>
      </c>
      <c r="H1885" s="88" t="str">
        <f t="shared" si="118"/>
        <v/>
      </c>
    </row>
    <row r="1886" spans="2:8" ht="11.25" customHeight="1" x14ac:dyDescent="0.2">
      <c r="B1886" s="91"/>
      <c r="C1886" s="92"/>
      <c r="D1886" s="293" t="str">
        <f t="shared" si="116"/>
        <v/>
      </c>
      <c r="E1886" s="91" t="str">
        <f t="shared" si="119"/>
        <v/>
      </c>
      <c r="F1886" s="295"/>
      <c r="G1886" s="88" t="str">
        <f t="shared" si="117"/>
        <v/>
      </c>
      <c r="H1886" s="88" t="str">
        <f t="shared" si="118"/>
        <v/>
      </c>
    </row>
    <row r="1887" spans="2:8" ht="11.25" customHeight="1" x14ac:dyDescent="0.2">
      <c r="B1887" s="91"/>
      <c r="C1887" s="92"/>
      <c r="D1887" s="293" t="str">
        <f t="shared" si="116"/>
        <v/>
      </c>
      <c r="E1887" s="91" t="str">
        <f t="shared" si="119"/>
        <v/>
      </c>
      <c r="F1887" s="295"/>
      <c r="G1887" s="88" t="str">
        <f t="shared" si="117"/>
        <v/>
      </c>
      <c r="H1887" s="88" t="str">
        <f t="shared" si="118"/>
        <v/>
      </c>
    </row>
    <row r="1888" spans="2:8" ht="11.25" customHeight="1" x14ac:dyDescent="0.2">
      <c r="B1888" s="91"/>
      <c r="C1888" s="92"/>
      <c r="D1888" s="293" t="str">
        <f t="shared" si="116"/>
        <v/>
      </c>
      <c r="E1888" s="91" t="str">
        <f t="shared" si="119"/>
        <v/>
      </c>
      <c r="F1888" s="295"/>
      <c r="G1888" s="88" t="str">
        <f t="shared" si="117"/>
        <v/>
      </c>
      <c r="H1888" s="88" t="str">
        <f t="shared" si="118"/>
        <v/>
      </c>
    </row>
    <row r="1889" spans="2:8" ht="11.25" customHeight="1" x14ac:dyDescent="0.2">
      <c r="B1889" s="91"/>
      <c r="C1889" s="92"/>
      <c r="D1889" s="293" t="str">
        <f t="shared" si="116"/>
        <v/>
      </c>
      <c r="E1889" s="91" t="str">
        <f t="shared" si="119"/>
        <v/>
      </c>
      <c r="F1889" s="295"/>
      <c r="G1889" s="88" t="str">
        <f t="shared" si="117"/>
        <v/>
      </c>
      <c r="H1889" s="88" t="str">
        <f t="shared" si="118"/>
        <v/>
      </c>
    </row>
    <row r="1890" spans="2:8" ht="11.25" customHeight="1" x14ac:dyDescent="0.2">
      <c r="B1890" s="91"/>
      <c r="C1890" s="92"/>
      <c r="D1890" s="293" t="str">
        <f t="shared" si="116"/>
        <v/>
      </c>
      <c r="E1890" s="91" t="str">
        <f t="shared" si="119"/>
        <v/>
      </c>
      <c r="F1890" s="295"/>
      <c r="G1890" s="88" t="str">
        <f t="shared" si="117"/>
        <v/>
      </c>
      <c r="H1890" s="88" t="str">
        <f t="shared" si="118"/>
        <v/>
      </c>
    </row>
    <row r="1891" spans="2:8" ht="11.25" customHeight="1" x14ac:dyDescent="0.2">
      <c r="B1891" s="91"/>
      <c r="C1891" s="92"/>
      <c r="D1891" s="293" t="str">
        <f t="shared" si="116"/>
        <v/>
      </c>
      <c r="E1891" s="91" t="str">
        <f t="shared" si="119"/>
        <v/>
      </c>
      <c r="F1891" s="295"/>
      <c r="G1891" s="88" t="str">
        <f t="shared" si="117"/>
        <v/>
      </c>
      <c r="H1891" s="88" t="str">
        <f t="shared" si="118"/>
        <v/>
      </c>
    </row>
    <row r="1892" spans="2:8" ht="11.25" customHeight="1" x14ac:dyDescent="0.2">
      <c r="B1892" s="91"/>
      <c r="C1892" s="92"/>
      <c r="D1892" s="293" t="str">
        <f t="shared" si="116"/>
        <v/>
      </c>
      <c r="E1892" s="91" t="str">
        <f t="shared" si="119"/>
        <v/>
      </c>
      <c r="F1892" s="295"/>
      <c r="G1892" s="88" t="str">
        <f t="shared" si="117"/>
        <v/>
      </c>
      <c r="H1892" s="88" t="str">
        <f t="shared" si="118"/>
        <v/>
      </c>
    </row>
    <row r="1893" spans="2:8" ht="11.25" customHeight="1" x14ac:dyDescent="0.2">
      <c r="B1893" s="91"/>
      <c r="C1893" s="92"/>
      <c r="D1893" s="293" t="str">
        <f t="shared" si="116"/>
        <v/>
      </c>
      <c r="E1893" s="91" t="str">
        <f t="shared" si="119"/>
        <v/>
      </c>
      <c r="F1893" s="295"/>
      <c r="G1893" s="88" t="str">
        <f t="shared" si="117"/>
        <v/>
      </c>
      <c r="H1893" s="88" t="str">
        <f t="shared" si="118"/>
        <v/>
      </c>
    </row>
    <row r="1894" spans="2:8" ht="11.25" customHeight="1" x14ac:dyDescent="0.2">
      <c r="B1894" s="91"/>
      <c r="C1894" s="92"/>
      <c r="D1894" s="293" t="str">
        <f t="shared" si="116"/>
        <v/>
      </c>
      <c r="E1894" s="91" t="str">
        <f t="shared" si="119"/>
        <v/>
      </c>
      <c r="F1894" s="295"/>
      <c r="G1894" s="88" t="str">
        <f t="shared" si="117"/>
        <v/>
      </c>
      <c r="H1894" s="88" t="str">
        <f t="shared" si="118"/>
        <v/>
      </c>
    </row>
    <row r="1895" spans="2:8" ht="11.25" customHeight="1" x14ac:dyDescent="0.2">
      <c r="B1895" s="91"/>
      <c r="C1895" s="92"/>
      <c r="D1895" s="293" t="str">
        <f t="shared" si="116"/>
        <v/>
      </c>
      <c r="E1895" s="91" t="str">
        <f t="shared" si="119"/>
        <v/>
      </c>
      <c r="F1895" s="295"/>
      <c r="G1895" s="88" t="str">
        <f t="shared" si="117"/>
        <v/>
      </c>
      <c r="H1895" s="88" t="str">
        <f t="shared" si="118"/>
        <v/>
      </c>
    </row>
    <row r="1896" spans="2:8" ht="11.25" customHeight="1" x14ac:dyDescent="0.2">
      <c r="B1896" s="91"/>
      <c r="C1896" s="92"/>
      <c r="D1896" s="293" t="str">
        <f t="shared" si="116"/>
        <v/>
      </c>
      <c r="E1896" s="91" t="str">
        <f t="shared" si="119"/>
        <v/>
      </c>
      <c r="F1896" s="295"/>
      <c r="G1896" s="88" t="str">
        <f t="shared" si="117"/>
        <v/>
      </c>
      <c r="H1896" s="88" t="str">
        <f t="shared" si="118"/>
        <v/>
      </c>
    </row>
    <row r="1897" spans="2:8" ht="11.25" customHeight="1" x14ac:dyDescent="0.2">
      <c r="B1897" s="91"/>
      <c r="C1897" s="92"/>
      <c r="D1897" s="293" t="str">
        <f t="shared" si="116"/>
        <v/>
      </c>
      <c r="E1897" s="91" t="str">
        <f t="shared" si="119"/>
        <v/>
      </c>
      <c r="F1897" s="295"/>
      <c r="G1897" s="88" t="str">
        <f t="shared" si="117"/>
        <v/>
      </c>
      <c r="H1897" s="88" t="str">
        <f t="shared" si="118"/>
        <v/>
      </c>
    </row>
    <row r="1898" spans="2:8" ht="11.25" customHeight="1" x14ac:dyDescent="0.2">
      <c r="B1898" s="91"/>
      <c r="C1898" s="92"/>
      <c r="D1898" s="293" t="str">
        <f t="shared" si="116"/>
        <v/>
      </c>
      <c r="E1898" s="91" t="str">
        <f t="shared" si="119"/>
        <v/>
      </c>
      <c r="F1898" s="295"/>
      <c r="G1898" s="88" t="str">
        <f t="shared" si="117"/>
        <v/>
      </c>
      <c r="H1898" s="88" t="str">
        <f t="shared" si="118"/>
        <v/>
      </c>
    </row>
    <row r="1899" spans="2:8" ht="11.25" customHeight="1" x14ac:dyDescent="0.2">
      <c r="B1899" s="91"/>
      <c r="C1899" s="92"/>
      <c r="D1899" s="293" t="str">
        <f t="shared" si="116"/>
        <v/>
      </c>
      <c r="E1899" s="91" t="str">
        <f t="shared" si="119"/>
        <v/>
      </c>
      <c r="F1899" s="295"/>
      <c r="G1899" s="88" t="str">
        <f t="shared" si="117"/>
        <v/>
      </c>
      <c r="H1899" s="88" t="str">
        <f t="shared" si="118"/>
        <v/>
      </c>
    </row>
    <row r="1900" spans="2:8" ht="11.25" customHeight="1" x14ac:dyDescent="0.2">
      <c r="B1900" s="91"/>
      <c r="C1900" s="92"/>
      <c r="D1900" s="293" t="str">
        <f t="shared" si="116"/>
        <v/>
      </c>
      <c r="E1900" s="91" t="str">
        <f t="shared" si="119"/>
        <v/>
      </c>
      <c r="F1900" s="295"/>
      <c r="G1900" s="88" t="str">
        <f t="shared" si="117"/>
        <v/>
      </c>
      <c r="H1900" s="88" t="str">
        <f t="shared" si="118"/>
        <v/>
      </c>
    </row>
    <row r="1901" spans="2:8" ht="11.25" customHeight="1" x14ac:dyDescent="0.2">
      <c r="B1901" s="91"/>
      <c r="C1901" s="92"/>
      <c r="D1901" s="293" t="str">
        <f t="shared" si="116"/>
        <v/>
      </c>
      <c r="E1901" s="91" t="str">
        <f t="shared" si="119"/>
        <v/>
      </c>
      <c r="F1901" s="295"/>
      <c r="G1901" s="88" t="str">
        <f t="shared" si="117"/>
        <v/>
      </c>
      <c r="H1901" s="88" t="str">
        <f t="shared" si="118"/>
        <v/>
      </c>
    </row>
    <row r="1902" spans="2:8" ht="11.25" customHeight="1" x14ac:dyDescent="0.2">
      <c r="B1902" s="91"/>
      <c r="C1902" s="92"/>
      <c r="D1902" s="293" t="str">
        <f t="shared" si="116"/>
        <v/>
      </c>
      <c r="E1902" s="91" t="str">
        <f t="shared" si="119"/>
        <v/>
      </c>
      <c r="F1902" s="295"/>
      <c r="G1902" s="88" t="str">
        <f t="shared" si="117"/>
        <v/>
      </c>
      <c r="H1902" s="88" t="str">
        <f t="shared" si="118"/>
        <v/>
      </c>
    </row>
    <row r="1903" spans="2:8" ht="11.25" customHeight="1" x14ac:dyDescent="0.2">
      <c r="B1903" s="91"/>
      <c r="C1903" s="92"/>
      <c r="D1903" s="293" t="str">
        <f t="shared" si="116"/>
        <v/>
      </c>
      <c r="E1903" s="91" t="str">
        <f t="shared" si="119"/>
        <v/>
      </c>
      <c r="F1903" s="295"/>
      <c r="G1903" s="88" t="str">
        <f t="shared" si="117"/>
        <v/>
      </c>
      <c r="H1903" s="88" t="str">
        <f t="shared" si="118"/>
        <v/>
      </c>
    </row>
    <row r="1904" spans="2:8" ht="11.25" customHeight="1" x14ac:dyDescent="0.2">
      <c r="B1904" s="91"/>
      <c r="C1904" s="92"/>
      <c r="D1904" s="293" t="str">
        <f t="shared" si="116"/>
        <v/>
      </c>
      <c r="E1904" s="91" t="str">
        <f t="shared" si="119"/>
        <v/>
      </c>
      <c r="F1904" s="295"/>
      <c r="G1904" s="88" t="str">
        <f t="shared" si="117"/>
        <v/>
      </c>
      <c r="H1904" s="88" t="str">
        <f t="shared" si="118"/>
        <v/>
      </c>
    </row>
    <row r="1905" spans="2:8" ht="11.25" customHeight="1" x14ac:dyDescent="0.2">
      <c r="B1905" s="91"/>
      <c r="C1905" s="92"/>
      <c r="D1905" s="293" t="str">
        <f t="shared" si="116"/>
        <v/>
      </c>
      <c r="E1905" s="91" t="str">
        <f t="shared" si="119"/>
        <v/>
      </c>
      <c r="F1905" s="295"/>
      <c r="G1905" s="88" t="str">
        <f t="shared" si="117"/>
        <v/>
      </c>
      <c r="H1905" s="88" t="str">
        <f t="shared" si="118"/>
        <v/>
      </c>
    </row>
    <row r="1906" spans="2:8" ht="11.25" customHeight="1" x14ac:dyDescent="0.2">
      <c r="B1906" s="91"/>
      <c r="C1906" s="92"/>
      <c r="D1906" s="293" t="str">
        <f t="shared" si="116"/>
        <v/>
      </c>
      <c r="E1906" s="91" t="str">
        <f t="shared" si="119"/>
        <v/>
      </c>
      <c r="F1906" s="295"/>
      <c r="G1906" s="88" t="str">
        <f t="shared" si="117"/>
        <v/>
      </c>
      <c r="H1906" s="88" t="str">
        <f t="shared" si="118"/>
        <v/>
      </c>
    </row>
    <row r="1907" spans="2:8" ht="11.25" customHeight="1" x14ac:dyDescent="0.2">
      <c r="B1907" s="91"/>
      <c r="C1907" s="92"/>
      <c r="D1907" s="293" t="str">
        <f t="shared" si="116"/>
        <v/>
      </c>
      <c r="E1907" s="91" t="str">
        <f t="shared" si="119"/>
        <v/>
      </c>
      <c r="F1907" s="295"/>
      <c r="G1907" s="88" t="str">
        <f t="shared" si="117"/>
        <v/>
      </c>
      <c r="H1907" s="88" t="str">
        <f t="shared" si="118"/>
        <v/>
      </c>
    </row>
    <row r="1908" spans="2:8" ht="11.25" customHeight="1" x14ac:dyDescent="0.2">
      <c r="B1908" s="91"/>
      <c r="C1908" s="92"/>
      <c r="D1908" s="293" t="str">
        <f t="shared" si="116"/>
        <v/>
      </c>
      <c r="E1908" s="91" t="str">
        <f t="shared" si="119"/>
        <v/>
      </c>
      <c r="F1908" s="295"/>
      <c r="G1908" s="88" t="str">
        <f t="shared" si="117"/>
        <v/>
      </c>
      <c r="H1908" s="88" t="str">
        <f t="shared" si="118"/>
        <v/>
      </c>
    </row>
    <row r="1909" spans="2:8" ht="11.25" customHeight="1" x14ac:dyDescent="0.2">
      <c r="B1909" s="91"/>
      <c r="C1909" s="92"/>
      <c r="D1909" s="293" t="str">
        <f t="shared" si="116"/>
        <v/>
      </c>
      <c r="E1909" s="91" t="str">
        <f t="shared" si="119"/>
        <v/>
      </c>
      <c r="F1909" s="295"/>
      <c r="G1909" s="88" t="str">
        <f t="shared" si="117"/>
        <v/>
      </c>
      <c r="H1909" s="88" t="str">
        <f t="shared" si="118"/>
        <v/>
      </c>
    </row>
    <row r="1910" spans="2:8" ht="11.25" customHeight="1" x14ac:dyDescent="0.2">
      <c r="B1910" s="91"/>
      <c r="C1910" s="92"/>
      <c r="D1910" s="293" t="str">
        <f t="shared" si="116"/>
        <v/>
      </c>
      <c r="E1910" s="91" t="str">
        <f t="shared" si="119"/>
        <v/>
      </c>
      <c r="F1910" s="295"/>
      <c r="G1910" s="88" t="str">
        <f t="shared" si="117"/>
        <v/>
      </c>
      <c r="H1910" s="88" t="str">
        <f t="shared" si="118"/>
        <v/>
      </c>
    </row>
    <row r="1911" spans="2:8" ht="11.25" customHeight="1" x14ac:dyDescent="0.2">
      <c r="B1911" s="91"/>
      <c r="C1911" s="92"/>
      <c r="D1911" s="293" t="str">
        <f t="shared" si="116"/>
        <v/>
      </c>
      <c r="E1911" s="91" t="str">
        <f t="shared" si="119"/>
        <v/>
      </c>
      <c r="F1911" s="295"/>
      <c r="G1911" s="88" t="str">
        <f t="shared" si="117"/>
        <v/>
      </c>
      <c r="H1911" s="88" t="str">
        <f t="shared" si="118"/>
        <v/>
      </c>
    </row>
    <row r="1912" spans="2:8" ht="11.25" customHeight="1" x14ac:dyDescent="0.2">
      <c r="B1912" s="91"/>
      <c r="C1912" s="92"/>
      <c r="D1912" s="293" t="str">
        <f t="shared" si="116"/>
        <v/>
      </c>
      <c r="E1912" s="91" t="str">
        <f t="shared" si="119"/>
        <v/>
      </c>
      <c r="F1912" s="295"/>
      <c r="G1912" s="88" t="str">
        <f t="shared" si="117"/>
        <v/>
      </c>
      <c r="H1912" s="88" t="str">
        <f t="shared" si="118"/>
        <v/>
      </c>
    </row>
    <row r="1913" spans="2:8" ht="11.25" customHeight="1" x14ac:dyDescent="0.2">
      <c r="B1913" s="91"/>
      <c r="C1913" s="92"/>
      <c r="D1913" s="293" t="str">
        <f t="shared" si="116"/>
        <v/>
      </c>
      <c r="E1913" s="91" t="str">
        <f t="shared" si="119"/>
        <v/>
      </c>
      <c r="F1913" s="295"/>
      <c r="G1913" s="88" t="str">
        <f t="shared" si="117"/>
        <v/>
      </c>
      <c r="H1913" s="88" t="str">
        <f t="shared" si="118"/>
        <v/>
      </c>
    </row>
    <row r="1914" spans="2:8" ht="11.25" customHeight="1" x14ac:dyDescent="0.2">
      <c r="B1914" s="91"/>
      <c r="C1914" s="92"/>
      <c r="D1914" s="293" t="str">
        <f t="shared" si="116"/>
        <v/>
      </c>
      <c r="E1914" s="91" t="str">
        <f t="shared" si="119"/>
        <v/>
      </c>
      <c r="F1914" s="295"/>
      <c r="G1914" s="88" t="str">
        <f t="shared" si="117"/>
        <v/>
      </c>
      <c r="H1914" s="88" t="str">
        <f t="shared" si="118"/>
        <v/>
      </c>
    </row>
    <row r="1915" spans="2:8" ht="11.25" customHeight="1" x14ac:dyDescent="0.2">
      <c r="B1915" s="91"/>
      <c r="C1915" s="92"/>
      <c r="D1915" s="293" t="str">
        <f t="shared" si="116"/>
        <v/>
      </c>
      <c r="E1915" s="91" t="str">
        <f t="shared" si="119"/>
        <v/>
      </c>
      <c r="F1915" s="295"/>
      <c r="G1915" s="88" t="str">
        <f t="shared" si="117"/>
        <v/>
      </c>
      <c r="H1915" s="88" t="str">
        <f t="shared" si="118"/>
        <v/>
      </c>
    </row>
    <row r="1916" spans="2:8" ht="11.25" customHeight="1" x14ac:dyDescent="0.2">
      <c r="B1916" s="91"/>
      <c r="C1916" s="92"/>
      <c r="D1916" s="293" t="str">
        <f t="shared" si="116"/>
        <v/>
      </c>
      <c r="E1916" s="91" t="str">
        <f t="shared" si="119"/>
        <v/>
      </c>
      <c r="F1916" s="295"/>
      <c r="G1916" s="88" t="str">
        <f t="shared" si="117"/>
        <v/>
      </c>
      <c r="H1916" s="88" t="str">
        <f t="shared" si="118"/>
        <v/>
      </c>
    </row>
    <row r="1917" spans="2:8" ht="11.25" customHeight="1" x14ac:dyDescent="0.2">
      <c r="B1917" s="91"/>
      <c r="C1917" s="92"/>
      <c r="D1917" s="293" t="str">
        <f t="shared" si="116"/>
        <v/>
      </c>
      <c r="E1917" s="91" t="str">
        <f t="shared" si="119"/>
        <v/>
      </c>
      <c r="F1917" s="295"/>
      <c r="G1917" s="88" t="str">
        <f t="shared" si="117"/>
        <v/>
      </c>
      <c r="H1917" s="88" t="str">
        <f t="shared" si="118"/>
        <v/>
      </c>
    </row>
    <row r="1918" spans="2:8" ht="11.25" customHeight="1" x14ac:dyDescent="0.2">
      <c r="B1918" s="91"/>
      <c r="C1918" s="92"/>
      <c r="D1918" s="293" t="str">
        <f t="shared" si="116"/>
        <v/>
      </c>
      <c r="E1918" s="91" t="str">
        <f t="shared" si="119"/>
        <v/>
      </c>
      <c r="F1918" s="295"/>
      <c r="G1918" s="88" t="str">
        <f t="shared" si="117"/>
        <v/>
      </c>
      <c r="H1918" s="88" t="str">
        <f t="shared" si="118"/>
        <v/>
      </c>
    </row>
    <row r="1919" spans="2:8" ht="11.25" customHeight="1" x14ac:dyDescent="0.2">
      <c r="B1919" s="91"/>
      <c r="C1919" s="92"/>
      <c r="D1919" s="293" t="str">
        <f t="shared" si="116"/>
        <v/>
      </c>
      <c r="E1919" s="91" t="str">
        <f t="shared" si="119"/>
        <v/>
      </c>
      <c r="F1919" s="295"/>
      <c r="G1919" s="88" t="str">
        <f t="shared" si="117"/>
        <v/>
      </c>
      <c r="H1919" s="88" t="str">
        <f t="shared" si="118"/>
        <v/>
      </c>
    </row>
    <row r="1920" spans="2:8" ht="11.25" customHeight="1" x14ac:dyDescent="0.2">
      <c r="B1920" s="91"/>
      <c r="C1920" s="92"/>
      <c r="D1920" s="293" t="str">
        <f t="shared" si="116"/>
        <v/>
      </c>
      <c r="E1920" s="91" t="str">
        <f t="shared" si="119"/>
        <v/>
      </c>
      <c r="F1920" s="295"/>
      <c r="G1920" s="88" t="str">
        <f t="shared" si="117"/>
        <v/>
      </c>
      <c r="H1920" s="88" t="str">
        <f t="shared" si="118"/>
        <v/>
      </c>
    </row>
    <row r="1921" spans="2:8" ht="11.25" customHeight="1" x14ac:dyDescent="0.2">
      <c r="B1921" s="91"/>
      <c r="C1921" s="92"/>
      <c r="D1921" s="293" t="str">
        <f t="shared" si="116"/>
        <v/>
      </c>
      <c r="E1921" s="91" t="str">
        <f t="shared" si="119"/>
        <v/>
      </c>
      <c r="F1921" s="295"/>
      <c r="G1921" s="88" t="str">
        <f t="shared" si="117"/>
        <v/>
      </c>
      <c r="H1921" s="88" t="str">
        <f t="shared" si="118"/>
        <v/>
      </c>
    </row>
    <row r="1922" spans="2:8" ht="11.25" customHeight="1" x14ac:dyDescent="0.2">
      <c r="B1922" s="91"/>
      <c r="C1922" s="92"/>
      <c r="D1922" s="293" t="str">
        <f t="shared" si="116"/>
        <v/>
      </c>
      <c r="E1922" s="91" t="str">
        <f t="shared" si="119"/>
        <v/>
      </c>
      <c r="F1922" s="295"/>
      <c r="G1922" s="88" t="str">
        <f t="shared" si="117"/>
        <v/>
      </c>
      <c r="H1922" s="88" t="str">
        <f t="shared" si="118"/>
        <v/>
      </c>
    </row>
    <row r="1923" spans="2:8" ht="11.25" customHeight="1" x14ac:dyDescent="0.2">
      <c r="B1923" s="91"/>
      <c r="C1923" s="92"/>
      <c r="D1923" s="293" t="str">
        <f t="shared" si="116"/>
        <v/>
      </c>
      <c r="E1923" s="91" t="str">
        <f t="shared" si="119"/>
        <v/>
      </c>
      <c r="F1923" s="295"/>
      <c r="G1923" s="88" t="str">
        <f t="shared" si="117"/>
        <v/>
      </c>
      <c r="H1923" s="88" t="str">
        <f t="shared" si="118"/>
        <v/>
      </c>
    </row>
    <row r="1924" spans="2:8" ht="11.25" customHeight="1" x14ac:dyDescent="0.2">
      <c r="B1924" s="91"/>
      <c r="C1924" s="92"/>
      <c r="D1924" s="293" t="str">
        <f t="shared" si="116"/>
        <v/>
      </c>
      <c r="E1924" s="91" t="str">
        <f t="shared" si="119"/>
        <v/>
      </c>
      <c r="F1924" s="295"/>
      <c r="G1924" s="88" t="str">
        <f t="shared" si="117"/>
        <v/>
      </c>
      <c r="H1924" s="88" t="str">
        <f t="shared" si="118"/>
        <v/>
      </c>
    </row>
    <row r="1925" spans="2:8" ht="11.25" customHeight="1" x14ac:dyDescent="0.2">
      <c r="B1925" s="91"/>
      <c r="C1925" s="92"/>
      <c r="D1925" s="293" t="str">
        <f t="shared" si="116"/>
        <v/>
      </c>
      <c r="E1925" s="91" t="str">
        <f t="shared" si="119"/>
        <v/>
      </c>
      <c r="F1925" s="295"/>
      <c r="G1925" s="88" t="str">
        <f t="shared" si="117"/>
        <v/>
      </c>
      <c r="H1925" s="88" t="str">
        <f t="shared" si="118"/>
        <v/>
      </c>
    </row>
    <row r="1926" spans="2:8" ht="11.25" customHeight="1" x14ac:dyDescent="0.2">
      <c r="B1926" s="91"/>
      <c r="C1926" s="92"/>
      <c r="D1926" s="293" t="str">
        <f t="shared" si="116"/>
        <v/>
      </c>
      <c r="E1926" s="91" t="str">
        <f t="shared" si="119"/>
        <v/>
      </c>
      <c r="F1926" s="295"/>
      <c r="G1926" s="88" t="str">
        <f t="shared" si="117"/>
        <v/>
      </c>
      <c r="H1926" s="88" t="str">
        <f t="shared" si="118"/>
        <v/>
      </c>
    </row>
    <row r="1927" spans="2:8" ht="11.25" customHeight="1" x14ac:dyDescent="0.2">
      <c r="B1927" s="91"/>
      <c r="C1927" s="92"/>
      <c r="D1927" s="293" t="str">
        <f t="shared" si="116"/>
        <v/>
      </c>
      <c r="E1927" s="91" t="str">
        <f t="shared" si="119"/>
        <v/>
      </c>
      <c r="F1927" s="295"/>
      <c r="G1927" s="88" t="str">
        <f t="shared" si="117"/>
        <v/>
      </c>
      <c r="H1927" s="88" t="str">
        <f t="shared" si="118"/>
        <v/>
      </c>
    </row>
    <row r="1928" spans="2:8" ht="11.25" customHeight="1" x14ac:dyDescent="0.2">
      <c r="B1928" s="91"/>
      <c r="C1928" s="92"/>
      <c r="D1928" s="293" t="str">
        <f t="shared" si="116"/>
        <v/>
      </c>
      <c r="E1928" s="91" t="str">
        <f t="shared" si="119"/>
        <v/>
      </c>
      <c r="F1928" s="295"/>
      <c r="G1928" s="88" t="str">
        <f t="shared" si="117"/>
        <v/>
      </c>
      <c r="H1928" s="88" t="str">
        <f t="shared" si="118"/>
        <v/>
      </c>
    </row>
    <row r="1929" spans="2:8" ht="11.25" customHeight="1" x14ac:dyDescent="0.2">
      <c r="B1929" s="91"/>
      <c r="C1929" s="92"/>
      <c r="D1929" s="293" t="str">
        <f t="shared" si="116"/>
        <v/>
      </c>
      <c r="E1929" s="91" t="str">
        <f t="shared" si="119"/>
        <v/>
      </c>
      <c r="F1929" s="295"/>
      <c r="G1929" s="88" t="str">
        <f t="shared" si="117"/>
        <v/>
      </c>
      <c r="H1929" s="88" t="str">
        <f t="shared" si="118"/>
        <v/>
      </c>
    </row>
    <row r="1930" spans="2:8" ht="11.25" customHeight="1" x14ac:dyDescent="0.2">
      <c r="B1930" s="91"/>
      <c r="C1930" s="92"/>
      <c r="D1930" s="293" t="str">
        <f t="shared" si="116"/>
        <v/>
      </c>
      <c r="E1930" s="91" t="str">
        <f t="shared" si="119"/>
        <v/>
      </c>
      <c r="F1930" s="295"/>
      <c r="G1930" s="88" t="str">
        <f t="shared" si="117"/>
        <v/>
      </c>
      <c r="H1930" s="88" t="str">
        <f t="shared" si="118"/>
        <v/>
      </c>
    </row>
    <row r="1931" spans="2:8" ht="11.25" customHeight="1" x14ac:dyDescent="0.2">
      <c r="B1931" s="91"/>
      <c r="C1931" s="92"/>
      <c r="D1931" s="293" t="str">
        <f t="shared" si="116"/>
        <v/>
      </c>
      <c r="E1931" s="91" t="str">
        <f t="shared" si="119"/>
        <v/>
      </c>
      <c r="F1931" s="295"/>
      <c r="G1931" s="88" t="str">
        <f t="shared" si="117"/>
        <v/>
      </c>
      <c r="H1931" s="88" t="str">
        <f t="shared" si="118"/>
        <v/>
      </c>
    </row>
    <row r="1932" spans="2:8" ht="11.25" customHeight="1" x14ac:dyDescent="0.2">
      <c r="B1932" s="91"/>
      <c r="C1932" s="92"/>
      <c r="D1932" s="293" t="str">
        <f t="shared" si="116"/>
        <v/>
      </c>
      <c r="E1932" s="91" t="str">
        <f t="shared" si="119"/>
        <v/>
      </c>
      <c r="F1932" s="295"/>
      <c r="G1932" s="88" t="str">
        <f t="shared" si="117"/>
        <v/>
      </c>
      <c r="H1932" s="88" t="str">
        <f t="shared" si="118"/>
        <v/>
      </c>
    </row>
    <row r="1933" spans="2:8" ht="11.25" customHeight="1" x14ac:dyDescent="0.2">
      <c r="B1933" s="91"/>
      <c r="C1933" s="92"/>
      <c r="D1933" s="293" t="str">
        <f t="shared" si="116"/>
        <v/>
      </c>
      <c r="E1933" s="91" t="str">
        <f t="shared" si="119"/>
        <v/>
      </c>
      <c r="F1933" s="295"/>
      <c r="G1933" s="88" t="str">
        <f t="shared" si="117"/>
        <v/>
      </c>
      <c r="H1933" s="88" t="str">
        <f t="shared" si="118"/>
        <v/>
      </c>
    </row>
    <row r="1934" spans="2:8" ht="11.25" customHeight="1" x14ac:dyDescent="0.2">
      <c r="B1934" s="91"/>
      <c r="C1934" s="92"/>
      <c r="D1934" s="293" t="str">
        <f t="shared" si="116"/>
        <v/>
      </c>
      <c r="E1934" s="91" t="str">
        <f t="shared" si="119"/>
        <v/>
      </c>
      <c r="F1934" s="295"/>
      <c r="G1934" s="88" t="str">
        <f t="shared" si="117"/>
        <v/>
      </c>
      <c r="H1934" s="88" t="str">
        <f t="shared" si="118"/>
        <v/>
      </c>
    </row>
    <row r="1935" spans="2:8" ht="11.25" customHeight="1" x14ac:dyDescent="0.2">
      <c r="B1935" s="91"/>
      <c r="C1935" s="92"/>
      <c r="D1935" s="293" t="str">
        <f t="shared" si="116"/>
        <v/>
      </c>
      <c r="E1935" s="91" t="str">
        <f t="shared" si="119"/>
        <v/>
      </c>
      <c r="F1935" s="295"/>
      <c r="G1935" s="88" t="str">
        <f t="shared" si="117"/>
        <v/>
      </c>
      <c r="H1935" s="88" t="str">
        <f t="shared" si="118"/>
        <v/>
      </c>
    </row>
    <row r="1936" spans="2:8" ht="11.25" customHeight="1" x14ac:dyDescent="0.2">
      <c r="B1936" s="91"/>
      <c r="C1936" s="92"/>
      <c r="D1936" s="293" t="str">
        <f t="shared" si="116"/>
        <v/>
      </c>
      <c r="E1936" s="91" t="str">
        <f t="shared" si="119"/>
        <v/>
      </c>
      <c r="F1936" s="295"/>
      <c r="G1936" s="88" t="str">
        <f t="shared" si="117"/>
        <v/>
      </c>
      <c r="H1936" s="88" t="str">
        <f t="shared" si="118"/>
        <v/>
      </c>
    </row>
    <row r="1937" spans="2:8" ht="11.25" customHeight="1" x14ac:dyDescent="0.2">
      <c r="B1937" s="91"/>
      <c r="C1937" s="92"/>
      <c r="D1937" s="293" t="str">
        <f t="shared" si="116"/>
        <v/>
      </c>
      <c r="E1937" s="91" t="str">
        <f t="shared" si="119"/>
        <v/>
      </c>
      <c r="F1937" s="295"/>
      <c r="G1937" s="88" t="str">
        <f t="shared" si="117"/>
        <v/>
      </c>
      <c r="H1937" s="88" t="str">
        <f t="shared" si="118"/>
        <v/>
      </c>
    </row>
    <row r="1938" spans="2:8" ht="11.25" customHeight="1" x14ac:dyDescent="0.2">
      <c r="B1938" s="91"/>
      <c r="C1938" s="92"/>
      <c r="D1938" s="293" t="str">
        <f t="shared" si="116"/>
        <v/>
      </c>
      <c r="E1938" s="91" t="str">
        <f t="shared" si="119"/>
        <v/>
      </c>
      <c r="F1938" s="295"/>
      <c r="G1938" s="88" t="str">
        <f t="shared" si="117"/>
        <v/>
      </c>
      <c r="H1938" s="88" t="str">
        <f t="shared" si="118"/>
        <v/>
      </c>
    </row>
    <row r="1939" spans="2:8" ht="11.25" customHeight="1" x14ac:dyDescent="0.2">
      <c r="B1939" s="91"/>
      <c r="C1939" s="92"/>
      <c r="D1939" s="293" t="str">
        <f t="shared" si="116"/>
        <v/>
      </c>
      <c r="E1939" s="91" t="str">
        <f t="shared" si="119"/>
        <v/>
      </c>
      <c r="F1939" s="295"/>
      <c r="G1939" s="88" t="str">
        <f t="shared" si="117"/>
        <v/>
      </c>
      <c r="H1939" s="88" t="str">
        <f t="shared" si="118"/>
        <v/>
      </c>
    </row>
    <row r="1940" spans="2:8" ht="11.25" customHeight="1" x14ac:dyDescent="0.2">
      <c r="B1940" s="91"/>
      <c r="C1940" s="92"/>
      <c r="D1940" s="293" t="str">
        <f t="shared" si="116"/>
        <v/>
      </c>
      <c r="E1940" s="91" t="str">
        <f t="shared" si="119"/>
        <v/>
      </c>
      <c r="F1940" s="295"/>
      <c r="G1940" s="88" t="str">
        <f t="shared" si="117"/>
        <v/>
      </c>
      <c r="H1940" s="88" t="str">
        <f t="shared" si="118"/>
        <v/>
      </c>
    </row>
    <row r="1941" spans="2:8" ht="11.25" customHeight="1" x14ac:dyDescent="0.2">
      <c r="B1941" s="91"/>
      <c r="C1941" s="92"/>
      <c r="D1941" s="293" t="str">
        <f t="shared" si="116"/>
        <v/>
      </c>
      <c r="E1941" s="91" t="str">
        <f t="shared" si="119"/>
        <v/>
      </c>
      <c r="F1941" s="295"/>
      <c r="G1941" s="88" t="str">
        <f t="shared" si="117"/>
        <v/>
      </c>
      <c r="H1941" s="88" t="str">
        <f t="shared" si="118"/>
        <v/>
      </c>
    </row>
    <row r="1942" spans="2:8" ht="11.25" customHeight="1" x14ac:dyDescent="0.2">
      <c r="B1942" s="91"/>
      <c r="C1942" s="92"/>
      <c r="D1942" s="293" t="str">
        <f t="shared" si="116"/>
        <v/>
      </c>
      <c r="E1942" s="91" t="str">
        <f t="shared" si="119"/>
        <v/>
      </c>
      <c r="F1942" s="295"/>
      <c r="G1942" s="88" t="str">
        <f t="shared" si="117"/>
        <v/>
      </c>
      <c r="H1942" s="88" t="str">
        <f t="shared" si="118"/>
        <v/>
      </c>
    </row>
    <row r="1943" spans="2:8" ht="11.25" customHeight="1" x14ac:dyDescent="0.2">
      <c r="B1943" s="91"/>
      <c r="C1943" s="92"/>
      <c r="D1943" s="293" t="str">
        <f t="shared" si="116"/>
        <v/>
      </c>
      <c r="E1943" s="91" t="str">
        <f t="shared" si="119"/>
        <v/>
      </c>
      <c r="F1943" s="295"/>
      <c r="G1943" s="88" t="str">
        <f t="shared" si="117"/>
        <v/>
      </c>
      <c r="H1943" s="88" t="str">
        <f t="shared" si="118"/>
        <v/>
      </c>
    </row>
    <row r="1944" spans="2:8" ht="11.25" customHeight="1" x14ac:dyDescent="0.2">
      <c r="B1944" s="91"/>
      <c r="C1944" s="92"/>
      <c r="D1944" s="293" t="str">
        <f t="shared" ref="D1944:D2007" si="120">IF($B1944="","","SP_LASTSALEPRICE")</f>
        <v/>
      </c>
      <c r="E1944" s="91" t="str">
        <f t="shared" si="119"/>
        <v/>
      </c>
      <c r="F1944" s="295"/>
      <c r="G1944" s="88" t="str">
        <f t="shared" ref="G1944:G2007" si="121">IF(OR($C1944="",$C1945=""),"",IFERROR((C1944/C1945-1)*100,0))</f>
        <v/>
      </c>
      <c r="H1944" s="88" t="str">
        <f t="shared" ref="H1944:H2007" si="122">IF(OR($F1944="",$F1945=""),"",IFERROR((F1944/F1945-1)*100,0))</f>
        <v/>
      </c>
    </row>
    <row r="1945" spans="2:8" ht="11.25" customHeight="1" x14ac:dyDescent="0.2">
      <c r="B1945" s="91"/>
      <c r="C1945" s="92"/>
      <c r="D1945" s="293" t="str">
        <f t="shared" si="120"/>
        <v/>
      </c>
      <c r="E1945" s="91" t="str">
        <f t="shared" ref="E1945:E2008" si="123">IF($B1945="","",IF(WEEKDAY($B1945,11)=6,$B1945-1,IF(WEEKDAY($B1945,11)=7,$B1945-2,$B1945)))</f>
        <v/>
      </c>
      <c r="F1945" s="295"/>
      <c r="G1945" s="88" t="str">
        <f t="shared" si="121"/>
        <v/>
      </c>
      <c r="H1945" s="88" t="str">
        <f t="shared" si="122"/>
        <v/>
      </c>
    </row>
    <row r="1946" spans="2:8" ht="11.25" customHeight="1" x14ac:dyDescent="0.2">
      <c r="B1946" s="91"/>
      <c r="C1946" s="92"/>
      <c r="D1946" s="293" t="str">
        <f t="shared" si="120"/>
        <v/>
      </c>
      <c r="E1946" s="91" t="str">
        <f t="shared" si="123"/>
        <v/>
      </c>
      <c r="F1946" s="295"/>
      <c r="G1946" s="88" t="str">
        <f t="shared" si="121"/>
        <v/>
      </c>
      <c r="H1946" s="88" t="str">
        <f t="shared" si="122"/>
        <v/>
      </c>
    </row>
    <row r="1947" spans="2:8" ht="11.25" customHeight="1" x14ac:dyDescent="0.2">
      <c r="B1947" s="91"/>
      <c r="C1947" s="92"/>
      <c r="D1947" s="293" t="str">
        <f t="shared" si="120"/>
        <v/>
      </c>
      <c r="E1947" s="91" t="str">
        <f t="shared" si="123"/>
        <v/>
      </c>
      <c r="F1947" s="295"/>
      <c r="G1947" s="88" t="str">
        <f t="shared" si="121"/>
        <v/>
      </c>
      <c r="H1947" s="88" t="str">
        <f t="shared" si="122"/>
        <v/>
      </c>
    </row>
    <row r="1948" spans="2:8" ht="11.25" customHeight="1" x14ac:dyDescent="0.2">
      <c r="B1948" s="91"/>
      <c r="C1948" s="92"/>
      <c r="D1948" s="293" t="str">
        <f t="shared" si="120"/>
        <v/>
      </c>
      <c r="E1948" s="91" t="str">
        <f t="shared" si="123"/>
        <v/>
      </c>
      <c r="F1948" s="295"/>
      <c r="G1948" s="88" t="str">
        <f t="shared" si="121"/>
        <v/>
      </c>
      <c r="H1948" s="88" t="str">
        <f t="shared" si="122"/>
        <v/>
      </c>
    </row>
    <row r="1949" spans="2:8" ht="11.25" customHeight="1" x14ac:dyDescent="0.2">
      <c r="B1949" s="91"/>
      <c r="C1949" s="92"/>
      <c r="D1949" s="293" t="str">
        <f t="shared" si="120"/>
        <v/>
      </c>
      <c r="E1949" s="91" t="str">
        <f t="shared" si="123"/>
        <v/>
      </c>
      <c r="F1949" s="295"/>
      <c r="G1949" s="88" t="str">
        <f t="shared" si="121"/>
        <v/>
      </c>
      <c r="H1949" s="88" t="str">
        <f t="shared" si="122"/>
        <v/>
      </c>
    </row>
    <row r="1950" spans="2:8" ht="11.25" customHeight="1" x14ac:dyDescent="0.2">
      <c r="B1950" s="91"/>
      <c r="C1950" s="92"/>
      <c r="D1950" s="293" t="str">
        <f t="shared" si="120"/>
        <v/>
      </c>
      <c r="E1950" s="91" t="str">
        <f t="shared" si="123"/>
        <v/>
      </c>
      <c r="F1950" s="295"/>
      <c r="G1950" s="88" t="str">
        <f t="shared" si="121"/>
        <v/>
      </c>
      <c r="H1950" s="88" t="str">
        <f t="shared" si="122"/>
        <v/>
      </c>
    </row>
    <row r="1951" spans="2:8" ht="11.25" customHeight="1" x14ac:dyDescent="0.2">
      <c r="B1951" s="91"/>
      <c r="C1951" s="92"/>
      <c r="D1951" s="293" t="str">
        <f t="shared" si="120"/>
        <v/>
      </c>
      <c r="E1951" s="91" t="str">
        <f t="shared" si="123"/>
        <v/>
      </c>
      <c r="F1951" s="295"/>
      <c r="G1951" s="88" t="str">
        <f t="shared" si="121"/>
        <v/>
      </c>
      <c r="H1951" s="88" t="str">
        <f t="shared" si="122"/>
        <v/>
      </c>
    </row>
    <row r="1952" spans="2:8" ht="11.25" customHeight="1" x14ac:dyDescent="0.2">
      <c r="B1952" s="91"/>
      <c r="C1952" s="92"/>
      <c r="D1952" s="293" t="str">
        <f t="shared" si="120"/>
        <v/>
      </c>
      <c r="E1952" s="91" t="str">
        <f t="shared" si="123"/>
        <v/>
      </c>
      <c r="F1952" s="295"/>
      <c r="G1952" s="88" t="str">
        <f t="shared" si="121"/>
        <v/>
      </c>
      <c r="H1952" s="88" t="str">
        <f t="shared" si="122"/>
        <v/>
      </c>
    </row>
    <row r="1953" spans="2:8" ht="11.25" customHeight="1" x14ac:dyDescent="0.2">
      <c r="B1953" s="91"/>
      <c r="C1953" s="92"/>
      <c r="D1953" s="293" t="str">
        <f t="shared" si="120"/>
        <v/>
      </c>
      <c r="E1953" s="91" t="str">
        <f t="shared" si="123"/>
        <v/>
      </c>
      <c r="F1953" s="295"/>
      <c r="G1953" s="88" t="str">
        <f t="shared" si="121"/>
        <v/>
      </c>
      <c r="H1953" s="88" t="str">
        <f t="shared" si="122"/>
        <v/>
      </c>
    </row>
    <row r="1954" spans="2:8" ht="11.25" customHeight="1" x14ac:dyDescent="0.2">
      <c r="B1954" s="91"/>
      <c r="C1954" s="92"/>
      <c r="D1954" s="293" t="str">
        <f t="shared" si="120"/>
        <v/>
      </c>
      <c r="E1954" s="91" t="str">
        <f t="shared" si="123"/>
        <v/>
      </c>
      <c r="F1954" s="295"/>
      <c r="G1954" s="88" t="str">
        <f t="shared" si="121"/>
        <v/>
      </c>
      <c r="H1954" s="88" t="str">
        <f t="shared" si="122"/>
        <v/>
      </c>
    </row>
    <row r="1955" spans="2:8" ht="11.25" customHeight="1" x14ac:dyDescent="0.2">
      <c r="B1955" s="91"/>
      <c r="C1955" s="92"/>
      <c r="D1955" s="293" t="str">
        <f t="shared" si="120"/>
        <v/>
      </c>
      <c r="E1955" s="91" t="str">
        <f t="shared" si="123"/>
        <v/>
      </c>
      <c r="F1955" s="295"/>
      <c r="G1955" s="88" t="str">
        <f t="shared" si="121"/>
        <v/>
      </c>
      <c r="H1955" s="88" t="str">
        <f t="shared" si="122"/>
        <v/>
      </c>
    </row>
    <row r="1956" spans="2:8" ht="11.25" customHeight="1" x14ac:dyDescent="0.2">
      <c r="B1956" s="91"/>
      <c r="C1956" s="92"/>
      <c r="D1956" s="293" t="str">
        <f t="shared" si="120"/>
        <v/>
      </c>
      <c r="E1956" s="91" t="str">
        <f t="shared" si="123"/>
        <v/>
      </c>
      <c r="F1956" s="295"/>
      <c r="G1956" s="88" t="str">
        <f t="shared" si="121"/>
        <v/>
      </c>
      <c r="H1956" s="88" t="str">
        <f t="shared" si="122"/>
        <v/>
      </c>
    </row>
    <row r="1957" spans="2:8" ht="11.25" customHeight="1" x14ac:dyDescent="0.2">
      <c r="B1957" s="91"/>
      <c r="C1957" s="92"/>
      <c r="D1957" s="293" t="str">
        <f t="shared" si="120"/>
        <v/>
      </c>
      <c r="E1957" s="91" t="str">
        <f t="shared" si="123"/>
        <v/>
      </c>
      <c r="F1957" s="295"/>
      <c r="G1957" s="88" t="str">
        <f t="shared" si="121"/>
        <v/>
      </c>
      <c r="H1957" s="88" t="str">
        <f t="shared" si="122"/>
        <v/>
      </c>
    </row>
    <row r="1958" spans="2:8" ht="11.25" customHeight="1" x14ac:dyDescent="0.2">
      <c r="B1958" s="91"/>
      <c r="C1958" s="92"/>
      <c r="D1958" s="293" t="str">
        <f t="shared" si="120"/>
        <v/>
      </c>
      <c r="E1958" s="91" t="str">
        <f t="shared" si="123"/>
        <v/>
      </c>
      <c r="F1958" s="295"/>
      <c r="G1958" s="88" t="str">
        <f t="shared" si="121"/>
        <v/>
      </c>
      <c r="H1958" s="88" t="str">
        <f t="shared" si="122"/>
        <v/>
      </c>
    </row>
    <row r="1959" spans="2:8" ht="11.25" customHeight="1" x14ac:dyDescent="0.2">
      <c r="B1959" s="91"/>
      <c r="C1959" s="92"/>
      <c r="D1959" s="293" t="str">
        <f t="shared" si="120"/>
        <v/>
      </c>
      <c r="E1959" s="91" t="str">
        <f t="shared" si="123"/>
        <v/>
      </c>
      <c r="F1959" s="295"/>
      <c r="G1959" s="88" t="str">
        <f t="shared" si="121"/>
        <v/>
      </c>
      <c r="H1959" s="88" t="str">
        <f t="shared" si="122"/>
        <v/>
      </c>
    </row>
    <row r="1960" spans="2:8" ht="11.25" customHeight="1" x14ac:dyDescent="0.2">
      <c r="B1960" s="91"/>
      <c r="C1960" s="92"/>
      <c r="D1960" s="293" t="str">
        <f t="shared" si="120"/>
        <v/>
      </c>
      <c r="E1960" s="91" t="str">
        <f t="shared" si="123"/>
        <v/>
      </c>
      <c r="F1960" s="295"/>
      <c r="G1960" s="88" t="str">
        <f t="shared" si="121"/>
        <v/>
      </c>
      <c r="H1960" s="88" t="str">
        <f t="shared" si="122"/>
        <v/>
      </c>
    </row>
    <row r="1961" spans="2:8" ht="11.25" customHeight="1" x14ac:dyDescent="0.2">
      <c r="B1961" s="91"/>
      <c r="C1961" s="92"/>
      <c r="D1961" s="293" t="str">
        <f t="shared" si="120"/>
        <v/>
      </c>
      <c r="E1961" s="91" t="str">
        <f t="shared" si="123"/>
        <v/>
      </c>
      <c r="F1961" s="295"/>
      <c r="G1961" s="88" t="str">
        <f t="shared" si="121"/>
        <v/>
      </c>
      <c r="H1961" s="88" t="str">
        <f t="shared" si="122"/>
        <v/>
      </c>
    </row>
    <row r="1962" spans="2:8" ht="11.25" customHeight="1" x14ac:dyDescent="0.2">
      <c r="B1962" s="91"/>
      <c r="C1962" s="92"/>
      <c r="D1962" s="293" t="str">
        <f t="shared" si="120"/>
        <v/>
      </c>
      <c r="E1962" s="91" t="str">
        <f t="shared" si="123"/>
        <v/>
      </c>
      <c r="F1962" s="295"/>
      <c r="G1962" s="88" t="str">
        <f t="shared" si="121"/>
        <v/>
      </c>
      <c r="H1962" s="88" t="str">
        <f t="shared" si="122"/>
        <v/>
      </c>
    </row>
    <row r="1963" spans="2:8" ht="11.25" customHeight="1" x14ac:dyDescent="0.2">
      <c r="B1963" s="91"/>
      <c r="C1963" s="92"/>
      <c r="D1963" s="293" t="str">
        <f t="shared" si="120"/>
        <v/>
      </c>
      <c r="E1963" s="91" t="str">
        <f t="shared" si="123"/>
        <v/>
      </c>
      <c r="F1963" s="295"/>
      <c r="G1963" s="88" t="str">
        <f t="shared" si="121"/>
        <v/>
      </c>
      <c r="H1963" s="88" t="str">
        <f t="shared" si="122"/>
        <v/>
      </c>
    </row>
    <row r="1964" spans="2:8" ht="11.25" customHeight="1" x14ac:dyDescent="0.2">
      <c r="B1964" s="91"/>
      <c r="C1964" s="92"/>
      <c r="D1964" s="293" t="str">
        <f t="shared" si="120"/>
        <v/>
      </c>
      <c r="E1964" s="91" t="str">
        <f t="shared" si="123"/>
        <v/>
      </c>
      <c r="F1964" s="295"/>
      <c r="G1964" s="88" t="str">
        <f t="shared" si="121"/>
        <v/>
      </c>
      <c r="H1964" s="88" t="str">
        <f t="shared" si="122"/>
        <v/>
      </c>
    </row>
    <row r="1965" spans="2:8" ht="11.25" customHeight="1" x14ac:dyDescent="0.2">
      <c r="B1965" s="91"/>
      <c r="C1965" s="92"/>
      <c r="D1965" s="293" t="str">
        <f t="shared" si="120"/>
        <v/>
      </c>
      <c r="E1965" s="91" t="str">
        <f t="shared" si="123"/>
        <v/>
      </c>
      <c r="F1965" s="295"/>
      <c r="G1965" s="88" t="str">
        <f t="shared" si="121"/>
        <v/>
      </c>
      <c r="H1965" s="88" t="str">
        <f t="shared" si="122"/>
        <v/>
      </c>
    </row>
    <row r="1966" spans="2:8" ht="11.25" customHeight="1" x14ac:dyDescent="0.2">
      <c r="B1966" s="91"/>
      <c r="C1966" s="92"/>
      <c r="D1966" s="293" t="str">
        <f t="shared" si="120"/>
        <v/>
      </c>
      <c r="E1966" s="91" t="str">
        <f t="shared" si="123"/>
        <v/>
      </c>
      <c r="F1966" s="295"/>
      <c r="G1966" s="88" t="str">
        <f t="shared" si="121"/>
        <v/>
      </c>
      <c r="H1966" s="88" t="str">
        <f t="shared" si="122"/>
        <v/>
      </c>
    </row>
    <row r="1967" spans="2:8" ht="11.25" customHeight="1" x14ac:dyDescent="0.2">
      <c r="B1967" s="91"/>
      <c r="C1967" s="92"/>
      <c r="D1967" s="293" t="str">
        <f t="shared" si="120"/>
        <v/>
      </c>
      <c r="E1967" s="91" t="str">
        <f t="shared" si="123"/>
        <v/>
      </c>
      <c r="F1967" s="295"/>
      <c r="G1967" s="88" t="str">
        <f t="shared" si="121"/>
        <v/>
      </c>
      <c r="H1967" s="88" t="str">
        <f t="shared" si="122"/>
        <v/>
      </c>
    </row>
    <row r="1968" spans="2:8" ht="11.25" customHeight="1" x14ac:dyDescent="0.2">
      <c r="B1968" s="91"/>
      <c r="C1968" s="92"/>
      <c r="D1968" s="293" t="str">
        <f t="shared" si="120"/>
        <v/>
      </c>
      <c r="E1968" s="91" t="str">
        <f t="shared" si="123"/>
        <v/>
      </c>
      <c r="F1968" s="295"/>
      <c r="G1968" s="88" t="str">
        <f t="shared" si="121"/>
        <v/>
      </c>
      <c r="H1968" s="88" t="str">
        <f t="shared" si="122"/>
        <v/>
      </c>
    </row>
    <row r="1969" spans="2:8" ht="11.25" customHeight="1" x14ac:dyDescent="0.2">
      <c r="B1969" s="91"/>
      <c r="C1969" s="92"/>
      <c r="D1969" s="293" t="str">
        <f t="shared" si="120"/>
        <v/>
      </c>
      <c r="E1969" s="91" t="str">
        <f t="shared" si="123"/>
        <v/>
      </c>
      <c r="F1969" s="295"/>
      <c r="G1969" s="88" t="str">
        <f t="shared" si="121"/>
        <v/>
      </c>
      <c r="H1969" s="88" t="str">
        <f t="shared" si="122"/>
        <v/>
      </c>
    </row>
    <row r="1970" spans="2:8" ht="11.25" customHeight="1" x14ac:dyDescent="0.2">
      <c r="B1970" s="91"/>
      <c r="C1970" s="92"/>
      <c r="D1970" s="293" t="str">
        <f t="shared" si="120"/>
        <v/>
      </c>
      <c r="E1970" s="91" t="str">
        <f t="shared" si="123"/>
        <v/>
      </c>
      <c r="F1970" s="295"/>
      <c r="G1970" s="88" t="str">
        <f t="shared" si="121"/>
        <v/>
      </c>
      <c r="H1970" s="88" t="str">
        <f t="shared" si="122"/>
        <v/>
      </c>
    </row>
    <row r="1971" spans="2:8" ht="11.25" customHeight="1" x14ac:dyDescent="0.2">
      <c r="B1971" s="91"/>
      <c r="C1971" s="92"/>
      <c r="D1971" s="293" t="str">
        <f t="shared" si="120"/>
        <v/>
      </c>
      <c r="E1971" s="91" t="str">
        <f t="shared" si="123"/>
        <v/>
      </c>
      <c r="F1971" s="295"/>
      <c r="G1971" s="88" t="str">
        <f t="shared" si="121"/>
        <v/>
      </c>
      <c r="H1971" s="88" t="str">
        <f t="shared" si="122"/>
        <v/>
      </c>
    </row>
    <row r="1972" spans="2:8" ht="11.25" customHeight="1" x14ac:dyDescent="0.2">
      <c r="B1972" s="91"/>
      <c r="C1972" s="92"/>
      <c r="D1972" s="293" t="str">
        <f t="shared" si="120"/>
        <v/>
      </c>
      <c r="E1972" s="91" t="str">
        <f t="shared" si="123"/>
        <v/>
      </c>
      <c r="F1972" s="295"/>
      <c r="G1972" s="88" t="str">
        <f t="shared" si="121"/>
        <v/>
      </c>
      <c r="H1972" s="88" t="str">
        <f t="shared" si="122"/>
        <v/>
      </c>
    </row>
    <row r="1973" spans="2:8" ht="11.25" customHeight="1" x14ac:dyDescent="0.2">
      <c r="B1973" s="91"/>
      <c r="C1973" s="92"/>
      <c r="D1973" s="293" t="str">
        <f t="shared" si="120"/>
        <v/>
      </c>
      <c r="E1973" s="91" t="str">
        <f t="shared" si="123"/>
        <v/>
      </c>
      <c r="F1973" s="295"/>
      <c r="G1973" s="88" t="str">
        <f t="shared" si="121"/>
        <v/>
      </c>
      <c r="H1973" s="88" t="str">
        <f t="shared" si="122"/>
        <v/>
      </c>
    </row>
    <row r="1974" spans="2:8" ht="11.25" customHeight="1" x14ac:dyDescent="0.2">
      <c r="B1974" s="91"/>
      <c r="C1974" s="92"/>
      <c r="D1974" s="293" t="str">
        <f t="shared" si="120"/>
        <v/>
      </c>
      <c r="E1974" s="91" t="str">
        <f t="shared" si="123"/>
        <v/>
      </c>
      <c r="F1974" s="295"/>
      <c r="G1974" s="88" t="str">
        <f t="shared" si="121"/>
        <v/>
      </c>
      <c r="H1974" s="88" t="str">
        <f t="shared" si="122"/>
        <v/>
      </c>
    </row>
    <row r="1975" spans="2:8" ht="11.25" customHeight="1" x14ac:dyDescent="0.2">
      <c r="B1975" s="91"/>
      <c r="C1975" s="92"/>
      <c r="D1975" s="293" t="str">
        <f t="shared" si="120"/>
        <v/>
      </c>
      <c r="E1975" s="91" t="str">
        <f t="shared" si="123"/>
        <v/>
      </c>
      <c r="F1975" s="295"/>
      <c r="G1975" s="88" t="str">
        <f t="shared" si="121"/>
        <v/>
      </c>
      <c r="H1975" s="88" t="str">
        <f t="shared" si="122"/>
        <v/>
      </c>
    </row>
    <row r="1976" spans="2:8" ht="11.25" customHeight="1" x14ac:dyDescent="0.2">
      <c r="B1976" s="91"/>
      <c r="C1976" s="92"/>
      <c r="D1976" s="293" t="str">
        <f t="shared" si="120"/>
        <v/>
      </c>
      <c r="E1976" s="91" t="str">
        <f t="shared" si="123"/>
        <v/>
      </c>
      <c r="F1976" s="295"/>
      <c r="G1976" s="88" t="str">
        <f t="shared" si="121"/>
        <v/>
      </c>
      <c r="H1976" s="88" t="str">
        <f t="shared" si="122"/>
        <v/>
      </c>
    </row>
    <row r="1977" spans="2:8" ht="11.25" customHeight="1" x14ac:dyDescent="0.2">
      <c r="B1977" s="91"/>
      <c r="C1977" s="92"/>
      <c r="D1977" s="293" t="str">
        <f t="shared" si="120"/>
        <v/>
      </c>
      <c r="E1977" s="91" t="str">
        <f t="shared" si="123"/>
        <v/>
      </c>
      <c r="F1977" s="295"/>
      <c r="G1977" s="88" t="str">
        <f t="shared" si="121"/>
        <v/>
      </c>
      <c r="H1977" s="88" t="str">
        <f t="shared" si="122"/>
        <v/>
      </c>
    </row>
    <row r="1978" spans="2:8" ht="11.25" customHeight="1" x14ac:dyDescent="0.2">
      <c r="B1978" s="91"/>
      <c r="C1978" s="92"/>
      <c r="D1978" s="293" t="str">
        <f t="shared" si="120"/>
        <v/>
      </c>
      <c r="E1978" s="91" t="str">
        <f t="shared" si="123"/>
        <v/>
      </c>
      <c r="F1978" s="295"/>
      <c r="G1978" s="88" t="str">
        <f t="shared" si="121"/>
        <v/>
      </c>
      <c r="H1978" s="88" t="str">
        <f t="shared" si="122"/>
        <v/>
      </c>
    </row>
    <row r="1979" spans="2:8" ht="11.25" customHeight="1" x14ac:dyDescent="0.2">
      <c r="B1979" s="91"/>
      <c r="C1979" s="92"/>
      <c r="D1979" s="293" t="str">
        <f t="shared" si="120"/>
        <v/>
      </c>
      <c r="E1979" s="91" t="str">
        <f t="shared" si="123"/>
        <v/>
      </c>
      <c r="F1979" s="295"/>
      <c r="G1979" s="88" t="str">
        <f t="shared" si="121"/>
        <v/>
      </c>
      <c r="H1979" s="88" t="str">
        <f t="shared" si="122"/>
        <v/>
      </c>
    </row>
    <row r="1980" spans="2:8" ht="11.25" customHeight="1" x14ac:dyDescent="0.2">
      <c r="B1980" s="91"/>
      <c r="C1980" s="92"/>
      <c r="D1980" s="293" t="str">
        <f t="shared" si="120"/>
        <v/>
      </c>
      <c r="E1980" s="91" t="str">
        <f t="shared" si="123"/>
        <v/>
      </c>
      <c r="F1980" s="295"/>
      <c r="G1980" s="88" t="str">
        <f t="shared" si="121"/>
        <v/>
      </c>
      <c r="H1980" s="88" t="str">
        <f t="shared" si="122"/>
        <v/>
      </c>
    </row>
    <row r="1981" spans="2:8" ht="11.25" customHeight="1" x14ac:dyDescent="0.2">
      <c r="B1981" s="91"/>
      <c r="C1981" s="92"/>
      <c r="D1981" s="293" t="str">
        <f t="shared" si="120"/>
        <v/>
      </c>
      <c r="E1981" s="91" t="str">
        <f t="shared" si="123"/>
        <v/>
      </c>
      <c r="F1981" s="295"/>
      <c r="G1981" s="88" t="str">
        <f t="shared" si="121"/>
        <v/>
      </c>
      <c r="H1981" s="88" t="str">
        <f t="shared" si="122"/>
        <v/>
      </c>
    </row>
    <row r="1982" spans="2:8" ht="11.25" customHeight="1" x14ac:dyDescent="0.2">
      <c r="B1982" s="91"/>
      <c r="C1982" s="92"/>
      <c r="D1982" s="293" t="str">
        <f t="shared" si="120"/>
        <v/>
      </c>
      <c r="E1982" s="91" t="str">
        <f t="shared" si="123"/>
        <v/>
      </c>
      <c r="F1982" s="295"/>
      <c r="G1982" s="88" t="str">
        <f t="shared" si="121"/>
        <v/>
      </c>
      <c r="H1982" s="88" t="str">
        <f t="shared" si="122"/>
        <v/>
      </c>
    </row>
    <row r="1983" spans="2:8" ht="11.25" customHeight="1" x14ac:dyDescent="0.2">
      <c r="B1983" s="91"/>
      <c r="C1983" s="92"/>
      <c r="D1983" s="293" t="str">
        <f t="shared" si="120"/>
        <v/>
      </c>
      <c r="E1983" s="91" t="str">
        <f t="shared" si="123"/>
        <v/>
      </c>
      <c r="F1983" s="295"/>
      <c r="G1983" s="88" t="str">
        <f t="shared" si="121"/>
        <v/>
      </c>
      <c r="H1983" s="88" t="str">
        <f t="shared" si="122"/>
        <v/>
      </c>
    </row>
    <row r="1984" spans="2:8" ht="11.25" customHeight="1" x14ac:dyDescent="0.2">
      <c r="B1984" s="91"/>
      <c r="C1984" s="92"/>
      <c r="D1984" s="293" t="str">
        <f t="shared" si="120"/>
        <v/>
      </c>
      <c r="E1984" s="91" t="str">
        <f t="shared" si="123"/>
        <v/>
      </c>
      <c r="F1984" s="295"/>
      <c r="G1984" s="88" t="str">
        <f t="shared" si="121"/>
        <v/>
      </c>
      <c r="H1984" s="88" t="str">
        <f t="shared" si="122"/>
        <v/>
      </c>
    </row>
    <row r="1985" spans="2:8" ht="11.25" customHeight="1" x14ac:dyDescent="0.2">
      <c r="B1985" s="91"/>
      <c r="C1985" s="92"/>
      <c r="D1985" s="293" t="str">
        <f t="shared" si="120"/>
        <v/>
      </c>
      <c r="E1985" s="91" t="str">
        <f t="shared" si="123"/>
        <v/>
      </c>
      <c r="F1985" s="295"/>
      <c r="G1985" s="88" t="str">
        <f t="shared" si="121"/>
        <v/>
      </c>
      <c r="H1985" s="88" t="str">
        <f t="shared" si="122"/>
        <v/>
      </c>
    </row>
    <row r="1986" spans="2:8" ht="11.25" customHeight="1" x14ac:dyDescent="0.2">
      <c r="B1986" s="91"/>
      <c r="C1986" s="92"/>
      <c r="D1986" s="293" t="str">
        <f t="shared" si="120"/>
        <v/>
      </c>
      <c r="E1986" s="91" t="str">
        <f t="shared" si="123"/>
        <v/>
      </c>
      <c r="F1986" s="295"/>
      <c r="G1986" s="88" t="str">
        <f t="shared" si="121"/>
        <v/>
      </c>
      <c r="H1986" s="88" t="str">
        <f t="shared" si="122"/>
        <v/>
      </c>
    </row>
    <row r="1987" spans="2:8" ht="11.25" customHeight="1" x14ac:dyDescent="0.2">
      <c r="B1987" s="91"/>
      <c r="C1987" s="92"/>
      <c r="D1987" s="293" t="str">
        <f t="shared" si="120"/>
        <v/>
      </c>
      <c r="E1987" s="91" t="str">
        <f t="shared" si="123"/>
        <v/>
      </c>
      <c r="F1987" s="295"/>
      <c r="G1987" s="88" t="str">
        <f t="shared" si="121"/>
        <v/>
      </c>
      <c r="H1987" s="88" t="str">
        <f t="shared" si="122"/>
        <v/>
      </c>
    </row>
    <row r="1988" spans="2:8" ht="11.25" customHeight="1" x14ac:dyDescent="0.2">
      <c r="B1988" s="91"/>
      <c r="C1988" s="92"/>
      <c r="D1988" s="293" t="str">
        <f t="shared" si="120"/>
        <v/>
      </c>
      <c r="E1988" s="91" t="str">
        <f t="shared" si="123"/>
        <v/>
      </c>
      <c r="F1988" s="295"/>
      <c r="G1988" s="88" t="str">
        <f t="shared" si="121"/>
        <v/>
      </c>
      <c r="H1988" s="88" t="str">
        <f t="shared" si="122"/>
        <v/>
      </c>
    </row>
    <row r="1989" spans="2:8" ht="11.25" customHeight="1" x14ac:dyDescent="0.2">
      <c r="B1989" s="91"/>
      <c r="C1989" s="92"/>
      <c r="D1989" s="293" t="str">
        <f t="shared" si="120"/>
        <v/>
      </c>
      <c r="E1989" s="91" t="str">
        <f t="shared" si="123"/>
        <v/>
      </c>
      <c r="F1989" s="295"/>
      <c r="G1989" s="88" t="str">
        <f t="shared" si="121"/>
        <v/>
      </c>
      <c r="H1989" s="88" t="str">
        <f t="shared" si="122"/>
        <v/>
      </c>
    </row>
    <row r="1990" spans="2:8" ht="11.25" customHeight="1" x14ac:dyDescent="0.2">
      <c r="B1990" s="91"/>
      <c r="C1990" s="92"/>
      <c r="D1990" s="293" t="str">
        <f t="shared" si="120"/>
        <v/>
      </c>
      <c r="E1990" s="91" t="str">
        <f t="shared" si="123"/>
        <v/>
      </c>
      <c r="F1990" s="295"/>
      <c r="G1990" s="88" t="str">
        <f t="shared" si="121"/>
        <v/>
      </c>
      <c r="H1990" s="88" t="str">
        <f t="shared" si="122"/>
        <v/>
      </c>
    </row>
    <row r="1991" spans="2:8" ht="11.25" customHeight="1" x14ac:dyDescent="0.2">
      <c r="B1991" s="91"/>
      <c r="C1991" s="92"/>
      <c r="D1991" s="293" t="str">
        <f t="shared" si="120"/>
        <v/>
      </c>
      <c r="E1991" s="91" t="str">
        <f t="shared" si="123"/>
        <v/>
      </c>
      <c r="F1991" s="295"/>
      <c r="G1991" s="88" t="str">
        <f t="shared" si="121"/>
        <v/>
      </c>
      <c r="H1991" s="88" t="str">
        <f t="shared" si="122"/>
        <v/>
      </c>
    </row>
    <row r="1992" spans="2:8" ht="11.25" customHeight="1" x14ac:dyDescent="0.2">
      <c r="B1992" s="91"/>
      <c r="C1992" s="92"/>
      <c r="D1992" s="293" t="str">
        <f t="shared" si="120"/>
        <v/>
      </c>
      <c r="E1992" s="91" t="str">
        <f t="shared" si="123"/>
        <v/>
      </c>
      <c r="F1992" s="295"/>
      <c r="G1992" s="88" t="str">
        <f t="shared" si="121"/>
        <v/>
      </c>
      <c r="H1992" s="88" t="str">
        <f t="shared" si="122"/>
        <v/>
      </c>
    </row>
    <row r="1993" spans="2:8" ht="11.25" customHeight="1" x14ac:dyDescent="0.2">
      <c r="B1993" s="91"/>
      <c r="C1993" s="92"/>
      <c r="D1993" s="293" t="str">
        <f t="shared" si="120"/>
        <v/>
      </c>
      <c r="E1993" s="91" t="str">
        <f t="shared" si="123"/>
        <v/>
      </c>
      <c r="F1993" s="295"/>
      <c r="G1993" s="88" t="str">
        <f t="shared" si="121"/>
        <v/>
      </c>
      <c r="H1993" s="88" t="str">
        <f t="shared" si="122"/>
        <v/>
      </c>
    </row>
    <row r="1994" spans="2:8" ht="11.25" customHeight="1" x14ac:dyDescent="0.2">
      <c r="B1994" s="91"/>
      <c r="C1994" s="92"/>
      <c r="D1994" s="293" t="str">
        <f t="shared" si="120"/>
        <v/>
      </c>
      <c r="E1994" s="91" t="str">
        <f t="shared" si="123"/>
        <v/>
      </c>
      <c r="F1994" s="295"/>
      <c r="G1994" s="88" t="str">
        <f t="shared" si="121"/>
        <v/>
      </c>
      <c r="H1994" s="88" t="str">
        <f t="shared" si="122"/>
        <v/>
      </c>
    </row>
    <row r="1995" spans="2:8" ht="11.25" customHeight="1" x14ac:dyDescent="0.2">
      <c r="B1995" s="91"/>
      <c r="C1995" s="92"/>
      <c r="D1995" s="293" t="str">
        <f t="shared" si="120"/>
        <v/>
      </c>
      <c r="E1995" s="91" t="str">
        <f t="shared" si="123"/>
        <v/>
      </c>
      <c r="F1995" s="295"/>
      <c r="G1995" s="88" t="str">
        <f t="shared" si="121"/>
        <v/>
      </c>
      <c r="H1995" s="88" t="str">
        <f t="shared" si="122"/>
        <v/>
      </c>
    </row>
    <row r="1996" spans="2:8" ht="11.25" customHeight="1" x14ac:dyDescent="0.2">
      <c r="B1996" s="91"/>
      <c r="C1996" s="92"/>
      <c r="D1996" s="293" t="str">
        <f t="shared" si="120"/>
        <v/>
      </c>
      <c r="E1996" s="91" t="str">
        <f t="shared" si="123"/>
        <v/>
      </c>
      <c r="F1996" s="295"/>
      <c r="G1996" s="88" t="str">
        <f t="shared" si="121"/>
        <v/>
      </c>
      <c r="H1996" s="88" t="str">
        <f t="shared" si="122"/>
        <v/>
      </c>
    </row>
    <row r="1997" spans="2:8" ht="11.25" customHeight="1" x14ac:dyDescent="0.2">
      <c r="B1997" s="91"/>
      <c r="C1997" s="92"/>
      <c r="D1997" s="293" t="str">
        <f t="shared" si="120"/>
        <v/>
      </c>
      <c r="E1997" s="91" t="str">
        <f t="shared" si="123"/>
        <v/>
      </c>
      <c r="F1997" s="295"/>
      <c r="G1997" s="88" t="str">
        <f t="shared" si="121"/>
        <v/>
      </c>
      <c r="H1997" s="88" t="str">
        <f t="shared" si="122"/>
        <v/>
      </c>
    </row>
    <row r="1998" spans="2:8" ht="11.25" customHeight="1" x14ac:dyDescent="0.2">
      <c r="B1998" s="91"/>
      <c r="C1998" s="92"/>
      <c r="D1998" s="293" t="str">
        <f t="shared" si="120"/>
        <v/>
      </c>
      <c r="E1998" s="91" t="str">
        <f t="shared" si="123"/>
        <v/>
      </c>
      <c r="F1998" s="295"/>
      <c r="G1998" s="88" t="str">
        <f t="shared" si="121"/>
        <v/>
      </c>
      <c r="H1998" s="88" t="str">
        <f t="shared" si="122"/>
        <v/>
      </c>
    </row>
    <row r="1999" spans="2:8" ht="11.25" customHeight="1" x14ac:dyDescent="0.2">
      <c r="B1999" s="91"/>
      <c r="C1999" s="92"/>
      <c r="D1999" s="293" t="str">
        <f t="shared" si="120"/>
        <v/>
      </c>
      <c r="E1999" s="91" t="str">
        <f t="shared" si="123"/>
        <v/>
      </c>
      <c r="F1999" s="295"/>
      <c r="G1999" s="88" t="str">
        <f t="shared" si="121"/>
        <v/>
      </c>
      <c r="H1999" s="88" t="str">
        <f t="shared" si="122"/>
        <v/>
      </c>
    </row>
    <row r="2000" spans="2:8" ht="11.25" customHeight="1" x14ac:dyDescent="0.2">
      <c r="B2000" s="91"/>
      <c r="C2000" s="92"/>
      <c r="D2000" s="293" t="str">
        <f t="shared" si="120"/>
        <v/>
      </c>
      <c r="E2000" s="91" t="str">
        <f t="shared" si="123"/>
        <v/>
      </c>
      <c r="F2000" s="295"/>
      <c r="G2000" s="88" t="str">
        <f t="shared" si="121"/>
        <v/>
      </c>
      <c r="H2000" s="88" t="str">
        <f t="shared" si="122"/>
        <v/>
      </c>
    </row>
    <row r="2001" spans="2:8" ht="11.25" customHeight="1" x14ac:dyDescent="0.2">
      <c r="B2001" s="91"/>
      <c r="C2001" s="92"/>
      <c r="D2001" s="293" t="str">
        <f t="shared" si="120"/>
        <v/>
      </c>
      <c r="E2001" s="91" t="str">
        <f t="shared" si="123"/>
        <v/>
      </c>
      <c r="F2001" s="295"/>
      <c r="G2001" s="88" t="str">
        <f t="shared" si="121"/>
        <v/>
      </c>
      <c r="H2001" s="88" t="str">
        <f t="shared" si="122"/>
        <v/>
      </c>
    </row>
    <row r="2002" spans="2:8" ht="11.25" customHeight="1" x14ac:dyDescent="0.2">
      <c r="B2002" s="91"/>
      <c r="C2002" s="92"/>
      <c r="D2002" s="293" t="str">
        <f t="shared" si="120"/>
        <v/>
      </c>
      <c r="E2002" s="91" t="str">
        <f t="shared" si="123"/>
        <v/>
      </c>
      <c r="F2002" s="295"/>
      <c r="G2002" s="88" t="str">
        <f t="shared" si="121"/>
        <v/>
      </c>
      <c r="H2002" s="88" t="str">
        <f t="shared" si="122"/>
        <v/>
      </c>
    </row>
    <row r="2003" spans="2:8" ht="11.25" customHeight="1" x14ac:dyDescent="0.2">
      <c r="B2003" s="91"/>
      <c r="C2003" s="92"/>
      <c r="D2003" s="293" t="str">
        <f t="shared" si="120"/>
        <v/>
      </c>
      <c r="E2003" s="91" t="str">
        <f t="shared" si="123"/>
        <v/>
      </c>
      <c r="F2003" s="295"/>
      <c r="G2003" s="88" t="str">
        <f t="shared" si="121"/>
        <v/>
      </c>
      <c r="H2003" s="88" t="str">
        <f t="shared" si="122"/>
        <v/>
      </c>
    </row>
    <row r="2004" spans="2:8" ht="11.25" customHeight="1" x14ac:dyDescent="0.2">
      <c r="B2004" s="91"/>
      <c r="C2004" s="92"/>
      <c r="D2004" s="293" t="str">
        <f t="shared" si="120"/>
        <v/>
      </c>
      <c r="E2004" s="91" t="str">
        <f t="shared" si="123"/>
        <v/>
      </c>
      <c r="F2004" s="295"/>
      <c r="G2004" s="88" t="str">
        <f t="shared" si="121"/>
        <v/>
      </c>
      <c r="H2004" s="88" t="str">
        <f t="shared" si="122"/>
        <v/>
      </c>
    </row>
    <row r="2005" spans="2:8" ht="11.25" customHeight="1" x14ac:dyDescent="0.2">
      <c r="B2005" s="91"/>
      <c r="C2005" s="92"/>
      <c r="D2005" s="293" t="str">
        <f t="shared" si="120"/>
        <v/>
      </c>
      <c r="E2005" s="91" t="str">
        <f t="shared" si="123"/>
        <v/>
      </c>
      <c r="F2005" s="295"/>
      <c r="G2005" s="88" t="str">
        <f t="shared" si="121"/>
        <v/>
      </c>
      <c r="H2005" s="88" t="str">
        <f t="shared" si="122"/>
        <v/>
      </c>
    </row>
    <row r="2006" spans="2:8" ht="11.25" customHeight="1" x14ac:dyDescent="0.2">
      <c r="B2006" s="91"/>
      <c r="C2006" s="92"/>
      <c r="D2006" s="293" t="str">
        <f t="shared" si="120"/>
        <v/>
      </c>
      <c r="E2006" s="91" t="str">
        <f t="shared" si="123"/>
        <v/>
      </c>
      <c r="F2006" s="295"/>
      <c r="G2006" s="88" t="str">
        <f t="shared" si="121"/>
        <v/>
      </c>
      <c r="H2006" s="88" t="str">
        <f t="shared" si="122"/>
        <v/>
      </c>
    </row>
    <row r="2007" spans="2:8" ht="11.25" customHeight="1" x14ac:dyDescent="0.2">
      <c r="B2007" s="91"/>
      <c r="C2007" s="92"/>
      <c r="D2007" s="293" t="str">
        <f t="shared" si="120"/>
        <v/>
      </c>
      <c r="E2007" s="91" t="str">
        <f t="shared" si="123"/>
        <v/>
      </c>
      <c r="F2007" s="295"/>
      <c r="G2007" s="88" t="str">
        <f t="shared" si="121"/>
        <v/>
      </c>
      <c r="H2007" s="88" t="str">
        <f t="shared" si="122"/>
        <v/>
      </c>
    </row>
    <row r="2008" spans="2:8" ht="11.25" customHeight="1" x14ac:dyDescent="0.2">
      <c r="B2008" s="91"/>
      <c r="C2008" s="92"/>
      <c r="D2008" s="293" t="str">
        <f t="shared" ref="D2008:D2071" si="124">IF($B2008="","","SP_LASTSALEPRICE")</f>
        <v/>
      </c>
      <c r="E2008" s="91" t="str">
        <f t="shared" si="123"/>
        <v/>
      </c>
      <c r="F2008" s="295"/>
      <c r="G2008" s="88" t="str">
        <f t="shared" ref="G2008:G2071" si="125">IF(OR($C2008="",$C2009=""),"",IFERROR((C2008/C2009-1)*100,0))</f>
        <v/>
      </c>
      <c r="H2008" s="88" t="str">
        <f t="shared" ref="H2008:H2071" si="126">IF(OR($F2008="",$F2009=""),"",IFERROR((F2008/F2009-1)*100,0))</f>
        <v/>
      </c>
    </row>
    <row r="2009" spans="2:8" ht="11.25" customHeight="1" x14ac:dyDescent="0.2">
      <c r="B2009" s="91"/>
      <c r="C2009" s="92"/>
      <c r="D2009" s="293" t="str">
        <f t="shared" si="124"/>
        <v/>
      </c>
      <c r="E2009" s="91" t="str">
        <f t="shared" ref="E2009:E2072" si="127">IF($B2009="","",IF(WEEKDAY($B2009,11)=6,$B2009-1,IF(WEEKDAY($B2009,11)=7,$B2009-2,$B2009)))</f>
        <v/>
      </c>
      <c r="F2009" s="295"/>
      <c r="G2009" s="88" t="str">
        <f t="shared" si="125"/>
        <v/>
      </c>
      <c r="H2009" s="88" t="str">
        <f t="shared" si="126"/>
        <v/>
      </c>
    </row>
    <row r="2010" spans="2:8" ht="11.25" customHeight="1" x14ac:dyDescent="0.2">
      <c r="B2010" s="91"/>
      <c r="C2010" s="92"/>
      <c r="D2010" s="293" t="str">
        <f t="shared" si="124"/>
        <v/>
      </c>
      <c r="E2010" s="91" t="str">
        <f t="shared" si="127"/>
        <v/>
      </c>
      <c r="F2010" s="295"/>
      <c r="G2010" s="88" t="str">
        <f t="shared" si="125"/>
        <v/>
      </c>
      <c r="H2010" s="88" t="str">
        <f t="shared" si="126"/>
        <v/>
      </c>
    </row>
    <row r="2011" spans="2:8" ht="11.25" customHeight="1" x14ac:dyDescent="0.2">
      <c r="B2011" s="91"/>
      <c r="C2011" s="92"/>
      <c r="D2011" s="293" t="str">
        <f t="shared" si="124"/>
        <v/>
      </c>
      <c r="E2011" s="91" t="str">
        <f t="shared" si="127"/>
        <v/>
      </c>
      <c r="F2011" s="295"/>
      <c r="G2011" s="88" t="str">
        <f t="shared" si="125"/>
        <v/>
      </c>
      <c r="H2011" s="88" t="str">
        <f t="shared" si="126"/>
        <v/>
      </c>
    </row>
    <row r="2012" spans="2:8" ht="11.25" customHeight="1" x14ac:dyDescent="0.2">
      <c r="B2012" s="91"/>
      <c r="C2012" s="92"/>
      <c r="D2012" s="293" t="str">
        <f t="shared" si="124"/>
        <v/>
      </c>
      <c r="E2012" s="91" t="str">
        <f t="shared" si="127"/>
        <v/>
      </c>
      <c r="F2012" s="295"/>
      <c r="G2012" s="88" t="str">
        <f t="shared" si="125"/>
        <v/>
      </c>
      <c r="H2012" s="88" t="str">
        <f t="shared" si="126"/>
        <v/>
      </c>
    </row>
    <row r="2013" spans="2:8" ht="11.25" customHeight="1" x14ac:dyDescent="0.2">
      <c r="B2013" s="91"/>
      <c r="C2013" s="92"/>
      <c r="D2013" s="293" t="str">
        <f t="shared" si="124"/>
        <v/>
      </c>
      <c r="E2013" s="91" t="str">
        <f t="shared" si="127"/>
        <v/>
      </c>
      <c r="F2013" s="295"/>
      <c r="G2013" s="88" t="str">
        <f t="shared" si="125"/>
        <v/>
      </c>
      <c r="H2013" s="88" t="str">
        <f t="shared" si="126"/>
        <v/>
      </c>
    </row>
    <row r="2014" spans="2:8" ht="11.25" customHeight="1" x14ac:dyDescent="0.2">
      <c r="B2014" s="91"/>
      <c r="C2014" s="92"/>
      <c r="D2014" s="293" t="str">
        <f t="shared" si="124"/>
        <v/>
      </c>
      <c r="E2014" s="91" t="str">
        <f t="shared" si="127"/>
        <v/>
      </c>
      <c r="F2014" s="295"/>
      <c r="G2014" s="88" t="str">
        <f t="shared" si="125"/>
        <v/>
      </c>
      <c r="H2014" s="88" t="str">
        <f t="shared" si="126"/>
        <v/>
      </c>
    </row>
    <row r="2015" spans="2:8" ht="11.25" customHeight="1" x14ac:dyDescent="0.2">
      <c r="B2015" s="91"/>
      <c r="C2015" s="92"/>
      <c r="D2015" s="293" t="str">
        <f t="shared" si="124"/>
        <v/>
      </c>
      <c r="E2015" s="91" t="str">
        <f t="shared" si="127"/>
        <v/>
      </c>
      <c r="F2015" s="295"/>
      <c r="G2015" s="88" t="str">
        <f t="shared" si="125"/>
        <v/>
      </c>
      <c r="H2015" s="88" t="str">
        <f t="shared" si="126"/>
        <v/>
      </c>
    </row>
    <row r="2016" spans="2:8" ht="11.25" customHeight="1" x14ac:dyDescent="0.2">
      <c r="B2016" s="91"/>
      <c r="C2016" s="92"/>
      <c r="D2016" s="293" t="str">
        <f t="shared" si="124"/>
        <v/>
      </c>
      <c r="E2016" s="91" t="str">
        <f t="shared" si="127"/>
        <v/>
      </c>
      <c r="F2016" s="295"/>
      <c r="G2016" s="88" t="str">
        <f t="shared" si="125"/>
        <v/>
      </c>
      <c r="H2016" s="88" t="str">
        <f t="shared" si="126"/>
        <v/>
      </c>
    </row>
    <row r="2017" spans="2:8" ht="11.25" customHeight="1" x14ac:dyDescent="0.2">
      <c r="B2017" s="91"/>
      <c r="C2017" s="92"/>
      <c r="D2017" s="293" t="str">
        <f t="shared" si="124"/>
        <v/>
      </c>
      <c r="E2017" s="91" t="str">
        <f t="shared" si="127"/>
        <v/>
      </c>
      <c r="F2017" s="295"/>
      <c r="G2017" s="88" t="str">
        <f t="shared" si="125"/>
        <v/>
      </c>
      <c r="H2017" s="88" t="str">
        <f t="shared" si="126"/>
        <v/>
      </c>
    </row>
    <row r="2018" spans="2:8" ht="11.25" customHeight="1" x14ac:dyDescent="0.2">
      <c r="B2018" s="91"/>
      <c r="C2018" s="92"/>
      <c r="D2018" s="293" t="str">
        <f t="shared" si="124"/>
        <v/>
      </c>
      <c r="E2018" s="91" t="str">
        <f t="shared" si="127"/>
        <v/>
      </c>
      <c r="F2018" s="295"/>
      <c r="G2018" s="88" t="str">
        <f t="shared" si="125"/>
        <v/>
      </c>
      <c r="H2018" s="88" t="str">
        <f t="shared" si="126"/>
        <v/>
      </c>
    </row>
    <row r="2019" spans="2:8" ht="11.25" customHeight="1" x14ac:dyDescent="0.2">
      <c r="B2019" s="91"/>
      <c r="C2019" s="92"/>
      <c r="D2019" s="293" t="str">
        <f t="shared" si="124"/>
        <v/>
      </c>
      <c r="E2019" s="91" t="str">
        <f t="shared" si="127"/>
        <v/>
      </c>
      <c r="F2019" s="295"/>
      <c r="G2019" s="88" t="str">
        <f t="shared" si="125"/>
        <v/>
      </c>
      <c r="H2019" s="88" t="str">
        <f t="shared" si="126"/>
        <v/>
      </c>
    </row>
    <row r="2020" spans="2:8" ht="11.25" customHeight="1" x14ac:dyDescent="0.2">
      <c r="B2020" s="91"/>
      <c r="C2020" s="92"/>
      <c r="D2020" s="293" t="str">
        <f t="shared" si="124"/>
        <v/>
      </c>
      <c r="E2020" s="91" t="str">
        <f t="shared" si="127"/>
        <v/>
      </c>
      <c r="F2020" s="295"/>
      <c r="G2020" s="88" t="str">
        <f t="shared" si="125"/>
        <v/>
      </c>
      <c r="H2020" s="88" t="str">
        <f t="shared" si="126"/>
        <v/>
      </c>
    </row>
    <row r="2021" spans="2:8" ht="11.25" customHeight="1" x14ac:dyDescent="0.2">
      <c r="B2021" s="91"/>
      <c r="C2021" s="92"/>
      <c r="D2021" s="293" t="str">
        <f t="shared" si="124"/>
        <v/>
      </c>
      <c r="E2021" s="91" t="str">
        <f t="shared" si="127"/>
        <v/>
      </c>
      <c r="F2021" s="295"/>
      <c r="G2021" s="88" t="str">
        <f t="shared" si="125"/>
        <v/>
      </c>
      <c r="H2021" s="88" t="str">
        <f t="shared" si="126"/>
        <v/>
      </c>
    </row>
    <row r="2022" spans="2:8" ht="11.25" customHeight="1" x14ac:dyDescent="0.2">
      <c r="B2022" s="91"/>
      <c r="C2022" s="92"/>
      <c r="D2022" s="293" t="str">
        <f t="shared" si="124"/>
        <v/>
      </c>
      <c r="E2022" s="91" t="str">
        <f t="shared" si="127"/>
        <v/>
      </c>
      <c r="F2022" s="295"/>
      <c r="G2022" s="88" t="str">
        <f t="shared" si="125"/>
        <v/>
      </c>
      <c r="H2022" s="88" t="str">
        <f t="shared" si="126"/>
        <v/>
      </c>
    </row>
    <row r="2023" spans="2:8" ht="11.25" customHeight="1" x14ac:dyDescent="0.2">
      <c r="B2023" s="91"/>
      <c r="C2023" s="92"/>
      <c r="D2023" s="293" t="str">
        <f t="shared" si="124"/>
        <v/>
      </c>
      <c r="E2023" s="91" t="str">
        <f t="shared" si="127"/>
        <v/>
      </c>
      <c r="F2023" s="295"/>
      <c r="G2023" s="88" t="str">
        <f t="shared" si="125"/>
        <v/>
      </c>
      <c r="H2023" s="88" t="str">
        <f t="shared" si="126"/>
        <v/>
      </c>
    </row>
    <row r="2024" spans="2:8" ht="11.25" customHeight="1" x14ac:dyDescent="0.2">
      <c r="B2024" s="91"/>
      <c r="C2024" s="92"/>
      <c r="D2024" s="293" t="str">
        <f t="shared" si="124"/>
        <v/>
      </c>
      <c r="E2024" s="91" t="str">
        <f t="shared" si="127"/>
        <v/>
      </c>
      <c r="F2024" s="295"/>
      <c r="G2024" s="88" t="str">
        <f t="shared" si="125"/>
        <v/>
      </c>
      <c r="H2024" s="88" t="str">
        <f t="shared" si="126"/>
        <v/>
      </c>
    </row>
    <row r="2025" spans="2:8" ht="11.25" customHeight="1" x14ac:dyDescent="0.2">
      <c r="B2025" s="91"/>
      <c r="C2025" s="92"/>
      <c r="D2025" s="293" t="str">
        <f t="shared" si="124"/>
        <v/>
      </c>
      <c r="E2025" s="91" t="str">
        <f t="shared" si="127"/>
        <v/>
      </c>
      <c r="F2025" s="295"/>
      <c r="G2025" s="88" t="str">
        <f t="shared" si="125"/>
        <v/>
      </c>
      <c r="H2025" s="88" t="str">
        <f t="shared" si="126"/>
        <v/>
      </c>
    </row>
    <row r="2026" spans="2:8" ht="11.25" customHeight="1" x14ac:dyDescent="0.2">
      <c r="B2026" s="91"/>
      <c r="C2026" s="92"/>
      <c r="D2026" s="293" t="str">
        <f t="shared" si="124"/>
        <v/>
      </c>
      <c r="E2026" s="91" t="str">
        <f t="shared" si="127"/>
        <v/>
      </c>
      <c r="F2026" s="295"/>
      <c r="G2026" s="88" t="str">
        <f t="shared" si="125"/>
        <v/>
      </c>
      <c r="H2026" s="88" t="str">
        <f t="shared" si="126"/>
        <v/>
      </c>
    </row>
    <row r="2027" spans="2:8" ht="11.25" customHeight="1" x14ac:dyDescent="0.2">
      <c r="B2027" s="91"/>
      <c r="C2027" s="92"/>
      <c r="D2027" s="293" t="str">
        <f t="shared" si="124"/>
        <v/>
      </c>
      <c r="E2027" s="91" t="str">
        <f t="shared" si="127"/>
        <v/>
      </c>
      <c r="F2027" s="295"/>
      <c r="G2027" s="88" t="str">
        <f t="shared" si="125"/>
        <v/>
      </c>
      <c r="H2027" s="88" t="str">
        <f t="shared" si="126"/>
        <v/>
      </c>
    </row>
    <row r="2028" spans="2:8" ht="11.25" customHeight="1" x14ac:dyDescent="0.2">
      <c r="B2028" s="91"/>
      <c r="C2028" s="92"/>
      <c r="D2028" s="293" t="str">
        <f t="shared" si="124"/>
        <v/>
      </c>
      <c r="E2028" s="91" t="str">
        <f t="shared" si="127"/>
        <v/>
      </c>
      <c r="F2028" s="295"/>
      <c r="G2028" s="88" t="str">
        <f t="shared" si="125"/>
        <v/>
      </c>
      <c r="H2028" s="88" t="str">
        <f t="shared" si="126"/>
        <v/>
      </c>
    </row>
    <row r="2029" spans="2:8" ht="11.25" customHeight="1" x14ac:dyDescent="0.2">
      <c r="B2029" s="91"/>
      <c r="C2029" s="92"/>
      <c r="D2029" s="293" t="str">
        <f t="shared" si="124"/>
        <v/>
      </c>
      <c r="E2029" s="91" t="str">
        <f t="shared" si="127"/>
        <v/>
      </c>
      <c r="F2029" s="295"/>
      <c r="G2029" s="88" t="str">
        <f t="shared" si="125"/>
        <v/>
      </c>
      <c r="H2029" s="88" t="str">
        <f t="shared" si="126"/>
        <v/>
      </c>
    </row>
    <row r="2030" spans="2:8" ht="11.25" customHeight="1" x14ac:dyDescent="0.2">
      <c r="B2030" s="91"/>
      <c r="C2030" s="92"/>
      <c r="D2030" s="293" t="str">
        <f t="shared" si="124"/>
        <v/>
      </c>
      <c r="E2030" s="91" t="str">
        <f t="shared" si="127"/>
        <v/>
      </c>
      <c r="F2030" s="295"/>
      <c r="G2030" s="88" t="str">
        <f t="shared" si="125"/>
        <v/>
      </c>
      <c r="H2030" s="88" t="str">
        <f t="shared" si="126"/>
        <v/>
      </c>
    </row>
    <row r="2031" spans="2:8" ht="11.25" customHeight="1" x14ac:dyDescent="0.2">
      <c r="B2031" s="91"/>
      <c r="C2031" s="92"/>
      <c r="D2031" s="293" t="str">
        <f t="shared" si="124"/>
        <v/>
      </c>
      <c r="E2031" s="91" t="str">
        <f t="shared" si="127"/>
        <v/>
      </c>
      <c r="F2031" s="295"/>
      <c r="G2031" s="88" t="str">
        <f t="shared" si="125"/>
        <v/>
      </c>
      <c r="H2031" s="88" t="str">
        <f t="shared" si="126"/>
        <v/>
      </c>
    </row>
    <row r="2032" spans="2:8" ht="11.25" customHeight="1" x14ac:dyDescent="0.2">
      <c r="B2032" s="91"/>
      <c r="C2032" s="92"/>
      <c r="D2032" s="293" t="str">
        <f t="shared" si="124"/>
        <v/>
      </c>
      <c r="E2032" s="91" t="str">
        <f t="shared" si="127"/>
        <v/>
      </c>
      <c r="F2032" s="295"/>
      <c r="G2032" s="88" t="str">
        <f t="shared" si="125"/>
        <v/>
      </c>
      <c r="H2032" s="88" t="str">
        <f t="shared" si="126"/>
        <v/>
      </c>
    </row>
    <row r="2033" spans="2:8" ht="11.25" customHeight="1" x14ac:dyDescent="0.2">
      <c r="B2033" s="91"/>
      <c r="C2033" s="92"/>
      <c r="D2033" s="293" t="str">
        <f t="shared" si="124"/>
        <v/>
      </c>
      <c r="E2033" s="91" t="str">
        <f t="shared" si="127"/>
        <v/>
      </c>
      <c r="F2033" s="295"/>
      <c r="G2033" s="88" t="str">
        <f t="shared" si="125"/>
        <v/>
      </c>
      <c r="H2033" s="88" t="str">
        <f t="shared" si="126"/>
        <v/>
      </c>
    </row>
    <row r="2034" spans="2:8" ht="11.25" customHeight="1" x14ac:dyDescent="0.2">
      <c r="B2034" s="91"/>
      <c r="C2034" s="92"/>
      <c r="D2034" s="293" t="str">
        <f t="shared" si="124"/>
        <v/>
      </c>
      <c r="E2034" s="91" t="str">
        <f t="shared" si="127"/>
        <v/>
      </c>
      <c r="F2034" s="295"/>
      <c r="G2034" s="88" t="str">
        <f t="shared" si="125"/>
        <v/>
      </c>
      <c r="H2034" s="88" t="str">
        <f t="shared" si="126"/>
        <v/>
      </c>
    </row>
    <row r="2035" spans="2:8" ht="11.25" customHeight="1" x14ac:dyDescent="0.2">
      <c r="B2035" s="91"/>
      <c r="C2035" s="92"/>
      <c r="D2035" s="293" t="str">
        <f t="shared" si="124"/>
        <v/>
      </c>
      <c r="E2035" s="91" t="str">
        <f t="shared" si="127"/>
        <v/>
      </c>
      <c r="F2035" s="295"/>
      <c r="G2035" s="88" t="str">
        <f t="shared" si="125"/>
        <v/>
      </c>
      <c r="H2035" s="88" t="str">
        <f t="shared" si="126"/>
        <v/>
      </c>
    </row>
    <row r="2036" spans="2:8" ht="11.25" customHeight="1" x14ac:dyDescent="0.2">
      <c r="B2036" s="91"/>
      <c r="C2036" s="92"/>
      <c r="D2036" s="293" t="str">
        <f t="shared" si="124"/>
        <v/>
      </c>
      <c r="E2036" s="91" t="str">
        <f t="shared" si="127"/>
        <v/>
      </c>
      <c r="F2036" s="295"/>
      <c r="G2036" s="88" t="str">
        <f t="shared" si="125"/>
        <v/>
      </c>
      <c r="H2036" s="88" t="str">
        <f t="shared" si="126"/>
        <v/>
      </c>
    </row>
    <row r="2037" spans="2:8" ht="11.25" customHeight="1" x14ac:dyDescent="0.2">
      <c r="B2037" s="91"/>
      <c r="C2037" s="92"/>
      <c r="D2037" s="293" t="str">
        <f t="shared" si="124"/>
        <v/>
      </c>
      <c r="E2037" s="91" t="str">
        <f t="shared" si="127"/>
        <v/>
      </c>
      <c r="F2037" s="295"/>
      <c r="G2037" s="88" t="str">
        <f t="shared" si="125"/>
        <v/>
      </c>
      <c r="H2037" s="88" t="str">
        <f t="shared" si="126"/>
        <v/>
      </c>
    </row>
    <row r="2038" spans="2:8" ht="11.25" customHeight="1" x14ac:dyDescent="0.2">
      <c r="B2038" s="91"/>
      <c r="C2038" s="92"/>
      <c r="D2038" s="293" t="str">
        <f t="shared" si="124"/>
        <v/>
      </c>
      <c r="E2038" s="91" t="str">
        <f t="shared" si="127"/>
        <v/>
      </c>
      <c r="F2038" s="295"/>
      <c r="G2038" s="88" t="str">
        <f t="shared" si="125"/>
        <v/>
      </c>
      <c r="H2038" s="88" t="str">
        <f t="shared" si="126"/>
        <v/>
      </c>
    </row>
    <row r="2039" spans="2:8" ht="11.25" customHeight="1" x14ac:dyDescent="0.2">
      <c r="B2039" s="91"/>
      <c r="C2039" s="92"/>
      <c r="D2039" s="293" t="str">
        <f t="shared" si="124"/>
        <v/>
      </c>
      <c r="E2039" s="91" t="str">
        <f t="shared" si="127"/>
        <v/>
      </c>
      <c r="F2039" s="295"/>
      <c r="G2039" s="88" t="str">
        <f t="shared" si="125"/>
        <v/>
      </c>
      <c r="H2039" s="88" t="str">
        <f t="shared" si="126"/>
        <v/>
      </c>
    </row>
    <row r="2040" spans="2:8" ht="11.25" customHeight="1" x14ac:dyDescent="0.2">
      <c r="B2040" s="91"/>
      <c r="C2040" s="92"/>
      <c r="D2040" s="293" t="str">
        <f t="shared" si="124"/>
        <v/>
      </c>
      <c r="E2040" s="91" t="str">
        <f t="shared" si="127"/>
        <v/>
      </c>
      <c r="F2040" s="295"/>
      <c r="G2040" s="88" t="str">
        <f t="shared" si="125"/>
        <v/>
      </c>
      <c r="H2040" s="88" t="str">
        <f t="shared" si="126"/>
        <v/>
      </c>
    </row>
    <row r="2041" spans="2:8" ht="11.25" customHeight="1" x14ac:dyDescent="0.2">
      <c r="B2041" s="91"/>
      <c r="C2041" s="92"/>
      <c r="D2041" s="293" t="str">
        <f t="shared" si="124"/>
        <v/>
      </c>
      <c r="E2041" s="91" t="str">
        <f t="shared" si="127"/>
        <v/>
      </c>
      <c r="F2041" s="295"/>
      <c r="G2041" s="88" t="str">
        <f t="shared" si="125"/>
        <v/>
      </c>
      <c r="H2041" s="88" t="str">
        <f t="shared" si="126"/>
        <v/>
      </c>
    </row>
    <row r="2042" spans="2:8" ht="11.25" customHeight="1" x14ac:dyDescent="0.2">
      <c r="B2042" s="91"/>
      <c r="C2042" s="92"/>
      <c r="D2042" s="293" t="str">
        <f t="shared" si="124"/>
        <v/>
      </c>
      <c r="E2042" s="91" t="str">
        <f t="shared" si="127"/>
        <v/>
      </c>
      <c r="F2042" s="295"/>
      <c r="G2042" s="88" t="str">
        <f t="shared" si="125"/>
        <v/>
      </c>
      <c r="H2042" s="88" t="str">
        <f t="shared" si="126"/>
        <v/>
      </c>
    </row>
    <row r="2043" spans="2:8" ht="11.25" customHeight="1" x14ac:dyDescent="0.2">
      <c r="B2043" s="91"/>
      <c r="C2043" s="92"/>
      <c r="D2043" s="293" t="str">
        <f t="shared" si="124"/>
        <v/>
      </c>
      <c r="E2043" s="91" t="str">
        <f t="shared" si="127"/>
        <v/>
      </c>
      <c r="F2043" s="295"/>
      <c r="G2043" s="88" t="str">
        <f t="shared" si="125"/>
        <v/>
      </c>
      <c r="H2043" s="88" t="str">
        <f t="shared" si="126"/>
        <v/>
      </c>
    </row>
    <row r="2044" spans="2:8" ht="11.25" customHeight="1" x14ac:dyDescent="0.2">
      <c r="B2044" s="91"/>
      <c r="C2044" s="92"/>
      <c r="D2044" s="293" t="str">
        <f t="shared" si="124"/>
        <v/>
      </c>
      <c r="E2044" s="91" t="str">
        <f t="shared" si="127"/>
        <v/>
      </c>
      <c r="F2044" s="295"/>
      <c r="G2044" s="88" t="str">
        <f t="shared" si="125"/>
        <v/>
      </c>
      <c r="H2044" s="88" t="str">
        <f t="shared" si="126"/>
        <v/>
      </c>
    </row>
    <row r="2045" spans="2:8" ht="11.25" customHeight="1" x14ac:dyDescent="0.2">
      <c r="B2045" s="91"/>
      <c r="C2045" s="92"/>
      <c r="D2045" s="293" t="str">
        <f t="shared" si="124"/>
        <v/>
      </c>
      <c r="E2045" s="91" t="str">
        <f t="shared" si="127"/>
        <v/>
      </c>
      <c r="F2045" s="295"/>
      <c r="G2045" s="88" t="str">
        <f t="shared" si="125"/>
        <v/>
      </c>
      <c r="H2045" s="88" t="str">
        <f t="shared" si="126"/>
        <v/>
      </c>
    </row>
    <row r="2046" spans="2:8" ht="11.25" customHeight="1" x14ac:dyDescent="0.2">
      <c r="B2046" s="91"/>
      <c r="C2046" s="92"/>
      <c r="D2046" s="293" t="str">
        <f t="shared" si="124"/>
        <v/>
      </c>
      <c r="E2046" s="91" t="str">
        <f t="shared" si="127"/>
        <v/>
      </c>
      <c r="F2046" s="295"/>
      <c r="G2046" s="88" t="str">
        <f t="shared" si="125"/>
        <v/>
      </c>
      <c r="H2046" s="88" t="str">
        <f t="shared" si="126"/>
        <v/>
      </c>
    </row>
    <row r="2047" spans="2:8" ht="11.25" customHeight="1" x14ac:dyDescent="0.2">
      <c r="B2047" s="91"/>
      <c r="C2047" s="92"/>
      <c r="D2047" s="293" t="str">
        <f t="shared" si="124"/>
        <v/>
      </c>
      <c r="E2047" s="91" t="str">
        <f t="shared" si="127"/>
        <v/>
      </c>
      <c r="F2047" s="295"/>
      <c r="G2047" s="88" t="str">
        <f t="shared" si="125"/>
        <v/>
      </c>
      <c r="H2047" s="88" t="str">
        <f t="shared" si="126"/>
        <v/>
      </c>
    </row>
    <row r="2048" spans="2:8" ht="11.25" customHeight="1" x14ac:dyDescent="0.2">
      <c r="B2048" s="91"/>
      <c r="C2048" s="92"/>
      <c r="D2048" s="293" t="str">
        <f t="shared" si="124"/>
        <v/>
      </c>
      <c r="E2048" s="91" t="str">
        <f t="shared" si="127"/>
        <v/>
      </c>
      <c r="F2048" s="295"/>
      <c r="G2048" s="88" t="str">
        <f t="shared" si="125"/>
        <v/>
      </c>
      <c r="H2048" s="88" t="str">
        <f t="shared" si="126"/>
        <v/>
      </c>
    </row>
    <row r="2049" spans="2:8" ht="11.25" customHeight="1" x14ac:dyDescent="0.2">
      <c r="B2049" s="91"/>
      <c r="C2049" s="92"/>
      <c r="D2049" s="293" t="str">
        <f t="shared" si="124"/>
        <v/>
      </c>
      <c r="E2049" s="91" t="str">
        <f t="shared" si="127"/>
        <v/>
      </c>
      <c r="F2049" s="295"/>
      <c r="G2049" s="88" t="str">
        <f t="shared" si="125"/>
        <v/>
      </c>
      <c r="H2049" s="88" t="str">
        <f t="shared" si="126"/>
        <v/>
      </c>
    </row>
    <row r="2050" spans="2:8" ht="11.25" customHeight="1" x14ac:dyDescent="0.2">
      <c r="B2050" s="91"/>
      <c r="C2050" s="92"/>
      <c r="D2050" s="293" t="str">
        <f t="shared" si="124"/>
        <v/>
      </c>
      <c r="E2050" s="91" t="str">
        <f t="shared" si="127"/>
        <v/>
      </c>
      <c r="F2050" s="295"/>
      <c r="G2050" s="88" t="str">
        <f t="shared" si="125"/>
        <v/>
      </c>
      <c r="H2050" s="88" t="str">
        <f t="shared" si="126"/>
        <v/>
      </c>
    </row>
    <row r="2051" spans="2:8" ht="11.25" customHeight="1" x14ac:dyDescent="0.2">
      <c r="B2051" s="91"/>
      <c r="C2051" s="92"/>
      <c r="D2051" s="293" t="str">
        <f t="shared" si="124"/>
        <v/>
      </c>
      <c r="E2051" s="91" t="str">
        <f t="shared" si="127"/>
        <v/>
      </c>
      <c r="F2051" s="295"/>
      <c r="G2051" s="88" t="str">
        <f t="shared" si="125"/>
        <v/>
      </c>
      <c r="H2051" s="88" t="str">
        <f t="shared" si="126"/>
        <v/>
      </c>
    </row>
    <row r="2052" spans="2:8" ht="11.25" customHeight="1" x14ac:dyDescent="0.2">
      <c r="B2052" s="91"/>
      <c r="C2052" s="92"/>
      <c r="D2052" s="293" t="str">
        <f t="shared" si="124"/>
        <v/>
      </c>
      <c r="E2052" s="91" t="str">
        <f t="shared" si="127"/>
        <v/>
      </c>
      <c r="F2052" s="295"/>
      <c r="G2052" s="88" t="str">
        <f t="shared" si="125"/>
        <v/>
      </c>
      <c r="H2052" s="88" t="str">
        <f t="shared" si="126"/>
        <v/>
      </c>
    </row>
    <row r="2053" spans="2:8" ht="11.25" customHeight="1" x14ac:dyDescent="0.2">
      <c r="B2053" s="91"/>
      <c r="C2053" s="92"/>
      <c r="D2053" s="293" t="str">
        <f t="shared" si="124"/>
        <v/>
      </c>
      <c r="E2053" s="91" t="str">
        <f t="shared" si="127"/>
        <v/>
      </c>
      <c r="F2053" s="295"/>
      <c r="G2053" s="88" t="str">
        <f t="shared" si="125"/>
        <v/>
      </c>
      <c r="H2053" s="88" t="str">
        <f t="shared" si="126"/>
        <v/>
      </c>
    </row>
    <row r="2054" spans="2:8" ht="11.25" customHeight="1" x14ac:dyDescent="0.2">
      <c r="B2054" s="91"/>
      <c r="C2054" s="92"/>
      <c r="D2054" s="293" t="str">
        <f t="shared" si="124"/>
        <v/>
      </c>
      <c r="E2054" s="91" t="str">
        <f t="shared" si="127"/>
        <v/>
      </c>
      <c r="F2054" s="295"/>
      <c r="G2054" s="88" t="str">
        <f t="shared" si="125"/>
        <v/>
      </c>
      <c r="H2054" s="88" t="str">
        <f t="shared" si="126"/>
        <v/>
      </c>
    </row>
    <row r="2055" spans="2:8" ht="11.25" customHeight="1" x14ac:dyDescent="0.2">
      <c r="B2055" s="91"/>
      <c r="C2055" s="92"/>
      <c r="D2055" s="293" t="str">
        <f t="shared" si="124"/>
        <v/>
      </c>
      <c r="E2055" s="91" t="str">
        <f t="shared" si="127"/>
        <v/>
      </c>
      <c r="F2055" s="295"/>
      <c r="G2055" s="88" t="str">
        <f t="shared" si="125"/>
        <v/>
      </c>
      <c r="H2055" s="88" t="str">
        <f t="shared" si="126"/>
        <v/>
      </c>
    </row>
    <row r="2056" spans="2:8" ht="11.25" customHeight="1" x14ac:dyDescent="0.2">
      <c r="B2056" s="91"/>
      <c r="C2056" s="92"/>
      <c r="D2056" s="293" t="str">
        <f t="shared" si="124"/>
        <v/>
      </c>
      <c r="E2056" s="91" t="str">
        <f t="shared" si="127"/>
        <v/>
      </c>
      <c r="F2056" s="295"/>
      <c r="G2056" s="88" t="str">
        <f t="shared" si="125"/>
        <v/>
      </c>
      <c r="H2056" s="88" t="str">
        <f t="shared" si="126"/>
        <v/>
      </c>
    </row>
    <row r="2057" spans="2:8" ht="11.25" customHeight="1" x14ac:dyDescent="0.2">
      <c r="B2057" s="91"/>
      <c r="C2057" s="92"/>
      <c r="D2057" s="293" t="str">
        <f t="shared" si="124"/>
        <v/>
      </c>
      <c r="E2057" s="91" t="str">
        <f t="shared" si="127"/>
        <v/>
      </c>
      <c r="F2057" s="295"/>
      <c r="G2057" s="88" t="str">
        <f t="shared" si="125"/>
        <v/>
      </c>
      <c r="H2057" s="88" t="str">
        <f t="shared" si="126"/>
        <v/>
      </c>
    </row>
    <row r="2058" spans="2:8" ht="11.25" customHeight="1" x14ac:dyDescent="0.2">
      <c r="B2058" s="91"/>
      <c r="C2058" s="92"/>
      <c r="D2058" s="293" t="str">
        <f t="shared" si="124"/>
        <v/>
      </c>
      <c r="E2058" s="91" t="str">
        <f t="shared" si="127"/>
        <v/>
      </c>
      <c r="F2058" s="295"/>
      <c r="G2058" s="88" t="str">
        <f t="shared" si="125"/>
        <v/>
      </c>
      <c r="H2058" s="88" t="str">
        <f t="shared" si="126"/>
        <v/>
      </c>
    </row>
    <row r="2059" spans="2:8" ht="11.25" customHeight="1" x14ac:dyDescent="0.2">
      <c r="B2059" s="91"/>
      <c r="C2059" s="92"/>
      <c r="D2059" s="293" t="str">
        <f t="shared" si="124"/>
        <v/>
      </c>
      <c r="E2059" s="91" t="str">
        <f t="shared" si="127"/>
        <v/>
      </c>
      <c r="F2059" s="295"/>
      <c r="G2059" s="88" t="str">
        <f t="shared" si="125"/>
        <v/>
      </c>
      <c r="H2059" s="88" t="str">
        <f t="shared" si="126"/>
        <v/>
      </c>
    </row>
    <row r="2060" spans="2:8" ht="11.25" customHeight="1" x14ac:dyDescent="0.2">
      <c r="B2060" s="91"/>
      <c r="C2060" s="92"/>
      <c r="D2060" s="293" t="str">
        <f t="shared" si="124"/>
        <v/>
      </c>
      <c r="E2060" s="91" t="str">
        <f t="shared" si="127"/>
        <v/>
      </c>
      <c r="F2060" s="295"/>
      <c r="G2060" s="88" t="str">
        <f t="shared" si="125"/>
        <v/>
      </c>
      <c r="H2060" s="88" t="str">
        <f t="shared" si="126"/>
        <v/>
      </c>
    </row>
    <row r="2061" spans="2:8" ht="11.25" customHeight="1" x14ac:dyDescent="0.2">
      <c r="B2061" s="91"/>
      <c r="C2061" s="92"/>
      <c r="D2061" s="293" t="str">
        <f t="shared" si="124"/>
        <v/>
      </c>
      <c r="E2061" s="91" t="str">
        <f t="shared" si="127"/>
        <v/>
      </c>
      <c r="F2061" s="295"/>
      <c r="G2061" s="88" t="str">
        <f t="shared" si="125"/>
        <v/>
      </c>
      <c r="H2061" s="88" t="str">
        <f t="shared" si="126"/>
        <v/>
      </c>
    </row>
    <row r="2062" spans="2:8" ht="11.25" customHeight="1" x14ac:dyDescent="0.2">
      <c r="B2062" s="91"/>
      <c r="C2062" s="92"/>
      <c r="D2062" s="293" t="str">
        <f t="shared" si="124"/>
        <v/>
      </c>
      <c r="E2062" s="91" t="str">
        <f t="shared" si="127"/>
        <v/>
      </c>
      <c r="F2062" s="295"/>
      <c r="G2062" s="88" t="str">
        <f t="shared" si="125"/>
        <v/>
      </c>
      <c r="H2062" s="88" t="str">
        <f t="shared" si="126"/>
        <v/>
      </c>
    </row>
    <row r="2063" spans="2:8" ht="11.25" customHeight="1" x14ac:dyDescent="0.2">
      <c r="B2063" s="91"/>
      <c r="C2063" s="92"/>
      <c r="D2063" s="293" t="str">
        <f t="shared" si="124"/>
        <v/>
      </c>
      <c r="E2063" s="91" t="str">
        <f t="shared" si="127"/>
        <v/>
      </c>
      <c r="F2063" s="295"/>
      <c r="G2063" s="88" t="str">
        <f t="shared" si="125"/>
        <v/>
      </c>
      <c r="H2063" s="88" t="str">
        <f t="shared" si="126"/>
        <v/>
      </c>
    </row>
    <row r="2064" spans="2:8" ht="11.25" customHeight="1" x14ac:dyDescent="0.2">
      <c r="B2064" s="91"/>
      <c r="C2064" s="92"/>
      <c r="D2064" s="293" t="str">
        <f t="shared" si="124"/>
        <v/>
      </c>
      <c r="E2064" s="91" t="str">
        <f t="shared" si="127"/>
        <v/>
      </c>
      <c r="F2064" s="295"/>
      <c r="G2064" s="88" t="str">
        <f t="shared" si="125"/>
        <v/>
      </c>
      <c r="H2064" s="88" t="str">
        <f t="shared" si="126"/>
        <v/>
      </c>
    </row>
    <row r="2065" spans="2:8" ht="11.25" customHeight="1" x14ac:dyDescent="0.2">
      <c r="B2065" s="91"/>
      <c r="C2065" s="92"/>
      <c r="D2065" s="293" t="str">
        <f t="shared" si="124"/>
        <v/>
      </c>
      <c r="E2065" s="91" t="str">
        <f t="shared" si="127"/>
        <v/>
      </c>
      <c r="F2065" s="295"/>
      <c r="G2065" s="88" t="str">
        <f t="shared" si="125"/>
        <v/>
      </c>
      <c r="H2065" s="88" t="str">
        <f t="shared" si="126"/>
        <v/>
      </c>
    </row>
    <row r="2066" spans="2:8" ht="11.25" customHeight="1" x14ac:dyDescent="0.2">
      <c r="B2066" s="91"/>
      <c r="C2066" s="92"/>
      <c r="D2066" s="293" t="str">
        <f t="shared" si="124"/>
        <v/>
      </c>
      <c r="E2066" s="91" t="str">
        <f t="shared" si="127"/>
        <v/>
      </c>
      <c r="F2066" s="295"/>
      <c r="G2066" s="88" t="str">
        <f t="shared" si="125"/>
        <v/>
      </c>
      <c r="H2066" s="88" t="str">
        <f t="shared" si="126"/>
        <v/>
      </c>
    </row>
    <row r="2067" spans="2:8" ht="11.25" customHeight="1" x14ac:dyDescent="0.2">
      <c r="B2067" s="91"/>
      <c r="C2067" s="92"/>
      <c r="D2067" s="293" t="str">
        <f t="shared" si="124"/>
        <v/>
      </c>
      <c r="E2067" s="91" t="str">
        <f t="shared" si="127"/>
        <v/>
      </c>
      <c r="F2067" s="295"/>
      <c r="G2067" s="88" t="str">
        <f t="shared" si="125"/>
        <v/>
      </c>
      <c r="H2067" s="88" t="str">
        <f t="shared" si="126"/>
        <v/>
      </c>
    </row>
    <row r="2068" spans="2:8" ht="11.25" customHeight="1" x14ac:dyDescent="0.2">
      <c r="B2068" s="91"/>
      <c r="C2068" s="92"/>
      <c r="D2068" s="293" t="str">
        <f t="shared" si="124"/>
        <v/>
      </c>
      <c r="E2068" s="91" t="str">
        <f t="shared" si="127"/>
        <v/>
      </c>
      <c r="F2068" s="295"/>
      <c r="G2068" s="88" t="str">
        <f t="shared" si="125"/>
        <v/>
      </c>
      <c r="H2068" s="88" t="str">
        <f t="shared" si="126"/>
        <v/>
      </c>
    </row>
    <row r="2069" spans="2:8" ht="11.25" customHeight="1" x14ac:dyDescent="0.2">
      <c r="B2069" s="91"/>
      <c r="C2069" s="92"/>
      <c r="D2069" s="293" t="str">
        <f t="shared" si="124"/>
        <v/>
      </c>
      <c r="E2069" s="91" t="str">
        <f t="shared" si="127"/>
        <v/>
      </c>
      <c r="F2069" s="295"/>
      <c r="G2069" s="88" t="str">
        <f t="shared" si="125"/>
        <v/>
      </c>
      <c r="H2069" s="88" t="str">
        <f t="shared" si="126"/>
        <v/>
      </c>
    </row>
    <row r="2070" spans="2:8" ht="11.25" customHeight="1" x14ac:dyDescent="0.2">
      <c r="B2070" s="91"/>
      <c r="C2070" s="92"/>
      <c r="D2070" s="293" t="str">
        <f t="shared" si="124"/>
        <v/>
      </c>
      <c r="E2070" s="91" t="str">
        <f t="shared" si="127"/>
        <v/>
      </c>
      <c r="F2070" s="295"/>
      <c r="G2070" s="88" t="str">
        <f t="shared" si="125"/>
        <v/>
      </c>
      <c r="H2070" s="88" t="str">
        <f t="shared" si="126"/>
        <v/>
      </c>
    </row>
    <row r="2071" spans="2:8" ht="11.25" customHeight="1" x14ac:dyDescent="0.2">
      <c r="B2071" s="91"/>
      <c r="C2071" s="92"/>
      <c r="D2071" s="293" t="str">
        <f t="shared" si="124"/>
        <v/>
      </c>
      <c r="E2071" s="91" t="str">
        <f t="shared" si="127"/>
        <v/>
      </c>
      <c r="F2071" s="295"/>
      <c r="G2071" s="88" t="str">
        <f t="shared" si="125"/>
        <v/>
      </c>
      <c r="H2071" s="88" t="str">
        <f t="shared" si="126"/>
        <v/>
      </c>
    </row>
    <row r="2072" spans="2:8" ht="11.25" customHeight="1" x14ac:dyDescent="0.2">
      <c r="B2072" s="91"/>
      <c r="C2072" s="92"/>
      <c r="D2072" s="293" t="str">
        <f t="shared" ref="D2072:D2135" si="128">IF($B2072="","","SP_LASTSALEPRICE")</f>
        <v/>
      </c>
      <c r="E2072" s="91" t="str">
        <f t="shared" si="127"/>
        <v/>
      </c>
      <c r="F2072" s="295"/>
      <c r="G2072" s="88" t="str">
        <f t="shared" ref="G2072:G2135" si="129">IF(OR($C2072="",$C2073=""),"",IFERROR((C2072/C2073-1)*100,0))</f>
        <v/>
      </c>
      <c r="H2072" s="88" t="str">
        <f t="shared" ref="H2072:H2135" si="130">IF(OR($F2072="",$F2073=""),"",IFERROR((F2072/F2073-1)*100,0))</f>
        <v/>
      </c>
    </row>
    <row r="2073" spans="2:8" ht="11.25" customHeight="1" x14ac:dyDescent="0.2">
      <c r="B2073" s="91"/>
      <c r="C2073" s="92"/>
      <c r="D2073" s="293" t="str">
        <f t="shared" si="128"/>
        <v/>
      </c>
      <c r="E2073" s="91" t="str">
        <f t="shared" ref="E2073:E2136" si="131">IF($B2073="","",IF(WEEKDAY($B2073,11)=6,$B2073-1,IF(WEEKDAY($B2073,11)=7,$B2073-2,$B2073)))</f>
        <v/>
      </c>
      <c r="F2073" s="295"/>
      <c r="G2073" s="88" t="str">
        <f t="shared" si="129"/>
        <v/>
      </c>
      <c r="H2073" s="88" t="str">
        <f t="shared" si="130"/>
        <v/>
      </c>
    </row>
    <row r="2074" spans="2:8" ht="11.25" customHeight="1" x14ac:dyDescent="0.2">
      <c r="B2074" s="91"/>
      <c r="C2074" s="92"/>
      <c r="D2074" s="293" t="str">
        <f t="shared" si="128"/>
        <v/>
      </c>
      <c r="E2074" s="91" t="str">
        <f t="shared" si="131"/>
        <v/>
      </c>
      <c r="F2074" s="295"/>
      <c r="G2074" s="88" t="str">
        <f t="shared" si="129"/>
        <v/>
      </c>
      <c r="H2074" s="88" t="str">
        <f t="shared" si="130"/>
        <v/>
      </c>
    </row>
    <row r="2075" spans="2:8" ht="11.25" customHeight="1" x14ac:dyDescent="0.2">
      <c r="B2075" s="91"/>
      <c r="C2075" s="92"/>
      <c r="D2075" s="293" t="str">
        <f t="shared" si="128"/>
        <v/>
      </c>
      <c r="E2075" s="91" t="str">
        <f t="shared" si="131"/>
        <v/>
      </c>
      <c r="F2075" s="295"/>
      <c r="G2075" s="88" t="str">
        <f t="shared" si="129"/>
        <v/>
      </c>
      <c r="H2075" s="88" t="str">
        <f t="shared" si="130"/>
        <v/>
      </c>
    </row>
    <row r="2076" spans="2:8" ht="11.25" customHeight="1" x14ac:dyDescent="0.2">
      <c r="B2076" s="91"/>
      <c r="C2076" s="92"/>
      <c r="D2076" s="293" t="str">
        <f t="shared" si="128"/>
        <v/>
      </c>
      <c r="E2076" s="91" t="str">
        <f t="shared" si="131"/>
        <v/>
      </c>
      <c r="F2076" s="295"/>
      <c r="G2076" s="88" t="str">
        <f t="shared" si="129"/>
        <v/>
      </c>
      <c r="H2076" s="88" t="str">
        <f t="shared" si="130"/>
        <v/>
      </c>
    </row>
    <row r="2077" spans="2:8" ht="11.25" customHeight="1" x14ac:dyDescent="0.2">
      <c r="B2077" s="91"/>
      <c r="C2077" s="92"/>
      <c r="D2077" s="293" t="str">
        <f t="shared" si="128"/>
        <v/>
      </c>
      <c r="E2077" s="91" t="str">
        <f t="shared" si="131"/>
        <v/>
      </c>
      <c r="F2077" s="295"/>
      <c r="G2077" s="88" t="str">
        <f t="shared" si="129"/>
        <v/>
      </c>
      <c r="H2077" s="88" t="str">
        <f t="shared" si="130"/>
        <v/>
      </c>
    </row>
    <row r="2078" spans="2:8" ht="11.25" customHeight="1" x14ac:dyDescent="0.2">
      <c r="B2078" s="91"/>
      <c r="C2078" s="92"/>
      <c r="D2078" s="293" t="str">
        <f t="shared" si="128"/>
        <v/>
      </c>
      <c r="E2078" s="91" t="str">
        <f t="shared" si="131"/>
        <v/>
      </c>
      <c r="F2078" s="295"/>
      <c r="G2078" s="88" t="str">
        <f t="shared" si="129"/>
        <v/>
      </c>
      <c r="H2078" s="88" t="str">
        <f t="shared" si="130"/>
        <v/>
      </c>
    </row>
    <row r="2079" spans="2:8" ht="11.25" customHeight="1" x14ac:dyDescent="0.2">
      <c r="B2079" s="91"/>
      <c r="C2079" s="92"/>
      <c r="D2079" s="293" t="str">
        <f t="shared" si="128"/>
        <v/>
      </c>
      <c r="E2079" s="91" t="str">
        <f t="shared" si="131"/>
        <v/>
      </c>
      <c r="F2079" s="295"/>
      <c r="G2079" s="88" t="str">
        <f t="shared" si="129"/>
        <v/>
      </c>
      <c r="H2079" s="88" t="str">
        <f t="shared" si="130"/>
        <v/>
      </c>
    </row>
    <row r="2080" spans="2:8" ht="11.25" customHeight="1" x14ac:dyDescent="0.2">
      <c r="B2080" s="91"/>
      <c r="C2080" s="92"/>
      <c r="D2080" s="293" t="str">
        <f t="shared" si="128"/>
        <v/>
      </c>
      <c r="E2080" s="91" t="str">
        <f t="shared" si="131"/>
        <v/>
      </c>
      <c r="F2080" s="295"/>
      <c r="G2080" s="88" t="str">
        <f t="shared" si="129"/>
        <v/>
      </c>
      <c r="H2080" s="88" t="str">
        <f t="shared" si="130"/>
        <v/>
      </c>
    </row>
    <row r="2081" spans="2:8" ht="11.25" customHeight="1" x14ac:dyDescent="0.2">
      <c r="B2081" s="91"/>
      <c r="C2081" s="92"/>
      <c r="D2081" s="293" t="str">
        <f t="shared" si="128"/>
        <v/>
      </c>
      <c r="E2081" s="91" t="str">
        <f t="shared" si="131"/>
        <v/>
      </c>
      <c r="F2081" s="295"/>
      <c r="G2081" s="88" t="str">
        <f t="shared" si="129"/>
        <v/>
      </c>
      <c r="H2081" s="88" t="str">
        <f t="shared" si="130"/>
        <v/>
      </c>
    </row>
    <row r="2082" spans="2:8" ht="11.25" customHeight="1" x14ac:dyDescent="0.2">
      <c r="B2082" s="91"/>
      <c r="C2082" s="92"/>
      <c r="D2082" s="293" t="str">
        <f t="shared" si="128"/>
        <v/>
      </c>
      <c r="E2082" s="91" t="str">
        <f t="shared" si="131"/>
        <v/>
      </c>
      <c r="F2082" s="295"/>
      <c r="G2082" s="88" t="str">
        <f t="shared" si="129"/>
        <v/>
      </c>
      <c r="H2082" s="88" t="str">
        <f t="shared" si="130"/>
        <v/>
      </c>
    </row>
    <row r="2083" spans="2:8" ht="11.25" customHeight="1" x14ac:dyDescent="0.2">
      <c r="B2083" s="91"/>
      <c r="C2083" s="92"/>
      <c r="D2083" s="293" t="str">
        <f t="shared" si="128"/>
        <v/>
      </c>
      <c r="E2083" s="91" t="str">
        <f t="shared" si="131"/>
        <v/>
      </c>
      <c r="F2083" s="295"/>
      <c r="G2083" s="88" t="str">
        <f t="shared" si="129"/>
        <v/>
      </c>
      <c r="H2083" s="88" t="str">
        <f t="shared" si="130"/>
        <v/>
      </c>
    </row>
    <row r="2084" spans="2:8" ht="11.25" customHeight="1" x14ac:dyDescent="0.2">
      <c r="B2084" s="91"/>
      <c r="C2084" s="92"/>
      <c r="D2084" s="293" t="str">
        <f t="shared" si="128"/>
        <v/>
      </c>
      <c r="E2084" s="91" t="str">
        <f t="shared" si="131"/>
        <v/>
      </c>
      <c r="F2084" s="295"/>
      <c r="G2084" s="88" t="str">
        <f t="shared" si="129"/>
        <v/>
      </c>
      <c r="H2084" s="88" t="str">
        <f t="shared" si="130"/>
        <v/>
      </c>
    </row>
    <row r="2085" spans="2:8" ht="11.25" customHeight="1" x14ac:dyDescent="0.2">
      <c r="B2085" s="91"/>
      <c r="C2085" s="92"/>
      <c r="D2085" s="293" t="str">
        <f t="shared" si="128"/>
        <v/>
      </c>
      <c r="E2085" s="91" t="str">
        <f t="shared" si="131"/>
        <v/>
      </c>
      <c r="F2085" s="295"/>
      <c r="G2085" s="88" t="str">
        <f t="shared" si="129"/>
        <v/>
      </c>
      <c r="H2085" s="88" t="str">
        <f t="shared" si="130"/>
        <v/>
      </c>
    </row>
    <row r="2086" spans="2:8" ht="11.25" customHeight="1" x14ac:dyDescent="0.2">
      <c r="B2086" s="91"/>
      <c r="C2086" s="92"/>
      <c r="D2086" s="293" t="str">
        <f t="shared" si="128"/>
        <v/>
      </c>
      <c r="E2086" s="91" t="str">
        <f t="shared" si="131"/>
        <v/>
      </c>
      <c r="F2086" s="295"/>
      <c r="G2086" s="88" t="str">
        <f t="shared" si="129"/>
        <v/>
      </c>
      <c r="H2086" s="88" t="str">
        <f t="shared" si="130"/>
        <v/>
      </c>
    </row>
    <row r="2087" spans="2:8" ht="11.25" customHeight="1" x14ac:dyDescent="0.2">
      <c r="B2087" s="91"/>
      <c r="C2087" s="92"/>
      <c r="D2087" s="293" t="str">
        <f t="shared" si="128"/>
        <v/>
      </c>
      <c r="E2087" s="91" t="str">
        <f t="shared" si="131"/>
        <v/>
      </c>
      <c r="F2087" s="295"/>
      <c r="G2087" s="88" t="str">
        <f t="shared" si="129"/>
        <v/>
      </c>
      <c r="H2087" s="88" t="str">
        <f t="shared" si="130"/>
        <v/>
      </c>
    </row>
    <row r="2088" spans="2:8" ht="11.25" customHeight="1" x14ac:dyDescent="0.2">
      <c r="B2088" s="91"/>
      <c r="C2088" s="92"/>
      <c r="D2088" s="293" t="str">
        <f t="shared" si="128"/>
        <v/>
      </c>
      <c r="E2088" s="91" t="str">
        <f t="shared" si="131"/>
        <v/>
      </c>
      <c r="F2088" s="295"/>
      <c r="G2088" s="88" t="str">
        <f t="shared" si="129"/>
        <v/>
      </c>
      <c r="H2088" s="88" t="str">
        <f t="shared" si="130"/>
        <v/>
      </c>
    </row>
    <row r="2089" spans="2:8" ht="11.25" customHeight="1" x14ac:dyDescent="0.2">
      <c r="B2089" s="91"/>
      <c r="C2089" s="92"/>
      <c r="D2089" s="293" t="str">
        <f t="shared" si="128"/>
        <v/>
      </c>
      <c r="E2089" s="91" t="str">
        <f t="shared" si="131"/>
        <v/>
      </c>
      <c r="F2089" s="295"/>
      <c r="G2089" s="88" t="str">
        <f t="shared" si="129"/>
        <v/>
      </c>
      <c r="H2089" s="88" t="str">
        <f t="shared" si="130"/>
        <v/>
      </c>
    </row>
    <row r="2090" spans="2:8" ht="11.25" customHeight="1" x14ac:dyDescent="0.2">
      <c r="B2090" s="91"/>
      <c r="C2090" s="92"/>
      <c r="D2090" s="293" t="str">
        <f t="shared" si="128"/>
        <v/>
      </c>
      <c r="E2090" s="91" t="str">
        <f t="shared" si="131"/>
        <v/>
      </c>
      <c r="F2090" s="295"/>
      <c r="G2090" s="88" t="str">
        <f t="shared" si="129"/>
        <v/>
      </c>
      <c r="H2090" s="88" t="str">
        <f t="shared" si="130"/>
        <v/>
      </c>
    </row>
    <row r="2091" spans="2:8" ht="11.25" customHeight="1" x14ac:dyDescent="0.2">
      <c r="B2091" s="91"/>
      <c r="C2091" s="92"/>
      <c r="D2091" s="293" t="str">
        <f t="shared" si="128"/>
        <v/>
      </c>
      <c r="E2091" s="91" t="str">
        <f t="shared" si="131"/>
        <v/>
      </c>
      <c r="F2091" s="295"/>
      <c r="G2091" s="88" t="str">
        <f t="shared" si="129"/>
        <v/>
      </c>
      <c r="H2091" s="88" t="str">
        <f t="shared" si="130"/>
        <v/>
      </c>
    </row>
    <row r="2092" spans="2:8" ht="11.25" customHeight="1" x14ac:dyDescent="0.2">
      <c r="B2092" s="91"/>
      <c r="C2092" s="92"/>
      <c r="D2092" s="293" t="str">
        <f t="shared" si="128"/>
        <v/>
      </c>
      <c r="E2092" s="91" t="str">
        <f t="shared" si="131"/>
        <v/>
      </c>
      <c r="F2092" s="295"/>
      <c r="G2092" s="88" t="str">
        <f t="shared" si="129"/>
        <v/>
      </c>
      <c r="H2092" s="88" t="str">
        <f t="shared" si="130"/>
        <v/>
      </c>
    </row>
    <row r="2093" spans="2:8" ht="11.25" customHeight="1" x14ac:dyDescent="0.2">
      <c r="B2093" s="91"/>
      <c r="C2093" s="92"/>
      <c r="D2093" s="293" t="str">
        <f t="shared" si="128"/>
        <v/>
      </c>
      <c r="E2093" s="91" t="str">
        <f t="shared" si="131"/>
        <v/>
      </c>
      <c r="F2093" s="295"/>
      <c r="G2093" s="88" t="str">
        <f t="shared" si="129"/>
        <v/>
      </c>
      <c r="H2093" s="88" t="str">
        <f t="shared" si="130"/>
        <v/>
      </c>
    </row>
    <row r="2094" spans="2:8" ht="11.25" customHeight="1" x14ac:dyDescent="0.2">
      <c r="B2094" s="91"/>
      <c r="C2094" s="92"/>
      <c r="D2094" s="293" t="str">
        <f t="shared" si="128"/>
        <v/>
      </c>
      <c r="E2094" s="91" t="str">
        <f t="shared" si="131"/>
        <v/>
      </c>
      <c r="F2094" s="295"/>
      <c r="G2094" s="88" t="str">
        <f t="shared" si="129"/>
        <v/>
      </c>
      <c r="H2094" s="88" t="str">
        <f t="shared" si="130"/>
        <v/>
      </c>
    </row>
    <row r="2095" spans="2:8" ht="11.25" customHeight="1" x14ac:dyDescent="0.2">
      <c r="B2095" s="91"/>
      <c r="C2095" s="92"/>
      <c r="D2095" s="293" t="str">
        <f t="shared" si="128"/>
        <v/>
      </c>
      <c r="E2095" s="91" t="str">
        <f t="shared" si="131"/>
        <v/>
      </c>
      <c r="F2095" s="295"/>
      <c r="G2095" s="88" t="str">
        <f t="shared" si="129"/>
        <v/>
      </c>
      <c r="H2095" s="88" t="str">
        <f t="shared" si="130"/>
        <v/>
      </c>
    </row>
    <row r="2096" spans="2:8" ht="11.25" customHeight="1" x14ac:dyDescent="0.2">
      <c r="B2096" s="91"/>
      <c r="C2096" s="92"/>
      <c r="D2096" s="293" t="str">
        <f t="shared" si="128"/>
        <v/>
      </c>
      <c r="E2096" s="91" t="str">
        <f t="shared" si="131"/>
        <v/>
      </c>
      <c r="F2096" s="295"/>
      <c r="G2096" s="88" t="str">
        <f t="shared" si="129"/>
        <v/>
      </c>
      <c r="H2096" s="88" t="str">
        <f t="shared" si="130"/>
        <v/>
      </c>
    </row>
    <row r="2097" spans="2:8" ht="11.25" customHeight="1" x14ac:dyDescent="0.2">
      <c r="B2097" s="91"/>
      <c r="C2097" s="92"/>
      <c r="D2097" s="293" t="str">
        <f t="shared" si="128"/>
        <v/>
      </c>
      <c r="E2097" s="91" t="str">
        <f t="shared" si="131"/>
        <v/>
      </c>
      <c r="F2097" s="295"/>
      <c r="G2097" s="88" t="str">
        <f t="shared" si="129"/>
        <v/>
      </c>
      <c r="H2097" s="88" t="str">
        <f t="shared" si="130"/>
        <v/>
      </c>
    </row>
    <row r="2098" spans="2:8" ht="11.25" customHeight="1" x14ac:dyDescent="0.2">
      <c r="B2098" s="91"/>
      <c r="C2098" s="92"/>
      <c r="D2098" s="293" t="str">
        <f t="shared" si="128"/>
        <v/>
      </c>
      <c r="E2098" s="91" t="str">
        <f t="shared" si="131"/>
        <v/>
      </c>
      <c r="F2098" s="295"/>
      <c r="G2098" s="88" t="str">
        <f t="shared" si="129"/>
        <v/>
      </c>
      <c r="H2098" s="88" t="str">
        <f t="shared" si="130"/>
        <v/>
      </c>
    </row>
    <row r="2099" spans="2:8" ht="11.25" customHeight="1" x14ac:dyDescent="0.2">
      <c r="B2099" s="91"/>
      <c r="C2099" s="92"/>
      <c r="D2099" s="293" t="str">
        <f t="shared" si="128"/>
        <v/>
      </c>
      <c r="E2099" s="91" t="str">
        <f t="shared" si="131"/>
        <v/>
      </c>
      <c r="F2099" s="295"/>
      <c r="G2099" s="88" t="str">
        <f t="shared" si="129"/>
        <v/>
      </c>
      <c r="H2099" s="88" t="str">
        <f t="shared" si="130"/>
        <v/>
      </c>
    </row>
    <row r="2100" spans="2:8" ht="11.25" customHeight="1" x14ac:dyDescent="0.2">
      <c r="B2100" s="91"/>
      <c r="C2100" s="92"/>
      <c r="D2100" s="293" t="str">
        <f t="shared" si="128"/>
        <v/>
      </c>
      <c r="E2100" s="91" t="str">
        <f t="shared" si="131"/>
        <v/>
      </c>
      <c r="F2100" s="295"/>
      <c r="G2100" s="88" t="str">
        <f t="shared" si="129"/>
        <v/>
      </c>
      <c r="H2100" s="88" t="str">
        <f t="shared" si="130"/>
        <v/>
      </c>
    </row>
    <row r="2101" spans="2:8" ht="11.25" customHeight="1" x14ac:dyDescent="0.2">
      <c r="B2101" s="91"/>
      <c r="C2101" s="92"/>
      <c r="D2101" s="293" t="str">
        <f t="shared" si="128"/>
        <v/>
      </c>
      <c r="E2101" s="91" t="str">
        <f t="shared" si="131"/>
        <v/>
      </c>
      <c r="F2101" s="295"/>
      <c r="G2101" s="88" t="str">
        <f t="shared" si="129"/>
        <v/>
      </c>
      <c r="H2101" s="88" t="str">
        <f t="shared" si="130"/>
        <v/>
      </c>
    </row>
    <row r="2102" spans="2:8" ht="11.25" customHeight="1" x14ac:dyDescent="0.2">
      <c r="B2102" s="91"/>
      <c r="C2102" s="92"/>
      <c r="D2102" s="293" t="str">
        <f t="shared" si="128"/>
        <v/>
      </c>
      <c r="E2102" s="91" t="str">
        <f t="shared" si="131"/>
        <v/>
      </c>
      <c r="F2102" s="295"/>
      <c r="G2102" s="88" t="str">
        <f t="shared" si="129"/>
        <v/>
      </c>
      <c r="H2102" s="88" t="str">
        <f t="shared" si="130"/>
        <v/>
      </c>
    </row>
    <row r="2103" spans="2:8" ht="11.25" customHeight="1" x14ac:dyDescent="0.2">
      <c r="B2103" s="91"/>
      <c r="C2103" s="92"/>
      <c r="D2103" s="293" t="str">
        <f t="shared" si="128"/>
        <v/>
      </c>
      <c r="E2103" s="91" t="str">
        <f t="shared" si="131"/>
        <v/>
      </c>
      <c r="F2103" s="295"/>
      <c r="G2103" s="88" t="str">
        <f t="shared" si="129"/>
        <v/>
      </c>
      <c r="H2103" s="88" t="str">
        <f t="shared" si="130"/>
        <v/>
      </c>
    </row>
    <row r="2104" spans="2:8" ht="11.25" customHeight="1" x14ac:dyDescent="0.2">
      <c r="B2104" s="91"/>
      <c r="C2104" s="92"/>
      <c r="D2104" s="293" t="str">
        <f t="shared" si="128"/>
        <v/>
      </c>
      <c r="E2104" s="91" t="str">
        <f t="shared" si="131"/>
        <v/>
      </c>
      <c r="F2104" s="295"/>
      <c r="G2104" s="88" t="str">
        <f t="shared" si="129"/>
        <v/>
      </c>
      <c r="H2104" s="88" t="str">
        <f t="shared" si="130"/>
        <v/>
      </c>
    </row>
    <row r="2105" spans="2:8" ht="11.25" customHeight="1" x14ac:dyDescent="0.2">
      <c r="B2105" s="91"/>
      <c r="C2105" s="92"/>
      <c r="D2105" s="293" t="str">
        <f t="shared" si="128"/>
        <v/>
      </c>
      <c r="E2105" s="91" t="str">
        <f t="shared" si="131"/>
        <v/>
      </c>
      <c r="F2105" s="295"/>
      <c r="G2105" s="88" t="str">
        <f t="shared" si="129"/>
        <v/>
      </c>
      <c r="H2105" s="88" t="str">
        <f t="shared" si="130"/>
        <v/>
      </c>
    </row>
    <row r="2106" spans="2:8" ht="11.25" customHeight="1" x14ac:dyDescent="0.2">
      <c r="B2106" s="91"/>
      <c r="C2106" s="92"/>
      <c r="D2106" s="293" t="str">
        <f t="shared" si="128"/>
        <v/>
      </c>
      <c r="E2106" s="91" t="str">
        <f t="shared" si="131"/>
        <v/>
      </c>
      <c r="F2106" s="295"/>
      <c r="G2106" s="88" t="str">
        <f t="shared" si="129"/>
        <v/>
      </c>
      <c r="H2106" s="88" t="str">
        <f t="shared" si="130"/>
        <v/>
      </c>
    </row>
    <row r="2107" spans="2:8" ht="11.25" customHeight="1" x14ac:dyDescent="0.2">
      <c r="B2107" s="91"/>
      <c r="C2107" s="92"/>
      <c r="D2107" s="293" t="str">
        <f t="shared" si="128"/>
        <v/>
      </c>
      <c r="E2107" s="91" t="str">
        <f t="shared" si="131"/>
        <v/>
      </c>
      <c r="F2107" s="295"/>
      <c r="G2107" s="88" t="str">
        <f t="shared" si="129"/>
        <v/>
      </c>
      <c r="H2107" s="88" t="str">
        <f t="shared" si="130"/>
        <v/>
      </c>
    </row>
    <row r="2108" spans="2:8" ht="11.25" customHeight="1" x14ac:dyDescent="0.2">
      <c r="B2108" s="91"/>
      <c r="C2108" s="92"/>
      <c r="D2108" s="293" t="str">
        <f t="shared" si="128"/>
        <v/>
      </c>
      <c r="E2108" s="91" t="str">
        <f t="shared" si="131"/>
        <v/>
      </c>
      <c r="F2108" s="295"/>
      <c r="G2108" s="88" t="str">
        <f t="shared" si="129"/>
        <v/>
      </c>
      <c r="H2108" s="88" t="str">
        <f t="shared" si="130"/>
        <v/>
      </c>
    </row>
    <row r="2109" spans="2:8" ht="11.25" customHeight="1" x14ac:dyDescent="0.2">
      <c r="B2109" s="91"/>
      <c r="C2109" s="92"/>
      <c r="D2109" s="293" t="str">
        <f t="shared" si="128"/>
        <v/>
      </c>
      <c r="E2109" s="91" t="str">
        <f t="shared" si="131"/>
        <v/>
      </c>
      <c r="F2109" s="295"/>
      <c r="G2109" s="88" t="str">
        <f t="shared" si="129"/>
        <v/>
      </c>
      <c r="H2109" s="88" t="str">
        <f t="shared" si="130"/>
        <v/>
      </c>
    </row>
    <row r="2110" spans="2:8" ht="11.25" customHeight="1" x14ac:dyDescent="0.2">
      <c r="B2110" s="91"/>
      <c r="C2110" s="92"/>
      <c r="D2110" s="293" t="str">
        <f t="shared" si="128"/>
        <v/>
      </c>
      <c r="E2110" s="91" t="str">
        <f t="shared" si="131"/>
        <v/>
      </c>
      <c r="F2110" s="295"/>
      <c r="G2110" s="88" t="str">
        <f t="shared" si="129"/>
        <v/>
      </c>
      <c r="H2110" s="88" t="str">
        <f t="shared" si="130"/>
        <v/>
      </c>
    </row>
    <row r="2111" spans="2:8" ht="11.25" customHeight="1" x14ac:dyDescent="0.2">
      <c r="B2111" s="91"/>
      <c r="C2111" s="92"/>
      <c r="D2111" s="293" t="str">
        <f t="shared" si="128"/>
        <v/>
      </c>
      <c r="E2111" s="91" t="str">
        <f t="shared" si="131"/>
        <v/>
      </c>
      <c r="F2111" s="295"/>
      <c r="G2111" s="88" t="str">
        <f t="shared" si="129"/>
        <v/>
      </c>
      <c r="H2111" s="88" t="str">
        <f t="shared" si="130"/>
        <v/>
      </c>
    </row>
    <row r="2112" spans="2:8" ht="11.25" customHeight="1" x14ac:dyDescent="0.2">
      <c r="B2112" s="91"/>
      <c r="C2112" s="92"/>
      <c r="D2112" s="293" t="str">
        <f t="shared" si="128"/>
        <v/>
      </c>
      <c r="E2112" s="91" t="str">
        <f t="shared" si="131"/>
        <v/>
      </c>
      <c r="F2112" s="295"/>
      <c r="G2112" s="88" t="str">
        <f t="shared" si="129"/>
        <v/>
      </c>
      <c r="H2112" s="88" t="str">
        <f t="shared" si="130"/>
        <v/>
      </c>
    </row>
    <row r="2113" spans="2:8" ht="11.25" customHeight="1" x14ac:dyDescent="0.2">
      <c r="B2113" s="91"/>
      <c r="C2113" s="92"/>
      <c r="D2113" s="293" t="str">
        <f t="shared" si="128"/>
        <v/>
      </c>
      <c r="E2113" s="91" t="str">
        <f t="shared" si="131"/>
        <v/>
      </c>
      <c r="F2113" s="295"/>
      <c r="G2113" s="88" t="str">
        <f t="shared" si="129"/>
        <v/>
      </c>
      <c r="H2113" s="88" t="str">
        <f t="shared" si="130"/>
        <v/>
      </c>
    </row>
    <row r="2114" spans="2:8" ht="11.25" customHeight="1" x14ac:dyDescent="0.2">
      <c r="B2114" s="91"/>
      <c r="C2114" s="92"/>
      <c r="D2114" s="293" t="str">
        <f t="shared" si="128"/>
        <v/>
      </c>
      <c r="E2114" s="91" t="str">
        <f t="shared" si="131"/>
        <v/>
      </c>
      <c r="F2114" s="295"/>
      <c r="G2114" s="88" t="str">
        <f t="shared" si="129"/>
        <v/>
      </c>
      <c r="H2114" s="88" t="str">
        <f t="shared" si="130"/>
        <v/>
      </c>
    </row>
    <row r="2115" spans="2:8" ht="11.25" customHeight="1" x14ac:dyDescent="0.2">
      <c r="B2115" s="91"/>
      <c r="C2115" s="92"/>
      <c r="D2115" s="293" t="str">
        <f t="shared" si="128"/>
        <v/>
      </c>
      <c r="E2115" s="91" t="str">
        <f t="shared" si="131"/>
        <v/>
      </c>
      <c r="F2115" s="295"/>
      <c r="G2115" s="88" t="str">
        <f t="shared" si="129"/>
        <v/>
      </c>
      <c r="H2115" s="88" t="str">
        <f t="shared" si="130"/>
        <v/>
      </c>
    </row>
    <row r="2116" spans="2:8" ht="11.25" customHeight="1" x14ac:dyDescent="0.2">
      <c r="B2116" s="91"/>
      <c r="C2116" s="92"/>
      <c r="D2116" s="293" t="str">
        <f t="shared" si="128"/>
        <v/>
      </c>
      <c r="E2116" s="91" t="str">
        <f t="shared" si="131"/>
        <v/>
      </c>
      <c r="F2116" s="295"/>
      <c r="G2116" s="88" t="str">
        <f t="shared" si="129"/>
        <v/>
      </c>
      <c r="H2116" s="88" t="str">
        <f t="shared" si="130"/>
        <v/>
      </c>
    </row>
    <row r="2117" spans="2:8" ht="11.25" customHeight="1" x14ac:dyDescent="0.2">
      <c r="B2117" s="91"/>
      <c r="C2117" s="92"/>
      <c r="D2117" s="293" t="str">
        <f t="shared" si="128"/>
        <v/>
      </c>
      <c r="E2117" s="91" t="str">
        <f t="shared" si="131"/>
        <v/>
      </c>
      <c r="F2117" s="295"/>
      <c r="G2117" s="88" t="str">
        <f t="shared" si="129"/>
        <v/>
      </c>
      <c r="H2117" s="88" t="str">
        <f t="shared" si="130"/>
        <v/>
      </c>
    </row>
    <row r="2118" spans="2:8" ht="11.25" customHeight="1" x14ac:dyDescent="0.2">
      <c r="B2118" s="91"/>
      <c r="C2118" s="92"/>
      <c r="D2118" s="293" t="str">
        <f t="shared" si="128"/>
        <v/>
      </c>
      <c r="E2118" s="91" t="str">
        <f t="shared" si="131"/>
        <v/>
      </c>
      <c r="F2118" s="295"/>
      <c r="G2118" s="88" t="str">
        <f t="shared" si="129"/>
        <v/>
      </c>
      <c r="H2118" s="88" t="str">
        <f t="shared" si="130"/>
        <v/>
      </c>
    </row>
    <row r="2119" spans="2:8" ht="11.25" customHeight="1" x14ac:dyDescent="0.2">
      <c r="B2119" s="91"/>
      <c r="C2119" s="92"/>
      <c r="D2119" s="293" t="str">
        <f t="shared" si="128"/>
        <v/>
      </c>
      <c r="E2119" s="91" t="str">
        <f t="shared" si="131"/>
        <v/>
      </c>
      <c r="F2119" s="295"/>
      <c r="G2119" s="88" t="str">
        <f t="shared" si="129"/>
        <v/>
      </c>
      <c r="H2119" s="88" t="str">
        <f t="shared" si="130"/>
        <v/>
      </c>
    </row>
    <row r="2120" spans="2:8" ht="11.25" customHeight="1" x14ac:dyDescent="0.2">
      <c r="B2120" s="91"/>
      <c r="C2120" s="92"/>
      <c r="D2120" s="293" t="str">
        <f t="shared" si="128"/>
        <v/>
      </c>
      <c r="E2120" s="91" t="str">
        <f t="shared" si="131"/>
        <v/>
      </c>
      <c r="F2120" s="295"/>
      <c r="G2120" s="88" t="str">
        <f t="shared" si="129"/>
        <v/>
      </c>
      <c r="H2120" s="88" t="str">
        <f t="shared" si="130"/>
        <v/>
      </c>
    </row>
    <row r="2121" spans="2:8" ht="11.25" customHeight="1" x14ac:dyDescent="0.2">
      <c r="B2121" s="91"/>
      <c r="C2121" s="92"/>
      <c r="D2121" s="293" t="str">
        <f t="shared" si="128"/>
        <v/>
      </c>
      <c r="E2121" s="91" t="str">
        <f t="shared" si="131"/>
        <v/>
      </c>
      <c r="F2121" s="295"/>
      <c r="G2121" s="88" t="str">
        <f t="shared" si="129"/>
        <v/>
      </c>
      <c r="H2121" s="88" t="str">
        <f t="shared" si="130"/>
        <v/>
      </c>
    </row>
    <row r="2122" spans="2:8" ht="11.25" customHeight="1" x14ac:dyDescent="0.2">
      <c r="B2122" s="91"/>
      <c r="C2122" s="92"/>
      <c r="D2122" s="293" t="str">
        <f t="shared" si="128"/>
        <v/>
      </c>
      <c r="E2122" s="91" t="str">
        <f t="shared" si="131"/>
        <v/>
      </c>
      <c r="F2122" s="295"/>
      <c r="G2122" s="88" t="str">
        <f t="shared" si="129"/>
        <v/>
      </c>
      <c r="H2122" s="88" t="str">
        <f t="shared" si="130"/>
        <v/>
      </c>
    </row>
    <row r="2123" spans="2:8" ht="11.25" customHeight="1" x14ac:dyDescent="0.2">
      <c r="B2123" s="91"/>
      <c r="C2123" s="92"/>
      <c r="D2123" s="293" t="str">
        <f t="shared" si="128"/>
        <v/>
      </c>
      <c r="E2123" s="91" t="str">
        <f t="shared" si="131"/>
        <v/>
      </c>
      <c r="F2123" s="295"/>
      <c r="G2123" s="88" t="str">
        <f t="shared" si="129"/>
        <v/>
      </c>
      <c r="H2123" s="88" t="str">
        <f t="shared" si="130"/>
        <v/>
      </c>
    </row>
    <row r="2124" spans="2:8" ht="11.25" customHeight="1" x14ac:dyDescent="0.2">
      <c r="B2124" s="91"/>
      <c r="C2124" s="92"/>
      <c r="D2124" s="293" t="str">
        <f t="shared" si="128"/>
        <v/>
      </c>
      <c r="E2124" s="91" t="str">
        <f t="shared" si="131"/>
        <v/>
      </c>
      <c r="F2124" s="295"/>
      <c r="G2124" s="88" t="str">
        <f t="shared" si="129"/>
        <v/>
      </c>
      <c r="H2124" s="88" t="str">
        <f t="shared" si="130"/>
        <v/>
      </c>
    </row>
    <row r="2125" spans="2:8" ht="11.25" customHeight="1" x14ac:dyDescent="0.2">
      <c r="B2125" s="91"/>
      <c r="C2125" s="92"/>
      <c r="D2125" s="293" t="str">
        <f t="shared" si="128"/>
        <v/>
      </c>
      <c r="E2125" s="91" t="str">
        <f t="shared" si="131"/>
        <v/>
      </c>
      <c r="F2125" s="295"/>
      <c r="G2125" s="88" t="str">
        <f t="shared" si="129"/>
        <v/>
      </c>
      <c r="H2125" s="88" t="str">
        <f t="shared" si="130"/>
        <v/>
      </c>
    </row>
    <row r="2126" spans="2:8" ht="11.25" customHeight="1" x14ac:dyDescent="0.2">
      <c r="B2126" s="91"/>
      <c r="C2126" s="92"/>
      <c r="D2126" s="293" t="str">
        <f t="shared" si="128"/>
        <v/>
      </c>
      <c r="E2126" s="91" t="str">
        <f t="shared" si="131"/>
        <v/>
      </c>
      <c r="F2126" s="295"/>
      <c r="G2126" s="88" t="str">
        <f t="shared" si="129"/>
        <v/>
      </c>
      <c r="H2126" s="88" t="str">
        <f t="shared" si="130"/>
        <v/>
      </c>
    </row>
    <row r="2127" spans="2:8" ht="11.25" customHeight="1" x14ac:dyDescent="0.2">
      <c r="B2127" s="91"/>
      <c r="C2127" s="92"/>
      <c r="D2127" s="293" t="str">
        <f t="shared" si="128"/>
        <v/>
      </c>
      <c r="E2127" s="91" t="str">
        <f t="shared" si="131"/>
        <v/>
      </c>
      <c r="F2127" s="295"/>
      <c r="G2127" s="88" t="str">
        <f t="shared" si="129"/>
        <v/>
      </c>
      <c r="H2127" s="88" t="str">
        <f t="shared" si="130"/>
        <v/>
      </c>
    </row>
    <row r="2128" spans="2:8" ht="11.25" customHeight="1" x14ac:dyDescent="0.2">
      <c r="B2128" s="91"/>
      <c r="C2128" s="92"/>
      <c r="D2128" s="293" t="str">
        <f t="shared" si="128"/>
        <v/>
      </c>
      <c r="E2128" s="91" t="str">
        <f t="shared" si="131"/>
        <v/>
      </c>
      <c r="F2128" s="295"/>
      <c r="G2128" s="88" t="str">
        <f t="shared" si="129"/>
        <v/>
      </c>
      <c r="H2128" s="88" t="str">
        <f t="shared" si="130"/>
        <v/>
      </c>
    </row>
    <row r="2129" spans="2:8" ht="11.25" customHeight="1" x14ac:dyDescent="0.2">
      <c r="B2129" s="91"/>
      <c r="C2129" s="92"/>
      <c r="D2129" s="293" t="str">
        <f t="shared" si="128"/>
        <v/>
      </c>
      <c r="E2129" s="91" t="str">
        <f t="shared" si="131"/>
        <v/>
      </c>
      <c r="F2129" s="295"/>
      <c r="G2129" s="88" t="str">
        <f t="shared" si="129"/>
        <v/>
      </c>
      <c r="H2129" s="88" t="str">
        <f t="shared" si="130"/>
        <v/>
      </c>
    </row>
    <row r="2130" spans="2:8" ht="11.25" customHeight="1" x14ac:dyDescent="0.2">
      <c r="B2130" s="91"/>
      <c r="C2130" s="92"/>
      <c r="D2130" s="293" t="str">
        <f t="shared" si="128"/>
        <v/>
      </c>
      <c r="E2130" s="91" t="str">
        <f t="shared" si="131"/>
        <v/>
      </c>
      <c r="F2130" s="295"/>
      <c r="G2130" s="88" t="str">
        <f t="shared" si="129"/>
        <v/>
      </c>
      <c r="H2130" s="88" t="str">
        <f t="shared" si="130"/>
        <v/>
      </c>
    </row>
    <row r="2131" spans="2:8" ht="11.25" customHeight="1" x14ac:dyDescent="0.2">
      <c r="B2131" s="91"/>
      <c r="C2131" s="92"/>
      <c r="D2131" s="293" t="str">
        <f t="shared" si="128"/>
        <v/>
      </c>
      <c r="E2131" s="91" t="str">
        <f t="shared" si="131"/>
        <v/>
      </c>
      <c r="F2131" s="295"/>
      <c r="G2131" s="88" t="str">
        <f t="shared" si="129"/>
        <v/>
      </c>
      <c r="H2131" s="88" t="str">
        <f t="shared" si="130"/>
        <v/>
      </c>
    </row>
    <row r="2132" spans="2:8" ht="11.25" customHeight="1" x14ac:dyDescent="0.2">
      <c r="B2132" s="91"/>
      <c r="C2132" s="92"/>
      <c r="D2132" s="293" t="str">
        <f t="shared" si="128"/>
        <v/>
      </c>
      <c r="E2132" s="91" t="str">
        <f t="shared" si="131"/>
        <v/>
      </c>
      <c r="F2132" s="295"/>
      <c r="G2132" s="88" t="str">
        <f t="shared" si="129"/>
        <v/>
      </c>
      <c r="H2132" s="88" t="str">
        <f t="shared" si="130"/>
        <v/>
      </c>
    </row>
    <row r="2133" spans="2:8" ht="11.25" customHeight="1" x14ac:dyDescent="0.2">
      <c r="B2133" s="91"/>
      <c r="C2133" s="92"/>
      <c r="D2133" s="293" t="str">
        <f t="shared" si="128"/>
        <v/>
      </c>
      <c r="E2133" s="91" t="str">
        <f t="shared" si="131"/>
        <v/>
      </c>
      <c r="F2133" s="295"/>
      <c r="G2133" s="88" t="str">
        <f t="shared" si="129"/>
        <v/>
      </c>
      <c r="H2133" s="88" t="str">
        <f t="shared" si="130"/>
        <v/>
      </c>
    </row>
    <row r="2134" spans="2:8" ht="11.25" customHeight="1" x14ac:dyDescent="0.2">
      <c r="B2134" s="91"/>
      <c r="C2134" s="92"/>
      <c r="D2134" s="293" t="str">
        <f t="shared" si="128"/>
        <v/>
      </c>
      <c r="E2134" s="91" t="str">
        <f t="shared" si="131"/>
        <v/>
      </c>
      <c r="F2134" s="295"/>
      <c r="G2134" s="88" t="str">
        <f t="shared" si="129"/>
        <v/>
      </c>
      <c r="H2134" s="88" t="str">
        <f t="shared" si="130"/>
        <v/>
      </c>
    </row>
    <row r="2135" spans="2:8" ht="11.25" customHeight="1" x14ac:dyDescent="0.2">
      <c r="B2135" s="91"/>
      <c r="C2135" s="92"/>
      <c r="D2135" s="293" t="str">
        <f t="shared" si="128"/>
        <v/>
      </c>
      <c r="E2135" s="91" t="str">
        <f t="shared" si="131"/>
        <v/>
      </c>
      <c r="F2135" s="295"/>
      <c r="G2135" s="88" t="str">
        <f t="shared" si="129"/>
        <v/>
      </c>
      <c r="H2135" s="88" t="str">
        <f t="shared" si="130"/>
        <v/>
      </c>
    </row>
    <row r="2136" spans="2:8" ht="11.25" customHeight="1" x14ac:dyDescent="0.2">
      <c r="B2136" s="91"/>
      <c r="C2136" s="92"/>
      <c r="D2136" s="293" t="str">
        <f t="shared" ref="D2136:D2199" si="132">IF($B2136="","","SP_LASTSALEPRICE")</f>
        <v/>
      </c>
      <c r="E2136" s="91" t="str">
        <f t="shared" si="131"/>
        <v/>
      </c>
      <c r="F2136" s="295"/>
      <c r="G2136" s="88" t="str">
        <f t="shared" ref="G2136:G2199" si="133">IF(OR($C2136="",$C2137=""),"",IFERROR((C2136/C2137-1)*100,0))</f>
        <v/>
      </c>
      <c r="H2136" s="88" t="str">
        <f t="shared" ref="H2136:H2199" si="134">IF(OR($F2136="",$F2137=""),"",IFERROR((F2136/F2137-1)*100,0))</f>
        <v/>
      </c>
    </row>
    <row r="2137" spans="2:8" ht="11.25" customHeight="1" x14ac:dyDescent="0.2">
      <c r="B2137" s="91"/>
      <c r="C2137" s="92"/>
      <c r="D2137" s="293" t="str">
        <f t="shared" si="132"/>
        <v/>
      </c>
      <c r="E2137" s="91" t="str">
        <f t="shared" ref="E2137:E2200" si="135">IF($B2137="","",IF(WEEKDAY($B2137,11)=6,$B2137-1,IF(WEEKDAY($B2137,11)=7,$B2137-2,$B2137)))</f>
        <v/>
      </c>
      <c r="F2137" s="295"/>
      <c r="G2137" s="88" t="str">
        <f t="shared" si="133"/>
        <v/>
      </c>
      <c r="H2137" s="88" t="str">
        <f t="shared" si="134"/>
        <v/>
      </c>
    </row>
    <row r="2138" spans="2:8" ht="11.25" customHeight="1" x14ac:dyDescent="0.2">
      <c r="B2138" s="91"/>
      <c r="C2138" s="92"/>
      <c r="D2138" s="293" t="str">
        <f t="shared" si="132"/>
        <v/>
      </c>
      <c r="E2138" s="91" t="str">
        <f t="shared" si="135"/>
        <v/>
      </c>
      <c r="F2138" s="295"/>
      <c r="G2138" s="88" t="str">
        <f t="shared" si="133"/>
        <v/>
      </c>
      <c r="H2138" s="88" t="str">
        <f t="shared" si="134"/>
        <v/>
      </c>
    </row>
    <row r="2139" spans="2:8" ht="11.25" customHeight="1" x14ac:dyDescent="0.2">
      <c r="B2139" s="91"/>
      <c r="C2139" s="92"/>
      <c r="D2139" s="293" t="str">
        <f t="shared" si="132"/>
        <v/>
      </c>
      <c r="E2139" s="91" t="str">
        <f t="shared" si="135"/>
        <v/>
      </c>
      <c r="F2139" s="295"/>
      <c r="G2139" s="88" t="str">
        <f t="shared" si="133"/>
        <v/>
      </c>
      <c r="H2139" s="88" t="str">
        <f t="shared" si="134"/>
        <v/>
      </c>
    </row>
    <row r="2140" spans="2:8" ht="11.25" customHeight="1" x14ac:dyDescent="0.2">
      <c r="B2140" s="91"/>
      <c r="C2140" s="92"/>
      <c r="D2140" s="293" t="str">
        <f t="shared" si="132"/>
        <v/>
      </c>
      <c r="E2140" s="91" t="str">
        <f t="shared" si="135"/>
        <v/>
      </c>
      <c r="F2140" s="295"/>
      <c r="G2140" s="88" t="str">
        <f t="shared" si="133"/>
        <v/>
      </c>
      <c r="H2140" s="88" t="str">
        <f t="shared" si="134"/>
        <v/>
      </c>
    </row>
    <row r="2141" spans="2:8" ht="11.25" customHeight="1" x14ac:dyDescent="0.2">
      <c r="B2141" s="91"/>
      <c r="C2141" s="92"/>
      <c r="D2141" s="293" t="str">
        <f t="shared" si="132"/>
        <v/>
      </c>
      <c r="E2141" s="91" t="str">
        <f t="shared" si="135"/>
        <v/>
      </c>
      <c r="F2141" s="295"/>
      <c r="G2141" s="88" t="str">
        <f t="shared" si="133"/>
        <v/>
      </c>
      <c r="H2141" s="88" t="str">
        <f t="shared" si="134"/>
        <v/>
      </c>
    </row>
    <row r="2142" spans="2:8" ht="11.25" customHeight="1" x14ac:dyDescent="0.2">
      <c r="B2142" s="91"/>
      <c r="C2142" s="92"/>
      <c r="D2142" s="293" t="str">
        <f t="shared" si="132"/>
        <v/>
      </c>
      <c r="E2142" s="91" t="str">
        <f t="shared" si="135"/>
        <v/>
      </c>
      <c r="F2142" s="295"/>
      <c r="G2142" s="88" t="str">
        <f t="shared" si="133"/>
        <v/>
      </c>
      <c r="H2142" s="88" t="str">
        <f t="shared" si="134"/>
        <v/>
      </c>
    </row>
    <row r="2143" spans="2:8" ht="11.25" customHeight="1" x14ac:dyDescent="0.2">
      <c r="B2143" s="91"/>
      <c r="C2143" s="92"/>
      <c r="D2143" s="293" t="str">
        <f t="shared" si="132"/>
        <v/>
      </c>
      <c r="E2143" s="91" t="str">
        <f t="shared" si="135"/>
        <v/>
      </c>
      <c r="F2143" s="295"/>
      <c r="G2143" s="88" t="str">
        <f t="shared" si="133"/>
        <v/>
      </c>
      <c r="H2143" s="88" t="str">
        <f t="shared" si="134"/>
        <v/>
      </c>
    </row>
    <row r="2144" spans="2:8" ht="11.25" customHeight="1" x14ac:dyDescent="0.2">
      <c r="B2144" s="91"/>
      <c r="C2144" s="92"/>
      <c r="D2144" s="293" t="str">
        <f t="shared" si="132"/>
        <v/>
      </c>
      <c r="E2144" s="91" t="str">
        <f t="shared" si="135"/>
        <v/>
      </c>
      <c r="F2144" s="295"/>
      <c r="G2144" s="88" t="str">
        <f t="shared" si="133"/>
        <v/>
      </c>
      <c r="H2144" s="88" t="str">
        <f t="shared" si="134"/>
        <v/>
      </c>
    </row>
    <row r="2145" spans="2:8" ht="11.25" customHeight="1" x14ac:dyDescent="0.2">
      <c r="B2145" s="91"/>
      <c r="C2145" s="92"/>
      <c r="D2145" s="293" t="str">
        <f t="shared" si="132"/>
        <v/>
      </c>
      <c r="E2145" s="91" t="str">
        <f t="shared" si="135"/>
        <v/>
      </c>
      <c r="F2145" s="295"/>
      <c r="G2145" s="88" t="str">
        <f t="shared" si="133"/>
        <v/>
      </c>
      <c r="H2145" s="88" t="str">
        <f t="shared" si="134"/>
        <v/>
      </c>
    </row>
    <row r="2146" spans="2:8" ht="11.25" customHeight="1" x14ac:dyDescent="0.2">
      <c r="B2146" s="91"/>
      <c r="C2146" s="92"/>
      <c r="D2146" s="293" t="str">
        <f t="shared" si="132"/>
        <v/>
      </c>
      <c r="E2146" s="91" t="str">
        <f t="shared" si="135"/>
        <v/>
      </c>
      <c r="F2146" s="295"/>
      <c r="G2146" s="88" t="str">
        <f t="shared" si="133"/>
        <v/>
      </c>
      <c r="H2146" s="88" t="str">
        <f t="shared" si="134"/>
        <v/>
      </c>
    </row>
    <row r="2147" spans="2:8" ht="11.25" customHeight="1" x14ac:dyDescent="0.2">
      <c r="B2147" s="91"/>
      <c r="C2147" s="92"/>
      <c r="D2147" s="293" t="str">
        <f t="shared" si="132"/>
        <v/>
      </c>
      <c r="E2147" s="91" t="str">
        <f t="shared" si="135"/>
        <v/>
      </c>
      <c r="F2147" s="295"/>
      <c r="G2147" s="88" t="str">
        <f t="shared" si="133"/>
        <v/>
      </c>
      <c r="H2147" s="88" t="str">
        <f t="shared" si="134"/>
        <v/>
      </c>
    </row>
    <row r="2148" spans="2:8" ht="11.25" customHeight="1" x14ac:dyDescent="0.2">
      <c r="B2148" s="91"/>
      <c r="C2148" s="92"/>
      <c r="D2148" s="293" t="str">
        <f t="shared" si="132"/>
        <v/>
      </c>
      <c r="E2148" s="91" t="str">
        <f t="shared" si="135"/>
        <v/>
      </c>
      <c r="F2148" s="295"/>
      <c r="G2148" s="88" t="str">
        <f t="shared" si="133"/>
        <v/>
      </c>
      <c r="H2148" s="88" t="str">
        <f t="shared" si="134"/>
        <v/>
      </c>
    </row>
    <row r="2149" spans="2:8" ht="11.25" customHeight="1" x14ac:dyDescent="0.2">
      <c r="B2149" s="91"/>
      <c r="C2149" s="92"/>
      <c r="D2149" s="293" t="str">
        <f t="shared" si="132"/>
        <v/>
      </c>
      <c r="E2149" s="91" t="str">
        <f t="shared" si="135"/>
        <v/>
      </c>
      <c r="F2149" s="295"/>
      <c r="G2149" s="88" t="str">
        <f t="shared" si="133"/>
        <v/>
      </c>
      <c r="H2149" s="88" t="str">
        <f t="shared" si="134"/>
        <v/>
      </c>
    </row>
    <row r="2150" spans="2:8" ht="11.25" customHeight="1" x14ac:dyDescent="0.2">
      <c r="B2150" s="91"/>
      <c r="C2150" s="92"/>
      <c r="D2150" s="293" t="str">
        <f t="shared" si="132"/>
        <v/>
      </c>
      <c r="E2150" s="91" t="str">
        <f t="shared" si="135"/>
        <v/>
      </c>
      <c r="F2150" s="295"/>
      <c r="G2150" s="88" t="str">
        <f t="shared" si="133"/>
        <v/>
      </c>
      <c r="H2150" s="88" t="str">
        <f t="shared" si="134"/>
        <v/>
      </c>
    </row>
    <row r="2151" spans="2:8" ht="11.25" customHeight="1" x14ac:dyDescent="0.2">
      <c r="B2151" s="91"/>
      <c r="C2151" s="92"/>
      <c r="D2151" s="293" t="str">
        <f t="shared" si="132"/>
        <v/>
      </c>
      <c r="E2151" s="91" t="str">
        <f t="shared" si="135"/>
        <v/>
      </c>
      <c r="F2151" s="295"/>
      <c r="G2151" s="88" t="str">
        <f t="shared" si="133"/>
        <v/>
      </c>
      <c r="H2151" s="88" t="str">
        <f t="shared" si="134"/>
        <v/>
      </c>
    </row>
    <row r="2152" spans="2:8" ht="11.25" customHeight="1" x14ac:dyDescent="0.2">
      <c r="B2152" s="91"/>
      <c r="C2152" s="92"/>
      <c r="D2152" s="293" t="str">
        <f t="shared" si="132"/>
        <v/>
      </c>
      <c r="E2152" s="91" t="str">
        <f t="shared" si="135"/>
        <v/>
      </c>
      <c r="F2152" s="295"/>
      <c r="G2152" s="88" t="str">
        <f t="shared" si="133"/>
        <v/>
      </c>
      <c r="H2152" s="88" t="str">
        <f t="shared" si="134"/>
        <v/>
      </c>
    </row>
    <row r="2153" spans="2:8" ht="11.25" customHeight="1" x14ac:dyDescent="0.2">
      <c r="B2153" s="91"/>
      <c r="C2153" s="92"/>
      <c r="D2153" s="293" t="str">
        <f t="shared" si="132"/>
        <v/>
      </c>
      <c r="E2153" s="91" t="str">
        <f t="shared" si="135"/>
        <v/>
      </c>
      <c r="F2153" s="295"/>
      <c r="G2153" s="88" t="str">
        <f t="shared" si="133"/>
        <v/>
      </c>
      <c r="H2153" s="88" t="str">
        <f t="shared" si="134"/>
        <v/>
      </c>
    </row>
    <row r="2154" spans="2:8" ht="11.25" customHeight="1" x14ac:dyDescent="0.2">
      <c r="B2154" s="91"/>
      <c r="C2154" s="92"/>
      <c r="D2154" s="293" t="str">
        <f t="shared" si="132"/>
        <v/>
      </c>
      <c r="E2154" s="91" t="str">
        <f t="shared" si="135"/>
        <v/>
      </c>
      <c r="F2154" s="295"/>
      <c r="G2154" s="88" t="str">
        <f t="shared" si="133"/>
        <v/>
      </c>
      <c r="H2154" s="88" t="str">
        <f t="shared" si="134"/>
        <v/>
      </c>
    </row>
    <row r="2155" spans="2:8" ht="11.25" customHeight="1" x14ac:dyDescent="0.2">
      <c r="B2155" s="91"/>
      <c r="C2155" s="92"/>
      <c r="D2155" s="293" t="str">
        <f t="shared" si="132"/>
        <v/>
      </c>
      <c r="E2155" s="91" t="str">
        <f t="shared" si="135"/>
        <v/>
      </c>
      <c r="F2155" s="295"/>
      <c r="G2155" s="88" t="str">
        <f t="shared" si="133"/>
        <v/>
      </c>
      <c r="H2155" s="88" t="str">
        <f t="shared" si="134"/>
        <v/>
      </c>
    </row>
    <row r="2156" spans="2:8" ht="11.25" customHeight="1" x14ac:dyDescent="0.2">
      <c r="B2156" s="91"/>
      <c r="C2156" s="92"/>
      <c r="D2156" s="293" t="str">
        <f t="shared" si="132"/>
        <v/>
      </c>
      <c r="E2156" s="91" t="str">
        <f t="shared" si="135"/>
        <v/>
      </c>
      <c r="F2156" s="295"/>
      <c r="G2156" s="88" t="str">
        <f t="shared" si="133"/>
        <v/>
      </c>
      <c r="H2156" s="88" t="str">
        <f t="shared" si="134"/>
        <v/>
      </c>
    </row>
    <row r="2157" spans="2:8" ht="11.25" customHeight="1" x14ac:dyDescent="0.2">
      <c r="B2157" s="91"/>
      <c r="C2157" s="92"/>
      <c r="D2157" s="293" t="str">
        <f t="shared" si="132"/>
        <v/>
      </c>
      <c r="E2157" s="91" t="str">
        <f t="shared" si="135"/>
        <v/>
      </c>
      <c r="F2157" s="295"/>
      <c r="G2157" s="88" t="str">
        <f t="shared" si="133"/>
        <v/>
      </c>
      <c r="H2157" s="88" t="str">
        <f t="shared" si="134"/>
        <v/>
      </c>
    </row>
    <row r="2158" spans="2:8" ht="11.25" customHeight="1" x14ac:dyDescent="0.2">
      <c r="B2158" s="91"/>
      <c r="C2158" s="92"/>
      <c r="D2158" s="293" t="str">
        <f t="shared" si="132"/>
        <v/>
      </c>
      <c r="E2158" s="91" t="str">
        <f t="shared" si="135"/>
        <v/>
      </c>
      <c r="F2158" s="295"/>
      <c r="G2158" s="88" t="str">
        <f t="shared" si="133"/>
        <v/>
      </c>
      <c r="H2158" s="88" t="str">
        <f t="shared" si="134"/>
        <v/>
      </c>
    </row>
    <row r="2159" spans="2:8" ht="11.25" customHeight="1" x14ac:dyDescent="0.2">
      <c r="B2159" s="91"/>
      <c r="C2159" s="92"/>
      <c r="D2159" s="293" t="str">
        <f t="shared" si="132"/>
        <v/>
      </c>
      <c r="E2159" s="91" t="str">
        <f t="shared" si="135"/>
        <v/>
      </c>
      <c r="F2159" s="295"/>
      <c r="G2159" s="88" t="str">
        <f t="shared" si="133"/>
        <v/>
      </c>
      <c r="H2159" s="88" t="str">
        <f t="shared" si="134"/>
        <v/>
      </c>
    </row>
    <row r="2160" spans="2:8" ht="11.25" customHeight="1" x14ac:dyDescent="0.2">
      <c r="B2160" s="91"/>
      <c r="C2160" s="92"/>
      <c r="D2160" s="293" t="str">
        <f t="shared" si="132"/>
        <v/>
      </c>
      <c r="E2160" s="91" t="str">
        <f t="shared" si="135"/>
        <v/>
      </c>
      <c r="F2160" s="295"/>
      <c r="G2160" s="88" t="str">
        <f t="shared" si="133"/>
        <v/>
      </c>
      <c r="H2160" s="88" t="str">
        <f t="shared" si="134"/>
        <v/>
      </c>
    </row>
    <row r="2161" spans="2:8" ht="11.25" customHeight="1" x14ac:dyDescent="0.2">
      <c r="B2161" s="91"/>
      <c r="C2161" s="92"/>
      <c r="D2161" s="293" t="str">
        <f t="shared" si="132"/>
        <v/>
      </c>
      <c r="E2161" s="91" t="str">
        <f t="shared" si="135"/>
        <v/>
      </c>
      <c r="F2161" s="295"/>
      <c r="G2161" s="88" t="str">
        <f t="shared" si="133"/>
        <v/>
      </c>
      <c r="H2161" s="88" t="str">
        <f t="shared" si="134"/>
        <v/>
      </c>
    </row>
    <row r="2162" spans="2:8" ht="11.25" customHeight="1" x14ac:dyDescent="0.2">
      <c r="B2162" s="91"/>
      <c r="C2162" s="92"/>
      <c r="D2162" s="293" t="str">
        <f t="shared" si="132"/>
        <v/>
      </c>
      <c r="E2162" s="91" t="str">
        <f t="shared" si="135"/>
        <v/>
      </c>
      <c r="F2162" s="295"/>
      <c r="G2162" s="88" t="str">
        <f t="shared" si="133"/>
        <v/>
      </c>
      <c r="H2162" s="88" t="str">
        <f t="shared" si="134"/>
        <v/>
      </c>
    </row>
    <row r="2163" spans="2:8" ht="11.25" customHeight="1" x14ac:dyDescent="0.2">
      <c r="B2163" s="91"/>
      <c r="C2163" s="92"/>
      <c r="D2163" s="293" t="str">
        <f t="shared" si="132"/>
        <v/>
      </c>
      <c r="E2163" s="91" t="str">
        <f t="shared" si="135"/>
        <v/>
      </c>
      <c r="F2163" s="295"/>
      <c r="G2163" s="88" t="str">
        <f t="shared" si="133"/>
        <v/>
      </c>
      <c r="H2163" s="88" t="str">
        <f t="shared" si="134"/>
        <v/>
      </c>
    </row>
    <row r="2164" spans="2:8" ht="11.25" customHeight="1" x14ac:dyDescent="0.2">
      <c r="B2164" s="91"/>
      <c r="C2164" s="92"/>
      <c r="D2164" s="293" t="str">
        <f t="shared" si="132"/>
        <v/>
      </c>
      <c r="E2164" s="91" t="str">
        <f t="shared" si="135"/>
        <v/>
      </c>
      <c r="F2164" s="295"/>
      <c r="G2164" s="88" t="str">
        <f t="shared" si="133"/>
        <v/>
      </c>
      <c r="H2164" s="88" t="str">
        <f t="shared" si="134"/>
        <v/>
      </c>
    </row>
    <row r="2165" spans="2:8" ht="11.25" customHeight="1" x14ac:dyDescent="0.2">
      <c r="B2165" s="91"/>
      <c r="C2165" s="92"/>
      <c r="D2165" s="293" t="str">
        <f t="shared" si="132"/>
        <v/>
      </c>
      <c r="E2165" s="91" t="str">
        <f t="shared" si="135"/>
        <v/>
      </c>
      <c r="F2165" s="295"/>
      <c r="G2165" s="88" t="str">
        <f t="shared" si="133"/>
        <v/>
      </c>
      <c r="H2165" s="88" t="str">
        <f t="shared" si="134"/>
        <v/>
      </c>
    </row>
    <row r="2166" spans="2:8" ht="11.25" customHeight="1" x14ac:dyDescent="0.2">
      <c r="B2166" s="91"/>
      <c r="C2166" s="92"/>
      <c r="D2166" s="293" t="str">
        <f t="shared" si="132"/>
        <v/>
      </c>
      <c r="E2166" s="91" t="str">
        <f t="shared" si="135"/>
        <v/>
      </c>
      <c r="F2166" s="295"/>
      <c r="G2166" s="88" t="str">
        <f t="shared" si="133"/>
        <v/>
      </c>
      <c r="H2166" s="88" t="str">
        <f t="shared" si="134"/>
        <v/>
      </c>
    </row>
    <row r="2167" spans="2:8" ht="11.25" customHeight="1" x14ac:dyDescent="0.2">
      <c r="B2167" s="91"/>
      <c r="C2167" s="92"/>
      <c r="D2167" s="293" t="str">
        <f t="shared" si="132"/>
        <v/>
      </c>
      <c r="E2167" s="91" t="str">
        <f t="shared" si="135"/>
        <v/>
      </c>
      <c r="F2167" s="295"/>
      <c r="G2167" s="88" t="str">
        <f t="shared" si="133"/>
        <v/>
      </c>
      <c r="H2167" s="88" t="str">
        <f t="shared" si="134"/>
        <v/>
      </c>
    </row>
    <row r="2168" spans="2:8" ht="11.25" customHeight="1" x14ac:dyDescent="0.2">
      <c r="B2168" s="91"/>
      <c r="C2168" s="92"/>
      <c r="D2168" s="293" t="str">
        <f t="shared" si="132"/>
        <v/>
      </c>
      <c r="E2168" s="91" t="str">
        <f t="shared" si="135"/>
        <v/>
      </c>
      <c r="F2168" s="295"/>
      <c r="G2168" s="88" t="str">
        <f t="shared" si="133"/>
        <v/>
      </c>
      <c r="H2168" s="88" t="str">
        <f t="shared" si="134"/>
        <v/>
      </c>
    </row>
    <row r="2169" spans="2:8" ht="11.25" customHeight="1" x14ac:dyDescent="0.2">
      <c r="B2169" s="91"/>
      <c r="C2169" s="92"/>
      <c r="D2169" s="293" t="str">
        <f t="shared" si="132"/>
        <v/>
      </c>
      <c r="E2169" s="91" t="str">
        <f t="shared" si="135"/>
        <v/>
      </c>
      <c r="F2169" s="295"/>
      <c r="G2169" s="88" t="str">
        <f t="shared" si="133"/>
        <v/>
      </c>
      <c r="H2169" s="88" t="str">
        <f t="shared" si="134"/>
        <v/>
      </c>
    </row>
    <row r="2170" spans="2:8" ht="11.25" customHeight="1" x14ac:dyDescent="0.2">
      <c r="B2170" s="91"/>
      <c r="C2170" s="92"/>
      <c r="D2170" s="293" t="str">
        <f t="shared" si="132"/>
        <v/>
      </c>
      <c r="E2170" s="91" t="str">
        <f t="shared" si="135"/>
        <v/>
      </c>
      <c r="F2170" s="295"/>
      <c r="G2170" s="88" t="str">
        <f t="shared" si="133"/>
        <v/>
      </c>
      <c r="H2170" s="88" t="str">
        <f t="shared" si="134"/>
        <v/>
      </c>
    </row>
    <row r="2171" spans="2:8" ht="11.25" customHeight="1" x14ac:dyDescent="0.2">
      <c r="B2171" s="91"/>
      <c r="C2171" s="92"/>
      <c r="D2171" s="293" t="str">
        <f t="shared" si="132"/>
        <v/>
      </c>
      <c r="E2171" s="91" t="str">
        <f t="shared" si="135"/>
        <v/>
      </c>
      <c r="F2171" s="295"/>
      <c r="G2171" s="88" t="str">
        <f t="shared" si="133"/>
        <v/>
      </c>
      <c r="H2171" s="88" t="str">
        <f t="shared" si="134"/>
        <v/>
      </c>
    </row>
    <row r="2172" spans="2:8" ht="11.25" customHeight="1" x14ac:dyDescent="0.2">
      <c r="B2172" s="91"/>
      <c r="C2172" s="92"/>
      <c r="D2172" s="293" t="str">
        <f t="shared" si="132"/>
        <v/>
      </c>
      <c r="E2172" s="91" t="str">
        <f t="shared" si="135"/>
        <v/>
      </c>
      <c r="F2172" s="295"/>
      <c r="G2172" s="88" t="str">
        <f t="shared" si="133"/>
        <v/>
      </c>
      <c r="H2172" s="88" t="str">
        <f t="shared" si="134"/>
        <v/>
      </c>
    </row>
    <row r="2173" spans="2:8" ht="11.25" customHeight="1" x14ac:dyDescent="0.2">
      <c r="B2173" s="91"/>
      <c r="C2173" s="92"/>
      <c r="D2173" s="293" t="str">
        <f t="shared" si="132"/>
        <v/>
      </c>
      <c r="E2173" s="91" t="str">
        <f t="shared" si="135"/>
        <v/>
      </c>
      <c r="F2173" s="295"/>
      <c r="G2173" s="88" t="str">
        <f t="shared" si="133"/>
        <v/>
      </c>
      <c r="H2173" s="88" t="str">
        <f t="shared" si="134"/>
        <v/>
      </c>
    </row>
    <row r="2174" spans="2:8" ht="11.25" customHeight="1" x14ac:dyDescent="0.2">
      <c r="B2174" s="91"/>
      <c r="C2174" s="92"/>
      <c r="D2174" s="293" t="str">
        <f t="shared" si="132"/>
        <v/>
      </c>
      <c r="E2174" s="91" t="str">
        <f t="shared" si="135"/>
        <v/>
      </c>
      <c r="F2174" s="295"/>
      <c r="G2174" s="88" t="str">
        <f t="shared" si="133"/>
        <v/>
      </c>
      <c r="H2174" s="88" t="str">
        <f t="shared" si="134"/>
        <v/>
      </c>
    </row>
    <row r="2175" spans="2:8" ht="11.25" customHeight="1" x14ac:dyDescent="0.2">
      <c r="B2175" s="91"/>
      <c r="C2175" s="92"/>
      <c r="D2175" s="293" t="str">
        <f t="shared" si="132"/>
        <v/>
      </c>
      <c r="E2175" s="91" t="str">
        <f t="shared" si="135"/>
        <v/>
      </c>
      <c r="F2175" s="295"/>
      <c r="G2175" s="88" t="str">
        <f t="shared" si="133"/>
        <v/>
      </c>
      <c r="H2175" s="88" t="str">
        <f t="shared" si="134"/>
        <v/>
      </c>
    </row>
    <row r="2176" spans="2:8" ht="11.25" customHeight="1" x14ac:dyDescent="0.2">
      <c r="B2176" s="91"/>
      <c r="C2176" s="92"/>
      <c r="D2176" s="293" t="str">
        <f t="shared" si="132"/>
        <v/>
      </c>
      <c r="E2176" s="91" t="str">
        <f t="shared" si="135"/>
        <v/>
      </c>
      <c r="F2176" s="295"/>
      <c r="G2176" s="88" t="str">
        <f t="shared" si="133"/>
        <v/>
      </c>
      <c r="H2176" s="88" t="str">
        <f t="shared" si="134"/>
        <v/>
      </c>
    </row>
    <row r="2177" spans="2:8" ht="11.25" customHeight="1" x14ac:dyDescent="0.2">
      <c r="B2177" s="91"/>
      <c r="C2177" s="92"/>
      <c r="D2177" s="293" t="str">
        <f t="shared" si="132"/>
        <v/>
      </c>
      <c r="E2177" s="91" t="str">
        <f t="shared" si="135"/>
        <v/>
      </c>
      <c r="F2177" s="295"/>
      <c r="G2177" s="88" t="str">
        <f t="shared" si="133"/>
        <v/>
      </c>
      <c r="H2177" s="88" t="str">
        <f t="shared" si="134"/>
        <v/>
      </c>
    </row>
    <row r="2178" spans="2:8" ht="11.25" customHeight="1" x14ac:dyDescent="0.2">
      <c r="B2178" s="91"/>
      <c r="C2178" s="92"/>
      <c r="D2178" s="293" t="str">
        <f t="shared" si="132"/>
        <v/>
      </c>
      <c r="E2178" s="91" t="str">
        <f t="shared" si="135"/>
        <v/>
      </c>
      <c r="F2178" s="295"/>
      <c r="G2178" s="88" t="str">
        <f t="shared" si="133"/>
        <v/>
      </c>
      <c r="H2178" s="88" t="str">
        <f t="shared" si="134"/>
        <v/>
      </c>
    </row>
    <row r="2179" spans="2:8" ht="11.25" customHeight="1" x14ac:dyDescent="0.2">
      <c r="B2179" s="91"/>
      <c r="C2179" s="92"/>
      <c r="D2179" s="293" t="str">
        <f t="shared" si="132"/>
        <v/>
      </c>
      <c r="E2179" s="91" t="str">
        <f t="shared" si="135"/>
        <v/>
      </c>
      <c r="F2179" s="295"/>
      <c r="G2179" s="88" t="str">
        <f t="shared" si="133"/>
        <v/>
      </c>
      <c r="H2179" s="88" t="str">
        <f t="shared" si="134"/>
        <v/>
      </c>
    </row>
    <row r="2180" spans="2:8" ht="11.25" customHeight="1" x14ac:dyDescent="0.2">
      <c r="B2180" s="91"/>
      <c r="C2180" s="92"/>
      <c r="D2180" s="293" t="str">
        <f t="shared" si="132"/>
        <v/>
      </c>
      <c r="E2180" s="91" t="str">
        <f t="shared" si="135"/>
        <v/>
      </c>
      <c r="F2180" s="295"/>
      <c r="G2180" s="88" t="str">
        <f t="shared" si="133"/>
        <v/>
      </c>
      <c r="H2180" s="88" t="str">
        <f t="shared" si="134"/>
        <v/>
      </c>
    </row>
    <row r="2181" spans="2:8" ht="11.25" customHeight="1" x14ac:dyDescent="0.2">
      <c r="B2181" s="91"/>
      <c r="C2181" s="92"/>
      <c r="D2181" s="293" t="str">
        <f t="shared" si="132"/>
        <v/>
      </c>
      <c r="E2181" s="91" t="str">
        <f t="shared" si="135"/>
        <v/>
      </c>
      <c r="F2181" s="295"/>
      <c r="G2181" s="88" t="str">
        <f t="shared" si="133"/>
        <v/>
      </c>
      <c r="H2181" s="88" t="str">
        <f t="shared" si="134"/>
        <v/>
      </c>
    </row>
    <row r="2182" spans="2:8" ht="11.25" customHeight="1" x14ac:dyDescent="0.2">
      <c r="B2182" s="91"/>
      <c r="C2182" s="92"/>
      <c r="D2182" s="293" t="str">
        <f t="shared" si="132"/>
        <v/>
      </c>
      <c r="E2182" s="91" t="str">
        <f t="shared" si="135"/>
        <v/>
      </c>
      <c r="F2182" s="295"/>
      <c r="G2182" s="88" t="str">
        <f t="shared" si="133"/>
        <v/>
      </c>
      <c r="H2182" s="88" t="str">
        <f t="shared" si="134"/>
        <v/>
      </c>
    </row>
    <row r="2183" spans="2:8" ht="11.25" customHeight="1" x14ac:dyDescent="0.2">
      <c r="B2183" s="91"/>
      <c r="C2183" s="92"/>
      <c r="D2183" s="293" t="str">
        <f t="shared" si="132"/>
        <v/>
      </c>
      <c r="E2183" s="91" t="str">
        <f t="shared" si="135"/>
        <v/>
      </c>
      <c r="F2183" s="295"/>
      <c r="G2183" s="88" t="str">
        <f t="shared" si="133"/>
        <v/>
      </c>
      <c r="H2183" s="88" t="str">
        <f t="shared" si="134"/>
        <v/>
      </c>
    </row>
    <row r="2184" spans="2:8" ht="11.25" customHeight="1" x14ac:dyDescent="0.2">
      <c r="B2184" s="91"/>
      <c r="C2184" s="92"/>
      <c r="D2184" s="293" t="str">
        <f t="shared" si="132"/>
        <v/>
      </c>
      <c r="E2184" s="91" t="str">
        <f t="shared" si="135"/>
        <v/>
      </c>
      <c r="F2184" s="295"/>
      <c r="G2184" s="88" t="str">
        <f t="shared" si="133"/>
        <v/>
      </c>
      <c r="H2184" s="88" t="str">
        <f t="shared" si="134"/>
        <v/>
      </c>
    </row>
    <row r="2185" spans="2:8" ht="11.25" customHeight="1" x14ac:dyDescent="0.2">
      <c r="B2185" s="91"/>
      <c r="C2185" s="92"/>
      <c r="D2185" s="293" t="str">
        <f t="shared" si="132"/>
        <v/>
      </c>
      <c r="E2185" s="91" t="str">
        <f t="shared" si="135"/>
        <v/>
      </c>
      <c r="F2185" s="295"/>
      <c r="G2185" s="88" t="str">
        <f t="shared" si="133"/>
        <v/>
      </c>
      <c r="H2185" s="88" t="str">
        <f t="shared" si="134"/>
        <v/>
      </c>
    </row>
    <row r="2186" spans="2:8" ht="11.25" customHeight="1" x14ac:dyDescent="0.2">
      <c r="B2186" s="91"/>
      <c r="C2186" s="92"/>
      <c r="D2186" s="293" t="str">
        <f t="shared" si="132"/>
        <v/>
      </c>
      <c r="E2186" s="91" t="str">
        <f t="shared" si="135"/>
        <v/>
      </c>
      <c r="F2186" s="295"/>
      <c r="G2186" s="88" t="str">
        <f t="shared" si="133"/>
        <v/>
      </c>
      <c r="H2186" s="88" t="str">
        <f t="shared" si="134"/>
        <v/>
      </c>
    </row>
    <row r="2187" spans="2:8" ht="11.25" customHeight="1" x14ac:dyDescent="0.2">
      <c r="B2187" s="91"/>
      <c r="C2187" s="92"/>
      <c r="D2187" s="293" t="str">
        <f t="shared" si="132"/>
        <v/>
      </c>
      <c r="E2187" s="91" t="str">
        <f t="shared" si="135"/>
        <v/>
      </c>
      <c r="F2187" s="295"/>
      <c r="G2187" s="88" t="str">
        <f t="shared" si="133"/>
        <v/>
      </c>
      <c r="H2187" s="88" t="str">
        <f t="shared" si="134"/>
        <v/>
      </c>
    </row>
    <row r="2188" spans="2:8" ht="11.25" customHeight="1" x14ac:dyDescent="0.2">
      <c r="B2188" s="91"/>
      <c r="C2188" s="92"/>
      <c r="D2188" s="293" t="str">
        <f t="shared" si="132"/>
        <v/>
      </c>
      <c r="E2188" s="91" t="str">
        <f t="shared" si="135"/>
        <v/>
      </c>
      <c r="F2188" s="295"/>
      <c r="G2188" s="88" t="str">
        <f t="shared" si="133"/>
        <v/>
      </c>
      <c r="H2188" s="88" t="str">
        <f t="shared" si="134"/>
        <v/>
      </c>
    </row>
    <row r="2189" spans="2:8" ht="11.25" customHeight="1" x14ac:dyDescent="0.2">
      <c r="B2189" s="91"/>
      <c r="C2189" s="92"/>
      <c r="D2189" s="293" t="str">
        <f t="shared" si="132"/>
        <v/>
      </c>
      <c r="E2189" s="91" t="str">
        <f t="shared" si="135"/>
        <v/>
      </c>
      <c r="F2189" s="295"/>
      <c r="G2189" s="88" t="str">
        <f t="shared" si="133"/>
        <v/>
      </c>
      <c r="H2189" s="88" t="str">
        <f t="shared" si="134"/>
        <v/>
      </c>
    </row>
    <row r="2190" spans="2:8" ht="11.25" customHeight="1" x14ac:dyDescent="0.2">
      <c r="B2190" s="91"/>
      <c r="C2190" s="92"/>
      <c r="D2190" s="293" t="str">
        <f t="shared" si="132"/>
        <v/>
      </c>
      <c r="E2190" s="91" t="str">
        <f t="shared" si="135"/>
        <v/>
      </c>
      <c r="F2190" s="295"/>
      <c r="G2190" s="88" t="str">
        <f t="shared" si="133"/>
        <v/>
      </c>
      <c r="H2190" s="88" t="str">
        <f t="shared" si="134"/>
        <v/>
      </c>
    </row>
    <row r="2191" spans="2:8" ht="11.25" customHeight="1" x14ac:dyDescent="0.2">
      <c r="B2191" s="91"/>
      <c r="C2191" s="92"/>
      <c r="D2191" s="293" t="str">
        <f t="shared" si="132"/>
        <v/>
      </c>
      <c r="E2191" s="91" t="str">
        <f t="shared" si="135"/>
        <v/>
      </c>
      <c r="F2191" s="295"/>
      <c r="G2191" s="88" t="str">
        <f t="shared" si="133"/>
        <v/>
      </c>
      <c r="H2191" s="88" t="str">
        <f t="shared" si="134"/>
        <v/>
      </c>
    </row>
    <row r="2192" spans="2:8" ht="11.25" customHeight="1" x14ac:dyDescent="0.2">
      <c r="B2192" s="91"/>
      <c r="C2192" s="92"/>
      <c r="D2192" s="293" t="str">
        <f t="shared" si="132"/>
        <v/>
      </c>
      <c r="E2192" s="91" t="str">
        <f t="shared" si="135"/>
        <v/>
      </c>
      <c r="F2192" s="295"/>
      <c r="G2192" s="88" t="str">
        <f t="shared" si="133"/>
        <v/>
      </c>
      <c r="H2192" s="88" t="str">
        <f t="shared" si="134"/>
        <v/>
      </c>
    </row>
    <row r="2193" spans="2:8" ht="11.25" customHeight="1" x14ac:dyDescent="0.2">
      <c r="B2193" s="91"/>
      <c r="C2193" s="92"/>
      <c r="D2193" s="293" t="str">
        <f t="shared" si="132"/>
        <v/>
      </c>
      <c r="E2193" s="91" t="str">
        <f t="shared" si="135"/>
        <v/>
      </c>
      <c r="F2193" s="295"/>
      <c r="G2193" s="88" t="str">
        <f t="shared" si="133"/>
        <v/>
      </c>
      <c r="H2193" s="88" t="str">
        <f t="shared" si="134"/>
        <v/>
      </c>
    </row>
    <row r="2194" spans="2:8" ht="11.25" customHeight="1" x14ac:dyDescent="0.2">
      <c r="B2194" s="91"/>
      <c r="C2194" s="92"/>
      <c r="D2194" s="293" t="str">
        <f t="shared" si="132"/>
        <v/>
      </c>
      <c r="E2194" s="91" t="str">
        <f t="shared" si="135"/>
        <v/>
      </c>
      <c r="F2194" s="295"/>
      <c r="G2194" s="88" t="str">
        <f t="shared" si="133"/>
        <v/>
      </c>
      <c r="H2194" s="88" t="str">
        <f t="shared" si="134"/>
        <v/>
      </c>
    </row>
    <row r="2195" spans="2:8" ht="11.25" customHeight="1" x14ac:dyDescent="0.2">
      <c r="B2195" s="91"/>
      <c r="C2195" s="92"/>
      <c r="D2195" s="293" t="str">
        <f t="shared" si="132"/>
        <v/>
      </c>
      <c r="E2195" s="91" t="str">
        <f t="shared" si="135"/>
        <v/>
      </c>
      <c r="F2195" s="295"/>
      <c r="G2195" s="88" t="str">
        <f t="shared" si="133"/>
        <v/>
      </c>
      <c r="H2195" s="88" t="str">
        <f t="shared" si="134"/>
        <v/>
      </c>
    </row>
    <row r="2196" spans="2:8" ht="11.25" customHeight="1" x14ac:dyDescent="0.2">
      <c r="B2196" s="91"/>
      <c r="C2196" s="92"/>
      <c r="D2196" s="293" t="str">
        <f t="shared" si="132"/>
        <v/>
      </c>
      <c r="E2196" s="91" t="str">
        <f t="shared" si="135"/>
        <v/>
      </c>
      <c r="F2196" s="295"/>
      <c r="G2196" s="88" t="str">
        <f t="shared" si="133"/>
        <v/>
      </c>
      <c r="H2196" s="88" t="str">
        <f t="shared" si="134"/>
        <v/>
      </c>
    </row>
    <row r="2197" spans="2:8" ht="11.25" customHeight="1" x14ac:dyDescent="0.2">
      <c r="B2197" s="91"/>
      <c r="C2197" s="92"/>
      <c r="D2197" s="293" t="str">
        <f t="shared" si="132"/>
        <v/>
      </c>
      <c r="E2197" s="91" t="str">
        <f t="shared" si="135"/>
        <v/>
      </c>
      <c r="F2197" s="295"/>
      <c r="G2197" s="88" t="str">
        <f t="shared" si="133"/>
        <v/>
      </c>
      <c r="H2197" s="88" t="str">
        <f t="shared" si="134"/>
        <v/>
      </c>
    </row>
    <row r="2198" spans="2:8" ht="11.25" customHeight="1" x14ac:dyDescent="0.2">
      <c r="B2198" s="91"/>
      <c r="C2198" s="92"/>
      <c r="D2198" s="293" t="str">
        <f t="shared" si="132"/>
        <v/>
      </c>
      <c r="E2198" s="91" t="str">
        <f t="shared" si="135"/>
        <v/>
      </c>
      <c r="F2198" s="295"/>
      <c r="G2198" s="88" t="str">
        <f t="shared" si="133"/>
        <v/>
      </c>
      <c r="H2198" s="88" t="str">
        <f t="shared" si="134"/>
        <v/>
      </c>
    </row>
    <row r="2199" spans="2:8" ht="11.25" customHeight="1" x14ac:dyDescent="0.2">
      <c r="B2199" s="91"/>
      <c r="C2199" s="92"/>
      <c r="D2199" s="293" t="str">
        <f t="shared" si="132"/>
        <v/>
      </c>
      <c r="E2199" s="91" t="str">
        <f t="shared" si="135"/>
        <v/>
      </c>
      <c r="F2199" s="295"/>
      <c r="G2199" s="88" t="str">
        <f t="shared" si="133"/>
        <v/>
      </c>
      <c r="H2199" s="88" t="str">
        <f t="shared" si="134"/>
        <v/>
      </c>
    </row>
    <row r="2200" spans="2:8" ht="11.25" customHeight="1" x14ac:dyDescent="0.2">
      <c r="B2200" s="91"/>
      <c r="C2200" s="92"/>
      <c r="D2200" s="293" t="str">
        <f t="shared" ref="D2200:D2263" si="136">IF($B2200="","","SP_LASTSALEPRICE")</f>
        <v/>
      </c>
      <c r="E2200" s="91" t="str">
        <f t="shared" si="135"/>
        <v/>
      </c>
      <c r="F2200" s="295"/>
      <c r="G2200" s="88" t="str">
        <f t="shared" ref="G2200:G2263" si="137">IF(OR($C2200="",$C2201=""),"",IFERROR((C2200/C2201-1)*100,0))</f>
        <v/>
      </c>
      <c r="H2200" s="88" t="str">
        <f t="shared" ref="H2200:H2263" si="138">IF(OR($F2200="",$F2201=""),"",IFERROR((F2200/F2201-1)*100,0))</f>
        <v/>
      </c>
    </row>
    <row r="2201" spans="2:8" ht="11.25" customHeight="1" x14ac:dyDescent="0.2">
      <c r="B2201" s="91"/>
      <c r="C2201" s="92"/>
      <c r="D2201" s="293" t="str">
        <f t="shared" si="136"/>
        <v/>
      </c>
      <c r="E2201" s="91" t="str">
        <f t="shared" ref="E2201:E2264" si="139">IF($B2201="","",IF(WEEKDAY($B2201,11)=6,$B2201-1,IF(WEEKDAY($B2201,11)=7,$B2201-2,$B2201)))</f>
        <v/>
      </c>
      <c r="F2201" s="295"/>
      <c r="G2201" s="88" t="str">
        <f t="shared" si="137"/>
        <v/>
      </c>
      <c r="H2201" s="88" t="str">
        <f t="shared" si="138"/>
        <v/>
      </c>
    </row>
    <row r="2202" spans="2:8" ht="11.25" customHeight="1" x14ac:dyDescent="0.2">
      <c r="B2202" s="91"/>
      <c r="C2202" s="92"/>
      <c r="D2202" s="293" t="str">
        <f t="shared" si="136"/>
        <v/>
      </c>
      <c r="E2202" s="91" t="str">
        <f t="shared" si="139"/>
        <v/>
      </c>
      <c r="F2202" s="295"/>
      <c r="G2202" s="88" t="str">
        <f t="shared" si="137"/>
        <v/>
      </c>
      <c r="H2202" s="88" t="str">
        <f t="shared" si="138"/>
        <v/>
      </c>
    </row>
    <row r="2203" spans="2:8" ht="11.25" customHeight="1" x14ac:dyDescent="0.2">
      <c r="B2203" s="91"/>
      <c r="C2203" s="92"/>
      <c r="D2203" s="293" t="str">
        <f t="shared" si="136"/>
        <v/>
      </c>
      <c r="E2203" s="91" t="str">
        <f t="shared" si="139"/>
        <v/>
      </c>
      <c r="F2203" s="295"/>
      <c r="G2203" s="88" t="str">
        <f t="shared" si="137"/>
        <v/>
      </c>
      <c r="H2203" s="88" t="str">
        <f t="shared" si="138"/>
        <v/>
      </c>
    </row>
    <row r="2204" spans="2:8" ht="11.25" customHeight="1" x14ac:dyDescent="0.2">
      <c r="B2204" s="91"/>
      <c r="C2204" s="92"/>
      <c r="D2204" s="293" t="str">
        <f t="shared" si="136"/>
        <v/>
      </c>
      <c r="E2204" s="91" t="str">
        <f t="shared" si="139"/>
        <v/>
      </c>
      <c r="F2204" s="295"/>
      <c r="G2204" s="88" t="str">
        <f t="shared" si="137"/>
        <v/>
      </c>
      <c r="H2204" s="88" t="str">
        <f t="shared" si="138"/>
        <v/>
      </c>
    </row>
    <row r="2205" spans="2:8" ht="11.25" customHeight="1" x14ac:dyDescent="0.2">
      <c r="B2205" s="91"/>
      <c r="C2205" s="92"/>
      <c r="D2205" s="293" t="str">
        <f t="shared" si="136"/>
        <v/>
      </c>
      <c r="E2205" s="91" t="str">
        <f t="shared" si="139"/>
        <v/>
      </c>
      <c r="F2205" s="295"/>
      <c r="G2205" s="88" t="str">
        <f t="shared" si="137"/>
        <v/>
      </c>
      <c r="H2205" s="88" t="str">
        <f t="shared" si="138"/>
        <v/>
      </c>
    </row>
    <row r="2206" spans="2:8" ht="11.25" customHeight="1" x14ac:dyDescent="0.2">
      <c r="B2206" s="91"/>
      <c r="C2206" s="92"/>
      <c r="D2206" s="293" t="str">
        <f t="shared" si="136"/>
        <v/>
      </c>
      <c r="E2206" s="91" t="str">
        <f t="shared" si="139"/>
        <v/>
      </c>
      <c r="F2206" s="295"/>
      <c r="G2206" s="88" t="str">
        <f t="shared" si="137"/>
        <v/>
      </c>
      <c r="H2206" s="88" t="str">
        <f t="shared" si="138"/>
        <v/>
      </c>
    </row>
    <row r="2207" spans="2:8" ht="11.25" customHeight="1" x14ac:dyDescent="0.2">
      <c r="B2207" s="91"/>
      <c r="C2207" s="92"/>
      <c r="D2207" s="293" t="str">
        <f t="shared" si="136"/>
        <v/>
      </c>
      <c r="E2207" s="91" t="str">
        <f t="shared" si="139"/>
        <v/>
      </c>
      <c r="F2207" s="295"/>
      <c r="G2207" s="88" t="str">
        <f t="shared" si="137"/>
        <v/>
      </c>
      <c r="H2207" s="88" t="str">
        <f t="shared" si="138"/>
        <v/>
      </c>
    </row>
    <row r="2208" spans="2:8" ht="11.25" customHeight="1" x14ac:dyDescent="0.2">
      <c r="B2208" s="91"/>
      <c r="C2208" s="92"/>
      <c r="D2208" s="293" t="str">
        <f t="shared" si="136"/>
        <v/>
      </c>
      <c r="E2208" s="91" t="str">
        <f t="shared" si="139"/>
        <v/>
      </c>
      <c r="F2208" s="295"/>
      <c r="G2208" s="88" t="str">
        <f t="shared" si="137"/>
        <v/>
      </c>
      <c r="H2208" s="88" t="str">
        <f t="shared" si="138"/>
        <v/>
      </c>
    </row>
    <row r="2209" spans="2:8" ht="11.25" customHeight="1" x14ac:dyDescent="0.2">
      <c r="B2209" s="91"/>
      <c r="C2209" s="92"/>
      <c r="D2209" s="293" t="str">
        <f t="shared" si="136"/>
        <v/>
      </c>
      <c r="E2209" s="91" t="str">
        <f t="shared" si="139"/>
        <v/>
      </c>
      <c r="F2209" s="295"/>
      <c r="G2209" s="88" t="str">
        <f t="shared" si="137"/>
        <v/>
      </c>
      <c r="H2209" s="88" t="str">
        <f t="shared" si="138"/>
        <v/>
      </c>
    </row>
    <row r="2210" spans="2:8" ht="11.25" customHeight="1" x14ac:dyDescent="0.2">
      <c r="B2210" s="91"/>
      <c r="C2210" s="92"/>
      <c r="D2210" s="293" t="str">
        <f t="shared" si="136"/>
        <v/>
      </c>
      <c r="E2210" s="91" t="str">
        <f t="shared" si="139"/>
        <v/>
      </c>
      <c r="F2210" s="295"/>
      <c r="G2210" s="88" t="str">
        <f t="shared" si="137"/>
        <v/>
      </c>
      <c r="H2210" s="88" t="str">
        <f t="shared" si="138"/>
        <v/>
      </c>
    </row>
    <row r="2211" spans="2:8" ht="11.25" customHeight="1" x14ac:dyDescent="0.2">
      <c r="B2211" s="91"/>
      <c r="C2211" s="92"/>
      <c r="D2211" s="293" t="str">
        <f t="shared" si="136"/>
        <v/>
      </c>
      <c r="E2211" s="91" t="str">
        <f t="shared" si="139"/>
        <v/>
      </c>
      <c r="F2211" s="295"/>
      <c r="G2211" s="88" t="str">
        <f t="shared" si="137"/>
        <v/>
      </c>
      <c r="H2211" s="88" t="str">
        <f t="shared" si="138"/>
        <v/>
      </c>
    </row>
    <row r="2212" spans="2:8" ht="11.25" customHeight="1" x14ac:dyDescent="0.2">
      <c r="B2212" s="91"/>
      <c r="C2212" s="92"/>
      <c r="D2212" s="293" t="str">
        <f t="shared" si="136"/>
        <v/>
      </c>
      <c r="E2212" s="91" t="str">
        <f t="shared" si="139"/>
        <v/>
      </c>
      <c r="F2212" s="295"/>
      <c r="G2212" s="88" t="str">
        <f t="shared" si="137"/>
        <v/>
      </c>
      <c r="H2212" s="88" t="str">
        <f t="shared" si="138"/>
        <v/>
      </c>
    </row>
    <row r="2213" spans="2:8" ht="11.25" customHeight="1" x14ac:dyDescent="0.2">
      <c r="B2213" s="91"/>
      <c r="C2213" s="92"/>
      <c r="D2213" s="293" t="str">
        <f t="shared" si="136"/>
        <v/>
      </c>
      <c r="E2213" s="91" t="str">
        <f t="shared" si="139"/>
        <v/>
      </c>
      <c r="F2213" s="295"/>
      <c r="G2213" s="88" t="str">
        <f t="shared" si="137"/>
        <v/>
      </c>
      <c r="H2213" s="88" t="str">
        <f t="shared" si="138"/>
        <v/>
      </c>
    </row>
    <row r="2214" spans="2:8" ht="11.25" customHeight="1" x14ac:dyDescent="0.2">
      <c r="B2214" s="91"/>
      <c r="C2214" s="92"/>
      <c r="D2214" s="293" t="str">
        <f t="shared" si="136"/>
        <v/>
      </c>
      <c r="E2214" s="91" t="str">
        <f t="shared" si="139"/>
        <v/>
      </c>
      <c r="F2214" s="295"/>
      <c r="G2214" s="88" t="str">
        <f t="shared" si="137"/>
        <v/>
      </c>
      <c r="H2214" s="88" t="str">
        <f t="shared" si="138"/>
        <v/>
      </c>
    </row>
    <row r="2215" spans="2:8" ht="11.25" customHeight="1" x14ac:dyDescent="0.2">
      <c r="B2215" s="91"/>
      <c r="C2215" s="92"/>
      <c r="D2215" s="293" t="str">
        <f t="shared" si="136"/>
        <v/>
      </c>
      <c r="E2215" s="91" t="str">
        <f t="shared" si="139"/>
        <v/>
      </c>
      <c r="F2215" s="295"/>
      <c r="G2215" s="88" t="str">
        <f t="shared" si="137"/>
        <v/>
      </c>
      <c r="H2215" s="88" t="str">
        <f t="shared" si="138"/>
        <v/>
      </c>
    </row>
    <row r="2216" spans="2:8" ht="11.25" customHeight="1" x14ac:dyDescent="0.2">
      <c r="B2216" s="91"/>
      <c r="C2216" s="92"/>
      <c r="D2216" s="293" t="str">
        <f t="shared" si="136"/>
        <v/>
      </c>
      <c r="E2216" s="91" t="str">
        <f t="shared" si="139"/>
        <v/>
      </c>
      <c r="F2216" s="295"/>
      <c r="G2216" s="88" t="str">
        <f t="shared" si="137"/>
        <v/>
      </c>
      <c r="H2216" s="88" t="str">
        <f t="shared" si="138"/>
        <v/>
      </c>
    </row>
    <row r="2217" spans="2:8" ht="11.25" customHeight="1" x14ac:dyDescent="0.2">
      <c r="B2217" s="91"/>
      <c r="C2217" s="92"/>
      <c r="D2217" s="293" t="str">
        <f t="shared" si="136"/>
        <v/>
      </c>
      <c r="E2217" s="91" t="str">
        <f t="shared" si="139"/>
        <v/>
      </c>
      <c r="F2217" s="295"/>
      <c r="G2217" s="88" t="str">
        <f t="shared" si="137"/>
        <v/>
      </c>
      <c r="H2217" s="88" t="str">
        <f t="shared" si="138"/>
        <v/>
      </c>
    </row>
    <row r="2218" spans="2:8" ht="11.25" customHeight="1" x14ac:dyDescent="0.2">
      <c r="B2218" s="91"/>
      <c r="C2218" s="92"/>
      <c r="D2218" s="293" t="str">
        <f t="shared" si="136"/>
        <v/>
      </c>
      <c r="E2218" s="91" t="str">
        <f t="shared" si="139"/>
        <v/>
      </c>
      <c r="F2218" s="295"/>
      <c r="G2218" s="88" t="str">
        <f t="shared" si="137"/>
        <v/>
      </c>
      <c r="H2218" s="88" t="str">
        <f t="shared" si="138"/>
        <v/>
      </c>
    </row>
    <row r="2219" spans="2:8" ht="11.25" customHeight="1" x14ac:dyDescent="0.2">
      <c r="B2219" s="91"/>
      <c r="C2219" s="92"/>
      <c r="D2219" s="293" t="str">
        <f t="shared" si="136"/>
        <v/>
      </c>
      <c r="E2219" s="91" t="str">
        <f t="shared" si="139"/>
        <v/>
      </c>
      <c r="F2219" s="295"/>
      <c r="G2219" s="88" t="str">
        <f t="shared" si="137"/>
        <v/>
      </c>
      <c r="H2219" s="88" t="str">
        <f t="shared" si="138"/>
        <v/>
      </c>
    </row>
    <row r="2220" spans="2:8" ht="11.25" customHeight="1" x14ac:dyDescent="0.2">
      <c r="B2220" s="91"/>
      <c r="C2220" s="92"/>
      <c r="D2220" s="293" t="str">
        <f t="shared" si="136"/>
        <v/>
      </c>
      <c r="E2220" s="91" t="str">
        <f t="shared" si="139"/>
        <v/>
      </c>
      <c r="F2220" s="295"/>
      <c r="G2220" s="88" t="str">
        <f t="shared" si="137"/>
        <v/>
      </c>
      <c r="H2220" s="88" t="str">
        <f t="shared" si="138"/>
        <v/>
      </c>
    </row>
    <row r="2221" spans="2:8" ht="11.25" customHeight="1" x14ac:dyDescent="0.2">
      <c r="B2221" s="91"/>
      <c r="C2221" s="92"/>
      <c r="D2221" s="293" t="str">
        <f t="shared" si="136"/>
        <v/>
      </c>
      <c r="E2221" s="91" t="str">
        <f t="shared" si="139"/>
        <v/>
      </c>
      <c r="F2221" s="295"/>
      <c r="G2221" s="88" t="str">
        <f t="shared" si="137"/>
        <v/>
      </c>
      <c r="H2221" s="88" t="str">
        <f t="shared" si="138"/>
        <v/>
      </c>
    </row>
    <row r="2222" spans="2:8" ht="11.25" customHeight="1" x14ac:dyDescent="0.2">
      <c r="B2222" s="91"/>
      <c r="C2222" s="92"/>
      <c r="D2222" s="293" t="str">
        <f t="shared" si="136"/>
        <v/>
      </c>
      <c r="E2222" s="91" t="str">
        <f t="shared" si="139"/>
        <v/>
      </c>
      <c r="F2222" s="295"/>
      <c r="G2222" s="88" t="str">
        <f t="shared" si="137"/>
        <v/>
      </c>
      <c r="H2222" s="88" t="str">
        <f t="shared" si="138"/>
        <v/>
      </c>
    </row>
    <row r="2223" spans="2:8" ht="11.25" customHeight="1" x14ac:dyDescent="0.2">
      <c r="B2223" s="91"/>
      <c r="C2223" s="92"/>
      <c r="D2223" s="293" t="str">
        <f t="shared" si="136"/>
        <v/>
      </c>
      <c r="E2223" s="91" t="str">
        <f t="shared" si="139"/>
        <v/>
      </c>
      <c r="F2223" s="295"/>
      <c r="G2223" s="88" t="str">
        <f t="shared" si="137"/>
        <v/>
      </c>
      <c r="H2223" s="88" t="str">
        <f t="shared" si="138"/>
        <v/>
      </c>
    </row>
    <row r="2224" spans="2:8" ht="11.25" customHeight="1" x14ac:dyDescent="0.2">
      <c r="B2224" s="91"/>
      <c r="C2224" s="92"/>
      <c r="D2224" s="293" t="str">
        <f t="shared" si="136"/>
        <v/>
      </c>
      <c r="E2224" s="91" t="str">
        <f t="shared" si="139"/>
        <v/>
      </c>
      <c r="F2224" s="295"/>
      <c r="G2224" s="88" t="str">
        <f t="shared" si="137"/>
        <v/>
      </c>
      <c r="H2224" s="88" t="str">
        <f t="shared" si="138"/>
        <v/>
      </c>
    </row>
    <row r="2225" spans="2:8" ht="11.25" customHeight="1" x14ac:dyDescent="0.2">
      <c r="B2225" s="91"/>
      <c r="C2225" s="92"/>
      <c r="D2225" s="293" t="str">
        <f t="shared" si="136"/>
        <v/>
      </c>
      <c r="E2225" s="91" t="str">
        <f t="shared" si="139"/>
        <v/>
      </c>
      <c r="F2225" s="295"/>
      <c r="G2225" s="88" t="str">
        <f t="shared" si="137"/>
        <v/>
      </c>
      <c r="H2225" s="88" t="str">
        <f t="shared" si="138"/>
        <v/>
      </c>
    </row>
    <row r="2226" spans="2:8" ht="11.25" customHeight="1" x14ac:dyDescent="0.2">
      <c r="B2226" s="91"/>
      <c r="C2226" s="92"/>
      <c r="D2226" s="293" t="str">
        <f t="shared" si="136"/>
        <v/>
      </c>
      <c r="E2226" s="91" t="str">
        <f t="shared" si="139"/>
        <v/>
      </c>
      <c r="F2226" s="295"/>
      <c r="G2226" s="88" t="str">
        <f t="shared" si="137"/>
        <v/>
      </c>
      <c r="H2226" s="88" t="str">
        <f t="shared" si="138"/>
        <v/>
      </c>
    </row>
    <row r="2227" spans="2:8" ht="11.25" customHeight="1" x14ac:dyDescent="0.2">
      <c r="B2227" s="91"/>
      <c r="C2227" s="92"/>
      <c r="D2227" s="293" t="str">
        <f t="shared" si="136"/>
        <v/>
      </c>
      <c r="E2227" s="91" t="str">
        <f t="shared" si="139"/>
        <v/>
      </c>
      <c r="F2227" s="295"/>
      <c r="G2227" s="88" t="str">
        <f t="shared" si="137"/>
        <v/>
      </c>
      <c r="H2227" s="88" t="str">
        <f t="shared" si="138"/>
        <v/>
      </c>
    </row>
    <row r="2228" spans="2:8" ht="11.25" customHeight="1" x14ac:dyDescent="0.2">
      <c r="B2228" s="91"/>
      <c r="C2228" s="92"/>
      <c r="D2228" s="293" t="str">
        <f t="shared" si="136"/>
        <v/>
      </c>
      <c r="E2228" s="91" t="str">
        <f t="shared" si="139"/>
        <v/>
      </c>
      <c r="F2228" s="295"/>
      <c r="G2228" s="88" t="str">
        <f t="shared" si="137"/>
        <v/>
      </c>
      <c r="H2228" s="88" t="str">
        <f t="shared" si="138"/>
        <v/>
      </c>
    </row>
    <row r="2229" spans="2:8" ht="11.25" customHeight="1" x14ac:dyDescent="0.2">
      <c r="B2229" s="91"/>
      <c r="C2229" s="92"/>
      <c r="D2229" s="293" t="str">
        <f t="shared" si="136"/>
        <v/>
      </c>
      <c r="E2229" s="91" t="str">
        <f t="shared" si="139"/>
        <v/>
      </c>
      <c r="F2229" s="295"/>
      <c r="G2229" s="88" t="str">
        <f t="shared" si="137"/>
        <v/>
      </c>
      <c r="H2229" s="88" t="str">
        <f t="shared" si="138"/>
        <v/>
      </c>
    </row>
    <row r="2230" spans="2:8" ht="11.25" customHeight="1" x14ac:dyDescent="0.2">
      <c r="B2230" s="91"/>
      <c r="C2230" s="92"/>
      <c r="D2230" s="293" t="str">
        <f t="shared" si="136"/>
        <v/>
      </c>
      <c r="E2230" s="91" t="str">
        <f t="shared" si="139"/>
        <v/>
      </c>
      <c r="F2230" s="295"/>
      <c r="G2230" s="88" t="str">
        <f t="shared" si="137"/>
        <v/>
      </c>
      <c r="H2230" s="88" t="str">
        <f t="shared" si="138"/>
        <v/>
      </c>
    </row>
    <row r="2231" spans="2:8" ht="11.25" customHeight="1" x14ac:dyDescent="0.2">
      <c r="B2231" s="91"/>
      <c r="C2231" s="92"/>
      <c r="D2231" s="293" t="str">
        <f t="shared" si="136"/>
        <v/>
      </c>
      <c r="E2231" s="91" t="str">
        <f t="shared" si="139"/>
        <v/>
      </c>
      <c r="F2231" s="295"/>
      <c r="G2231" s="88" t="str">
        <f t="shared" si="137"/>
        <v/>
      </c>
      <c r="H2231" s="88" t="str">
        <f t="shared" si="138"/>
        <v/>
      </c>
    </row>
    <row r="2232" spans="2:8" ht="11.25" customHeight="1" x14ac:dyDescent="0.2">
      <c r="B2232" s="91"/>
      <c r="C2232" s="92"/>
      <c r="D2232" s="293" t="str">
        <f t="shared" si="136"/>
        <v/>
      </c>
      <c r="E2232" s="91" t="str">
        <f t="shared" si="139"/>
        <v/>
      </c>
      <c r="F2232" s="295"/>
      <c r="G2232" s="88" t="str">
        <f t="shared" si="137"/>
        <v/>
      </c>
      <c r="H2232" s="88" t="str">
        <f t="shared" si="138"/>
        <v/>
      </c>
    </row>
    <row r="2233" spans="2:8" ht="11.25" customHeight="1" x14ac:dyDescent="0.2">
      <c r="B2233" s="91"/>
      <c r="C2233" s="92"/>
      <c r="D2233" s="293" t="str">
        <f t="shared" si="136"/>
        <v/>
      </c>
      <c r="E2233" s="91" t="str">
        <f t="shared" si="139"/>
        <v/>
      </c>
      <c r="F2233" s="295"/>
      <c r="G2233" s="88" t="str">
        <f t="shared" si="137"/>
        <v/>
      </c>
      <c r="H2233" s="88" t="str">
        <f t="shared" si="138"/>
        <v/>
      </c>
    </row>
    <row r="2234" spans="2:8" ht="11.25" customHeight="1" x14ac:dyDescent="0.2">
      <c r="B2234" s="91"/>
      <c r="C2234" s="92"/>
      <c r="D2234" s="293" t="str">
        <f t="shared" si="136"/>
        <v/>
      </c>
      <c r="E2234" s="91" t="str">
        <f t="shared" si="139"/>
        <v/>
      </c>
      <c r="F2234" s="295"/>
      <c r="G2234" s="88" t="str">
        <f t="shared" si="137"/>
        <v/>
      </c>
      <c r="H2234" s="88" t="str">
        <f t="shared" si="138"/>
        <v/>
      </c>
    </row>
    <row r="2235" spans="2:8" ht="11.25" customHeight="1" x14ac:dyDescent="0.2">
      <c r="B2235" s="91"/>
      <c r="C2235" s="92"/>
      <c r="D2235" s="293" t="str">
        <f t="shared" si="136"/>
        <v/>
      </c>
      <c r="E2235" s="91" t="str">
        <f t="shared" si="139"/>
        <v/>
      </c>
      <c r="F2235" s="295"/>
      <c r="G2235" s="88" t="str">
        <f t="shared" si="137"/>
        <v/>
      </c>
      <c r="H2235" s="88" t="str">
        <f t="shared" si="138"/>
        <v/>
      </c>
    </row>
    <row r="2236" spans="2:8" ht="11.25" customHeight="1" x14ac:dyDescent="0.2">
      <c r="B2236" s="91"/>
      <c r="C2236" s="92"/>
      <c r="D2236" s="293" t="str">
        <f t="shared" si="136"/>
        <v/>
      </c>
      <c r="E2236" s="91" t="str">
        <f t="shared" si="139"/>
        <v/>
      </c>
      <c r="F2236" s="295"/>
      <c r="G2236" s="88" t="str">
        <f t="shared" si="137"/>
        <v/>
      </c>
      <c r="H2236" s="88" t="str">
        <f t="shared" si="138"/>
        <v/>
      </c>
    </row>
    <row r="2237" spans="2:8" ht="11.25" customHeight="1" x14ac:dyDescent="0.2">
      <c r="B2237" s="91"/>
      <c r="C2237" s="92"/>
      <c r="D2237" s="293" t="str">
        <f t="shared" si="136"/>
        <v/>
      </c>
      <c r="E2237" s="91" t="str">
        <f t="shared" si="139"/>
        <v/>
      </c>
      <c r="F2237" s="295"/>
      <c r="G2237" s="88" t="str">
        <f t="shared" si="137"/>
        <v/>
      </c>
      <c r="H2237" s="88" t="str">
        <f t="shared" si="138"/>
        <v/>
      </c>
    </row>
    <row r="2238" spans="2:8" ht="11.25" customHeight="1" x14ac:dyDescent="0.2">
      <c r="B2238" s="91"/>
      <c r="C2238" s="92"/>
      <c r="D2238" s="293" t="str">
        <f t="shared" si="136"/>
        <v/>
      </c>
      <c r="E2238" s="91" t="str">
        <f t="shared" si="139"/>
        <v/>
      </c>
      <c r="F2238" s="295"/>
      <c r="G2238" s="88" t="str">
        <f t="shared" si="137"/>
        <v/>
      </c>
      <c r="H2238" s="88" t="str">
        <f t="shared" si="138"/>
        <v/>
      </c>
    </row>
    <row r="2239" spans="2:8" ht="11.25" customHeight="1" x14ac:dyDescent="0.2">
      <c r="B2239" s="91"/>
      <c r="C2239" s="92"/>
      <c r="D2239" s="293" t="str">
        <f t="shared" si="136"/>
        <v/>
      </c>
      <c r="E2239" s="91" t="str">
        <f t="shared" si="139"/>
        <v/>
      </c>
      <c r="F2239" s="295"/>
      <c r="G2239" s="88" t="str">
        <f t="shared" si="137"/>
        <v/>
      </c>
      <c r="H2239" s="88" t="str">
        <f t="shared" si="138"/>
        <v/>
      </c>
    </row>
    <row r="2240" spans="2:8" ht="11.25" customHeight="1" x14ac:dyDescent="0.2">
      <c r="B2240" s="91"/>
      <c r="C2240" s="92"/>
      <c r="D2240" s="293" t="str">
        <f t="shared" si="136"/>
        <v/>
      </c>
      <c r="E2240" s="91" t="str">
        <f t="shared" si="139"/>
        <v/>
      </c>
      <c r="F2240" s="295"/>
      <c r="G2240" s="88" t="str">
        <f t="shared" si="137"/>
        <v/>
      </c>
      <c r="H2240" s="88" t="str">
        <f t="shared" si="138"/>
        <v/>
      </c>
    </row>
    <row r="2241" spans="2:8" ht="11.25" customHeight="1" x14ac:dyDescent="0.2">
      <c r="B2241" s="91"/>
      <c r="C2241" s="92"/>
      <c r="D2241" s="293" t="str">
        <f t="shared" si="136"/>
        <v/>
      </c>
      <c r="E2241" s="91" t="str">
        <f t="shared" si="139"/>
        <v/>
      </c>
      <c r="F2241" s="295"/>
      <c r="G2241" s="88" t="str">
        <f t="shared" si="137"/>
        <v/>
      </c>
      <c r="H2241" s="88" t="str">
        <f t="shared" si="138"/>
        <v/>
      </c>
    </row>
    <row r="2242" spans="2:8" ht="11.25" customHeight="1" x14ac:dyDescent="0.2">
      <c r="B2242" s="91"/>
      <c r="C2242" s="92"/>
      <c r="D2242" s="293" t="str">
        <f t="shared" si="136"/>
        <v/>
      </c>
      <c r="E2242" s="91" t="str">
        <f t="shared" si="139"/>
        <v/>
      </c>
      <c r="F2242" s="295"/>
      <c r="G2242" s="88" t="str">
        <f t="shared" si="137"/>
        <v/>
      </c>
      <c r="H2242" s="88" t="str">
        <f t="shared" si="138"/>
        <v/>
      </c>
    </row>
    <row r="2243" spans="2:8" ht="11.25" customHeight="1" x14ac:dyDescent="0.2">
      <c r="B2243" s="91"/>
      <c r="C2243" s="92"/>
      <c r="D2243" s="293" t="str">
        <f t="shared" si="136"/>
        <v/>
      </c>
      <c r="E2243" s="91" t="str">
        <f t="shared" si="139"/>
        <v/>
      </c>
      <c r="F2243" s="295"/>
      <c r="G2243" s="88" t="str">
        <f t="shared" si="137"/>
        <v/>
      </c>
      <c r="H2243" s="88" t="str">
        <f t="shared" si="138"/>
        <v/>
      </c>
    </row>
    <row r="2244" spans="2:8" ht="11.25" customHeight="1" x14ac:dyDescent="0.2">
      <c r="B2244" s="91"/>
      <c r="C2244" s="92"/>
      <c r="D2244" s="293" t="str">
        <f t="shared" si="136"/>
        <v/>
      </c>
      <c r="E2244" s="91" t="str">
        <f t="shared" si="139"/>
        <v/>
      </c>
      <c r="F2244" s="295"/>
      <c r="G2244" s="88" t="str">
        <f t="shared" si="137"/>
        <v/>
      </c>
      <c r="H2244" s="88" t="str">
        <f t="shared" si="138"/>
        <v/>
      </c>
    </row>
    <row r="2245" spans="2:8" ht="11.25" customHeight="1" x14ac:dyDescent="0.2">
      <c r="B2245" s="91"/>
      <c r="C2245" s="92"/>
      <c r="D2245" s="293" t="str">
        <f t="shared" si="136"/>
        <v/>
      </c>
      <c r="E2245" s="91" t="str">
        <f t="shared" si="139"/>
        <v/>
      </c>
      <c r="F2245" s="295"/>
      <c r="G2245" s="88" t="str">
        <f t="shared" si="137"/>
        <v/>
      </c>
      <c r="H2245" s="88" t="str">
        <f t="shared" si="138"/>
        <v/>
      </c>
    </row>
    <row r="2246" spans="2:8" ht="11.25" customHeight="1" x14ac:dyDescent="0.2">
      <c r="B2246" s="91"/>
      <c r="C2246" s="92"/>
      <c r="D2246" s="293" t="str">
        <f t="shared" si="136"/>
        <v/>
      </c>
      <c r="E2246" s="91" t="str">
        <f t="shared" si="139"/>
        <v/>
      </c>
      <c r="F2246" s="295"/>
      <c r="G2246" s="88" t="str">
        <f t="shared" si="137"/>
        <v/>
      </c>
      <c r="H2246" s="88" t="str">
        <f t="shared" si="138"/>
        <v/>
      </c>
    </row>
    <row r="2247" spans="2:8" ht="11.25" customHeight="1" x14ac:dyDescent="0.2">
      <c r="B2247" s="91"/>
      <c r="C2247" s="92"/>
      <c r="D2247" s="293" t="str">
        <f t="shared" si="136"/>
        <v/>
      </c>
      <c r="E2247" s="91" t="str">
        <f t="shared" si="139"/>
        <v/>
      </c>
      <c r="F2247" s="295"/>
      <c r="G2247" s="88" t="str">
        <f t="shared" si="137"/>
        <v/>
      </c>
      <c r="H2247" s="88" t="str">
        <f t="shared" si="138"/>
        <v/>
      </c>
    </row>
    <row r="2248" spans="2:8" ht="11.25" customHeight="1" x14ac:dyDescent="0.2">
      <c r="B2248" s="91"/>
      <c r="C2248" s="92"/>
      <c r="D2248" s="293" t="str">
        <f t="shared" si="136"/>
        <v/>
      </c>
      <c r="E2248" s="91" t="str">
        <f t="shared" si="139"/>
        <v/>
      </c>
      <c r="F2248" s="295"/>
      <c r="G2248" s="88" t="str">
        <f t="shared" si="137"/>
        <v/>
      </c>
      <c r="H2248" s="88" t="str">
        <f t="shared" si="138"/>
        <v/>
      </c>
    </row>
    <row r="2249" spans="2:8" ht="11.25" customHeight="1" x14ac:dyDescent="0.2">
      <c r="B2249" s="91"/>
      <c r="C2249" s="92"/>
      <c r="D2249" s="293" t="str">
        <f t="shared" si="136"/>
        <v/>
      </c>
      <c r="E2249" s="91" t="str">
        <f t="shared" si="139"/>
        <v/>
      </c>
      <c r="F2249" s="295"/>
      <c r="G2249" s="88" t="str">
        <f t="shared" si="137"/>
        <v/>
      </c>
      <c r="H2249" s="88" t="str">
        <f t="shared" si="138"/>
        <v/>
      </c>
    </row>
    <row r="2250" spans="2:8" ht="11.25" customHeight="1" x14ac:dyDescent="0.2">
      <c r="B2250" s="91"/>
      <c r="C2250" s="92"/>
      <c r="D2250" s="293" t="str">
        <f t="shared" si="136"/>
        <v/>
      </c>
      <c r="E2250" s="91" t="str">
        <f t="shared" si="139"/>
        <v/>
      </c>
      <c r="F2250" s="295"/>
      <c r="G2250" s="88" t="str">
        <f t="shared" si="137"/>
        <v/>
      </c>
      <c r="H2250" s="88" t="str">
        <f t="shared" si="138"/>
        <v/>
      </c>
    </row>
    <row r="2251" spans="2:8" ht="11.25" customHeight="1" x14ac:dyDescent="0.2">
      <c r="B2251" s="91"/>
      <c r="C2251" s="92"/>
      <c r="D2251" s="293" t="str">
        <f t="shared" si="136"/>
        <v/>
      </c>
      <c r="E2251" s="91" t="str">
        <f t="shared" si="139"/>
        <v/>
      </c>
      <c r="F2251" s="295"/>
      <c r="G2251" s="88" t="str">
        <f t="shared" si="137"/>
        <v/>
      </c>
      <c r="H2251" s="88" t="str">
        <f t="shared" si="138"/>
        <v/>
      </c>
    </row>
    <row r="2252" spans="2:8" ht="11.25" customHeight="1" x14ac:dyDescent="0.2">
      <c r="B2252" s="91"/>
      <c r="C2252" s="92"/>
      <c r="D2252" s="293" t="str">
        <f t="shared" si="136"/>
        <v/>
      </c>
      <c r="E2252" s="91" t="str">
        <f t="shared" si="139"/>
        <v/>
      </c>
      <c r="F2252" s="295"/>
      <c r="G2252" s="88" t="str">
        <f t="shared" si="137"/>
        <v/>
      </c>
      <c r="H2252" s="88" t="str">
        <f t="shared" si="138"/>
        <v/>
      </c>
    </row>
    <row r="2253" spans="2:8" ht="11.25" customHeight="1" x14ac:dyDescent="0.2">
      <c r="B2253" s="91"/>
      <c r="C2253" s="92"/>
      <c r="D2253" s="293" t="str">
        <f t="shared" si="136"/>
        <v/>
      </c>
      <c r="E2253" s="91" t="str">
        <f t="shared" si="139"/>
        <v/>
      </c>
      <c r="F2253" s="295"/>
      <c r="G2253" s="88" t="str">
        <f t="shared" si="137"/>
        <v/>
      </c>
      <c r="H2253" s="88" t="str">
        <f t="shared" si="138"/>
        <v/>
      </c>
    </row>
    <row r="2254" spans="2:8" ht="11.25" customHeight="1" x14ac:dyDescent="0.2">
      <c r="B2254" s="91"/>
      <c r="C2254" s="92"/>
      <c r="D2254" s="293" t="str">
        <f t="shared" si="136"/>
        <v/>
      </c>
      <c r="E2254" s="91" t="str">
        <f t="shared" si="139"/>
        <v/>
      </c>
      <c r="F2254" s="295"/>
      <c r="G2254" s="88" t="str">
        <f t="shared" si="137"/>
        <v/>
      </c>
      <c r="H2254" s="88" t="str">
        <f t="shared" si="138"/>
        <v/>
      </c>
    </row>
    <row r="2255" spans="2:8" ht="11.25" customHeight="1" x14ac:dyDescent="0.2">
      <c r="B2255" s="91"/>
      <c r="C2255" s="92"/>
      <c r="D2255" s="293" t="str">
        <f t="shared" si="136"/>
        <v/>
      </c>
      <c r="E2255" s="91" t="str">
        <f t="shared" si="139"/>
        <v/>
      </c>
      <c r="F2255" s="295"/>
      <c r="G2255" s="88" t="str">
        <f t="shared" si="137"/>
        <v/>
      </c>
      <c r="H2255" s="88" t="str">
        <f t="shared" si="138"/>
        <v/>
      </c>
    </row>
    <row r="2256" spans="2:8" ht="11.25" customHeight="1" x14ac:dyDescent="0.2">
      <c r="B2256" s="91"/>
      <c r="C2256" s="92"/>
      <c r="D2256" s="293" t="str">
        <f t="shared" si="136"/>
        <v/>
      </c>
      <c r="E2256" s="91" t="str">
        <f t="shared" si="139"/>
        <v/>
      </c>
      <c r="F2256" s="295"/>
      <c r="G2256" s="88" t="str">
        <f t="shared" si="137"/>
        <v/>
      </c>
      <c r="H2256" s="88" t="str">
        <f t="shared" si="138"/>
        <v/>
      </c>
    </row>
    <row r="2257" spans="2:8" ht="11.25" customHeight="1" x14ac:dyDescent="0.2">
      <c r="B2257" s="91"/>
      <c r="C2257" s="92"/>
      <c r="D2257" s="293" t="str">
        <f t="shared" si="136"/>
        <v/>
      </c>
      <c r="E2257" s="91" t="str">
        <f t="shared" si="139"/>
        <v/>
      </c>
      <c r="F2257" s="295"/>
      <c r="G2257" s="88" t="str">
        <f t="shared" si="137"/>
        <v/>
      </c>
      <c r="H2257" s="88" t="str">
        <f t="shared" si="138"/>
        <v/>
      </c>
    </row>
    <row r="2258" spans="2:8" ht="11.25" customHeight="1" x14ac:dyDescent="0.2">
      <c r="B2258" s="91"/>
      <c r="C2258" s="92"/>
      <c r="D2258" s="293" t="str">
        <f t="shared" si="136"/>
        <v/>
      </c>
      <c r="E2258" s="91" t="str">
        <f t="shared" si="139"/>
        <v/>
      </c>
      <c r="F2258" s="295"/>
      <c r="G2258" s="88" t="str">
        <f t="shared" si="137"/>
        <v/>
      </c>
      <c r="H2258" s="88" t="str">
        <f t="shared" si="138"/>
        <v/>
      </c>
    </row>
    <row r="2259" spans="2:8" ht="11.25" customHeight="1" x14ac:dyDescent="0.2">
      <c r="B2259" s="91"/>
      <c r="C2259" s="92"/>
      <c r="D2259" s="293" t="str">
        <f t="shared" si="136"/>
        <v/>
      </c>
      <c r="E2259" s="91" t="str">
        <f t="shared" si="139"/>
        <v/>
      </c>
      <c r="F2259" s="295"/>
      <c r="G2259" s="88" t="str">
        <f t="shared" si="137"/>
        <v/>
      </c>
      <c r="H2259" s="88" t="str">
        <f t="shared" si="138"/>
        <v/>
      </c>
    </row>
    <row r="2260" spans="2:8" ht="11.25" customHeight="1" x14ac:dyDescent="0.2">
      <c r="B2260" s="91"/>
      <c r="C2260" s="92"/>
      <c r="D2260" s="293" t="str">
        <f t="shared" si="136"/>
        <v/>
      </c>
      <c r="E2260" s="91" t="str">
        <f t="shared" si="139"/>
        <v/>
      </c>
      <c r="F2260" s="295"/>
      <c r="G2260" s="88" t="str">
        <f t="shared" si="137"/>
        <v/>
      </c>
      <c r="H2260" s="88" t="str">
        <f t="shared" si="138"/>
        <v/>
      </c>
    </row>
    <row r="2261" spans="2:8" ht="11.25" customHeight="1" x14ac:dyDescent="0.2">
      <c r="B2261" s="91"/>
      <c r="C2261" s="92"/>
      <c r="D2261" s="293" t="str">
        <f t="shared" si="136"/>
        <v/>
      </c>
      <c r="E2261" s="91" t="str">
        <f t="shared" si="139"/>
        <v/>
      </c>
      <c r="F2261" s="295"/>
      <c r="G2261" s="88" t="str">
        <f t="shared" si="137"/>
        <v/>
      </c>
      <c r="H2261" s="88" t="str">
        <f t="shared" si="138"/>
        <v/>
      </c>
    </row>
    <row r="2262" spans="2:8" ht="11.25" customHeight="1" x14ac:dyDescent="0.2">
      <c r="B2262" s="91"/>
      <c r="C2262" s="92"/>
      <c r="D2262" s="293" t="str">
        <f t="shared" si="136"/>
        <v/>
      </c>
      <c r="E2262" s="91" t="str">
        <f t="shared" si="139"/>
        <v/>
      </c>
      <c r="F2262" s="295"/>
      <c r="G2262" s="88" t="str">
        <f t="shared" si="137"/>
        <v/>
      </c>
      <c r="H2262" s="88" t="str">
        <f t="shared" si="138"/>
        <v/>
      </c>
    </row>
    <row r="2263" spans="2:8" ht="11.25" customHeight="1" x14ac:dyDescent="0.2">
      <c r="B2263" s="91"/>
      <c r="C2263" s="92"/>
      <c r="D2263" s="293" t="str">
        <f t="shared" si="136"/>
        <v/>
      </c>
      <c r="E2263" s="91" t="str">
        <f t="shared" si="139"/>
        <v/>
      </c>
      <c r="F2263" s="295"/>
      <c r="G2263" s="88" t="str">
        <f t="shared" si="137"/>
        <v/>
      </c>
      <c r="H2263" s="88" t="str">
        <f t="shared" si="138"/>
        <v/>
      </c>
    </row>
    <row r="2264" spans="2:8" ht="11.25" customHeight="1" x14ac:dyDescent="0.2">
      <c r="B2264" s="91"/>
      <c r="C2264" s="92"/>
      <c r="D2264" s="293" t="str">
        <f t="shared" ref="D2264:D2327" si="140">IF($B2264="","","SP_LASTSALEPRICE")</f>
        <v/>
      </c>
      <c r="E2264" s="91" t="str">
        <f t="shared" si="139"/>
        <v/>
      </c>
      <c r="F2264" s="295"/>
      <c r="G2264" s="88" t="str">
        <f t="shared" ref="G2264:G2327" si="141">IF(OR($C2264="",$C2265=""),"",IFERROR((C2264/C2265-1)*100,0))</f>
        <v/>
      </c>
      <c r="H2264" s="88" t="str">
        <f t="shared" ref="H2264:H2327" si="142">IF(OR($F2264="",$F2265=""),"",IFERROR((F2264/F2265-1)*100,0))</f>
        <v/>
      </c>
    </row>
    <row r="2265" spans="2:8" ht="11.25" customHeight="1" x14ac:dyDescent="0.2">
      <c r="B2265" s="91"/>
      <c r="C2265" s="92"/>
      <c r="D2265" s="293" t="str">
        <f t="shared" si="140"/>
        <v/>
      </c>
      <c r="E2265" s="91" t="str">
        <f t="shared" ref="E2265:E2328" si="143">IF($B2265="","",IF(WEEKDAY($B2265,11)=6,$B2265-1,IF(WEEKDAY($B2265,11)=7,$B2265-2,$B2265)))</f>
        <v/>
      </c>
      <c r="F2265" s="295"/>
      <c r="G2265" s="88" t="str">
        <f t="shared" si="141"/>
        <v/>
      </c>
      <c r="H2265" s="88" t="str">
        <f t="shared" si="142"/>
        <v/>
      </c>
    </row>
    <row r="2266" spans="2:8" ht="11.25" customHeight="1" x14ac:dyDescent="0.2">
      <c r="B2266" s="91"/>
      <c r="C2266" s="92"/>
      <c r="D2266" s="293" t="str">
        <f t="shared" si="140"/>
        <v/>
      </c>
      <c r="E2266" s="91" t="str">
        <f t="shared" si="143"/>
        <v/>
      </c>
      <c r="F2266" s="295"/>
      <c r="G2266" s="88" t="str">
        <f t="shared" si="141"/>
        <v/>
      </c>
      <c r="H2266" s="88" t="str">
        <f t="shared" si="142"/>
        <v/>
      </c>
    </row>
    <row r="2267" spans="2:8" ht="11.25" customHeight="1" x14ac:dyDescent="0.2">
      <c r="B2267" s="91"/>
      <c r="C2267" s="92"/>
      <c r="D2267" s="293" t="str">
        <f t="shared" si="140"/>
        <v/>
      </c>
      <c r="E2267" s="91" t="str">
        <f t="shared" si="143"/>
        <v/>
      </c>
      <c r="F2267" s="295"/>
      <c r="G2267" s="88" t="str">
        <f t="shared" si="141"/>
        <v/>
      </c>
      <c r="H2267" s="88" t="str">
        <f t="shared" si="142"/>
        <v/>
      </c>
    </row>
    <row r="2268" spans="2:8" ht="11.25" customHeight="1" x14ac:dyDescent="0.2">
      <c r="B2268" s="91"/>
      <c r="C2268" s="92"/>
      <c r="D2268" s="293" t="str">
        <f t="shared" si="140"/>
        <v/>
      </c>
      <c r="E2268" s="91" t="str">
        <f t="shared" si="143"/>
        <v/>
      </c>
      <c r="F2268" s="295"/>
      <c r="G2268" s="88" t="str">
        <f t="shared" si="141"/>
        <v/>
      </c>
      <c r="H2268" s="88" t="str">
        <f t="shared" si="142"/>
        <v/>
      </c>
    </row>
    <row r="2269" spans="2:8" ht="11.25" customHeight="1" x14ac:dyDescent="0.2">
      <c r="B2269" s="91"/>
      <c r="C2269" s="92"/>
      <c r="D2269" s="293" t="str">
        <f t="shared" si="140"/>
        <v/>
      </c>
      <c r="E2269" s="91" t="str">
        <f t="shared" si="143"/>
        <v/>
      </c>
      <c r="F2269" s="295"/>
      <c r="G2269" s="88" t="str">
        <f t="shared" si="141"/>
        <v/>
      </c>
      <c r="H2269" s="88" t="str">
        <f t="shared" si="142"/>
        <v/>
      </c>
    </row>
    <row r="2270" spans="2:8" ht="11.25" customHeight="1" x14ac:dyDescent="0.2">
      <c r="B2270" s="91"/>
      <c r="C2270" s="92"/>
      <c r="D2270" s="293" t="str">
        <f t="shared" si="140"/>
        <v/>
      </c>
      <c r="E2270" s="91" t="str">
        <f t="shared" si="143"/>
        <v/>
      </c>
      <c r="F2270" s="295"/>
      <c r="G2270" s="88" t="str">
        <f t="shared" si="141"/>
        <v/>
      </c>
      <c r="H2270" s="88" t="str">
        <f t="shared" si="142"/>
        <v/>
      </c>
    </row>
    <row r="2271" spans="2:8" ht="11.25" customHeight="1" x14ac:dyDescent="0.2">
      <c r="B2271" s="91"/>
      <c r="C2271" s="92"/>
      <c r="D2271" s="293" t="str">
        <f t="shared" si="140"/>
        <v/>
      </c>
      <c r="E2271" s="91" t="str">
        <f t="shared" si="143"/>
        <v/>
      </c>
      <c r="F2271" s="295"/>
      <c r="G2271" s="88" t="str">
        <f t="shared" si="141"/>
        <v/>
      </c>
      <c r="H2271" s="88" t="str">
        <f t="shared" si="142"/>
        <v/>
      </c>
    </row>
    <row r="2272" spans="2:8" ht="11.25" customHeight="1" x14ac:dyDescent="0.2">
      <c r="B2272" s="91"/>
      <c r="C2272" s="92"/>
      <c r="D2272" s="293" t="str">
        <f t="shared" si="140"/>
        <v/>
      </c>
      <c r="E2272" s="91" t="str">
        <f t="shared" si="143"/>
        <v/>
      </c>
      <c r="F2272" s="295"/>
      <c r="G2272" s="88" t="str">
        <f t="shared" si="141"/>
        <v/>
      </c>
      <c r="H2272" s="88" t="str">
        <f t="shared" si="142"/>
        <v/>
      </c>
    </row>
    <row r="2273" spans="2:8" ht="11.25" customHeight="1" x14ac:dyDescent="0.2">
      <c r="B2273" s="91"/>
      <c r="C2273" s="92"/>
      <c r="D2273" s="293" t="str">
        <f t="shared" si="140"/>
        <v/>
      </c>
      <c r="E2273" s="91" t="str">
        <f t="shared" si="143"/>
        <v/>
      </c>
      <c r="F2273" s="295"/>
      <c r="G2273" s="88" t="str">
        <f t="shared" si="141"/>
        <v/>
      </c>
      <c r="H2273" s="88" t="str">
        <f t="shared" si="142"/>
        <v/>
      </c>
    </row>
    <row r="2274" spans="2:8" ht="11.25" customHeight="1" x14ac:dyDescent="0.2">
      <c r="B2274" s="91"/>
      <c r="C2274" s="92"/>
      <c r="D2274" s="293" t="str">
        <f t="shared" si="140"/>
        <v/>
      </c>
      <c r="E2274" s="91" t="str">
        <f t="shared" si="143"/>
        <v/>
      </c>
      <c r="F2274" s="295"/>
      <c r="G2274" s="88" t="str">
        <f t="shared" si="141"/>
        <v/>
      </c>
      <c r="H2274" s="88" t="str">
        <f t="shared" si="142"/>
        <v/>
      </c>
    </row>
    <row r="2275" spans="2:8" ht="11.25" customHeight="1" x14ac:dyDescent="0.2">
      <c r="B2275" s="91"/>
      <c r="C2275" s="92"/>
      <c r="D2275" s="293" t="str">
        <f t="shared" si="140"/>
        <v/>
      </c>
      <c r="E2275" s="91" t="str">
        <f t="shared" si="143"/>
        <v/>
      </c>
      <c r="F2275" s="295"/>
      <c r="G2275" s="88" t="str">
        <f t="shared" si="141"/>
        <v/>
      </c>
      <c r="H2275" s="88" t="str">
        <f t="shared" si="142"/>
        <v/>
      </c>
    </row>
    <row r="2276" spans="2:8" ht="11.25" customHeight="1" x14ac:dyDescent="0.2">
      <c r="B2276" s="91"/>
      <c r="C2276" s="92"/>
      <c r="D2276" s="293" t="str">
        <f t="shared" si="140"/>
        <v/>
      </c>
      <c r="E2276" s="91" t="str">
        <f t="shared" si="143"/>
        <v/>
      </c>
      <c r="F2276" s="295"/>
      <c r="G2276" s="88" t="str">
        <f t="shared" si="141"/>
        <v/>
      </c>
      <c r="H2276" s="88" t="str">
        <f t="shared" si="142"/>
        <v/>
      </c>
    </row>
    <row r="2277" spans="2:8" ht="11.25" customHeight="1" x14ac:dyDescent="0.2">
      <c r="B2277" s="91"/>
      <c r="C2277" s="92"/>
      <c r="D2277" s="293" t="str">
        <f t="shared" si="140"/>
        <v/>
      </c>
      <c r="E2277" s="91" t="str">
        <f t="shared" si="143"/>
        <v/>
      </c>
      <c r="F2277" s="295"/>
      <c r="G2277" s="88" t="str">
        <f t="shared" si="141"/>
        <v/>
      </c>
      <c r="H2277" s="88" t="str">
        <f t="shared" si="142"/>
        <v/>
      </c>
    </row>
    <row r="2278" spans="2:8" ht="11.25" customHeight="1" x14ac:dyDescent="0.2">
      <c r="B2278" s="91"/>
      <c r="C2278" s="92"/>
      <c r="D2278" s="293" t="str">
        <f t="shared" si="140"/>
        <v/>
      </c>
      <c r="E2278" s="91" t="str">
        <f t="shared" si="143"/>
        <v/>
      </c>
      <c r="F2278" s="295"/>
      <c r="G2278" s="88" t="str">
        <f t="shared" si="141"/>
        <v/>
      </c>
      <c r="H2278" s="88" t="str">
        <f t="shared" si="142"/>
        <v/>
      </c>
    </row>
    <row r="2279" spans="2:8" ht="11.25" customHeight="1" x14ac:dyDescent="0.2">
      <c r="B2279" s="91"/>
      <c r="C2279" s="92"/>
      <c r="D2279" s="293" t="str">
        <f t="shared" si="140"/>
        <v/>
      </c>
      <c r="E2279" s="91" t="str">
        <f t="shared" si="143"/>
        <v/>
      </c>
      <c r="F2279" s="295"/>
      <c r="G2279" s="88" t="str">
        <f t="shared" si="141"/>
        <v/>
      </c>
      <c r="H2279" s="88" t="str">
        <f t="shared" si="142"/>
        <v/>
      </c>
    </row>
    <row r="2280" spans="2:8" ht="11.25" customHeight="1" x14ac:dyDescent="0.2">
      <c r="B2280" s="91"/>
      <c r="C2280" s="92"/>
      <c r="D2280" s="293" t="str">
        <f t="shared" si="140"/>
        <v/>
      </c>
      <c r="E2280" s="91" t="str">
        <f t="shared" si="143"/>
        <v/>
      </c>
      <c r="F2280" s="295"/>
      <c r="G2280" s="88" t="str">
        <f t="shared" si="141"/>
        <v/>
      </c>
      <c r="H2280" s="88" t="str">
        <f t="shared" si="142"/>
        <v/>
      </c>
    </row>
    <row r="2281" spans="2:8" ht="11.25" customHeight="1" x14ac:dyDescent="0.2">
      <c r="B2281" s="91"/>
      <c r="C2281" s="92"/>
      <c r="D2281" s="293" t="str">
        <f t="shared" si="140"/>
        <v/>
      </c>
      <c r="E2281" s="91" t="str">
        <f t="shared" si="143"/>
        <v/>
      </c>
      <c r="F2281" s="295"/>
      <c r="G2281" s="88" t="str">
        <f t="shared" si="141"/>
        <v/>
      </c>
      <c r="H2281" s="88" t="str">
        <f t="shared" si="142"/>
        <v/>
      </c>
    </row>
    <row r="2282" spans="2:8" ht="11.25" customHeight="1" x14ac:dyDescent="0.2">
      <c r="B2282" s="91"/>
      <c r="C2282" s="92"/>
      <c r="D2282" s="293" t="str">
        <f t="shared" si="140"/>
        <v/>
      </c>
      <c r="E2282" s="91" t="str">
        <f t="shared" si="143"/>
        <v/>
      </c>
      <c r="F2282" s="295"/>
      <c r="G2282" s="88" t="str">
        <f t="shared" si="141"/>
        <v/>
      </c>
      <c r="H2282" s="88" t="str">
        <f t="shared" si="142"/>
        <v/>
      </c>
    </row>
    <row r="2283" spans="2:8" ht="11.25" customHeight="1" x14ac:dyDescent="0.2">
      <c r="B2283" s="91"/>
      <c r="C2283" s="92"/>
      <c r="D2283" s="293" t="str">
        <f t="shared" si="140"/>
        <v/>
      </c>
      <c r="E2283" s="91" t="str">
        <f t="shared" si="143"/>
        <v/>
      </c>
      <c r="F2283" s="295"/>
      <c r="G2283" s="88" t="str">
        <f t="shared" si="141"/>
        <v/>
      </c>
      <c r="H2283" s="88" t="str">
        <f t="shared" si="142"/>
        <v/>
      </c>
    </row>
    <row r="2284" spans="2:8" ht="11.25" customHeight="1" x14ac:dyDescent="0.2">
      <c r="B2284" s="91"/>
      <c r="C2284" s="92"/>
      <c r="D2284" s="293" t="str">
        <f t="shared" si="140"/>
        <v/>
      </c>
      <c r="E2284" s="91" t="str">
        <f t="shared" si="143"/>
        <v/>
      </c>
      <c r="F2284" s="295"/>
      <c r="G2284" s="88" t="str">
        <f t="shared" si="141"/>
        <v/>
      </c>
      <c r="H2284" s="88" t="str">
        <f t="shared" si="142"/>
        <v/>
      </c>
    </row>
    <row r="2285" spans="2:8" ht="11.25" customHeight="1" x14ac:dyDescent="0.2">
      <c r="B2285" s="91"/>
      <c r="C2285" s="92"/>
      <c r="D2285" s="293" t="str">
        <f t="shared" si="140"/>
        <v/>
      </c>
      <c r="E2285" s="91" t="str">
        <f t="shared" si="143"/>
        <v/>
      </c>
      <c r="F2285" s="295"/>
      <c r="G2285" s="88" t="str">
        <f t="shared" si="141"/>
        <v/>
      </c>
      <c r="H2285" s="88" t="str">
        <f t="shared" si="142"/>
        <v/>
      </c>
    </row>
    <row r="2286" spans="2:8" ht="11.25" customHeight="1" x14ac:dyDescent="0.2">
      <c r="B2286" s="91"/>
      <c r="C2286" s="92"/>
      <c r="D2286" s="293" t="str">
        <f t="shared" si="140"/>
        <v/>
      </c>
      <c r="E2286" s="91" t="str">
        <f t="shared" si="143"/>
        <v/>
      </c>
      <c r="F2286" s="295"/>
      <c r="G2286" s="88" t="str">
        <f t="shared" si="141"/>
        <v/>
      </c>
      <c r="H2286" s="88" t="str">
        <f t="shared" si="142"/>
        <v/>
      </c>
    </row>
    <row r="2287" spans="2:8" ht="11.25" customHeight="1" x14ac:dyDescent="0.2">
      <c r="B2287" s="91"/>
      <c r="C2287" s="92"/>
      <c r="D2287" s="293" t="str">
        <f t="shared" si="140"/>
        <v/>
      </c>
      <c r="E2287" s="91" t="str">
        <f t="shared" si="143"/>
        <v/>
      </c>
      <c r="F2287" s="295"/>
      <c r="G2287" s="88" t="str">
        <f t="shared" si="141"/>
        <v/>
      </c>
      <c r="H2287" s="88" t="str">
        <f t="shared" si="142"/>
        <v/>
      </c>
    </row>
    <row r="2288" spans="2:8" ht="11.25" customHeight="1" x14ac:dyDescent="0.2">
      <c r="B2288" s="91"/>
      <c r="C2288" s="92"/>
      <c r="D2288" s="293" t="str">
        <f t="shared" si="140"/>
        <v/>
      </c>
      <c r="E2288" s="91" t="str">
        <f t="shared" si="143"/>
        <v/>
      </c>
      <c r="F2288" s="295"/>
      <c r="G2288" s="88" t="str">
        <f t="shared" si="141"/>
        <v/>
      </c>
      <c r="H2288" s="88" t="str">
        <f t="shared" si="142"/>
        <v/>
      </c>
    </row>
    <row r="2289" spans="2:8" ht="11.25" customHeight="1" x14ac:dyDescent="0.2">
      <c r="B2289" s="91"/>
      <c r="C2289" s="92"/>
      <c r="D2289" s="293" t="str">
        <f t="shared" si="140"/>
        <v/>
      </c>
      <c r="E2289" s="91" t="str">
        <f t="shared" si="143"/>
        <v/>
      </c>
      <c r="F2289" s="295"/>
      <c r="G2289" s="88" t="str">
        <f t="shared" si="141"/>
        <v/>
      </c>
      <c r="H2289" s="88" t="str">
        <f t="shared" si="142"/>
        <v/>
      </c>
    </row>
    <row r="2290" spans="2:8" ht="11.25" customHeight="1" x14ac:dyDescent="0.2">
      <c r="B2290" s="91"/>
      <c r="C2290" s="92"/>
      <c r="D2290" s="293" t="str">
        <f t="shared" si="140"/>
        <v/>
      </c>
      <c r="E2290" s="91" t="str">
        <f t="shared" si="143"/>
        <v/>
      </c>
      <c r="F2290" s="295"/>
      <c r="G2290" s="88" t="str">
        <f t="shared" si="141"/>
        <v/>
      </c>
      <c r="H2290" s="88" t="str">
        <f t="shared" si="142"/>
        <v/>
      </c>
    </row>
    <row r="2291" spans="2:8" ht="11.25" customHeight="1" x14ac:dyDescent="0.2">
      <c r="B2291" s="91"/>
      <c r="C2291" s="92"/>
      <c r="D2291" s="293" t="str">
        <f t="shared" si="140"/>
        <v/>
      </c>
      <c r="E2291" s="91" t="str">
        <f t="shared" si="143"/>
        <v/>
      </c>
      <c r="F2291" s="295"/>
      <c r="G2291" s="88" t="str">
        <f t="shared" si="141"/>
        <v/>
      </c>
      <c r="H2291" s="88" t="str">
        <f t="shared" si="142"/>
        <v/>
      </c>
    </row>
    <row r="2292" spans="2:8" ht="11.25" customHeight="1" x14ac:dyDescent="0.2">
      <c r="B2292" s="91"/>
      <c r="C2292" s="92"/>
      <c r="D2292" s="293" t="str">
        <f t="shared" si="140"/>
        <v/>
      </c>
      <c r="E2292" s="91" t="str">
        <f t="shared" si="143"/>
        <v/>
      </c>
      <c r="F2292" s="295"/>
      <c r="G2292" s="88" t="str">
        <f t="shared" si="141"/>
        <v/>
      </c>
      <c r="H2292" s="88" t="str">
        <f t="shared" si="142"/>
        <v/>
      </c>
    </row>
    <row r="2293" spans="2:8" ht="11.25" customHeight="1" x14ac:dyDescent="0.2">
      <c r="B2293" s="91"/>
      <c r="C2293" s="92"/>
      <c r="D2293" s="293" t="str">
        <f t="shared" si="140"/>
        <v/>
      </c>
      <c r="E2293" s="91" t="str">
        <f t="shared" si="143"/>
        <v/>
      </c>
      <c r="F2293" s="295"/>
      <c r="G2293" s="88" t="str">
        <f t="shared" si="141"/>
        <v/>
      </c>
      <c r="H2293" s="88" t="str">
        <f t="shared" si="142"/>
        <v/>
      </c>
    </row>
    <row r="2294" spans="2:8" ht="11.25" customHeight="1" x14ac:dyDescent="0.2">
      <c r="B2294" s="91"/>
      <c r="C2294" s="92"/>
      <c r="D2294" s="293" t="str">
        <f t="shared" si="140"/>
        <v/>
      </c>
      <c r="E2294" s="91" t="str">
        <f t="shared" si="143"/>
        <v/>
      </c>
      <c r="F2294" s="295"/>
      <c r="G2294" s="88" t="str">
        <f t="shared" si="141"/>
        <v/>
      </c>
      <c r="H2294" s="88" t="str">
        <f t="shared" si="142"/>
        <v/>
      </c>
    </row>
    <row r="2295" spans="2:8" ht="11.25" customHeight="1" x14ac:dyDescent="0.2">
      <c r="B2295" s="91"/>
      <c r="C2295" s="92"/>
      <c r="D2295" s="293" t="str">
        <f t="shared" si="140"/>
        <v/>
      </c>
      <c r="E2295" s="91" t="str">
        <f t="shared" si="143"/>
        <v/>
      </c>
      <c r="F2295" s="295"/>
      <c r="G2295" s="88" t="str">
        <f t="shared" si="141"/>
        <v/>
      </c>
      <c r="H2295" s="88" t="str">
        <f t="shared" si="142"/>
        <v/>
      </c>
    </row>
    <row r="2296" spans="2:8" ht="11.25" customHeight="1" x14ac:dyDescent="0.2">
      <c r="B2296" s="91"/>
      <c r="C2296" s="92"/>
      <c r="D2296" s="293" t="str">
        <f t="shared" si="140"/>
        <v/>
      </c>
      <c r="E2296" s="91" t="str">
        <f t="shared" si="143"/>
        <v/>
      </c>
      <c r="F2296" s="295"/>
      <c r="G2296" s="88" t="str">
        <f t="shared" si="141"/>
        <v/>
      </c>
      <c r="H2296" s="88" t="str">
        <f t="shared" si="142"/>
        <v/>
      </c>
    </row>
    <row r="2297" spans="2:8" ht="11.25" customHeight="1" x14ac:dyDescent="0.2">
      <c r="B2297" s="91"/>
      <c r="C2297" s="92"/>
      <c r="D2297" s="293" t="str">
        <f t="shared" si="140"/>
        <v/>
      </c>
      <c r="E2297" s="91" t="str">
        <f t="shared" si="143"/>
        <v/>
      </c>
      <c r="F2297" s="295"/>
      <c r="G2297" s="88" t="str">
        <f t="shared" si="141"/>
        <v/>
      </c>
      <c r="H2297" s="88" t="str">
        <f t="shared" si="142"/>
        <v/>
      </c>
    </row>
    <row r="2298" spans="2:8" ht="11.25" customHeight="1" x14ac:dyDescent="0.2">
      <c r="B2298" s="91"/>
      <c r="C2298" s="92"/>
      <c r="D2298" s="293" t="str">
        <f t="shared" si="140"/>
        <v/>
      </c>
      <c r="E2298" s="91" t="str">
        <f t="shared" si="143"/>
        <v/>
      </c>
      <c r="F2298" s="295"/>
      <c r="G2298" s="88" t="str">
        <f t="shared" si="141"/>
        <v/>
      </c>
      <c r="H2298" s="88" t="str">
        <f t="shared" si="142"/>
        <v/>
      </c>
    </row>
    <row r="2299" spans="2:8" ht="11.25" customHeight="1" x14ac:dyDescent="0.2">
      <c r="B2299" s="91"/>
      <c r="C2299" s="92"/>
      <c r="D2299" s="293" t="str">
        <f t="shared" si="140"/>
        <v/>
      </c>
      <c r="E2299" s="91" t="str">
        <f t="shared" si="143"/>
        <v/>
      </c>
      <c r="F2299" s="295"/>
      <c r="G2299" s="88" t="str">
        <f t="shared" si="141"/>
        <v/>
      </c>
      <c r="H2299" s="88" t="str">
        <f t="shared" si="142"/>
        <v/>
      </c>
    </row>
    <row r="2300" spans="2:8" ht="11.25" customHeight="1" x14ac:dyDescent="0.2">
      <c r="B2300" s="91"/>
      <c r="C2300" s="92"/>
      <c r="D2300" s="293" t="str">
        <f t="shared" si="140"/>
        <v/>
      </c>
      <c r="E2300" s="91" t="str">
        <f t="shared" si="143"/>
        <v/>
      </c>
      <c r="F2300" s="295"/>
      <c r="G2300" s="88" t="str">
        <f t="shared" si="141"/>
        <v/>
      </c>
      <c r="H2300" s="88" t="str">
        <f t="shared" si="142"/>
        <v/>
      </c>
    </row>
    <row r="2301" spans="2:8" ht="11.25" customHeight="1" x14ac:dyDescent="0.2">
      <c r="B2301" s="91"/>
      <c r="C2301" s="92"/>
      <c r="D2301" s="293" t="str">
        <f t="shared" si="140"/>
        <v/>
      </c>
      <c r="E2301" s="91" t="str">
        <f t="shared" si="143"/>
        <v/>
      </c>
      <c r="F2301" s="295"/>
      <c r="G2301" s="88" t="str">
        <f t="shared" si="141"/>
        <v/>
      </c>
      <c r="H2301" s="88" t="str">
        <f t="shared" si="142"/>
        <v/>
      </c>
    </row>
    <row r="2302" spans="2:8" ht="11.25" customHeight="1" x14ac:dyDescent="0.2">
      <c r="B2302" s="91"/>
      <c r="C2302" s="92"/>
      <c r="D2302" s="293" t="str">
        <f t="shared" si="140"/>
        <v/>
      </c>
      <c r="E2302" s="91" t="str">
        <f t="shared" si="143"/>
        <v/>
      </c>
      <c r="F2302" s="295"/>
      <c r="G2302" s="88" t="str">
        <f t="shared" si="141"/>
        <v/>
      </c>
      <c r="H2302" s="88" t="str">
        <f t="shared" si="142"/>
        <v/>
      </c>
    </row>
    <row r="2303" spans="2:8" ht="11.25" customHeight="1" x14ac:dyDescent="0.2">
      <c r="B2303" s="91"/>
      <c r="C2303" s="92"/>
      <c r="D2303" s="293" t="str">
        <f t="shared" si="140"/>
        <v/>
      </c>
      <c r="E2303" s="91" t="str">
        <f t="shared" si="143"/>
        <v/>
      </c>
      <c r="F2303" s="295"/>
      <c r="G2303" s="88" t="str">
        <f t="shared" si="141"/>
        <v/>
      </c>
      <c r="H2303" s="88" t="str">
        <f t="shared" si="142"/>
        <v/>
      </c>
    </row>
    <row r="2304" spans="2:8" ht="11.25" customHeight="1" x14ac:dyDescent="0.2">
      <c r="B2304" s="91"/>
      <c r="C2304" s="92"/>
      <c r="D2304" s="293" t="str">
        <f t="shared" si="140"/>
        <v/>
      </c>
      <c r="E2304" s="91" t="str">
        <f t="shared" si="143"/>
        <v/>
      </c>
      <c r="F2304" s="295"/>
      <c r="G2304" s="88" t="str">
        <f t="shared" si="141"/>
        <v/>
      </c>
      <c r="H2304" s="88" t="str">
        <f t="shared" si="142"/>
        <v/>
      </c>
    </row>
    <row r="2305" spans="2:8" ht="11.25" customHeight="1" x14ac:dyDescent="0.2">
      <c r="B2305" s="91"/>
      <c r="C2305" s="92"/>
      <c r="D2305" s="293" t="str">
        <f t="shared" si="140"/>
        <v/>
      </c>
      <c r="E2305" s="91" t="str">
        <f t="shared" si="143"/>
        <v/>
      </c>
      <c r="F2305" s="295"/>
      <c r="G2305" s="88" t="str">
        <f t="shared" si="141"/>
        <v/>
      </c>
      <c r="H2305" s="88" t="str">
        <f t="shared" si="142"/>
        <v/>
      </c>
    </row>
    <row r="2306" spans="2:8" ht="11.25" customHeight="1" x14ac:dyDescent="0.2">
      <c r="B2306" s="91"/>
      <c r="C2306" s="92"/>
      <c r="D2306" s="293" t="str">
        <f t="shared" si="140"/>
        <v/>
      </c>
      <c r="E2306" s="91" t="str">
        <f t="shared" si="143"/>
        <v/>
      </c>
      <c r="F2306" s="295"/>
      <c r="G2306" s="88" t="str">
        <f t="shared" si="141"/>
        <v/>
      </c>
      <c r="H2306" s="88" t="str">
        <f t="shared" si="142"/>
        <v/>
      </c>
    </row>
    <row r="2307" spans="2:8" ht="11.25" customHeight="1" x14ac:dyDescent="0.2">
      <c r="B2307" s="91"/>
      <c r="C2307" s="92"/>
      <c r="D2307" s="293" t="str">
        <f t="shared" si="140"/>
        <v/>
      </c>
      <c r="E2307" s="91" t="str">
        <f t="shared" si="143"/>
        <v/>
      </c>
      <c r="F2307" s="295"/>
      <c r="G2307" s="88" t="str">
        <f t="shared" si="141"/>
        <v/>
      </c>
      <c r="H2307" s="88" t="str">
        <f t="shared" si="142"/>
        <v/>
      </c>
    </row>
    <row r="2308" spans="2:8" ht="11.25" customHeight="1" x14ac:dyDescent="0.2">
      <c r="B2308" s="91"/>
      <c r="C2308" s="92"/>
      <c r="D2308" s="293" t="str">
        <f t="shared" si="140"/>
        <v/>
      </c>
      <c r="E2308" s="91" t="str">
        <f t="shared" si="143"/>
        <v/>
      </c>
      <c r="F2308" s="295"/>
      <c r="G2308" s="88" t="str">
        <f t="shared" si="141"/>
        <v/>
      </c>
      <c r="H2308" s="88" t="str">
        <f t="shared" si="142"/>
        <v/>
      </c>
    </row>
    <row r="2309" spans="2:8" ht="11.25" customHeight="1" x14ac:dyDescent="0.2">
      <c r="B2309" s="91"/>
      <c r="C2309" s="92"/>
      <c r="D2309" s="293" t="str">
        <f t="shared" si="140"/>
        <v/>
      </c>
      <c r="E2309" s="91" t="str">
        <f t="shared" si="143"/>
        <v/>
      </c>
      <c r="F2309" s="295"/>
      <c r="G2309" s="88" t="str">
        <f t="shared" si="141"/>
        <v/>
      </c>
      <c r="H2309" s="88" t="str">
        <f t="shared" si="142"/>
        <v/>
      </c>
    </row>
    <row r="2310" spans="2:8" ht="11.25" customHeight="1" x14ac:dyDescent="0.2">
      <c r="B2310" s="91"/>
      <c r="C2310" s="92"/>
      <c r="D2310" s="293" t="str">
        <f t="shared" si="140"/>
        <v/>
      </c>
      <c r="E2310" s="91" t="str">
        <f t="shared" si="143"/>
        <v/>
      </c>
      <c r="F2310" s="295"/>
      <c r="G2310" s="88" t="str">
        <f t="shared" si="141"/>
        <v/>
      </c>
      <c r="H2310" s="88" t="str">
        <f t="shared" si="142"/>
        <v/>
      </c>
    </row>
    <row r="2311" spans="2:8" ht="11.25" customHeight="1" x14ac:dyDescent="0.2">
      <c r="B2311" s="91"/>
      <c r="C2311" s="92"/>
      <c r="D2311" s="293" t="str">
        <f t="shared" si="140"/>
        <v/>
      </c>
      <c r="E2311" s="91" t="str">
        <f t="shared" si="143"/>
        <v/>
      </c>
      <c r="F2311" s="295"/>
      <c r="G2311" s="88" t="str">
        <f t="shared" si="141"/>
        <v/>
      </c>
      <c r="H2311" s="88" t="str">
        <f t="shared" si="142"/>
        <v/>
      </c>
    </row>
    <row r="2312" spans="2:8" ht="11.25" customHeight="1" x14ac:dyDescent="0.2">
      <c r="B2312" s="91"/>
      <c r="C2312" s="92"/>
      <c r="D2312" s="293" t="str">
        <f t="shared" si="140"/>
        <v/>
      </c>
      <c r="E2312" s="91" t="str">
        <f t="shared" si="143"/>
        <v/>
      </c>
      <c r="F2312" s="295"/>
      <c r="G2312" s="88" t="str">
        <f t="shared" si="141"/>
        <v/>
      </c>
      <c r="H2312" s="88" t="str">
        <f t="shared" si="142"/>
        <v/>
      </c>
    </row>
    <row r="2313" spans="2:8" ht="11.25" customHeight="1" x14ac:dyDescent="0.2">
      <c r="B2313" s="91"/>
      <c r="C2313" s="92"/>
      <c r="D2313" s="293" t="str">
        <f t="shared" si="140"/>
        <v/>
      </c>
      <c r="E2313" s="91" t="str">
        <f t="shared" si="143"/>
        <v/>
      </c>
      <c r="F2313" s="295"/>
      <c r="G2313" s="88" t="str">
        <f t="shared" si="141"/>
        <v/>
      </c>
      <c r="H2313" s="88" t="str">
        <f t="shared" si="142"/>
        <v/>
      </c>
    </row>
    <row r="2314" spans="2:8" ht="11.25" customHeight="1" x14ac:dyDescent="0.2">
      <c r="B2314" s="91"/>
      <c r="C2314" s="92"/>
      <c r="D2314" s="293" t="str">
        <f t="shared" si="140"/>
        <v/>
      </c>
      <c r="E2314" s="91" t="str">
        <f t="shared" si="143"/>
        <v/>
      </c>
      <c r="F2314" s="295"/>
      <c r="G2314" s="88" t="str">
        <f t="shared" si="141"/>
        <v/>
      </c>
      <c r="H2314" s="88" t="str">
        <f t="shared" si="142"/>
        <v/>
      </c>
    </row>
    <row r="2315" spans="2:8" ht="11.25" customHeight="1" x14ac:dyDescent="0.2">
      <c r="B2315" s="91"/>
      <c r="C2315" s="92"/>
      <c r="D2315" s="293" t="str">
        <f t="shared" si="140"/>
        <v/>
      </c>
      <c r="E2315" s="91" t="str">
        <f t="shared" si="143"/>
        <v/>
      </c>
      <c r="F2315" s="295"/>
      <c r="G2315" s="88" t="str">
        <f t="shared" si="141"/>
        <v/>
      </c>
      <c r="H2315" s="88" t="str">
        <f t="shared" si="142"/>
        <v/>
      </c>
    </row>
    <row r="2316" spans="2:8" ht="11.25" customHeight="1" x14ac:dyDescent="0.2">
      <c r="B2316" s="91"/>
      <c r="C2316" s="92"/>
      <c r="D2316" s="293" t="str">
        <f t="shared" si="140"/>
        <v/>
      </c>
      <c r="E2316" s="91" t="str">
        <f t="shared" si="143"/>
        <v/>
      </c>
      <c r="F2316" s="295"/>
      <c r="G2316" s="88" t="str">
        <f t="shared" si="141"/>
        <v/>
      </c>
      <c r="H2316" s="88" t="str">
        <f t="shared" si="142"/>
        <v/>
      </c>
    </row>
    <row r="2317" spans="2:8" ht="11.25" customHeight="1" x14ac:dyDescent="0.2">
      <c r="B2317" s="91"/>
      <c r="C2317" s="92"/>
      <c r="D2317" s="293" t="str">
        <f t="shared" si="140"/>
        <v/>
      </c>
      <c r="E2317" s="91" t="str">
        <f t="shared" si="143"/>
        <v/>
      </c>
      <c r="F2317" s="295"/>
      <c r="G2317" s="88" t="str">
        <f t="shared" si="141"/>
        <v/>
      </c>
      <c r="H2317" s="88" t="str">
        <f t="shared" si="142"/>
        <v/>
      </c>
    </row>
    <row r="2318" spans="2:8" ht="11.25" customHeight="1" x14ac:dyDescent="0.2">
      <c r="B2318" s="91"/>
      <c r="C2318" s="92"/>
      <c r="D2318" s="293" t="str">
        <f t="shared" si="140"/>
        <v/>
      </c>
      <c r="E2318" s="91" t="str">
        <f t="shared" si="143"/>
        <v/>
      </c>
      <c r="F2318" s="295"/>
      <c r="G2318" s="88" t="str">
        <f t="shared" si="141"/>
        <v/>
      </c>
      <c r="H2318" s="88" t="str">
        <f t="shared" si="142"/>
        <v/>
      </c>
    </row>
    <row r="2319" spans="2:8" ht="11.25" customHeight="1" x14ac:dyDescent="0.2">
      <c r="B2319" s="91"/>
      <c r="C2319" s="92"/>
      <c r="D2319" s="293" t="str">
        <f t="shared" si="140"/>
        <v/>
      </c>
      <c r="E2319" s="91" t="str">
        <f t="shared" si="143"/>
        <v/>
      </c>
      <c r="F2319" s="295"/>
      <c r="G2319" s="88" t="str">
        <f t="shared" si="141"/>
        <v/>
      </c>
      <c r="H2319" s="88" t="str">
        <f t="shared" si="142"/>
        <v/>
      </c>
    </row>
    <row r="2320" spans="2:8" ht="11.25" customHeight="1" x14ac:dyDescent="0.2">
      <c r="B2320" s="91"/>
      <c r="C2320" s="92"/>
      <c r="D2320" s="293" t="str">
        <f t="shared" si="140"/>
        <v/>
      </c>
      <c r="E2320" s="91" t="str">
        <f t="shared" si="143"/>
        <v/>
      </c>
      <c r="F2320" s="295"/>
      <c r="G2320" s="88" t="str">
        <f t="shared" si="141"/>
        <v/>
      </c>
      <c r="H2320" s="88" t="str">
        <f t="shared" si="142"/>
        <v/>
      </c>
    </row>
    <row r="2321" spans="2:8" ht="11.25" customHeight="1" x14ac:dyDescent="0.2">
      <c r="B2321" s="91"/>
      <c r="C2321" s="92"/>
      <c r="D2321" s="293" t="str">
        <f t="shared" si="140"/>
        <v/>
      </c>
      <c r="E2321" s="91" t="str">
        <f t="shared" si="143"/>
        <v/>
      </c>
      <c r="F2321" s="295"/>
      <c r="G2321" s="88" t="str">
        <f t="shared" si="141"/>
        <v/>
      </c>
      <c r="H2321" s="88" t="str">
        <f t="shared" si="142"/>
        <v/>
      </c>
    </row>
    <row r="2322" spans="2:8" ht="11.25" customHeight="1" x14ac:dyDescent="0.2">
      <c r="B2322" s="91"/>
      <c r="C2322" s="92"/>
      <c r="D2322" s="293" t="str">
        <f t="shared" si="140"/>
        <v/>
      </c>
      <c r="E2322" s="91" t="str">
        <f t="shared" si="143"/>
        <v/>
      </c>
      <c r="F2322" s="295"/>
      <c r="G2322" s="88" t="str">
        <f t="shared" si="141"/>
        <v/>
      </c>
      <c r="H2322" s="88" t="str">
        <f t="shared" si="142"/>
        <v/>
      </c>
    </row>
    <row r="2323" spans="2:8" ht="11.25" customHeight="1" x14ac:dyDescent="0.2">
      <c r="B2323" s="91"/>
      <c r="C2323" s="92"/>
      <c r="D2323" s="293" t="str">
        <f t="shared" si="140"/>
        <v/>
      </c>
      <c r="E2323" s="91" t="str">
        <f t="shared" si="143"/>
        <v/>
      </c>
      <c r="F2323" s="295"/>
      <c r="G2323" s="88" t="str">
        <f t="shared" si="141"/>
        <v/>
      </c>
      <c r="H2323" s="88" t="str">
        <f t="shared" si="142"/>
        <v/>
      </c>
    </row>
    <row r="2324" spans="2:8" ht="11.25" customHeight="1" x14ac:dyDescent="0.2">
      <c r="B2324" s="91"/>
      <c r="C2324" s="92"/>
      <c r="D2324" s="293" t="str">
        <f t="shared" si="140"/>
        <v/>
      </c>
      <c r="E2324" s="91" t="str">
        <f t="shared" si="143"/>
        <v/>
      </c>
      <c r="F2324" s="295"/>
      <c r="G2324" s="88" t="str">
        <f t="shared" si="141"/>
        <v/>
      </c>
      <c r="H2324" s="88" t="str">
        <f t="shared" si="142"/>
        <v/>
      </c>
    </row>
    <row r="2325" spans="2:8" ht="11.25" customHeight="1" x14ac:dyDescent="0.2">
      <c r="B2325" s="91"/>
      <c r="C2325" s="92"/>
      <c r="D2325" s="293" t="str">
        <f t="shared" si="140"/>
        <v/>
      </c>
      <c r="E2325" s="91" t="str">
        <f t="shared" si="143"/>
        <v/>
      </c>
      <c r="F2325" s="295"/>
      <c r="G2325" s="88" t="str">
        <f t="shared" si="141"/>
        <v/>
      </c>
      <c r="H2325" s="88" t="str">
        <f t="shared" si="142"/>
        <v/>
      </c>
    </row>
    <row r="2326" spans="2:8" ht="11.25" customHeight="1" x14ac:dyDescent="0.2">
      <c r="B2326" s="91"/>
      <c r="C2326" s="92"/>
      <c r="D2326" s="293" t="str">
        <f t="shared" si="140"/>
        <v/>
      </c>
      <c r="E2326" s="91" t="str">
        <f t="shared" si="143"/>
        <v/>
      </c>
      <c r="F2326" s="295"/>
      <c r="G2326" s="88" t="str">
        <f t="shared" si="141"/>
        <v/>
      </c>
      <c r="H2326" s="88" t="str">
        <f t="shared" si="142"/>
        <v/>
      </c>
    </row>
    <row r="2327" spans="2:8" ht="11.25" customHeight="1" x14ac:dyDescent="0.2">
      <c r="B2327" s="91"/>
      <c r="C2327" s="92"/>
      <c r="D2327" s="293" t="str">
        <f t="shared" si="140"/>
        <v/>
      </c>
      <c r="E2327" s="91" t="str">
        <f t="shared" si="143"/>
        <v/>
      </c>
      <c r="F2327" s="295"/>
      <c r="G2327" s="88" t="str">
        <f t="shared" si="141"/>
        <v/>
      </c>
      <c r="H2327" s="88" t="str">
        <f t="shared" si="142"/>
        <v/>
      </c>
    </row>
    <row r="2328" spans="2:8" ht="11.25" customHeight="1" x14ac:dyDescent="0.2">
      <c r="B2328" s="91"/>
      <c r="C2328" s="92"/>
      <c r="D2328" s="293" t="str">
        <f t="shared" ref="D2328:D2391" si="144">IF($B2328="","","SP_LASTSALEPRICE")</f>
        <v/>
      </c>
      <c r="E2328" s="91" t="str">
        <f t="shared" si="143"/>
        <v/>
      </c>
      <c r="F2328" s="295"/>
      <c r="G2328" s="88" t="str">
        <f t="shared" ref="G2328:G2391" si="145">IF(OR($C2328="",$C2329=""),"",IFERROR((C2328/C2329-1)*100,0))</f>
        <v/>
      </c>
      <c r="H2328" s="88" t="str">
        <f t="shared" ref="H2328:H2391" si="146">IF(OR($F2328="",$F2329=""),"",IFERROR((F2328/F2329-1)*100,0))</f>
        <v/>
      </c>
    </row>
    <row r="2329" spans="2:8" ht="11.25" customHeight="1" x14ac:dyDescent="0.2">
      <c r="B2329" s="91"/>
      <c r="C2329" s="92"/>
      <c r="D2329" s="293" t="str">
        <f t="shared" si="144"/>
        <v/>
      </c>
      <c r="E2329" s="91" t="str">
        <f t="shared" ref="E2329:E2392" si="147">IF($B2329="","",IF(WEEKDAY($B2329,11)=6,$B2329-1,IF(WEEKDAY($B2329,11)=7,$B2329-2,$B2329)))</f>
        <v/>
      </c>
      <c r="F2329" s="295"/>
      <c r="G2329" s="88" t="str">
        <f t="shared" si="145"/>
        <v/>
      </c>
      <c r="H2329" s="88" t="str">
        <f t="shared" si="146"/>
        <v/>
      </c>
    </row>
    <row r="2330" spans="2:8" ht="11.25" customHeight="1" x14ac:dyDescent="0.2">
      <c r="B2330" s="91"/>
      <c r="C2330" s="92"/>
      <c r="D2330" s="293" t="str">
        <f t="shared" si="144"/>
        <v/>
      </c>
      <c r="E2330" s="91" t="str">
        <f t="shared" si="147"/>
        <v/>
      </c>
      <c r="F2330" s="295"/>
      <c r="G2330" s="88" t="str">
        <f t="shared" si="145"/>
        <v/>
      </c>
      <c r="H2330" s="88" t="str">
        <f t="shared" si="146"/>
        <v/>
      </c>
    </row>
    <row r="2331" spans="2:8" ht="11.25" customHeight="1" x14ac:dyDescent="0.2">
      <c r="B2331" s="91"/>
      <c r="C2331" s="92"/>
      <c r="D2331" s="293" t="str">
        <f t="shared" si="144"/>
        <v/>
      </c>
      <c r="E2331" s="91" t="str">
        <f t="shared" si="147"/>
        <v/>
      </c>
      <c r="F2331" s="295"/>
      <c r="G2331" s="88" t="str">
        <f t="shared" si="145"/>
        <v/>
      </c>
      <c r="H2331" s="88" t="str">
        <f t="shared" si="146"/>
        <v/>
      </c>
    </row>
    <row r="2332" spans="2:8" ht="11.25" customHeight="1" x14ac:dyDescent="0.2">
      <c r="B2332" s="91"/>
      <c r="C2332" s="92"/>
      <c r="D2332" s="293" t="str">
        <f t="shared" si="144"/>
        <v/>
      </c>
      <c r="E2332" s="91" t="str">
        <f t="shared" si="147"/>
        <v/>
      </c>
      <c r="F2332" s="295"/>
      <c r="G2332" s="88" t="str">
        <f t="shared" si="145"/>
        <v/>
      </c>
      <c r="H2332" s="88" t="str">
        <f t="shared" si="146"/>
        <v/>
      </c>
    </row>
    <row r="2333" spans="2:8" ht="11.25" customHeight="1" x14ac:dyDescent="0.2">
      <c r="B2333" s="91"/>
      <c r="C2333" s="92"/>
      <c r="D2333" s="293" t="str">
        <f t="shared" si="144"/>
        <v/>
      </c>
      <c r="E2333" s="91" t="str">
        <f t="shared" si="147"/>
        <v/>
      </c>
      <c r="F2333" s="295"/>
      <c r="G2333" s="88" t="str">
        <f t="shared" si="145"/>
        <v/>
      </c>
      <c r="H2333" s="88" t="str">
        <f t="shared" si="146"/>
        <v/>
      </c>
    </row>
    <row r="2334" spans="2:8" ht="11.25" customHeight="1" x14ac:dyDescent="0.2">
      <c r="B2334" s="91"/>
      <c r="C2334" s="92"/>
      <c r="D2334" s="293" t="str">
        <f t="shared" si="144"/>
        <v/>
      </c>
      <c r="E2334" s="91" t="str">
        <f t="shared" si="147"/>
        <v/>
      </c>
      <c r="F2334" s="295"/>
      <c r="G2334" s="88" t="str">
        <f t="shared" si="145"/>
        <v/>
      </c>
      <c r="H2334" s="88" t="str">
        <f t="shared" si="146"/>
        <v/>
      </c>
    </row>
    <row r="2335" spans="2:8" ht="11.25" customHeight="1" x14ac:dyDescent="0.2">
      <c r="B2335" s="91"/>
      <c r="C2335" s="92"/>
      <c r="D2335" s="293" t="str">
        <f t="shared" si="144"/>
        <v/>
      </c>
      <c r="E2335" s="91" t="str">
        <f t="shared" si="147"/>
        <v/>
      </c>
      <c r="F2335" s="295"/>
      <c r="G2335" s="88" t="str">
        <f t="shared" si="145"/>
        <v/>
      </c>
      <c r="H2335" s="88" t="str">
        <f t="shared" si="146"/>
        <v/>
      </c>
    </row>
    <row r="2336" spans="2:8" ht="11.25" customHeight="1" x14ac:dyDescent="0.2">
      <c r="B2336" s="91"/>
      <c r="C2336" s="92"/>
      <c r="D2336" s="293" t="str">
        <f t="shared" si="144"/>
        <v/>
      </c>
      <c r="E2336" s="91" t="str">
        <f t="shared" si="147"/>
        <v/>
      </c>
      <c r="F2336" s="295"/>
      <c r="G2336" s="88" t="str">
        <f t="shared" si="145"/>
        <v/>
      </c>
      <c r="H2336" s="88" t="str">
        <f t="shared" si="146"/>
        <v/>
      </c>
    </row>
    <row r="2337" spans="2:8" ht="11.25" customHeight="1" x14ac:dyDescent="0.2">
      <c r="B2337" s="91"/>
      <c r="C2337" s="92"/>
      <c r="D2337" s="293" t="str">
        <f t="shared" si="144"/>
        <v/>
      </c>
      <c r="E2337" s="91" t="str">
        <f t="shared" si="147"/>
        <v/>
      </c>
      <c r="F2337" s="295"/>
      <c r="G2337" s="88" t="str">
        <f t="shared" si="145"/>
        <v/>
      </c>
      <c r="H2337" s="88" t="str">
        <f t="shared" si="146"/>
        <v/>
      </c>
    </row>
    <row r="2338" spans="2:8" ht="11.25" customHeight="1" x14ac:dyDescent="0.2">
      <c r="B2338" s="91"/>
      <c r="C2338" s="92"/>
      <c r="D2338" s="293" t="str">
        <f t="shared" si="144"/>
        <v/>
      </c>
      <c r="E2338" s="91" t="str">
        <f t="shared" si="147"/>
        <v/>
      </c>
      <c r="F2338" s="295"/>
      <c r="G2338" s="88" t="str">
        <f t="shared" si="145"/>
        <v/>
      </c>
      <c r="H2338" s="88" t="str">
        <f t="shared" si="146"/>
        <v/>
      </c>
    </row>
    <row r="2339" spans="2:8" ht="11.25" customHeight="1" x14ac:dyDescent="0.2">
      <c r="B2339" s="91"/>
      <c r="C2339" s="92"/>
      <c r="D2339" s="293" t="str">
        <f t="shared" si="144"/>
        <v/>
      </c>
      <c r="E2339" s="91" t="str">
        <f t="shared" si="147"/>
        <v/>
      </c>
      <c r="F2339" s="295"/>
      <c r="G2339" s="88" t="str">
        <f t="shared" si="145"/>
        <v/>
      </c>
      <c r="H2339" s="88" t="str">
        <f t="shared" si="146"/>
        <v/>
      </c>
    </row>
    <row r="2340" spans="2:8" ht="11.25" customHeight="1" x14ac:dyDescent="0.2">
      <c r="B2340" s="91"/>
      <c r="C2340" s="92"/>
      <c r="D2340" s="293" t="str">
        <f t="shared" si="144"/>
        <v/>
      </c>
      <c r="E2340" s="91" t="str">
        <f t="shared" si="147"/>
        <v/>
      </c>
      <c r="F2340" s="295"/>
      <c r="G2340" s="88" t="str">
        <f t="shared" si="145"/>
        <v/>
      </c>
      <c r="H2340" s="88" t="str">
        <f t="shared" si="146"/>
        <v/>
      </c>
    </row>
    <row r="2341" spans="2:8" ht="11.25" customHeight="1" x14ac:dyDescent="0.2">
      <c r="B2341" s="91"/>
      <c r="C2341" s="92"/>
      <c r="D2341" s="293" t="str">
        <f t="shared" si="144"/>
        <v/>
      </c>
      <c r="E2341" s="91" t="str">
        <f t="shared" si="147"/>
        <v/>
      </c>
      <c r="F2341" s="295"/>
      <c r="G2341" s="88" t="str">
        <f t="shared" si="145"/>
        <v/>
      </c>
      <c r="H2341" s="88" t="str">
        <f t="shared" si="146"/>
        <v/>
      </c>
    </row>
    <row r="2342" spans="2:8" ht="11.25" customHeight="1" x14ac:dyDescent="0.2">
      <c r="B2342" s="91"/>
      <c r="C2342" s="92"/>
      <c r="D2342" s="293" t="str">
        <f t="shared" si="144"/>
        <v/>
      </c>
      <c r="E2342" s="91" t="str">
        <f t="shared" si="147"/>
        <v/>
      </c>
      <c r="F2342" s="295"/>
      <c r="G2342" s="88" t="str">
        <f t="shared" si="145"/>
        <v/>
      </c>
      <c r="H2342" s="88" t="str">
        <f t="shared" si="146"/>
        <v/>
      </c>
    </row>
    <row r="2343" spans="2:8" ht="11.25" customHeight="1" x14ac:dyDescent="0.2">
      <c r="B2343" s="91"/>
      <c r="C2343" s="92"/>
      <c r="D2343" s="293" t="str">
        <f t="shared" si="144"/>
        <v/>
      </c>
      <c r="E2343" s="91" t="str">
        <f t="shared" si="147"/>
        <v/>
      </c>
      <c r="F2343" s="295"/>
      <c r="G2343" s="88" t="str">
        <f t="shared" si="145"/>
        <v/>
      </c>
      <c r="H2343" s="88" t="str">
        <f t="shared" si="146"/>
        <v/>
      </c>
    </row>
    <row r="2344" spans="2:8" ht="11.25" customHeight="1" x14ac:dyDescent="0.2">
      <c r="B2344" s="91"/>
      <c r="C2344" s="92"/>
      <c r="D2344" s="293" t="str">
        <f t="shared" si="144"/>
        <v/>
      </c>
      <c r="E2344" s="91" t="str">
        <f t="shared" si="147"/>
        <v/>
      </c>
      <c r="F2344" s="295"/>
      <c r="G2344" s="88" t="str">
        <f t="shared" si="145"/>
        <v/>
      </c>
      <c r="H2344" s="88" t="str">
        <f t="shared" si="146"/>
        <v/>
      </c>
    </row>
    <row r="2345" spans="2:8" ht="11.25" customHeight="1" x14ac:dyDescent="0.2">
      <c r="B2345" s="91"/>
      <c r="C2345" s="92"/>
      <c r="D2345" s="293" t="str">
        <f t="shared" si="144"/>
        <v/>
      </c>
      <c r="E2345" s="91" t="str">
        <f t="shared" si="147"/>
        <v/>
      </c>
      <c r="F2345" s="295"/>
      <c r="G2345" s="88" t="str">
        <f t="shared" si="145"/>
        <v/>
      </c>
      <c r="H2345" s="88" t="str">
        <f t="shared" si="146"/>
        <v/>
      </c>
    </row>
    <row r="2346" spans="2:8" ht="11.25" customHeight="1" x14ac:dyDescent="0.2">
      <c r="B2346" s="91"/>
      <c r="C2346" s="92"/>
      <c r="D2346" s="293" t="str">
        <f t="shared" si="144"/>
        <v/>
      </c>
      <c r="E2346" s="91" t="str">
        <f t="shared" si="147"/>
        <v/>
      </c>
      <c r="F2346" s="295"/>
      <c r="G2346" s="88" t="str">
        <f t="shared" si="145"/>
        <v/>
      </c>
      <c r="H2346" s="88" t="str">
        <f t="shared" si="146"/>
        <v/>
      </c>
    </row>
    <row r="2347" spans="2:8" ht="11.25" customHeight="1" x14ac:dyDescent="0.2">
      <c r="B2347" s="91"/>
      <c r="C2347" s="92"/>
      <c r="D2347" s="293" t="str">
        <f t="shared" si="144"/>
        <v/>
      </c>
      <c r="E2347" s="91" t="str">
        <f t="shared" si="147"/>
        <v/>
      </c>
      <c r="F2347" s="295"/>
      <c r="G2347" s="88" t="str">
        <f t="shared" si="145"/>
        <v/>
      </c>
      <c r="H2347" s="88" t="str">
        <f t="shared" si="146"/>
        <v/>
      </c>
    </row>
    <row r="2348" spans="2:8" ht="11.25" customHeight="1" x14ac:dyDescent="0.2">
      <c r="B2348" s="91"/>
      <c r="C2348" s="92"/>
      <c r="D2348" s="293" t="str">
        <f t="shared" si="144"/>
        <v/>
      </c>
      <c r="E2348" s="91" t="str">
        <f t="shared" si="147"/>
        <v/>
      </c>
      <c r="F2348" s="295"/>
      <c r="G2348" s="88" t="str">
        <f t="shared" si="145"/>
        <v/>
      </c>
      <c r="H2348" s="88" t="str">
        <f t="shared" si="146"/>
        <v/>
      </c>
    </row>
    <row r="2349" spans="2:8" ht="11.25" customHeight="1" x14ac:dyDescent="0.2">
      <c r="B2349" s="91"/>
      <c r="C2349" s="92"/>
      <c r="D2349" s="293" t="str">
        <f t="shared" si="144"/>
        <v/>
      </c>
      <c r="E2349" s="91" t="str">
        <f t="shared" si="147"/>
        <v/>
      </c>
      <c r="F2349" s="295"/>
      <c r="G2349" s="88" t="str">
        <f t="shared" si="145"/>
        <v/>
      </c>
      <c r="H2349" s="88" t="str">
        <f t="shared" si="146"/>
        <v/>
      </c>
    </row>
    <row r="2350" spans="2:8" ht="11.25" customHeight="1" x14ac:dyDescent="0.2">
      <c r="B2350" s="91"/>
      <c r="C2350" s="92"/>
      <c r="D2350" s="293" t="str">
        <f t="shared" si="144"/>
        <v/>
      </c>
      <c r="E2350" s="91" t="str">
        <f t="shared" si="147"/>
        <v/>
      </c>
      <c r="F2350" s="295"/>
      <c r="G2350" s="88" t="str">
        <f t="shared" si="145"/>
        <v/>
      </c>
      <c r="H2350" s="88" t="str">
        <f t="shared" si="146"/>
        <v/>
      </c>
    </row>
    <row r="2351" spans="2:8" ht="11.25" customHeight="1" x14ac:dyDescent="0.2">
      <c r="B2351" s="91"/>
      <c r="C2351" s="92"/>
      <c r="D2351" s="293" t="str">
        <f t="shared" si="144"/>
        <v/>
      </c>
      <c r="E2351" s="91" t="str">
        <f t="shared" si="147"/>
        <v/>
      </c>
      <c r="F2351" s="295"/>
      <c r="G2351" s="88" t="str">
        <f t="shared" si="145"/>
        <v/>
      </c>
      <c r="H2351" s="88" t="str">
        <f t="shared" si="146"/>
        <v/>
      </c>
    </row>
    <row r="2352" spans="2:8" ht="11.25" customHeight="1" x14ac:dyDescent="0.2">
      <c r="B2352" s="91"/>
      <c r="C2352" s="92"/>
      <c r="D2352" s="293" t="str">
        <f t="shared" si="144"/>
        <v/>
      </c>
      <c r="E2352" s="91" t="str">
        <f t="shared" si="147"/>
        <v/>
      </c>
      <c r="F2352" s="295"/>
      <c r="G2352" s="88" t="str">
        <f t="shared" si="145"/>
        <v/>
      </c>
      <c r="H2352" s="88" t="str">
        <f t="shared" si="146"/>
        <v/>
      </c>
    </row>
    <row r="2353" spans="2:8" ht="11.25" customHeight="1" x14ac:dyDescent="0.2">
      <c r="B2353" s="91"/>
      <c r="C2353" s="92"/>
      <c r="D2353" s="293" t="str">
        <f t="shared" si="144"/>
        <v/>
      </c>
      <c r="E2353" s="91" t="str">
        <f t="shared" si="147"/>
        <v/>
      </c>
      <c r="F2353" s="295"/>
      <c r="G2353" s="88" t="str">
        <f t="shared" si="145"/>
        <v/>
      </c>
      <c r="H2353" s="88" t="str">
        <f t="shared" si="146"/>
        <v/>
      </c>
    </row>
    <row r="2354" spans="2:8" ht="11.25" customHeight="1" x14ac:dyDescent="0.2">
      <c r="B2354" s="91"/>
      <c r="C2354" s="92"/>
      <c r="D2354" s="293" t="str">
        <f t="shared" si="144"/>
        <v/>
      </c>
      <c r="E2354" s="91" t="str">
        <f t="shared" si="147"/>
        <v/>
      </c>
      <c r="F2354" s="295"/>
      <c r="G2354" s="88" t="str">
        <f t="shared" si="145"/>
        <v/>
      </c>
      <c r="H2354" s="88" t="str">
        <f t="shared" si="146"/>
        <v/>
      </c>
    </row>
    <row r="2355" spans="2:8" ht="11.25" customHeight="1" x14ac:dyDescent="0.2">
      <c r="B2355" s="91"/>
      <c r="C2355" s="92"/>
      <c r="D2355" s="293" t="str">
        <f t="shared" si="144"/>
        <v/>
      </c>
      <c r="E2355" s="91" t="str">
        <f t="shared" si="147"/>
        <v/>
      </c>
      <c r="F2355" s="295"/>
      <c r="G2355" s="88" t="str">
        <f t="shared" si="145"/>
        <v/>
      </c>
      <c r="H2355" s="88" t="str">
        <f t="shared" si="146"/>
        <v/>
      </c>
    </row>
    <row r="2356" spans="2:8" ht="11.25" customHeight="1" x14ac:dyDescent="0.2">
      <c r="B2356" s="91"/>
      <c r="C2356" s="92"/>
      <c r="D2356" s="293" t="str">
        <f t="shared" si="144"/>
        <v/>
      </c>
      <c r="E2356" s="91" t="str">
        <f t="shared" si="147"/>
        <v/>
      </c>
      <c r="F2356" s="295"/>
      <c r="G2356" s="88" t="str">
        <f t="shared" si="145"/>
        <v/>
      </c>
      <c r="H2356" s="88" t="str">
        <f t="shared" si="146"/>
        <v/>
      </c>
    </row>
    <row r="2357" spans="2:8" ht="11.25" customHeight="1" x14ac:dyDescent="0.2">
      <c r="B2357" s="91"/>
      <c r="C2357" s="92"/>
      <c r="D2357" s="293" t="str">
        <f t="shared" si="144"/>
        <v/>
      </c>
      <c r="E2357" s="91" t="str">
        <f t="shared" si="147"/>
        <v/>
      </c>
      <c r="F2357" s="295"/>
      <c r="G2357" s="88" t="str">
        <f t="shared" si="145"/>
        <v/>
      </c>
      <c r="H2357" s="88" t="str">
        <f t="shared" si="146"/>
        <v/>
      </c>
    </row>
    <row r="2358" spans="2:8" ht="11.25" customHeight="1" x14ac:dyDescent="0.2">
      <c r="B2358" s="91"/>
      <c r="C2358" s="92"/>
      <c r="D2358" s="293" t="str">
        <f t="shared" si="144"/>
        <v/>
      </c>
      <c r="E2358" s="91" t="str">
        <f t="shared" si="147"/>
        <v/>
      </c>
      <c r="F2358" s="295"/>
      <c r="G2358" s="88" t="str">
        <f t="shared" si="145"/>
        <v/>
      </c>
      <c r="H2358" s="88" t="str">
        <f t="shared" si="146"/>
        <v/>
      </c>
    </row>
    <row r="2359" spans="2:8" ht="11.25" customHeight="1" x14ac:dyDescent="0.2">
      <c r="B2359" s="91"/>
      <c r="C2359" s="92"/>
      <c r="D2359" s="293" t="str">
        <f t="shared" si="144"/>
        <v/>
      </c>
      <c r="E2359" s="91" t="str">
        <f t="shared" si="147"/>
        <v/>
      </c>
      <c r="F2359" s="295"/>
      <c r="G2359" s="88" t="str">
        <f t="shared" si="145"/>
        <v/>
      </c>
      <c r="H2359" s="88" t="str">
        <f t="shared" si="146"/>
        <v/>
      </c>
    </row>
    <row r="2360" spans="2:8" ht="11.25" customHeight="1" x14ac:dyDescent="0.2">
      <c r="B2360" s="91"/>
      <c r="C2360" s="92"/>
      <c r="D2360" s="293" t="str">
        <f t="shared" si="144"/>
        <v/>
      </c>
      <c r="E2360" s="91" t="str">
        <f t="shared" si="147"/>
        <v/>
      </c>
      <c r="F2360" s="295"/>
      <c r="G2360" s="88" t="str">
        <f t="shared" si="145"/>
        <v/>
      </c>
      <c r="H2360" s="88" t="str">
        <f t="shared" si="146"/>
        <v/>
      </c>
    </row>
    <row r="2361" spans="2:8" ht="11.25" customHeight="1" x14ac:dyDescent="0.2">
      <c r="B2361" s="91"/>
      <c r="C2361" s="92"/>
      <c r="D2361" s="293" t="str">
        <f t="shared" si="144"/>
        <v/>
      </c>
      <c r="E2361" s="91" t="str">
        <f t="shared" si="147"/>
        <v/>
      </c>
      <c r="F2361" s="295"/>
      <c r="G2361" s="88" t="str">
        <f t="shared" si="145"/>
        <v/>
      </c>
      <c r="H2361" s="88" t="str">
        <f t="shared" si="146"/>
        <v/>
      </c>
    </row>
    <row r="2362" spans="2:8" ht="11.25" customHeight="1" x14ac:dyDescent="0.2">
      <c r="B2362" s="91"/>
      <c r="C2362" s="92"/>
      <c r="D2362" s="293" t="str">
        <f t="shared" si="144"/>
        <v/>
      </c>
      <c r="E2362" s="91" t="str">
        <f t="shared" si="147"/>
        <v/>
      </c>
      <c r="F2362" s="295"/>
      <c r="G2362" s="88" t="str">
        <f t="shared" si="145"/>
        <v/>
      </c>
      <c r="H2362" s="88" t="str">
        <f t="shared" si="146"/>
        <v/>
      </c>
    </row>
    <row r="2363" spans="2:8" ht="11.25" customHeight="1" x14ac:dyDescent="0.2">
      <c r="B2363" s="91"/>
      <c r="C2363" s="92"/>
      <c r="D2363" s="293" t="str">
        <f t="shared" si="144"/>
        <v/>
      </c>
      <c r="E2363" s="91" t="str">
        <f t="shared" si="147"/>
        <v/>
      </c>
      <c r="F2363" s="295"/>
      <c r="G2363" s="88" t="str">
        <f t="shared" si="145"/>
        <v/>
      </c>
      <c r="H2363" s="88" t="str">
        <f t="shared" si="146"/>
        <v/>
      </c>
    </row>
    <row r="2364" spans="2:8" ht="11.25" customHeight="1" x14ac:dyDescent="0.2">
      <c r="B2364" s="91"/>
      <c r="C2364" s="92"/>
      <c r="D2364" s="293" t="str">
        <f t="shared" si="144"/>
        <v/>
      </c>
      <c r="E2364" s="91" t="str">
        <f t="shared" si="147"/>
        <v/>
      </c>
      <c r="F2364" s="295"/>
      <c r="G2364" s="88" t="str">
        <f t="shared" si="145"/>
        <v/>
      </c>
      <c r="H2364" s="88" t="str">
        <f t="shared" si="146"/>
        <v/>
      </c>
    </row>
    <row r="2365" spans="2:8" ht="11.25" customHeight="1" x14ac:dyDescent="0.2">
      <c r="B2365" s="91"/>
      <c r="C2365" s="92"/>
      <c r="D2365" s="293" t="str">
        <f t="shared" si="144"/>
        <v/>
      </c>
      <c r="E2365" s="91" t="str">
        <f t="shared" si="147"/>
        <v/>
      </c>
      <c r="F2365" s="295"/>
      <c r="G2365" s="88" t="str">
        <f t="shared" si="145"/>
        <v/>
      </c>
      <c r="H2365" s="88" t="str">
        <f t="shared" si="146"/>
        <v/>
      </c>
    </row>
    <row r="2366" spans="2:8" ht="11.25" customHeight="1" x14ac:dyDescent="0.2">
      <c r="B2366" s="91"/>
      <c r="C2366" s="92"/>
      <c r="D2366" s="293" t="str">
        <f t="shared" si="144"/>
        <v/>
      </c>
      <c r="E2366" s="91" t="str">
        <f t="shared" si="147"/>
        <v/>
      </c>
      <c r="F2366" s="295"/>
      <c r="G2366" s="88" t="str">
        <f t="shared" si="145"/>
        <v/>
      </c>
      <c r="H2366" s="88" t="str">
        <f t="shared" si="146"/>
        <v/>
      </c>
    </row>
    <row r="2367" spans="2:8" ht="11.25" customHeight="1" x14ac:dyDescent="0.2">
      <c r="B2367" s="91"/>
      <c r="C2367" s="92"/>
      <c r="D2367" s="293" t="str">
        <f t="shared" si="144"/>
        <v/>
      </c>
      <c r="E2367" s="91" t="str">
        <f t="shared" si="147"/>
        <v/>
      </c>
      <c r="F2367" s="295"/>
      <c r="G2367" s="88" t="str">
        <f t="shared" si="145"/>
        <v/>
      </c>
      <c r="H2367" s="88" t="str">
        <f t="shared" si="146"/>
        <v/>
      </c>
    </row>
    <row r="2368" spans="2:8" ht="11.25" customHeight="1" x14ac:dyDescent="0.2">
      <c r="B2368" s="91"/>
      <c r="C2368" s="92"/>
      <c r="D2368" s="293" t="str">
        <f t="shared" si="144"/>
        <v/>
      </c>
      <c r="E2368" s="91" t="str">
        <f t="shared" si="147"/>
        <v/>
      </c>
      <c r="F2368" s="295"/>
      <c r="G2368" s="88" t="str">
        <f t="shared" si="145"/>
        <v/>
      </c>
      <c r="H2368" s="88" t="str">
        <f t="shared" si="146"/>
        <v/>
      </c>
    </row>
    <row r="2369" spans="2:8" ht="11.25" customHeight="1" x14ac:dyDescent="0.2">
      <c r="B2369" s="91"/>
      <c r="C2369" s="92"/>
      <c r="D2369" s="293" t="str">
        <f t="shared" si="144"/>
        <v/>
      </c>
      <c r="E2369" s="91" t="str">
        <f t="shared" si="147"/>
        <v/>
      </c>
      <c r="F2369" s="295"/>
      <c r="G2369" s="88" t="str">
        <f t="shared" si="145"/>
        <v/>
      </c>
      <c r="H2369" s="88" t="str">
        <f t="shared" si="146"/>
        <v/>
      </c>
    </row>
    <row r="2370" spans="2:8" ht="11.25" customHeight="1" x14ac:dyDescent="0.2">
      <c r="B2370" s="91"/>
      <c r="C2370" s="92"/>
      <c r="D2370" s="293" t="str">
        <f t="shared" si="144"/>
        <v/>
      </c>
      <c r="E2370" s="91" t="str">
        <f t="shared" si="147"/>
        <v/>
      </c>
      <c r="F2370" s="295"/>
      <c r="G2370" s="88" t="str">
        <f t="shared" si="145"/>
        <v/>
      </c>
      <c r="H2370" s="88" t="str">
        <f t="shared" si="146"/>
        <v/>
      </c>
    </row>
    <row r="2371" spans="2:8" ht="11.25" customHeight="1" x14ac:dyDescent="0.2">
      <c r="B2371" s="91"/>
      <c r="C2371" s="92"/>
      <c r="D2371" s="293" t="str">
        <f t="shared" si="144"/>
        <v/>
      </c>
      <c r="E2371" s="91" t="str">
        <f t="shared" si="147"/>
        <v/>
      </c>
      <c r="F2371" s="295"/>
      <c r="G2371" s="88" t="str">
        <f t="shared" si="145"/>
        <v/>
      </c>
      <c r="H2371" s="88" t="str">
        <f t="shared" si="146"/>
        <v/>
      </c>
    </row>
    <row r="2372" spans="2:8" ht="11.25" customHeight="1" x14ac:dyDescent="0.2">
      <c r="B2372" s="91"/>
      <c r="C2372" s="92"/>
      <c r="D2372" s="293" t="str">
        <f t="shared" si="144"/>
        <v/>
      </c>
      <c r="E2372" s="91" t="str">
        <f t="shared" si="147"/>
        <v/>
      </c>
      <c r="F2372" s="295"/>
      <c r="G2372" s="88" t="str">
        <f t="shared" si="145"/>
        <v/>
      </c>
      <c r="H2372" s="88" t="str">
        <f t="shared" si="146"/>
        <v/>
      </c>
    </row>
    <row r="2373" spans="2:8" ht="11.25" customHeight="1" x14ac:dyDescent="0.2">
      <c r="B2373" s="91"/>
      <c r="C2373" s="92"/>
      <c r="D2373" s="293" t="str">
        <f t="shared" si="144"/>
        <v/>
      </c>
      <c r="E2373" s="91" t="str">
        <f t="shared" si="147"/>
        <v/>
      </c>
      <c r="F2373" s="295"/>
      <c r="G2373" s="88" t="str">
        <f t="shared" si="145"/>
        <v/>
      </c>
      <c r="H2373" s="88" t="str">
        <f t="shared" si="146"/>
        <v/>
      </c>
    </row>
    <row r="2374" spans="2:8" ht="11.25" customHeight="1" x14ac:dyDescent="0.2">
      <c r="B2374" s="91"/>
      <c r="C2374" s="92"/>
      <c r="D2374" s="293" t="str">
        <f t="shared" si="144"/>
        <v/>
      </c>
      <c r="E2374" s="91" t="str">
        <f t="shared" si="147"/>
        <v/>
      </c>
      <c r="F2374" s="295"/>
      <c r="G2374" s="88" t="str">
        <f t="shared" si="145"/>
        <v/>
      </c>
      <c r="H2374" s="88" t="str">
        <f t="shared" si="146"/>
        <v/>
      </c>
    </row>
    <row r="2375" spans="2:8" ht="11.25" customHeight="1" x14ac:dyDescent="0.2">
      <c r="B2375" s="91"/>
      <c r="C2375" s="92"/>
      <c r="D2375" s="293" t="str">
        <f t="shared" si="144"/>
        <v/>
      </c>
      <c r="E2375" s="91" t="str">
        <f t="shared" si="147"/>
        <v/>
      </c>
      <c r="F2375" s="295"/>
      <c r="G2375" s="88" t="str">
        <f t="shared" si="145"/>
        <v/>
      </c>
      <c r="H2375" s="88" t="str">
        <f t="shared" si="146"/>
        <v/>
      </c>
    </row>
    <row r="2376" spans="2:8" ht="11.25" customHeight="1" x14ac:dyDescent="0.2">
      <c r="B2376" s="91"/>
      <c r="C2376" s="92"/>
      <c r="D2376" s="293" t="str">
        <f t="shared" si="144"/>
        <v/>
      </c>
      <c r="E2376" s="91" t="str">
        <f t="shared" si="147"/>
        <v/>
      </c>
      <c r="F2376" s="295"/>
      <c r="G2376" s="88" t="str">
        <f t="shared" si="145"/>
        <v/>
      </c>
      <c r="H2376" s="88" t="str">
        <f t="shared" si="146"/>
        <v/>
      </c>
    </row>
    <row r="2377" spans="2:8" ht="11.25" customHeight="1" x14ac:dyDescent="0.2">
      <c r="B2377" s="91"/>
      <c r="C2377" s="92"/>
      <c r="D2377" s="293" t="str">
        <f t="shared" si="144"/>
        <v/>
      </c>
      <c r="E2377" s="91" t="str">
        <f t="shared" si="147"/>
        <v/>
      </c>
      <c r="F2377" s="295"/>
      <c r="G2377" s="88" t="str">
        <f t="shared" si="145"/>
        <v/>
      </c>
      <c r="H2377" s="88" t="str">
        <f t="shared" si="146"/>
        <v/>
      </c>
    </row>
    <row r="2378" spans="2:8" ht="11.25" customHeight="1" x14ac:dyDescent="0.2">
      <c r="B2378" s="91"/>
      <c r="C2378" s="92"/>
      <c r="D2378" s="293" t="str">
        <f t="shared" si="144"/>
        <v/>
      </c>
      <c r="E2378" s="91" t="str">
        <f t="shared" si="147"/>
        <v/>
      </c>
      <c r="F2378" s="295"/>
      <c r="G2378" s="88" t="str">
        <f t="shared" si="145"/>
        <v/>
      </c>
      <c r="H2378" s="88" t="str">
        <f t="shared" si="146"/>
        <v/>
      </c>
    </row>
    <row r="2379" spans="2:8" ht="11.25" customHeight="1" x14ac:dyDescent="0.2">
      <c r="B2379" s="91"/>
      <c r="C2379" s="92"/>
      <c r="D2379" s="293" t="str">
        <f t="shared" si="144"/>
        <v/>
      </c>
      <c r="E2379" s="91" t="str">
        <f t="shared" si="147"/>
        <v/>
      </c>
      <c r="F2379" s="295"/>
      <c r="G2379" s="88" t="str">
        <f t="shared" si="145"/>
        <v/>
      </c>
      <c r="H2379" s="88" t="str">
        <f t="shared" si="146"/>
        <v/>
      </c>
    </row>
    <row r="2380" spans="2:8" ht="11.25" customHeight="1" x14ac:dyDescent="0.2">
      <c r="B2380" s="91"/>
      <c r="C2380" s="92"/>
      <c r="D2380" s="293" t="str">
        <f t="shared" si="144"/>
        <v/>
      </c>
      <c r="E2380" s="91" t="str">
        <f t="shared" si="147"/>
        <v/>
      </c>
      <c r="F2380" s="295"/>
      <c r="G2380" s="88" t="str">
        <f t="shared" si="145"/>
        <v/>
      </c>
      <c r="H2380" s="88" t="str">
        <f t="shared" si="146"/>
        <v/>
      </c>
    </row>
    <row r="2381" spans="2:8" ht="11.25" customHeight="1" x14ac:dyDescent="0.2">
      <c r="B2381" s="91"/>
      <c r="C2381" s="92"/>
      <c r="D2381" s="293" t="str">
        <f t="shared" si="144"/>
        <v/>
      </c>
      <c r="E2381" s="91" t="str">
        <f t="shared" si="147"/>
        <v/>
      </c>
      <c r="F2381" s="295"/>
      <c r="G2381" s="88" t="str">
        <f t="shared" si="145"/>
        <v/>
      </c>
      <c r="H2381" s="88" t="str">
        <f t="shared" si="146"/>
        <v/>
      </c>
    </row>
    <row r="2382" spans="2:8" ht="11.25" customHeight="1" x14ac:dyDescent="0.2">
      <c r="B2382" s="91"/>
      <c r="C2382" s="92"/>
      <c r="D2382" s="293" t="str">
        <f t="shared" si="144"/>
        <v/>
      </c>
      <c r="E2382" s="91" t="str">
        <f t="shared" si="147"/>
        <v/>
      </c>
      <c r="F2382" s="295"/>
      <c r="G2382" s="88" t="str">
        <f t="shared" si="145"/>
        <v/>
      </c>
      <c r="H2382" s="88" t="str">
        <f t="shared" si="146"/>
        <v/>
      </c>
    </row>
    <row r="2383" spans="2:8" ht="11.25" customHeight="1" x14ac:dyDescent="0.2">
      <c r="B2383" s="91"/>
      <c r="C2383" s="92"/>
      <c r="D2383" s="293" t="str">
        <f t="shared" si="144"/>
        <v/>
      </c>
      <c r="E2383" s="91" t="str">
        <f t="shared" si="147"/>
        <v/>
      </c>
      <c r="F2383" s="295"/>
      <c r="G2383" s="88" t="str">
        <f t="shared" si="145"/>
        <v/>
      </c>
      <c r="H2383" s="88" t="str">
        <f t="shared" si="146"/>
        <v/>
      </c>
    </row>
    <row r="2384" spans="2:8" ht="11.25" customHeight="1" x14ac:dyDescent="0.2">
      <c r="B2384" s="91"/>
      <c r="C2384" s="92"/>
      <c r="D2384" s="293" t="str">
        <f t="shared" si="144"/>
        <v/>
      </c>
      <c r="E2384" s="91" t="str">
        <f t="shared" si="147"/>
        <v/>
      </c>
      <c r="F2384" s="295"/>
      <c r="G2384" s="88" t="str">
        <f t="shared" si="145"/>
        <v/>
      </c>
      <c r="H2384" s="88" t="str">
        <f t="shared" si="146"/>
        <v/>
      </c>
    </row>
    <row r="2385" spans="2:8" ht="11.25" customHeight="1" x14ac:dyDescent="0.2">
      <c r="B2385" s="91"/>
      <c r="C2385" s="92"/>
      <c r="D2385" s="293" t="str">
        <f t="shared" si="144"/>
        <v/>
      </c>
      <c r="E2385" s="91" t="str">
        <f t="shared" si="147"/>
        <v/>
      </c>
      <c r="F2385" s="295"/>
      <c r="G2385" s="88" t="str">
        <f t="shared" si="145"/>
        <v/>
      </c>
      <c r="H2385" s="88" t="str">
        <f t="shared" si="146"/>
        <v/>
      </c>
    </row>
    <row r="2386" spans="2:8" ht="11.25" customHeight="1" x14ac:dyDescent="0.2">
      <c r="B2386" s="91"/>
      <c r="C2386" s="92"/>
      <c r="D2386" s="293" t="str">
        <f t="shared" si="144"/>
        <v/>
      </c>
      <c r="E2386" s="91" t="str">
        <f t="shared" si="147"/>
        <v/>
      </c>
      <c r="F2386" s="295"/>
      <c r="G2386" s="88" t="str">
        <f t="shared" si="145"/>
        <v/>
      </c>
      <c r="H2386" s="88" t="str">
        <f t="shared" si="146"/>
        <v/>
      </c>
    </row>
    <row r="2387" spans="2:8" ht="11.25" customHeight="1" x14ac:dyDescent="0.2">
      <c r="B2387" s="91"/>
      <c r="C2387" s="92"/>
      <c r="D2387" s="293" t="str">
        <f t="shared" si="144"/>
        <v/>
      </c>
      <c r="E2387" s="91" t="str">
        <f t="shared" si="147"/>
        <v/>
      </c>
      <c r="F2387" s="295"/>
      <c r="G2387" s="88" t="str">
        <f t="shared" si="145"/>
        <v/>
      </c>
      <c r="H2387" s="88" t="str">
        <f t="shared" si="146"/>
        <v/>
      </c>
    </row>
    <row r="2388" spans="2:8" ht="11.25" customHeight="1" x14ac:dyDescent="0.2">
      <c r="B2388" s="91"/>
      <c r="C2388" s="92"/>
      <c r="D2388" s="293" t="str">
        <f t="shared" si="144"/>
        <v/>
      </c>
      <c r="E2388" s="91" t="str">
        <f t="shared" si="147"/>
        <v/>
      </c>
      <c r="F2388" s="295"/>
      <c r="G2388" s="88" t="str">
        <f t="shared" si="145"/>
        <v/>
      </c>
      <c r="H2388" s="88" t="str">
        <f t="shared" si="146"/>
        <v/>
      </c>
    </row>
    <row r="2389" spans="2:8" ht="11.25" customHeight="1" x14ac:dyDescent="0.2">
      <c r="B2389" s="91"/>
      <c r="C2389" s="92"/>
      <c r="D2389" s="293" t="str">
        <f t="shared" si="144"/>
        <v/>
      </c>
      <c r="E2389" s="91" t="str">
        <f t="shared" si="147"/>
        <v/>
      </c>
      <c r="F2389" s="295"/>
      <c r="G2389" s="88" t="str">
        <f t="shared" si="145"/>
        <v/>
      </c>
      <c r="H2389" s="88" t="str">
        <f t="shared" si="146"/>
        <v/>
      </c>
    </row>
    <row r="2390" spans="2:8" ht="11.25" customHeight="1" x14ac:dyDescent="0.2">
      <c r="B2390" s="91"/>
      <c r="C2390" s="92"/>
      <c r="D2390" s="293" t="str">
        <f t="shared" si="144"/>
        <v/>
      </c>
      <c r="E2390" s="91" t="str">
        <f t="shared" si="147"/>
        <v/>
      </c>
      <c r="F2390" s="295"/>
      <c r="G2390" s="88" t="str">
        <f t="shared" si="145"/>
        <v/>
      </c>
      <c r="H2390" s="88" t="str">
        <f t="shared" si="146"/>
        <v/>
      </c>
    </row>
    <row r="2391" spans="2:8" ht="11.25" customHeight="1" x14ac:dyDescent="0.2">
      <c r="B2391" s="91"/>
      <c r="C2391" s="92"/>
      <c r="D2391" s="293" t="str">
        <f t="shared" si="144"/>
        <v/>
      </c>
      <c r="E2391" s="91" t="str">
        <f t="shared" si="147"/>
        <v/>
      </c>
      <c r="F2391" s="295"/>
      <c r="G2391" s="88" t="str">
        <f t="shared" si="145"/>
        <v/>
      </c>
      <c r="H2391" s="88" t="str">
        <f t="shared" si="146"/>
        <v/>
      </c>
    </row>
    <row r="2392" spans="2:8" ht="11.25" customHeight="1" x14ac:dyDescent="0.2">
      <c r="B2392" s="91"/>
      <c r="C2392" s="92"/>
      <c r="D2392" s="293" t="str">
        <f t="shared" ref="D2392:D2455" si="148">IF($B2392="","","SP_LASTSALEPRICE")</f>
        <v/>
      </c>
      <c r="E2392" s="91" t="str">
        <f t="shared" si="147"/>
        <v/>
      </c>
      <c r="F2392" s="295"/>
      <c r="G2392" s="88" t="str">
        <f t="shared" ref="G2392:G2455" si="149">IF(OR($C2392="",$C2393=""),"",IFERROR((C2392/C2393-1)*100,0))</f>
        <v/>
      </c>
      <c r="H2392" s="88" t="str">
        <f t="shared" ref="H2392:H2455" si="150">IF(OR($F2392="",$F2393=""),"",IFERROR((F2392/F2393-1)*100,0))</f>
        <v/>
      </c>
    </row>
    <row r="2393" spans="2:8" ht="11.25" customHeight="1" x14ac:dyDescent="0.2">
      <c r="B2393" s="91"/>
      <c r="C2393" s="92"/>
      <c r="D2393" s="293" t="str">
        <f t="shared" si="148"/>
        <v/>
      </c>
      <c r="E2393" s="91" t="str">
        <f t="shared" ref="E2393:E2456" si="151">IF($B2393="","",IF(WEEKDAY($B2393,11)=6,$B2393-1,IF(WEEKDAY($B2393,11)=7,$B2393-2,$B2393)))</f>
        <v/>
      </c>
      <c r="F2393" s="295"/>
      <c r="G2393" s="88" t="str">
        <f t="shared" si="149"/>
        <v/>
      </c>
      <c r="H2393" s="88" t="str">
        <f t="shared" si="150"/>
        <v/>
      </c>
    </row>
    <row r="2394" spans="2:8" ht="11.25" customHeight="1" x14ac:dyDescent="0.2">
      <c r="B2394" s="91"/>
      <c r="C2394" s="92"/>
      <c r="D2394" s="293" t="str">
        <f t="shared" si="148"/>
        <v/>
      </c>
      <c r="E2394" s="91" t="str">
        <f t="shared" si="151"/>
        <v/>
      </c>
      <c r="F2394" s="295"/>
      <c r="G2394" s="88" t="str">
        <f t="shared" si="149"/>
        <v/>
      </c>
      <c r="H2394" s="88" t="str">
        <f t="shared" si="150"/>
        <v/>
      </c>
    </row>
    <row r="2395" spans="2:8" ht="11.25" customHeight="1" x14ac:dyDescent="0.2">
      <c r="B2395" s="91"/>
      <c r="C2395" s="92"/>
      <c r="D2395" s="293" t="str">
        <f t="shared" si="148"/>
        <v/>
      </c>
      <c r="E2395" s="91" t="str">
        <f t="shared" si="151"/>
        <v/>
      </c>
      <c r="F2395" s="295"/>
      <c r="G2395" s="88" t="str">
        <f t="shared" si="149"/>
        <v/>
      </c>
      <c r="H2395" s="88" t="str">
        <f t="shared" si="150"/>
        <v/>
      </c>
    </row>
    <row r="2396" spans="2:8" ht="11.25" customHeight="1" x14ac:dyDescent="0.2">
      <c r="B2396" s="91"/>
      <c r="C2396" s="92"/>
      <c r="D2396" s="293" t="str">
        <f t="shared" si="148"/>
        <v/>
      </c>
      <c r="E2396" s="91" t="str">
        <f t="shared" si="151"/>
        <v/>
      </c>
      <c r="F2396" s="295"/>
      <c r="G2396" s="88" t="str">
        <f t="shared" si="149"/>
        <v/>
      </c>
      <c r="H2396" s="88" t="str">
        <f t="shared" si="150"/>
        <v/>
      </c>
    </row>
    <row r="2397" spans="2:8" ht="11.25" customHeight="1" x14ac:dyDescent="0.2">
      <c r="B2397" s="91"/>
      <c r="C2397" s="92"/>
      <c r="D2397" s="293" t="str">
        <f t="shared" si="148"/>
        <v/>
      </c>
      <c r="E2397" s="91" t="str">
        <f t="shared" si="151"/>
        <v/>
      </c>
      <c r="F2397" s="295"/>
      <c r="G2397" s="88" t="str">
        <f t="shared" si="149"/>
        <v/>
      </c>
      <c r="H2397" s="88" t="str">
        <f t="shared" si="150"/>
        <v/>
      </c>
    </row>
    <row r="2398" spans="2:8" ht="11.25" customHeight="1" x14ac:dyDescent="0.2">
      <c r="B2398" s="91"/>
      <c r="C2398" s="92"/>
      <c r="D2398" s="293" t="str">
        <f t="shared" si="148"/>
        <v/>
      </c>
      <c r="E2398" s="91" t="str">
        <f t="shared" si="151"/>
        <v/>
      </c>
      <c r="F2398" s="295"/>
      <c r="G2398" s="88" t="str">
        <f t="shared" si="149"/>
        <v/>
      </c>
      <c r="H2398" s="88" t="str">
        <f t="shared" si="150"/>
        <v/>
      </c>
    </row>
    <row r="2399" spans="2:8" ht="11.25" customHeight="1" x14ac:dyDescent="0.2">
      <c r="B2399" s="91"/>
      <c r="C2399" s="92"/>
      <c r="D2399" s="293" t="str">
        <f t="shared" si="148"/>
        <v/>
      </c>
      <c r="E2399" s="91" t="str">
        <f t="shared" si="151"/>
        <v/>
      </c>
      <c r="F2399" s="295"/>
      <c r="G2399" s="88" t="str">
        <f t="shared" si="149"/>
        <v/>
      </c>
      <c r="H2399" s="88" t="str">
        <f t="shared" si="150"/>
        <v/>
      </c>
    </row>
    <row r="2400" spans="2:8" ht="11.25" customHeight="1" x14ac:dyDescent="0.2">
      <c r="B2400" s="91"/>
      <c r="C2400" s="92"/>
      <c r="D2400" s="293" t="str">
        <f t="shared" si="148"/>
        <v/>
      </c>
      <c r="E2400" s="91" t="str">
        <f t="shared" si="151"/>
        <v/>
      </c>
      <c r="F2400" s="295"/>
      <c r="G2400" s="88" t="str">
        <f t="shared" si="149"/>
        <v/>
      </c>
      <c r="H2400" s="88" t="str">
        <f t="shared" si="150"/>
        <v/>
      </c>
    </row>
    <row r="2401" spans="2:8" ht="11.25" customHeight="1" x14ac:dyDescent="0.2">
      <c r="B2401" s="91"/>
      <c r="C2401" s="92"/>
      <c r="D2401" s="293" t="str">
        <f t="shared" si="148"/>
        <v/>
      </c>
      <c r="E2401" s="91" t="str">
        <f t="shared" si="151"/>
        <v/>
      </c>
      <c r="F2401" s="295"/>
      <c r="G2401" s="88" t="str">
        <f t="shared" si="149"/>
        <v/>
      </c>
      <c r="H2401" s="88" t="str">
        <f t="shared" si="150"/>
        <v/>
      </c>
    </row>
    <row r="2402" spans="2:8" ht="11.25" customHeight="1" x14ac:dyDescent="0.2">
      <c r="B2402" s="91"/>
      <c r="C2402" s="92"/>
      <c r="D2402" s="293" t="str">
        <f t="shared" si="148"/>
        <v/>
      </c>
      <c r="E2402" s="91" t="str">
        <f t="shared" si="151"/>
        <v/>
      </c>
      <c r="F2402" s="295"/>
      <c r="G2402" s="88" t="str">
        <f t="shared" si="149"/>
        <v/>
      </c>
      <c r="H2402" s="88" t="str">
        <f t="shared" si="150"/>
        <v/>
      </c>
    </row>
    <row r="2403" spans="2:8" ht="11.25" customHeight="1" x14ac:dyDescent="0.2">
      <c r="B2403" s="91"/>
      <c r="C2403" s="92"/>
      <c r="D2403" s="293" t="str">
        <f t="shared" si="148"/>
        <v/>
      </c>
      <c r="E2403" s="91" t="str">
        <f t="shared" si="151"/>
        <v/>
      </c>
      <c r="F2403" s="295"/>
      <c r="G2403" s="88" t="str">
        <f t="shared" si="149"/>
        <v/>
      </c>
      <c r="H2403" s="88" t="str">
        <f t="shared" si="150"/>
        <v/>
      </c>
    </row>
    <row r="2404" spans="2:8" ht="11.25" customHeight="1" x14ac:dyDescent="0.2">
      <c r="B2404" s="91"/>
      <c r="C2404" s="92"/>
      <c r="D2404" s="293" t="str">
        <f t="shared" si="148"/>
        <v/>
      </c>
      <c r="E2404" s="91" t="str">
        <f t="shared" si="151"/>
        <v/>
      </c>
      <c r="F2404" s="295"/>
      <c r="G2404" s="88" t="str">
        <f t="shared" si="149"/>
        <v/>
      </c>
      <c r="H2404" s="88" t="str">
        <f t="shared" si="150"/>
        <v/>
      </c>
    </row>
    <row r="2405" spans="2:8" ht="11.25" customHeight="1" x14ac:dyDescent="0.2">
      <c r="B2405" s="91"/>
      <c r="C2405" s="92"/>
      <c r="D2405" s="293" t="str">
        <f t="shared" si="148"/>
        <v/>
      </c>
      <c r="E2405" s="91" t="str">
        <f t="shared" si="151"/>
        <v/>
      </c>
      <c r="F2405" s="295"/>
      <c r="G2405" s="88" t="str">
        <f t="shared" si="149"/>
        <v/>
      </c>
      <c r="H2405" s="88" t="str">
        <f t="shared" si="150"/>
        <v/>
      </c>
    </row>
    <row r="2406" spans="2:8" ht="11.25" customHeight="1" x14ac:dyDescent="0.2">
      <c r="B2406" s="91"/>
      <c r="C2406" s="92"/>
      <c r="D2406" s="293" t="str">
        <f t="shared" si="148"/>
        <v/>
      </c>
      <c r="E2406" s="91" t="str">
        <f t="shared" si="151"/>
        <v/>
      </c>
      <c r="F2406" s="295"/>
      <c r="G2406" s="88" t="str">
        <f t="shared" si="149"/>
        <v/>
      </c>
      <c r="H2406" s="88" t="str">
        <f t="shared" si="150"/>
        <v/>
      </c>
    </row>
    <row r="2407" spans="2:8" ht="11.25" customHeight="1" x14ac:dyDescent="0.2">
      <c r="B2407" s="91"/>
      <c r="C2407" s="92"/>
      <c r="D2407" s="293" t="str">
        <f t="shared" si="148"/>
        <v/>
      </c>
      <c r="E2407" s="91" t="str">
        <f t="shared" si="151"/>
        <v/>
      </c>
      <c r="F2407" s="295"/>
      <c r="G2407" s="88" t="str">
        <f t="shared" si="149"/>
        <v/>
      </c>
      <c r="H2407" s="88" t="str">
        <f t="shared" si="150"/>
        <v/>
      </c>
    </row>
    <row r="2408" spans="2:8" ht="11.25" customHeight="1" x14ac:dyDescent="0.2">
      <c r="B2408" s="91"/>
      <c r="C2408" s="92"/>
      <c r="D2408" s="293" t="str">
        <f t="shared" si="148"/>
        <v/>
      </c>
      <c r="E2408" s="91" t="str">
        <f t="shared" si="151"/>
        <v/>
      </c>
      <c r="F2408" s="295"/>
      <c r="G2408" s="88" t="str">
        <f t="shared" si="149"/>
        <v/>
      </c>
      <c r="H2408" s="88" t="str">
        <f t="shared" si="150"/>
        <v/>
      </c>
    </row>
    <row r="2409" spans="2:8" ht="11.25" customHeight="1" x14ac:dyDescent="0.2">
      <c r="B2409" s="91"/>
      <c r="C2409" s="92"/>
      <c r="D2409" s="293" t="str">
        <f t="shared" si="148"/>
        <v/>
      </c>
      <c r="E2409" s="91" t="str">
        <f t="shared" si="151"/>
        <v/>
      </c>
      <c r="F2409" s="295"/>
      <c r="G2409" s="88" t="str">
        <f t="shared" si="149"/>
        <v/>
      </c>
      <c r="H2409" s="88" t="str">
        <f t="shared" si="150"/>
        <v/>
      </c>
    </row>
    <row r="2410" spans="2:8" ht="11.25" customHeight="1" x14ac:dyDescent="0.2">
      <c r="B2410" s="91"/>
      <c r="C2410" s="92"/>
      <c r="D2410" s="293" t="str">
        <f t="shared" si="148"/>
        <v/>
      </c>
      <c r="E2410" s="91" t="str">
        <f t="shared" si="151"/>
        <v/>
      </c>
      <c r="F2410" s="295"/>
      <c r="G2410" s="88" t="str">
        <f t="shared" si="149"/>
        <v/>
      </c>
      <c r="H2410" s="88" t="str">
        <f t="shared" si="150"/>
        <v/>
      </c>
    </row>
    <row r="2411" spans="2:8" ht="11.25" customHeight="1" x14ac:dyDescent="0.2">
      <c r="B2411" s="91"/>
      <c r="C2411" s="92"/>
      <c r="D2411" s="293" t="str">
        <f t="shared" si="148"/>
        <v/>
      </c>
      <c r="E2411" s="91" t="str">
        <f t="shared" si="151"/>
        <v/>
      </c>
      <c r="F2411" s="295"/>
      <c r="G2411" s="88" t="str">
        <f t="shared" si="149"/>
        <v/>
      </c>
      <c r="H2411" s="88" t="str">
        <f t="shared" si="150"/>
        <v/>
      </c>
    </row>
    <row r="2412" spans="2:8" ht="11.25" customHeight="1" x14ac:dyDescent="0.2">
      <c r="B2412" s="91"/>
      <c r="C2412" s="92"/>
      <c r="D2412" s="293" t="str">
        <f t="shared" si="148"/>
        <v/>
      </c>
      <c r="E2412" s="91" t="str">
        <f t="shared" si="151"/>
        <v/>
      </c>
      <c r="F2412" s="295"/>
      <c r="G2412" s="88" t="str">
        <f t="shared" si="149"/>
        <v/>
      </c>
      <c r="H2412" s="88" t="str">
        <f t="shared" si="150"/>
        <v/>
      </c>
    </row>
    <row r="2413" spans="2:8" ht="11.25" customHeight="1" x14ac:dyDescent="0.2">
      <c r="B2413" s="91"/>
      <c r="C2413" s="92"/>
      <c r="D2413" s="293" t="str">
        <f t="shared" si="148"/>
        <v/>
      </c>
      <c r="E2413" s="91" t="str">
        <f t="shared" si="151"/>
        <v/>
      </c>
      <c r="F2413" s="295"/>
      <c r="G2413" s="88" t="str">
        <f t="shared" si="149"/>
        <v/>
      </c>
      <c r="H2413" s="88" t="str">
        <f t="shared" si="150"/>
        <v/>
      </c>
    </row>
    <row r="2414" spans="2:8" ht="11.25" customHeight="1" x14ac:dyDescent="0.2">
      <c r="B2414" s="91"/>
      <c r="C2414" s="92"/>
      <c r="D2414" s="293" t="str">
        <f t="shared" si="148"/>
        <v/>
      </c>
      <c r="E2414" s="91" t="str">
        <f t="shared" si="151"/>
        <v/>
      </c>
      <c r="F2414" s="295"/>
      <c r="G2414" s="88" t="str">
        <f t="shared" si="149"/>
        <v/>
      </c>
      <c r="H2414" s="88" t="str">
        <f t="shared" si="150"/>
        <v/>
      </c>
    </row>
    <row r="2415" spans="2:8" ht="11.25" customHeight="1" x14ac:dyDescent="0.2">
      <c r="B2415" s="91"/>
      <c r="C2415" s="92"/>
      <c r="D2415" s="293" t="str">
        <f t="shared" si="148"/>
        <v/>
      </c>
      <c r="E2415" s="91" t="str">
        <f t="shared" si="151"/>
        <v/>
      </c>
      <c r="F2415" s="295"/>
      <c r="G2415" s="88" t="str">
        <f t="shared" si="149"/>
        <v/>
      </c>
      <c r="H2415" s="88" t="str">
        <f t="shared" si="150"/>
        <v/>
      </c>
    </row>
    <row r="2416" spans="2:8" ht="11.25" customHeight="1" x14ac:dyDescent="0.2">
      <c r="B2416" s="91"/>
      <c r="C2416" s="92"/>
      <c r="D2416" s="293" t="str">
        <f t="shared" si="148"/>
        <v/>
      </c>
      <c r="E2416" s="91" t="str">
        <f t="shared" si="151"/>
        <v/>
      </c>
      <c r="F2416" s="295"/>
      <c r="G2416" s="88" t="str">
        <f t="shared" si="149"/>
        <v/>
      </c>
      <c r="H2416" s="88" t="str">
        <f t="shared" si="150"/>
        <v/>
      </c>
    </row>
    <row r="2417" spans="2:8" ht="11.25" customHeight="1" x14ac:dyDescent="0.2">
      <c r="B2417" s="91"/>
      <c r="C2417" s="92"/>
      <c r="D2417" s="293" t="str">
        <f t="shared" si="148"/>
        <v/>
      </c>
      <c r="E2417" s="91" t="str">
        <f t="shared" si="151"/>
        <v/>
      </c>
      <c r="F2417" s="295"/>
      <c r="G2417" s="88" t="str">
        <f t="shared" si="149"/>
        <v/>
      </c>
      <c r="H2417" s="88" t="str">
        <f t="shared" si="150"/>
        <v/>
      </c>
    </row>
    <row r="2418" spans="2:8" ht="11.25" customHeight="1" x14ac:dyDescent="0.2">
      <c r="B2418" s="91"/>
      <c r="C2418" s="92"/>
      <c r="D2418" s="293" t="str">
        <f t="shared" si="148"/>
        <v/>
      </c>
      <c r="E2418" s="91" t="str">
        <f t="shared" si="151"/>
        <v/>
      </c>
      <c r="F2418" s="295"/>
      <c r="G2418" s="88" t="str">
        <f t="shared" si="149"/>
        <v/>
      </c>
      <c r="H2418" s="88" t="str">
        <f t="shared" si="150"/>
        <v/>
      </c>
    </row>
    <row r="2419" spans="2:8" ht="11.25" customHeight="1" x14ac:dyDescent="0.2">
      <c r="B2419" s="91"/>
      <c r="C2419" s="92"/>
      <c r="D2419" s="293" t="str">
        <f t="shared" si="148"/>
        <v/>
      </c>
      <c r="E2419" s="91" t="str">
        <f t="shared" si="151"/>
        <v/>
      </c>
      <c r="F2419" s="295"/>
      <c r="G2419" s="88" t="str">
        <f t="shared" si="149"/>
        <v/>
      </c>
      <c r="H2419" s="88" t="str">
        <f t="shared" si="150"/>
        <v/>
      </c>
    </row>
    <row r="2420" spans="2:8" ht="11.25" customHeight="1" x14ac:dyDescent="0.2">
      <c r="B2420" s="91"/>
      <c r="C2420" s="92"/>
      <c r="D2420" s="293" t="str">
        <f t="shared" si="148"/>
        <v/>
      </c>
      <c r="E2420" s="91" t="str">
        <f t="shared" si="151"/>
        <v/>
      </c>
      <c r="F2420" s="295"/>
      <c r="G2420" s="88" t="str">
        <f t="shared" si="149"/>
        <v/>
      </c>
      <c r="H2420" s="88" t="str">
        <f t="shared" si="150"/>
        <v/>
      </c>
    </row>
    <row r="2421" spans="2:8" ht="11.25" customHeight="1" x14ac:dyDescent="0.2">
      <c r="B2421" s="91"/>
      <c r="C2421" s="92"/>
      <c r="D2421" s="293" t="str">
        <f t="shared" si="148"/>
        <v/>
      </c>
      <c r="E2421" s="91" t="str">
        <f t="shared" si="151"/>
        <v/>
      </c>
      <c r="F2421" s="295"/>
      <c r="G2421" s="88" t="str">
        <f t="shared" si="149"/>
        <v/>
      </c>
      <c r="H2421" s="88" t="str">
        <f t="shared" si="150"/>
        <v/>
      </c>
    </row>
    <row r="2422" spans="2:8" ht="11.25" customHeight="1" x14ac:dyDescent="0.2">
      <c r="B2422" s="91"/>
      <c r="C2422" s="92"/>
      <c r="D2422" s="293" t="str">
        <f t="shared" si="148"/>
        <v/>
      </c>
      <c r="E2422" s="91" t="str">
        <f t="shared" si="151"/>
        <v/>
      </c>
      <c r="F2422" s="295"/>
      <c r="G2422" s="88" t="str">
        <f t="shared" si="149"/>
        <v/>
      </c>
      <c r="H2422" s="88" t="str">
        <f t="shared" si="150"/>
        <v/>
      </c>
    </row>
    <row r="2423" spans="2:8" ht="11.25" customHeight="1" x14ac:dyDescent="0.2">
      <c r="B2423" s="91"/>
      <c r="C2423" s="92"/>
      <c r="D2423" s="293" t="str">
        <f t="shared" si="148"/>
        <v/>
      </c>
      <c r="E2423" s="91" t="str">
        <f t="shared" si="151"/>
        <v/>
      </c>
      <c r="F2423" s="295"/>
      <c r="G2423" s="88" t="str">
        <f t="shared" si="149"/>
        <v/>
      </c>
      <c r="H2423" s="88" t="str">
        <f t="shared" si="150"/>
        <v/>
      </c>
    </row>
    <row r="2424" spans="2:8" ht="11.25" customHeight="1" x14ac:dyDescent="0.2">
      <c r="B2424" s="91"/>
      <c r="C2424" s="92"/>
      <c r="D2424" s="293" t="str">
        <f t="shared" si="148"/>
        <v/>
      </c>
      <c r="E2424" s="91" t="str">
        <f t="shared" si="151"/>
        <v/>
      </c>
      <c r="F2424" s="295"/>
      <c r="G2424" s="88" t="str">
        <f t="shared" si="149"/>
        <v/>
      </c>
      <c r="H2424" s="88" t="str">
        <f t="shared" si="150"/>
        <v/>
      </c>
    </row>
    <row r="2425" spans="2:8" ht="11.25" customHeight="1" x14ac:dyDescent="0.2">
      <c r="B2425" s="91"/>
      <c r="C2425" s="92"/>
      <c r="D2425" s="293" t="str">
        <f t="shared" si="148"/>
        <v/>
      </c>
      <c r="E2425" s="91" t="str">
        <f t="shared" si="151"/>
        <v/>
      </c>
      <c r="F2425" s="295"/>
      <c r="G2425" s="88" t="str">
        <f t="shared" si="149"/>
        <v/>
      </c>
      <c r="H2425" s="88" t="str">
        <f t="shared" si="150"/>
        <v/>
      </c>
    </row>
    <row r="2426" spans="2:8" ht="11.25" customHeight="1" x14ac:dyDescent="0.2">
      <c r="B2426" s="91"/>
      <c r="C2426" s="92"/>
      <c r="D2426" s="293" t="str">
        <f t="shared" si="148"/>
        <v/>
      </c>
      <c r="E2426" s="91" t="str">
        <f t="shared" si="151"/>
        <v/>
      </c>
      <c r="F2426" s="295"/>
      <c r="G2426" s="88" t="str">
        <f t="shared" si="149"/>
        <v/>
      </c>
      <c r="H2426" s="88" t="str">
        <f t="shared" si="150"/>
        <v/>
      </c>
    </row>
    <row r="2427" spans="2:8" ht="11.25" customHeight="1" x14ac:dyDescent="0.2">
      <c r="B2427" s="91"/>
      <c r="C2427" s="92"/>
      <c r="D2427" s="293" t="str">
        <f t="shared" si="148"/>
        <v/>
      </c>
      <c r="E2427" s="91" t="str">
        <f t="shared" si="151"/>
        <v/>
      </c>
      <c r="F2427" s="295"/>
      <c r="G2427" s="88" t="str">
        <f t="shared" si="149"/>
        <v/>
      </c>
      <c r="H2427" s="88" t="str">
        <f t="shared" si="150"/>
        <v/>
      </c>
    </row>
    <row r="2428" spans="2:8" ht="11.25" customHeight="1" x14ac:dyDescent="0.2">
      <c r="B2428" s="91"/>
      <c r="C2428" s="92"/>
      <c r="D2428" s="293" t="str">
        <f t="shared" si="148"/>
        <v/>
      </c>
      <c r="E2428" s="91" t="str">
        <f t="shared" si="151"/>
        <v/>
      </c>
      <c r="F2428" s="295"/>
      <c r="G2428" s="88" t="str">
        <f t="shared" si="149"/>
        <v/>
      </c>
      <c r="H2428" s="88" t="str">
        <f t="shared" si="150"/>
        <v/>
      </c>
    </row>
    <row r="2429" spans="2:8" ht="11.25" customHeight="1" x14ac:dyDescent="0.2">
      <c r="B2429" s="91"/>
      <c r="C2429" s="92"/>
      <c r="D2429" s="293" t="str">
        <f t="shared" si="148"/>
        <v/>
      </c>
      <c r="E2429" s="91" t="str">
        <f t="shared" si="151"/>
        <v/>
      </c>
      <c r="F2429" s="295"/>
      <c r="G2429" s="88" t="str">
        <f t="shared" si="149"/>
        <v/>
      </c>
      <c r="H2429" s="88" t="str">
        <f t="shared" si="150"/>
        <v/>
      </c>
    </row>
    <row r="2430" spans="2:8" ht="11.25" customHeight="1" x14ac:dyDescent="0.2">
      <c r="B2430" s="91"/>
      <c r="C2430" s="92"/>
      <c r="D2430" s="293" t="str">
        <f t="shared" si="148"/>
        <v/>
      </c>
      <c r="E2430" s="91" t="str">
        <f t="shared" si="151"/>
        <v/>
      </c>
      <c r="F2430" s="295"/>
      <c r="G2430" s="88" t="str">
        <f t="shared" si="149"/>
        <v/>
      </c>
      <c r="H2430" s="88" t="str">
        <f t="shared" si="150"/>
        <v/>
      </c>
    </row>
    <row r="2431" spans="2:8" ht="11.25" customHeight="1" x14ac:dyDescent="0.2">
      <c r="B2431" s="91"/>
      <c r="C2431" s="92"/>
      <c r="D2431" s="293" t="str">
        <f t="shared" si="148"/>
        <v/>
      </c>
      <c r="E2431" s="91" t="str">
        <f t="shared" si="151"/>
        <v/>
      </c>
      <c r="F2431" s="295"/>
      <c r="G2431" s="88" t="str">
        <f t="shared" si="149"/>
        <v/>
      </c>
      <c r="H2431" s="88" t="str">
        <f t="shared" si="150"/>
        <v/>
      </c>
    </row>
    <row r="2432" spans="2:8" ht="11.25" customHeight="1" x14ac:dyDescent="0.2">
      <c r="B2432" s="91"/>
      <c r="C2432" s="92"/>
      <c r="D2432" s="293" t="str">
        <f t="shared" si="148"/>
        <v/>
      </c>
      <c r="E2432" s="91" t="str">
        <f t="shared" si="151"/>
        <v/>
      </c>
      <c r="F2432" s="295"/>
      <c r="G2432" s="88" t="str">
        <f t="shared" si="149"/>
        <v/>
      </c>
      <c r="H2432" s="88" t="str">
        <f t="shared" si="150"/>
        <v/>
      </c>
    </row>
    <row r="2433" spans="2:8" ht="11.25" customHeight="1" x14ac:dyDescent="0.2">
      <c r="B2433" s="91"/>
      <c r="C2433" s="92"/>
      <c r="D2433" s="293" t="str">
        <f t="shared" si="148"/>
        <v/>
      </c>
      <c r="E2433" s="91" t="str">
        <f t="shared" si="151"/>
        <v/>
      </c>
      <c r="F2433" s="295"/>
      <c r="G2433" s="88" t="str">
        <f t="shared" si="149"/>
        <v/>
      </c>
      <c r="H2433" s="88" t="str">
        <f t="shared" si="150"/>
        <v/>
      </c>
    </row>
    <row r="2434" spans="2:8" ht="11.25" customHeight="1" x14ac:dyDescent="0.2">
      <c r="B2434" s="91"/>
      <c r="C2434" s="92"/>
      <c r="D2434" s="293" t="str">
        <f t="shared" si="148"/>
        <v/>
      </c>
      <c r="E2434" s="91" t="str">
        <f t="shared" si="151"/>
        <v/>
      </c>
      <c r="F2434" s="295"/>
      <c r="G2434" s="88" t="str">
        <f t="shared" si="149"/>
        <v/>
      </c>
      <c r="H2434" s="88" t="str">
        <f t="shared" si="150"/>
        <v/>
      </c>
    </row>
    <row r="2435" spans="2:8" ht="11.25" customHeight="1" x14ac:dyDescent="0.2">
      <c r="B2435" s="91"/>
      <c r="C2435" s="92"/>
      <c r="D2435" s="293" t="str">
        <f t="shared" si="148"/>
        <v/>
      </c>
      <c r="E2435" s="91" t="str">
        <f t="shared" si="151"/>
        <v/>
      </c>
      <c r="F2435" s="295"/>
      <c r="G2435" s="88" t="str">
        <f t="shared" si="149"/>
        <v/>
      </c>
      <c r="H2435" s="88" t="str">
        <f t="shared" si="150"/>
        <v/>
      </c>
    </row>
    <row r="2436" spans="2:8" ht="11.25" customHeight="1" x14ac:dyDescent="0.2">
      <c r="B2436" s="91"/>
      <c r="C2436" s="92"/>
      <c r="D2436" s="293" t="str">
        <f t="shared" si="148"/>
        <v/>
      </c>
      <c r="E2436" s="91" t="str">
        <f t="shared" si="151"/>
        <v/>
      </c>
      <c r="F2436" s="295"/>
      <c r="G2436" s="88" t="str">
        <f t="shared" si="149"/>
        <v/>
      </c>
      <c r="H2436" s="88" t="str">
        <f t="shared" si="150"/>
        <v/>
      </c>
    </row>
    <row r="2437" spans="2:8" ht="11.25" customHeight="1" x14ac:dyDescent="0.2">
      <c r="B2437" s="91"/>
      <c r="C2437" s="92"/>
      <c r="D2437" s="293" t="str">
        <f t="shared" si="148"/>
        <v/>
      </c>
      <c r="E2437" s="91" t="str">
        <f t="shared" si="151"/>
        <v/>
      </c>
      <c r="F2437" s="295"/>
      <c r="G2437" s="88" t="str">
        <f t="shared" si="149"/>
        <v/>
      </c>
      <c r="H2437" s="88" t="str">
        <f t="shared" si="150"/>
        <v/>
      </c>
    </row>
    <row r="2438" spans="2:8" ht="11.25" customHeight="1" x14ac:dyDescent="0.2">
      <c r="B2438" s="91"/>
      <c r="C2438" s="92"/>
      <c r="D2438" s="293" t="str">
        <f t="shared" si="148"/>
        <v/>
      </c>
      <c r="E2438" s="91" t="str">
        <f t="shared" si="151"/>
        <v/>
      </c>
      <c r="F2438" s="295"/>
      <c r="G2438" s="88" t="str">
        <f t="shared" si="149"/>
        <v/>
      </c>
      <c r="H2438" s="88" t="str">
        <f t="shared" si="150"/>
        <v/>
      </c>
    </row>
    <row r="2439" spans="2:8" ht="11.25" customHeight="1" x14ac:dyDescent="0.2">
      <c r="B2439" s="91"/>
      <c r="C2439" s="92"/>
      <c r="D2439" s="293" t="str">
        <f t="shared" si="148"/>
        <v/>
      </c>
      <c r="E2439" s="91" t="str">
        <f t="shared" si="151"/>
        <v/>
      </c>
      <c r="F2439" s="295"/>
      <c r="G2439" s="88" t="str">
        <f t="shared" si="149"/>
        <v/>
      </c>
      <c r="H2439" s="88" t="str">
        <f t="shared" si="150"/>
        <v/>
      </c>
    </row>
    <row r="2440" spans="2:8" ht="11.25" customHeight="1" x14ac:dyDescent="0.2">
      <c r="B2440" s="91"/>
      <c r="C2440" s="92"/>
      <c r="D2440" s="293" t="str">
        <f t="shared" si="148"/>
        <v/>
      </c>
      <c r="E2440" s="91" t="str">
        <f t="shared" si="151"/>
        <v/>
      </c>
      <c r="F2440" s="295"/>
      <c r="G2440" s="88" t="str">
        <f t="shared" si="149"/>
        <v/>
      </c>
      <c r="H2440" s="88" t="str">
        <f t="shared" si="150"/>
        <v/>
      </c>
    </row>
    <row r="2441" spans="2:8" ht="11.25" customHeight="1" x14ac:dyDescent="0.2">
      <c r="B2441" s="91"/>
      <c r="C2441" s="92"/>
      <c r="D2441" s="293" t="str">
        <f t="shared" si="148"/>
        <v/>
      </c>
      <c r="E2441" s="91" t="str">
        <f t="shared" si="151"/>
        <v/>
      </c>
      <c r="F2441" s="295"/>
      <c r="G2441" s="88" t="str">
        <f t="shared" si="149"/>
        <v/>
      </c>
      <c r="H2441" s="88" t="str">
        <f t="shared" si="150"/>
        <v/>
      </c>
    </row>
    <row r="2442" spans="2:8" ht="11.25" customHeight="1" x14ac:dyDescent="0.2">
      <c r="B2442" s="91"/>
      <c r="C2442" s="92"/>
      <c r="D2442" s="293" t="str">
        <f t="shared" si="148"/>
        <v/>
      </c>
      <c r="E2442" s="91" t="str">
        <f t="shared" si="151"/>
        <v/>
      </c>
      <c r="F2442" s="295"/>
      <c r="G2442" s="88" t="str">
        <f t="shared" si="149"/>
        <v/>
      </c>
      <c r="H2442" s="88" t="str">
        <f t="shared" si="150"/>
        <v/>
      </c>
    </row>
    <row r="2443" spans="2:8" ht="11.25" customHeight="1" x14ac:dyDescent="0.2">
      <c r="B2443" s="91"/>
      <c r="C2443" s="92"/>
      <c r="D2443" s="293" t="str">
        <f t="shared" si="148"/>
        <v/>
      </c>
      <c r="E2443" s="91" t="str">
        <f t="shared" si="151"/>
        <v/>
      </c>
      <c r="F2443" s="295"/>
      <c r="G2443" s="88" t="str">
        <f t="shared" si="149"/>
        <v/>
      </c>
      <c r="H2443" s="88" t="str">
        <f t="shared" si="150"/>
        <v/>
      </c>
    </row>
    <row r="2444" spans="2:8" ht="11.25" customHeight="1" x14ac:dyDescent="0.2">
      <c r="B2444" s="91"/>
      <c r="C2444" s="92"/>
      <c r="D2444" s="293" t="str">
        <f t="shared" si="148"/>
        <v/>
      </c>
      <c r="E2444" s="91" t="str">
        <f t="shared" si="151"/>
        <v/>
      </c>
      <c r="F2444" s="295"/>
      <c r="G2444" s="88" t="str">
        <f t="shared" si="149"/>
        <v/>
      </c>
      <c r="H2444" s="88" t="str">
        <f t="shared" si="150"/>
        <v/>
      </c>
    </row>
    <row r="2445" spans="2:8" ht="11.25" customHeight="1" x14ac:dyDescent="0.2">
      <c r="B2445" s="91"/>
      <c r="C2445" s="92"/>
      <c r="D2445" s="293" t="str">
        <f t="shared" si="148"/>
        <v/>
      </c>
      <c r="E2445" s="91" t="str">
        <f t="shared" si="151"/>
        <v/>
      </c>
      <c r="F2445" s="295"/>
      <c r="G2445" s="88" t="str">
        <f t="shared" si="149"/>
        <v/>
      </c>
      <c r="H2445" s="88" t="str">
        <f t="shared" si="150"/>
        <v/>
      </c>
    </row>
    <row r="2446" spans="2:8" ht="11.25" customHeight="1" x14ac:dyDescent="0.2">
      <c r="B2446" s="91"/>
      <c r="C2446" s="92"/>
      <c r="D2446" s="293" t="str">
        <f t="shared" si="148"/>
        <v/>
      </c>
      <c r="E2446" s="91" t="str">
        <f t="shared" si="151"/>
        <v/>
      </c>
      <c r="F2446" s="295"/>
      <c r="G2446" s="88" t="str">
        <f t="shared" si="149"/>
        <v/>
      </c>
      <c r="H2446" s="88" t="str">
        <f t="shared" si="150"/>
        <v/>
      </c>
    </row>
    <row r="2447" spans="2:8" ht="11.25" customHeight="1" x14ac:dyDescent="0.2">
      <c r="B2447" s="91"/>
      <c r="C2447" s="92"/>
      <c r="D2447" s="293" t="str">
        <f t="shared" si="148"/>
        <v/>
      </c>
      <c r="E2447" s="91" t="str">
        <f t="shared" si="151"/>
        <v/>
      </c>
      <c r="F2447" s="295"/>
      <c r="G2447" s="88" t="str">
        <f t="shared" si="149"/>
        <v/>
      </c>
      <c r="H2447" s="88" t="str">
        <f t="shared" si="150"/>
        <v/>
      </c>
    </row>
    <row r="2448" spans="2:8" ht="11.25" customHeight="1" x14ac:dyDescent="0.2">
      <c r="B2448" s="91"/>
      <c r="C2448" s="92"/>
      <c r="D2448" s="293" t="str">
        <f t="shared" si="148"/>
        <v/>
      </c>
      <c r="E2448" s="91" t="str">
        <f t="shared" si="151"/>
        <v/>
      </c>
      <c r="F2448" s="295"/>
      <c r="G2448" s="88" t="str">
        <f t="shared" si="149"/>
        <v/>
      </c>
      <c r="H2448" s="88" t="str">
        <f t="shared" si="150"/>
        <v/>
      </c>
    </row>
    <row r="2449" spans="2:8" ht="11.25" customHeight="1" x14ac:dyDescent="0.2">
      <c r="B2449" s="91"/>
      <c r="C2449" s="92"/>
      <c r="D2449" s="293" t="str">
        <f t="shared" si="148"/>
        <v/>
      </c>
      <c r="E2449" s="91" t="str">
        <f t="shared" si="151"/>
        <v/>
      </c>
      <c r="F2449" s="295"/>
      <c r="G2449" s="88" t="str">
        <f t="shared" si="149"/>
        <v/>
      </c>
      <c r="H2449" s="88" t="str">
        <f t="shared" si="150"/>
        <v/>
      </c>
    </row>
    <row r="2450" spans="2:8" ht="11.25" customHeight="1" x14ac:dyDescent="0.2">
      <c r="B2450" s="91"/>
      <c r="C2450" s="92"/>
      <c r="D2450" s="293" t="str">
        <f t="shared" si="148"/>
        <v/>
      </c>
      <c r="E2450" s="91" t="str">
        <f t="shared" si="151"/>
        <v/>
      </c>
      <c r="F2450" s="295"/>
      <c r="G2450" s="88" t="str">
        <f t="shared" si="149"/>
        <v/>
      </c>
      <c r="H2450" s="88" t="str">
        <f t="shared" si="150"/>
        <v/>
      </c>
    </row>
    <row r="2451" spans="2:8" ht="11.25" customHeight="1" x14ac:dyDescent="0.2">
      <c r="B2451" s="91"/>
      <c r="C2451" s="92"/>
      <c r="D2451" s="293" t="str">
        <f t="shared" si="148"/>
        <v/>
      </c>
      <c r="E2451" s="91" t="str">
        <f t="shared" si="151"/>
        <v/>
      </c>
      <c r="F2451" s="295"/>
      <c r="G2451" s="88" t="str">
        <f t="shared" si="149"/>
        <v/>
      </c>
      <c r="H2451" s="88" t="str">
        <f t="shared" si="150"/>
        <v/>
      </c>
    </row>
    <row r="2452" spans="2:8" ht="11.25" customHeight="1" x14ac:dyDescent="0.2">
      <c r="B2452" s="91"/>
      <c r="C2452" s="92"/>
      <c r="D2452" s="293" t="str">
        <f t="shared" si="148"/>
        <v/>
      </c>
      <c r="E2452" s="91" t="str">
        <f t="shared" si="151"/>
        <v/>
      </c>
      <c r="F2452" s="295"/>
      <c r="G2452" s="88" t="str">
        <f t="shared" si="149"/>
        <v/>
      </c>
      <c r="H2452" s="88" t="str">
        <f t="shared" si="150"/>
        <v/>
      </c>
    </row>
    <row r="2453" spans="2:8" ht="11.25" customHeight="1" x14ac:dyDescent="0.2">
      <c r="B2453" s="91"/>
      <c r="C2453" s="92"/>
      <c r="D2453" s="293" t="str">
        <f t="shared" si="148"/>
        <v/>
      </c>
      <c r="E2453" s="91" t="str">
        <f t="shared" si="151"/>
        <v/>
      </c>
      <c r="F2453" s="295"/>
      <c r="G2453" s="88" t="str">
        <f t="shared" si="149"/>
        <v/>
      </c>
      <c r="H2453" s="88" t="str">
        <f t="shared" si="150"/>
        <v/>
      </c>
    </row>
    <row r="2454" spans="2:8" ht="11.25" customHeight="1" x14ac:dyDescent="0.2">
      <c r="B2454" s="91"/>
      <c r="C2454" s="92"/>
      <c r="D2454" s="293" t="str">
        <f t="shared" si="148"/>
        <v/>
      </c>
      <c r="E2454" s="91" t="str">
        <f t="shared" si="151"/>
        <v/>
      </c>
      <c r="F2454" s="295"/>
      <c r="G2454" s="88" t="str">
        <f t="shared" si="149"/>
        <v/>
      </c>
      <c r="H2454" s="88" t="str">
        <f t="shared" si="150"/>
        <v/>
      </c>
    </row>
    <row r="2455" spans="2:8" ht="11.25" customHeight="1" x14ac:dyDescent="0.2">
      <c r="B2455" s="91"/>
      <c r="C2455" s="92"/>
      <c r="D2455" s="293" t="str">
        <f t="shared" si="148"/>
        <v/>
      </c>
      <c r="E2455" s="91" t="str">
        <f t="shared" si="151"/>
        <v/>
      </c>
      <c r="F2455" s="295"/>
      <c r="G2455" s="88" t="str">
        <f t="shared" si="149"/>
        <v/>
      </c>
      <c r="H2455" s="88" t="str">
        <f t="shared" si="150"/>
        <v/>
      </c>
    </row>
    <row r="2456" spans="2:8" ht="11.25" customHeight="1" x14ac:dyDescent="0.2">
      <c r="B2456" s="91"/>
      <c r="C2456" s="92"/>
      <c r="D2456" s="293" t="str">
        <f t="shared" ref="D2456:D2519" si="152">IF($B2456="","","SP_LASTSALEPRICE")</f>
        <v/>
      </c>
      <c r="E2456" s="91" t="str">
        <f t="shared" si="151"/>
        <v/>
      </c>
      <c r="F2456" s="295"/>
      <c r="G2456" s="88" t="str">
        <f t="shared" ref="G2456:G2519" si="153">IF(OR($C2456="",$C2457=""),"",IFERROR((C2456/C2457-1)*100,0))</f>
        <v/>
      </c>
      <c r="H2456" s="88" t="str">
        <f t="shared" ref="H2456:H2519" si="154">IF(OR($F2456="",$F2457=""),"",IFERROR((F2456/F2457-1)*100,0))</f>
        <v/>
      </c>
    </row>
    <row r="2457" spans="2:8" ht="11.25" customHeight="1" x14ac:dyDescent="0.2">
      <c r="B2457" s="91"/>
      <c r="C2457" s="92"/>
      <c r="D2457" s="293" t="str">
        <f t="shared" si="152"/>
        <v/>
      </c>
      <c r="E2457" s="91" t="str">
        <f t="shared" ref="E2457:E2520" si="155">IF($B2457="","",IF(WEEKDAY($B2457,11)=6,$B2457-1,IF(WEEKDAY($B2457,11)=7,$B2457-2,$B2457)))</f>
        <v/>
      </c>
      <c r="F2457" s="295"/>
      <c r="G2457" s="88" t="str">
        <f t="shared" si="153"/>
        <v/>
      </c>
      <c r="H2457" s="88" t="str">
        <f t="shared" si="154"/>
        <v/>
      </c>
    </row>
    <row r="2458" spans="2:8" ht="11.25" customHeight="1" x14ac:dyDescent="0.2">
      <c r="B2458" s="91"/>
      <c r="C2458" s="92"/>
      <c r="D2458" s="293" t="str">
        <f t="shared" si="152"/>
        <v/>
      </c>
      <c r="E2458" s="91" t="str">
        <f t="shared" si="155"/>
        <v/>
      </c>
      <c r="F2458" s="295"/>
      <c r="G2458" s="88" t="str">
        <f t="shared" si="153"/>
        <v/>
      </c>
      <c r="H2458" s="88" t="str">
        <f t="shared" si="154"/>
        <v/>
      </c>
    </row>
    <row r="2459" spans="2:8" ht="11.25" customHeight="1" x14ac:dyDescent="0.2">
      <c r="B2459" s="91"/>
      <c r="C2459" s="92"/>
      <c r="D2459" s="293" t="str">
        <f t="shared" si="152"/>
        <v/>
      </c>
      <c r="E2459" s="91" t="str">
        <f t="shared" si="155"/>
        <v/>
      </c>
      <c r="F2459" s="295"/>
      <c r="G2459" s="88" t="str">
        <f t="shared" si="153"/>
        <v/>
      </c>
      <c r="H2459" s="88" t="str">
        <f t="shared" si="154"/>
        <v/>
      </c>
    </row>
    <row r="2460" spans="2:8" ht="11.25" customHeight="1" x14ac:dyDescent="0.2">
      <c r="B2460" s="91"/>
      <c r="C2460" s="92"/>
      <c r="D2460" s="293" t="str">
        <f t="shared" si="152"/>
        <v/>
      </c>
      <c r="E2460" s="91" t="str">
        <f t="shared" si="155"/>
        <v/>
      </c>
      <c r="F2460" s="295"/>
      <c r="G2460" s="88" t="str">
        <f t="shared" si="153"/>
        <v/>
      </c>
      <c r="H2460" s="88" t="str">
        <f t="shared" si="154"/>
        <v/>
      </c>
    </row>
    <row r="2461" spans="2:8" ht="11.25" customHeight="1" x14ac:dyDescent="0.2">
      <c r="B2461" s="91"/>
      <c r="C2461" s="92"/>
      <c r="D2461" s="293" t="str">
        <f t="shared" si="152"/>
        <v/>
      </c>
      <c r="E2461" s="91" t="str">
        <f t="shared" si="155"/>
        <v/>
      </c>
      <c r="F2461" s="295"/>
      <c r="G2461" s="88" t="str">
        <f t="shared" si="153"/>
        <v/>
      </c>
      <c r="H2461" s="88" t="str">
        <f t="shared" si="154"/>
        <v/>
      </c>
    </row>
    <row r="2462" spans="2:8" ht="11.25" customHeight="1" x14ac:dyDescent="0.2">
      <c r="B2462" s="91"/>
      <c r="C2462" s="92"/>
      <c r="D2462" s="293" t="str">
        <f t="shared" si="152"/>
        <v/>
      </c>
      <c r="E2462" s="91" t="str">
        <f t="shared" si="155"/>
        <v/>
      </c>
      <c r="F2462" s="295"/>
      <c r="G2462" s="88" t="str">
        <f t="shared" si="153"/>
        <v/>
      </c>
      <c r="H2462" s="88" t="str">
        <f t="shared" si="154"/>
        <v/>
      </c>
    </row>
    <row r="2463" spans="2:8" ht="11.25" customHeight="1" x14ac:dyDescent="0.2">
      <c r="B2463" s="91"/>
      <c r="C2463" s="92"/>
      <c r="D2463" s="293" t="str">
        <f t="shared" si="152"/>
        <v/>
      </c>
      <c r="E2463" s="91" t="str">
        <f t="shared" si="155"/>
        <v/>
      </c>
      <c r="F2463" s="295"/>
      <c r="G2463" s="88" t="str">
        <f t="shared" si="153"/>
        <v/>
      </c>
      <c r="H2463" s="88" t="str">
        <f t="shared" si="154"/>
        <v/>
      </c>
    </row>
    <row r="2464" spans="2:8" ht="11.25" customHeight="1" x14ac:dyDescent="0.2">
      <c r="B2464" s="91"/>
      <c r="C2464" s="92"/>
      <c r="D2464" s="293" t="str">
        <f t="shared" si="152"/>
        <v/>
      </c>
      <c r="E2464" s="91" t="str">
        <f t="shared" si="155"/>
        <v/>
      </c>
      <c r="F2464" s="295"/>
      <c r="G2464" s="88" t="str">
        <f t="shared" si="153"/>
        <v/>
      </c>
      <c r="H2464" s="88" t="str">
        <f t="shared" si="154"/>
        <v/>
      </c>
    </row>
    <row r="2465" spans="2:8" ht="11.25" customHeight="1" x14ac:dyDescent="0.2">
      <c r="B2465" s="91"/>
      <c r="C2465" s="92"/>
      <c r="D2465" s="293" t="str">
        <f t="shared" si="152"/>
        <v/>
      </c>
      <c r="E2465" s="91" t="str">
        <f t="shared" si="155"/>
        <v/>
      </c>
      <c r="F2465" s="295"/>
      <c r="G2465" s="88" t="str">
        <f t="shared" si="153"/>
        <v/>
      </c>
      <c r="H2465" s="88" t="str">
        <f t="shared" si="154"/>
        <v/>
      </c>
    </row>
    <row r="2466" spans="2:8" ht="11.25" customHeight="1" x14ac:dyDescent="0.2">
      <c r="B2466" s="91"/>
      <c r="C2466" s="92"/>
      <c r="D2466" s="293" t="str">
        <f t="shared" si="152"/>
        <v/>
      </c>
      <c r="E2466" s="91" t="str">
        <f t="shared" si="155"/>
        <v/>
      </c>
      <c r="F2466" s="295"/>
      <c r="G2466" s="88" t="str">
        <f t="shared" si="153"/>
        <v/>
      </c>
      <c r="H2466" s="88" t="str">
        <f t="shared" si="154"/>
        <v/>
      </c>
    </row>
    <row r="2467" spans="2:8" ht="11.25" customHeight="1" x14ac:dyDescent="0.2">
      <c r="B2467" s="91"/>
      <c r="C2467" s="92"/>
      <c r="D2467" s="293" t="str">
        <f t="shared" si="152"/>
        <v/>
      </c>
      <c r="E2467" s="91" t="str">
        <f t="shared" si="155"/>
        <v/>
      </c>
      <c r="F2467" s="295"/>
      <c r="G2467" s="88" t="str">
        <f t="shared" si="153"/>
        <v/>
      </c>
      <c r="H2467" s="88" t="str">
        <f t="shared" si="154"/>
        <v/>
      </c>
    </row>
    <row r="2468" spans="2:8" ht="11.25" customHeight="1" x14ac:dyDescent="0.2">
      <c r="B2468" s="91"/>
      <c r="C2468" s="92"/>
      <c r="D2468" s="293" t="str">
        <f t="shared" si="152"/>
        <v/>
      </c>
      <c r="E2468" s="91" t="str">
        <f t="shared" si="155"/>
        <v/>
      </c>
      <c r="F2468" s="295"/>
      <c r="G2468" s="88" t="str">
        <f t="shared" si="153"/>
        <v/>
      </c>
      <c r="H2468" s="88" t="str">
        <f t="shared" si="154"/>
        <v/>
      </c>
    </row>
    <row r="2469" spans="2:8" ht="11.25" customHeight="1" x14ac:dyDescent="0.2">
      <c r="B2469" s="91"/>
      <c r="C2469" s="92"/>
      <c r="D2469" s="293" t="str">
        <f t="shared" si="152"/>
        <v/>
      </c>
      <c r="E2469" s="91" t="str">
        <f t="shared" si="155"/>
        <v/>
      </c>
      <c r="F2469" s="295"/>
      <c r="G2469" s="88" t="str">
        <f t="shared" si="153"/>
        <v/>
      </c>
      <c r="H2469" s="88" t="str">
        <f t="shared" si="154"/>
        <v/>
      </c>
    </row>
    <row r="2470" spans="2:8" ht="11.25" customHeight="1" x14ac:dyDescent="0.2">
      <c r="B2470" s="91"/>
      <c r="C2470" s="92"/>
      <c r="D2470" s="293" t="str">
        <f t="shared" si="152"/>
        <v/>
      </c>
      <c r="E2470" s="91" t="str">
        <f t="shared" si="155"/>
        <v/>
      </c>
      <c r="F2470" s="295"/>
      <c r="G2470" s="88" t="str">
        <f t="shared" si="153"/>
        <v/>
      </c>
      <c r="H2470" s="88" t="str">
        <f t="shared" si="154"/>
        <v/>
      </c>
    </row>
    <row r="2471" spans="2:8" ht="11.25" customHeight="1" x14ac:dyDescent="0.2">
      <c r="B2471" s="91"/>
      <c r="C2471" s="92"/>
      <c r="D2471" s="293" t="str">
        <f t="shared" si="152"/>
        <v/>
      </c>
      <c r="E2471" s="91" t="str">
        <f t="shared" si="155"/>
        <v/>
      </c>
      <c r="F2471" s="295"/>
      <c r="G2471" s="88" t="str">
        <f t="shared" si="153"/>
        <v/>
      </c>
      <c r="H2471" s="88" t="str">
        <f t="shared" si="154"/>
        <v/>
      </c>
    </row>
    <row r="2472" spans="2:8" ht="11.25" customHeight="1" x14ac:dyDescent="0.2">
      <c r="B2472" s="91"/>
      <c r="C2472" s="92"/>
      <c r="D2472" s="293" t="str">
        <f t="shared" si="152"/>
        <v/>
      </c>
      <c r="E2472" s="91" t="str">
        <f t="shared" si="155"/>
        <v/>
      </c>
      <c r="F2472" s="295"/>
      <c r="G2472" s="88" t="str">
        <f t="shared" si="153"/>
        <v/>
      </c>
      <c r="H2472" s="88" t="str">
        <f t="shared" si="154"/>
        <v/>
      </c>
    </row>
    <row r="2473" spans="2:8" ht="11.25" customHeight="1" x14ac:dyDescent="0.2">
      <c r="B2473" s="91"/>
      <c r="C2473" s="92"/>
      <c r="D2473" s="293" t="str">
        <f t="shared" si="152"/>
        <v/>
      </c>
      <c r="E2473" s="91" t="str">
        <f t="shared" si="155"/>
        <v/>
      </c>
      <c r="F2473" s="295"/>
      <c r="G2473" s="88" t="str">
        <f t="shared" si="153"/>
        <v/>
      </c>
      <c r="H2473" s="88" t="str">
        <f t="shared" si="154"/>
        <v/>
      </c>
    </row>
    <row r="2474" spans="2:8" ht="11.25" customHeight="1" x14ac:dyDescent="0.2">
      <c r="B2474" s="91"/>
      <c r="C2474" s="92"/>
      <c r="D2474" s="293" t="str">
        <f t="shared" si="152"/>
        <v/>
      </c>
      <c r="E2474" s="91" t="str">
        <f t="shared" si="155"/>
        <v/>
      </c>
      <c r="F2474" s="295"/>
      <c r="G2474" s="88" t="str">
        <f t="shared" si="153"/>
        <v/>
      </c>
      <c r="H2474" s="88" t="str">
        <f t="shared" si="154"/>
        <v/>
      </c>
    </row>
    <row r="2475" spans="2:8" ht="11.25" customHeight="1" x14ac:dyDescent="0.2">
      <c r="B2475" s="91"/>
      <c r="C2475" s="92"/>
      <c r="D2475" s="293" t="str">
        <f t="shared" si="152"/>
        <v/>
      </c>
      <c r="E2475" s="91" t="str">
        <f t="shared" si="155"/>
        <v/>
      </c>
      <c r="F2475" s="295"/>
      <c r="G2475" s="88" t="str">
        <f t="shared" si="153"/>
        <v/>
      </c>
      <c r="H2475" s="88" t="str">
        <f t="shared" si="154"/>
        <v/>
      </c>
    </row>
    <row r="2476" spans="2:8" ht="11.25" customHeight="1" x14ac:dyDescent="0.2">
      <c r="B2476" s="91"/>
      <c r="C2476" s="92"/>
      <c r="D2476" s="293" t="str">
        <f t="shared" si="152"/>
        <v/>
      </c>
      <c r="E2476" s="91" t="str">
        <f t="shared" si="155"/>
        <v/>
      </c>
      <c r="F2476" s="295"/>
      <c r="G2476" s="88" t="str">
        <f t="shared" si="153"/>
        <v/>
      </c>
      <c r="H2476" s="88" t="str">
        <f t="shared" si="154"/>
        <v/>
      </c>
    </row>
    <row r="2477" spans="2:8" ht="11.25" customHeight="1" x14ac:dyDescent="0.2">
      <c r="B2477" s="91"/>
      <c r="C2477" s="92"/>
      <c r="D2477" s="293" t="str">
        <f t="shared" si="152"/>
        <v/>
      </c>
      <c r="E2477" s="91" t="str">
        <f t="shared" si="155"/>
        <v/>
      </c>
      <c r="F2477" s="295"/>
      <c r="G2477" s="88" t="str">
        <f t="shared" si="153"/>
        <v/>
      </c>
      <c r="H2477" s="88" t="str">
        <f t="shared" si="154"/>
        <v/>
      </c>
    </row>
    <row r="2478" spans="2:8" ht="11.25" customHeight="1" x14ac:dyDescent="0.2">
      <c r="B2478" s="91"/>
      <c r="C2478" s="92"/>
      <c r="D2478" s="293" t="str">
        <f t="shared" si="152"/>
        <v/>
      </c>
      <c r="E2478" s="91" t="str">
        <f t="shared" si="155"/>
        <v/>
      </c>
      <c r="F2478" s="295"/>
      <c r="G2478" s="88" t="str">
        <f t="shared" si="153"/>
        <v/>
      </c>
      <c r="H2478" s="88" t="str">
        <f t="shared" si="154"/>
        <v/>
      </c>
    </row>
    <row r="2479" spans="2:8" ht="11.25" customHeight="1" x14ac:dyDescent="0.2">
      <c r="B2479" s="91"/>
      <c r="C2479" s="92"/>
      <c r="D2479" s="293" t="str">
        <f t="shared" si="152"/>
        <v/>
      </c>
      <c r="E2479" s="91" t="str">
        <f t="shared" si="155"/>
        <v/>
      </c>
      <c r="F2479" s="295"/>
      <c r="G2479" s="88" t="str">
        <f t="shared" si="153"/>
        <v/>
      </c>
      <c r="H2479" s="88" t="str">
        <f t="shared" si="154"/>
        <v/>
      </c>
    </row>
    <row r="2480" spans="2:8" ht="11.25" customHeight="1" x14ac:dyDescent="0.2">
      <c r="B2480" s="91"/>
      <c r="C2480" s="92"/>
      <c r="D2480" s="293" t="str">
        <f t="shared" si="152"/>
        <v/>
      </c>
      <c r="E2480" s="91" t="str">
        <f t="shared" si="155"/>
        <v/>
      </c>
      <c r="F2480" s="295"/>
      <c r="G2480" s="88" t="str">
        <f t="shared" si="153"/>
        <v/>
      </c>
      <c r="H2480" s="88" t="str">
        <f t="shared" si="154"/>
        <v/>
      </c>
    </row>
    <row r="2481" spans="2:8" ht="11.25" customHeight="1" x14ac:dyDescent="0.2">
      <c r="B2481" s="91"/>
      <c r="C2481" s="92"/>
      <c r="D2481" s="293" t="str">
        <f t="shared" si="152"/>
        <v/>
      </c>
      <c r="E2481" s="91" t="str">
        <f t="shared" si="155"/>
        <v/>
      </c>
      <c r="F2481" s="295"/>
      <c r="G2481" s="88" t="str">
        <f t="shared" si="153"/>
        <v/>
      </c>
      <c r="H2481" s="88" t="str">
        <f t="shared" si="154"/>
        <v/>
      </c>
    </row>
    <row r="2482" spans="2:8" ht="11.25" customHeight="1" x14ac:dyDescent="0.2">
      <c r="B2482" s="91"/>
      <c r="C2482" s="92"/>
      <c r="D2482" s="293" t="str">
        <f t="shared" si="152"/>
        <v/>
      </c>
      <c r="E2482" s="91" t="str">
        <f t="shared" si="155"/>
        <v/>
      </c>
      <c r="F2482" s="295"/>
      <c r="G2482" s="88" t="str">
        <f t="shared" si="153"/>
        <v/>
      </c>
      <c r="H2482" s="88" t="str">
        <f t="shared" si="154"/>
        <v/>
      </c>
    </row>
    <row r="2483" spans="2:8" ht="11.25" customHeight="1" x14ac:dyDescent="0.2">
      <c r="B2483" s="91"/>
      <c r="C2483" s="92"/>
      <c r="D2483" s="293" t="str">
        <f t="shared" si="152"/>
        <v/>
      </c>
      <c r="E2483" s="91" t="str">
        <f t="shared" si="155"/>
        <v/>
      </c>
      <c r="F2483" s="295"/>
      <c r="G2483" s="88" t="str">
        <f t="shared" si="153"/>
        <v/>
      </c>
      <c r="H2483" s="88" t="str">
        <f t="shared" si="154"/>
        <v/>
      </c>
    </row>
    <row r="2484" spans="2:8" ht="11.25" customHeight="1" x14ac:dyDescent="0.2">
      <c r="B2484" s="91"/>
      <c r="C2484" s="92"/>
      <c r="D2484" s="293" t="str">
        <f t="shared" si="152"/>
        <v/>
      </c>
      <c r="E2484" s="91" t="str">
        <f t="shared" si="155"/>
        <v/>
      </c>
      <c r="F2484" s="295"/>
      <c r="G2484" s="88" t="str">
        <f t="shared" si="153"/>
        <v/>
      </c>
      <c r="H2484" s="88" t="str">
        <f t="shared" si="154"/>
        <v/>
      </c>
    </row>
    <row r="2485" spans="2:8" ht="11.25" customHeight="1" x14ac:dyDescent="0.2">
      <c r="B2485" s="91"/>
      <c r="C2485" s="92"/>
      <c r="D2485" s="293" t="str">
        <f t="shared" si="152"/>
        <v/>
      </c>
      <c r="E2485" s="91" t="str">
        <f t="shared" si="155"/>
        <v/>
      </c>
      <c r="F2485" s="295"/>
      <c r="G2485" s="88" t="str">
        <f t="shared" si="153"/>
        <v/>
      </c>
      <c r="H2485" s="88" t="str">
        <f t="shared" si="154"/>
        <v/>
      </c>
    </row>
    <row r="2486" spans="2:8" ht="11.25" customHeight="1" x14ac:dyDescent="0.2">
      <c r="B2486" s="91"/>
      <c r="C2486" s="92"/>
      <c r="D2486" s="293" t="str">
        <f t="shared" si="152"/>
        <v/>
      </c>
      <c r="E2486" s="91" t="str">
        <f t="shared" si="155"/>
        <v/>
      </c>
      <c r="F2486" s="295"/>
      <c r="G2486" s="88" t="str">
        <f t="shared" si="153"/>
        <v/>
      </c>
      <c r="H2486" s="88" t="str">
        <f t="shared" si="154"/>
        <v/>
      </c>
    </row>
    <row r="2487" spans="2:8" ht="11.25" customHeight="1" x14ac:dyDescent="0.2">
      <c r="B2487" s="91"/>
      <c r="C2487" s="92"/>
      <c r="D2487" s="293" t="str">
        <f t="shared" si="152"/>
        <v/>
      </c>
      <c r="E2487" s="91" t="str">
        <f t="shared" si="155"/>
        <v/>
      </c>
      <c r="F2487" s="295"/>
      <c r="G2487" s="88" t="str">
        <f t="shared" si="153"/>
        <v/>
      </c>
      <c r="H2487" s="88" t="str">
        <f t="shared" si="154"/>
        <v/>
      </c>
    </row>
    <row r="2488" spans="2:8" ht="11.25" customHeight="1" x14ac:dyDescent="0.2">
      <c r="B2488" s="91"/>
      <c r="C2488" s="92"/>
      <c r="D2488" s="293" t="str">
        <f t="shared" si="152"/>
        <v/>
      </c>
      <c r="E2488" s="91" t="str">
        <f t="shared" si="155"/>
        <v/>
      </c>
      <c r="F2488" s="295"/>
      <c r="G2488" s="88" t="str">
        <f t="shared" si="153"/>
        <v/>
      </c>
      <c r="H2488" s="88" t="str">
        <f t="shared" si="154"/>
        <v/>
      </c>
    </row>
    <row r="2489" spans="2:8" ht="11.25" customHeight="1" x14ac:dyDescent="0.2">
      <c r="B2489" s="91"/>
      <c r="C2489" s="92"/>
      <c r="D2489" s="293" t="str">
        <f t="shared" si="152"/>
        <v/>
      </c>
      <c r="E2489" s="91" t="str">
        <f t="shared" si="155"/>
        <v/>
      </c>
      <c r="F2489" s="295"/>
      <c r="G2489" s="88" t="str">
        <f t="shared" si="153"/>
        <v/>
      </c>
      <c r="H2489" s="88" t="str">
        <f t="shared" si="154"/>
        <v/>
      </c>
    </row>
    <row r="2490" spans="2:8" ht="11.25" customHeight="1" x14ac:dyDescent="0.2">
      <c r="B2490" s="91"/>
      <c r="C2490" s="92"/>
      <c r="D2490" s="293" t="str">
        <f t="shared" si="152"/>
        <v/>
      </c>
      <c r="E2490" s="91" t="str">
        <f t="shared" si="155"/>
        <v/>
      </c>
      <c r="F2490" s="295"/>
      <c r="G2490" s="88" t="str">
        <f t="shared" si="153"/>
        <v/>
      </c>
      <c r="H2490" s="88" t="str">
        <f t="shared" si="154"/>
        <v/>
      </c>
    </row>
    <row r="2491" spans="2:8" ht="11.25" customHeight="1" x14ac:dyDescent="0.2">
      <c r="B2491" s="91"/>
      <c r="C2491" s="92"/>
      <c r="D2491" s="293" t="str">
        <f t="shared" si="152"/>
        <v/>
      </c>
      <c r="E2491" s="91" t="str">
        <f t="shared" si="155"/>
        <v/>
      </c>
      <c r="F2491" s="295"/>
      <c r="G2491" s="88" t="str">
        <f t="shared" si="153"/>
        <v/>
      </c>
      <c r="H2491" s="88" t="str">
        <f t="shared" si="154"/>
        <v/>
      </c>
    </row>
    <row r="2492" spans="2:8" ht="11.25" customHeight="1" x14ac:dyDescent="0.2">
      <c r="B2492" s="91"/>
      <c r="C2492" s="92"/>
      <c r="D2492" s="293" t="str">
        <f t="shared" si="152"/>
        <v/>
      </c>
      <c r="E2492" s="91" t="str">
        <f t="shared" si="155"/>
        <v/>
      </c>
      <c r="F2492" s="295"/>
      <c r="G2492" s="88" t="str">
        <f t="shared" si="153"/>
        <v/>
      </c>
      <c r="H2492" s="88" t="str">
        <f t="shared" si="154"/>
        <v/>
      </c>
    </row>
    <row r="2493" spans="2:8" ht="11.25" customHeight="1" x14ac:dyDescent="0.2">
      <c r="B2493" s="91"/>
      <c r="C2493" s="92"/>
      <c r="D2493" s="293" t="str">
        <f t="shared" si="152"/>
        <v/>
      </c>
      <c r="E2493" s="91" t="str">
        <f t="shared" si="155"/>
        <v/>
      </c>
      <c r="F2493" s="295"/>
      <c r="G2493" s="88" t="str">
        <f t="shared" si="153"/>
        <v/>
      </c>
      <c r="H2493" s="88" t="str">
        <f t="shared" si="154"/>
        <v/>
      </c>
    </row>
    <row r="2494" spans="2:8" ht="11.25" customHeight="1" x14ac:dyDescent="0.2">
      <c r="B2494" s="91"/>
      <c r="C2494" s="92"/>
      <c r="D2494" s="293" t="str">
        <f t="shared" si="152"/>
        <v/>
      </c>
      <c r="E2494" s="91" t="str">
        <f t="shared" si="155"/>
        <v/>
      </c>
      <c r="F2494" s="295"/>
      <c r="G2494" s="88" t="str">
        <f t="shared" si="153"/>
        <v/>
      </c>
      <c r="H2494" s="88" t="str">
        <f t="shared" si="154"/>
        <v/>
      </c>
    </row>
    <row r="2495" spans="2:8" ht="11.25" customHeight="1" x14ac:dyDescent="0.2">
      <c r="B2495" s="91"/>
      <c r="C2495" s="92"/>
      <c r="D2495" s="293" t="str">
        <f t="shared" si="152"/>
        <v/>
      </c>
      <c r="E2495" s="91" t="str">
        <f t="shared" si="155"/>
        <v/>
      </c>
      <c r="F2495" s="295"/>
      <c r="G2495" s="88" t="str">
        <f t="shared" si="153"/>
        <v/>
      </c>
      <c r="H2495" s="88" t="str">
        <f t="shared" si="154"/>
        <v/>
      </c>
    </row>
    <row r="2496" spans="2:8" ht="11.25" customHeight="1" x14ac:dyDescent="0.2">
      <c r="B2496" s="91"/>
      <c r="C2496" s="92"/>
      <c r="D2496" s="293" t="str">
        <f t="shared" si="152"/>
        <v/>
      </c>
      <c r="E2496" s="91" t="str">
        <f t="shared" si="155"/>
        <v/>
      </c>
      <c r="F2496" s="295"/>
      <c r="G2496" s="88" t="str">
        <f t="shared" si="153"/>
        <v/>
      </c>
      <c r="H2496" s="88" t="str">
        <f t="shared" si="154"/>
        <v/>
      </c>
    </row>
    <row r="2497" spans="2:8" ht="11.25" customHeight="1" x14ac:dyDescent="0.2">
      <c r="B2497" s="91"/>
      <c r="C2497" s="92"/>
      <c r="D2497" s="293" t="str">
        <f t="shared" si="152"/>
        <v/>
      </c>
      <c r="E2497" s="91" t="str">
        <f t="shared" si="155"/>
        <v/>
      </c>
      <c r="F2497" s="295"/>
      <c r="G2497" s="88" t="str">
        <f t="shared" si="153"/>
        <v/>
      </c>
      <c r="H2497" s="88" t="str">
        <f t="shared" si="154"/>
        <v/>
      </c>
    </row>
    <row r="2498" spans="2:8" ht="11.25" customHeight="1" x14ac:dyDescent="0.2">
      <c r="B2498" s="91"/>
      <c r="C2498" s="92"/>
      <c r="D2498" s="293" t="str">
        <f t="shared" si="152"/>
        <v/>
      </c>
      <c r="E2498" s="91" t="str">
        <f t="shared" si="155"/>
        <v/>
      </c>
      <c r="F2498" s="295"/>
      <c r="G2498" s="88" t="str">
        <f t="shared" si="153"/>
        <v/>
      </c>
      <c r="H2498" s="88" t="str">
        <f t="shared" si="154"/>
        <v/>
      </c>
    </row>
    <row r="2499" spans="2:8" ht="11.25" customHeight="1" x14ac:dyDescent="0.2">
      <c r="B2499" s="91"/>
      <c r="C2499" s="92"/>
      <c r="D2499" s="293" t="str">
        <f t="shared" si="152"/>
        <v/>
      </c>
      <c r="E2499" s="91" t="str">
        <f t="shared" si="155"/>
        <v/>
      </c>
      <c r="F2499" s="295"/>
      <c r="G2499" s="88" t="str">
        <f t="shared" si="153"/>
        <v/>
      </c>
      <c r="H2499" s="88" t="str">
        <f t="shared" si="154"/>
        <v/>
      </c>
    </row>
    <row r="2500" spans="2:8" ht="11.25" customHeight="1" x14ac:dyDescent="0.2">
      <c r="B2500" s="91"/>
      <c r="C2500" s="92"/>
      <c r="D2500" s="293" t="str">
        <f t="shared" si="152"/>
        <v/>
      </c>
      <c r="E2500" s="91" t="str">
        <f t="shared" si="155"/>
        <v/>
      </c>
      <c r="F2500" s="295"/>
      <c r="G2500" s="88" t="str">
        <f t="shared" si="153"/>
        <v/>
      </c>
      <c r="H2500" s="88" t="str">
        <f t="shared" si="154"/>
        <v/>
      </c>
    </row>
    <row r="2501" spans="2:8" ht="11.25" customHeight="1" x14ac:dyDescent="0.2">
      <c r="B2501" s="91"/>
      <c r="C2501" s="92"/>
      <c r="D2501" s="293" t="str">
        <f t="shared" si="152"/>
        <v/>
      </c>
      <c r="E2501" s="91" t="str">
        <f t="shared" si="155"/>
        <v/>
      </c>
      <c r="F2501" s="295"/>
      <c r="G2501" s="88" t="str">
        <f t="shared" si="153"/>
        <v/>
      </c>
      <c r="H2501" s="88" t="str">
        <f t="shared" si="154"/>
        <v/>
      </c>
    </row>
    <row r="2502" spans="2:8" ht="11.25" customHeight="1" x14ac:dyDescent="0.2">
      <c r="B2502" s="91"/>
      <c r="C2502" s="92"/>
      <c r="D2502" s="293" t="str">
        <f t="shared" si="152"/>
        <v/>
      </c>
      <c r="E2502" s="91" t="str">
        <f t="shared" si="155"/>
        <v/>
      </c>
      <c r="F2502" s="295"/>
      <c r="G2502" s="88" t="str">
        <f t="shared" si="153"/>
        <v/>
      </c>
      <c r="H2502" s="88" t="str">
        <f t="shared" si="154"/>
        <v/>
      </c>
    </row>
    <row r="2503" spans="2:8" ht="11.25" customHeight="1" x14ac:dyDescent="0.2">
      <c r="B2503" s="91"/>
      <c r="C2503" s="92"/>
      <c r="D2503" s="293" t="str">
        <f t="shared" si="152"/>
        <v/>
      </c>
      <c r="E2503" s="91" t="str">
        <f t="shared" si="155"/>
        <v/>
      </c>
      <c r="F2503" s="295"/>
      <c r="G2503" s="88" t="str">
        <f t="shared" si="153"/>
        <v/>
      </c>
      <c r="H2503" s="88" t="str">
        <f t="shared" si="154"/>
        <v/>
      </c>
    </row>
    <row r="2504" spans="2:8" ht="11.25" customHeight="1" x14ac:dyDescent="0.2">
      <c r="B2504" s="91"/>
      <c r="C2504" s="92"/>
      <c r="D2504" s="293" t="str">
        <f t="shared" si="152"/>
        <v/>
      </c>
      <c r="E2504" s="91" t="str">
        <f t="shared" si="155"/>
        <v/>
      </c>
      <c r="F2504" s="295"/>
      <c r="G2504" s="88" t="str">
        <f t="shared" si="153"/>
        <v/>
      </c>
      <c r="H2504" s="88" t="str">
        <f t="shared" si="154"/>
        <v/>
      </c>
    </row>
    <row r="2505" spans="2:8" ht="11.25" customHeight="1" x14ac:dyDescent="0.2">
      <c r="B2505" s="91"/>
      <c r="C2505" s="92"/>
      <c r="D2505" s="293" t="str">
        <f t="shared" si="152"/>
        <v/>
      </c>
      <c r="E2505" s="91" t="str">
        <f t="shared" si="155"/>
        <v/>
      </c>
      <c r="F2505" s="295"/>
      <c r="G2505" s="88" t="str">
        <f t="shared" si="153"/>
        <v/>
      </c>
      <c r="H2505" s="88" t="str">
        <f t="shared" si="154"/>
        <v/>
      </c>
    </row>
    <row r="2506" spans="2:8" ht="11.25" customHeight="1" x14ac:dyDescent="0.2">
      <c r="B2506" s="91"/>
      <c r="C2506" s="92"/>
      <c r="D2506" s="293" t="str">
        <f t="shared" si="152"/>
        <v/>
      </c>
      <c r="E2506" s="91" t="str">
        <f t="shared" si="155"/>
        <v/>
      </c>
      <c r="F2506" s="295"/>
      <c r="G2506" s="88" t="str">
        <f t="shared" si="153"/>
        <v/>
      </c>
      <c r="H2506" s="88" t="str">
        <f t="shared" si="154"/>
        <v/>
      </c>
    </row>
    <row r="2507" spans="2:8" ht="11.25" customHeight="1" x14ac:dyDescent="0.2">
      <c r="B2507" s="91"/>
      <c r="C2507" s="92"/>
      <c r="D2507" s="293" t="str">
        <f t="shared" si="152"/>
        <v/>
      </c>
      <c r="E2507" s="91" t="str">
        <f t="shared" si="155"/>
        <v/>
      </c>
      <c r="F2507" s="295"/>
      <c r="G2507" s="88" t="str">
        <f t="shared" si="153"/>
        <v/>
      </c>
      <c r="H2507" s="88" t="str">
        <f t="shared" si="154"/>
        <v/>
      </c>
    </row>
    <row r="2508" spans="2:8" ht="11.25" customHeight="1" x14ac:dyDescent="0.2">
      <c r="B2508" s="91"/>
      <c r="C2508" s="92"/>
      <c r="D2508" s="293" t="str">
        <f t="shared" si="152"/>
        <v/>
      </c>
      <c r="E2508" s="91" t="str">
        <f t="shared" si="155"/>
        <v/>
      </c>
      <c r="F2508" s="295"/>
      <c r="G2508" s="88" t="str">
        <f t="shared" si="153"/>
        <v/>
      </c>
      <c r="H2508" s="88" t="str">
        <f t="shared" si="154"/>
        <v/>
      </c>
    </row>
    <row r="2509" spans="2:8" ht="11.25" customHeight="1" x14ac:dyDescent="0.2">
      <c r="B2509" s="91"/>
      <c r="C2509" s="92"/>
      <c r="D2509" s="293" t="str">
        <f t="shared" si="152"/>
        <v/>
      </c>
      <c r="E2509" s="91" t="str">
        <f t="shared" si="155"/>
        <v/>
      </c>
      <c r="F2509" s="295"/>
      <c r="G2509" s="88" t="str">
        <f t="shared" si="153"/>
        <v/>
      </c>
      <c r="H2509" s="88" t="str">
        <f t="shared" si="154"/>
        <v/>
      </c>
    </row>
    <row r="2510" spans="2:8" ht="11.25" customHeight="1" x14ac:dyDescent="0.2">
      <c r="B2510" s="91"/>
      <c r="C2510" s="92"/>
      <c r="D2510" s="293" t="str">
        <f t="shared" si="152"/>
        <v/>
      </c>
      <c r="E2510" s="91" t="str">
        <f t="shared" si="155"/>
        <v/>
      </c>
      <c r="F2510" s="295"/>
      <c r="G2510" s="88" t="str">
        <f t="shared" si="153"/>
        <v/>
      </c>
      <c r="H2510" s="88" t="str">
        <f t="shared" si="154"/>
        <v/>
      </c>
    </row>
    <row r="2511" spans="2:8" ht="11.25" customHeight="1" x14ac:dyDescent="0.2">
      <c r="B2511" s="91"/>
      <c r="C2511" s="92"/>
      <c r="D2511" s="293" t="str">
        <f t="shared" si="152"/>
        <v/>
      </c>
      <c r="E2511" s="91" t="str">
        <f t="shared" si="155"/>
        <v/>
      </c>
      <c r="F2511" s="295"/>
      <c r="G2511" s="88" t="str">
        <f t="shared" si="153"/>
        <v/>
      </c>
      <c r="H2511" s="88" t="str">
        <f t="shared" si="154"/>
        <v/>
      </c>
    </row>
    <row r="2512" spans="2:8" ht="11.25" customHeight="1" x14ac:dyDescent="0.2">
      <c r="B2512" s="91"/>
      <c r="C2512" s="92"/>
      <c r="D2512" s="293" t="str">
        <f t="shared" si="152"/>
        <v/>
      </c>
      <c r="E2512" s="91" t="str">
        <f t="shared" si="155"/>
        <v/>
      </c>
      <c r="F2512" s="295"/>
      <c r="G2512" s="88" t="str">
        <f t="shared" si="153"/>
        <v/>
      </c>
      <c r="H2512" s="88" t="str">
        <f t="shared" si="154"/>
        <v/>
      </c>
    </row>
    <row r="2513" spans="2:8" ht="11.25" customHeight="1" x14ac:dyDescent="0.2">
      <c r="B2513" s="91"/>
      <c r="C2513" s="92"/>
      <c r="D2513" s="293" t="str">
        <f t="shared" si="152"/>
        <v/>
      </c>
      <c r="E2513" s="91" t="str">
        <f t="shared" si="155"/>
        <v/>
      </c>
      <c r="F2513" s="295"/>
      <c r="G2513" s="88" t="str">
        <f t="shared" si="153"/>
        <v/>
      </c>
      <c r="H2513" s="88" t="str">
        <f t="shared" si="154"/>
        <v/>
      </c>
    </row>
    <row r="2514" spans="2:8" ht="11.25" customHeight="1" x14ac:dyDescent="0.2">
      <c r="B2514" s="91"/>
      <c r="C2514" s="92"/>
      <c r="D2514" s="293" t="str">
        <f t="shared" si="152"/>
        <v/>
      </c>
      <c r="E2514" s="91" t="str">
        <f t="shared" si="155"/>
        <v/>
      </c>
      <c r="F2514" s="295"/>
      <c r="G2514" s="88" t="str">
        <f t="shared" si="153"/>
        <v/>
      </c>
      <c r="H2514" s="88" t="str">
        <f t="shared" si="154"/>
        <v/>
      </c>
    </row>
    <row r="2515" spans="2:8" ht="11.25" customHeight="1" x14ac:dyDescent="0.2">
      <c r="B2515" s="91"/>
      <c r="C2515" s="92"/>
      <c r="D2515" s="293" t="str">
        <f t="shared" si="152"/>
        <v/>
      </c>
      <c r="E2515" s="91" t="str">
        <f t="shared" si="155"/>
        <v/>
      </c>
      <c r="F2515" s="295"/>
      <c r="G2515" s="88" t="str">
        <f t="shared" si="153"/>
        <v/>
      </c>
      <c r="H2515" s="88" t="str">
        <f t="shared" si="154"/>
        <v/>
      </c>
    </row>
    <row r="2516" spans="2:8" ht="11.25" customHeight="1" x14ac:dyDescent="0.2">
      <c r="B2516" s="91"/>
      <c r="C2516" s="92"/>
      <c r="D2516" s="293" t="str">
        <f t="shared" si="152"/>
        <v/>
      </c>
      <c r="E2516" s="91" t="str">
        <f t="shared" si="155"/>
        <v/>
      </c>
      <c r="F2516" s="295"/>
      <c r="G2516" s="88" t="str">
        <f t="shared" si="153"/>
        <v/>
      </c>
      <c r="H2516" s="88" t="str">
        <f t="shared" si="154"/>
        <v/>
      </c>
    </row>
    <row r="2517" spans="2:8" ht="11.25" customHeight="1" x14ac:dyDescent="0.2">
      <c r="B2517" s="91"/>
      <c r="C2517" s="92"/>
      <c r="D2517" s="293" t="str">
        <f t="shared" si="152"/>
        <v/>
      </c>
      <c r="E2517" s="91" t="str">
        <f t="shared" si="155"/>
        <v/>
      </c>
      <c r="F2517" s="295"/>
      <c r="G2517" s="88" t="str">
        <f t="shared" si="153"/>
        <v/>
      </c>
      <c r="H2517" s="88" t="str">
        <f t="shared" si="154"/>
        <v/>
      </c>
    </row>
    <row r="2518" spans="2:8" ht="11.25" customHeight="1" x14ac:dyDescent="0.2">
      <c r="B2518" s="91"/>
      <c r="C2518" s="92"/>
      <c r="D2518" s="293" t="str">
        <f t="shared" si="152"/>
        <v/>
      </c>
      <c r="E2518" s="91" t="str">
        <f t="shared" si="155"/>
        <v/>
      </c>
      <c r="F2518" s="295"/>
      <c r="G2518" s="88" t="str">
        <f t="shared" si="153"/>
        <v/>
      </c>
      <c r="H2518" s="88" t="str">
        <f t="shared" si="154"/>
        <v/>
      </c>
    </row>
    <row r="2519" spans="2:8" ht="11.25" customHeight="1" x14ac:dyDescent="0.2">
      <c r="B2519" s="91"/>
      <c r="C2519" s="92"/>
      <c r="D2519" s="293" t="str">
        <f t="shared" si="152"/>
        <v/>
      </c>
      <c r="E2519" s="91" t="str">
        <f t="shared" si="155"/>
        <v/>
      </c>
      <c r="F2519" s="295"/>
      <c r="G2519" s="88" t="str">
        <f t="shared" si="153"/>
        <v/>
      </c>
      <c r="H2519" s="88" t="str">
        <f t="shared" si="154"/>
        <v/>
      </c>
    </row>
    <row r="2520" spans="2:8" ht="11.25" customHeight="1" x14ac:dyDescent="0.2">
      <c r="B2520" s="91"/>
      <c r="C2520" s="92"/>
      <c r="D2520" s="293" t="str">
        <f t="shared" ref="D2520:D2583" si="156">IF($B2520="","","SP_LASTSALEPRICE")</f>
        <v/>
      </c>
      <c r="E2520" s="91" t="str">
        <f t="shared" si="155"/>
        <v/>
      </c>
      <c r="F2520" s="295"/>
      <c r="G2520" s="88" t="str">
        <f t="shared" ref="G2520:G2583" si="157">IF(OR($C2520="",$C2521=""),"",IFERROR((C2520/C2521-1)*100,0))</f>
        <v/>
      </c>
      <c r="H2520" s="88" t="str">
        <f t="shared" ref="H2520:H2583" si="158">IF(OR($F2520="",$F2521=""),"",IFERROR((F2520/F2521-1)*100,0))</f>
        <v/>
      </c>
    </row>
    <row r="2521" spans="2:8" ht="11.25" customHeight="1" x14ac:dyDescent="0.2">
      <c r="B2521" s="91"/>
      <c r="C2521" s="92"/>
      <c r="D2521" s="293" t="str">
        <f t="shared" si="156"/>
        <v/>
      </c>
      <c r="E2521" s="91" t="str">
        <f t="shared" ref="E2521:E2584" si="159">IF($B2521="","",IF(WEEKDAY($B2521,11)=6,$B2521-1,IF(WEEKDAY($B2521,11)=7,$B2521-2,$B2521)))</f>
        <v/>
      </c>
      <c r="F2521" s="295"/>
      <c r="G2521" s="88" t="str">
        <f t="shared" si="157"/>
        <v/>
      </c>
      <c r="H2521" s="88" t="str">
        <f t="shared" si="158"/>
        <v/>
      </c>
    </row>
    <row r="2522" spans="2:8" ht="11.25" customHeight="1" x14ac:dyDescent="0.2">
      <c r="B2522" s="91"/>
      <c r="C2522" s="92"/>
      <c r="D2522" s="293" t="str">
        <f t="shared" si="156"/>
        <v/>
      </c>
      <c r="E2522" s="91" t="str">
        <f t="shared" si="159"/>
        <v/>
      </c>
      <c r="F2522" s="295"/>
      <c r="G2522" s="88" t="str">
        <f t="shared" si="157"/>
        <v/>
      </c>
      <c r="H2522" s="88" t="str">
        <f t="shared" si="158"/>
        <v/>
      </c>
    </row>
    <row r="2523" spans="2:8" ht="11.25" customHeight="1" x14ac:dyDescent="0.2">
      <c r="B2523" s="91"/>
      <c r="C2523" s="92"/>
      <c r="D2523" s="293" t="str">
        <f t="shared" si="156"/>
        <v/>
      </c>
      <c r="E2523" s="91" t="str">
        <f t="shared" si="159"/>
        <v/>
      </c>
      <c r="F2523" s="295"/>
      <c r="G2523" s="88" t="str">
        <f t="shared" si="157"/>
        <v/>
      </c>
      <c r="H2523" s="88" t="str">
        <f t="shared" si="158"/>
        <v/>
      </c>
    </row>
    <row r="2524" spans="2:8" ht="11.25" customHeight="1" x14ac:dyDescent="0.2">
      <c r="B2524" s="91"/>
      <c r="C2524" s="92"/>
      <c r="D2524" s="293" t="str">
        <f t="shared" si="156"/>
        <v/>
      </c>
      <c r="E2524" s="91" t="str">
        <f t="shared" si="159"/>
        <v/>
      </c>
      <c r="F2524" s="295"/>
      <c r="G2524" s="88" t="str">
        <f t="shared" si="157"/>
        <v/>
      </c>
      <c r="H2524" s="88" t="str">
        <f t="shared" si="158"/>
        <v/>
      </c>
    </row>
    <row r="2525" spans="2:8" ht="11.25" customHeight="1" x14ac:dyDescent="0.2">
      <c r="B2525" s="91"/>
      <c r="C2525" s="92"/>
      <c r="D2525" s="293" t="str">
        <f t="shared" si="156"/>
        <v/>
      </c>
      <c r="E2525" s="91" t="str">
        <f t="shared" si="159"/>
        <v/>
      </c>
      <c r="F2525" s="295"/>
      <c r="G2525" s="88" t="str">
        <f t="shared" si="157"/>
        <v/>
      </c>
      <c r="H2525" s="88" t="str">
        <f t="shared" si="158"/>
        <v/>
      </c>
    </row>
    <row r="2526" spans="2:8" ht="11.25" customHeight="1" x14ac:dyDescent="0.2">
      <c r="B2526" s="91"/>
      <c r="C2526" s="92"/>
      <c r="D2526" s="293" t="str">
        <f t="shared" si="156"/>
        <v/>
      </c>
      <c r="E2526" s="91" t="str">
        <f t="shared" si="159"/>
        <v/>
      </c>
      <c r="F2526" s="295"/>
      <c r="G2526" s="88" t="str">
        <f t="shared" si="157"/>
        <v/>
      </c>
      <c r="H2526" s="88" t="str">
        <f t="shared" si="158"/>
        <v/>
      </c>
    </row>
    <row r="2527" spans="2:8" ht="11.25" customHeight="1" x14ac:dyDescent="0.2">
      <c r="B2527" s="91"/>
      <c r="C2527" s="92"/>
      <c r="D2527" s="293" t="str">
        <f t="shared" si="156"/>
        <v/>
      </c>
      <c r="E2527" s="91" t="str">
        <f t="shared" si="159"/>
        <v/>
      </c>
      <c r="F2527" s="295"/>
      <c r="G2527" s="88" t="str">
        <f t="shared" si="157"/>
        <v/>
      </c>
      <c r="H2527" s="88" t="str">
        <f t="shared" si="158"/>
        <v/>
      </c>
    </row>
    <row r="2528" spans="2:8" ht="11.25" customHeight="1" x14ac:dyDescent="0.2">
      <c r="B2528" s="91"/>
      <c r="C2528" s="92"/>
      <c r="D2528" s="293" t="str">
        <f t="shared" si="156"/>
        <v/>
      </c>
      <c r="E2528" s="91" t="str">
        <f t="shared" si="159"/>
        <v/>
      </c>
      <c r="F2528" s="295"/>
      <c r="G2528" s="88" t="str">
        <f t="shared" si="157"/>
        <v/>
      </c>
      <c r="H2528" s="88" t="str">
        <f t="shared" si="158"/>
        <v/>
      </c>
    </row>
    <row r="2529" spans="2:8" ht="11.25" customHeight="1" x14ac:dyDescent="0.2">
      <c r="B2529" s="91"/>
      <c r="C2529" s="92"/>
      <c r="D2529" s="293" t="str">
        <f t="shared" si="156"/>
        <v/>
      </c>
      <c r="E2529" s="91" t="str">
        <f t="shared" si="159"/>
        <v/>
      </c>
      <c r="F2529" s="295"/>
      <c r="G2529" s="88" t="str">
        <f t="shared" si="157"/>
        <v/>
      </c>
      <c r="H2529" s="88" t="str">
        <f t="shared" si="158"/>
        <v/>
      </c>
    </row>
    <row r="2530" spans="2:8" ht="11.25" customHeight="1" x14ac:dyDescent="0.2">
      <c r="B2530" s="91"/>
      <c r="C2530" s="92"/>
      <c r="D2530" s="293" t="str">
        <f t="shared" si="156"/>
        <v/>
      </c>
      <c r="E2530" s="91" t="str">
        <f t="shared" si="159"/>
        <v/>
      </c>
      <c r="F2530" s="295"/>
      <c r="G2530" s="88" t="str">
        <f t="shared" si="157"/>
        <v/>
      </c>
      <c r="H2530" s="88" t="str">
        <f t="shared" si="158"/>
        <v/>
      </c>
    </row>
    <row r="2531" spans="2:8" ht="11.25" customHeight="1" x14ac:dyDescent="0.2">
      <c r="B2531" s="91"/>
      <c r="C2531" s="92"/>
      <c r="D2531" s="293" t="str">
        <f t="shared" si="156"/>
        <v/>
      </c>
      <c r="E2531" s="91" t="str">
        <f t="shared" si="159"/>
        <v/>
      </c>
      <c r="F2531" s="295"/>
      <c r="G2531" s="88" t="str">
        <f t="shared" si="157"/>
        <v/>
      </c>
      <c r="H2531" s="88" t="str">
        <f t="shared" si="158"/>
        <v/>
      </c>
    </row>
    <row r="2532" spans="2:8" ht="11.25" customHeight="1" x14ac:dyDescent="0.2">
      <c r="B2532" s="91"/>
      <c r="C2532" s="92"/>
      <c r="D2532" s="293" t="str">
        <f t="shared" si="156"/>
        <v/>
      </c>
      <c r="E2532" s="91" t="str">
        <f t="shared" si="159"/>
        <v/>
      </c>
      <c r="F2532" s="295"/>
      <c r="G2532" s="88" t="str">
        <f t="shared" si="157"/>
        <v/>
      </c>
      <c r="H2532" s="88" t="str">
        <f t="shared" si="158"/>
        <v/>
      </c>
    </row>
    <row r="2533" spans="2:8" ht="11.25" customHeight="1" x14ac:dyDescent="0.2">
      <c r="B2533" s="91"/>
      <c r="C2533" s="92"/>
      <c r="D2533" s="293" t="str">
        <f t="shared" si="156"/>
        <v/>
      </c>
      <c r="E2533" s="91" t="str">
        <f t="shared" si="159"/>
        <v/>
      </c>
      <c r="F2533" s="295"/>
      <c r="G2533" s="88" t="str">
        <f t="shared" si="157"/>
        <v/>
      </c>
      <c r="H2533" s="88" t="str">
        <f t="shared" si="158"/>
        <v/>
      </c>
    </row>
    <row r="2534" spans="2:8" ht="11.25" customHeight="1" x14ac:dyDescent="0.2">
      <c r="B2534" s="91"/>
      <c r="C2534" s="92"/>
      <c r="D2534" s="293" t="str">
        <f t="shared" si="156"/>
        <v/>
      </c>
      <c r="E2534" s="91" t="str">
        <f t="shared" si="159"/>
        <v/>
      </c>
      <c r="F2534" s="295"/>
      <c r="G2534" s="88" t="str">
        <f t="shared" si="157"/>
        <v/>
      </c>
      <c r="H2534" s="88" t="str">
        <f t="shared" si="158"/>
        <v/>
      </c>
    </row>
    <row r="2535" spans="2:8" ht="11.25" customHeight="1" x14ac:dyDescent="0.2">
      <c r="B2535" s="91"/>
      <c r="C2535" s="92"/>
      <c r="D2535" s="293" t="str">
        <f t="shared" si="156"/>
        <v/>
      </c>
      <c r="E2535" s="91" t="str">
        <f t="shared" si="159"/>
        <v/>
      </c>
      <c r="F2535" s="295"/>
      <c r="G2535" s="88" t="str">
        <f t="shared" si="157"/>
        <v/>
      </c>
      <c r="H2535" s="88" t="str">
        <f t="shared" si="158"/>
        <v/>
      </c>
    </row>
    <row r="2536" spans="2:8" ht="11.25" customHeight="1" x14ac:dyDescent="0.2">
      <c r="B2536" s="91"/>
      <c r="C2536" s="92"/>
      <c r="D2536" s="293" t="str">
        <f t="shared" si="156"/>
        <v/>
      </c>
      <c r="E2536" s="91" t="str">
        <f t="shared" si="159"/>
        <v/>
      </c>
      <c r="F2536" s="295"/>
      <c r="G2536" s="88" t="str">
        <f t="shared" si="157"/>
        <v/>
      </c>
      <c r="H2536" s="88" t="str">
        <f t="shared" si="158"/>
        <v/>
      </c>
    </row>
    <row r="2537" spans="2:8" ht="11.25" customHeight="1" x14ac:dyDescent="0.2">
      <c r="B2537" s="91"/>
      <c r="C2537" s="92"/>
      <c r="D2537" s="293" t="str">
        <f t="shared" si="156"/>
        <v/>
      </c>
      <c r="E2537" s="91" t="str">
        <f t="shared" si="159"/>
        <v/>
      </c>
      <c r="F2537" s="295"/>
      <c r="G2537" s="88" t="str">
        <f t="shared" si="157"/>
        <v/>
      </c>
      <c r="H2537" s="88" t="str">
        <f t="shared" si="158"/>
        <v/>
      </c>
    </row>
    <row r="2538" spans="2:8" ht="11.25" customHeight="1" x14ac:dyDescent="0.2">
      <c r="B2538" s="91"/>
      <c r="C2538" s="92"/>
      <c r="D2538" s="293" t="str">
        <f t="shared" si="156"/>
        <v/>
      </c>
      <c r="E2538" s="91" t="str">
        <f t="shared" si="159"/>
        <v/>
      </c>
      <c r="F2538" s="295"/>
      <c r="G2538" s="88" t="str">
        <f t="shared" si="157"/>
        <v/>
      </c>
      <c r="H2538" s="88" t="str">
        <f t="shared" si="158"/>
        <v/>
      </c>
    </row>
    <row r="2539" spans="2:8" ht="11.25" customHeight="1" x14ac:dyDescent="0.2">
      <c r="B2539" s="91"/>
      <c r="C2539" s="92"/>
      <c r="D2539" s="293" t="str">
        <f t="shared" si="156"/>
        <v/>
      </c>
      <c r="E2539" s="91" t="str">
        <f t="shared" si="159"/>
        <v/>
      </c>
      <c r="F2539" s="295"/>
      <c r="G2539" s="88" t="str">
        <f t="shared" si="157"/>
        <v/>
      </c>
      <c r="H2539" s="88" t="str">
        <f t="shared" si="158"/>
        <v/>
      </c>
    </row>
    <row r="2540" spans="2:8" ht="11.25" customHeight="1" x14ac:dyDescent="0.2">
      <c r="B2540" s="91"/>
      <c r="C2540" s="92"/>
      <c r="D2540" s="293" t="str">
        <f t="shared" si="156"/>
        <v/>
      </c>
      <c r="E2540" s="91" t="str">
        <f t="shared" si="159"/>
        <v/>
      </c>
      <c r="F2540" s="295"/>
      <c r="G2540" s="88" t="str">
        <f t="shared" si="157"/>
        <v/>
      </c>
      <c r="H2540" s="88" t="str">
        <f t="shared" si="158"/>
        <v/>
      </c>
    </row>
    <row r="2541" spans="2:8" ht="11.25" customHeight="1" x14ac:dyDescent="0.2">
      <c r="B2541" s="91"/>
      <c r="C2541" s="92"/>
      <c r="D2541" s="293" t="str">
        <f t="shared" si="156"/>
        <v/>
      </c>
      <c r="E2541" s="91" t="str">
        <f t="shared" si="159"/>
        <v/>
      </c>
      <c r="F2541" s="295"/>
      <c r="G2541" s="88" t="str">
        <f t="shared" si="157"/>
        <v/>
      </c>
      <c r="H2541" s="88" t="str">
        <f t="shared" si="158"/>
        <v/>
      </c>
    </row>
    <row r="2542" spans="2:8" ht="11.25" customHeight="1" x14ac:dyDescent="0.2">
      <c r="B2542" s="91"/>
      <c r="C2542" s="92"/>
      <c r="D2542" s="293" t="str">
        <f t="shared" si="156"/>
        <v/>
      </c>
      <c r="E2542" s="91" t="str">
        <f t="shared" si="159"/>
        <v/>
      </c>
      <c r="F2542" s="295"/>
      <c r="G2542" s="88" t="str">
        <f t="shared" si="157"/>
        <v/>
      </c>
      <c r="H2542" s="88" t="str">
        <f t="shared" si="158"/>
        <v/>
      </c>
    </row>
    <row r="2543" spans="2:8" ht="11.25" customHeight="1" x14ac:dyDescent="0.2">
      <c r="B2543" s="91"/>
      <c r="C2543" s="92"/>
      <c r="D2543" s="293" t="str">
        <f t="shared" si="156"/>
        <v/>
      </c>
      <c r="E2543" s="91" t="str">
        <f t="shared" si="159"/>
        <v/>
      </c>
      <c r="F2543" s="295"/>
      <c r="G2543" s="88" t="str">
        <f t="shared" si="157"/>
        <v/>
      </c>
      <c r="H2543" s="88" t="str">
        <f t="shared" si="158"/>
        <v/>
      </c>
    </row>
    <row r="2544" spans="2:8" ht="11.25" customHeight="1" x14ac:dyDescent="0.2">
      <c r="B2544" s="91"/>
      <c r="C2544" s="92"/>
      <c r="D2544" s="293" t="str">
        <f t="shared" si="156"/>
        <v/>
      </c>
      <c r="E2544" s="91" t="str">
        <f t="shared" si="159"/>
        <v/>
      </c>
      <c r="F2544" s="295"/>
      <c r="G2544" s="88" t="str">
        <f t="shared" si="157"/>
        <v/>
      </c>
      <c r="H2544" s="88" t="str">
        <f t="shared" si="158"/>
        <v/>
      </c>
    </row>
    <row r="2545" spans="2:8" ht="11.25" customHeight="1" x14ac:dyDescent="0.2">
      <c r="B2545" s="91"/>
      <c r="C2545" s="92"/>
      <c r="D2545" s="293" t="str">
        <f t="shared" si="156"/>
        <v/>
      </c>
      <c r="E2545" s="91" t="str">
        <f t="shared" si="159"/>
        <v/>
      </c>
      <c r="F2545" s="295"/>
      <c r="G2545" s="88" t="str">
        <f t="shared" si="157"/>
        <v/>
      </c>
      <c r="H2545" s="88" t="str">
        <f t="shared" si="158"/>
        <v/>
      </c>
    </row>
    <row r="2546" spans="2:8" ht="11.25" customHeight="1" x14ac:dyDescent="0.2">
      <c r="B2546" s="91"/>
      <c r="C2546" s="92"/>
      <c r="D2546" s="293" t="str">
        <f t="shared" si="156"/>
        <v/>
      </c>
      <c r="E2546" s="91" t="str">
        <f t="shared" si="159"/>
        <v/>
      </c>
      <c r="F2546" s="295"/>
      <c r="G2546" s="88" t="str">
        <f t="shared" si="157"/>
        <v/>
      </c>
      <c r="H2546" s="88" t="str">
        <f t="shared" si="158"/>
        <v/>
      </c>
    </row>
    <row r="2547" spans="2:8" ht="11.25" customHeight="1" x14ac:dyDescent="0.2">
      <c r="B2547" s="91"/>
      <c r="C2547" s="92"/>
      <c r="D2547" s="293" t="str">
        <f t="shared" si="156"/>
        <v/>
      </c>
      <c r="E2547" s="91" t="str">
        <f t="shared" si="159"/>
        <v/>
      </c>
      <c r="F2547" s="295"/>
      <c r="G2547" s="88" t="str">
        <f t="shared" si="157"/>
        <v/>
      </c>
      <c r="H2547" s="88" t="str">
        <f t="shared" si="158"/>
        <v/>
      </c>
    </row>
    <row r="2548" spans="2:8" ht="11.25" customHeight="1" x14ac:dyDescent="0.2">
      <c r="B2548" s="91"/>
      <c r="C2548" s="92"/>
      <c r="D2548" s="293" t="str">
        <f t="shared" si="156"/>
        <v/>
      </c>
      <c r="E2548" s="91" t="str">
        <f t="shared" si="159"/>
        <v/>
      </c>
      <c r="F2548" s="295"/>
      <c r="G2548" s="88" t="str">
        <f t="shared" si="157"/>
        <v/>
      </c>
      <c r="H2548" s="88" t="str">
        <f t="shared" si="158"/>
        <v/>
      </c>
    </row>
    <row r="2549" spans="2:8" ht="11.25" customHeight="1" x14ac:dyDescent="0.2">
      <c r="B2549" s="91"/>
      <c r="C2549" s="92"/>
      <c r="D2549" s="293" t="str">
        <f t="shared" si="156"/>
        <v/>
      </c>
      <c r="E2549" s="91" t="str">
        <f t="shared" si="159"/>
        <v/>
      </c>
      <c r="F2549" s="295"/>
      <c r="G2549" s="88" t="str">
        <f t="shared" si="157"/>
        <v/>
      </c>
      <c r="H2549" s="88" t="str">
        <f t="shared" si="158"/>
        <v/>
      </c>
    </row>
    <row r="2550" spans="2:8" ht="11.25" customHeight="1" x14ac:dyDescent="0.2">
      <c r="B2550" s="91"/>
      <c r="C2550" s="92"/>
      <c r="D2550" s="293" t="str">
        <f t="shared" si="156"/>
        <v/>
      </c>
      <c r="E2550" s="91" t="str">
        <f t="shared" si="159"/>
        <v/>
      </c>
      <c r="F2550" s="295"/>
      <c r="G2550" s="88" t="str">
        <f t="shared" si="157"/>
        <v/>
      </c>
      <c r="H2550" s="88" t="str">
        <f t="shared" si="158"/>
        <v/>
      </c>
    </row>
    <row r="2551" spans="2:8" ht="11.25" customHeight="1" x14ac:dyDescent="0.2">
      <c r="B2551" s="91"/>
      <c r="C2551" s="92"/>
      <c r="D2551" s="293" t="str">
        <f t="shared" si="156"/>
        <v/>
      </c>
      <c r="E2551" s="91" t="str">
        <f t="shared" si="159"/>
        <v/>
      </c>
      <c r="F2551" s="295"/>
      <c r="G2551" s="88" t="str">
        <f t="shared" si="157"/>
        <v/>
      </c>
      <c r="H2551" s="88" t="str">
        <f t="shared" si="158"/>
        <v/>
      </c>
    </row>
    <row r="2552" spans="2:8" ht="11.25" customHeight="1" x14ac:dyDescent="0.2">
      <c r="B2552" s="91"/>
      <c r="C2552" s="92"/>
      <c r="D2552" s="293" t="str">
        <f t="shared" si="156"/>
        <v/>
      </c>
      <c r="E2552" s="91" t="str">
        <f t="shared" si="159"/>
        <v/>
      </c>
      <c r="F2552" s="295"/>
      <c r="G2552" s="88" t="str">
        <f t="shared" si="157"/>
        <v/>
      </c>
      <c r="H2552" s="88" t="str">
        <f t="shared" si="158"/>
        <v/>
      </c>
    </row>
    <row r="2553" spans="2:8" ht="11.25" customHeight="1" x14ac:dyDescent="0.2">
      <c r="B2553" s="91"/>
      <c r="C2553" s="92"/>
      <c r="D2553" s="293" t="str">
        <f t="shared" si="156"/>
        <v/>
      </c>
      <c r="E2553" s="91" t="str">
        <f t="shared" si="159"/>
        <v/>
      </c>
      <c r="F2553" s="295"/>
      <c r="G2553" s="88" t="str">
        <f t="shared" si="157"/>
        <v/>
      </c>
      <c r="H2553" s="88" t="str">
        <f t="shared" si="158"/>
        <v/>
      </c>
    </row>
    <row r="2554" spans="2:8" ht="11.25" customHeight="1" x14ac:dyDescent="0.2">
      <c r="B2554" s="91"/>
      <c r="C2554" s="92"/>
      <c r="D2554" s="293" t="str">
        <f t="shared" si="156"/>
        <v/>
      </c>
      <c r="E2554" s="91" t="str">
        <f t="shared" si="159"/>
        <v/>
      </c>
      <c r="F2554" s="295"/>
      <c r="G2554" s="88" t="str">
        <f t="shared" si="157"/>
        <v/>
      </c>
      <c r="H2554" s="88" t="str">
        <f t="shared" si="158"/>
        <v/>
      </c>
    </row>
    <row r="2555" spans="2:8" ht="11.25" customHeight="1" x14ac:dyDescent="0.2">
      <c r="B2555" s="91"/>
      <c r="C2555" s="92"/>
      <c r="D2555" s="293" t="str">
        <f t="shared" si="156"/>
        <v/>
      </c>
      <c r="E2555" s="91" t="str">
        <f t="shared" si="159"/>
        <v/>
      </c>
      <c r="F2555" s="295"/>
      <c r="G2555" s="88" t="str">
        <f t="shared" si="157"/>
        <v/>
      </c>
      <c r="H2555" s="88" t="str">
        <f t="shared" si="158"/>
        <v/>
      </c>
    </row>
    <row r="2556" spans="2:8" ht="11.25" customHeight="1" x14ac:dyDescent="0.2">
      <c r="B2556" s="91"/>
      <c r="C2556" s="92"/>
      <c r="D2556" s="293" t="str">
        <f t="shared" si="156"/>
        <v/>
      </c>
      <c r="E2556" s="91" t="str">
        <f t="shared" si="159"/>
        <v/>
      </c>
      <c r="F2556" s="295"/>
      <c r="G2556" s="88" t="str">
        <f t="shared" si="157"/>
        <v/>
      </c>
      <c r="H2556" s="88" t="str">
        <f t="shared" si="158"/>
        <v/>
      </c>
    </row>
    <row r="2557" spans="2:8" ht="11.25" customHeight="1" x14ac:dyDescent="0.2">
      <c r="B2557" s="91"/>
      <c r="C2557" s="92"/>
      <c r="D2557" s="293" t="str">
        <f t="shared" si="156"/>
        <v/>
      </c>
      <c r="E2557" s="91" t="str">
        <f t="shared" si="159"/>
        <v/>
      </c>
      <c r="F2557" s="295"/>
      <c r="G2557" s="88" t="str">
        <f t="shared" si="157"/>
        <v/>
      </c>
      <c r="H2557" s="88" t="str">
        <f t="shared" si="158"/>
        <v/>
      </c>
    </row>
    <row r="2558" spans="2:8" ht="11.25" customHeight="1" x14ac:dyDescent="0.2">
      <c r="B2558" s="91"/>
      <c r="C2558" s="92"/>
      <c r="D2558" s="293" t="str">
        <f t="shared" si="156"/>
        <v/>
      </c>
      <c r="E2558" s="91" t="str">
        <f t="shared" si="159"/>
        <v/>
      </c>
      <c r="F2558" s="295"/>
      <c r="G2558" s="88" t="str">
        <f t="shared" si="157"/>
        <v/>
      </c>
      <c r="H2558" s="88" t="str">
        <f t="shared" si="158"/>
        <v/>
      </c>
    </row>
    <row r="2559" spans="2:8" ht="11.25" customHeight="1" x14ac:dyDescent="0.2">
      <c r="B2559" s="91"/>
      <c r="C2559" s="92"/>
      <c r="D2559" s="293" t="str">
        <f t="shared" si="156"/>
        <v/>
      </c>
      <c r="E2559" s="91" t="str">
        <f t="shared" si="159"/>
        <v/>
      </c>
      <c r="F2559" s="295"/>
      <c r="G2559" s="88" t="str">
        <f t="shared" si="157"/>
        <v/>
      </c>
      <c r="H2559" s="88" t="str">
        <f t="shared" si="158"/>
        <v/>
      </c>
    </row>
    <row r="2560" spans="2:8" ht="11.25" customHeight="1" x14ac:dyDescent="0.2">
      <c r="B2560" s="91"/>
      <c r="C2560" s="92"/>
      <c r="D2560" s="293" t="str">
        <f t="shared" si="156"/>
        <v/>
      </c>
      <c r="E2560" s="91" t="str">
        <f t="shared" si="159"/>
        <v/>
      </c>
      <c r="F2560" s="295"/>
      <c r="G2560" s="88" t="str">
        <f t="shared" si="157"/>
        <v/>
      </c>
      <c r="H2560" s="88" t="str">
        <f t="shared" si="158"/>
        <v/>
      </c>
    </row>
    <row r="2561" spans="2:8" ht="11.25" customHeight="1" x14ac:dyDescent="0.2">
      <c r="B2561" s="91"/>
      <c r="C2561" s="92"/>
      <c r="D2561" s="293" t="str">
        <f t="shared" si="156"/>
        <v/>
      </c>
      <c r="E2561" s="91" t="str">
        <f t="shared" si="159"/>
        <v/>
      </c>
      <c r="F2561" s="295"/>
      <c r="G2561" s="88" t="str">
        <f t="shared" si="157"/>
        <v/>
      </c>
      <c r="H2561" s="88" t="str">
        <f t="shared" si="158"/>
        <v/>
      </c>
    </row>
    <row r="2562" spans="2:8" ht="11.25" customHeight="1" x14ac:dyDescent="0.2">
      <c r="B2562" s="91"/>
      <c r="C2562" s="92"/>
      <c r="D2562" s="293" t="str">
        <f t="shared" si="156"/>
        <v/>
      </c>
      <c r="E2562" s="91" t="str">
        <f t="shared" si="159"/>
        <v/>
      </c>
      <c r="F2562" s="295"/>
      <c r="G2562" s="88" t="str">
        <f t="shared" si="157"/>
        <v/>
      </c>
      <c r="H2562" s="88" t="str">
        <f t="shared" si="158"/>
        <v/>
      </c>
    </row>
    <row r="2563" spans="2:8" ht="11.25" customHeight="1" x14ac:dyDescent="0.2">
      <c r="B2563" s="91"/>
      <c r="C2563" s="92"/>
      <c r="D2563" s="293" t="str">
        <f t="shared" si="156"/>
        <v/>
      </c>
      <c r="E2563" s="91" t="str">
        <f t="shared" si="159"/>
        <v/>
      </c>
      <c r="F2563" s="295"/>
      <c r="G2563" s="88" t="str">
        <f t="shared" si="157"/>
        <v/>
      </c>
      <c r="H2563" s="88" t="str">
        <f t="shared" si="158"/>
        <v/>
      </c>
    </row>
    <row r="2564" spans="2:8" ht="11.25" customHeight="1" x14ac:dyDescent="0.2">
      <c r="B2564" s="91"/>
      <c r="C2564" s="92"/>
      <c r="D2564" s="293" t="str">
        <f t="shared" si="156"/>
        <v/>
      </c>
      <c r="E2564" s="91" t="str">
        <f t="shared" si="159"/>
        <v/>
      </c>
      <c r="F2564" s="295"/>
      <c r="G2564" s="88" t="str">
        <f t="shared" si="157"/>
        <v/>
      </c>
      <c r="H2564" s="88" t="str">
        <f t="shared" si="158"/>
        <v/>
      </c>
    </row>
    <row r="2565" spans="2:8" ht="11.25" customHeight="1" x14ac:dyDescent="0.2">
      <c r="B2565" s="91"/>
      <c r="C2565" s="92"/>
      <c r="D2565" s="293" t="str">
        <f t="shared" si="156"/>
        <v/>
      </c>
      <c r="E2565" s="91" t="str">
        <f t="shared" si="159"/>
        <v/>
      </c>
      <c r="F2565" s="295"/>
      <c r="G2565" s="88" t="str">
        <f t="shared" si="157"/>
        <v/>
      </c>
      <c r="H2565" s="88" t="str">
        <f t="shared" si="158"/>
        <v/>
      </c>
    </row>
    <row r="2566" spans="2:8" ht="11.25" customHeight="1" x14ac:dyDescent="0.2">
      <c r="B2566" s="91"/>
      <c r="C2566" s="92"/>
      <c r="D2566" s="293" t="str">
        <f t="shared" si="156"/>
        <v/>
      </c>
      <c r="E2566" s="91" t="str">
        <f t="shared" si="159"/>
        <v/>
      </c>
      <c r="F2566" s="295"/>
      <c r="G2566" s="88" t="str">
        <f t="shared" si="157"/>
        <v/>
      </c>
      <c r="H2566" s="88" t="str">
        <f t="shared" si="158"/>
        <v/>
      </c>
    </row>
    <row r="2567" spans="2:8" ht="11.25" customHeight="1" x14ac:dyDescent="0.2">
      <c r="B2567" s="91"/>
      <c r="C2567" s="92"/>
      <c r="D2567" s="293" t="str">
        <f t="shared" si="156"/>
        <v/>
      </c>
      <c r="E2567" s="91" t="str">
        <f t="shared" si="159"/>
        <v/>
      </c>
      <c r="F2567" s="295"/>
      <c r="G2567" s="88" t="str">
        <f t="shared" si="157"/>
        <v/>
      </c>
      <c r="H2567" s="88" t="str">
        <f t="shared" si="158"/>
        <v/>
      </c>
    </row>
    <row r="2568" spans="2:8" ht="11.25" customHeight="1" x14ac:dyDescent="0.2">
      <c r="B2568" s="91"/>
      <c r="C2568" s="92"/>
      <c r="D2568" s="293" t="str">
        <f t="shared" si="156"/>
        <v/>
      </c>
      <c r="E2568" s="91" t="str">
        <f t="shared" si="159"/>
        <v/>
      </c>
      <c r="F2568" s="295"/>
      <c r="G2568" s="88" t="str">
        <f t="shared" si="157"/>
        <v/>
      </c>
      <c r="H2568" s="88" t="str">
        <f t="shared" si="158"/>
        <v/>
      </c>
    </row>
    <row r="2569" spans="2:8" ht="11.25" customHeight="1" x14ac:dyDescent="0.2">
      <c r="B2569" s="91"/>
      <c r="C2569" s="92"/>
      <c r="D2569" s="293" t="str">
        <f t="shared" si="156"/>
        <v/>
      </c>
      <c r="E2569" s="91" t="str">
        <f t="shared" si="159"/>
        <v/>
      </c>
      <c r="F2569" s="295"/>
      <c r="G2569" s="88" t="str">
        <f t="shared" si="157"/>
        <v/>
      </c>
      <c r="H2569" s="88" t="str">
        <f t="shared" si="158"/>
        <v/>
      </c>
    </row>
    <row r="2570" spans="2:8" ht="11.25" customHeight="1" x14ac:dyDescent="0.2">
      <c r="B2570" s="91"/>
      <c r="C2570" s="92"/>
      <c r="D2570" s="293" t="str">
        <f t="shared" si="156"/>
        <v/>
      </c>
      <c r="E2570" s="91" t="str">
        <f t="shared" si="159"/>
        <v/>
      </c>
      <c r="F2570" s="295"/>
      <c r="G2570" s="88" t="str">
        <f t="shared" si="157"/>
        <v/>
      </c>
      <c r="H2570" s="88" t="str">
        <f t="shared" si="158"/>
        <v/>
      </c>
    </row>
    <row r="2571" spans="2:8" ht="11.25" customHeight="1" x14ac:dyDescent="0.2">
      <c r="B2571" s="91"/>
      <c r="C2571" s="92"/>
      <c r="D2571" s="293" t="str">
        <f t="shared" si="156"/>
        <v/>
      </c>
      <c r="E2571" s="91" t="str">
        <f t="shared" si="159"/>
        <v/>
      </c>
      <c r="F2571" s="295"/>
      <c r="G2571" s="88" t="str">
        <f t="shared" si="157"/>
        <v/>
      </c>
      <c r="H2571" s="88" t="str">
        <f t="shared" si="158"/>
        <v/>
      </c>
    </row>
    <row r="2572" spans="2:8" ht="11.25" customHeight="1" x14ac:dyDescent="0.2">
      <c r="B2572" s="91"/>
      <c r="C2572" s="92"/>
      <c r="D2572" s="293" t="str">
        <f t="shared" si="156"/>
        <v/>
      </c>
      <c r="E2572" s="91" t="str">
        <f t="shared" si="159"/>
        <v/>
      </c>
      <c r="F2572" s="295"/>
      <c r="G2572" s="88" t="str">
        <f t="shared" si="157"/>
        <v/>
      </c>
      <c r="H2572" s="88" t="str">
        <f t="shared" si="158"/>
        <v/>
      </c>
    </row>
    <row r="2573" spans="2:8" ht="11.25" customHeight="1" x14ac:dyDescent="0.2">
      <c r="B2573" s="91"/>
      <c r="C2573" s="92"/>
      <c r="D2573" s="293" t="str">
        <f t="shared" si="156"/>
        <v/>
      </c>
      <c r="E2573" s="91" t="str">
        <f t="shared" si="159"/>
        <v/>
      </c>
      <c r="F2573" s="295"/>
      <c r="G2573" s="88" t="str">
        <f t="shared" si="157"/>
        <v/>
      </c>
      <c r="H2573" s="88" t="str">
        <f t="shared" si="158"/>
        <v/>
      </c>
    </row>
    <row r="2574" spans="2:8" ht="11.25" customHeight="1" x14ac:dyDescent="0.2">
      <c r="B2574" s="91"/>
      <c r="C2574" s="92"/>
      <c r="D2574" s="293" t="str">
        <f t="shared" si="156"/>
        <v/>
      </c>
      <c r="E2574" s="91" t="str">
        <f t="shared" si="159"/>
        <v/>
      </c>
      <c r="F2574" s="295"/>
      <c r="G2574" s="88" t="str">
        <f t="shared" si="157"/>
        <v/>
      </c>
      <c r="H2574" s="88" t="str">
        <f t="shared" si="158"/>
        <v/>
      </c>
    </row>
    <row r="2575" spans="2:8" ht="11.25" customHeight="1" x14ac:dyDescent="0.2">
      <c r="B2575" s="91"/>
      <c r="C2575" s="92"/>
      <c r="D2575" s="293" t="str">
        <f t="shared" si="156"/>
        <v/>
      </c>
      <c r="E2575" s="91" t="str">
        <f t="shared" si="159"/>
        <v/>
      </c>
      <c r="F2575" s="295"/>
      <c r="G2575" s="88" t="str">
        <f t="shared" si="157"/>
        <v/>
      </c>
      <c r="H2575" s="88" t="str">
        <f t="shared" si="158"/>
        <v/>
      </c>
    </row>
    <row r="2576" spans="2:8" ht="11.25" customHeight="1" x14ac:dyDescent="0.2">
      <c r="B2576" s="91"/>
      <c r="C2576" s="92"/>
      <c r="D2576" s="293" t="str">
        <f t="shared" si="156"/>
        <v/>
      </c>
      <c r="E2576" s="91" t="str">
        <f t="shared" si="159"/>
        <v/>
      </c>
      <c r="F2576" s="295"/>
      <c r="G2576" s="88" t="str">
        <f t="shared" si="157"/>
        <v/>
      </c>
      <c r="H2576" s="88" t="str">
        <f t="shared" si="158"/>
        <v/>
      </c>
    </row>
    <row r="2577" spans="2:8" ht="11.25" customHeight="1" x14ac:dyDescent="0.2">
      <c r="B2577" s="91"/>
      <c r="C2577" s="92"/>
      <c r="D2577" s="293" t="str">
        <f t="shared" si="156"/>
        <v/>
      </c>
      <c r="E2577" s="91" t="str">
        <f t="shared" si="159"/>
        <v/>
      </c>
      <c r="F2577" s="295"/>
      <c r="G2577" s="88" t="str">
        <f t="shared" si="157"/>
        <v/>
      </c>
      <c r="H2577" s="88" t="str">
        <f t="shared" si="158"/>
        <v/>
      </c>
    </row>
    <row r="2578" spans="2:8" ht="11.25" customHeight="1" x14ac:dyDescent="0.2">
      <c r="B2578" s="91"/>
      <c r="C2578" s="92"/>
      <c r="D2578" s="293" t="str">
        <f t="shared" si="156"/>
        <v/>
      </c>
      <c r="E2578" s="91" t="str">
        <f t="shared" si="159"/>
        <v/>
      </c>
      <c r="F2578" s="295"/>
      <c r="G2578" s="88" t="str">
        <f t="shared" si="157"/>
        <v/>
      </c>
      <c r="H2578" s="88" t="str">
        <f t="shared" si="158"/>
        <v/>
      </c>
    </row>
    <row r="2579" spans="2:8" ht="11.25" customHeight="1" x14ac:dyDescent="0.2">
      <c r="B2579" s="91"/>
      <c r="C2579" s="92"/>
      <c r="D2579" s="293" t="str">
        <f t="shared" si="156"/>
        <v/>
      </c>
      <c r="E2579" s="91" t="str">
        <f t="shared" si="159"/>
        <v/>
      </c>
      <c r="F2579" s="295"/>
      <c r="G2579" s="88" t="str">
        <f t="shared" si="157"/>
        <v/>
      </c>
      <c r="H2579" s="88" t="str">
        <f t="shared" si="158"/>
        <v/>
      </c>
    </row>
    <row r="2580" spans="2:8" ht="11.25" customHeight="1" x14ac:dyDescent="0.2">
      <c r="B2580" s="91"/>
      <c r="C2580" s="92"/>
      <c r="D2580" s="293" t="str">
        <f t="shared" si="156"/>
        <v/>
      </c>
      <c r="E2580" s="91" t="str">
        <f t="shared" si="159"/>
        <v/>
      </c>
      <c r="F2580" s="295"/>
      <c r="G2580" s="88" t="str">
        <f t="shared" si="157"/>
        <v/>
      </c>
      <c r="H2580" s="88" t="str">
        <f t="shared" si="158"/>
        <v/>
      </c>
    </row>
    <row r="2581" spans="2:8" ht="11.25" customHeight="1" x14ac:dyDescent="0.2">
      <c r="B2581" s="91"/>
      <c r="C2581" s="92"/>
      <c r="D2581" s="293" t="str">
        <f t="shared" si="156"/>
        <v/>
      </c>
      <c r="E2581" s="91" t="str">
        <f t="shared" si="159"/>
        <v/>
      </c>
      <c r="F2581" s="295"/>
      <c r="G2581" s="88" t="str">
        <f t="shared" si="157"/>
        <v/>
      </c>
      <c r="H2581" s="88" t="str">
        <f t="shared" si="158"/>
        <v/>
      </c>
    </row>
    <row r="2582" spans="2:8" ht="11.25" customHeight="1" x14ac:dyDescent="0.2">
      <c r="B2582" s="91"/>
      <c r="C2582" s="92"/>
      <c r="D2582" s="293" t="str">
        <f t="shared" si="156"/>
        <v/>
      </c>
      <c r="E2582" s="91" t="str">
        <f t="shared" si="159"/>
        <v/>
      </c>
      <c r="F2582" s="295"/>
      <c r="G2582" s="88" t="str">
        <f t="shared" si="157"/>
        <v/>
      </c>
      <c r="H2582" s="88" t="str">
        <f t="shared" si="158"/>
        <v/>
      </c>
    </row>
    <row r="2583" spans="2:8" ht="11.25" customHeight="1" x14ac:dyDescent="0.2">
      <c r="B2583" s="91"/>
      <c r="C2583" s="92"/>
      <c r="D2583" s="293" t="str">
        <f t="shared" si="156"/>
        <v/>
      </c>
      <c r="E2583" s="91" t="str">
        <f t="shared" si="159"/>
        <v/>
      </c>
      <c r="F2583" s="295"/>
      <c r="G2583" s="88" t="str">
        <f t="shared" si="157"/>
        <v/>
      </c>
      <c r="H2583" s="88" t="str">
        <f t="shared" si="158"/>
        <v/>
      </c>
    </row>
    <row r="2584" spans="2:8" ht="11.25" customHeight="1" x14ac:dyDescent="0.2">
      <c r="B2584" s="91"/>
      <c r="C2584" s="92"/>
      <c r="D2584" s="293" t="str">
        <f t="shared" ref="D2584:D2647" si="160">IF($B2584="","","SP_LASTSALEPRICE")</f>
        <v/>
      </c>
      <c r="E2584" s="91" t="str">
        <f t="shared" si="159"/>
        <v/>
      </c>
      <c r="F2584" s="295"/>
      <c r="G2584" s="88" t="str">
        <f t="shared" ref="G2584:G2647" si="161">IF(OR($C2584="",$C2585=""),"",IFERROR((C2584/C2585-1)*100,0))</f>
        <v/>
      </c>
      <c r="H2584" s="88" t="str">
        <f t="shared" ref="H2584:H2647" si="162">IF(OR($F2584="",$F2585=""),"",IFERROR((F2584/F2585-1)*100,0))</f>
        <v/>
      </c>
    </row>
    <row r="2585" spans="2:8" ht="11.25" customHeight="1" x14ac:dyDescent="0.2">
      <c r="B2585" s="91"/>
      <c r="C2585" s="92"/>
      <c r="D2585" s="293" t="str">
        <f t="shared" si="160"/>
        <v/>
      </c>
      <c r="E2585" s="91" t="str">
        <f t="shared" ref="E2585:E2648" si="163">IF($B2585="","",IF(WEEKDAY($B2585,11)=6,$B2585-1,IF(WEEKDAY($B2585,11)=7,$B2585-2,$B2585)))</f>
        <v/>
      </c>
      <c r="F2585" s="295"/>
      <c r="G2585" s="88" t="str">
        <f t="shared" si="161"/>
        <v/>
      </c>
      <c r="H2585" s="88" t="str">
        <f t="shared" si="162"/>
        <v/>
      </c>
    </row>
    <row r="2586" spans="2:8" ht="11.25" customHeight="1" x14ac:dyDescent="0.2">
      <c r="B2586" s="91"/>
      <c r="C2586" s="92"/>
      <c r="D2586" s="293" t="str">
        <f t="shared" si="160"/>
        <v/>
      </c>
      <c r="E2586" s="91" t="str">
        <f t="shared" si="163"/>
        <v/>
      </c>
      <c r="F2586" s="295"/>
      <c r="G2586" s="88" t="str">
        <f t="shared" si="161"/>
        <v/>
      </c>
      <c r="H2586" s="88" t="str">
        <f t="shared" si="162"/>
        <v/>
      </c>
    </row>
    <row r="2587" spans="2:8" ht="11.25" customHeight="1" x14ac:dyDescent="0.2">
      <c r="B2587" s="91"/>
      <c r="C2587" s="92"/>
      <c r="D2587" s="293" t="str">
        <f t="shared" si="160"/>
        <v/>
      </c>
      <c r="E2587" s="91" t="str">
        <f t="shared" si="163"/>
        <v/>
      </c>
      <c r="F2587" s="295"/>
      <c r="G2587" s="88" t="str">
        <f t="shared" si="161"/>
        <v/>
      </c>
      <c r="H2587" s="88" t="str">
        <f t="shared" si="162"/>
        <v/>
      </c>
    </row>
    <row r="2588" spans="2:8" ht="11.25" customHeight="1" x14ac:dyDescent="0.2">
      <c r="B2588" s="91"/>
      <c r="C2588" s="92"/>
      <c r="D2588" s="293" t="str">
        <f t="shared" si="160"/>
        <v/>
      </c>
      <c r="E2588" s="91" t="str">
        <f t="shared" si="163"/>
        <v/>
      </c>
      <c r="F2588" s="295"/>
      <c r="G2588" s="88" t="str">
        <f t="shared" si="161"/>
        <v/>
      </c>
      <c r="H2588" s="88" t="str">
        <f t="shared" si="162"/>
        <v/>
      </c>
    </row>
    <row r="2589" spans="2:8" ht="11.25" customHeight="1" x14ac:dyDescent="0.2">
      <c r="B2589" s="91"/>
      <c r="C2589" s="92"/>
      <c r="D2589" s="293" t="str">
        <f t="shared" si="160"/>
        <v/>
      </c>
      <c r="E2589" s="91" t="str">
        <f t="shared" si="163"/>
        <v/>
      </c>
      <c r="F2589" s="295"/>
      <c r="G2589" s="88" t="str">
        <f t="shared" si="161"/>
        <v/>
      </c>
      <c r="H2589" s="88" t="str">
        <f t="shared" si="162"/>
        <v/>
      </c>
    </row>
    <row r="2590" spans="2:8" ht="11.25" customHeight="1" x14ac:dyDescent="0.2">
      <c r="B2590" s="91"/>
      <c r="C2590" s="92"/>
      <c r="D2590" s="293" t="str">
        <f t="shared" si="160"/>
        <v/>
      </c>
      <c r="E2590" s="91" t="str">
        <f t="shared" si="163"/>
        <v/>
      </c>
      <c r="F2590" s="295"/>
      <c r="G2590" s="88" t="str">
        <f t="shared" si="161"/>
        <v/>
      </c>
      <c r="H2590" s="88" t="str">
        <f t="shared" si="162"/>
        <v/>
      </c>
    </row>
    <row r="2591" spans="2:8" ht="11.25" customHeight="1" x14ac:dyDescent="0.2">
      <c r="B2591" s="91"/>
      <c r="C2591" s="92"/>
      <c r="D2591" s="293" t="str">
        <f t="shared" si="160"/>
        <v/>
      </c>
      <c r="E2591" s="91" t="str">
        <f t="shared" si="163"/>
        <v/>
      </c>
      <c r="F2591" s="295"/>
      <c r="G2591" s="88" t="str">
        <f t="shared" si="161"/>
        <v/>
      </c>
      <c r="H2591" s="88" t="str">
        <f t="shared" si="162"/>
        <v/>
      </c>
    </row>
    <row r="2592" spans="2:8" ht="11.25" customHeight="1" x14ac:dyDescent="0.2">
      <c r="B2592" s="91"/>
      <c r="C2592" s="92"/>
      <c r="D2592" s="293" t="str">
        <f t="shared" si="160"/>
        <v/>
      </c>
      <c r="E2592" s="91" t="str">
        <f t="shared" si="163"/>
        <v/>
      </c>
      <c r="F2592" s="295"/>
      <c r="G2592" s="88" t="str">
        <f t="shared" si="161"/>
        <v/>
      </c>
      <c r="H2592" s="88" t="str">
        <f t="shared" si="162"/>
        <v/>
      </c>
    </row>
    <row r="2593" spans="2:8" ht="11.25" customHeight="1" x14ac:dyDescent="0.2">
      <c r="B2593" s="91"/>
      <c r="C2593" s="92"/>
      <c r="D2593" s="293" t="str">
        <f t="shared" si="160"/>
        <v/>
      </c>
      <c r="E2593" s="91" t="str">
        <f t="shared" si="163"/>
        <v/>
      </c>
      <c r="F2593" s="295"/>
      <c r="G2593" s="88" t="str">
        <f t="shared" si="161"/>
        <v/>
      </c>
      <c r="H2593" s="88" t="str">
        <f t="shared" si="162"/>
        <v/>
      </c>
    </row>
    <row r="2594" spans="2:8" ht="11.25" customHeight="1" x14ac:dyDescent="0.2">
      <c r="B2594" s="91"/>
      <c r="C2594" s="92"/>
      <c r="D2594" s="293" t="str">
        <f t="shared" si="160"/>
        <v/>
      </c>
      <c r="E2594" s="91" t="str">
        <f t="shared" si="163"/>
        <v/>
      </c>
      <c r="F2594" s="295"/>
      <c r="G2594" s="88" t="str">
        <f t="shared" si="161"/>
        <v/>
      </c>
      <c r="H2594" s="88" t="str">
        <f t="shared" si="162"/>
        <v/>
      </c>
    </row>
    <row r="2595" spans="2:8" ht="11.25" customHeight="1" x14ac:dyDescent="0.2">
      <c r="B2595" s="91"/>
      <c r="C2595" s="92"/>
      <c r="D2595" s="293" t="str">
        <f t="shared" si="160"/>
        <v/>
      </c>
      <c r="E2595" s="91" t="str">
        <f t="shared" si="163"/>
        <v/>
      </c>
      <c r="F2595" s="295"/>
      <c r="G2595" s="88" t="str">
        <f t="shared" si="161"/>
        <v/>
      </c>
      <c r="H2595" s="88" t="str">
        <f t="shared" si="162"/>
        <v/>
      </c>
    </row>
    <row r="2596" spans="2:8" ht="11.25" customHeight="1" x14ac:dyDescent="0.2">
      <c r="B2596" s="91"/>
      <c r="C2596" s="92"/>
      <c r="D2596" s="293" t="str">
        <f t="shared" si="160"/>
        <v/>
      </c>
      <c r="E2596" s="91" t="str">
        <f t="shared" si="163"/>
        <v/>
      </c>
      <c r="F2596" s="295"/>
      <c r="G2596" s="88" t="str">
        <f t="shared" si="161"/>
        <v/>
      </c>
      <c r="H2596" s="88" t="str">
        <f t="shared" si="162"/>
        <v/>
      </c>
    </row>
    <row r="2597" spans="2:8" ht="11.25" customHeight="1" x14ac:dyDescent="0.2">
      <c r="B2597" s="91"/>
      <c r="C2597" s="92"/>
      <c r="D2597" s="293" t="str">
        <f t="shared" si="160"/>
        <v/>
      </c>
      <c r="E2597" s="91" t="str">
        <f t="shared" si="163"/>
        <v/>
      </c>
      <c r="F2597" s="295"/>
      <c r="G2597" s="88" t="str">
        <f t="shared" si="161"/>
        <v/>
      </c>
      <c r="H2597" s="88" t="str">
        <f t="shared" si="162"/>
        <v/>
      </c>
    </row>
    <row r="2598" spans="2:8" ht="11.25" customHeight="1" x14ac:dyDescent="0.2">
      <c r="B2598" s="91"/>
      <c r="C2598" s="92"/>
      <c r="D2598" s="293" t="str">
        <f t="shared" si="160"/>
        <v/>
      </c>
      <c r="E2598" s="91" t="str">
        <f t="shared" si="163"/>
        <v/>
      </c>
      <c r="F2598" s="295"/>
      <c r="G2598" s="88" t="str">
        <f t="shared" si="161"/>
        <v/>
      </c>
      <c r="H2598" s="88" t="str">
        <f t="shared" si="162"/>
        <v/>
      </c>
    </row>
    <row r="2599" spans="2:8" ht="11.25" customHeight="1" x14ac:dyDescent="0.2">
      <c r="B2599" s="91"/>
      <c r="C2599" s="92"/>
      <c r="D2599" s="293" t="str">
        <f t="shared" si="160"/>
        <v/>
      </c>
      <c r="E2599" s="91" t="str">
        <f t="shared" si="163"/>
        <v/>
      </c>
      <c r="F2599" s="295"/>
      <c r="G2599" s="88" t="str">
        <f t="shared" si="161"/>
        <v/>
      </c>
      <c r="H2599" s="88" t="str">
        <f t="shared" si="162"/>
        <v/>
      </c>
    </row>
    <row r="2600" spans="2:8" ht="11.25" customHeight="1" x14ac:dyDescent="0.2">
      <c r="B2600" s="91"/>
      <c r="C2600" s="92"/>
      <c r="D2600" s="293" t="str">
        <f t="shared" si="160"/>
        <v/>
      </c>
      <c r="E2600" s="91" t="str">
        <f t="shared" si="163"/>
        <v/>
      </c>
      <c r="F2600" s="295"/>
      <c r="G2600" s="88" t="str">
        <f t="shared" si="161"/>
        <v/>
      </c>
      <c r="H2600" s="88" t="str">
        <f t="shared" si="162"/>
        <v/>
      </c>
    </row>
    <row r="2601" spans="2:8" ht="11.25" customHeight="1" x14ac:dyDescent="0.2">
      <c r="B2601" s="91"/>
      <c r="C2601" s="92"/>
      <c r="D2601" s="293" t="str">
        <f t="shared" si="160"/>
        <v/>
      </c>
      <c r="E2601" s="91" t="str">
        <f t="shared" si="163"/>
        <v/>
      </c>
      <c r="F2601" s="295"/>
      <c r="G2601" s="88" t="str">
        <f t="shared" si="161"/>
        <v/>
      </c>
      <c r="H2601" s="88" t="str">
        <f t="shared" si="162"/>
        <v/>
      </c>
    </row>
    <row r="2602" spans="2:8" ht="11.25" customHeight="1" x14ac:dyDescent="0.2">
      <c r="B2602" s="91"/>
      <c r="C2602" s="92"/>
      <c r="D2602" s="293" t="str">
        <f t="shared" si="160"/>
        <v/>
      </c>
      <c r="E2602" s="91" t="str">
        <f t="shared" si="163"/>
        <v/>
      </c>
      <c r="F2602" s="295"/>
      <c r="G2602" s="88" t="str">
        <f t="shared" si="161"/>
        <v/>
      </c>
      <c r="H2602" s="88" t="str">
        <f t="shared" si="162"/>
        <v/>
      </c>
    </row>
    <row r="2603" spans="2:8" ht="11.25" customHeight="1" x14ac:dyDescent="0.2">
      <c r="B2603" s="91"/>
      <c r="C2603" s="92"/>
      <c r="D2603" s="293" t="str">
        <f t="shared" si="160"/>
        <v/>
      </c>
      <c r="E2603" s="91" t="str">
        <f t="shared" si="163"/>
        <v/>
      </c>
      <c r="F2603" s="295"/>
      <c r="G2603" s="88" t="str">
        <f t="shared" si="161"/>
        <v/>
      </c>
      <c r="H2603" s="88" t="str">
        <f t="shared" si="162"/>
        <v/>
      </c>
    </row>
    <row r="2604" spans="2:8" ht="11.25" customHeight="1" x14ac:dyDescent="0.2">
      <c r="B2604" s="91"/>
      <c r="C2604" s="92"/>
      <c r="D2604" s="293" t="str">
        <f t="shared" si="160"/>
        <v/>
      </c>
      <c r="E2604" s="91" t="str">
        <f t="shared" si="163"/>
        <v/>
      </c>
      <c r="F2604" s="295"/>
      <c r="G2604" s="88" t="str">
        <f t="shared" si="161"/>
        <v/>
      </c>
      <c r="H2604" s="88" t="str">
        <f t="shared" si="162"/>
        <v/>
      </c>
    </row>
    <row r="2605" spans="2:8" ht="11.25" customHeight="1" x14ac:dyDescent="0.2">
      <c r="B2605" s="91"/>
      <c r="C2605" s="92"/>
      <c r="D2605" s="293" t="str">
        <f t="shared" si="160"/>
        <v/>
      </c>
      <c r="E2605" s="91" t="str">
        <f t="shared" si="163"/>
        <v/>
      </c>
      <c r="F2605" s="295"/>
      <c r="G2605" s="88" t="str">
        <f t="shared" si="161"/>
        <v/>
      </c>
      <c r="H2605" s="88" t="str">
        <f t="shared" si="162"/>
        <v/>
      </c>
    </row>
    <row r="2606" spans="2:8" ht="11.25" customHeight="1" x14ac:dyDescent="0.2">
      <c r="B2606" s="91"/>
      <c r="C2606" s="92"/>
      <c r="D2606" s="293" t="str">
        <f t="shared" si="160"/>
        <v/>
      </c>
      <c r="E2606" s="91" t="str">
        <f t="shared" si="163"/>
        <v/>
      </c>
      <c r="F2606" s="295"/>
      <c r="G2606" s="88" t="str">
        <f t="shared" si="161"/>
        <v/>
      </c>
      <c r="H2606" s="88" t="str">
        <f t="shared" si="162"/>
        <v/>
      </c>
    </row>
    <row r="2607" spans="2:8" ht="11.25" customHeight="1" x14ac:dyDescent="0.2">
      <c r="B2607" s="91"/>
      <c r="C2607" s="92"/>
      <c r="D2607" s="293" t="str">
        <f t="shared" si="160"/>
        <v/>
      </c>
      <c r="E2607" s="91" t="str">
        <f t="shared" si="163"/>
        <v/>
      </c>
      <c r="F2607" s="295"/>
      <c r="G2607" s="88" t="str">
        <f t="shared" si="161"/>
        <v/>
      </c>
      <c r="H2607" s="88" t="str">
        <f t="shared" si="162"/>
        <v/>
      </c>
    </row>
    <row r="2608" spans="2:8" ht="11.25" customHeight="1" x14ac:dyDescent="0.2">
      <c r="B2608" s="91"/>
      <c r="C2608" s="92"/>
      <c r="D2608" s="293" t="str">
        <f t="shared" si="160"/>
        <v/>
      </c>
      <c r="E2608" s="91" t="str">
        <f t="shared" si="163"/>
        <v/>
      </c>
      <c r="F2608" s="295"/>
      <c r="G2608" s="88" t="str">
        <f t="shared" si="161"/>
        <v/>
      </c>
      <c r="H2608" s="88" t="str">
        <f t="shared" si="162"/>
        <v/>
      </c>
    </row>
    <row r="2609" spans="2:8" ht="11.25" customHeight="1" x14ac:dyDescent="0.2">
      <c r="B2609" s="91"/>
      <c r="C2609" s="92"/>
      <c r="D2609" s="293" t="str">
        <f t="shared" si="160"/>
        <v/>
      </c>
      <c r="E2609" s="91" t="str">
        <f t="shared" si="163"/>
        <v/>
      </c>
      <c r="F2609" s="295"/>
      <c r="G2609" s="88" t="str">
        <f t="shared" si="161"/>
        <v/>
      </c>
      <c r="H2609" s="88" t="str">
        <f t="shared" si="162"/>
        <v/>
      </c>
    </row>
    <row r="2610" spans="2:8" ht="11.25" customHeight="1" x14ac:dyDescent="0.2">
      <c r="B2610" s="91"/>
      <c r="C2610" s="92"/>
      <c r="D2610" s="293" t="str">
        <f t="shared" si="160"/>
        <v/>
      </c>
      <c r="E2610" s="91" t="str">
        <f t="shared" si="163"/>
        <v/>
      </c>
      <c r="F2610" s="295"/>
      <c r="G2610" s="88" t="str">
        <f t="shared" si="161"/>
        <v/>
      </c>
      <c r="H2610" s="88" t="str">
        <f t="shared" si="162"/>
        <v/>
      </c>
    </row>
    <row r="2611" spans="2:8" ht="11.25" customHeight="1" x14ac:dyDescent="0.2">
      <c r="B2611" s="91"/>
      <c r="C2611" s="92"/>
      <c r="D2611" s="293" t="str">
        <f t="shared" si="160"/>
        <v/>
      </c>
      <c r="E2611" s="91" t="str">
        <f t="shared" si="163"/>
        <v/>
      </c>
      <c r="F2611" s="295"/>
      <c r="G2611" s="88" t="str">
        <f t="shared" si="161"/>
        <v/>
      </c>
      <c r="H2611" s="88" t="str">
        <f t="shared" si="162"/>
        <v/>
      </c>
    </row>
    <row r="2612" spans="2:8" ht="11.25" customHeight="1" x14ac:dyDescent="0.2">
      <c r="B2612" s="91"/>
      <c r="C2612" s="92"/>
      <c r="D2612" s="293" t="str">
        <f t="shared" si="160"/>
        <v/>
      </c>
      <c r="E2612" s="91" t="str">
        <f t="shared" si="163"/>
        <v/>
      </c>
      <c r="F2612" s="295"/>
      <c r="G2612" s="88" t="str">
        <f t="shared" si="161"/>
        <v/>
      </c>
      <c r="H2612" s="88" t="str">
        <f t="shared" si="162"/>
        <v/>
      </c>
    </row>
    <row r="2613" spans="2:8" ht="11.25" customHeight="1" x14ac:dyDescent="0.2">
      <c r="B2613" s="91"/>
      <c r="C2613" s="92"/>
      <c r="D2613" s="293" t="str">
        <f t="shared" si="160"/>
        <v/>
      </c>
      <c r="E2613" s="91" t="str">
        <f t="shared" si="163"/>
        <v/>
      </c>
      <c r="F2613" s="295"/>
      <c r="G2613" s="88" t="str">
        <f t="shared" si="161"/>
        <v/>
      </c>
      <c r="H2613" s="88" t="str">
        <f t="shared" si="162"/>
        <v/>
      </c>
    </row>
    <row r="2614" spans="2:8" ht="11.25" customHeight="1" x14ac:dyDescent="0.2">
      <c r="B2614" s="91"/>
      <c r="C2614" s="92"/>
      <c r="D2614" s="293" t="str">
        <f t="shared" si="160"/>
        <v/>
      </c>
      <c r="E2614" s="91" t="str">
        <f t="shared" si="163"/>
        <v/>
      </c>
      <c r="F2614" s="295"/>
      <c r="G2614" s="88" t="str">
        <f t="shared" si="161"/>
        <v/>
      </c>
      <c r="H2614" s="88" t="str">
        <f t="shared" si="162"/>
        <v/>
      </c>
    </row>
    <row r="2615" spans="2:8" ht="11.25" customHeight="1" x14ac:dyDescent="0.2">
      <c r="B2615" s="91"/>
      <c r="C2615" s="92"/>
      <c r="D2615" s="293" t="str">
        <f t="shared" si="160"/>
        <v/>
      </c>
      <c r="E2615" s="91" t="str">
        <f t="shared" si="163"/>
        <v/>
      </c>
      <c r="F2615" s="295"/>
      <c r="G2615" s="88" t="str">
        <f t="shared" si="161"/>
        <v/>
      </c>
      <c r="H2615" s="88" t="str">
        <f t="shared" si="162"/>
        <v/>
      </c>
    </row>
    <row r="2616" spans="2:8" ht="11.25" customHeight="1" x14ac:dyDescent="0.2">
      <c r="B2616" s="91"/>
      <c r="C2616" s="92"/>
      <c r="D2616" s="293" t="str">
        <f t="shared" si="160"/>
        <v/>
      </c>
      <c r="E2616" s="91" t="str">
        <f t="shared" si="163"/>
        <v/>
      </c>
      <c r="F2616" s="295"/>
      <c r="G2616" s="88" t="str">
        <f t="shared" si="161"/>
        <v/>
      </c>
      <c r="H2616" s="88" t="str">
        <f t="shared" si="162"/>
        <v/>
      </c>
    </row>
    <row r="2617" spans="2:8" ht="11.25" customHeight="1" x14ac:dyDescent="0.2">
      <c r="B2617" s="91"/>
      <c r="C2617" s="92"/>
      <c r="D2617" s="293" t="str">
        <f t="shared" si="160"/>
        <v/>
      </c>
      <c r="E2617" s="91" t="str">
        <f t="shared" si="163"/>
        <v/>
      </c>
      <c r="F2617" s="295"/>
      <c r="G2617" s="88" t="str">
        <f t="shared" si="161"/>
        <v/>
      </c>
      <c r="H2617" s="88" t="str">
        <f t="shared" si="162"/>
        <v/>
      </c>
    </row>
    <row r="2618" spans="2:8" ht="11.25" customHeight="1" x14ac:dyDescent="0.2">
      <c r="B2618" s="91"/>
      <c r="C2618" s="92"/>
      <c r="D2618" s="293" t="str">
        <f t="shared" si="160"/>
        <v/>
      </c>
      <c r="E2618" s="91" t="str">
        <f t="shared" si="163"/>
        <v/>
      </c>
      <c r="F2618" s="295"/>
      <c r="G2618" s="88" t="str">
        <f t="shared" si="161"/>
        <v/>
      </c>
      <c r="H2618" s="88" t="str">
        <f t="shared" si="162"/>
        <v/>
      </c>
    </row>
    <row r="2619" spans="2:8" ht="11.25" customHeight="1" x14ac:dyDescent="0.2">
      <c r="B2619" s="91"/>
      <c r="C2619" s="92"/>
      <c r="D2619" s="293" t="str">
        <f t="shared" si="160"/>
        <v/>
      </c>
      <c r="E2619" s="91" t="str">
        <f t="shared" si="163"/>
        <v/>
      </c>
      <c r="F2619" s="295"/>
      <c r="G2619" s="88" t="str">
        <f t="shared" si="161"/>
        <v/>
      </c>
      <c r="H2619" s="88" t="str">
        <f t="shared" si="162"/>
        <v/>
      </c>
    </row>
    <row r="2620" spans="2:8" ht="11.25" customHeight="1" x14ac:dyDescent="0.2">
      <c r="B2620" s="91"/>
      <c r="C2620" s="92"/>
      <c r="D2620" s="293" t="str">
        <f t="shared" si="160"/>
        <v/>
      </c>
      <c r="E2620" s="91" t="str">
        <f t="shared" si="163"/>
        <v/>
      </c>
      <c r="F2620" s="295"/>
      <c r="G2620" s="88" t="str">
        <f t="shared" si="161"/>
        <v/>
      </c>
      <c r="H2620" s="88" t="str">
        <f t="shared" si="162"/>
        <v/>
      </c>
    </row>
    <row r="2621" spans="2:8" ht="11.25" customHeight="1" x14ac:dyDescent="0.2">
      <c r="B2621" s="91"/>
      <c r="C2621" s="92"/>
      <c r="D2621" s="293" t="str">
        <f t="shared" si="160"/>
        <v/>
      </c>
      <c r="E2621" s="91" t="str">
        <f t="shared" si="163"/>
        <v/>
      </c>
      <c r="F2621" s="295"/>
      <c r="G2621" s="88" t="str">
        <f t="shared" si="161"/>
        <v/>
      </c>
      <c r="H2621" s="88" t="str">
        <f t="shared" si="162"/>
        <v/>
      </c>
    </row>
    <row r="2622" spans="2:8" ht="11.25" customHeight="1" x14ac:dyDescent="0.2">
      <c r="B2622" s="91"/>
      <c r="C2622" s="92"/>
      <c r="D2622" s="293" t="str">
        <f t="shared" si="160"/>
        <v/>
      </c>
      <c r="E2622" s="91" t="str">
        <f t="shared" si="163"/>
        <v/>
      </c>
      <c r="F2622" s="295"/>
      <c r="G2622" s="88" t="str">
        <f t="shared" si="161"/>
        <v/>
      </c>
      <c r="H2622" s="88" t="str">
        <f t="shared" si="162"/>
        <v/>
      </c>
    </row>
    <row r="2623" spans="2:8" ht="11.25" customHeight="1" x14ac:dyDescent="0.2">
      <c r="B2623" s="91"/>
      <c r="C2623" s="92"/>
      <c r="D2623" s="293" t="str">
        <f t="shared" si="160"/>
        <v/>
      </c>
      <c r="E2623" s="91" t="str">
        <f t="shared" si="163"/>
        <v/>
      </c>
      <c r="F2623" s="295"/>
      <c r="G2623" s="88" t="str">
        <f t="shared" si="161"/>
        <v/>
      </c>
      <c r="H2623" s="88" t="str">
        <f t="shared" si="162"/>
        <v/>
      </c>
    </row>
    <row r="2624" spans="2:8" ht="11.25" customHeight="1" x14ac:dyDescent="0.2">
      <c r="B2624" s="91"/>
      <c r="C2624" s="92"/>
      <c r="D2624" s="293" t="str">
        <f t="shared" si="160"/>
        <v/>
      </c>
      <c r="E2624" s="91" t="str">
        <f t="shared" si="163"/>
        <v/>
      </c>
      <c r="F2624" s="295"/>
      <c r="G2624" s="88" t="str">
        <f t="shared" si="161"/>
        <v/>
      </c>
      <c r="H2624" s="88" t="str">
        <f t="shared" si="162"/>
        <v/>
      </c>
    </row>
    <row r="2625" spans="2:8" ht="11.25" customHeight="1" x14ac:dyDescent="0.2">
      <c r="B2625" s="91"/>
      <c r="C2625" s="92"/>
      <c r="D2625" s="293" t="str">
        <f t="shared" si="160"/>
        <v/>
      </c>
      <c r="E2625" s="91" t="str">
        <f t="shared" si="163"/>
        <v/>
      </c>
      <c r="F2625" s="295"/>
      <c r="G2625" s="88" t="str">
        <f t="shared" si="161"/>
        <v/>
      </c>
      <c r="H2625" s="88" t="str">
        <f t="shared" si="162"/>
        <v/>
      </c>
    </row>
    <row r="2626" spans="2:8" ht="11.25" customHeight="1" x14ac:dyDescent="0.2">
      <c r="B2626" s="91"/>
      <c r="C2626" s="92"/>
      <c r="D2626" s="293" t="str">
        <f t="shared" si="160"/>
        <v/>
      </c>
      <c r="E2626" s="91" t="str">
        <f t="shared" si="163"/>
        <v/>
      </c>
      <c r="F2626" s="295"/>
      <c r="G2626" s="88" t="str">
        <f t="shared" si="161"/>
        <v/>
      </c>
      <c r="H2626" s="88" t="str">
        <f t="shared" si="162"/>
        <v/>
      </c>
    </row>
    <row r="2627" spans="2:8" ht="11.25" customHeight="1" x14ac:dyDescent="0.2">
      <c r="B2627" s="91"/>
      <c r="C2627" s="92"/>
      <c r="D2627" s="293" t="str">
        <f t="shared" si="160"/>
        <v/>
      </c>
      <c r="E2627" s="91" t="str">
        <f t="shared" si="163"/>
        <v/>
      </c>
      <c r="F2627" s="295"/>
      <c r="G2627" s="88" t="str">
        <f t="shared" si="161"/>
        <v/>
      </c>
      <c r="H2627" s="88" t="str">
        <f t="shared" si="162"/>
        <v/>
      </c>
    </row>
    <row r="2628" spans="2:8" ht="11.25" customHeight="1" x14ac:dyDescent="0.2">
      <c r="B2628" s="91"/>
      <c r="C2628" s="92"/>
      <c r="D2628" s="293" t="str">
        <f t="shared" si="160"/>
        <v/>
      </c>
      <c r="E2628" s="91" t="str">
        <f t="shared" si="163"/>
        <v/>
      </c>
      <c r="F2628" s="295"/>
      <c r="G2628" s="88" t="str">
        <f t="shared" si="161"/>
        <v/>
      </c>
      <c r="H2628" s="88" t="str">
        <f t="shared" si="162"/>
        <v/>
      </c>
    </row>
    <row r="2629" spans="2:8" ht="11.25" customHeight="1" x14ac:dyDescent="0.2">
      <c r="B2629" s="91"/>
      <c r="C2629" s="92"/>
      <c r="D2629" s="293" t="str">
        <f t="shared" si="160"/>
        <v/>
      </c>
      <c r="E2629" s="91" t="str">
        <f t="shared" si="163"/>
        <v/>
      </c>
      <c r="F2629" s="295"/>
      <c r="G2629" s="88" t="str">
        <f t="shared" si="161"/>
        <v/>
      </c>
      <c r="H2629" s="88" t="str">
        <f t="shared" si="162"/>
        <v/>
      </c>
    </row>
    <row r="2630" spans="2:8" ht="11.25" customHeight="1" x14ac:dyDescent="0.2">
      <c r="B2630" s="91"/>
      <c r="C2630" s="92"/>
      <c r="D2630" s="293" t="str">
        <f t="shared" si="160"/>
        <v/>
      </c>
      <c r="E2630" s="91" t="str">
        <f t="shared" si="163"/>
        <v/>
      </c>
      <c r="F2630" s="295"/>
      <c r="G2630" s="88" t="str">
        <f t="shared" si="161"/>
        <v/>
      </c>
      <c r="H2630" s="88" t="str">
        <f t="shared" si="162"/>
        <v/>
      </c>
    </row>
    <row r="2631" spans="2:8" ht="11.25" customHeight="1" x14ac:dyDescent="0.2">
      <c r="B2631" s="91"/>
      <c r="C2631" s="92"/>
      <c r="D2631" s="293" t="str">
        <f t="shared" si="160"/>
        <v/>
      </c>
      <c r="E2631" s="91" t="str">
        <f t="shared" si="163"/>
        <v/>
      </c>
      <c r="F2631" s="295"/>
      <c r="G2631" s="88" t="str">
        <f t="shared" si="161"/>
        <v/>
      </c>
      <c r="H2631" s="88" t="str">
        <f t="shared" si="162"/>
        <v/>
      </c>
    </row>
    <row r="2632" spans="2:8" ht="11.25" customHeight="1" x14ac:dyDescent="0.2">
      <c r="B2632" s="91"/>
      <c r="C2632" s="92"/>
      <c r="D2632" s="293" t="str">
        <f t="shared" si="160"/>
        <v/>
      </c>
      <c r="E2632" s="91" t="str">
        <f t="shared" si="163"/>
        <v/>
      </c>
      <c r="F2632" s="295"/>
      <c r="G2632" s="88" t="str">
        <f t="shared" si="161"/>
        <v/>
      </c>
      <c r="H2632" s="88" t="str">
        <f t="shared" si="162"/>
        <v/>
      </c>
    </row>
    <row r="2633" spans="2:8" ht="11.25" customHeight="1" x14ac:dyDescent="0.2">
      <c r="B2633" s="91"/>
      <c r="C2633" s="92"/>
      <c r="D2633" s="293" t="str">
        <f t="shared" si="160"/>
        <v/>
      </c>
      <c r="E2633" s="91" t="str">
        <f t="shared" si="163"/>
        <v/>
      </c>
      <c r="F2633" s="295"/>
      <c r="G2633" s="88" t="str">
        <f t="shared" si="161"/>
        <v/>
      </c>
      <c r="H2633" s="88" t="str">
        <f t="shared" si="162"/>
        <v/>
      </c>
    </row>
    <row r="2634" spans="2:8" ht="11.25" customHeight="1" x14ac:dyDescent="0.2">
      <c r="B2634" s="91"/>
      <c r="C2634" s="92"/>
      <c r="D2634" s="293" t="str">
        <f t="shared" si="160"/>
        <v/>
      </c>
      <c r="E2634" s="91" t="str">
        <f t="shared" si="163"/>
        <v/>
      </c>
      <c r="F2634" s="295"/>
      <c r="G2634" s="88" t="str">
        <f t="shared" si="161"/>
        <v/>
      </c>
      <c r="H2634" s="88" t="str">
        <f t="shared" si="162"/>
        <v/>
      </c>
    </row>
    <row r="2635" spans="2:8" ht="11.25" customHeight="1" x14ac:dyDescent="0.2">
      <c r="B2635" s="91"/>
      <c r="C2635" s="92"/>
      <c r="D2635" s="293" t="str">
        <f t="shared" si="160"/>
        <v/>
      </c>
      <c r="E2635" s="91" t="str">
        <f t="shared" si="163"/>
        <v/>
      </c>
      <c r="F2635" s="295"/>
      <c r="G2635" s="88" t="str">
        <f t="shared" si="161"/>
        <v/>
      </c>
      <c r="H2635" s="88" t="str">
        <f t="shared" si="162"/>
        <v/>
      </c>
    </row>
    <row r="2636" spans="2:8" ht="11.25" customHeight="1" x14ac:dyDescent="0.2">
      <c r="B2636" s="91"/>
      <c r="C2636" s="92"/>
      <c r="D2636" s="293" t="str">
        <f t="shared" si="160"/>
        <v/>
      </c>
      <c r="E2636" s="91" t="str">
        <f t="shared" si="163"/>
        <v/>
      </c>
      <c r="F2636" s="295"/>
      <c r="G2636" s="88" t="str">
        <f t="shared" si="161"/>
        <v/>
      </c>
      <c r="H2636" s="88" t="str">
        <f t="shared" si="162"/>
        <v/>
      </c>
    </row>
    <row r="2637" spans="2:8" ht="11.25" customHeight="1" x14ac:dyDescent="0.2">
      <c r="B2637" s="91"/>
      <c r="C2637" s="92"/>
      <c r="D2637" s="293" t="str">
        <f t="shared" si="160"/>
        <v/>
      </c>
      <c r="E2637" s="91" t="str">
        <f t="shared" si="163"/>
        <v/>
      </c>
      <c r="F2637" s="295"/>
      <c r="G2637" s="88" t="str">
        <f t="shared" si="161"/>
        <v/>
      </c>
      <c r="H2637" s="88" t="str">
        <f t="shared" si="162"/>
        <v/>
      </c>
    </row>
    <row r="2638" spans="2:8" ht="11.25" customHeight="1" x14ac:dyDescent="0.2">
      <c r="B2638" s="91"/>
      <c r="C2638" s="92"/>
      <c r="D2638" s="293" t="str">
        <f t="shared" si="160"/>
        <v/>
      </c>
      <c r="E2638" s="91" t="str">
        <f t="shared" si="163"/>
        <v/>
      </c>
      <c r="F2638" s="295"/>
      <c r="G2638" s="88" t="str">
        <f t="shared" si="161"/>
        <v/>
      </c>
      <c r="H2638" s="88" t="str">
        <f t="shared" si="162"/>
        <v/>
      </c>
    </row>
    <row r="2639" spans="2:8" ht="11.25" customHeight="1" x14ac:dyDescent="0.2">
      <c r="B2639" s="91"/>
      <c r="C2639" s="92"/>
      <c r="D2639" s="293" t="str">
        <f t="shared" si="160"/>
        <v/>
      </c>
      <c r="E2639" s="91" t="str">
        <f t="shared" si="163"/>
        <v/>
      </c>
      <c r="F2639" s="295"/>
      <c r="G2639" s="88" t="str">
        <f t="shared" si="161"/>
        <v/>
      </c>
      <c r="H2639" s="88" t="str">
        <f t="shared" si="162"/>
        <v/>
      </c>
    </row>
    <row r="2640" spans="2:8" ht="11.25" customHeight="1" x14ac:dyDescent="0.2">
      <c r="B2640" s="91"/>
      <c r="C2640" s="92"/>
      <c r="D2640" s="293" t="str">
        <f t="shared" si="160"/>
        <v/>
      </c>
      <c r="E2640" s="91" t="str">
        <f t="shared" si="163"/>
        <v/>
      </c>
      <c r="F2640" s="295"/>
      <c r="G2640" s="88" t="str">
        <f t="shared" si="161"/>
        <v/>
      </c>
      <c r="H2640" s="88" t="str">
        <f t="shared" si="162"/>
        <v/>
      </c>
    </row>
    <row r="2641" spans="2:8" ht="11.25" customHeight="1" x14ac:dyDescent="0.2">
      <c r="B2641" s="91"/>
      <c r="C2641" s="92"/>
      <c r="D2641" s="293" t="str">
        <f t="shared" si="160"/>
        <v/>
      </c>
      <c r="E2641" s="91" t="str">
        <f t="shared" si="163"/>
        <v/>
      </c>
      <c r="F2641" s="295"/>
      <c r="G2641" s="88" t="str">
        <f t="shared" si="161"/>
        <v/>
      </c>
      <c r="H2641" s="88" t="str">
        <f t="shared" si="162"/>
        <v/>
      </c>
    </row>
    <row r="2642" spans="2:8" ht="11.25" customHeight="1" x14ac:dyDescent="0.2">
      <c r="B2642" s="91"/>
      <c r="C2642" s="92"/>
      <c r="D2642" s="293" t="str">
        <f t="shared" si="160"/>
        <v/>
      </c>
      <c r="E2642" s="91" t="str">
        <f t="shared" si="163"/>
        <v/>
      </c>
      <c r="F2642" s="295"/>
      <c r="G2642" s="88" t="str">
        <f t="shared" si="161"/>
        <v/>
      </c>
      <c r="H2642" s="88" t="str">
        <f t="shared" si="162"/>
        <v/>
      </c>
    </row>
    <row r="2643" spans="2:8" ht="11.25" customHeight="1" x14ac:dyDescent="0.2">
      <c r="B2643" s="91"/>
      <c r="C2643" s="92"/>
      <c r="D2643" s="293" t="str">
        <f t="shared" si="160"/>
        <v/>
      </c>
      <c r="E2643" s="91" t="str">
        <f t="shared" si="163"/>
        <v/>
      </c>
      <c r="F2643" s="295"/>
      <c r="G2643" s="88" t="str">
        <f t="shared" si="161"/>
        <v/>
      </c>
      <c r="H2643" s="88" t="str">
        <f t="shared" si="162"/>
        <v/>
      </c>
    </row>
    <row r="2644" spans="2:8" ht="11.25" customHeight="1" x14ac:dyDescent="0.2">
      <c r="B2644" s="91"/>
      <c r="C2644" s="92"/>
      <c r="D2644" s="293" t="str">
        <f t="shared" si="160"/>
        <v/>
      </c>
      <c r="E2644" s="91" t="str">
        <f t="shared" si="163"/>
        <v/>
      </c>
      <c r="F2644" s="295"/>
      <c r="G2644" s="88" t="str">
        <f t="shared" si="161"/>
        <v/>
      </c>
      <c r="H2644" s="88" t="str">
        <f t="shared" si="162"/>
        <v/>
      </c>
    </row>
    <row r="2645" spans="2:8" ht="11.25" customHeight="1" x14ac:dyDescent="0.2">
      <c r="B2645" s="91"/>
      <c r="C2645" s="92"/>
      <c r="D2645" s="293" t="str">
        <f t="shared" si="160"/>
        <v/>
      </c>
      <c r="E2645" s="91" t="str">
        <f t="shared" si="163"/>
        <v/>
      </c>
      <c r="F2645" s="295"/>
      <c r="G2645" s="88" t="str">
        <f t="shared" si="161"/>
        <v/>
      </c>
      <c r="H2645" s="88" t="str">
        <f t="shared" si="162"/>
        <v/>
      </c>
    </row>
    <row r="2646" spans="2:8" ht="11.25" customHeight="1" x14ac:dyDescent="0.2">
      <c r="B2646" s="91"/>
      <c r="C2646" s="92"/>
      <c r="D2646" s="293" t="str">
        <f t="shared" si="160"/>
        <v/>
      </c>
      <c r="E2646" s="91" t="str">
        <f t="shared" si="163"/>
        <v/>
      </c>
      <c r="F2646" s="295"/>
      <c r="G2646" s="88" t="str">
        <f t="shared" si="161"/>
        <v/>
      </c>
      <c r="H2646" s="88" t="str">
        <f t="shared" si="162"/>
        <v/>
      </c>
    </row>
    <row r="2647" spans="2:8" ht="11.25" customHeight="1" x14ac:dyDescent="0.2">
      <c r="B2647" s="91"/>
      <c r="C2647" s="92"/>
      <c r="D2647" s="293" t="str">
        <f t="shared" si="160"/>
        <v/>
      </c>
      <c r="E2647" s="91" t="str">
        <f t="shared" si="163"/>
        <v/>
      </c>
      <c r="F2647" s="295"/>
      <c r="G2647" s="88" t="str">
        <f t="shared" si="161"/>
        <v/>
      </c>
      <c r="H2647" s="88" t="str">
        <f t="shared" si="162"/>
        <v/>
      </c>
    </row>
    <row r="2648" spans="2:8" ht="11.25" customHeight="1" x14ac:dyDescent="0.2">
      <c r="B2648" s="91"/>
      <c r="C2648" s="92"/>
      <c r="D2648" s="293" t="str">
        <f t="shared" ref="D2648:D2711" si="164">IF($B2648="","","SP_LASTSALEPRICE")</f>
        <v/>
      </c>
      <c r="E2648" s="91" t="str">
        <f t="shared" si="163"/>
        <v/>
      </c>
      <c r="F2648" s="295"/>
      <c r="G2648" s="88" t="str">
        <f t="shared" ref="G2648:G2711" si="165">IF(OR($C2648="",$C2649=""),"",IFERROR((C2648/C2649-1)*100,0))</f>
        <v/>
      </c>
      <c r="H2648" s="88" t="str">
        <f t="shared" ref="H2648:H2711" si="166">IF(OR($F2648="",$F2649=""),"",IFERROR((F2648/F2649-1)*100,0))</f>
        <v/>
      </c>
    </row>
    <row r="2649" spans="2:8" ht="11.25" customHeight="1" x14ac:dyDescent="0.2">
      <c r="B2649" s="91"/>
      <c r="C2649" s="92"/>
      <c r="D2649" s="293" t="str">
        <f t="shared" si="164"/>
        <v/>
      </c>
      <c r="E2649" s="91" t="str">
        <f t="shared" ref="E2649:E2712" si="167">IF($B2649="","",IF(WEEKDAY($B2649,11)=6,$B2649-1,IF(WEEKDAY($B2649,11)=7,$B2649-2,$B2649)))</f>
        <v/>
      </c>
      <c r="F2649" s="295"/>
      <c r="G2649" s="88" t="str">
        <f t="shared" si="165"/>
        <v/>
      </c>
      <c r="H2649" s="88" t="str">
        <f t="shared" si="166"/>
        <v/>
      </c>
    </row>
    <row r="2650" spans="2:8" ht="11.25" customHeight="1" x14ac:dyDescent="0.2">
      <c r="B2650" s="91"/>
      <c r="C2650" s="92"/>
      <c r="D2650" s="293" t="str">
        <f t="shared" si="164"/>
        <v/>
      </c>
      <c r="E2650" s="91" t="str">
        <f t="shared" si="167"/>
        <v/>
      </c>
      <c r="F2650" s="295"/>
      <c r="G2650" s="88" t="str">
        <f t="shared" si="165"/>
        <v/>
      </c>
      <c r="H2650" s="88" t="str">
        <f t="shared" si="166"/>
        <v/>
      </c>
    </row>
    <row r="2651" spans="2:8" ht="11.25" customHeight="1" x14ac:dyDescent="0.2">
      <c r="B2651" s="91"/>
      <c r="C2651" s="92"/>
      <c r="D2651" s="293" t="str">
        <f t="shared" si="164"/>
        <v/>
      </c>
      <c r="E2651" s="91" t="str">
        <f t="shared" si="167"/>
        <v/>
      </c>
      <c r="F2651" s="295"/>
      <c r="G2651" s="88" t="str">
        <f t="shared" si="165"/>
        <v/>
      </c>
      <c r="H2651" s="88" t="str">
        <f t="shared" si="166"/>
        <v/>
      </c>
    </row>
    <row r="2652" spans="2:8" ht="11.25" customHeight="1" x14ac:dyDescent="0.2">
      <c r="B2652" s="91"/>
      <c r="C2652" s="92"/>
      <c r="D2652" s="293" t="str">
        <f t="shared" si="164"/>
        <v/>
      </c>
      <c r="E2652" s="91" t="str">
        <f t="shared" si="167"/>
        <v/>
      </c>
      <c r="F2652" s="295"/>
      <c r="G2652" s="88" t="str">
        <f t="shared" si="165"/>
        <v/>
      </c>
      <c r="H2652" s="88" t="str">
        <f t="shared" si="166"/>
        <v/>
      </c>
    </row>
    <row r="2653" spans="2:8" ht="11.25" customHeight="1" x14ac:dyDescent="0.2">
      <c r="B2653" s="91"/>
      <c r="C2653" s="92"/>
      <c r="D2653" s="293" t="str">
        <f t="shared" si="164"/>
        <v/>
      </c>
      <c r="E2653" s="91" t="str">
        <f t="shared" si="167"/>
        <v/>
      </c>
      <c r="F2653" s="295"/>
      <c r="G2653" s="88" t="str">
        <f t="shared" si="165"/>
        <v/>
      </c>
      <c r="H2653" s="88" t="str">
        <f t="shared" si="166"/>
        <v/>
      </c>
    </row>
    <row r="2654" spans="2:8" ht="11.25" customHeight="1" x14ac:dyDescent="0.2">
      <c r="B2654" s="91"/>
      <c r="C2654" s="92"/>
      <c r="D2654" s="293" t="str">
        <f t="shared" si="164"/>
        <v/>
      </c>
      <c r="E2654" s="91" t="str">
        <f t="shared" si="167"/>
        <v/>
      </c>
      <c r="F2654" s="295"/>
      <c r="G2654" s="88" t="str">
        <f t="shared" si="165"/>
        <v/>
      </c>
      <c r="H2654" s="88" t="str">
        <f t="shared" si="166"/>
        <v/>
      </c>
    </row>
    <row r="2655" spans="2:8" ht="11.25" customHeight="1" x14ac:dyDescent="0.2">
      <c r="B2655" s="91"/>
      <c r="C2655" s="92"/>
      <c r="D2655" s="293" t="str">
        <f t="shared" si="164"/>
        <v/>
      </c>
      <c r="E2655" s="91" t="str">
        <f t="shared" si="167"/>
        <v/>
      </c>
      <c r="F2655" s="295"/>
      <c r="G2655" s="88" t="str">
        <f t="shared" si="165"/>
        <v/>
      </c>
      <c r="H2655" s="88" t="str">
        <f t="shared" si="166"/>
        <v/>
      </c>
    </row>
    <row r="2656" spans="2:8" ht="11.25" customHeight="1" x14ac:dyDescent="0.2">
      <c r="B2656" s="91"/>
      <c r="C2656" s="92"/>
      <c r="D2656" s="293" t="str">
        <f t="shared" si="164"/>
        <v/>
      </c>
      <c r="E2656" s="91" t="str">
        <f t="shared" si="167"/>
        <v/>
      </c>
      <c r="F2656" s="295"/>
      <c r="G2656" s="88" t="str">
        <f t="shared" si="165"/>
        <v/>
      </c>
      <c r="H2656" s="88" t="str">
        <f t="shared" si="166"/>
        <v/>
      </c>
    </row>
    <row r="2657" spans="2:8" ht="11.25" customHeight="1" x14ac:dyDescent="0.2">
      <c r="B2657" s="91"/>
      <c r="C2657" s="92"/>
      <c r="D2657" s="293" t="str">
        <f t="shared" si="164"/>
        <v/>
      </c>
      <c r="E2657" s="91" t="str">
        <f t="shared" si="167"/>
        <v/>
      </c>
      <c r="F2657" s="295"/>
      <c r="G2657" s="88" t="str">
        <f t="shared" si="165"/>
        <v/>
      </c>
      <c r="H2657" s="88" t="str">
        <f t="shared" si="166"/>
        <v/>
      </c>
    </row>
    <row r="2658" spans="2:8" ht="11.25" customHeight="1" x14ac:dyDescent="0.2">
      <c r="B2658" s="91"/>
      <c r="C2658" s="92"/>
      <c r="D2658" s="293" t="str">
        <f t="shared" si="164"/>
        <v/>
      </c>
      <c r="E2658" s="91" t="str">
        <f t="shared" si="167"/>
        <v/>
      </c>
      <c r="F2658" s="295"/>
      <c r="G2658" s="88" t="str">
        <f t="shared" si="165"/>
        <v/>
      </c>
      <c r="H2658" s="88" t="str">
        <f t="shared" si="166"/>
        <v/>
      </c>
    </row>
    <row r="2659" spans="2:8" ht="11.25" customHeight="1" x14ac:dyDescent="0.2">
      <c r="B2659" s="91"/>
      <c r="C2659" s="92"/>
      <c r="D2659" s="293" t="str">
        <f t="shared" si="164"/>
        <v/>
      </c>
      <c r="E2659" s="91" t="str">
        <f t="shared" si="167"/>
        <v/>
      </c>
      <c r="F2659" s="295"/>
      <c r="G2659" s="88" t="str">
        <f t="shared" si="165"/>
        <v/>
      </c>
      <c r="H2659" s="88" t="str">
        <f t="shared" si="166"/>
        <v/>
      </c>
    </row>
    <row r="2660" spans="2:8" ht="11.25" customHeight="1" x14ac:dyDescent="0.2">
      <c r="B2660" s="91"/>
      <c r="C2660" s="92"/>
      <c r="D2660" s="293" t="str">
        <f t="shared" si="164"/>
        <v/>
      </c>
      <c r="E2660" s="91" t="str">
        <f t="shared" si="167"/>
        <v/>
      </c>
      <c r="F2660" s="295"/>
      <c r="G2660" s="88" t="str">
        <f t="shared" si="165"/>
        <v/>
      </c>
      <c r="H2660" s="88" t="str">
        <f t="shared" si="166"/>
        <v/>
      </c>
    </row>
    <row r="2661" spans="2:8" ht="11.25" customHeight="1" x14ac:dyDescent="0.2">
      <c r="B2661" s="91"/>
      <c r="C2661" s="92"/>
      <c r="D2661" s="293" t="str">
        <f t="shared" si="164"/>
        <v/>
      </c>
      <c r="E2661" s="91" t="str">
        <f t="shared" si="167"/>
        <v/>
      </c>
      <c r="F2661" s="295"/>
      <c r="G2661" s="88" t="str">
        <f t="shared" si="165"/>
        <v/>
      </c>
      <c r="H2661" s="88" t="str">
        <f t="shared" si="166"/>
        <v/>
      </c>
    </row>
    <row r="2662" spans="2:8" ht="11.25" customHeight="1" x14ac:dyDescent="0.2">
      <c r="B2662" s="91"/>
      <c r="C2662" s="92"/>
      <c r="D2662" s="293" t="str">
        <f t="shared" si="164"/>
        <v/>
      </c>
      <c r="E2662" s="91" t="str">
        <f t="shared" si="167"/>
        <v/>
      </c>
      <c r="F2662" s="295"/>
      <c r="G2662" s="88" t="str">
        <f t="shared" si="165"/>
        <v/>
      </c>
      <c r="H2662" s="88" t="str">
        <f t="shared" si="166"/>
        <v/>
      </c>
    </row>
    <row r="2663" spans="2:8" ht="11.25" customHeight="1" x14ac:dyDescent="0.2">
      <c r="B2663" s="91"/>
      <c r="C2663" s="92"/>
      <c r="D2663" s="293" t="str">
        <f t="shared" si="164"/>
        <v/>
      </c>
      <c r="E2663" s="91" t="str">
        <f t="shared" si="167"/>
        <v/>
      </c>
      <c r="F2663" s="295"/>
      <c r="G2663" s="88" t="str">
        <f t="shared" si="165"/>
        <v/>
      </c>
      <c r="H2663" s="88" t="str">
        <f t="shared" si="166"/>
        <v/>
      </c>
    </row>
    <row r="2664" spans="2:8" ht="11.25" customHeight="1" x14ac:dyDescent="0.2">
      <c r="B2664" s="91"/>
      <c r="C2664" s="92"/>
      <c r="D2664" s="293" t="str">
        <f t="shared" si="164"/>
        <v/>
      </c>
      <c r="E2664" s="91" t="str">
        <f t="shared" si="167"/>
        <v/>
      </c>
      <c r="F2664" s="295"/>
      <c r="G2664" s="88" t="str">
        <f t="shared" si="165"/>
        <v/>
      </c>
      <c r="H2664" s="88" t="str">
        <f t="shared" si="166"/>
        <v/>
      </c>
    </row>
    <row r="2665" spans="2:8" ht="11.25" customHeight="1" x14ac:dyDescent="0.2">
      <c r="B2665" s="91"/>
      <c r="C2665" s="92"/>
      <c r="D2665" s="293" t="str">
        <f t="shared" si="164"/>
        <v/>
      </c>
      <c r="E2665" s="91" t="str">
        <f t="shared" si="167"/>
        <v/>
      </c>
      <c r="F2665" s="295"/>
      <c r="G2665" s="88" t="str">
        <f t="shared" si="165"/>
        <v/>
      </c>
      <c r="H2665" s="88" t="str">
        <f t="shared" si="166"/>
        <v/>
      </c>
    </row>
    <row r="2666" spans="2:8" ht="11.25" customHeight="1" x14ac:dyDescent="0.2">
      <c r="B2666" s="91"/>
      <c r="C2666" s="92"/>
      <c r="D2666" s="293" t="str">
        <f t="shared" si="164"/>
        <v/>
      </c>
      <c r="E2666" s="91" t="str">
        <f t="shared" si="167"/>
        <v/>
      </c>
      <c r="F2666" s="295"/>
      <c r="G2666" s="88" t="str">
        <f t="shared" si="165"/>
        <v/>
      </c>
      <c r="H2666" s="88" t="str">
        <f t="shared" si="166"/>
        <v/>
      </c>
    </row>
    <row r="2667" spans="2:8" ht="11.25" customHeight="1" x14ac:dyDescent="0.2">
      <c r="B2667" s="91"/>
      <c r="C2667" s="92"/>
      <c r="D2667" s="293" t="str">
        <f t="shared" si="164"/>
        <v/>
      </c>
      <c r="E2667" s="91" t="str">
        <f t="shared" si="167"/>
        <v/>
      </c>
      <c r="F2667" s="295"/>
      <c r="G2667" s="88" t="str">
        <f t="shared" si="165"/>
        <v/>
      </c>
      <c r="H2667" s="88" t="str">
        <f t="shared" si="166"/>
        <v/>
      </c>
    </row>
    <row r="2668" spans="2:8" ht="11.25" customHeight="1" x14ac:dyDescent="0.2">
      <c r="B2668" s="91"/>
      <c r="C2668" s="92"/>
      <c r="D2668" s="293" t="str">
        <f t="shared" si="164"/>
        <v/>
      </c>
      <c r="E2668" s="91" t="str">
        <f t="shared" si="167"/>
        <v/>
      </c>
      <c r="F2668" s="295"/>
      <c r="G2668" s="88" t="str">
        <f t="shared" si="165"/>
        <v/>
      </c>
      <c r="H2668" s="88" t="str">
        <f t="shared" si="166"/>
        <v/>
      </c>
    </row>
    <row r="2669" spans="2:8" ht="11.25" customHeight="1" x14ac:dyDescent="0.2">
      <c r="B2669" s="91"/>
      <c r="C2669" s="92"/>
      <c r="D2669" s="293" t="str">
        <f t="shared" si="164"/>
        <v/>
      </c>
      <c r="E2669" s="91" t="str">
        <f t="shared" si="167"/>
        <v/>
      </c>
      <c r="F2669" s="295"/>
      <c r="G2669" s="88" t="str">
        <f t="shared" si="165"/>
        <v/>
      </c>
      <c r="H2669" s="88" t="str">
        <f t="shared" si="166"/>
        <v/>
      </c>
    </row>
    <row r="2670" spans="2:8" ht="11.25" customHeight="1" x14ac:dyDescent="0.2">
      <c r="B2670" s="91"/>
      <c r="C2670" s="92"/>
      <c r="D2670" s="293" t="str">
        <f t="shared" si="164"/>
        <v/>
      </c>
      <c r="E2670" s="91" t="str">
        <f t="shared" si="167"/>
        <v/>
      </c>
      <c r="F2670" s="295"/>
      <c r="G2670" s="88" t="str">
        <f t="shared" si="165"/>
        <v/>
      </c>
      <c r="H2670" s="88" t="str">
        <f t="shared" si="166"/>
        <v/>
      </c>
    </row>
    <row r="2671" spans="2:8" ht="11.25" customHeight="1" x14ac:dyDescent="0.2">
      <c r="B2671" s="91"/>
      <c r="C2671" s="92"/>
      <c r="D2671" s="293" t="str">
        <f t="shared" si="164"/>
        <v/>
      </c>
      <c r="E2671" s="91" t="str">
        <f t="shared" si="167"/>
        <v/>
      </c>
      <c r="F2671" s="295"/>
      <c r="G2671" s="88" t="str">
        <f t="shared" si="165"/>
        <v/>
      </c>
      <c r="H2671" s="88" t="str">
        <f t="shared" si="166"/>
        <v/>
      </c>
    </row>
    <row r="2672" spans="2:8" ht="11.25" customHeight="1" x14ac:dyDescent="0.2">
      <c r="B2672" s="91"/>
      <c r="C2672" s="92"/>
      <c r="D2672" s="293" t="str">
        <f t="shared" si="164"/>
        <v/>
      </c>
      <c r="E2672" s="91" t="str">
        <f t="shared" si="167"/>
        <v/>
      </c>
      <c r="F2672" s="295"/>
      <c r="G2672" s="88" t="str">
        <f t="shared" si="165"/>
        <v/>
      </c>
      <c r="H2672" s="88" t="str">
        <f t="shared" si="166"/>
        <v/>
      </c>
    </row>
    <row r="2673" spans="2:8" ht="11.25" customHeight="1" x14ac:dyDescent="0.2">
      <c r="B2673" s="91"/>
      <c r="C2673" s="92"/>
      <c r="D2673" s="293" t="str">
        <f t="shared" si="164"/>
        <v/>
      </c>
      <c r="E2673" s="91" t="str">
        <f t="shared" si="167"/>
        <v/>
      </c>
      <c r="F2673" s="295"/>
      <c r="G2673" s="88" t="str">
        <f t="shared" si="165"/>
        <v/>
      </c>
      <c r="H2673" s="88" t="str">
        <f t="shared" si="166"/>
        <v/>
      </c>
    </row>
    <row r="2674" spans="2:8" ht="11.25" customHeight="1" x14ac:dyDescent="0.2">
      <c r="B2674" s="91"/>
      <c r="C2674" s="92"/>
      <c r="D2674" s="293" t="str">
        <f t="shared" si="164"/>
        <v/>
      </c>
      <c r="E2674" s="91" t="str">
        <f t="shared" si="167"/>
        <v/>
      </c>
      <c r="F2674" s="295"/>
      <c r="G2674" s="88" t="str">
        <f t="shared" si="165"/>
        <v/>
      </c>
      <c r="H2674" s="88" t="str">
        <f t="shared" si="166"/>
        <v/>
      </c>
    </row>
    <row r="2675" spans="2:8" ht="11.25" customHeight="1" x14ac:dyDescent="0.2">
      <c r="B2675" s="91"/>
      <c r="C2675" s="92"/>
      <c r="D2675" s="293" t="str">
        <f t="shared" si="164"/>
        <v/>
      </c>
      <c r="E2675" s="91" t="str">
        <f t="shared" si="167"/>
        <v/>
      </c>
      <c r="F2675" s="295"/>
      <c r="G2675" s="88" t="str">
        <f t="shared" si="165"/>
        <v/>
      </c>
      <c r="H2675" s="88" t="str">
        <f t="shared" si="166"/>
        <v/>
      </c>
    </row>
    <row r="2676" spans="2:8" ht="11.25" customHeight="1" x14ac:dyDescent="0.2">
      <c r="B2676" s="91"/>
      <c r="C2676" s="92"/>
      <c r="D2676" s="293" t="str">
        <f t="shared" si="164"/>
        <v/>
      </c>
      <c r="E2676" s="91" t="str">
        <f t="shared" si="167"/>
        <v/>
      </c>
      <c r="F2676" s="295"/>
      <c r="G2676" s="88" t="str">
        <f t="shared" si="165"/>
        <v/>
      </c>
      <c r="H2676" s="88" t="str">
        <f t="shared" si="166"/>
        <v/>
      </c>
    </row>
    <row r="2677" spans="2:8" ht="11.25" customHeight="1" x14ac:dyDescent="0.2">
      <c r="B2677" s="91"/>
      <c r="C2677" s="92"/>
      <c r="D2677" s="293" t="str">
        <f t="shared" si="164"/>
        <v/>
      </c>
      <c r="E2677" s="91" t="str">
        <f t="shared" si="167"/>
        <v/>
      </c>
      <c r="F2677" s="295"/>
      <c r="G2677" s="88" t="str">
        <f t="shared" si="165"/>
        <v/>
      </c>
      <c r="H2677" s="88" t="str">
        <f t="shared" si="166"/>
        <v/>
      </c>
    </row>
    <row r="2678" spans="2:8" ht="11.25" customHeight="1" x14ac:dyDescent="0.2">
      <c r="B2678" s="91"/>
      <c r="C2678" s="92"/>
      <c r="D2678" s="293" t="str">
        <f t="shared" si="164"/>
        <v/>
      </c>
      <c r="E2678" s="91" t="str">
        <f t="shared" si="167"/>
        <v/>
      </c>
      <c r="F2678" s="295"/>
      <c r="G2678" s="88" t="str">
        <f t="shared" si="165"/>
        <v/>
      </c>
      <c r="H2678" s="88" t="str">
        <f t="shared" si="166"/>
        <v/>
      </c>
    </row>
    <row r="2679" spans="2:8" ht="11.25" customHeight="1" x14ac:dyDescent="0.2">
      <c r="B2679" s="91"/>
      <c r="C2679" s="92"/>
      <c r="D2679" s="293" t="str">
        <f t="shared" si="164"/>
        <v/>
      </c>
      <c r="E2679" s="91" t="str">
        <f t="shared" si="167"/>
        <v/>
      </c>
      <c r="F2679" s="295"/>
      <c r="G2679" s="88" t="str">
        <f t="shared" si="165"/>
        <v/>
      </c>
      <c r="H2679" s="88" t="str">
        <f t="shared" si="166"/>
        <v/>
      </c>
    </row>
    <row r="2680" spans="2:8" ht="11.25" customHeight="1" x14ac:dyDescent="0.2">
      <c r="B2680" s="91"/>
      <c r="C2680" s="92"/>
      <c r="D2680" s="293" t="str">
        <f t="shared" si="164"/>
        <v/>
      </c>
      <c r="E2680" s="91" t="str">
        <f t="shared" si="167"/>
        <v/>
      </c>
      <c r="F2680" s="295"/>
      <c r="G2680" s="88" t="str">
        <f t="shared" si="165"/>
        <v/>
      </c>
      <c r="H2680" s="88" t="str">
        <f t="shared" si="166"/>
        <v/>
      </c>
    </row>
    <row r="2681" spans="2:8" ht="11.25" customHeight="1" x14ac:dyDescent="0.2">
      <c r="B2681" s="91"/>
      <c r="C2681" s="92"/>
      <c r="D2681" s="293" t="str">
        <f t="shared" si="164"/>
        <v/>
      </c>
      <c r="E2681" s="91" t="str">
        <f t="shared" si="167"/>
        <v/>
      </c>
      <c r="F2681" s="295"/>
      <c r="G2681" s="88" t="str">
        <f t="shared" si="165"/>
        <v/>
      </c>
      <c r="H2681" s="88" t="str">
        <f t="shared" si="166"/>
        <v/>
      </c>
    </row>
    <row r="2682" spans="2:8" ht="11.25" customHeight="1" x14ac:dyDescent="0.2">
      <c r="B2682" s="91"/>
      <c r="C2682" s="92"/>
      <c r="D2682" s="293" t="str">
        <f t="shared" si="164"/>
        <v/>
      </c>
      <c r="E2682" s="91" t="str">
        <f t="shared" si="167"/>
        <v/>
      </c>
      <c r="F2682" s="295"/>
      <c r="G2682" s="88" t="str">
        <f t="shared" si="165"/>
        <v/>
      </c>
      <c r="H2682" s="88" t="str">
        <f t="shared" si="166"/>
        <v/>
      </c>
    </row>
    <row r="2683" spans="2:8" ht="11.25" customHeight="1" x14ac:dyDescent="0.2">
      <c r="B2683" s="91"/>
      <c r="C2683" s="92"/>
      <c r="D2683" s="293" t="str">
        <f t="shared" si="164"/>
        <v/>
      </c>
      <c r="E2683" s="91" t="str">
        <f t="shared" si="167"/>
        <v/>
      </c>
      <c r="F2683" s="295"/>
      <c r="G2683" s="88" t="str">
        <f t="shared" si="165"/>
        <v/>
      </c>
      <c r="H2683" s="88" t="str">
        <f t="shared" si="166"/>
        <v/>
      </c>
    </row>
    <row r="2684" spans="2:8" ht="11.25" customHeight="1" x14ac:dyDescent="0.2">
      <c r="B2684" s="91"/>
      <c r="C2684" s="92"/>
      <c r="D2684" s="293" t="str">
        <f t="shared" si="164"/>
        <v/>
      </c>
      <c r="E2684" s="91" t="str">
        <f t="shared" si="167"/>
        <v/>
      </c>
      <c r="F2684" s="295"/>
      <c r="G2684" s="88" t="str">
        <f t="shared" si="165"/>
        <v/>
      </c>
      <c r="H2684" s="88" t="str">
        <f t="shared" si="166"/>
        <v/>
      </c>
    </row>
    <row r="2685" spans="2:8" ht="11.25" customHeight="1" x14ac:dyDescent="0.2">
      <c r="B2685" s="91"/>
      <c r="C2685" s="92"/>
      <c r="D2685" s="293" t="str">
        <f t="shared" si="164"/>
        <v/>
      </c>
      <c r="E2685" s="91" t="str">
        <f t="shared" si="167"/>
        <v/>
      </c>
      <c r="F2685" s="295"/>
      <c r="G2685" s="88" t="str">
        <f t="shared" si="165"/>
        <v/>
      </c>
      <c r="H2685" s="88" t="str">
        <f t="shared" si="166"/>
        <v/>
      </c>
    </row>
    <row r="2686" spans="2:8" ht="11.25" customHeight="1" x14ac:dyDescent="0.2">
      <c r="B2686" s="91"/>
      <c r="C2686" s="92"/>
      <c r="D2686" s="293" t="str">
        <f t="shared" si="164"/>
        <v/>
      </c>
      <c r="E2686" s="91" t="str">
        <f t="shared" si="167"/>
        <v/>
      </c>
      <c r="F2686" s="295"/>
      <c r="G2686" s="88" t="str">
        <f t="shared" si="165"/>
        <v/>
      </c>
      <c r="H2686" s="88" t="str">
        <f t="shared" si="166"/>
        <v/>
      </c>
    </row>
    <row r="2687" spans="2:8" ht="11.25" customHeight="1" x14ac:dyDescent="0.2">
      <c r="B2687" s="91"/>
      <c r="C2687" s="92"/>
      <c r="D2687" s="293" t="str">
        <f t="shared" si="164"/>
        <v/>
      </c>
      <c r="E2687" s="91" t="str">
        <f t="shared" si="167"/>
        <v/>
      </c>
      <c r="F2687" s="295"/>
      <c r="G2687" s="88" t="str">
        <f t="shared" si="165"/>
        <v/>
      </c>
      <c r="H2687" s="88" t="str">
        <f t="shared" si="166"/>
        <v/>
      </c>
    </row>
    <row r="2688" spans="2:8" ht="11.25" customHeight="1" x14ac:dyDescent="0.2">
      <c r="B2688" s="91"/>
      <c r="C2688" s="92"/>
      <c r="D2688" s="293" t="str">
        <f t="shared" si="164"/>
        <v/>
      </c>
      <c r="E2688" s="91" t="str">
        <f t="shared" si="167"/>
        <v/>
      </c>
      <c r="F2688" s="295"/>
      <c r="G2688" s="88" t="str">
        <f t="shared" si="165"/>
        <v/>
      </c>
      <c r="H2688" s="88" t="str">
        <f t="shared" si="166"/>
        <v/>
      </c>
    </row>
    <row r="2689" spans="2:8" ht="11.25" customHeight="1" x14ac:dyDescent="0.2">
      <c r="B2689" s="91"/>
      <c r="C2689" s="92"/>
      <c r="D2689" s="293" t="str">
        <f t="shared" si="164"/>
        <v/>
      </c>
      <c r="E2689" s="91" t="str">
        <f t="shared" si="167"/>
        <v/>
      </c>
      <c r="F2689" s="295"/>
      <c r="G2689" s="88" t="str">
        <f t="shared" si="165"/>
        <v/>
      </c>
      <c r="H2689" s="88" t="str">
        <f t="shared" si="166"/>
        <v/>
      </c>
    </row>
    <row r="2690" spans="2:8" ht="11.25" customHeight="1" x14ac:dyDescent="0.2">
      <c r="B2690" s="91"/>
      <c r="C2690" s="92"/>
      <c r="D2690" s="293" t="str">
        <f t="shared" si="164"/>
        <v/>
      </c>
      <c r="E2690" s="91" t="str">
        <f t="shared" si="167"/>
        <v/>
      </c>
      <c r="F2690" s="295"/>
      <c r="G2690" s="88" t="str">
        <f t="shared" si="165"/>
        <v/>
      </c>
      <c r="H2690" s="88" t="str">
        <f t="shared" si="166"/>
        <v/>
      </c>
    </row>
    <row r="2691" spans="2:8" ht="11.25" customHeight="1" x14ac:dyDescent="0.2">
      <c r="B2691" s="91"/>
      <c r="C2691" s="92"/>
      <c r="D2691" s="293" t="str">
        <f t="shared" si="164"/>
        <v/>
      </c>
      <c r="E2691" s="91" t="str">
        <f t="shared" si="167"/>
        <v/>
      </c>
      <c r="F2691" s="295"/>
      <c r="G2691" s="88" t="str">
        <f t="shared" si="165"/>
        <v/>
      </c>
      <c r="H2691" s="88" t="str">
        <f t="shared" si="166"/>
        <v/>
      </c>
    </row>
    <row r="2692" spans="2:8" ht="11.25" customHeight="1" x14ac:dyDescent="0.2">
      <c r="B2692" s="91"/>
      <c r="C2692" s="92"/>
      <c r="D2692" s="293" t="str">
        <f t="shared" si="164"/>
        <v/>
      </c>
      <c r="E2692" s="91" t="str">
        <f t="shared" si="167"/>
        <v/>
      </c>
      <c r="F2692" s="295"/>
      <c r="G2692" s="88" t="str">
        <f t="shared" si="165"/>
        <v/>
      </c>
      <c r="H2692" s="88" t="str">
        <f t="shared" si="166"/>
        <v/>
      </c>
    </row>
    <row r="2693" spans="2:8" ht="11.25" customHeight="1" x14ac:dyDescent="0.2">
      <c r="B2693" s="91"/>
      <c r="C2693" s="92"/>
      <c r="D2693" s="293" t="str">
        <f t="shared" si="164"/>
        <v/>
      </c>
      <c r="E2693" s="91" t="str">
        <f t="shared" si="167"/>
        <v/>
      </c>
      <c r="F2693" s="295"/>
      <c r="G2693" s="88" t="str">
        <f t="shared" si="165"/>
        <v/>
      </c>
      <c r="H2693" s="88" t="str">
        <f t="shared" si="166"/>
        <v/>
      </c>
    </row>
    <row r="2694" spans="2:8" ht="11.25" customHeight="1" x14ac:dyDescent="0.2">
      <c r="B2694" s="91"/>
      <c r="C2694" s="92"/>
      <c r="D2694" s="293" t="str">
        <f t="shared" si="164"/>
        <v/>
      </c>
      <c r="E2694" s="91" t="str">
        <f t="shared" si="167"/>
        <v/>
      </c>
      <c r="F2694" s="295"/>
      <c r="G2694" s="88" t="str">
        <f t="shared" si="165"/>
        <v/>
      </c>
      <c r="H2694" s="88" t="str">
        <f t="shared" si="166"/>
        <v/>
      </c>
    </row>
    <row r="2695" spans="2:8" ht="11.25" customHeight="1" x14ac:dyDescent="0.2">
      <c r="B2695" s="91"/>
      <c r="C2695" s="92"/>
      <c r="D2695" s="293" t="str">
        <f t="shared" si="164"/>
        <v/>
      </c>
      <c r="E2695" s="91" t="str">
        <f t="shared" si="167"/>
        <v/>
      </c>
      <c r="F2695" s="295"/>
      <c r="G2695" s="88" t="str">
        <f t="shared" si="165"/>
        <v/>
      </c>
      <c r="H2695" s="88" t="str">
        <f t="shared" si="166"/>
        <v/>
      </c>
    </row>
    <row r="2696" spans="2:8" ht="11.25" customHeight="1" x14ac:dyDescent="0.2">
      <c r="B2696" s="91"/>
      <c r="C2696" s="92"/>
      <c r="D2696" s="293" t="str">
        <f t="shared" si="164"/>
        <v/>
      </c>
      <c r="E2696" s="91" t="str">
        <f t="shared" si="167"/>
        <v/>
      </c>
      <c r="F2696" s="295"/>
      <c r="G2696" s="88" t="str">
        <f t="shared" si="165"/>
        <v/>
      </c>
      <c r="H2696" s="88" t="str">
        <f t="shared" si="166"/>
        <v/>
      </c>
    </row>
    <row r="2697" spans="2:8" ht="11.25" customHeight="1" x14ac:dyDescent="0.2">
      <c r="B2697" s="91"/>
      <c r="C2697" s="92"/>
      <c r="D2697" s="293" t="str">
        <f t="shared" si="164"/>
        <v/>
      </c>
      <c r="E2697" s="91" t="str">
        <f t="shared" si="167"/>
        <v/>
      </c>
      <c r="F2697" s="295"/>
      <c r="G2697" s="88" t="str">
        <f t="shared" si="165"/>
        <v/>
      </c>
      <c r="H2697" s="88" t="str">
        <f t="shared" si="166"/>
        <v/>
      </c>
    </row>
    <row r="2698" spans="2:8" ht="11.25" customHeight="1" x14ac:dyDescent="0.2">
      <c r="B2698" s="91"/>
      <c r="C2698" s="92"/>
      <c r="D2698" s="293" t="str">
        <f t="shared" si="164"/>
        <v/>
      </c>
      <c r="E2698" s="91" t="str">
        <f t="shared" si="167"/>
        <v/>
      </c>
      <c r="F2698" s="295"/>
      <c r="G2698" s="88" t="str">
        <f t="shared" si="165"/>
        <v/>
      </c>
      <c r="H2698" s="88" t="str">
        <f t="shared" si="166"/>
        <v/>
      </c>
    </row>
    <row r="2699" spans="2:8" ht="11.25" customHeight="1" x14ac:dyDescent="0.2">
      <c r="B2699" s="91"/>
      <c r="C2699" s="92"/>
      <c r="D2699" s="293" t="str">
        <f t="shared" si="164"/>
        <v/>
      </c>
      <c r="E2699" s="91" t="str">
        <f t="shared" si="167"/>
        <v/>
      </c>
      <c r="F2699" s="295"/>
      <c r="G2699" s="88" t="str">
        <f t="shared" si="165"/>
        <v/>
      </c>
      <c r="H2699" s="88" t="str">
        <f t="shared" si="166"/>
        <v/>
      </c>
    </row>
    <row r="2700" spans="2:8" ht="11.25" customHeight="1" x14ac:dyDescent="0.2">
      <c r="B2700" s="91"/>
      <c r="C2700" s="92"/>
      <c r="D2700" s="293" t="str">
        <f t="shared" si="164"/>
        <v/>
      </c>
      <c r="E2700" s="91" t="str">
        <f t="shared" si="167"/>
        <v/>
      </c>
      <c r="F2700" s="295"/>
      <c r="G2700" s="88" t="str">
        <f t="shared" si="165"/>
        <v/>
      </c>
      <c r="H2700" s="88" t="str">
        <f t="shared" si="166"/>
        <v/>
      </c>
    </row>
    <row r="2701" spans="2:8" ht="11.25" customHeight="1" x14ac:dyDescent="0.2">
      <c r="B2701" s="91"/>
      <c r="C2701" s="92"/>
      <c r="D2701" s="293" t="str">
        <f t="shared" si="164"/>
        <v/>
      </c>
      <c r="E2701" s="91" t="str">
        <f t="shared" si="167"/>
        <v/>
      </c>
      <c r="F2701" s="295"/>
      <c r="G2701" s="88" t="str">
        <f t="shared" si="165"/>
        <v/>
      </c>
      <c r="H2701" s="88" t="str">
        <f t="shared" si="166"/>
        <v/>
      </c>
    </row>
    <row r="2702" spans="2:8" ht="11.25" customHeight="1" x14ac:dyDescent="0.2">
      <c r="B2702" s="91"/>
      <c r="C2702" s="92"/>
      <c r="D2702" s="293" t="str">
        <f t="shared" si="164"/>
        <v/>
      </c>
      <c r="E2702" s="91" t="str">
        <f t="shared" si="167"/>
        <v/>
      </c>
      <c r="F2702" s="295"/>
      <c r="G2702" s="88" t="str">
        <f t="shared" si="165"/>
        <v/>
      </c>
      <c r="H2702" s="88" t="str">
        <f t="shared" si="166"/>
        <v/>
      </c>
    </row>
    <row r="2703" spans="2:8" ht="11.25" customHeight="1" x14ac:dyDescent="0.2">
      <c r="B2703" s="91"/>
      <c r="C2703" s="92"/>
      <c r="D2703" s="293" t="str">
        <f t="shared" si="164"/>
        <v/>
      </c>
      <c r="E2703" s="91" t="str">
        <f t="shared" si="167"/>
        <v/>
      </c>
      <c r="F2703" s="295"/>
      <c r="G2703" s="88" t="str">
        <f t="shared" si="165"/>
        <v/>
      </c>
      <c r="H2703" s="88" t="str">
        <f t="shared" si="166"/>
        <v/>
      </c>
    </row>
    <row r="2704" spans="2:8" ht="11.25" customHeight="1" x14ac:dyDescent="0.2">
      <c r="B2704" s="91"/>
      <c r="C2704" s="92"/>
      <c r="D2704" s="293" t="str">
        <f t="shared" si="164"/>
        <v/>
      </c>
      <c r="E2704" s="91" t="str">
        <f t="shared" si="167"/>
        <v/>
      </c>
      <c r="F2704" s="295"/>
      <c r="G2704" s="88" t="str">
        <f t="shared" si="165"/>
        <v/>
      </c>
      <c r="H2704" s="88" t="str">
        <f t="shared" si="166"/>
        <v/>
      </c>
    </row>
    <row r="2705" spans="2:8" ht="11.25" customHeight="1" x14ac:dyDescent="0.2">
      <c r="B2705" s="91"/>
      <c r="C2705" s="92"/>
      <c r="D2705" s="293" t="str">
        <f t="shared" si="164"/>
        <v/>
      </c>
      <c r="E2705" s="91" t="str">
        <f t="shared" si="167"/>
        <v/>
      </c>
      <c r="F2705" s="295"/>
      <c r="G2705" s="88" t="str">
        <f t="shared" si="165"/>
        <v/>
      </c>
      <c r="H2705" s="88" t="str">
        <f t="shared" si="166"/>
        <v/>
      </c>
    </row>
    <row r="2706" spans="2:8" ht="11.25" customHeight="1" x14ac:dyDescent="0.2">
      <c r="B2706" s="91"/>
      <c r="C2706" s="92"/>
      <c r="D2706" s="293" t="str">
        <f t="shared" si="164"/>
        <v/>
      </c>
      <c r="E2706" s="91" t="str">
        <f t="shared" si="167"/>
        <v/>
      </c>
      <c r="F2706" s="295"/>
      <c r="G2706" s="88" t="str">
        <f t="shared" si="165"/>
        <v/>
      </c>
      <c r="H2706" s="88" t="str">
        <f t="shared" si="166"/>
        <v/>
      </c>
    </row>
    <row r="2707" spans="2:8" ht="11.25" customHeight="1" x14ac:dyDescent="0.2">
      <c r="B2707" s="91"/>
      <c r="C2707" s="92"/>
      <c r="D2707" s="293" t="str">
        <f t="shared" si="164"/>
        <v/>
      </c>
      <c r="E2707" s="91" t="str">
        <f t="shared" si="167"/>
        <v/>
      </c>
      <c r="F2707" s="295"/>
      <c r="G2707" s="88" t="str">
        <f t="shared" si="165"/>
        <v/>
      </c>
      <c r="H2707" s="88" t="str">
        <f t="shared" si="166"/>
        <v/>
      </c>
    </row>
    <row r="2708" spans="2:8" ht="11.25" customHeight="1" x14ac:dyDescent="0.2">
      <c r="B2708" s="91"/>
      <c r="C2708" s="92"/>
      <c r="D2708" s="293" t="str">
        <f t="shared" si="164"/>
        <v/>
      </c>
      <c r="E2708" s="91" t="str">
        <f t="shared" si="167"/>
        <v/>
      </c>
      <c r="F2708" s="295"/>
      <c r="G2708" s="88" t="str">
        <f t="shared" si="165"/>
        <v/>
      </c>
      <c r="H2708" s="88" t="str">
        <f t="shared" si="166"/>
        <v/>
      </c>
    </row>
    <row r="2709" spans="2:8" ht="11.25" customHeight="1" x14ac:dyDescent="0.2">
      <c r="B2709" s="91"/>
      <c r="C2709" s="92"/>
      <c r="D2709" s="293" t="str">
        <f t="shared" si="164"/>
        <v/>
      </c>
      <c r="E2709" s="91" t="str">
        <f t="shared" si="167"/>
        <v/>
      </c>
      <c r="F2709" s="295"/>
      <c r="G2709" s="88" t="str">
        <f t="shared" si="165"/>
        <v/>
      </c>
      <c r="H2709" s="88" t="str">
        <f t="shared" si="166"/>
        <v/>
      </c>
    </row>
    <row r="2710" spans="2:8" ht="11.25" customHeight="1" x14ac:dyDescent="0.2">
      <c r="B2710" s="91"/>
      <c r="C2710" s="92"/>
      <c r="D2710" s="293" t="str">
        <f t="shared" si="164"/>
        <v/>
      </c>
      <c r="E2710" s="91" t="str">
        <f t="shared" si="167"/>
        <v/>
      </c>
      <c r="F2710" s="295"/>
      <c r="G2710" s="88" t="str">
        <f t="shared" si="165"/>
        <v/>
      </c>
      <c r="H2710" s="88" t="str">
        <f t="shared" si="166"/>
        <v/>
      </c>
    </row>
    <row r="2711" spans="2:8" ht="11.25" customHeight="1" x14ac:dyDescent="0.2">
      <c r="B2711" s="91"/>
      <c r="C2711" s="92"/>
      <c r="D2711" s="293" t="str">
        <f t="shared" si="164"/>
        <v/>
      </c>
      <c r="E2711" s="91" t="str">
        <f t="shared" si="167"/>
        <v/>
      </c>
      <c r="F2711" s="295"/>
      <c r="G2711" s="88" t="str">
        <f t="shared" si="165"/>
        <v/>
      </c>
      <c r="H2711" s="88" t="str">
        <f t="shared" si="166"/>
        <v/>
      </c>
    </row>
    <row r="2712" spans="2:8" ht="11.25" customHeight="1" x14ac:dyDescent="0.2">
      <c r="B2712" s="91"/>
      <c r="C2712" s="92"/>
      <c r="D2712" s="293" t="str">
        <f t="shared" ref="D2712:D2775" si="168">IF($B2712="","","SP_LASTSALEPRICE")</f>
        <v/>
      </c>
      <c r="E2712" s="91" t="str">
        <f t="shared" si="167"/>
        <v/>
      </c>
      <c r="F2712" s="295"/>
      <c r="G2712" s="88" t="str">
        <f t="shared" ref="G2712:G2775" si="169">IF(OR($C2712="",$C2713=""),"",IFERROR((C2712/C2713-1)*100,0))</f>
        <v/>
      </c>
      <c r="H2712" s="88" t="str">
        <f t="shared" ref="H2712:H2775" si="170">IF(OR($F2712="",$F2713=""),"",IFERROR((F2712/F2713-1)*100,0))</f>
        <v/>
      </c>
    </row>
    <row r="2713" spans="2:8" ht="11.25" customHeight="1" x14ac:dyDescent="0.2">
      <c r="B2713" s="91"/>
      <c r="C2713" s="92"/>
      <c r="D2713" s="293" t="str">
        <f t="shared" si="168"/>
        <v/>
      </c>
      <c r="E2713" s="91" t="str">
        <f t="shared" ref="E2713:E2776" si="171">IF($B2713="","",IF(WEEKDAY($B2713,11)=6,$B2713-1,IF(WEEKDAY($B2713,11)=7,$B2713-2,$B2713)))</f>
        <v/>
      </c>
      <c r="F2713" s="295"/>
      <c r="G2713" s="88" t="str">
        <f t="shared" si="169"/>
        <v/>
      </c>
      <c r="H2713" s="88" t="str">
        <f t="shared" si="170"/>
        <v/>
      </c>
    </row>
    <row r="2714" spans="2:8" ht="11.25" customHeight="1" x14ac:dyDescent="0.2">
      <c r="B2714" s="91"/>
      <c r="C2714" s="92"/>
      <c r="D2714" s="293" t="str">
        <f t="shared" si="168"/>
        <v/>
      </c>
      <c r="E2714" s="91" t="str">
        <f t="shared" si="171"/>
        <v/>
      </c>
      <c r="F2714" s="295"/>
      <c r="G2714" s="88" t="str">
        <f t="shared" si="169"/>
        <v/>
      </c>
      <c r="H2714" s="88" t="str">
        <f t="shared" si="170"/>
        <v/>
      </c>
    </row>
    <row r="2715" spans="2:8" ht="11.25" customHeight="1" x14ac:dyDescent="0.2">
      <c r="B2715" s="91"/>
      <c r="C2715" s="92"/>
      <c r="D2715" s="293" t="str">
        <f t="shared" si="168"/>
        <v/>
      </c>
      <c r="E2715" s="91" t="str">
        <f t="shared" si="171"/>
        <v/>
      </c>
      <c r="F2715" s="295"/>
      <c r="G2715" s="88" t="str">
        <f t="shared" si="169"/>
        <v/>
      </c>
      <c r="H2715" s="88" t="str">
        <f t="shared" si="170"/>
        <v/>
      </c>
    </row>
    <row r="2716" spans="2:8" ht="11.25" customHeight="1" x14ac:dyDescent="0.2">
      <c r="B2716" s="91"/>
      <c r="C2716" s="92"/>
      <c r="D2716" s="293" t="str">
        <f t="shared" si="168"/>
        <v/>
      </c>
      <c r="E2716" s="91" t="str">
        <f t="shared" si="171"/>
        <v/>
      </c>
      <c r="F2716" s="295"/>
      <c r="G2716" s="88" t="str">
        <f t="shared" si="169"/>
        <v/>
      </c>
      <c r="H2716" s="88" t="str">
        <f t="shared" si="170"/>
        <v/>
      </c>
    </row>
    <row r="2717" spans="2:8" ht="11.25" customHeight="1" x14ac:dyDescent="0.2">
      <c r="B2717" s="91"/>
      <c r="C2717" s="92"/>
      <c r="D2717" s="293" t="str">
        <f t="shared" si="168"/>
        <v/>
      </c>
      <c r="E2717" s="91" t="str">
        <f t="shared" si="171"/>
        <v/>
      </c>
      <c r="F2717" s="295"/>
      <c r="G2717" s="88" t="str">
        <f t="shared" si="169"/>
        <v/>
      </c>
      <c r="H2717" s="88" t="str">
        <f t="shared" si="170"/>
        <v/>
      </c>
    </row>
    <row r="2718" spans="2:8" ht="11.25" customHeight="1" x14ac:dyDescent="0.2">
      <c r="B2718" s="91"/>
      <c r="C2718" s="92"/>
      <c r="D2718" s="293" t="str">
        <f t="shared" si="168"/>
        <v/>
      </c>
      <c r="E2718" s="91" t="str">
        <f t="shared" si="171"/>
        <v/>
      </c>
      <c r="F2718" s="295"/>
      <c r="G2718" s="88" t="str">
        <f t="shared" si="169"/>
        <v/>
      </c>
      <c r="H2718" s="88" t="str">
        <f t="shared" si="170"/>
        <v/>
      </c>
    </row>
    <row r="2719" spans="2:8" ht="11.25" customHeight="1" x14ac:dyDescent="0.2">
      <c r="B2719" s="91"/>
      <c r="C2719" s="92"/>
      <c r="D2719" s="293" t="str">
        <f t="shared" si="168"/>
        <v/>
      </c>
      <c r="E2719" s="91" t="str">
        <f t="shared" si="171"/>
        <v/>
      </c>
      <c r="F2719" s="295"/>
      <c r="G2719" s="88" t="str">
        <f t="shared" si="169"/>
        <v/>
      </c>
      <c r="H2719" s="88" t="str">
        <f t="shared" si="170"/>
        <v/>
      </c>
    </row>
    <row r="2720" spans="2:8" ht="11.25" customHeight="1" x14ac:dyDescent="0.2">
      <c r="B2720" s="91"/>
      <c r="C2720" s="92"/>
      <c r="D2720" s="293" t="str">
        <f t="shared" si="168"/>
        <v/>
      </c>
      <c r="E2720" s="91" t="str">
        <f t="shared" si="171"/>
        <v/>
      </c>
      <c r="F2720" s="295"/>
      <c r="G2720" s="88" t="str">
        <f t="shared" si="169"/>
        <v/>
      </c>
      <c r="H2720" s="88" t="str">
        <f t="shared" si="170"/>
        <v/>
      </c>
    </row>
    <row r="2721" spans="2:8" ht="11.25" customHeight="1" x14ac:dyDescent="0.2">
      <c r="B2721" s="91"/>
      <c r="C2721" s="92"/>
      <c r="D2721" s="293" t="str">
        <f t="shared" si="168"/>
        <v/>
      </c>
      <c r="E2721" s="91" t="str">
        <f t="shared" si="171"/>
        <v/>
      </c>
      <c r="F2721" s="295"/>
      <c r="G2721" s="88" t="str">
        <f t="shared" si="169"/>
        <v/>
      </c>
      <c r="H2721" s="88" t="str">
        <f t="shared" si="170"/>
        <v/>
      </c>
    </row>
    <row r="2722" spans="2:8" ht="11.25" customHeight="1" x14ac:dyDescent="0.2">
      <c r="B2722" s="91"/>
      <c r="C2722" s="92"/>
      <c r="D2722" s="293" t="str">
        <f t="shared" si="168"/>
        <v/>
      </c>
      <c r="E2722" s="91" t="str">
        <f t="shared" si="171"/>
        <v/>
      </c>
      <c r="F2722" s="295"/>
      <c r="G2722" s="88" t="str">
        <f t="shared" si="169"/>
        <v/>
      </c>
      <c r="H2722" s="88" t="str">
        <f t="shared" si="170"/>
        <v/>
      </c>
    </row>
    <row r="2723" spans="2:8" ht="11.25" customHeight="1" x14ac:dyDescent="0.2">
      <c r="B2723" s="91"/>
      <c r="C2723" s="92"/>
      <c r="D2723" s="293" t="str">
        <f t="shared" si="168"/>
        <v/>
      </c>
      <c r="E2723" s="91" t="str">
        <f t="shared" si="171"/>
        <v/>
      </c>
      <c r="F2723" s="295"/>
      <c r="G2723" s="88" t="str">
        <f t="shared" si="169"/>
        <v/>
      </c>
      <c r="H2723" s="88" t="str">
        <f t="shared" si="170"/>
        <v/>
      </c>
    </row>
    <row r="2724" spans="2:8" ht="11.25" customHeight="1" x14ac:dyDescent="0.2">
      <c r="B2724" s="91"/>
      <c r="C2724" s="92"/>
      <c r="D2724" s="293" t="str">
        <f t="shared" si="168"/>
        <v/>
      </c>
      <c r="E2724" s="91" t="str">
        <f t="shared" si="171"/>
        <v/>
      </c>
      <c r="F2724" s="295"/>
      <c r="G2724" s="88" t="str">
        <f t="shared" si="169"/>
        <v/>
      </c>
      <c r="H2724" s="88" t="str">
        <f t="shared" si="170"/>
        <v/>
      </c>
    </row>
    <row r="2725" spans="2:8" ht="11.25" customHeight="1" x14ac:dyDescent="0.2">
      <c r="B2725" s="91"/>
      <c r="C2725" s="92"/>
      <c r="D2725" s="293" t="str">
        <f t="shared" si="168"/>
        <v/>
      </c>
      <c r="E2725" s="91" t="str">
        <f t="shared" si="171"/>
        <v/>
      </c>
      <c r="F2725" s="295"/>
      <c r="G2725" s="88" t="str">
        <f t="shared" si="169"/>
        <v/>
      </c>
      <c r="H2725" s="88" t="str">
        <f t="shared" si="170"/>
        <v/>
      </c>
    </row>
    <row r="2726" spans="2:8" ht="11.25" customHeight="1" x14ac:dyDescent="0.2">
      <c r="B2726" s="91"/>
      <c r="C2726" s="92"/>
      <c r="D2726" s="293" t="str">
        <f t="shared" si="168"/>
        <v/>
      </c>
      <c r="E2726" s="91" t="str">
        <f t="shared" si="171"/>
        <v/>
      </c>
      <c r="F2726" s="295"/>
      <c r="G2726" s="88" t="str">
        <f t="shared" si="169"/>
        <v/>
      </c>
      <c r="H2726" s="88" t="str">
        <f t="shared" si="170"/>
        <v/>
      </c>
    </row>
    <row r="2727" spans="2:8" ht="11.25" customHeight="1" x14ac:dyDescent="0.2">
      <c r="B2727" s="91"/>
      <c r="C2727" s="92"/>
      <c r="D2727" s="293" t="str">
        <f t="shared" si="168"/>
        <v/>
      </c>
      <c r="E2727" s="91" t="str">
        <f t="shared" si="171"/>
        <v/>
      </c>
      <c r="F2727" s="295"/>
      <c r="G2727" s="88" t="str">
        <f t="shared" si="169"/>
        <v/>
      </c>
      <c r="H2727" s="88" t="str">
        <f t="shared" si="170"/>
        <v/>
      </c>
    </row>
    <row r="2728" spans="2:8" ht="11.25" customHeight="1" x14ac:dyDescent="0.2">
      <c r="B2728" s="91"/>
      <c r="C2728" s="92"/>
      <c r="D2728" s="293" t="str">
        <f t="shared" si="168"/>
        <v/>
      </c>
      <c r="E2728" s="91" t="str">
        <f t="shared" si="171"/>
        <v/>
      </c>
      <c r="F2728" s="295"/>
      <c r="G2728" s="88" t="str">
        <f t="shared" si="169"/>
        <v/>
      </c>
      <c r="H2728" s="88" t="str">
        <f t="shared" si="170"/>
        <v/>
      </c>
    </row>
    <row r="2729" spans="2:8" ht="11.25" customHeight="1" x14ac:dyDescent="0.2">
      <c r="B2729" s="91"/>
      <c r="C2729" s="92"/>
      <c r="D2729" s="293" t="str">
        <f t="shared" si="168"/>
        <v/>
      </c>
      <c r="E2729" s="91" t="str">
        <f t="shared" si="171"/>
        <v/>
      </c>
      <c r="F2729" s="295"/>
      <c r="G2729" s="88" t="str">
        <f t="shared" si="169"/>
        <v/>
      </c>
      <c r="H2729" s="88" t="str">
        <f t="shared" si="170"/>
        <v/>
      </c>
    </row>
    <row r="2730" spans="2:8" ht="11.25" customHeight="1" x14ac:dyDescent="0.2">
      <c r="B2730" s="91"/>
      <c r="C2730" s="92"/>
      <c r="D2730" s="293" t="str">
        <f t="shared" si="168"/>
        <v/>
      </c>
      <c r="E2730" s="91" t="str">
        <f t="shared" si="171"/>
        <v/>
      </c>
      <c r="F2730" s="295"/>
      <c r="G2730" s="88" t="str">
        <f t="shared" si="169"/>
        <v/>
      </c>
      <c r="H2730" s="88" t="str">
        <f t="shared" si="170"/>
        <v/>
      </c>
    </row>
    <row r="2731" spans="2:8" ht="11.25" customHeight="1" x14ac:dyDescent="0.2">
      <c r="B2731" s="91"/>
      <c r="C2731" s="92"/>
      <c r="D2731" s="293" t="str">
        <f t="shared" si="168"/>
        <v/>
      </c>
      <c r="E2731" s="91" t="str">
        <f t="shared" si="171"/>
        <v/>
      </c>
      <c r="F2731" s="295"/>
      <c r="G2731" s="88" t="str">
        <f t="shared" si="169"/>
        <v/>
      </c>
      <c r="H2731" s="88" t="str">
        <f t="shared" si="170"/>
        <v/>
      </c>
    </row>
    <row r="2732" spans="2:8" ht="11.25" customHeight="1" x14ac:dyDescent="0.2">
      <c r="B2732" s="91"/>
      <c r="C2732" s="92"/>
      <c r="D2732" s="293" t="str">
        <f t="shared" si="168"/>
        <v/>
      </c>
      <c r="E2732" s="91" t="str">
        <f t="shared" si="171"/>
        <v/>
      </c>
      <c r="F2732" s="295"/>
      <c r="G2732" s="88" t="str">
        <f t="shared" si="169"/>
        <v/>
      </c>
      <c r="H2732" s="88" t="str">
        <f t="shared" si="170"/>
        <v/>
      </c>
    </row>
    <row r="2733" spans="2:8" ht="11.25" customHeight="1" x14ac:dyDescent="0.2">
      <c r="B2733" s="91"/>
      <c r="C2733" s="92"/>
      <c r="D2733" s="293" t="str">
        <f t="shared" si="168"/>
        <v/>
      </c>
      <c r="E2733" s="91" t="str">
        <f t="shared" si="171"/>
        <v/>
      </c>
      <c r="F2733" s="295"/>
      <c r="G2733" s="88" t="str">
        <f t="shared" si="169"/>
        <v/>
      </c>
      <c r="H2733" s="88" t="str">
        <f t="shared" si="170"/>
        <v/>
      </c>
    </row>
    <row r="2734" spans="2:8" ht="11.25" customHeight="1" x14ac:dyDescent="0.2">
      <c r="B2734" s="91"/>
      <c r="C2734" s="92"/>
      <c r="D2734" s="293" t="str">
        <f t="shared" si="168"/>
        <v/>
      </c>
      <c r="E2734" s="91" t="str">
        <f t="shared" si="171"/>
        <v/>
      </c>
      <c r="F2734" s="295"/>
      <c r="G2734" s="88" t="str">
        <f t="shared" si="169"/>
        <v/>
      </c>
      <c r="H2734" s="88" t="str">
        <f t="shared" si="170"/>
        <v/>
      </c>
    </row>
    <row r="2735" spans="2:8" ht="11.25" customHeight="1" x14ac:dyDescent="0.2">
      <c r="B2735" s="91"/>
      <c r="C2735" s="92"/>
      <c r="D2735" s="293" t="str">
        <f t="shared" si="168"/>
        <v/>
      </c>
      <c r="E2735" s="91" t="str">
        <f t="shared" si="171"/>
        <v/>
      </c>
      <c r="F2735" s="295"/>
      <c r="G2735" s="88" t="str">
        <f t="shared" si="169"/>
        <v/>
      </c>
      <c r="H2735" s="88" t="str">
        <f t="shared" si="170"/>
        <v/>
      </c>
    </row>
    <row r="2736" spans="2:8" ht="11.25" customHeight="1" x14ac:dyDescent="0.2">
      <c r="B2736" s="91"/>
      <c r="C2736" s="92"/>
      <c r="D2736" s="293" t="str">
        <f t="shared" si="168"/>
        <v/>
      </c>
      <c r="E2736" s="91" t="str">
        <f t="shared" si="171"/>
        <v/>
      </c>
      <c r="F2736" s="295"/>
      <c r="G2736" s="88" t="str">
        <f t="shared" si="169"/>
        <v/>
      </c>
      <c r="H2736" s="88" t="str">
        <f t="shared" si="170"/>
        <v/>
      </c>
    </row>
    <row r="2737" spans="2:8" ht="11.25" customHeight="1" x14ac:dyDescent="0.2">
      <c r="B2737" s="91"/>
      <c r="C2737" s="92"/>
      <c r="D2737" s="293" t="str">
        <f t="shared" si="168"/>
        <v/>
      </c>
      <c r="E2737" s="91" t="str">
        <f t="shared" si="171"/>
        <v/>
      </c>
      <c r="F2737" s="295"/>
      <c r="G2737" s="88" t="str">
        <f t="shared" si="169"/>
        <v/>
      </c>
      <c r="H2737" s="88" t="str">
        <f t="shared" si="170"/>
        <v/>
      </c>
    </row>
    <row r="2738" spans="2:8" ht="11.25" customHeight="1" x14ac:dyDescent="0.2">
      <c r="B2738" s="91"/>
      <c r="C2738" s="92"/>
      <c r="D2738" s="293" t="str">
        <f t="shared" si="168"/>
        <v/>
      </c>
      <c r="E2738" s="91" t="str">
        <f t="shared" si="171"/>
        <v/>
      </c>
      <c r="F2738" s="295"/>
      <c r="G2738" s="88" t="str">
        <f t="shared" si="169"/>
        <v/>
      </c>
      <c r="H2738" s="88" t="str">
        <f t="shared" si="170"/>
        <v/>
      </c>
    </row>
    <row r="2739" spans="2:8" ht="11.25" customHeight="1" x14ac:dyDescent="0.2">
      <c r="B2739" s="91"/>
      <c r="C2739" s="92"/>
      <c r="D2739" s="293" t="str">
        <f t="shared" si="168"/>
        <v/>
      </c>
      <c r="E2739" s="91" t="str">
        <f t="shared" si="171"/>
        <v/>
      </c>
      <c r="F2739" s="295"/>
      <c r="G2739" s="88" t="str">
        <f t="shared" si="169"/>
        <v/>
      </c>
      <c r="H2739" s="88" t="str">
        <f t="shared" si="170"/>
        <v/>
      </c>
    </row>
    <row r="2740" spans="2:8" ht="11.25" customHeight="1" x14ac:dyDescent="0.2">
      <c r="B2740" s="91"/>
      <c r="C2740" s="92"/>
      <c r="D2740" s="293" t="str">
        <f t="shared" si="168"/>
        <v/>
      </c>
      <c r="E2740" s="91" t="str">
        <f t="shared" si="171"/>
        <v/>
      </c>
      <c r="F2740" s="295"/>
      <c r="G2740" s="88" t="str">
        <f t="shared" si="169"/>
        <v/>
      </c>
      <c r="H2740" s="88" t="str">
        <f t="shared" si="170"/>
        <v/>
      </c>
    </row>
    <row r="2741" spans="2:8" ht="11.25" customHeight="1" x14ac:dyDescent="0.2">
      <c r="B2741" s="91"/>
      <c r="C2741" s="92"/>
      <c r="D2741" s="293" t="str">
        <f t="shared" si="168"/>
        <v/>
      </c>
      <c r="E2741" s="91" t="str">
        <f t="shared" si="171"/>
        <v/>
      </c>
      <c r="F2741" s="295"/>
      <c r="G2741" s="88" t="str">
        <f t="shared" si="169"/>
        <v/>
      </c>
      <c r="H2741" s="88" t="str">
        <f t="shared" si="170"/>
        <v/>
      </c>
    </row>
    <row r="2742" spans="2:8" ht="11.25" customHeight="1" x14ac:dyDescent="0.2">
      <c r="B2742" s="91"/>
      <c r="C2742" s="92"/>
      <c r="D2742" s="293" t="str">
        <f t="shared" si="168"/>
        <v/>
      </c>
      <c r="E2742" s="91" t="str">
        <f t="shared" si="171"/>
        <v/>
      </c>
      <c r="F2742" s="295"/>
      <c r="G2742" s="88" t="str">
        <f t="shared" si="169"/>
        <v/>
      </c>
      <c r="H2742" s="88" t="str">
        <f t="shared" si="170"/>
        <v/>
      </c>
    </row>
    <row r="2743" spans="2:8" ht="11.25" customHeight="1" x14ac:dyDescent="0.2">
      <c r="B2743" s="91"/>
      <c r="C2743" s="92"/>
      <c r="D2743" s="293" t="str">
        <f t="shared" si="168"/>
        <v/>
      </c>
      <c r="E2743" s="91" t="str">
        <f t="shared" si="171"/>
        <v/>
      </c>
      <c r="F2743" s="295"/>
      <c r="G2743" s="88" t="str">
        <f t="shared" si="169"/>
        <v/>
      </c>
      <c r="H2743" s="88" t="str">
        <f t="shared" si="170"/>
        <v/>
      </c>
    </row>
    <row r="2744" spans="2:8" ht="11.25" customHeight="1" x14ac:dyDescent="0.2">
      <c r="B2744" s="91"/>
      <c r="C2744" s="92"/>
      <c r="D2744" s="293" t="str">
        <f t="shared" si="168"/>
        <v/>
      </c>
      <c r="E2744" s="91" t="str">
        <f t="shared" si="171"/>
        <v/>
      </c>
      <c r="F2744" s="295"/>
      <c r="G2744" s="88" t="str">
        <f t="shared" si="169"/>
        <v/>
      </c>
      <c r="H2744" s="88" t="str">
        <f t="shared" si="170"/>
        <v/>
      </c>
    </row>
    <row r="2745" spans="2:8" ht="11.25" customHeight="1" x14ac:dyDescent="0.2">
      <c r="B2745" s="91"/>
      <c r="C2745" s="92"/>
      <c r="D2745" s="293" t="str">
        <f t="shared" si="168"/>
        <v/>
      </c>
      <c r="E2745" s="91" t="str">
        <f t="shared" si="171"/>
        <v/>
      </c>
      <c r="F2745" s="295"/>
      <c r="G2745" s="88" t="str">
        <f t="shared" si="169"/>
        <v/>
      </c>
      <c r="H2745" s="88" t="str">
        <f t="shared" si="170"/>
        <v/>
      </c>
    </row>
    <row r="2746" spans="2:8" ht="11.25" customHeight="1" x14ac:dyDescent="0.2">
      <c r="B2746" s="91"/>
      <c r="C2746" s="92"/>
      <c r="D2746" s="293" t="str">
        <f t="shared" si="168"/>
        <v/>
      </c>
      <c r="E2746" s="91" t="str">
        <f t="shared" si="171"/>
        <v/>
      </c>
      <c r="F2746" s="295"/>
      <c r="G2746" s="88" t="str">
        <f t="shared" si="169"/>
        <v/>
      </c>
      <c r="H2746" s="88" t="str">
        <f t="shared" si="170"/>
        <v/>
      </c>
    </row>
    <row r="2747" spans="2:8" ht="11.25" customHeight="1" x14ac:dyDescent="0.2">
      <c r="B2747" s="91"/>
      <c r="C2747" s="92"/>
      <c r="D2747" s="293" t="str">
        <f t="shared" si="168"/>
        <v/>
      </c>
      <c r="E2747" s="91" t="str">
        <f t="shared" si="171"/>
        <v/>
      </c>
      <c r="F2747" s="295"/>
      <c r="G2747" s="88" t="str">
        <f t="shared" si="169"/>
        <v/>
      </c>
      <c r="H2747" s="88" t="str">
        <f t="shared" si="170"/>
        <v/>
      </c>
    </row>
    <row r="2748" spans="2:8" ht="11.25" customHeight="1" x14ac:dyDescent="0.2">
      <c r="B2748" s="91"/>
      <c r="C2748" s="92"/>
      <c r="D2748" s="293" t="str">
        <f t="shared" si="168"/>
        <v/>
      </c>
      <c r="E2748" s="91" t="str">
        <f t="shared" si="171"/>
        <v/>
      </c>
      <c r="F2748" s="295"/>
      <c r="G2748" s="88" t="str">
        <f t="shared" si="169"/>
        <v/>
      </c>
      <c r="H2748" s="88" t="str">
        <f t="shared" si="170"/>
        <v/>
      </c>
    </row>
    <row r="2749" spans="2:8" ht="11.25" customHeight="1" x14ac:dyDescent="0.2">
      <c r="B2749" s="91"/>
      <c r="C2749" s="92"/>
      <c r="D2749" s="293" t="str">
        <f t="shared" si="168"/>
        <v/>
      </c>
      <c r="E2749" s="91" t="str">
        <f t="shared" si="171"/>
        <v/>
      </c>
      <c r="F2749" s="295"/>
      <c r="G2749" s="88" t="str">
        <f t="shared" si="169"/>
        <v/>
      </c>
      <c r="H2749" s="88" t="str">
        <f t="shared" si="170"/>
        <v/>
      </c>
    </row>
    <row r="2750" spans="2:8" ht="11.25" customHeight="1" x14ac:dyDescent="0.2">
      <c r="B2750" s="91"/>
      <c r="C2750" s="92"/>
      <c r="D2750" s="293" t="str">
        <f t="shared" si="168"/>
        <v/>
      </c>
      <c r="E2750" s="91" t="str">
        <f t="shared" si="171"/>
        <v/>
      </c>
      <c r="F2750" s="295"/>
      <c r="G2750" s="88" t="str">
        <f t="shared" si="169"/>
        <v/>
      </c>
      <c r="H2750" s="88" t="str">
        <f t="shared" si="170"/>
        <v/>
      </c>
    </row>
    <row r="2751" spans="2:8" ht="11.25" customHeight="1" x14ac:dyDescent="0.2">
      <c r="B2751" s="91"/>
      <c r="C2751" s="92"/>
      <c r="D2751" s="293" t="str">
        <f t="shared" si="168"/>
        <v/>
      </c>
      <c r="E2751" s="91" t="str">
        <f t="shared" si="171"/>
        <v/>
      </c>
      <c r="F2751" s="295"/>
      <c r="G2751" s="88" t="str">
        <f t="shared" si="169"/>
        <v/>
      </c>
      <c r="H2751" s="88" t="str">
        <f t="shared" si="170"/>
        <v/>
      </c>
    </row>
    <row r="2752" spans="2:8" ht="11.25" customHeight="1" x14ac:dyDescent="0.2">
      <c r="B2752" s="91"/>
      <c r="C2752" s="92"/>
      <c r="D2752" s="293" t="str">
        <f t="shared" si="168"/>
        <v/>
      </c>
      <c r="E2752" s="91" t="str">
        <f t="shared" si="171"/>
        <v/>
      </c>
      <c r="F2752" s="295"/>
      <c r="G2752" s="88" t="str">
        <f t="shared" si="169"/>
        <v/>
      </c>
      <c r="H2752" s="88" t="str">
        <f t="shared" si="170"/>
        <v/>
      </c>
    </row>
    <row r="2753" spans="2:8" ht="11.25" customHeight="1" x14ac:dyDescent="0.2">
      <c r="B2753" s="91"/>
      <c r="C2753" s="92"/>
      <c r="D2753" s="293" t="str">
        <f t="shared" si="168"/>
        <v/>
      </c>
      <c r="E2753" s="91" t="str">
        <f t="shared" si="171"/>
        <v/>
      </c>
      <c r="F2753" s="295"/>
      <c r="G2753" s="88" t="str">
        <f t="shared" si="169"/>
        <v/>
      </c>
      <c r="H2753" s="88" t="str">
        <f t="shared" si="170"/>
        <v/>
      </c>
    </row>
    <row r="2754" spans="2:8" ht="11.25" customHeight="1" x14ac:dyDescent="0.2">
      <c r="B2754" s="91"/>
      <c r="C2754" s="92"/>
      <c r="D2754" s="293" t="str">
        <f t="shared" si="168"/>
        <v/>
      </c>
      <c r="E2754" s="91" t="str">
        <f t="shared" si="171"/>
        <v/>
      </c>
      <c r="F2754" s="295"/>
      <c r="G2754" s="88" t="str">
        <f t="shared" si="169"/>
        <v/>
      </c>
      <c r="H2754" s="88" t="str">
        <f t="shared" si="170"/>
        <v/>
      </c>
    </row>
    <row r="2755" spans="2:8" ht="11.25" customHeight="1" x14ac:dyDescent="0.2">
      <c r="B2755" s="91"/>
      <c r="C2755" s="92"/>
      <c r="D2755" s="293" t="str">
        <f t="shared" si="168"/>
        <v/>
      </c>
      <c r="E2755" s="91" t="str">
        <f t="shared" si="171"/>
        <v/>
      </c>
      <c r="F2755" s="295"/>
      <c r="G2755" s="88" t="str">
        <f t="shared" si="169"/>
        <v/>
      </c>
      <c r="H2755" s="88" t="str">
        <f t="shared" si="170"/>
        <v/>
      </c>
    </row>
    <row r="2756" spans="2:8" ht="11.25" customHeight="1" x14ac:dyDescent="0.2">
      <c r="B2756" s="91"/>
      <c r="C2756" s="92"/>
      <c r="D2756" s="293" t="str">
        <f t="shared" si="168"/>
        <v/>
      </c>
      <c r="E2756" s="91" t="str">
        <f t="shared" si="171"/>
        <v/>
      </c>
      <c r="F2756" s="295"/>
      <c r="G2756" s="88" t="str">
        <f t="shared" si="169"/>
        <v/>
      </c>
      <c r="H2756" s="88" t="str">
        <f t="shared" si="170"/>
        <v/>
      </c>
    </row>
    <row r="2757" spans="2:8" ht="11.25" customHeight="1" x14ac:dyDescent="0.2">
      <c r="B2757" s="91"/>
      <c r="C2757" s="92"/>
      <c r="D2757" s="293" t="str">
        <f t="shared" si="168"/>
        <v/>
      </c>
      <c r="E2757" s="91" t="str">
        <f t="shared" si="171"/>
        <v/>
      </c>
      <c r="F2757" s="295"/>
      <c r="G2757" s="88" t="str">
        <f t="shared" si="169"/>
        <v/>
      </c>
      <c r="H2757" s="88" t="str">
        <f t="shared" si="170"/>
        <v/>
      </c>
    </row>
    <row r="2758" spans="2:8" ht="11.25" customHeight="1" x14ac:dyDescent="0.2">
      <c r="B2758" s="91"/>
      <c r="C2758" s="92"/>
      <c r="D2758" s="293" t="str">
        <f t="shared" si="168"/>
        <v/>
      </c>
      <c r="E2758" s="91" t="str">
        <f t="shared" si="171"/>
        <v/>
      </c>
      <c r="F2758" s="295"/>
      <c r="G2758" s="88" t="str">
        <f t="shared" si="169"/>
        <v/>
      </c>
      <c r="H2758" s="88" t="str">
        <f t="shared" si="170"/>
        <v/>
      </c>
    </row>
    <row r="2759" spans="2:8" ht="11.25" customHeight="1" x14ac:dyDescent="0.2">
      <c r="B2759" s="91"/>
      <c r="C2759" s="92"/>
      <c r="D2759" s="293" t="str">
        <f t="shared" si="168"/>
        <v/>
      </c>
      <c r="E2759" s="91" t="str">
        <f t="shared" si="171"/>
        <v/>
      </c>
      <c r="F2759" s="295"/>
      <c r="G2759" s="88" t="str">
        <f t="shared" si="169"/>
        <v/>
      </c>
      <c r="H2759" s="88" t="str">
        <f t="shared" si="170"/>
        <v/>
      </c>
    </row>
    <row r="2760" spans="2:8" ht="11.25" customHeight="1" x14ac:dyDescent="0.2">
      <c r="B2760" s="91"/>
      <c r="C2760" s="92"/>
      <c r="D2760" s="293" t="str">
        <f t="shared" si="168"/>
        <v/>
      </c>
      <c r="E2760" s="91" t="str">
        <f t="shared" si="171"/>
        <v/>
      </c>
      <c r="F2760" s="295"/>
      <c r="G2760" s="88" t="str">
        <f t="shared" si="169"/>
        <v/>
      </c>
      <c r="H2760" s="88" t="str">
        <f t="shared" si="170"/>
        <v/>
      </c>
    </row>
    <row r="2761" spans="2:8" ht="11.25" customHeight="1" x14ac:dyDescent="0.2">
      <c r="B2761" s="91"/>
      <c r="C2761" s="92"/>
      <c r="D2761" s="293" t="str">
        <f t="shared" si="168"/>
        <v/>
      </c>
      <c r="E2761" s="91" t="str">
        <f t="shared" si="171"/>
        <v/>
      </c>
      <c r="F2761" s="295"/>
      <c r="G2761" s="88" t="str">
        <f t="shared" si="169"/>
        <v/>
      </c>
      <c r="H2761" s="88" t="str">
        <f t="shared" si="170"/>
        <v/>
      </c>
    </row>
    <row r="2762" spans="2:8" ht="11.25" customHeight="1" x14ac:dyDescent="0.2">
      <c r="B2762" s="91"/>
      <c r="C2762" s="92"/>
      <c r="D2762" s="293" t="str">
        <f t="shared" si="168"/>
        <v/>
      </c>
      <c r="E2762" s="91" t="str">
        <f t="shared" si="171"/>
        <v/>
      </c>
      <c r="F2762" s="295"/>
      <c r="G2762" s="88" t="str">
        <f t="shared" si="169"/>
        <v/>
      </c>
      <c r="H2762" s="88" t="str">
        <f t="shared" si="170"/>
        <v/>
      </c>
    </row>
    <row r="2763" spans="2:8" ht="11.25" customHeight="1" x14ac:dyDescent="0.2">
      <c r="B2763" s="91"/>
      <c r="C2763" s="92"/>
      <c r="D2763" s="293" t="str">
        <f t="shared" si="168"/>
        <v/>
      </c>
      <c r="E2763" s="91" t="str">
        <f t="shared" si="171"/>
        <v/>
      </c>
      <c r="F2763" s="295"/>
      <c r="G2763" s="88" t="str">
        <f t="shared" si="169"/>
        <v/>
      </c>
      <c r="H2763" s="88" t="str">
        <f t="shared" si="170"/>
        <v/>
      </c>
    </row>
    <row r="2764" spans="2:8" ht="11.25" customHeight="1" x14ac:dyDescent="0.2">
      <c r="B2764" s="91"/>
      <c r="C2764" s="92"/>
      <c r="D2764" s="293" t="str">
        <f t="shared" si="168"/>
        <v/>
      </c>
      <c r="E2764" s="91" t="str">
        <f t="shared" si="171"/>
        <v/>
      </c>
      <c r="F2764" s="295"/>
      <c r="G2764" s="88" t="str">
        <f t="shared" si="169"/>
        <v/>
      </c>
      <c r="H2764" s="88" t="str">
        <f t="shared" si="170"/>
        <v/>
      </c>
    </row>
    <row r="2765" spans="2:8" ht="11.25" customHeight="1" x14ac:dyDescent="0.2">
      <c r="B2765" s="91"/>
      <c r="C2765" s="92"/>
      <c r="D2765" s="293" t="str">
        <f t="shared" si="168"/>
        <v/>
      </c>
      <c r="E2765" s="91" t="str">
        <f t="shared" si="171"/>
        <v/>
      </c>
      <c r="F2765" s="295"/>
      <c r="G2765" s="88" t="str">
        <f t="shared" si="169"/>
        <v/>
      </c>
      <c r="H2765" s="88" t="str">
        <f t="shared" si="170"/>
        <v/>
      </c>
    </row>
    <row r="2766" spans="2:8" ht="11.25" customHeight="1" x14ac:dyDescent="0.2">
      <c r="B2766" s="91"/>
      <c r="C2766" s="92"/>
      <c r="D2766" s="293" t="str">
        <f t="shared" si="168"/>
        <v/>
      </c>
      <c r="E2766" s="91" t="str">
        <f t="shared" si="171"/>
        <v/>
      </c>
      <c r="F2766" s="295"/>
      <c r="G2766" s="88" t="str">
        <f t="shared" si="169"/>
        <v/>
      </c>
      <c r="H2766" s="88" t="str">
        <f t="shared" si="170"/>
        <v/>
      </c>
    </row>
    <row r="2767" spans="2:8" ht="11.25" customHeight="1" x14ac:dyDescent="0.2">
      <c r="B2767" s="91"/>
      <c r="C2767" s="92"/>
      <c r="D2767" s="293" t="str">
        <f t="shared" si="168"/>
        <v/>
      </c>
      <c r="E2767" s="91" t="str">
        <f t="shared" si="171"/>
        <v/>
      </c>
      <c r="F2767" s="295"/>
      <c r="G2767" s="88" t="str">
        <f t="shared" si="169"/>
        <v/>
      </c>
      <c r="H2767" s="88" t="str">
        <f t="shared" si="170"/>
        <v/>
      </c>
    </row>
    <row r="2768" spans="2:8" ht="11.25" customHeight="1" x14ac:dyDescent="0.2">
      <c r="B2768" s="91"/>
      <c r="C2768" s="92"/>
      <c r="D2768" s="293" t="str">
        <f t="shared" si="168"/>
        <v/>
      </c>
      <c r="E2768" s="91" t="str">
        <f t="shared" si="171"/>
        <v/>
      </c>
      <c r="F2768" s="295"/>
      <c r="G2768" s="88" t="str">
        <f t="shared" si="169"/>
        <v/>
      </c>
      <c r="H2768" s="88" t="str">
        <f t="shared" si="170"/>
        <v/>
      </c>
    </row>
    <row r="2769" spans="2:8" ht="11.25" customHeight="1" x14ac:dyDescent="0.2">
      <c r="B2769" s="91"/>
      <c r="C2769" s="92"/>
      <c r="D2769" s="293" t="str">
        <f t="shared" si="168"/>
        <v/>
      </c>
      <c r="E2769" s="91" t="str">
        <f t="shared" si="171"/>
        <v/>
      </c>
      <c r="F2769" s="295"/>
      <c r="G2769" s="88" t="str">
        <f t="shared" si="169"/>
        <v/>
      </c>
      <c r="H2769" s="88" t="str">
        <f t="shared" si="170"/>
        <v/>
      </c>
    </row>
    <row r="2770" spans="2:8" ht="11.25" customHeight="1" x14ac:dyDescent="0.2">
      <c r="B2770" s="91"/>
      <c r="C2770" s="92"/>
      <c r="D2770" s="293" t="str">
        <f t="shared" si="168"/>
        <v/>
      </c>
      <c r="E2770" s="91" t="str">
        <f t="shared" si="171"/>
        <v/>
      </c>
      <c r="F2770" s="295"/>
      <c r="G2770" s="88" t="str">
        <f t="shared" si="169"/>
        <v/>
      </c>
      <c r="H2770" s="88" t="str">
        <f t="shared" si="170"/>
        <v/>
      </c>
    </row>
    <row r="2771" spans="2:8" ht="11.25" customHeight="1" x14ac:dyDescent="0.2">
      <c r="B2771" s="91"/>
      <c r="C2771" s="92"/>
      <c r="D2771" s="293" t="str">
        <f t="shared" si="168"/>
        <v/>
      </c>
      <c r="E2771" s="91" t="str">
        <f t="shared" si="171"/>
        <v/>
      </c>
      <c r="F2771" s="295"/>
      <c r="G2771" s="88" t="str">
        <f t="shared" si="169"/>
        <v/>
      </c>
      <c r="H2771" s="88" t="str">
        <f t="shared" si="170"/>
        <v/>
      </c>
    </row>
    <row r="2772" spans="2:8" ht="11.25" customHeight="1" x14ac:dyDescent="0.2">
      <c r="B2772" s="91"/>
      <c r="C2772" s="92"/>
      <c r="D2772" s="293" t="str">
        <f t="shared" si="168"/>
        <v/>
      </c>
      <c r="E2772" s="91" t="str">
        <f t="shared" si="171"/>
        <v/>
      </c>
      <c r="F2772" s="295"/>
      <c r="G2772" s="88" t="str">
        <f t="shared" si="169"/>
        <v/>
      </c>
      <c r="H2772" s="88" t="str">
        <f t="shared" si="170"/>
        <v/>
      </c>
    </row>
    <row r="2773" spans="2:8" ht="11.25" customHeight="1" x14ac:dyDescent="0.2">
      <c r="B2773" s="91"/>
      <c r="C2773" s="92"/>
      <c r="D2773" s="293" t="str">
        <f t="shared" si="168"/>
        <v/>
      </c>
      <c r="E2773" s="91" t="str">
        <f t="shared" si="171"/>
        <v/>
      </c>
      <c r="F2773" s="295"/>
      <c r="G2773" s="88" t="str">
        <f t="shared" si="169"/>
        <v/>
      </c>
      <c r="H2773" s="88" t="str">
        <f t="shared" si="170"/>
        <v/>
      </c>
    </row>
    <row r="2774" spans="2:8" ht="11.25" customHeight="1" x14ac:dyDescent="0.2">
      <c r="B2774" s="91"/>
      <c r="C2774" s="92"/>
      <c r="D2774" s="293" t="str">
        <f t="shared" si="168"/>
        <v/>
      </c>
      <c r="E2774" s="91" t="str">
        <f t="shared" si="171"/>
        <v/>
      </c>
      <c r="F2774" s="295"/>
      <c r="G2774" s="88" t="str">
        <f t="shared" si="169"/>
        <v/>
      </c>
      <c r="H2774" s="88" t="str">
        <f t="shared" si="170"/>
        <v/>
      </c>
    </row>
    <row r="2775" spans="2:8" ht="11.25" customHeight="1" x14ac:dyDescent="0.2">
      <c r="B2775" s="91"/>
      <c r="C2775" s="92"/>
      <c r="D2775" s="293" t="str">
        <f t="shared" si="168"/>
        <v/>
      </c>
      <c r="E2775" s="91" t="str">
        <f t="shared" si="171"/>
        <v/>
      </c>
      <c r="F2775" s="295"/>
      <c r="G2775" s="88" t="str">
        <f t="shared" si="169"/>
        <v/>
      </c>
      <c r="H2775" s="88" t="str">
        <f t="shared" si="170"/>
        <v/>
      </c>
    </row>
    <row r="2776" spans="2:8" ht="11.25" customHeight="1" x14ac:dyDescent="0.2">
      <c r="B2776" s="91"/>
      <c r="C2776" s="92"/>
      <c r="D2776" s="293" t="str">
        <f t="shared" ref="D2776:D2839" si="172">IF($B2776="","","SP_LASTSALEPRICE")</f>
        <v/>
      </c>
      <c r="E2776" s="91" t="str">
        <f t="shared" si="171"/>
        <v/>
      </c>
      <c r="F2776" s="295"/>
      <c r="G2776" s="88" t="str">
        <f t="shared" ref="G2776:G2839" si="173">IF(OR($C2776="",$C2777=""),"",IFERROR((C2776/C2777-1)*100,0))</f>
        <v/>
      </c>
      <c r="H2776" s="88" t="str">
        <f t="shared" ref="H2776:H2839" si="174">IF(OR($F2776="",$F2777=""),"",IFERROR((F2776/F2777-1)*100,0))</f>
        <v/>
      </c>
    </row>
    <row r="2777" spans="2:8" ht="11.25" customHeight="1" x14ac:dyDescent="0.2">
      <c r="B2777" s="91"/>
      <c r="C2777" s="92"/>
      <c r="D2777" s="293" t="str">
        <f t="shared" si="172"/>
        <v/>
      </c>
      <c r="E2777" s="91" t="str">
        <f t="shared" ref="E2777:E2840" si="175">IF($B2777="","",IF(WEEKDAY($B2777,11)=6,$B2777-1,IF(WEEKDAY($B2777,11)=7,$B2777-2,$B2777)))</f>
        <v/>
      </c>
      <c r="F2777" s="295"/>
      <c r="G2777" s="88" t="str">
        <f t="shared" si="173"/>
        <v/>
      </c>
      <c r="H2777" s="88" t="str">
        <f t="shared" si="174"/>
        <v/>
      </c>
    </row>
    <row r="2778" spans="2:8" ht="11.25" customHeight="1" x14ac:dyDescent="0.2">
      <c r="B2778" s="91"/>
      <c r="C2778" s="92"/>
      <c r="D2778" s="293" t="str">
        <f t="shared" si="172"/>
        <v/>
      </c>
      <c r="E2778" s="91" t="str">
        <f t="shared" si="175"/>
        <v/>
      </c>
      <c r="F2778" s="295"/>
      <c r="G2778" s="88" t="str">
        <f t="shared" si="173"/>
        <v/>
      </c>
      <c r="H2778" s="88" t="str">
        <f t="shared" si="174"/>
        <v/>
      </c>
    </row>
    <row r="2779" spans="2:8" ht="11.25" customHeight="1" x14ac:dyDescent="0.2">
      <c r="B2779" s="91"/>
      <c r="C2779" s="92"/>
      <c r="D2779" s="293" t="str">
        <f t="shared" si="172"/>
        <v/>
      </c>
      <c r="E2779" s="91" t="str">
        <f t="shared" si="175"/>
        <v/>
      </c>
      <c r="F2779" s="295"/>
      <c r="G2779" s="88" t="str">
        <f t="shared" si="173"/>
        <v/>
      </c>
      <c r="H2779" s="88" t="str">
        <f t="shared" si="174"/>
        <v/>
      </c>
    </row>
    <row r="2780" spans="2:8" ht="11.25" customHeight="1" x14ac:dyDescent="0.2">
      <c r="B2780" s="91"/>
      <c r="C2780" s="92"/>
      <c r="D2780" s="293" t="str">
        <f t="shared" si="172"/>
        <v/>
      </c>
      <c r="E2780" s="91" t="str">
        <f t="shared" si="175"/>
        <v/>
      </c>
      <c r="F2780" s="295"/>
      <c r="G2780" s="88" t="str">
        <f t="shared" si="173"/>
        <v/>
      </c>
      <c r="H2780" s="88" t="str">
        <f t="shared" si="174"/>
        <v/>
      </c>
    </row>
    <row r="2781" spans="2:8" ht="11.25" customHeight="1" x14ac:dyDescent="0.2">
      <c r="B2781" s="91"/>
      <c r="C2781" s="92"/>
      <c r="D2781" s="293" t="str">
        <f t="shared" si="172"/>
        <v/>
      </c>
      <c r="E2781" s="91" t="str">
        <f t="shared" si="175"/>
        <v/>
      </c>
      <c r="F2781" s="295"/>
      <c r="G2781" s="88" t="str">
        <f t="shared" si="173"/>
        <v/>
      </c>
      <c r="H2781" s="88" t="str">
        <f t="shared" si="174"/>
        <v/>
      </c>
    </row>
    <row r="2782" spans="2:8" ht="11.25" customHeight="1" x14ac:dyDescent="0.2">
      <c r="B2782" s="91"/>
      <c r="C2782" s="92"/>
      <c r="D2782" s="293" t="str">
        <f t="shared" si="172"/>
        <v/>
      </c>
      <c r="E2782" s="91" t="str">
        <f t="shared" si="175"/>
        <v/>
      </c>
      <c r="F2782" s="295"/>
      <c r="G2782" s="88" t="str">
        <f t="shared" si="173"/>
        <v/>
      </c>
      <c r="H2782" s="88" t="str">
        <f t="shared" si="174"/>
        <v/>
      </c>
    </row>
    <row r="2783" spans="2:8" ht="11.25" customHeight="1" x14ac:dyDescent="0.2">
      <c r="B2783" s="91"/>
      <c r="C2783" s="92"/>
      <c r="D2783" s="293" t="str">
        <f t="shared" si="172"/>
        <v/>
      </c>
      <c r="E2783" s="91" t="str">
        <f t="shared" si="175"/>
        <v/>
      </c>
      <c r="F2783" s="295"/>
      <c r="G2783" s="88" t="str">
        <f t="shared" si="173"/>
        <v/>
      </c>
      <c r="H2783" s="88" t="str">
        <f t="shared" si="174"/>
        <v/>
      </c>
    </row>
    <row r="2784" spans="2:8" ht="11.25" customHeight="1" x14ac:dyDescent="0.2">
      <c r="B2784" s="91"/>
      <c r="C2784" s="92"/>
      <c r="D2784" s="293" t="str">
        <f t="shared" si="172"/>
        <v/>
      </c>
      <c r="E2784" s="91" t="str">
        <f t="shared" si="175"/>
        <v/>
      </c>
      <c r="F2784" s="295"/>
      <c r="G2784" s="88" t="str">
        <f t="shared" si="173"/>
        <v/>
      </c>
      <c r="H2784" s="88" t="str">
        <f t="shared" si="174"/>
        <v/>
      </c>
    </row>
    <row r="2785" spans="2:8" ht="11.25" customHeight="1" x14ac:dyDescent="0.2">
      <c r="B2785" s="91"/>
      <c r="C2785" s="92"/>
      <c r="D2785" s="293" t="str">
        <f t="shared" si="172"/>
        <v/>
      </c>
      <c r="E2785" s="91" t="str">
        <f t="shared" si="175"/>
        <v/>
      </c>
      <c r="F2785" s="295"/>
      <c r="G2785" s="88" t="str">
        <f t="shared" si="173"/>
        <v/>
      </c>
      <c r="H2785" s="88" t="str">
        <f t="shared" si="174"/>
        <v/>
      </c>
    </row>
    <row r="2786" spans="2:8" ht="11.25" customHeight="1" x14ac:dyDescent="0.2">
      <c r="B2786" s="91"/>
      <c r="C2786" s="92"/>
      <c r="D2786" s="293" t="str">
        <f t="shared" si="172"/>
        <v/>
      </c>
      <c r="E2786" s="91" t="str">
        <f t="shared" si="175"/>
        <v/>
      </c>
      <c r="F2786" s="295"/>
      <c r="G2786" s="88" t="str">
        <f t="shared" si="173"/>
        <v/>
      </c>
      <c r="H2786" s="88" t="str">
        <f t="shared" si="174"/>
        <v/>
      </c>
    </row>
    <row r="2787" spans="2:8" ht="11.25" customHeight="1" x14ac:dyDescent="0.2">
      <c r="B2787" s="91"/>
      <c r="C2787" s="92"/>
      <c r="D2787" s="293" t="str">
        <f t="shared" si="172"/>
        <v/>
      </c>
      <c r="E2787" s="91" t="str">
        <f t="shared" si="175"/>
        <v/>
      </c>
      <c r="F2787" s="295"/>
      <c r="G2787" s="88" t="str">
        <f t="shared" si="173"/>
        <v/>
      </c>
      <c r="H2787" s="88" t="str">
        <f t="shared" si="174"/>
        <v/>
      </c>
    </row>
    <row r="2788" spans="2:8" ht="11.25" customHeight="1" x14ac:dyDescent="0.2">
      <c r="B2788" s="91"/>
      <c r="C2788" s="92"/>
      <c r="D2788" s="293" t="str">
        <f t="shared" si="172"/>
        <v/>
      </c>
      <c r="E2788" s="91" t="str">
        <f t="shared" si="175"/>
        <v/>
      </c>
      <c r="F2788" s="295"/>
      <c r="G2788" s="88" t="str">
        <f t="shared" si="173"/>
        <v/>
      </c>
      <c r="H2788" s="88" t="str">
        <f t="shared" si="174"/>
        <v/>
      </c>
    </row>
    <row r="2789" spans="2:8" ht="11.25" customHeight="1" x14ac:dyDescent="0.2">
      <c r="B2789" s="91"/>
      <c r="C2789" s="92"/>
      <c r="D2789" s="293" t="str">
        <f t="shared" si="172"/>
        <v/>
      </c>
      <c r="E2789" s="91" t="str">
        <f t="shared" si="175"/>
        <v/>
      </c>
      <c r="F2789" s="295"/>
      <c r="G2789" s="88" t="str">
        <f t="shared" si="173"/>
        <v/>
      </c>
      <c r="H2789" s="88" t="str">
        <f t="shared" si="174"/>
        <v/>
      </c>
    </row>
    <row r="2790" spans="2:8" ht="11.25" customHeight="1" x14ac:dyDescent="0.2">
      <c r="B2790" s="91"/>
      <c r="C2790" s="92"/>
      <c r="D2790" s="293" t="str">
        <f t="shared" si="172"/>
        <v/>
      </c>
      <c r="E2790" s="91" t="str">
        <f t="shared" si="175"/>
        <v/>
      </c>
      <c r="F2790" s="295"/>
      <c r="G2790" s="88" t="str">
        <f t="shared" si="173"/>
        <v/>
      </c>
      <c r="H2790" s="88" t="str">
        <f t="shared" si="174"/>
        <v/>
      </c>
    </row>
    <row r="2791" spans="2:8" ht="11.25" customHeight="1" x14ac:dyDescent="0.2">
      <c r="B2791" s="91"/>
      <c r="C2791" s="92"/>
      <c r="D2791" s="293" t="str">
        <f t="shared" si="172"/>
        <v/>
      </c>
      <c r="E2791" s="91" t="str">
        <f t="shared" si="175"/>
        <v/>
      </c>
      <c r="F2791" s="295"/>
      <c r="G2791" s="88" t="str">
        <f t="shared" si="173"/>
        <v/>
      </c>
      <c r="H2791" s="88" t="str">
        <f t="shared" si="174"/>
        <v/>
      </c>
    </row>
    <row r="2792" spans="2:8" ht="11.25" customHeight="1" x14ac:dyDescent="0.2">
      <c r="B2792" s="91"/>
      <c r="C2792" s="92"/>
      <c r="D2792" s="293" t="str">
        <f t="shared" si="172"/>
        <v/>
      </c>
      <c r="E2792" s="91" t="str">
        <f t="shared" si="175"/>
        <v/>
      </c>
      <c r="F2792" s="295"/>
      <c r="G2792" s="88" t="str">
        <f t="shared" si="173"/>
        <v/>
      </c>
      <c r="H2792" s="88" t="str">
        <f t="shared" si="174"/>
        <v/>
      </c>
    </row>
    <row r="2793" spans="2:8" ht="11.25" customHeight="1" x14ac:dyDescent="0.2">
      <c r="B2793" s="91"/>
      <c r="C2793" s="92"/>
      <c r="D2793" s="293" t="str">
        <f t="shared" si="172"/>
        <v/>
      </c>
      <c r="E2793" s="91" t="str">
        <f t="shared" si="175"/>
        <v/>
      </c>
      <c r="F2793" s="295"/>
      <c r="G2793" s="88" t="str">
        <f t="shared" si="173"/>
        <v/>
      </c>
      <c r="H2793" s="88" t="str">
        <f t="shared" si="174"/>
        <v/>
      </c>
    </row>
    <row r="2794" spans="2:8" ht="11.25" customHeight="1" x14ac:dyDescent="0.2">
      <c r="B2794" s="91"/>
      <c r="C2794" s="92"/>
      <c r="D2794" s="293" t="str">
        <f t="shared" si="172"/>
        <v/>
      </c>
      <c r="E2794" s="91" t="str">
        <f t="shared" si="175"/>
        <v/>
      </c>
      <c r="F2794" s="295"/>
      <c r="G2794" s="88" t="str">
        <f t="shared" si="173"/>
        <v/>
      </c>
      <c r="H2794" s="88" t="str">
        <f t="shared" si="174"/>
        <v/>
      </c>
    </row>
    <row r="2795" spans="2:8" ht="11.25" customHeight="1" x14ac:dyDescent="0.2">
      <c r="B2795" s="91"/>
      <c r="C2795" s="92"/>
      <c r="D2795" s="293" t="str">
        <f t="shared" si="172"/>
        <v/>
      </c>
      <c r="E2795" s="91" t="str">
        <f t="shared" si="175"/>
        <v/>
      </c>
      <c r="F2795" s="295"/>
      <c r="G2795" s="88" t="str">
        <f t="shared" si="173"/>
        <v/>
      </c>
      <c r="H2795" s="88" t="str">
        <f t="shared" si="174"/>
        <v/>
      </c>
    </row>
    <row r="2796" spans="2:8" ht="11.25" customHeight="1" x14ac:dyDescent="0.2">
      <c r="B2796" s="91"/>
      <c r="C2796" s="92"/>
      <c r="D2796" s="293" t="str">
        <f t="shared" si="172"/>
        <v/>
      </c>
      <c r="E2796" s="91" t="str">
        <f t="shared" si="175"/>
        <v/>
      </c>
      <c r="F2796" s="295"/>
      <c r="G2796" s="88" t="str">
        <f t="shared" si="173"/>
        <v/>
      </c>
      <c r="H2796" s="88" t="str">
        <f t="shared" si="174"/>
        <v/>
      </c>
    </row>
    <row r="2797" spans="2:8" ht="11.25" customHeight="1" x14ac:dyDescent="0.2">
      <c r="B2797" s="91"/>
      <c r="C2797" s="92"/>
      <c r="D2797" s="293" t="str">
        <f t="shared" si="172"/>
        <v/>
      </c>
      <c r="E2797" s="91" t="str">
        <f t="shared" si="175"/>
        <v/>
      </c>
      <c r="F2797" s="295"/>
      <c r="G2797" s="88" t="str">
        <f t="shared" si="173"/>
        <v/>
      </c>
      <c r="H2797" s="88" t="str">
        <f t="shared" si="174"/>
        <v/>
      </c>
    </row>
    <row r="2798" spans="2:8" ht="11.25" customHeight="1" x14ac:dyDescent="0.2">
      <c r="B2798" s="91"/>
      <c r="C2798" s="92"/>
      <c r="D2798" s="293" t="str">
        <f t="shared" si="172"/>
        <v/>
      </c>
      <c r="E2798" s="91" t="str">
        <f t="shared" si="175"/>
        <v/>
      </c>
      <c r="F2798" s="295"/>
      <c r="G2798" s="88" t="str">
        <f t="shared" si="173"/>
        <v/>
      </c>
      <c r="H2798" s="88" t="str">
        <f t="shared" si="174"/>
        <v/>
      </c>
    </row>
    <row r="2799" spans="2:8" ht="11.25" customHeight="1" x14ac:dyDescent="0.2">
      <c r="B2799" s="91"/>
      <c r="C2799" s="92"/>
      <c r="D2799" s="293" t="str">
        <f t="shared" si="172"/>
        <v/>
      </c>
      <c r="E2799" s="91" t="str">
        <f t="shared" si="175"/>
        <v/>
      </c>
      <c r="F2799" s="295"/>
      <c r="G2799" s="88" t="str">
        <f t="shared" si="173"/>
        <v/>
      </c>
      <c r="H2799" s="88" t="str">
        <f t="shared" si="174"/>
        <v/>
      </c>
    </row>
    <row r="2800" spans="2:8" ht="11.25" customHeight="1" x14ac:dyDescent="0.2">
      <c r="B2800" s="91"/>
      <c r="C2800" s="92"/>
      <c r="D2800" s="293" t="str">
        <f t="shared" si="172"/>
        <v/>
      </c>
      <c r="E2800" s="91" t="str">
        <f t="shared" si="175"/>
        <v/>
      </c>
      <c r="F2800" s="295"/>
      <c r="G2800" s="88" t="str">
        <f t="shared" si="173"/>
        <v/>
      </c>
      <c r="H2800" s="88" t="str">
        <f t="shared" si="174"/>
        <v/>
      </c>
    </row>
    <row r="2801" spans="2:8" ht="11.25" customHeight="1" x14ac:dyDescent="0.2">
      <c r="B2801" s="91"/>
      <c r="C2801" s="92"/>
      <c r="D2801" s="293" t="str">
        <f t="shared" si="172"/>
        <v/>
      </c>
      <c r="E2801" s="91" t="str">
        <f t="shared" si="175"/>
        <v/>
      </c>
      <c r="F2801" s="295"/>
      <c r="G2801" s="88" t="str">
        <f t="shared" si="173"/>
        <v/>
      </c>
      <c r="H2801" s="88" t="str">
        <f t="shared" si="174"/>
        <v/>
      </c>
    </row>
    <row r="2802" spans="2:8" ht="11.25" customHeight="1" x14ac:dyDescent="0.2">
      <c r="B2802" s="91"/>
      <c r="C2802" s="92"/>
      <c r="D2802" s="293" t="str">
        <f t="shared" si="172"/>
        <v/>
      </c>
      <c r="E2802" s="91" t="str">
        <f t="shared" si="175"/>
        <v/>
      </c>
      <c r="F2802" s="295"/>
      <c r="G2802" s="88" t="str">
        <f t="shared" si="173"/>
        <v/>
      </c>
      <c r="H2802" s="88" t="str">
        <f t="shared" si="174"/>
        <v/>
      </c>
    </row>
    <row r="2803" spans="2:8" ht="11.25" customHeight="1" x14ac:dyDescent="0.2">
      <c r="B2803" s="91"/>
      <c r="C2803" s="92"/>
      <c r="D2803" s="293" t="str">
        <f t="shared" si="172"/>
        <v/>
      </c>
      <c r="E2803" s="91" t="str">
        <f t="shared" si="175"/>
        <v/>
      </c>
      <c r="F2803" s="295"/>
      <c r="G2803" s="88" t="str">
        <f t="shared" si="173"/>
        <v/>
      </c>
      <c r="H2803" s="88" t="str">
        <f t="shared" si="174"/>
        <v/>
      </c>
    </row>
    <row r="2804" spans="2:8" ht="11.25" customHeight="1" x14ac:dyDescent="0.2">
      <c r="B2804" s="91"/>
      <c r="C2804" s="92"/>
      <c r="D2804" s="293" t="str">
        <f t="shared" si="172"/>
        <v/>
      </c>
      <c r="E2804" s="91" t="str">
        <f t="shared" si="175"/>
        <v/>
      </c>
      <c r="F2804" s="295"/>
      <c r="G2804" s="88" t="str">
        <f t="shared" si="173"/>
        <v/>
      </c>
      <c r="H2804" s="88" t="str">
        <f t="shared" si="174"/>
        <v/>
      </c>
    </row>
    <row r="2805" spans="2:8" ht="11.25" customHeight="1" x14ac:dyDescent="0.2">
      <c r="B2805" s="91"/>
      <c r="C2805" s="92"/>
      <c r="D2805" s="293" t="str">
        <f t="shared" si="172"/>
        <v/>
      </c>
      <c r="E2805" s="91" t="str">
        <f t="shared" si="175"/>
        <v/>
      </c>
      <c r="F2805" s="295"/>
      <c r="G2805" s="88" t="str">
        <f t="shared" si="173"/>
        <v/>
      </c>
      <c r="H2805" s="88" t="str">
        <f t="shared" si="174"/>
        <v/>
      </c>
    </row>
    <row r="2806" spans="2:8" ht="11.25" customHeight="1" x14ac:dyDescent="0.2">
      <c r="B2806" s="91"/>
      <c r="C2806" s="92"/>
      <c r="D2806" s="293" t="str">
        <f t="shared" si="172"/>
        <v/>
      </c>
      <c r="E2806" s="91" t="str">
        <f t="shared" si="175"/>
        <v/>
      </c>
      <c r="F2806" s="295"/>
      <c r="G2806" s="88" t="str">
        <f t="shared" si="173"/>
        <v/>
      </c>
      <c r="H2806" s="88" t="str">
        <f t="shared" si="174"/>
        <v/>
      </c>
    </row>
    <row r="2807" spans="2:8" ht="11.25" customHeight="1" x14ac:dyDescent="0.2">
      <c r="B2807" s="91"/>
      <c r="C2807" s="92"/>
      <c r="D2807" s="293" t="str">
        <f t="shared" si="172"/>
        <v/>
      </c>
      <c r="E2807" s="91" t="str">
        <f t="shared" si="175"/>
        <v/>
      </c>
      <c r="F2807" s="295"/>
      <c r="G2807" s="88" t="str">
        <f t="shared" si="173"/>
        <v/>
      </c>
      <c r="H2807" s="88" t="str">
        <f t="shared" si="174"/>
        <v/>
      </c>
    </row>
    <row r="2808" spans="2:8" ht="11.25" customHeight="1" x14ac:dyDescent="0.2">
      <c r="B2808" s="91"/>
      <c r="C2808" s="92"/>
      <c r="D2808" s="293" t="str">
        <f t="shared" si="172"/>
        <v/>
      </c>
      <c r="E2808" s="91" t="str">
        <f t="shared" si="175"/>
        <v/>
      </c>
      <c r="F2808" s="295"/>
      <c r="G2808" s="88" t="str">
        <f t="shared" si="173"/>
        <v/>
      </c>
      <c r="H2808" s="88" t="str">
        <f t="shared" si="174"/>
        <v/>
      </c>
    </row>
    <row r="2809" spans="2:8" ht="11.25" customHeight="1" x14ac:dyDescent="0.2">
      <c r="B2809" s="91"/>
      <c r="C2809" s="92"/>
      <c r="D2809" s="293" t="str">
        <f t="shared" si="172"/>
        <v/>
      </c>
      <c r="E2809" s="91" t="str">
        <f t="shared" si="175"/>
        <v/>
      </c>
      <c r="F2809" s="295"/>
      <c r="G2809" s="88" t="str">
        <f t="shared" si="173"/>
        <v/>
      </c>
      <c r="H2809" s="88" t="str">
        <f t="shared" si="174"/>
        <v/>
      </c>
    </row>
    <row r="2810" spans="2:8" ht="11.25" customHeight="1" x14ac:dyDescent="0.2">
      <c r="B2810" s="91"/>
      <c r="C2810" s="92"/>
      <c r="D2810" s="293" t="str">
        <f t="shared" si="172"/>
        <v/>
      </c>
      <c r="E2810" s="91" t="str">
        <f t="shared" si="175"/>
        <v/>
      </c>
      <c r="F2810" s="295"/>
      <c r="G2810" s="88" t="str">
        <f t="shared" si="173"/>
        <v/>
      </c>
      <c r="H2810" s="88" t="str">
        <f t="shared" si="174"/>
        <v/>
      </c>
    </row>
    <row r="2811" spans="2:8" ht="11.25" customHeight="1" x14ac:dyDescent="0.2">
      <c r="B2811" s="91"/>
      <c r="C2811" s="92"/>
      <c r="D2811" s="293" t="str">
        <f t="shared" si="172"/>
        <v/>
      </c>
      <c r="E2811" s="91" t="str">
        <f t="shared" si="175"/>
        <v/>
      </c>
      <c r="F2811" s="295"/>
      <c r="G2811" s="88" t="str">
        <f t="shared" si="173"/>
        <v/>
      </c>
      <c r="H2811" s="88" t="str">
        <f t="shared" si="174"/>
        <v/>
      </c>
    </row>
    <row r="2812" spans="2:8" ht="11.25" customHeight="1" x14ac:dyDescent="0.2">
      <c r="B2812" s="91"/>
      <c r="C2812" s="92"/>
      <c r="D2812" s="293" t="str">
        <f t="shared" si="172"/>
        <v/>
      </c>
      <c r="E2812" s="91" t="str">
        <f t="shared" si="175"/>
        <v/>
      </c>
      <c r="F2812" s="295"/>
      <c r="G2812" s="88" t="str">
        <f t="shared" si="173"/>
        <v/>
      </c>
      <c r="H2812" s="88" t="str">
        <f t="shared" si="174"/>
        <v/>
      </c>
    </row>
    <row r="2813" spans="2:8" ht="11.25" customHeight="1" x14ac:dyDescent="0.2">
      <c r="B2813" s="91"/>
      <c r="C2813" s="92"/>
      <c r="D2813" s="293" t="str">
        <f t="shared" si="172"/>
        <v/>
      </c>
      <c r="E2813" s="91" t="str">
        <f t="shared" si="175"/>
        <v/>
      </c>
      <c r="F2813" s="295"/>
      <c r="G2813" s="88" t="str">
        <f t="shared" si="173"/>
        <v/>
      </c>
      <c r="H2813" s="88" t="str">
        <f t="shared" si="174"/>
        <v/>
      </c>
    </row>
    <row r="2814" spans="2:8" ht="11.25" customHeight="1" x14ac:dyDescent="0.2">
      <c r="B2814" s="91"/>
      <c r="C2814" s="92"/>
      <c r="D2814" s="293" t="str">
        <f t="shared" si="172"/>
        <v/>
      </c>
      <c r="E2814" s="91" t="str">
        <f t="shared" si="175"/>
        <v/>
      </c>
      <c r="F2814" s="295"/>
      <c r="G2814" s="88" t="str">
        <f t="shared" si="173"/>
        <v/>
      </c>
      <c r="H2814" s="88" t="str">
        <f t="shared" si="174"/>
        <v/>
      </c>
    </row>
    <row r="2815" spans="2:8" ht="11.25" customHeight="1" x14ac:dyDescent="0.2">
      <c r="B2815" s="91"/>
      <c r="C2815" s="92"/>
      <c r="D2815" s="293" t="str">
        <f t="shared" si="172"/>
        <v/>
      </c>
      <c r="E2815" s="91" t="str">
        <f t="shared" si="175"/>
        <v/>
      </c>
      <c r="F2815" s="295"/>
      <c r="G2815" s="88" t="str">
        <f t="shared" si="173"/>
        <v/>
      </c>
      <c r="H2815" s="88" t="str">
        <f t="shared" si="174"/>
        <v/>
      </c>
    </row>
    <row r="2816" spans="2:8" ht="11.25" customHeight="1" x14ac:dyDescent="0.2">
      <c r="B2816" s="91"/>
      <c r="C2816" s="92"/>
      <c r="D2816" s="293" t="str">
        <f t="shared" si="172"/>
        <v/>
      </c>
      <c r="E2816" s="91" t="str">
        <f t="shared" si="175"/>
        <v/>
      </c>
      <c r="F2816" s="295"/>
      <c r="G2816" s="88" t="str">
        <f t="shared" si="173"/>
        <v/>
      </c>
      <c r="H2816" s="88" t="str">
        <f t="shared" si="174"/>
        <v/>
      </c>
    </row>
    <row r="2817" spans="2:8" ht="11.25" customHeight="1" x14ac:dyDescent="0.2">
      <c r="B2817" s="91"/>
      <c r="C2817" s="92"/>
      <c r="D2817" s="293" t="str">
        <f t="shared" si="172"/>
        <v/>
      </c>
      <c r="E2817" s="91" t="str">
        <f t="shared" si="175"/>
        <v/>
      </c>
      <c r="F2817" s="295"/>
      <c r="G2817" s="88" t="str">
        <f t="shared" si="173"/>
        <v/>
      </c>
      <c r="H2817" s="88" t="str">
        <f t="shared" si="174"/>
        <v/>
      </c>
    </row>
    <row r="2818" spans="2:8" ht="11.25" customHeight="1" x14ac:dyDescent="0.2">
      <c r="B2818" s="91"/>
      <c r="C2818" s="92"/>
      <c r="D2818" s="293" t="str">
        <f t="shared" si="172"/>
        <v/>
      </c>
      <c r="E2818" s="91" t="str">
        <f t="shared" si="175"/>
        <v/>
      </c>
      <c r="F2818" s="295"/>
      <c r="G2818" s="88" t="str">
        <f t="shared" si="173"/>
        <v/>
      </c>
      <c r="H2818" s="88" t="str">
        <f t="shared" si="174"/>
        <v/>
      </c>
    </row>
    <row r="2819" spans="2:8" ht="11.25" customHeight="1" x14ac:dyDescent="0.2">
      <c r="B2819" s="91"/>
      <c r="C2819" s="92"/>
      <c r="D2819" s="293" t="str">
        <f t="shared" si="172"/>
        <v/>
      </c>
      <c r="E2819" s="91" t="str">
        <f t="shared" si="175"/>
        <v/>
      </c>
      <c r="F2819" s="295"/>
      <c r="G2819" s="88" t="str">
        <f t="shared" si="173"/>
        <v/>
      </c>
      <c r="H2819" s="88" t="str">
        <f t="shared" si="174"/>
        <v/>
      </c>
    </row>
    <row r="2820" spans="2:8" ht="11.25" customHeight="1" x14ac:dyDescent="0.2">
      <c r="B2820" s="91"/>
      <c r="C2820" s="92"/>
      <c r="D2820" s="293" t="str">
        <f t="shared" si="172"/>
        <v/>
      </c>
      <c r="E2820" s="91" t="str">
        <f t="shared" si="175"/>
        <v/>
      </c>
      <c r="F2820" s="295"/>
      <c r="G2820" s="88" t="str">
        <f t="shared" si="173"/>
        <v/>
      </c>
      <c r="H2820" s="88" t="str">
        <f t="shared" si="174"/>
        <v/>
      </c>
    </row>
    <row r="2821" spans="2:8" ht="11.25" customHeight="1" x14ac:dyDescent="0.2">
      <c r="B2821" s="91"/>
      <c r="C2821" s="92"/>
      <c r="D2821" s="293" t="str">
        <f t="shared" si="172"/>
        <v/>
      </c>
      <c r="E2821" s="91" t="str">
        <f t="shared" si="175"/>
        <v/>
      </c>
      <c r="F2821" s="295"/>
      <c r="G2821" s="88" t="str">
        <f t="shared" si="173"/>
        <v/>
      </c>
      <c r="H2821" s="88" t="str">
        <f t="shared" si="174"/>
        <v/>
      </c>
    </row>
    <row r="2822" spans="2:8" ht="11.25" customHeight="1" x14ac:dyDescent="0.2">
      <c r="B2822" s="91"/>
      <c r="C2822" s="92"/>
      <c r="D2822" s="293" t="str">
        <f t="shared" si="172"/>
        <v/>
      </c>
      <c r="E2822" s="91" t="str">
        <f t="shared" si="175"/>
        <v/>
      </c>
      <c r="F2822" s="295"/>
      <c r="G2822" s="88" t="str">
        <f t="shared" si="173"/>
        <v/>
      </c>
      <c r="H2822" s="88" t="str">
        <f t="shared" si="174"/>
        <v/>
      </c>
    </row>
    <row r="2823" spans="2:8" ht="11.25" customHeight="1" x14ac:dyDescent="0.2">
      <c r="B2823" s="91"/>
      <c r="C2823" s="92"/>
      <c r="D2823" s="293" t="str">
        <f t="shared" si="172"/>
        <v/>
      </c>
      <c r="E2823" s="91" t="str">
        <f t="shared" si="175"/>
        <v/>
      </c>
      <c r="F2823" s="295"/>
      <c r="G2823" s="88" t="str">
        <f t="shared" si="173"/>
        <v/>
      </c>
      <c r="H2823" s="88" t="str">
        <f t="shared" si="174"/>
        <v/>
      </c>
    </row>
    <row r="2824" spans="2:8" ht="11.25" customHeight="1" x14ac:dyDescent="0.2">
      <c r="B2824" s="91"/>
      <c r="C2824" s="92"/>
      <c r="D2824" s="293" t="str">
        <f t="shared" si="172"/>
        <v/>
      </c>
      <c r="E2824" s="91" t="str">
        <f t="shared" si="175"/>
        <v/>
      </c>
      <c r="F2824" s="295"/>
      <c r="G2824" s="88" t="str">
        <f t="shared" si="173"/>
        <v/>
      </c>
      <c r="H2824" s="88" t="str">
        <f t="shared" si="174"/>
        <v/>
      </c>
    </row>
    <row r="2825" spans="2:8" ht="11.25" customHeight="1" x14ac:dyDescent="0.2">
      <c r="B2825" s="91"/>
      <c r="C2825" s="92"/>
      <c r="D2825" s="293" t="str">
        <f t="shared" si="172"/>
        <v/>
      </c>
      <c r="E2825" s="91" t="str">
        <f t="shared" si="175"/>
        <v/>
      </c>
      <c r="F2825" s="295"/>
      <c r="G2825" s="88" t="str">
        <f t="shared" si="173"/>
        <v/>
      </c>
      <c r="H2825" s="88" t="str">
        <f t="shared" si="174"/>
        <v/>
      </c>
    </row>
    <row r="2826" spans="2:8" ht="11.25" customHeight="1" x14ac:dyDescent="0.2">
      <c r="B2826" s="91"/>
      <c r="C2826" s="92"/>
      <c r="D2826" s="293" t="str">
        <f t="shared" si="172"/>
        <v/>
      </c>
      <c r="E2826" s="91" t="str">
        <f t="shared" si="175"/>
        <v/>
      </c>
      <c r="F2826" s="295"/>
      <c r="G2826" s="88" t="str">
        <f t="shared" si="173"/>
        <v/>
      </c>
      <c r="H2826" s="88" t="str">
        <f t="shared" si="174"/>
        <v/>
      </c>
    </row>
    <row r="2827" spans="2:8" ht="11.25" customHeight="1" x14ac:dyDescent="0.2">
      <c r="B2827" s="91"/>
      <c r="C2827" s="92"/>
      <c r="D2827" s="293" t="str">
        <f t="shared" si="172"/>
        <v/>
      </c>
      <c r="E2827" s="91" t="str">
        <f t="shared" si="175"/>
        <v/>
      </c>
      <c r="F2827" s="295"/>
      <c r="G2827" s="88" t="str">
        <f t="shared" si="173"/>
        <v/>
      </c>
      <c r="H2827" s="88" t="str">
        <f t="shared" si="174"/>
        <v/>
      </c>
    </row>
    <row r="2828" spans="2:8" ht="11.25" customHeight="1" x14ac:dyDescent="0.2">
      <c r="B2828" s="91"/>
      <c r="C2828" s="92"/>
      <c r="D2828" s="293" t="str">
        <f t="shared" si="172"/>
        <v/>
      </c>
      <c r="E2828" s="91" t="str">
        <f t="shared" si="175"/>
        <v/>
      </c>
      <c r="F2828" s="295"/>
      <c r="G2828" s="88" t="str">
        <f t="shared" si="173"/>
        <v/>
      </c>
      <c r="H2828" s="88" t="str">
        <f t="shared" si="174"/>
        <v/>
      </c>
    </row>
    <row r="2829" spans="2:8" ht="11.25" customHeight="1" x14ac:dyDescent="0.2">
      <c r="B2829" s="91"/>
      <c r="C2829" s="92"/>
      <c r="D2829" s="293" t="str">
        <f t="shared" si="172"/>
        <v/>
      </c>
      <c r="E2829" s="91" t="str">
        <f t="shared" si="175"/>
        <v/>
      </c>
      <c r="F2829" s="295"/>
      <c r="G2829" s="88" t="str">
        <f t="shared" si="173"/>
        <v/>
      </c>
      <c r="H2829" s="88" t="str">
        <f t="shared" si="174"/>
        <v/>
      </c>
    </row>
    <row r="2830" spans="2:8" ht="11.25" customHeight="1" x14ac:dyDescent="0.2">
      <c r="B2830" s="91"/>
      <c r="C2830" s="92"/>
      <c r="D2830" s="293" t="str">
        <f t="shared" si="172"/>
        <v/>
      </c>
      <c r="E2830" s="91" t="str">
        <f t="shared" si="175"/>
        <v/>
      </c>
      <c r="F2830" s="295"/>
      <c r="G2830" s="88" t="str">
        <f t="shared" si="173"/>
        <v/>
      </c>
      <c r="H2830" s="88" t="str">
        <f t="shared" si="174"/>
        <v/>
      </c>
    </row>
    <row r="2831" spans="2:8" ht="11.25" customHeight="1" x14ac:dyDescent="0.2">
      <c r="B2831" s="91"/>
      <c r="C2831" s="92"/>
      <c r="D2831" s="293" t="str">
        <f t="shared" si="172"/>
        <v/>
      </c>
      <c r="E2831" s="91" t="str">
        <f t="shared" si="175"/>
        <v/>
      </c>
      <c r="F2831" s="295"/>
      <c r="G2831" s="88" t="str">
        <f t="shared" si="173"/>
        <v/>
      </c>
      <c r="H2831" s="88" t="str">
        <f t="shared" si="174"/>
        <v/>
      </c>
    </row>
    <row r="2832" spans="2:8" ht="11.25" customHeight="1" x14ac:dyDescent="0.2">
      <c r="B2832" s="91"/>
      <c r="C2832" s="92"/>
      <c r="D2832" s="293" t="str">
        <f t="shared" si="172"/>
        <v/>
      </c>
      <c r="E2832" s="91" t="str">
        <f t="shared" si="175"/>
        <v/>
      </c>
      <c r="F2832" s="295"/>
      <c r="G2832" s="88" t="str">
        <f t="shared" si="173"/>
        <v/>
      </c>
      <c r="H2832" s="88" t="str">
        <f t="shared" si="174"/>
        <v/>
      </c>
    </row>
    <row r="2833" spans="2:8" ht="11.25" customHeight="1" x14ac:dyDescent="0.2">
      <c r="B2833" s="91"/>
      <c r="C2833" s="92"/>
      <c r="D2833" s="293" t="str">
        <f t="shared" si="172"/>
        <v/>
      </c>
      <c r="E2833" s="91" t="str">
        <f t="shared" si="175"/>
        <v/>
      </c>
      <c r="F2833" s="295"/>
      <c r="G2833" s="88" t="str">
        <f t="shared" si="173"/>
        <v/>
      </c>
      <c r="H2833" s="88" t="str">
        <f t="shared" si="174"/>
        <v/>
      </c>
    </row>
    <row r="2834" spans="2:8" ht="11.25" customHeight="1" x14ac:dyDescent="0.2">
      <c r="B2834" s="91"/>
      <c r="C2834" s="92"/>
      <c r="D2834" s="293" t="str">
        <f t="shared" si="172"/>
        <v/>
      </c>
      <c r="E2834" s="91" t="str">
        <f t="shared" si="175"/>
        <v/>
      </c>
      <c r="F2834" s="295"/>
      <c r="G2834" s="88" t="str">
        <f t="shared" si="173"/>
        <v/>
      </c>
      <c r="H2834" s="88" t="str">
        <f t="shared" si="174"/>
        <v/>
      </c>
    </row>
    <row r="2835" spans="2:8" ht="11.25" customHeight="1" x14ac:dyDescent="0.2">
      <c r="B2835" s="91"/>
      <c r="C2835" s="92"/>
      <c r="D2835" s="293" t="str">
        <f t="shared" si="172"/>
        <v/>
      </c>
      <c r="E2835" s="91" t="str">
        <f t="shared" si="175"/>
        <v/>
      </c>
      <c r="F2835" s="295"/>
      <c r="G2835" s="88" t="str">
        <f t="shared" si="173"/>
        <v/>
      </c>
      <c r="H2835" s="88" t="str">
        <f t="shared" si="174"/>
        <v/>
      </c>
    </row>
    <row r="2836" spans="2:8" ht="11.25" customHeight="1" x14ac:dyDescent="0.2">
      <c r="B2836" s="91"/>
      <c r="C2836" s="92"/>
      <c r="D2836" s="293" t="str">
        <f t="shared" si="172"/>
        <v/>
      </c>
      <c r="E2836" s="91" t="str">
        <f t="shared" si="175"/>
        <v/>
      </c>
      <c r="F2836" s="295"/>
      <c r="G2836" s="88" t="str">
        <f t="shared" si="173"/>
        <v/>
      </c>
      <c r="H2836" s="88" t="str">
        <f t="shared" si="174"/>
        <v/>
      </c>
    </row>
    <row r="2837" spans="2:8" ht="11.25" customHeight="1" x14ac:dyDescent="0.2">
      <c r="B2837" s="91"/>
      <c r="C2837" s="92"/>
      <c r="D2837" s="293" t="str">
        <f t="shared" si="172"/>
        <v/>
      </c>
      <c r="E2837" s="91" t="str">
        <f t="shared" si="175"/>
        <v/>
      </c>
      <c r="F2837" s="295"/>
      <c r="G2837" s="88" t="str">
        <f t="shared" si="173"/>
        <v/>
      </c>
      <c r="H2837" s="88" t="str">
        <f t="shared" si="174"/>
        <v/>
      </c>
    </row>
    <row r="2838" spans="2:8" ht="11.25" customHeight="1" x14ac:dyDescent="0.2">
      <c r="B2838" s="91"/>
      <c r="C2838" s="92"/>
      <c r="D2838" s="293" t="str">
        <f t="shared" si="172"/>
        <v/>
      </c>
      <c r="E2838" s="91" t="str">
        <f t="shared" si="175"/>
        <v/>
      </c>
      <c r="F2838" s="295"/>
      <c r="G2838" s="88" t="str">
        <f t="shared" si="173"/>
        <v/>
      </c>
      <c r="H2838" s="88" t="str">
        <f t="shared" si="174"/>
        <v/>
      </c>
    </row>
    <row r="2839" spans="2:8" ht="11.25" customHeight="1" x14ac:dyDescent="0.2">
      <c r="B2839" s="91"/>
      <c r="C2839" s="92"/>
      <c r="D2839" s="293" t="str">
        <f t="shared" si="172"/>
        <v/>
      </c>
      <c r="E2839" s="91" t="str">
        <f t="shared" si="175"/>
        <v/>
      </c>
      <c r="F2839" s="295"/>
      <c r="G2839" s="88" t="str">
        <f t="shared" si="173"/>
        <v/>
      </c>
      <c r="H2839" s="88" t="str">
        <f t="shared" si="174"/>
        <v/>
      </c>
    </row>
    <row r="2840" spans="2:8" ht="11.25" customHeight="1" x14ac:dyDescent="0.2">
      <c r="B2840" s="91"/>
      <c r="C2840" s="92"/>
      <c r="D2840" s="293" t="str">
        <f t="shared" ref="D2840:D2903" si="176">IF($B2840="","","SP_LASTSALEPRICE")</f>
        <v/>
      </c>
      <c r="E2840" s="91" t="str">
        <f t="shared" si="175"/>
        <v/>
      </c>
      <c r="F2840" s="295"/>
      <c r="G2840" s="88" t="str">
        <f t="shared" ref="G2840:G2903" si="177">IF(OR($C2840="",$C2841=""),"",IFERROR((C2840/C2841-1)*100,0))</f>
        <v/>
      </c>
      <c r="H2840" s="88" t="str">
        <f t="shared" ref="H2840:H2903" si="178">IF(OR($F2840="",$F2841=""),"",IFERROR((F2840/F2841-1)*100,0))</f>
        <v/>
      </c>
    </row>
    <row r="2841" spans="2:8" ht="11.25" customHeight="1" x14ac:dyDescent="0.2">
      <c r="B2841" s="91"/>
      <c r="C2841" s="92"/>
      <c r="D2841" s="293" t="str">
        <f t="shared" si="176"/>
        <v/>
      </c>
      <c r="E2841" s="91" t="str">
        <f t="shared" ref="E2841:E2904" si="179">IF($B2841="","",IF(WEEKDAY($B2841,11)=6,$B2841-1,IF(WEEKDAY($B2841,11)=7,$B2841-2,$B2841)))</f>
        <v/>
      </c>
      <c r="F2841" s="295"/>
      <c r="G2841" s="88" t="str">
        <f t="shared" si="177"/>
        <v/>
      </c>
      <c r="H2841" s="88" t="str">
        <f t="shared" si="178"/>
        <v/>
      </c>
    </row>
    <row r="2842" spans="2:8" ht="11.25" customHeight="1" x14ac:dyDescent="0.2">
      <c r="B2842" s="91"/>
      <c r="C2842" s="92"/>
      <c r="D2842" s="293" t="str">
        <f t="shared" si="176"/>
        <v/>
      </c>
      <c r="E2842" s="91" t="str">
        <f t="shared" si="179"/>
        <v/>
      </c>
      <c r="F2842" s="295"/>
      <c r="G2842" s="88" t="str">
        <f t="shared" si="177"/>
        <v/>
      </c>
      <c r="H2842" s="88" t="str">
        <f t="shared" si="178"/>
        <v/>
      </c>
    </row>
    <row r="2843" spans="2:8" ht="11.25" customHeight="1" x14ac:dyDescent="0.2">
      <c r="B2843" s="91"/>
      <c r="C2843" s="92"/>
      <c r="D2843" s="293" t="str">
        <f t="shared" si="176"/>
        <v/>
      </c>
      <c r="E2843" s="91" t="str">
        <f t="shared" si="179"/>
        <v/>
      </c>
      <c r="F2843" s="295"/>
      <c r="G2843" s="88" t="str">
        <f t="shared" si="177"/>
        <v/>
      </c>
      <c r="H2843" s="88" t="str">
        <f t="shared" si="178"/>
        <v/>
      </c>
    </row>
    <row r="2844" spans="2:8" ht="11.25" customHeight="1" x14ac:dyDescent="0.2">
      <c r="B2844" s="91"/>
      <c r="C2844" s="92"/>
      <c r="D2844" s="293" t="str">
        <f t="shared" si="176"/>
        <v/>
      </c>
      <c r="E2844" s="91" t="str">
        <f t="shared" si="179"/>
        <v/>
      </c>
      <c r="F2844" s="295"/>
      <c r="G2844" s="88" t="str">
        <f t="shared" si="177"/>
        <v/>
      </c>
      <c r="H2844" s="88" t="str">
        <f t="shared" si="178"/>
        <v/>
      </c>
    </row>
    <row r="2845" spans="2:8" ht="11.25" customHeight="1" x14ac:dyDescent="0.2">
      <c r="B2845" s="91"/>
      <c r="C2845" s="92"/>
      <c r="D2845" s="293" t="str">
        <f t="shared" si="176"/>
        <v/>
      </c>
      <c r="E2845" s="91" t="str">
        <f t="shared" si="179"/>
        <v/>
      </c>
      <c r="F2845" s="295"/>
      <c r="G2845" s="88" t="str">
        <f t="shared" si="177"/>
        <v/>
      </c>
      <c r="H2845" s="88" t="str">
        <f t="shared" si="178"/>
        <v/>
      </c>
    </row>
    <row r="2846" spans="2:8" ht="11.25" customHeight="1" x14ac:dyDescent="0.2">
      <c r="B2846" s="91"/>
      <c r="C2846" s="92"/>
      <c r="D2846" s="293" t="str">
        <f t="shared" si="176"/>
        <v/>
      </c>
      <c r="E2846" s="91" t="str">
        <f t="shared" si="179"/>
        <v/>
      </c>
      <c r="F2846" s="295"/>
      <c r="G2846" s="88" t="str">
        <f t="shared" si="177"/>
        <v/>
      </c>
      <c r="H2846" s="88" t="str">
        <f t="shared" si="178"/>
        <v/>
      </c>
    </row>
    <row r="2847" spans="2:8" ht="11.25" customHeight="1" x14ac:dyDescent="0.2">
      <c r="B2847" s="91"/>
      <c r="C2847" s="92"/>
      <c r="D2847" s="293" t="str">
        <f t="shared" si="176"/>
        <v/>
      </c>
      <c r="E2847" s="91" t="str">
        <f t="shared" si="179"/>
        <v/>
      </c>
      <c r="F2847" s="295"/>
      <c r="G2847" s="88" t="str">
        <f t="shared" si="177"/>
        <v/>
      </c>
      <c r="H2847" s="88" t="str">
        <f t="shared" si="178"/>
        <v/>
      </c>
    </row>
    <row r="2848" spans="2:8" ht="11.25" customHeight="1" x14ac:dyDescent="0.2">
      <c r="B2848" s="91"/>
      <c r="C2848" s="92"/>
      <c r="D2848" s="293" t="str">
        <f t="shared" si="176"/>
        <v/>
      </c>
      <c r="E2848" s="91" t="str">
        <f t="shared" si="179"/>
        <v/>
      </c>
      <c r="F2848" s="295"/>
      <c r="G2848" s="88" t="str">
        <f t="shared" si="177"/>
        <v/>
      </c>
      <c r="H2848" s="88" t="str">
        <f t="shared" si="178"/>
        <v/>
      </c>
    </row>
    <row r="2849" spans="2:8" ht="11.25" customHeight="1" x14ac:dyDescent="0.2">
      <c r="B2849" s="91"/>
      <c r="C2849" s="92"/>
      <c r="D2849" s="293" t="str">
        <f t="shared" si="176"/>
        <v/>
      </c>
      <c r="E2849" s="91" t="str">
        <f t="shared" si="179"/>
        <v/>
      </c>
      <c r="F2849" s="295"/>
      <c r="G2849" s="88" t="str">
        <f t="shared" si="177"/>
        <v/>
      </c>
      <c r="H2849" s="88" t="str">
        <f t="shared" si="178"/>
        <v/>
      </c>
    </row>
    <row r="2850" spans="2:8" ht="11.25" customHeight="1" x14ac:dyDescent="0.2">
      <c r="B2850" s="91"/>
      <c r="C2850" s="92"/>
      <c r="D2850" s="293" t="str">
        <f t="shared" si="176"/>
        <v/>
      </c>
      <c r="E2850" s="91" t="str">
        <f t="shared" si="179"/>
        <v/>
      </c>
      <c r="F2850" s="295"/>
      <c r="G2850" s="88" t="str">
        <f t="shared" si="177"/>
        <v/>
      </c>
      <c r="H2850" s="88" t="str">
        <f t="shared" si="178"/>
        <v/>
      </c>
    </row>
    <row r="2851" spans="2:8" ht="11.25" customHeight="1" x14ac:dyDescent="0.2">
      <c r="B2851" s="91"/>
      <c r="C2851" s="92"/>
      <c r="D2851" s="293" t="str">
        <f t="shared" si="176"/>
        <v/>
      </c>
      <c r="E2851" s="91" t="str">
        <f t="shared" si="179"/>
        <v/>
      </c>
      <c r="F2851" s="295"/>
      <c r="G2851" s="88" t="str">
        <f t="shared" si="177"/>
        <v/>
      </c>
      <c r="H2851" s="88" t="str">
        <f t="shared" si="178"/>
        <v/>
      </c>
    </row>
    <row r="2852" spans="2:8" ht="11.25" customHeight="1" x14ac:dyDescent="0.2">
      <c r="B2852" s="91"/>
      <c r="C2852" s="92"/>
      <c r="D2852" s="293" t="str">
        <f t="shared" si="176"/>
        <v/>
      </c>
      <c r="E2852" s="91" t="str">
        <f t="shared" si="179"/>
        <v/>
      </c>
      <c r="F2852" s="295"/>
      <c r="G2852" s="88" t="str">
        <f t="shared" si="177"/>
        <v/>
      </c>
      <c r="H2852" s="88" t="str">
        <f t="shared" si="178"/>
        <v/>
      </c>
    </row>
    <row r="2853" spans="2:8" ht="11.25" customHeight="1" x14ac:dyDescent="0.2">
      <c r="B2853" s="91"/>
      <c r="C2853" s="92"/>
      <c r="D2853" s="293" t="str">
        <f t="shared" si="176"/>
        <v/>
      </c>
      <c r="E2853" s="91" t="str">
        <f t="shared" si="179"/>
        <v/>
      </c>
      <c r="F2853" s="295"/>
      <c r="G2853" s="88" t="str">
        <f t="shared" si="177"/>
        <v/>
      </c>
      <c r="H2853" s="88" t="str">
        <f t="shared" si="178"/>
        <v/>
      </c>
    </row>
    <row r="2854" spans="2:8" ht="11.25" customHeight="1" x14ac:dyDescent="0.2">
      <c r="B2854" s="91"/>
      <c r="C2854" s="92"/>
      <c r="D2854" s="293" t="str">
        <f t="shared" si="176"/>
        <v/>
      </c>
      <c r="E2854" s="91" t="str">
        <f t="shared" si="179"/>
        <v/>
      </c>
      <c r="F2854" s="295"/>
      <c r="G2854" s="88" t="str">
        <f t="shared" si="177"/>
        <v/>
      </c>
      <c r="H2854" s="88" t="str">
        <f t="shared" si="178"/>
        <v/>
      </c>
    </row>
    <row r="2855" spans="2:8" ht="11.25" customHeight="1" x14ac:dyDescent="0.2">
      <c r="B2855" s="91"/>
      <c r="C2855" s="92"/>
      <c r="D2855" s="293" t="str">
        <f t="shared" si="176"/>
        <v/>
      </c>
      <c r="E2855" s="91" t="str">
        <f t="shared" si="179"/>
        <v/>
      </c>
      <c r="F2855" s="295"/>
      <c r="G2855" s="88" t="str">
        <f t="shared" si="177"/>
        <v/>
      </c>
      <c r="H2855" s="88" t="str">
        <f t="shared" si="178"/>
        <v/>
      </c>
    </row>
    <row r="2856" spans="2:8" ht="11.25" customHeight="1" x14ac:dyDescent="0.2">
      <c r="B2856" s="91"/>
      <c r="C2856" s="92"/>
      <c r="D2856" s="293" t="str">
        <f t="shared" si="176"/>
        <v/>
      </c>
      <c r="E2856" s="91" t="str">
        <f t="shared" si="179"/>
        <v/>
      </c>
      <c r="F2856" s="295"/>
      <c r="G2856" s="88" t="str">
        <f t="shared" si="177"/>
        <v/>
      </c>
      <c r="H2856" s="88" t="str">
        <f t="shared" si="178"/>
        <v/>
      </c>
    </row>
    <row r="2857" spans="2:8" ht="11.25" customHeight="1" x14ac:dyDescent="0.2">
      <c r="B2857" s="91"/>
      <c r="C2857" s="92"/>
      <c r="D2857" s="293" t="str">
        <f t="shared" si="176"/>
        <v/>
      </c>
      <c r="E2857" s="91" t="str">
        <f t="shared" si="179"/>
        <v/>
      </c>
      <c r="F2857" s="295"/>
      <c r="G2857" s="88" t="str">
        <f t="shared" si="177"/>
        <v/>
      </c>
      <c r="H2857" s="88" t="str">
        <f t="shared" si="178"/>
        <v/>
      </c>
    </row>
    <row r="2858" spans="2:8" ht="11.25" customHeight="1" x14ac:dyDescent="0.2">
      <c r="B2858" s="91"/>
      <c r="C2858" s="92"/>
      <c r="D2858" s="293" t="str">
        <f t="shared" si="176"/>
        <v/>
      </c>
      <c r="E2858" s="91" t="str">
        <f t="shared" si="179"/>
        <v/>
      </c>
      <c r="F2858" s="295"/>
      <c r="G2858" s="88" t="str">
        <f t="shared" si="177"/>
        <v/>
      </c>
      <c r="H2858" s="88" t="str">
        <f t="shared" si="178"/>
        <v/>
      </c>
    </row>
    <row r="2859" spans="2:8" ht="11.25" customHeight="1" x14ac:dyDescent="0.2">
      <c r="B2859" s="91"/>
      <c r="C2859" s="92"/>
      <c r="D2859" s="293" t="str">
        <f t="shared" si="176"/>
        <v/>
      </c>
      <c r="E2859" s="91" t="str">
        <f t="shared" si="179"/>
        <v/>
      </c>
      <c r="F2859" s="295"/>
      <c r="G2859" s="88" t="str">
        <f t="shared" si="177"/>
        <v/>
      </c>
      <c r="H2859" s="88" t="str">
        <f t="shared" si="178"/>
        <v/>
      </c>
    </row>
    <row r="2860" spans="2:8" ht="11.25" customHeight="1" x14ac:dyDescent="0.2">
      <c r="B2860" s="91"/>
      <c r="C2860" s="92"/>
      <c r="D2860" s="293" t="str">
        <f t="shared" si="176"/>
        <v/>
      </c>
      <c r="E2860" s="91" t="str">
        <f t="shared" si="179"/>
        <v/>
      </c>
      <c r="F2860" s="295"/>
      <c r="G2860" s="88" t="str">
        <f t="shared" si="177"/>
        <v/>
      </c>
      <c r="H2860" s="88" t="str">
        <f t="shared" si="178"/>
        <v/>
      </c>
    </row>
    <row r="2861" spans="2:8" ht="11.25" customHeight="1" x14ac:dyDescent="0.2">
      <c r="B2861" s="91"/>
      <c r="C2861" s="92"/>
      <c r="D2861" s="293" t="str">
        <f t="shared" si="176"/>
        <v/>
      </c>
      <c r="E2861" s="91" t="str">
        <f t="shared" si="179"/>
        <v/>
      </c>
      <c r="F2861" s="295"/>
      <c r="G2861" s="88" t="str">
        <f t="shared" si="177"/>
        <v/>
      </c>
      <c r="H2861" s="88" t="str">
        <f t="shared" si="178"/>
        <v/>
      </c>
    </row>
    <row r="2862" spans="2:8" ht="11.25" customHeight="1" x14ac:dyDescent="0.2">
      <c r="B2862" s="91"/>
      <c r="C2862" s="92"/>
      <c r="D2862" s="293" t="str">
        <f t="shared" si="176"/>
        <v/>
      </c>
      <c r="E2862" s="91" t="str">
        <f t="shared" si="179"/>
        <v/>
      </c>
      <c r="F2862" s="295"/>
      <c r="G2862" s="88" t="str">
        <f t="shared" si="177"/>
        <v/>
      </c>
      <c r="H2862" s="88" t="str">
        <f t="shared" si="178"/>
        <v/>
      </c>
    </row>
    <row r="2863" spans="2:8" ht="11.25" customHeight="1" x14ac:dyDescent="0.2">
      <c r="B2863" s="91"/>
      <c r="C2863" s="92"/>
      <c r="D2863" s="293" t="str">
        <f t="shared" si="176"/>
        <v/>
      </c>
      <c r="E2863" s="91" t="str">
        <f t="shared" si="179"/>
        <v/>
      </c>
      <c r="F2863" s="295"/>
      <c r="G2863" s="88" t="str">
        <f t="shared" si="177"/>
        <v/>
      </c>
      <c r="H2863" s="88" t="str">
        <f t="shared" si="178"/>
        <v/>
      </c>
    </row>
    <row r="2864" spans="2:8" ht="11.25" customHeight="1" x14ac:dyDescent="0.2">
      <c r="B2864" s="91"/>
      <c r="C2864" s="92"/>
      <c r="D2864" s="293" t="str">
        <f t="shared" si="176"/>
        <v/>
      </c>
      <c r="E2864" s="91" t="str">
        <f t="shared" si="179"/>
        <v/>
      </c>
      <c r="F2864" s="295"/>
      <c r="G2864" s="88" t="str">
        <f t="shared" si="177"/>
        <v/>
      </c>
      <c r="H2864" s="88" t="str">
        <f t="shared" si="178"/>
        <v/>
      </c>
    </row>
    <row r="2865" spans="2:8" ht="11.25" customHeight="1" x14ac:dyDescent="0.2">
      <c r="B2865" s="91"/>
      <c r="C2865" s="92"/>
      <c r="D2865" s="293" t="str">
        <f t="shared" si="176"/>
        <v/>
      </c>
      <c r="E2865" s="91" t="str">
        <f t="shared" si="179"/>
        <v/>
      </c>
      <c r="F2865" s="295"/>
      <c r="G2865" s="88" t="str">
        <f t="shared" si="177"/>
        <v/>
      </c>
      <c r="H2865" s="88" t="str">
        <f t="shared" si="178"/>
        <v/>
      </c>
    </row>
    <row r="2866" spans="2:8" ht="11.25" customHeight="1" x14ac:dyDescent="0.2">
      <c r="B2866" s="91"/>
      <c r="C2866" s="92"/>
      <c r="D2866" s="293" t="str">
        <f t="shared" si="176"/>
        <v/>
      </c>
      <c r="E2866" s="91" t="str">
        <f t="shared" si="179"/>
        <v/>
      </c>
      <c r="F2866" s="295"/>
      <c r="G2866" s="88" t="str">
        <f t="shared" si="177"/>
        <v/>
      </c>
      <c r="H2866" s="88" t="str">
        <f t="shared" si="178"/>
        <v/>
      </c>
    </row>
    <row r="2867" spans="2:8" ht="11.25" customHeight="1" x14ac:dyDescent="0.2">
      <c r="B2867" s="91"/>
      <c r="C2867" s="92"/>
      <c r="D2867" s="293" t="str">
        <f t="shared" si="176"/>
        <v/>
      </c>
      <c r="E2867" s="91" t="str">
        <f t="shared" si="179"/>
        <v/>
      </c>
      <c r="F2867" s="295"/>
      <c r="G2867" s="88" t="str">
        <f t="shared" si="177"/>
        <v/>
      </c>
      <c r="H2867" s="88" t="str">
        <f t="shared" si="178"/>
        <v/>
      </c>
    </row>
    <row r="2868" spans="2:8" ht="11.25" customHeight="1" x14ac:dyDescent="0.2">
      <c r="B2868" s="91"/>
      <c r="C2868" s="92"/>
      <c r="D2868" s="293" t="str">
        <f t="shared" si="176"/>
        <v/>
      </c>
      <c r="E2868" s="91" t="str">
        <f t="shared" si="179"/>
        <v/>
      </c>
      <c r="F2868" s="295"/>
      <c r="G2868" s="88" t="str">
        <f t="shared" si="177"/>
        <v/>
      </c>
      <c r="H2868" s="88" t="str">
        <f t="shared" si="178"/>
        <v/>
      </c>
    </row>
    <row r="2869" spans="2:8" ht="11.25" customHeight="1" x14ac:dyDescent="0.2">
      <c r="B2869" s="91"/>
      <c r="C2869" s="92"/>
      <c r="D2869" s="293" t="str">
        <f t="shared" si="176"/>
        <v/>
      </c>
      <c r="E2869" s="91" t="str">
        <f t="shared" si="179"/>
        <v/>
      </c>
      <c r="F2869" s="295"/>
      <c r="G2869" s="88" t="str">
        <f t="shared" si="177"/>
        <v/>
      </c>
      <c r="H2869" s="88" t="str">
        <f t="shared" si="178"/>
        <v/>
      </c>
    </row>
    <row r="2870" spans="2:8" ht="11.25" customHeight="1" x14ac:dyDescent="0.2">
      <c r="B2870" s="91"/>
      <c r="C2870" s="92"/>
      <c r="D2870" s="293" t="str">
        <f t="shared" si="176"/>
        <v/>
      </c>
      <c r="E2870" s="91" t="str">
        <f t="shared" si="179"/>
        <v/>
      </c>
      <c r="F2870" s="295"/>
      <c r="G2870" s="88" t="str">
        <f t="shared" si="177"/>
        <v/>
      </c>
      <c r="H2870" s="88" t="str">
        <f t="shared" si="178"/>
        <v/>
      </c>
    </row>
    <row r="2871" spans="2:8" ht="11.25" customHeight="1" x14ac:dyDescent="0.2">
      <c r="B2871" s="91"/>
      <c r="C2871" s="92"/>
      <c r="D2871" s="293" t="str">
        <f t="shared" si="176"/>
        <v/>
      </c>
      <c r="E2871" s="91" t="str">
        <f t="shared" si="179"/>
        <v/>
      </c>
      <c r="F2871" s="295"/>
      <c r="G2871" s="88" t="str">
        <f t="shared" si="177"/>
        <v/>
      </c>
      <c r="H2871" s="88" t="str">
        <f t="shared" si="178"/>
        <v/>
      </c>
    </row>
    <row r="2872" spans="2:8" ht="11.25" customHeight="1" x14ac:dyDescent="0.2">
      <c r="B2872" s="91"/>
      <c r="C2872" s="92"/>
      <c r="D2872" s="293" t="str">
        <f t="shared" si="176"/>
        <v/>
      </c>
      <c r="E2872" s="91" t="str">
        <f t="shared" si="179"/>
        <v/>
      </c>
      <c r="F2872" s="295"/>
      <c r="G2872" s="88" t="str">
        <f t="shared" si="177"/>
        <v/>
      </c>
      <c r="H2872" s="88" t="str">
        <f t="shared" si="178"/>
        <v/>
      </c>
    </row>
    <row r="2873" spans="2:8" ht="11.25" customHeight="1" x14ac:dyDescent="0.2">
      <c r="B2873" s="91"/>
      <c r="C2873" s="92"/>
      <c r="D2873" s="293" t="str">
        <f t="shared" si="176"/>
        <v/>
      </c>
      <c r="E2873" s="91" t="str">
        <f t="shared" si="179"/>
        <v/>
      </c>
      <c r="F2873" s="295"/>
      <c r="G2873" s="88" t="str">
        <f t="shared" si="177"/>
        <v/>
      </c>
      <c r="H2873" s="88" t="str">
        <f t="shared" si="178"/>
        <v/>
      </c>
    </row>
    <row r="2874" spans="2:8" ht="11.25" customHeight="1" x14ac:dyDescent="0.2">
      <c r="B2874" s="91"/>
      <c r="C2874" s="92"/>
      <c r="D2874" s="293" t="str">
        <f t="shared" si="176"/>
        <v/>
      </c>
      <c r="E2874" s="91" t="str">
        <f t="shared" si="179"/>
        <v/>
      </c>
      <c r="F2874" s="295"/>
      <c r="G2874" s="88" t="str">
        <f t="shared" si="177"/>
        <v/>
      </c>
      <c r="H2874" s="88" t="str">
        <f t="shared" si="178"/>
        <v/>
      </c>
    </row>
    <row r="2875" spans="2:8" ht="11.25" customHeight="1" x14ac:dyDescent="0.2">
      <c r="B2875" s="91"/>
      <c r="C2875" s="92"/>
      <c r="D2875" s="293" t="str">
        <f t="shared" si="176"/>
        <v/>
      </c>
      <c r="E2875" s="91" t="str">
        <f t="shared" si="179"/>
        <v/>
      </c>
      <c r="F2875" s="295"/>
      <c r="G2875" s="88" t="str">
        <f t="shared" si="177"/>
        <v/>
      </c>
      <c r="H2875" s="88" t="str">
        <f t="shared" si="178"/>
        <v/>
      </c>
    </row>
    <row r="2876" spans="2:8" ht="11.25" customHeight="1" x14ac:dyDescent="0.2">
      <c r="B2876" s="91"/>
      <c r="C2876" s="92"/>
      <c r="D2876" s="293" t="str">
        <f t="shared" si="176"/>
        <v/>
      </c>
      <c r="E2876" s="91" t="str">
        <f t="shared" si="179"/>
        <v/>
      </c>
      <c r="F2876" s="295"/>
      <c r="G2876" s="88" t="str">
        <f t="shared" si="177"/>
        <v/>
      </c>
      <c r="H2876" s="88" t="str">
        <f t="shared" si="178"/>
        <v/>
      </c>
    </row>
    <row r="2877" spans="2:8" ht="11.25" customHeight="1" x14ac:dyDescent="0.2">
      <c r="B2877" s="91"/>
      <c r="C2877" s="92"/>
      <c r="D2877" s="293" t="str">
        <f t="shared" si="176"/>
        <v/>
      </c>
      <c r="E2877" s="91" t="str">
        <f t="shared" si="179"/>
        <v/>
      </c>
      <c r="F2877" s="295"/>
      <c r="G2877" s="88" t="str">
        <f t="shared" si="177"/>
        <v/>
      </c>
      <c r="H2877" s="88" t="str">
        <f t="shared" si="178"/>
        <v/>
      </c>
    </row>
    <row r="2878" spans="2:8" ht="11.25" customHeight="1" x14ac:dyDescent="0.2">
      <c r="B2878" s="91"/>
      <c r="C2878" s="92"/>
      <c r="D2878" s="293" t="str">
        <f t="shared" si="176"/>
        <v/>
      </c>
      <c r="E2878" s="91" t="str">
        <f t="shared" si="179"/>
        <v/>
      </c>
      <c r="F2878" s="295"/>
      <c r="G2878" s="88" t="str">
        <f t="shared" si="177"/>
        <v/>
      </c>
      <c r="H2878" s="88" t="str">
        <f t="shared" si="178"/>
        <v/>
      </c>
    </row>
    <row r="2879" spans="2:8" ht="11.25" customHeight="1" x14ac:dyDescent="0.2">
      <c r="B2879" s="91"/>
      <c r="C2879" s="92"/>
      <c r="D2879" s="293" t="str">
        <f t="shared" si="176"/>
        <v/>
      </c>
      <c r="E2879" s="91" t="str">
        <f t="shared" si="179"/>
        <v/>
      </c>
      <c r="F2879" s="295"/>
      <c r="G2879" s="88" t="str">
        <f t="shared" si="177"/>
        <v/>
      </c>
      <c r="H2879" s="88" t="str">
        <f t="shared" si="178"/>
        <v/>
      </c>
    </row>
    <row r="2880" spans="2:8" ht="11.25" customHeight="1" x14ac:dyDescent="0.2">
      <c r="B2880" s="91"/>
      <c r="C2880" s="92"/>
      <c r="D2880" s="293" t="str">
        <f t="shared" si="176"/>
        <v/>
      </c>
      <c r="E2880" s="91" t="str">
        <f t="shared" si="179"/>
        <v/>
      </c>
      <c r="F2880" s="295"/>
      <c r="G2880" s="88" t="str">
        <f t="shared" si="177"/>
        <v/>
      </c>
      <c r="H2880" s="88" t="str">
        <f t="shared" si="178"/>
        <v/>
      </c>
    </row>
    <row r="2881" spans="2:8" ht="11.25" customHeight="1" x14ac:dyDescent="0.2">
      <c r="B2881" s="91"/>
      <c r="C2881" s="92"/>
      <c r="D2881" s="293" t="str">
        <f t="shared" si="176"/>
        <v/>
      </c>
      <c r="E2881" s="91" t="str">
        <f t="shared" si="179"/>
        <v/>
      </c>
      <c r="F2881" s="295"/>
      <c r="G2881" s="88" t="str">
        <f t="shared" si="177"/>
        <v/>
      </c>
      <c r="H2881" s="88" t="str">
        <f t="shared" si="178"/>
        <v/>
      </c>
    </row>
    <row r="2882" spans="2:8" ht="11.25" customHeight="1" x14ac:dyDescent="0.2">
      <c r="B2882" s="91"/>
      <c r="C2882" s="92"/>
      <c r="D2882" s="293" t="str">
        <f t="shared" si="176"/>
        <v/>
      </c>
      <c r="E2882" s="91" t="str">
        <f t="shared" si="179"/>
        <v/>
      </c>
      <c r="F2882" s="295"/>
      <c r="G2882" s="88" t="str">
        <f t="shared" si="177"/>
        <v/>
      </c>
      <c r="H2882" s="88" t="str">
        <f t="shared" si="178"/>
        <v/>
      </c>
    </row>
    <row r="2883" spans="2:8" ht="11.25" customHeight="1" x14ac:dyDescent="0.2">
      <c r="B2883" s="91"/>
      <c r="C2883" s="92"/>
      <c r="D2883" s="293" t="str">
        <f t="shared" si="176"/>
        <v/>
      </c>
      <c r="E2883" s="91" t="str">
        <f t="shared" si="179"/>
        <v/>
      </c>
      <c r="F2883" s="295"/>
      <c r="G2883" s="88" t="str">
        <f t="shared" si="177"/>
        <v/>
      </c>
      <c r="H2883" s="88" t="str">
        <f t="shared" si="178"/>
        <v/>
      </c>
    </row>
    <row r="2884" spans="2:8" ht="11.25" customHeight="1" x14ac:dyDescent="0.2">
      <c r="B2884" s="91"/>
      <c r="C2884" s="92"/>
      <c r="D2884" s="293" t="str">
        <f t="shared" si="176"/>
        <v/>
      </c>
      <c r="E2884" s="91" t="str">
        <f t="shared" si="179"/>
        <v/>
      </c>
      <c r="F2884" s="295"/>
      <c r="G2884" s="88" t="str">
        <f t="shared" si="177"/>
        <v/>
      </c>
      <c r="H2884" s="88" t="str">
        <f t="shared" si="178"/>
        <v/>
      </c>
    </row>
    <row r="2885" spans="2:8" ht="11.25" customHeight="1" x14ac:dyDescent="0.2">
      <c r="B2885" s="91"/>
      <c r="C2885" s="92"/>
      <c r="D2885" s="293" t="str">
        <f t="shared" si="176"/>
        <v/>
      </c>
      <c r="E2885" s="91" t="str">
        <f t="shared" si="179"/>
        <v/>
      </c>
      <c r="F2885" s="295"/>
      <c r="G2885" s="88" t="str">
        <f t="shared" si="177"/>
        <v/>
      </c>
      <c r="H2885" s="88" t="str">
        <f t="shared" si="178"/>
        <v/>
      </c>
    </row>
    <row r="2886" spans="2:8" ht="11.25" customHeight="1" x14ac:dyDescent="0.2">
      <c r="B2886" s="91"/>
      <c r="C2886" s="92"/>
      <c r="D2886" s="293" t="str">
        <f t="shared" si="176"/>
        <v/>
      </c>
      <c r="E2886" s="91" t="str">
        <f t="shared" si="179"/>
        <v/>
      </c>
      <c r="F2886" s="295"/>
      <c r="G2886" s="88" t="str">
        <f t="shared" si="177"/>
        <v/>
      </c>
      <c r="H2886" s="88" t="str">
        <f t="shared" si="178"/>
        <v/>
      </c>
    </row>
    <row r="2887" spans="2:8" ht="11.25" customHeight="1" x14ac:dyDescent="0.2">
      <c r="B2887" s="91"/>
      <c r="C2887" s="92"/>
      <c r="D2887" s="293" t="str">
        <f t="shared" si="176"/>
        <v/>
      </c>
      <c r="E2887" s="91" t="str">
        <f t="shared" si="179"/>
        <v/>
      </c>
      <c r="F2887" s="295"/>
      <c r="G2887" s="88" t="str">
        <f t="shared" si="177"/>
        <v/>
      </c>
      <c r="H2887" s="88" t="str">
        <f t="shared" si="178"/>
        <v/>
      </c>
    </row>
    <row r="2888" spans="2:8" ht="11.25" customHeight="1" x14ac:dyDescent="0.2">
      <c r="B2888" s="91"/>
      <c r="C2888" s="92"/>
      <c r="D2888" s="293" t="str">
        <f t="shared" si="176"/>
        <v/>
      </c>
      <c r="E2888" s="91" t="str">
        <f t="shared" si="179"/>
        <v/>
      </c>
      <c r="F2888" s="295"/>
      <c r="G2888" s="88" t="str">
        <f t="shared" si="177"/>
        <v/>
      </c>
      <c r="H2888" s="88" t="str">
        <f t="shared" si="178"/>
        <v/>
      </c>
    </row>
    <row r="2889" spans="2:8" ht="11.25" customHeight="1" x14ac:dyDescent="0.2">
      <c r="B2889" s="91"/>
      <c r="C2889" s="92"/>
      <c r="D2889" s="293" t="str">
        <f t="shared" si="176"/>
        <v/>
      </c>
      <c r="E2889" s="91" t="str">
        <f t="shared" si="179"/>
        <v/>
      </c>
      <c r="F2889" s="295"/>
      <c r="G2889" s="88" t="str">
        <f t="shared" si="177"/>
        <v/>
      </c>
      <c r="H2889" s="88" t="str">
        <f t="shared" si="178"/>
        <v/>
      </c>
    </row>
    <row r="2890" spans="2:8" ht="11.25" customHeight="1" x14ac:dyDescent="0.2">
      <c r="B2890" s="91"/>
      <c r="C2890" s="92"/>
      <c r="D2890" s="293" t="str">
        <f t="shared" si="176"/>
        <v/>
      </c>
      <c r="E2890" s="91" t="str">
        <f t="shared" si="179"/>
        <v/>
      </c>
      <c r="F2890" s="295"/>
      <c r="G2890" s="88" t="str">
        <f t="shared" si="177"/>
        <v/>
      </c>
      <c r="H2890" s="88" t="str">
        <f t="shared" si="178"/>
        <v/>
      </c>
    </row>
    <row r="2891" spans="2:8" ht="11.25" customHeight="1" x14ac:dyDescent="0.2">
      <c r="B2891" s="91"/>
      <c r="C2891" s="92"/>
      <c r="D2891" s="293" t="str">
        <f t="shared" si="176"/>
        <v/>
      </c>
      <c r="E2891" s="91" t="str">
        <f t="shared" si="179"/>
        <v/>
      </c>
      <c r="F2891" s="295"/>
      <c r="G2891" s="88" t="str">
        <f t="shared" si="177"/>
        <v/>
      </c>
      <c r="H2891" s="88" t="str">
        <f t="shared" si="178"/>
        <v/>
      </c>
    </row>
    <row r="2892" spans="2:8" ht="11.25" customHeight="1" x14ac:dyDescent="0.2">
      <c r="B2892" s="91"/>
      <c r="C2892" s="92"/>
      <c r="D2892" s="293" t="str">
        <f t="shared" si="176"/>
        <v/>
      </c>
      <c r="E2892" s="91" t="str">
        <f t="shared" si="179"/>
        <v/>
      </c>
      <c r="F2892" s="295"/>
      <c r="G2892" s="88" t="str">
        <f t="shared" si="177"/>
        <v/>
      </c>
      <c r="H2892" s="88" t="str">
        <f t="shared" si="178"/>
        <v/>
      </c>
    </row>
    <row r="2893" spans="2:8" ht="11.25" customHeight="1" x14ac:dyDescent="0.2">
      <c r="B2893" s="91"/>
      <c r="C2893" s="92"/>
      <c r="D2893" s="293" t="str">
        <f t="shared" si="176"/>
        <v/>
      </c>
      <c r="E2893" s="91" t="str">
        <f t="shared" si="179"/>
        <v/>
      </c>
      <c r="F2893" s="295"/>
      <c r="G2893" s="88" t="str">
        <f t="shared" si="177"/>
        <v/>
      </c>
      <c r="H2893" s="88" t="str">
        <f t="shared" si="178"/>
        <v/>
      </c>
    </row>
    <row r="2894" spans="2:8" ht="11.25" customHeight="1" x14ac:dyDescent="0.2">
      <c r="B2894" s="91"/>
      <c r="C2894" s="92"/>
      <c r="D2894" s="293" t="str">
        <f t="shared" si="176"/>
        <v/>
      </c>
      <c r="E2894" s="91" t="str">
        <f t="shared" si="179"/>
        <v/>
      </c>
      <c r="F2894" s="295"/>
      <c r="G2894" s="88" t="str">
        <f t="shared" si="177"/>
        <v/>
      </c>
      <c r="H2894" s="88" t="str">
        <f t="shared" si="178"/>
        <v/>
      </c>
    </row>
    <row r="2895" spans="2:8" ht="11.25" customHeight="1" x14ac:dyDescent="0.2">
      <c r="B2895" s="91"/>
      <c r="C2895" s="92"/>
      <c r="D2895" s="293" t="str">
        <f t="shared" si="176"/>
        <v/>
      </c>
      <c r="E2895" s="91" t="str">
        <f t="shared" si="179"/>
        <v/>
      </c>
      <c r="F2895" s="295"/>
      <c r="G2895" s="88" t="str">
        <f t="shared" si="177"/>
        <v/>
      </c>
      <c r="H2895" s="88" t="str">
        <f t="shared" si="178"/>
        <v/>
      </c>
    </row>
    <row r="2896" spans="2:8" ht="11.25" customHeight="1" x14ac:dyDescent="0.2">
      <c r="B2896" s="91"/>
      <c r="C2896" s="92"/>
      <c r="D2896" s="293" t="str">
        <f t="shared" si="176"/>
        <v/>
      </c>
      <c r="E2896" s="91" t="str">
        <f t="shared" si="179"/>
        <v/>
      </c>
      <c r="F2896" s="295"/>
      <c r="G2896" s="88" t="str">
        <f t="shared" si="177"/>
        <v/>
      </c>
      <c r="H2896" s="88" t="str">
        <f t="shared" si="178"/>
        <v/>
      </c>
    </row>
    <row r="2897" spans="2:8" ht="11.25" customHeight="1" x14ac:dyDescent="0.2">
      <c r="B2897" s="91"/>
      <c r="C2897" s="92"/>
      <c r="D2897" s="293" t="str">
        <f t="shared" si="176"/>
        <v/>
      </c>
      <c r="E2897" s="91" t="str">
        <f t="shared" si="179"/>
        <v/>
      </c>
      <c r="F2897" s="295"/>
      <c r="G2897" s="88" t="str">
        <f t="shared" si="177"/>
        <v/>
      </c>
      <c r="H2897" s="88" t="str">
        <f t="shared" si="178"/>
        <v/>
      </c>
    </row>
    <row r="2898" spans="2:8" ht="11.25" customHeight="1" x14ac:dyDescent="0.2">
      <c r="B2898" s="91"/>
      <c r="C2898" s="92"/>
      <c r="D2898" s="293" t="str">
        <f t="shared" si="176"/>
        <v/>
      </c>
      <c r="E2898" s="91" t="str">
        <f t="shared" si="179"/>
        <v/>
      </c>
      <c r="F2898" s="295"/>
      <c r="G2898" s="88" t="str">
        <f t="shared" si="177"/>
        <v/>
      </c>
      <c r="H2898" s="88" t="str">
        <f t="shared" si="178"/>
        <v/>
      </c>
    </row>
    <row r="2899" spans="2:8" ht="11.25" customHeight="1" x14ac:dyDescent="0.2">
      <c r="B2899" s="91"/>
      <c r="C2899" s="92"/>
      <c r="D2899" s="293" t="str">
        <f t="shared" si="176"/>
        <v/>
      </c>
      <c r="E2899" s="91" t="str">
        <f t="shared" si="179"/>
        <v/>
      </c>
      <c r="F2899" s="295"/>
      <c r="G2899" s="88" t="str">
        <f t="shared" si="177"/>
        <v/>
      </c>
      <c r="H2899" s="88" t="str">
        <f t="shared" si="178"/>
        <v/>
      </c>
    </row>
    <row r="2900" spans="2:8" ht="11.25" customHeight="1" x14ac:dyDescent="0.2">
      <c r="B2900" s="91"/>
      <c r="C2900" s="92"/>
      <c r="D2900" s="293" t="str">
        <f t="shared" si="176"/>
        <v/>
      </c>
      <c r="E2900" s="91" t="str">
        <f t="shared" si="179"/>
        <v/>
      </c>
      <c r="F2900" s="295"/>
      <c r="G2900" s="88" t="str">
        <f t="shared" si="177"/>
        <v/>
      </c>
      <c r="H2900" s="88" t="str">
        <f t="shared" si="178"/>
        <v/>
      </c>
    </row>
    <row r="2901" spans="2:8" ht="11.25" customHeight="1" x14ac:dyDescent="0.2">
      <c r="B2901" s="91"/>
      <c r="C2901" s="92"/>
      <c r="D2901" s="293" t="str">
        <f t="shared" si="176"/>
        <v/>
      </c>
      <c r="E2901" s="91" t="str">
        <f t="shared" si="179"/>
        <v/>
      </c>
      <c r="F2901" s="295"/>
      <c r="G2901" s="88" t="str">
        <f t="shared" si="177"/>
        <v/>
      </c>
      <c r="H2901" s="88" t="str">
        <f t="shared" si="178"/>
        <v/>
      </c>
    </row>
    <row r="2902" spans="2:8" ht="11.25" customHeight="1" x14ac:dyDescent="0.2">
      <c r="B2902" s="91"/>
      <c r="C2902" s="92"/>
      <c r="D2902" s="293" t="str">
        <f t="shared" si="176"/>
        <v/>
      </c>
      <c r="E2902" s="91" t="str">
        <f t="shared" si="179"/>
        <v/>
      </c>
      <c r="F2902" s="295"/>
      <c r="G2902" s="88" t="str">
        <f t="shared" si="177"/>
        <v/>
      </c>
      <c r="H2902" s="88" t="str">
        <f t="shared" si="178"/>
        <v/>
      </c>
    </row>
    <row r="2903" spans="2:8" ht="11.25" customHeight="1" x14ac:dyDescent="0.2">
      <c r="B2903" s="91"/>
      <c r="C2903" s="92"/>
      <c r="D2903" s="293" t="str">
        <f t="shared" si="176"/>
        <v/>
      </c>
      <c r="E2903" s="91" t="str">
        <f t="shared" si="179"/>
        <v/>
      </c>
      <c r="F2903" s="295"/>
      <c r="G2903" s="88" t="str">
        <f t="shared" si="177"/>
        <v/>
      </c>
      <c r="H2903" s="88" t="str">
        <f t="shared" si="178"/>
        <v/>
      </c>
    </row>
    <row r="2904" spans="2:8" ht="11.25" customHeight="1" x14ac:dyDescent="0.2">
      <c r="B2904" s="91"/>
      <c r="C2904" s="92"/>
      <c r="D2904" s="293" t="str">
        <f t="shared" ref="D2904:D2967" si="180">IF($B2904="","","SP_LASTSALEPRICE")</f>
        <v/>
      </c>
      <c r="E2904" s="91" t="str">
        <f t="shared" si="179"/>
        <v/>
      </c>
      <c r="F2904" s="295"/>
      <c r="G2904" s="88" t="str">
        <f t="shared" ref="G2904:G2967" si="181">IF(OR($C2904="",$C2905=""),"",IFERROR((C2904/C2905-1)*100,0))</f>
        <v/>
      </c>
      <c r="H2904" s="88" t="str">
        <f t="shared" ref="H2904:H2967" si="182">IF(OR($F2904="",$F2905=""),"",IFERROR((F2904/F2905-1)*100,0))</f>
        <v/>
      </c>
    </row>
    <row r="2905" spans="2:8" ht="11.25" customHeight="1" x14ac:dyDescent="0.2">
      <c r="B2905" s="91"/>
      <c r="C2905" s="92"/>
      <c r="D2905" s="293" t="str">
        <f t="shared" si="180"/>
        <v/>
      </c>
      <c r="E2905" s="91" t="str">
        <f t="shared" ref="E2905:E2968" si="183">IF($B2905="","",IF(WEEKDAY($B2905,11)=6,$B2905-1,IF(WEEKDAY($B2905,11)=7,$B2905-2,$B2905)))</f>
        <v/>
      </c>
      <c r="F2905" s="295"/>
      <c r="G2905" s="88" t="str">
        <f t="shared" si="181"/>
        <v/>
      </c>
      <c r="H2905" s="88" t="str">
        <f t="shared" si="182"/>
        <v/>
      </c>
    </row>
    <row r="2906" spans="2:8" ht="11.25" customHeight="1" x14ac:dyDescent="0.2">
      <c r="B2906" s="91"/>
      <c r="C2906" s="92"/>
      <c r="D2906" s="293" t="str">
        <f t="shared" si="180"/>
        <v/>
      </c>
      <c r="E2906" s="91" t="str">
        <f t="shared" si="183"/>
        <v/>
      </c>
      <c r="F2906" s="295"/>
      <c r="G2906" s="88" t="str">
        <f t="shared" si="181"/>
        <v/>
      </c>
      <c r="H2906" s="88" t="str">
        <f t="shared" si="182"/>
        <v/>
      </c>
    </row>
    <row r="2907" spans="2:8" ht="11.25" customHeight="1" x14ac:dyDescent="0.2">
      <c r="B2907" s="91"/>
      <c r="C2907" s="92"/>
      <c r="D2907" s="293" t="str">
        <f t="shared" si="180"/>
        <v/>
      </c>
      <c r="E2907" s="91" t="str">
        <f t="shared" si="183"/>
        <v/>
      </c>
      <c r="F2907" s="295"/>
      <c r="G2907" s="88" t="str">
        <f t="shared" si="181"/>
        <v/>
      </c>
      <c r="H2907" s="88" t="str">
        <f t="shared" si="182"/>
        <v/>
      </c>
    </row>
    <row r="2908" spans="2:8" ht="11.25" customHeight="1" x14ac:dyDescent="0.2">
      <c r="B2908" s="91"/>
      <c r="C2908" s="92"/>
      <c r="D2908" s="293" t="str">
        <f t="shared" si="180"/>
        <v/>
      </c>
      <c r="E2908" s="91" t="str">
        <f t="shared" si="183"/>
        <v/>
      </c>
      <c r="F2908" s="295"/>
      <c r="G2908" s="88" t="str">
        <f t="shared" si="181"/>
        <v/>
      </c>
      <c r="H2908" s="88" t="str">
        <f t="shared" si="182"/>
        <v/>
      </c>
    </row>
    <row r="2909" spans="2:8" ht="11.25" customHeight="1" x14ac:dyDescent="0.2">
      <c r="B2909" s="91"/>
      <c r="C2909" s="92"/>
      <c r="D2909" s="293" t="str">
        <f t="shared" si="180"/>
        <v/>
      </c>
      <c r="E2909" s="91" t="str">
        <f t="shared" si="183"/>
        <v/>
      </c>
      <c r="F2909" s="295"/>
      <c r="G2909" s="88" t="str">
        <f t="shared" si="181"/>
        <v/>
      </c>
      <c r="H2909" s="88" t="str">
        <f t="shared" si="182"/>
        <v/>
      </c>
    </row>
    <row r="2910" spans="2:8" ht="11.25" customHeight="1" x14ac:dyDescent="0.2">
      <c r="B2910" s="91"/>
      <c r="C2910" s="92"/>
      <c r="D2910" s="293" t="str">
        <f t="shared" si="180"/>
        <v/>
      </c>
      <c r="E2910" s="91" t="str">
        <f t="shared" si="183"/>
        <v/>
      </c>
      <c r="F2910" s="295"/>
      <c r="G2910" s="88" t="str">
        <f t="shared" si="181"/>
        <v/>
      </c>
      <c r="H2910" s="88" t="str">
        <f t="shared" si="182"/>
        <v/>
      </c>
    </row>
    <row r="2911" spans="2:8" ht="11.25" customHeight="1" x14ac:dyDescent="0.2">
      <c r="B2911" s="91"/>
      <c r="C2911" s="92"/>
      <c r="D2911" s="293" t="str">
        <f t="shared" si="180"/>
        <v/>
      </c>
      <c r="E2911" s="91" t="str">
        <f t="shared" si="183"/>
        <v/>
      </c>
      <c r="F2911" s="295"/>
      <c r="G2911" s="88" t="str">
        <f t="shared" si="181"/>
        <v/>
      </c>
      <c r="H2911" s="88" t="str">
        <f t="shared" si="182"/>
        <v/>
      </c>
    </row>
    <row r="2912" spans="2:8" ht="11.25" customHeight="1" x14ac:dyDescent="0.2">
      <c r="B2912" s="91"/>
      <c r="C2912" s="92"/>
      <c r="D2912" s="293" t="str">
        <f t="shared" si="180"/>
        <v/>
      </c>
      <c r="E2912" s="91" t="str">
        <f t="shared" si="183"/>
        <v/>
      </c>
      <c r="F2912" s="295"/>
      <c r="G2912" s="88" t="str">
        <f t="shared" si="181"/>
        <v/>
      </c>
      <c r="H2912" s="88" t="str">
        <f t="shared" si="182"/>
        <v/>
      </c>
    </row>
    <row r="2913" spans="2:8" ht="11.25" customHeight="1" x14ac:dyDescent="0.2">
      <c r="B2913" s="91"/>
      <c r="C2913" s="92"/>
      <c r="D2913" s="293" t="str">
        <f t="shared" si="180"/>
        <v/>
      </c>
      <c r="E2913" s="91" t="str">
        <f t="shared" si="183"/>
        <v/>
      </c>
      <c r="F2913" s="295"/>
      <c r="G2913" s="88" t="str">
        <f t="shared" si="181"/>
        <v/>
      </c>
      <c r="H2913" s="88" t="str">
        <f t="shared" si="182"/>
        <v/>
      </c>
    </row>
    <row r="2914" spans="2:8" ht="11.25" customHeight="1" x14ac:dyDescent="0.2">
      <c r="B2914" s="91"/>
      <c r="C2914" s="92"/>
      <c r="D2914" s="293" t="str">
        <f t="shared" si="180"/>
        <v/>
      </c>
      <c r="E2914" s="91" t="str">
        <f t="shared" si="183"/>
        <v/>
      </c>
      <c r="F2914" s="295"/>
      <c r="G2914" s="88" t="str">
        <f t="shared" si="181"/>
        <v/>
      </c>
      <c r="H2914" s="88" t="str">
        <f t="shared" si="182"/>
        <v/>
      </c>
    </row>
    <row r="2915" spans="2:8" ht="11.25" customHeight="1" x14ac:dyDescent="0.2">
      <c r="B2915" s="91"/>
      <c r="C2915" s="92"/>
      <c r="D2915" s="293" t="str">
        <f t="shared" si="180"/>
        <v/>
      </c>
      <c r="E2915" s="91" t="str">
        <f t="shared" si="183"/>
        <v/>
      </c>
      <c r="F2915" s="295"/>
      <c r="G2915" s="88" t="str">
        <f t="shared" si="181"/>
        <v/>
      </c>
      <c r="H2915" s="88" t="str">
        <f t="shared" si="182"/>
        <v/>
      </c>
    </row>
    <row r="2916" spans="2:8" ht="11.25" customHeight="1" x14ac:dyDescent="0.2">
      <c r="B2916" s="91"/>
      <c r="C2916" s="92"/>
      <c r="D2916" s="293" t="str">
        <f t="shared" si="180"/>
        <v/>
      </c>
      <c r="E2916" s="91" t="str">
        <f t="shared" si="183"/>
        <v/>
      </c>
      <c r="F2916" s="295"/>
      <c r="G2916" s="88" t="str">
        <f t="shared" si="181"/>
        <v/>
      </c>
      <c r="H2916" s="88" t="str">
        <f t="shared" si="182"/>
        <v/>
      </c>
    </row>
    <row r="2917" spans="2:8" ht="11.25" customHeight="1" x14ac:dyDescent="0.2">
      <c r="B2917" s="91"/>
      <c r="C2917" s="92"/>
      <c r="D2917" s="293" t="str">
        <f t="shared" si="180"/>
        <v/>
      </c>
      <c r="E2917" s="91" t="str">
        <f t="shared" si="183"/>
        <v/>
      </c>
      <c r="F2917" s="295"/>
      <c r="G2917" s="88" t="str">
        <f t="shared" si="181"/>
        <v/>
      </c>
      <c r="H2917" s="88" t="str">
        <f t="shared" si="182"/>
        <v/>
      </c>
    </row>
    <row r="2918" spans="2:8" ht="11.25" customHeight="1" x14ac:dyDescent="0.2">
      <c r="B2918" s="91"/>
      <c r="C2918" s="92"/>
      <c r="D2918" s="293" t="str">
        <f t="shared" si="180"/>
        <v/>
      </c>
      <c r="E2918" s="91" t="str">
        <f t="shared" si="183"/>
        <v/>
      </c>
      <c r="F2918" s="295"/>
      <c r="G2918" s="88" t="str">
        <f t="shared" si="181"/>
        <v/>
      </c>
      <c r="H2918" s="88" t="str">
        <f t="shared" si="182"/>
        <v/>
      </c>
    </row>
    <row r="2919" spans="2:8" ht="11.25" customHeight="1" x14ac:dyDescent="0.2">
      <c r="B2919" s="91"/>
      <c r="C2919" s="92"/>
      <c r="D2919" s="293" t="str">
        <f t="shared" si="180"/>
        <v/>
      </c>
      <c r="E2919" s="91" t="str">
        <f t="shared" si="183"/>
        <v/>
      </c>
      <c r="F2919" s="295"/>
      <c r="G2919" s="88" t="str">
        <f t="shared" si="181"/>
        <v/>
      </c>
      <c r="H2919" s="88" t="str">
        <f t="shared" si="182"/>
        <v/>
      </c>
    </row>
    <row r="2920" spans="2:8" ht="11.25" customHeight="1" x14ac:dyDescent="0.2">
      <c r="B2920" s="91"/>
      <c r="C2920" s="92"/>
      <c r="D2920" s="293" t="str">
        <f t="shared" si="180"/>
        <v/>
      </c>
      <c r="E2920" s="91" t="str">
        <f t="shared" si="183"/>
        <v/>
      </c>
      <c r="F2920" s="295"/>
      <c r="G2920" s="88" t="str">
        <f t="shared" si="181"/>
        <v/>
      </c>
      <c r="H2920" s="88" t="str">
        <f t="shared" si="182"/>
        <v/>
      </c>
    </row>
    <row r="2921" spans="2:8" ht="11.25" customHeight="1" x14ac:dyDescent="0.2">
      <c r="B2921" s="91"/>
      <c r="C2921" s="92"/>
      <c r="D2921" s="293" t="str">
        <f t="shared" si="180"/>
        <v/>
      </c>
      <c r="E2921" s="91" t="str">
        <f t="shared" si="183"/>
        <v/>
      </c>
      <c r="F2921" s="295"/>
      <c r="G2921" s="88" t="str">
        <f t="shared" si="181"/>
        <v/>
      </c>
      <c r="H2921" s="88" t="str">
        <f t="shared" si="182"/>
        <v/>
      </c>
    </row>
    <row r="2922" spans="2:8" ht="11.25" customHeight="1" x14ac:dyDescent="0.2">
      <c r="B2922" s="91"/>
      <c r="C2922" s="92"/>
      <c r="D2922" s="293" t="str">
        <f t="shared" si="180"/>
        <v/>
      </c>
      <c r="E2922" s="91" t="str">
        <f t="shared" si="183"/>
        <v/>
      </c>
      <c r="F2922" s="295"/>
      <c r="G2922" s="88" t="str">
        <f t="shared" si="181"/>
        <v/>
      </c>
      <c r="H2922" s="88" t="str">
        <f t="shared" si="182"/>
        <v/>
      </c>
    </row>
    <row r="2923" spans="2:8" ht="11.25" customHeight="1" x14ac:dyDescent="0.2">
      <c r="B2923" s="91"/>
      <c r="C2923" s="92"/>
      <c r="D2923" s="293" t="str">
        <f t="shared" si="180"/>
        <v/>
      </c>
      <c r="E2923" s="91" t="str">
        <f t="shared" si="183"/>
        <v/>
      </c>
      <c r="F2923" s="295"/>
      <c r="G2923" s="88" t="str">
        <f t="shared" si="181"/>
        <v/>
      </c>
      <c r="H2923" s="88" t="str">
        <f t="shared" si="182"/>
        <v/>
      </c>
    </row>
    <row r="2924" spans="2:8" ht="11.25" customHeight="1" x14ac:dyDescent="0.2">
      <c r="B2924" s="91"/>
      <c r="C2924" s="92"/>
      <c r="D2924" s="293" t="str">
        <f t="shared" si="180"/>
        <v/>
      </c>
      <c r="E2924" s="91" t="str">
        <f t="shared" si="183"/>
        <v/>
      </c>
      <c r="F2924" s="295"/>
      <c r="G2924" s="88" t="str">
        <f t="shared" si="181"/>
        <v/>
      </c>
      <c r="H2924" s="88" t="str">
        <f t="shared" si="182"/>
        <v/>
      </c>
    </row>
    <row r="2925" spans="2:8" ht="11.25" customHeight="1" x14ac:dyDescent="0.2">
      <c r="B2925" s="91"/>
      <c r="C2925" s="92"/>
      <c r="D2925" s="293" t="str">
        <f t="shared" si="180"/>
        <v/>
      </c>
      <c r="E2925" s="91" t="str">
        <f t="shared" si="183"/>
        <v/>
      </c>
      <c r="F2925" s="295"/>
      <c r="G2925" s="88" t="str">
        <f t="shared" si="181"/>
        <v/>
      </c>
      <c r="H2925" s="88" t="str">
        <f t="shared" si="182"/>
        <v/>
      </c>
    </row>
    <row r="2926" spans="2:8" ht="11.25" customHeight="1" x14ac:dyDescent="0.2">
      <c r="B2926" s="91"/>
      <c r="C2926" s="92"/>
      <c r="D2926" s="293" t="str">
        <f t="shared" si="180"/>
        <v/>
      </c>
      <c r="E2926" s="91" t="str">
        <f t="shared" si="183"/>
        <v/>
      </c>
      <c r="F2926" s="295"/>
      <c r="G2926" s="88" t="str">
        <f t="shared" si="181"/>
        <v/>
      </c>
      <c r="H2926" s="88" t="str">
        <f t="shared" si="182"/>
        <v/>
      </c>
    </row>
    <row r="2927" spans="2:8" ht="11.25" customHeight="1" x14ac:dyDescent="0.2">
      <c r="B2927" s="91"/>
      <c r="C2927" s="92"/>
      <c r="D2927" s="293" t="str">
        <f t="shared" si="180"/>
        <v/>
      </c>
      <c r="E2927" s="91" t="str">
        <f t="shared" si="183"/>
        <v/>
      </c>
      <c r="F2927" s="295"/>
      <c r="G2927" s="88" t="str">
        <f t="shared" si="181"/>
        <v/>
      </c>
      <c r="H2927" s="88" t="str">
        <f t="shared" si="182"/>
        <v/>
      </c>
    </row>
    <row r="2928" spans="2:8" ht="11.25" customHeight="1" x14ac:dyDescent="0.2">
      <c r="B2928" s="91"/>
      <c r="C2928" s="92"/>
      <c r="D2928" s="293" t="str">
        <f t="shared" si="180"/>
        <v/>
      </c>
      <c r="E2928" s="91" t="str">
        <f t="shared" si="183"/>
        <v/>
      </c>
      <c r="F2928" s="295"/>
      <c r="G2928" s="88" t="str">
        <f t="shared" si="181"/>
        <v/>
      </c>
      <c r="H2928" s="88" t="str">
        <f t="shared" si="182"/>
        <v/>
      </c>
    </row>
    <row r="2929" spans="2:8" ht="11.25" customHeight="1" x14ac:dyDescent="0.2">
      <c r="B2929" s="91"/>
      <c r="C2929" s="92"/>
      <c r="D2929" s="293" t="str">
        <f t="shared" si="180"/>
        <v/>
      </c>
      <c r="E2929" s="91" t="str">
        <f t="shared" si="183"/>
        <v/>
      </c>
      <c r="F2929" s="295"/>
      <c r="G2929" s="88" t="str">
        <f t="shared" si="181"/>
        <v/>
      </c>
      <c r="H2929" s="88" t="str">
        <f t="shared" si="182"/>
        <v/>
      </c>
    </row>
    <row r="2930" spans="2:8" ht="11.25" customHeight="1" x14ac:dyDescent="0.2">
      <c r="B2930" s="91"/>
      <c r="C2930" s="92"/>
      <c r="D2930" s="293" t="str">
        <f t="shared" si="180"/>
        <v/>
      </c>
      <c r="E2930" s="91" t="str">
        <f t="shared" si="183"/>
        <v/>
      </c>
      <c r="F2930" s="295"/>
      <c r="G2930" s="88" t="str">
        <f t="shared" si="181"/>
        <v/>
      </c>
      <c r="H2930" s="88" t="str">
        <f t="shared" si="182"/>
        <v/>
      </c>
    </row>
    <row r="2931" spans="2:8" ht="11.25" customHeight="1" x14ac:dyDescent="0.2">
      <c r="B2931" s="91"/>
      <c r="C2931" s="92"/>
      <c r="D2931" s="293" t="str">
        <f t="shared" si="180"/>
        <v/>
      </c>
      <c r="E2931" s="91" t="str">
        <f t="shared" si="183"/>
        <v/>
      </c>
      <c r="F2931" s="295"/>
      <c r="G2931" s="88" t="str">
        <f t="shared" si="181"/>
        <v/>
      </c>
      <c r="H2931" s="88" t="str">
        <f t="shared" si="182"/>
        <v/>
      </c>
    </row>
    <row r="2932" spans="2:8" ht="11.25" customHeight="1" x14ac:dyDescent="0.2">
      <c r="B2932" s="91"/>
      <c r="C2932" s="92"/>
      <c r="D2932" s="293" t="str">
        <f t="shared" si="180"/>
        <v/>
      </c>
      <c r="E2932" s="91" t="str">
        <f t="shared" si="183"/>
        <v/>
      </c>
      <c r="F2932" s="295"/>
      <c r="G2932" s="88" t="str">
        <f t="shared" si="181"/>
        <v/>
      </c>
      <c r="H2932" s="88" t="str">
        <f t="shared" si="182"/>
        <v/>
      </c>
    </row>
    <row r="2933" spans="2:8" ht="11.25" customHeight="1" x14ac:dyDescent="0.2">
      <c r="B2933" s="91"/>
      <c r="C2933" s="92"/>
      <c r="D2933" s="293" t="str">
        <f t="shared" si="180"/>
        <v/>
      </c>
      <c r="E2933" s="91" t="str">
        <f t="shared" si="183"/>
        <v/>
      </c>
      <c r="F2933" s="295"/>
      <c r="G2933" s="88" t="str">
        <f t="shared" si="181"/>
        <v/>
      </c>
      <c r="H2933" s="88" t="str">
        <f t="shared" si="182"/>
        <v/>
      </c>
    </row>
    <row r="2934" spans="2:8" ht="11.25" customHeight="1" x14ac:dyDescent="0.2">
      <c r="B2934" s="91"/>
      <c r="C2934" s="92"/>
      <c r="D2934" s="293" t="str">
        <f t="shared" si="180"/>
        <v/>
      </c>
      <c r="E2934" s="91" t="str">
        <f t="shared" si="183"/>
        <v/>
      </c>
      <c r="F2934" s="295"/>
      <c r="G2934" s="88" t="str">
        <f t="shared" si="181"/>
        <v/>
      </c>
      <c r="H2934" s="88" t="str">
        <f t="shared" si="182"/>
        <v/>
      </c>
    </row>
    <row r="2935" spans="2:8" ht="11.25" customHeight="1" x14ac:dyDescent="0.2">
      <c r="B2935" s="91"/>
      <c r="C2935" s="92"/>
      <c r="D2935" s="293" t="str">
        <f t="shared" si="180"/>
        <v/>
      </c>
      <c r="E2935" s="91" t="str">
        <f t="shared" si="183"/>
        <v/>
      </c>
      <c r="F2935" s="295"/>
      <c r="G2935" s="88" t="str">
        <f t="shared" si="181"/>
        <v/>
      </c>
      <c r="H2935" s="88" t="str">
        <f t="shared" si="182"/>
        <v/>
      </c>
    </row>
    <row r="2936" spans="2:8" ht="11.25" customHeight="1" x14ac:dyDescent="0.2">
      <c r="B2936" s="91"/>
      <c r="C2936" s="92"/>
      <c r="D2936" s="293" t="str">
        <f t="shared" si="180"/>
        <v/>
      </c>
      <c r="E2936" s="91" t="str">
        <f t="shared" si="183"/>
        <v/>
      </c>
      <c r="F2936" s="295"/>
      <c r="G2936" s="88" t="str">
        <f t="shared" si="181"/>
        <v/>
      </c>
      <c r="H2936" s="88" t="str">
        <f t="shared" si="182"/>
        <v/>
      </c>
    </row>
    <row r="2937" spans="2:8" ht="11.25" customHeight="1" x14ac:dyDescent="0.2">
      <c r="B2937" s="91"/>
      <c r="C2937" s="92"/>
      <c r="D2937" s="293" t="str">
        <f t="shared" si="180"/>
        <v/>
      </c>
      <c r="E2937" s="91" t="str">
        <f t="shared" si="183"/>
        <v/>
      </c>
      <c r="F2937" s="295"/>
      <c r="G2937" s="88" t="str">
        <f t="shared" si="181"/>
        <v/>
      </c>
      <c r="H2937" s="88" t="str">
        <f t="shared" si="182"/>
        <v/>
      </c>
    </row>
    <row r="2938" spans="2:8" ht="11.25" customHeight="1" x14ac:dyDescent="0.2">
      <c r="B2938" s="91"/>
      <c r="C2938" s="92"/>
      <c r="D2938" s="293" t="str">
        <f t="shared" si="180"/>
        <v/>
      </c>
      <c r="E2938" s="91" t="str">
        <f t="shared" si="183"/>
        <v/>
      </c>
      <c r="F2938" s="295"/>
      <c r="G2938" s="88" t="str">
        <f t="shared" si="181"/>
        <v/>
      </c>
      <c r="H2938" s="88" t="str">
        <f t="shared" si="182"/>
        <v/>
      </c>
    </row>
    <row r="2939" spans="2:8" ht="11.25" customHeight="1" x14ac:dyDescent="0.2">
      <c r="B2939" s="91"/>
      <c r="C2939" s="92"/>
      <c r="D2939" s="293" t="str">
        <f t="shared" si="180"/>
        <v/>
      </c>
      <c r="E2939" s="91" t="str">
        <f t="shared" si="183"/>
        <v/>
      </c>
      <c r="F2939" s="295"/>
      <c r="G2939" s="88" t="str">
        <f t="shared" si="181"/>
        <v/>
      </c>
      <c r="H2939" s="88" t="str">
        <f t="shared" si="182"/>
        <v/>
      </c>
    </row>
    <row r="2940" spans="2:8" ht="11.25" customHeight="1" x14ac:dyDescent="0.2">
      <c r="B2940" s="91"/>
      <c r="C2940" s="92"/>
      <c r="D2940" s="293" t="str">
        <f t="shared" si="180"/>
        <v/>
      </c>
      <c r="E2940" s="91" t="str">
        <f t="shared" si="183"/>
        <v/>
      </c>
      <c r="F2940" s="295"/>
      <c r="G2940" s="88" t="str">
        <f t="shared" si="181"/>
        <v/>
      </c>
      <c r="H2940" s="88" t="str">
        <f t="shared" si="182"/>
        <v/>
      </c>
    </row>
    <row r="2941" spans="2:8" ht="11.25" customHeight="1" x14ac:dyDescent="0.2">
      <c r="B2941" s="91"/>
      <c r="C2941" s="92"/>
      <c r="D2941" s="293" t="str">
        <f t="shared" si="180"/>
        <v/>
      </c>
      <c r="E2941" s="91" t="str">
        <f t="shared" si="183"/>
        <v/>
      </c>
      <c r="F2941" s="295"/>
      <c r="G2941" s="88" t="str">
        <f t="shared" si="181"/>
        <v/>
      </c>
      <c r="H2941" s="88" t="str">
        <f t="shared" si="182"/>
        <v/>
      </c>
    </row>
    <row r="2942" spans="2:8" ht="11.25" customHeight="1" x14ac:dyDescent="0.2">
      <c r="B2942" s="91"/>
      <c r="C2942" s="92"/>
      <c r="D2942" s="293" t="str">
        <f t="shared" si="180"/>
        <v/>
      </c>
      <c r="E2942" s="91" t="str">
        <f t="shared" si="183"/>
        <v/>
      </c>
      <c r="F2942" s="295"/>
      <c r="G2942" s="88" t="str">
        <f t="shared" si="181"/>
        <v/>
      </c>
      <c r="H2942" s="88" t="str">
        <f t="shared" si="182"/>
        <v/>
      </c>
    </row>
    <row r="2943" spans="2:8" ht="11.25" customHeight="1" x14ac:dyDescent="0.2">
      <c r="B2943" s="91"/>
      <c r="C2943" s="92"/>
      <c r="D2943" s="293" t="str">
        <f t="shared" si="180"/>
        <v/>
      </c>
      <c r="E2943" s="91" t="str">
        <f t="shared" si="183"/>
        <v/>
      </c>
      <c r="F2943" s="295"/>
      <c r="G2943" s="88" t="str">
        <f t="shared" si="181"/>
        <v/>
      </c>
      <c r="H2943" s="88" t="str">
        <f t="shared" si="182"/>
        <v/>
      </c>
    </row>
    <row r="2944" spans="2:8" ht="11.25" customHeight="1" x14ac:dyDescent="0.2">
      <c r="B2944" s="91"/>
      <c r="C2944" s="92"/>
      <c r="D2944" s="293" t="str">
        <f t="shared" si="180"/>
        <v/>
      </c>
      <c r="E2944" s="91" t="str">
        <f t="shared" si="183"/>
        <v/>
      </c>
      <c r="F2944" s="295"/>
      <c r="G2944" s="88" t="str">
        <f t="shared" si="181"/>
        <v/>
      </c>
      <c r="H2944" s="88" t="str">
        <f t="shared" si="182"/>
        <v/>
      </c>
    </row>
    <row r="2945" spans="2:8" ht="11.25" customHeight="1" x14ac:dyDescent="0.2">
      <c r="B2945" s="91"/>
      <c r="C2945" s="92"/>
      <c r="D2945" s="293" t="str">
        <f t="shared" si="180"/>
        <v/>
      </c>
      <c r="E2945" s="91" t="str">
        <f t="shared" si="183"/>
        <v/>
      </c>
      <c r="F2945" s="295"/>
      <c r="G2945" s="88" t="str">
        <f t="shared" si="181"/>
        <v/>
      </c>
      <c r="H2945" s="88" t="str">
        <f t="shared" si="182"/>
        <v/>
      </c>
    </row>
    <row r="2946" spans="2:8" ht="11.25" customHeight="1" x14ac:dyDescent="0.2">
      <c r="B2946" s="91"/>
      <c r="C2946" s="92"/>
      <c r="D2946" s="293" t="str">
        <f t="shared" si="180"/>
        <v/>
      </c>
      <c r="E2946" s="91" t="str">
        <f t="shared" si="183"/>
        <v/>
      </c>
      <c r="F2946" s="295"/>
      <c r="G2946" s="88" t="str">
        <f t="shared" si="181"/>
        <v/>
      </c>
      <c r="H2946" s="88" t="str">
        <f t="shared" si="182"/>
        <v/>
      </c>
    </row>
    <row r="2947" spans="2:8" ht="11.25" customHeight="1" x14ac:dyDescent="0.2">
      <c r="B2947" s="91"/>
      <c r="C2947" s="92"/>
      <c r="D2947" s="293" t="str">
        <f t="shared" si="180"/>
        <v/>
      </c>
      <c r="E2947" s="91" t="str">
        <f t="shared" si="183"/>
        <v/>
      </c>
      <c r="F2947" s="295"/>
      <c r="G2947" s="88" t="str">
        <f t="shared" si="181"/>
        <v/>
      </c>
      <c r="H2947" s="88" t="str">
        <f t="shared" si="182"/>
        <v/>
      </c>
    </row>
    <row r="2948" spans="2:8" ht="11.25" customHeight="1" x14ac:dyDescent="0.2">
      <c r="B2948" s="91"/>
      <c r="C2948" s="92"/>
      <c r="D2948" s="293" t="str">
        <f t="shared" si="180"/>
        <v/>
      </c>
      <c r="E2948" s="91" t="str">
        <f t="shared" si="183"/>
        <v/>
      </c>
      <c r="F2948" s="295"/>
      <c r="G2948" s="88" t="str">
        <f t="shared" si="181"/>
        <v/>
      </c>
      <c r="H2948" s="88" t="str">
        <f t="shared" si="182"/>
        <v/>
      </c>
    </row>
    <row r="2949" spans="2:8" ht="11.25" customHeight="1" x14ac:dyDescent="0.2">
      <c r="B2949" s="91"/>
      <c r="C2949" s="92"/>
      <c r="D2949" s="293" t="str">
        <f t="shared" si="180"/>
        <v/>
      </c>
      <c r="E2949" s="91" t="str">
        <f t="shared" si="183"/>
        <v/>
      </c>
      <c r="F2949" s="295"/>
      <c r="G2949" s="88" t="str">
        <f t="shared" si="181"/>
        <v/>
      </c>
      <c r="H2949" s="88" t="str">
        <f t="shared" si="182"/>
        <v/>
      </c>
    </row>
    <row r="2950" spans="2:8" ht="11.25" customHeight="1" x14ac:dyDescent="0.2">
      <c r="B2950" s="91"/>
      <c r="C2950" s="92"/>
      <c r="D2950" s="293" t="str">
        <f t="shared" si="180"/>
        <v/>
      </c>
      <c r="E2950" s="91" t="str">
        <f t="shared" si="183"/>
        <v/>
      </c>
      <c r="F2950" s="295"/>
      <c r="G2950" s="88" t="str">
        <f t="shared" si="181"/>
        <v/>
      </c>
      <c r="H2950" s="88" t="str">
        <f t="shared" si="182"/>
        <v/>
      </c>
    </row>
    <row r="2951" spans="2:8" ht="11.25" customHeight="1" x14ac:dyDescent="0.2">
      <c r="B2951" s="91"/>
      <c r="C2951" s="92"/>
      <c r="D2951" s="293" t="str">
        <f t="shared" si="180"/>
        <v/>
      </c>
      <c r="E2951" s="91" t="str">
        <f t="shared" si="183"/>
        <v/>
      </c>
      <c r="F2951" s="295"/>
      <c r="G2951" s="88" t="str">
        <f t="shared" si="181"/>
        <v/>
      </c>
      <c r="H2951" s="88" t="str">
        <f t="shared" si="182"/>
        <v/>
      </c>
    </row>
    <row r="2952" spans="2:8" ht="11.25" customHeight="1" x14ac:dyDescent="0.2">
      <c r="B2952" s="91"/>
      <c r="C2952" s="92"/>
      <c r="D2952" s="293" t="str">
        <f t="shared" si="180"/>
        <v/>
      </c>
      <c r="E2952" s="91" t="str">
        <f t="shared" si="183"/>
        <v/>
      </c>
      <c r="F2952" s="295"/>
      <c r="G2952" s="88" t="str">
        <f t="shared" si="181"/>
        <v/>
      </c>
      <c r="H2952" s="88" t="str">
        <f t="shared" si="182"/>
        <v/>
      </c>
    </row>
    <row r="2953" spans="2:8" ht="11.25" customHeight="1" x14ac:dyDescent="0.2">
      <c r="B2953" s="91"/>
      <c r="C2953" s="92"/>
      <c r="D2953" s="293" t="str">
        <f t="shared" si="180"/>
        <v/>
      </c>
      <c r="E2953" s="91" t="str">
        <f t="shared" si="183"/>
        <v/>
      </c>
      <c r="F2953" s="295"/>
      <c r="G2953" s="88" t="str">
        <f t="shared" si="181"/>
        <v/>
      </c>
      <c r="H2953" s="88" t="str">
        <f t="shared" si="182"/>
        <v/>
      </c>
    </row>
    <row r="2954" spans="2:8" ht="11.25" customHeight="1" x14ac:dyDescent="0.2">
      <c r="B2954" s="91"/>
      <c r="C2954" s="92"/>
      <c r="D2954" s="293" t="str">
        <f t="shared" si="180"/>
        <v/>
      </c>
      <c r="E2954" s="91" t="str">
        <f t="shared" si="183"/>
        <v/>
      </c>
      <c r="F2954" s="295"/>
      <c r="G2954" s="88" t="str">
        <f t="shared" si="181"/>
        <v/>
      </c>
      <c r="H2954" s="88" t="str">
        <f t="shared" si="182"/>
        <v/>
      </c>
    </row>
    <row r="2955" spans="2:8" ht="11.25" customHeight="1" x14ac:dyDescent="0.2">
      <c r="B2955" s="91"/>
      <c r="C2955" s="92"/>
      <c r="D2955" s="293" t="str">
        <f t="shared" si="180"/>
        <v/>
      </c>
      <c r="E2955" s="91" t="str">
        <f t="shared" si="183"/>
        <v/>
      </c>
      <c r="F2955" s="295"/>
      <c r="G2955" s="88" t="str">
        <f t="shared" si="181"/>
        <v/>
      </c>
      <c r="H2955" s="88" t="str">
        <f t="shared" si="182"/>
        <v/>
      </c>
    </row>
    <row r="2956" spans="2:8" ht="11.25" customHeight="1" x14ac:dyDescent="0.2">
      <c r="B2956" s="91"/>
      <c r="C2956" s="92"/>
      <c r="D2956" s="293" t="str">
        <f t="shared" si="180"/>
        <v/>
      </c>
      <c r="E2956" s="91" t="str">
        <f t="shared" si="183"/>
        <v/>
      </c>
      <c r="F2956" s="295"/>
      <c r="G2956" s="88" t="str">
        <f t="shared" si="181"/>
        <v/>
      </c>
      <c r="H2956" s="88" t="str">
        <f t="shared" si="182"/>
        <v/>
      </c>
    </row>
    <row r="2957" spans="2:8" ht="11.25" customHeight="1" x14ac:dyDescent="0.2">
      <c r="B2957" s="91"/>
      <c r="C2957" s="92"/>
      <c r="D2957" s="293" t="str">
        <f t="shared" si="180"/>
        <v/>
      </c>
      <c r="E2957" s="91" t="str">
        <f t="shared" si="183"/>
        <v/>
      </c>
      <c r="F2957" s="295"/>
      <c r="G2957" s="88" t="str">
        <f t="shared" si="181"/>
        <v/>
      </c>
      <c r="H2957" s="88" t="str">
        <f t="shared" si="182"/>
        <v/>
      </c>
    </row>
    <row r="2958" spans="2:8" ht="11.25" customHeight="1" x14ac:dyDescent="0.2">
      <c r="B2958" s="91"/>
      <c r="C2958" s="92"/>
      <c r="D2958" s="293" t="str">
        <f t="shared" si="180"/>
        <v/>
      </c>
      <c r="E2958" s="91" t="str">
        <f t="shared" si="183"/>
        <v/>
      </c>
      <c r="F2958" s="295"/>
      <c r="G2958" s="88" t="str">
        <f t="shared" si="181"/>
        <v/>
      </c>
      <c r="H2958" s="88" t="str">
        <f t="shared" si="182"/>
        <v/>
      </c>
    </row>
    <row r="2959" spans="2:8" ht="11.25" customHeight="1" x14ac:dyDescent="0.2">
      <c r="B2959" s="91"/>
      <c r="C2959" s="92"/>
      <c r="D2959" s="293" t="str">
        <f t="shared" si="180"/>
        <v/>
      </c>
      <c r="E2959" s="91" t="str">
        <f t="shared" si="183"/>
        <v/>
      </c>
      <c r="F2959" s="295"/>
      <c r="G2959" s="88" t="str">
        <f t="shared" si="181"/>
        <v/>
      </c>
      <c r="H2959" s="88" t="str">
        <f t="shared" si="182"/>
        <v/>
      </c>
    </row>
    <row r="2960" spans="2:8" ht="11.25" customHeight="1" x14ac:dyDescent="0.2">
      <c r="B2960" s="91"/>
      <c r="C2960" s="92"/>
      <c r="D2960" s="293" t="str">
        <f t="shared" si="180"/>
        <v/>
      </c>
      <c r="E2960" s="91" t="str">
        <f t="shared" si="183"/>
        <v/>
      </c>
      <c r="F2960" s="295"/>
      <c r="G2960" s="88" t="str">
        <f t="shared" si="181"/>
        <v/>
      </c>
      <c r="H2960" s="88" t="str">
        <f t="shared" si="182"/>
        <v/>
      </c>
    </row>
    <row r="2961" spans="2:8" ht="11.25" customHeight="1" x14ac:dyDescent="0.2">
      <c r="B2961" s="91"/>
      <c r="C2961" s="92"/>
      <c r="D2961" s="293" t="str">
        <f t="shared" si="180"/>
        <v/>
      </c>
      <c r="E2961" s="91" t="str">
        <f t="shared" si="183"/>
        <v/>
      </c>
      <c r="F2961" s="295"/>
      <c r="G2961" s="88" t="str">
        <f t="shared" si="181"/>
        <v/>
      </c>
      <c r="H2961" s="88" t="str">
        <f t="shared" si="182"/>
        <v/>
      </c>
    </row>
    <row r="2962" spans="2:8" ht="11.25" customHeight="1" x14ac:dyDescent="0.2">
      <c r="B2962" s="91"/>
      <c r="C2962" s="92"/>
      <c r="D2962" s="293" t="str">
        <f t="shared" si="180"/>
        <v/>
      </c>
      <c r="E2962" s="91" t="str">
        <f t="shared" si="183"/>
        <v/>
      </c>
      <c r="F2962" s="295"/>
      <c r="G2962" s="88" t="str">
        <f t="shared" si="181"/>
        <v/>
      </c>
      <c r="H2962" s="88" t="str">
        <f t="shared" si="182"/>
        <v/>
      </c>
    </row>
    <row r="2963" spans="2:8" ht="11.25" customHeight="1" x14ac:dyDescent="0.2">
      <c r="B2963" s="91"/>
      <c r="C2963" s="92"/>
      <c r="D2963" s="293" t="str">
        <f t="shared" si="180"/>
        <v/>
      </c>
      <c r="E2963" s="91" t="str">
        <f t="shared" si="183"/>
        <v/>
      </c>
      <c r="F2963" s="295"/>
      <c r="G2963" s="88" t="str">
        <f t="shared" si="181"/>
        <v/>
      </c>
      <c r="H2963" s="88" t="str">
        <f t="shared" si="182"/>
        <v/>
      </c>
    </row>
    <row r="2964" spans="2:8" ht="11.25" customHeight="1" x14ac:dyDescent="0.2">
      <c r="B2964" s="91"/>
      <c r="C2964" s="92"/>
      <c r="D2964" s="293" t="str">
        <f t="shared" si="180"/>
        <v/>
      </c>
      <c r="E2964" s="91" t="str">
        <f t="shared" si="183"/>
        <v/>
      </c>
      <c r="F2964" s="295"/>
      <c r="G2964" s="88" t="str">
        <f t="shared" si="181"/>
        <v/>
      </c>
      <c r="H2964" s="88" t="str">
        <f t="shared" si="182"/>
        <v/>
      </c>
    </row>
    <row r="2965" spans="2:8" ht="11.25" customHeight="1" x14ac:dyDescent="0.2">
      <c r="B2965" s="91"/>
      <c r="C2965" s="92"/>
      <c r="D2965" s="293" t="str">
        <f t="shared" si="180"/>
        <v/>
      </c>
      <c r="E2965" s="91" t="str">
        <f t="shared" si="183"/>
        <v/>
      </c>
      <c r="F2965" s="295"/>
      <c r="G2965" s="88" t="str">
        <f t="shared" si="181"/>
        <v/>
      </c>
      <c r="H2965" s="88" t="str">
        <f t="shared" si="182"/>
        <v/>
      </c>
    </row>
    <row r="2966" spans="2:8" ht="11.25" customHeight="1" x14ac:dyDescent="0.2">
      <c r="B2966" s="91"/>
      <c r="C2966" s="92"/>
      <c r="D2966" s="293" t="str">
        <f t="shared" si="180"/>
        <v/>
      </c>
      <c r="E2966" s="91" t="str">
        <f t="shared" si="183"/>
        <v/>
      </c>
      <c r="F2966" s="295"/>
      <c r="G2966" s="88" t="str">
        <f t="shared" si="181"/>
        <v/>
      </c>
      <c r="H2966" s="88" t="str">
        <f t="shared" si="182"/>
        <v/>
      </c>
    </row>
    <row r="2967" spans="2:8" ht="11.25" customHeight="1" x14ac:dyDescent="0.2">
      <c r="B2967" s="91"/>
      <c r="C2967" s="92"/>
      <c r="D2967" s="293" t="str">
        <f t="shared" si="180"/>
        <v/>
      </c>
      <c r="E2967" s="91" t="str">
        <f t="shared" si="183"/>
        <v/>
      </c>
      <c r="F2967" s="295"/>
      <c r="G2967" s="88" t="str">
        <f t="shared" si="181"/>
        <v/>
      </c>
      <c r="H2967" s="88" t="str">
        <f t="shared" si="182"/>
        <v/>
      </c>
    </row>
    <row r="2968" spans="2:8" ht="11.25" customHeight="1" x14ac:dyDescent="0.2">
      <c r="B2968" s="91"/>
      <c r="C2968" s="92"/>
      <c r="D2968" s="293" t="str">
        <f t="shared" ref="D2968:D3031" si="184">IF($B2968="","","SP_LASTSALEPRICE")</f>
        <v/>
      </c>
      <c r="E2968" s="91" t="str">
        <f t="shared" si="183"/>
        <v/>
      </c>
      <c r="F2968" s="295"/>
      <c r="G2968" s="88" t="str">
        <f t="shared" ref="G2968:G3031" si="185">IF(OR($C2968="",$C2969=""),"",IFERROR((C2968/C2969-1)*100,0))</f>
        <v/>
      </c>
      <c r="H2968" s="88" t="str">
        <f t="shared" ref="H2968:H3031" si="186">IF(OR($F2968="",$F2969=""),"",IFERROR((F2968/F2969-1)*100,0))</f>
        <v/>
      </c>
    </row>
    <row r="2969" spans="2:8" ht="11.25" customHeight="1" x14ac:dyDescent="0.2">
      <c r="B2969" s="91"/>
      <c r="C2969" s="92"/>
      <c r="D2969" s="293" t="str">
        <f t="shared" si="184"/>
        <v/>
      </c>
      <c r="E2969" s="91" t="str">
        <f t="shared" ref="E2969:E3032" si="187">IF($B2969="","",IF(WEEKDAY($B2969,11)=6,$B2969-1,IF(WEEKDAY($B2969,11)=7,$B2969-2,$B2969)))</f>
        <v/>
      </c>
      <c r="F2969" s="295"/>
      <c r="G2969" s="88" t="str">
        <f t="shared" si="185"/>
        <v/>
      </c>
      <c r="H2969" s="88" t="str">
        <f t="shared" si="186"/>
        <v/>
      </c>
    </row>
    <row r="2970" spans="2:8" ht="11.25" customHeight="1" x14ac:dyDescent="0.2">
      <c r="B2970" s="91"/>
      <c r="C2970" s="92"/>
      <c r="D2970" s="293" t="str">
        <f t="shared" si="184"/>
        <v/>
      </c>
      <c r="E2970" s="91" t="str">
        <f t="shared" si="187"/>
        <v/>
      </c>
      <c r="F2970" s="295"/>
      <c r="G2970" s="88" t="str">
        <f t="shared" si="185"/>
        <v/>
      </c>
      <c r="H2970" s="88" t="str">
        <f t="shared" si="186"/>
        <v/>
      </c>
    </row>
    <row r="2971" spans="2:8" ht="11.25" customHeight="1" x14ac:dyDescent="0.2">
      <c r="B2971" s="91"/>
      <c r="C2971" s="92"/>
      <c r="D2971" s="293" t="str">
        <f t="shared" si="184"/>
        <v/>
      </c>
      <c r="E2971" s="91" t="str">
        <f t="shared" si="187"/>
        <v/>
      </c>
      <c r="F2971" s="295"/>
      <c r="G2971" s="88" t="str">
        <f t="shared" si="185"/>
        <v/>
      </c>
      <c r="H2971" s="88" t="str">
        <f t="shared" si="186"/>
        <v/>
      </c>
    </row>
    <row r="2972" spans="2:8" ht="11.25" customHeight="1" x14ac:dyDescent="0.2">
      <c r="B2972" s="91"/>
      <c r="C2972" s="92"/>
      <c r="D2972" s="293" t="str">
        <f t="shared" si="184"/>
        <v/>
      </c>
      <c r="E2972" s="91" t="str">
        <f t="shared" si="187"/>
        <v/>
      </c>
      <c r="F2972" s="295"/>
      <c r="G2972" s="88" t="str">
        <f t="shared" si="185"/>
        <v/>
      </c>
      <c r="H2972" s="88" t="str">
        <f t="shared" si="186"/>
        <v/>
      </c>
    </row>
    <row r="2973" spans="2:8" ht="11.25" customHeight="1" x14ac:dyDescent="0.2">
      <c r="B2973" s="91"/>
      <c r="C2973" s="92"/>
      <c r="D2973" s="293" t="str">
        <f t="shared" si="184"/>
        <v/>
      </c>
      <c r="E2973" s="91" t="str">
        <f t="shared" si="187"/>
        <v/>
      </c>
      <c r="F2973" s="295"/>
      <c r="G2973" s="88" t="str">
        <f t="shared" si="185"/>
        <v/>
      </c>
      <c r="H2973" s="88" t="str">
        <f t="shared" si="186"/>
        <v/>
      </c>
    </row>
    <row r="2974" spans="2:8" ht="11.25" customHeight="1" x14ac:dyDescent="0.2">
      <c r="B2974" s="91"/>
      <c r="C2974" s="92"/>
      <c r="D2974" s="293" t="str">
        <f t="shared" si="184"/>
        <v/>
      </c>
      <c r="E2974" s="91" t="str">
        <f t="shared" si="187"/>
        <v/>
      </c>
      <c r="F2974" s="295"/>
      <c r="G2974" s="88" t="str">
        <f t="shared" si="185"/>
        <v/>
      </c>
      <c r="H2974" s="88" t="str">
        <f t="shared" si="186"/>
        <v/>
      </c>
    </row>
    <row r="2975" spans="2:8" ht="11.25" customHeight="1" x14ac:dyDescent="0.2">
      <c r="B2975" s="91"/>
      <c r="C2975" s="92"/>
      <c r="D2975" s="293" t="str">
        <f t="shared" si="184"/>
        <v/>
      </c>
      <c r="E2975" s="91" t="str">
        <f t="shared" si="187"/>
        <v/>
      </c>
      <c r="F2975" s="295"/>
      <c r="G2975" s="88" t="str">
        <f t="shared" si="185"/>
        <v/>
      </c>
      <c r="H2975" s="88" t="str">
        <f t="shared" si="186"/>
        <v/>
      </c>
    </row>
    <row r="2976" spans="2:8" ht="11.25" customHeight="1" x14ac:dyDescent="0.2">
      <c r="B2976" s="91"/>
      <c r="C2976" s="92"/>
      <c r="D2976" s="293" t="str">
        <f t="shared" si="184"/>
        <v/>
      </c>
      <c r="E2976" s="91" t="str">
        <f t="shared" si="187"/>
        <v/>
      </c>
      <c r="F2976" s="295"/>
      <c r="G2976" s="88" t="str">
        <f t="shared" si="185"/>
        <v/>
      </c>
      <c r="H2976" s="88" t="str">
        <f t="shared" si="186"/>
        <v/>
      </c>
    </row>
    <row r="2977" spans="2:8" ht="11.25" customHeight="1" x14ac:dyDescent="0.2">
      <c r="B2977" s="91"/>
      <c r="C2977" s="92"/>
      <c r="D2977" s="293" t="str">
        <f t="shared" si="184"/>
        <v/>
      </c>
      <c r="E2977" s="91" t="str">
        <f t="shared" si="187"/>
        <v/>
      </c>
      <c r="F2977" s="295"/>
      <c r="G2977" s="88" t="str">
        <f t="shared" si="185"/>
        <v/>
      </c>
      <c r="H2977" s="88" t="str">
        <f t="shared" si="186"/>
        <v/>
      </c>
    </row>
    <row r="2978" spans="2:8" ht="11.25" customHeight="1" x14ac:dyDescent="0.2">
      <c r="B2978" s="91"/>
      <c r="C2978" s="92"/>
      <c r="D2978" s="293" t="str">
        <f t="shared" si="184"/>
        <v/>
      </c>
      <c r="E2978" s="91" t="str">
        <f t="shared" si="187"/>
        <v/>
      </c>
      <c r="F2978" s="295"/>
      <c r="G2978" s="88" t="str">
        <f t="shared" si="185"/>
        <v/>
      </c>
      <c r="H2978" s="88" t="str">
        <f t="shared" si="186"/>
        <v/>
      </c>
    </row>
    <row r="2979" spans="2:8" ht="11.25" customHeight="1" x14ac:dyDescent="0.2">
      <c r="B2979" s="91"/>
      <c r="C2979" s="92"/>
      <c r="D2979" s="293" t="str">
        <f t="shared" si="184"/>
        <v/>
      </c>
      <c r="E2979" s="91" t="str">
        <f t="shared" si="187"/>
        <v/>
      </c>
      <c r="F2979" s="295"/>
      <c r="G2979" s="88" t="str">
        <f t="shared" si="185"/>
        <v/>
      </c>
      <c r="H2979" s="88" t="str">
        <f t="shared" si="186"/>
        <v/>
      </c>
    </row>
    <row r="2980" spans="2:8" ht="11.25" customHeight="1" x14ac:dyDescent="0.2">
      <c r="B2980" s="91"/>
      <c r="C2980" s="92"/>
      <c r="D2980" s="293" t="str">
        <f t="shared" si="184"/>
        <v/>
      </c>
      <c r="E2980" s="91" t="str">
        <f t="shared" si="187"/>
        <v/>
      </c>
      <c r="F2980" s="295"/>
      <c r="G2980" s="88" t="str">
        <f t="shared" si="185"/>
        <v/>
      </c>
      <c r="H2980" s="88" t="str">
        <f t="shared" si="186"/>
        <v/>
      </c>
    </row>
    <row r="2981" spans="2:8" ht="11.25" customHeight="1" x14ac:dyDescent="0.2">
      <c r="B2981" s="91"/>
      <c r="C2981" s="92"/>
      <c r="D2981" s="293" t="str">
        <f t="shared" si="184"/>
        <v/>
      </c>
      <c r="E2981" s="91" t="str">
        <f t="shared" si="187"/>
        <v/>
      </c>
      <c r="F2981" s="295"/>
      <c r="G2981" s="88" t="str">
        <f t="shared" si="185"/>
        <v/>
      </c>
      <c r="H2981" s="88" t="str">
        <f t="shared" si="186"/>
        <v/>
      </c>
    </row>
    <row r="2982" spans="2:8" ht="11.25" customHeight="1" x14ac:dyDescent="0.2">
      <c r="B2982" s="91"/>
      <c r="C2982" s="92"/>
      <c r="D2982" s="293" t="str">
        <f t="shared" si="184"/>
        <v/>
      </c>
      <c r="E2982" s="91" t="str">
        <f t="shared" si="187"/>
        <v/>
      </c>
      <c r="F2982" s="295"/>
      <c r="G2982" s="88" t="str">
        <f t="shared" si="185"/>
        <v/>
      </c>
      <c r="H2982" s="88" t="str">
        <f t="shared" si="186"/>
        <v/>
      </c>
    </row>
    <row r="2983" spans="2:8" ht="11.25" customHeight="1" x14ac:dyDescent="0.2">
      <c r="B2983" s="91"/>
      <c r="C2983" s="92"/>
      <c r="D2983" s="293" t="str">
        <f t="shared" si="184"/>
        <v/>
      </c>
      <c r="E2983" s="91" t="str">
        <f t="shared" si="187"/>
        <v/>
      </c>
      <c r="F2983" s="295"/>
      <c r="G2983" s="88" t="str">
        <f t="shared" si="185"/>
        <v/>
      </c>
      <c r="H2983" s="88" t="str">
        <f t="shared" si="186"/>
        <v/>
      </c>
    </row>
    <row r="2984" spans="2:8" ht="11.25" customHeight="1" x14ac:dyDescent="0.2">
      <c r="B2984" s="91"/>
      <c r="C2984" s="92"/>
      <c r="D2984" s="293" t="str">
        <f t="shared" si="184"/>
        <v/>
      </c>
      <c r="E2984" s="91" t="str">
        <f t="shared" si="187"/>
        <v/>
      </c>
      <c r="F2984" s="295"/>
      <c r="G2984" s="88" t="str">
        <f t="shared" si="185"/>
        <v/>
      </c>
      <c r="H2984" s="88" t="str">
        <f t="shared" si="186"/>
        <v/>
      </c>
    </row>
    <row r="2985" spans="2:8" ht="11.25" customHeight="1" x14ac:dyDescent="0.2">
      <c r="B2985" s="91"/>
      <c r="C2985" s="92"/>
      <c r="D2985" s="293" t="str">
        <f t="shared" si="184"/>
        <v/>
      </c>
      <c r="E2985" s="91" t="str">
        <f t="shared" si="187"/>
        <v/>
      </c>
      <c r="F2985" s="295"/>
      <c r="G2985" s="88" t="str">
        <f t="shared" si="185"/>
        <v/>
      </c>
      <c r="H2985" s="88" t="str">
        <f t="shared" si="186"/>
        <v/>
      </c>
    </row>
    <row r="2986" spans="2:8" ht="11.25" customHeight="1" x14ac:dyDescent="0.2">
      <c r="B2986" s="91"/>
      <c r="C2986" s="92"/>
      <c r="D2986" s="293" t="str">
        <f t="shared" si="184"/>
        <v/>
      </c>
      <c r="E2986" s="91" t="str">
        <f t="shared" si="187"/>
        <v/>
      </c>
      <c r="F2986" s="295"/>
      <c r="G2986" s="88" t="str">
        <f t="shared" si="185"/>
        <v/>
      </c>
      <c r="H2986" s="88" t="str">
        <f t="shared" si="186"/>
        <v/>
      </c>
    </row>
    <row r="2987" spans="2:8" ht="11.25" customHeight="1" x14ac:dyDescent="0.2">
      <c r="B2987" s="91"/>
      <c r="C2987" s="92"/>
      <c r="D2987" s="293" t="str">
        <f t="shared" si="184"/>
        <v/>
      </c>
      <c r="E2987" s="91" t="str">
        <f t="shared" si="187"/>
        <v/>
      </c>
      <c r="F2987" s="295"/>
      <c r="G2987" s="88" t="str">
        <f t="shared" si="185"/>
        <v/>
      </c>
      <c r="H2987" s="88" t="str">
        <f t="shared" si="186"/>
        <v/>
      </c>
    </row>
    <row r="2988" spans="2:8" ht="11.25" customHeight="1" x14ac:dyDescent="0.2">
      <c r="B2988" s="91"/>
      <c r="C2988" s="92"/>
      <c r="D2988" s="293" t="str">
        <f t="shared" si="184"/>
        <v/>
      </c>
      <c r="E2988" s="91" t="str">
        <f t="shared" si="187"/>
        <v/>
      </c>
      <c r="F2988" s="295"/>
      <c r="G2988" s="88" t="str">
        <f t="shared" si="185"/>
        <v/>
      </c>
      <c r="H2988" s="88" t="str">
        <f t="shared" si="186"/>
        <v/>
      </c>
    </row>
    <row r="2989" spans="2:8" ht="11.25" customHeight="1" x14ac:dyDescent="0.2">
      <c r="B2989" s="91"/>
      <c r="C2989" s="92"/>
      <c r="D2989" s="293" t="str">
        <f t="shared" si="184"/>
        <v/>
      </c>
      <c r="E2989" s="91" t="str">
        <f t="shared" si="187"/>
        <v/>
      </c>
      <c r="F2989" s="295"/>
      <c r="G2989" s="88" t="str">
        <f t="shared" si="185"/>
        <v/>
      </c>
      <c r="H2989" s="88" t="str">
        <f t="shared" si="186"/>
        <v/>
      </c>
    </row>
    <row r="2990" spans="2:8" ht="11.25" customHeight="1" x14ac:dyDescent="0.2">
      <c r="B2990" s="91"/>
      <c r="C2990" s="92"/>
      <c r="D2990" s="293" t="str">
        <f t="shared" si="184"/>
        <v/>
      </c>
      <c r="E2990" s="91" t="str">
        <f t="shared" si="187"/>
        <v/>
      </c>
      <c r="F2990" s="295"/>
      <c r="G2990" s="88" t="str">
        <f t="shared" si="185"/>
        <v/>
      </c>
      <c r="H2990" s="88" t="str">
        <f t="shared" si="186"/>
        <v/>
      </c>
    </row>
    <row r="2991" spans="2:8" ht="11.25" customHeight="1" x14ac:dyDescent="0.2">
      <c r="B2991" s="91"/>
      <c r="C2991" s="92"/>
      <c r="D2991" s="293" t="str">
        <f t="shared" si="184"/>
        <v/>
      </c>
      <c r="E2991" s="91" t="str">
        <f t="shared" si="187"/>
        <v/>
      </c>
      <c r="F2991" s="295"/>
      <c r="G2991" s="88" t="str">
        <f t="shared" si="185"/>
        <v/>
      </c>
      <c r="H2991" s="88" t="str">
        <f t="shared" si="186"/>
        <v/>
      </c>
    </row>
    <row r="2992" spans="2:8" ht="11.25" customHeight="1" x14ac:dyDescent="0.2">
      <c r="B2992" s="91"/>
      <c r="C2992" s="92"/>
      <c r="D2992" s="293" t="str">
        <f t="shared" si="184"/>
        <v/>
      </c>
      <c r="E2992" s="91" t="str">
        <f t="shared" si="187"/>
        <v/>
      </c>
      <c r="F2992" s="295"/>
      <c r="G2992" s="88" t="str">
        <f t="shared" si="185"/>
        <v/>
      </c>
      <c r="H2992" s="88" t="str">
        <f t="shared" si="186"/>
        <v/>
      </c>
    </row>
    <row r="2993" spans="2:8" ht="11.25" customHeight="1" x14ac:dyDescent="0.2">
      <c r="B2993" s="91"/>
      <c r="C2993" s="92"/>
      <c r="D2993" s="293" t="str">
        <f t="shared" si="184"/>
        <v/>
      </c>
      <c r="E2993" s="91" t="str">
        <f t="shared" si="187"/>
        <v/>
      </c>
      <c r="F2993" s="295"/>
      <c r="G2993" s="88" t="str">
        <f t="shared" si="185"/>
        <v/>
      </c>
      <c r="H2993" s="88" t="str">
        <f t="shared" si="186"/>
        <v/>
      </c>
    </row>
    <row r="2994" spans="2:8" ht="11.25" customHeight="1" x14ac:dyDescent="0.2">
      <c r="B2994" s="91"/>
      <c r="C2994" s="92"/>
      <c r="D2994" s="293" t="str">
        <f t="shared" si="184"/>
        <v/>
      </c>
      <c r="E2994" s="91" t="str">
        <f t="shared" si="187"/>
        <v/>
      </c>
      <c r="F2994" s="295"/>
      <c r="G2994" s="88" t="str">
        <f t="shared" si="185"/>
        <v/>
      </c>
      <c r="H2994" s="88" t="str">
        <f t="shared" si="186"/>
        <v/>
      </c>
    </row>
    <row r="2995" spans="2:8" ht="11.25" customHeight="1" x14ac:dyDescent="0.2">
      <c r="B2995" s="91"/>
      <c r="C2995" s="92"/>
      <c r="D2995" s="293" t="str">
        <f t="shared" si="184"/>
        <v/>
      </c>
      <c r="E2995" s="91" t="str">
        <f t="shared" si="187"/>
        <v/>
      </c>
      <c r="F2995" s="295"/>
      <c r="G2995" s="88" t="str">
        <f t="shared" si="185"/>
        <v/>
      </c>
      <c r="H2995" s="88" t="str">
        <f t="shared" si="186"/>
        <v/>
      </c>
    </row>
    <row r="2996" spans="2:8" ht="11.25" customHeight="1" x14ac:dyDescent="0.2">
      <c r="B2996" s="91"/>
      <c r="C2996" s="92"/>
      <c r="D2996" s="293" t="str">
        <f t="shared" si="184"/>
        <v/>
      </c>
      <c r="E2996" s="91" t="str">
        <f t="shared" si="187"/>
        <v/>
      </c>
      <c r="F2996" s="295"/>
      <c r="G2996" s="88" t="str">
        <f t="shared" si="185"/>
        <v/>
      </c>
      <c r="H2996" s="88" t="str">
        <f t="shared" si="186"/>
        <v/>
      </c>
    </row>
    <row r="2997" spans="2:8" ht="11.25" customHeight="1" x14ac:dyDescent="0.2">
      <c r="B2997" s="91"/>
      <c r="C2997" s="92"/>
      <c r="D2997" s="293" t="str">
        <f t="shared" si="184"/>
        <v/>
      </c>
      <c r="E2997" s="91" t="str">
        <f t="shared" si="187"/>
        <v/>
      </c>
      <c r="F2997" s="295"/>
      <c r="G2997" s="88" t="str">
        <f t="shared" si="185"/>
        <v/>
      </c>
      <c r="H2997" s="88" t="str">
        <f t="shared" si="186"/>
        <v/>
      </c>
    </row>
    <row r="2998" spans="2:8" ht="11.25" customHeight="1" x14ac:dyDescent="0.2">
      <c r="B2998" s="91"/>
      <c r="C2998" s="92"/>
      <c r="D2998" s="293" t="str">
        <f t="shared" si="184"/>
        <v/>
      </c>
      <c r="E2998" s="91" t="str">
        <f t="shared" si="187"/>
        <v/>
      </c>
      <c r="F2998" s="295"/>
      <c r="G2998" s="88" t="str">
        <f t="shared" si="185"/>
        <v/>
      </c>
      <c r="H2998" s="88" t="str">
        <f t="shared" si="186"/>
        <v/>
      </c>
    </row>
    <row r="2999" spans="2:8" ht="11.25" customHeight="1" x14ac:dyDescent="0.2">
      <c r="B2999" s="91"/>
      <c r="C2999" s="92"/>
      <c r="D2999" s="293" t="str">
        <f t="shared" si="184"/>
        <v/>
      </c>
      <c r="E2999" s="91" t="str">
        <f t="shared" si="187"/>
        <v/>
      </c>
      <c r="F2999" s="295"/>
      <c r="G2999" s="88" t="str">
        <f t="shared" si="185"/>
        <v/>
      </c>
      <c r="H2999" s="88" t="str">
        <f t="shared" si="186"/>
        <v/>
      </c>
    </row>
    <row r="3000" spans="2:8" ht="11.25" customHeight="1" x14ac:dyDescent="0.2">
      <c r="B3000" s="91"/>
      <c r="C3000" s="92"/>
      <c r="D3000" s="293" t="str">
        <f t="shared" si="184"/>
        <v/>
      </c>
      <c r="E3000" s="91" t="str">
        <f t="shared" si="187"/>
        <v/>
      </c>
      <c r="F3000" s="295"/>
      <c r="G3000" s="88" t="str">
        <f t="shared" si="185"/>
        <v/>
      </c>
      <c r="H3000" s="88" t="str">
        <f t="shared" si="186"/>
        <v/>
      </c>
    </row>
    <row r="3001" spans="2:8" ht="11.25" customHeight="1" x14ac:dyDescent="0.2">
      <c r="B3001" s="91"/>
      <c r="C3001" s="92"/>
      <c r="D3001" s="293" t="str">
        <f t="shared" si="184"/>
        <v/>
      </c>
      <c r="E3001" s="91" t="str">
        <f t="shared" si="187"/>
        <v/>
      </c>
      <c r="F3001" s="295"/>
      <c r="G3001" s="88" t="str">
        <f t="shared" si="185"/>
        <v/>
      </c>
      <c r="H3001" s="88" t="str">
        <f t="shared" si="186"/>
        <v/>
      </c>
    </row>
    <row r="3002" spans="2:8" ht="11.25" customHeight="1" x14ac:dyDescent="0.2">
      <c r="B3002" s="91"/>
      <c r="C3002" s="92"/>
      <c r="D3002" s="293" t="str">
        <f t="shared" si="184"/>
        <v/>
      </c>
      <c r="E3002" s="91" t="str">
        <f t="shared" si="187"/>
        <v/>
      </c>
      <c r="F3002" s="295"/>
      <c r="G3002" s="88" t="str">
        <f t="shared" si="185"/>
        <v/>
      </c>
      <c r="H3002" s="88" t="str">
        <f t="shared" si="186"/>
        <v/>
      </c>
    </row>
    <row r="3003" spans="2:8" ht="11.25" customHeight="1" x14ac:dyDescent="0.2">
      <c r="B3003" s="91"/>
      <c r="C3003" s="92"/>
      <c r="D3003" s="293" t="str">
        <f t="shared" si="184"/>
        <v/>
      </c>
      <c r="E3003" s="91" t="str">
        <f t="shared" si="187"/>
        <v/>
      </c>
      <c r="F3003" s="295"/>
      <c r="G3003" s="88" t="str">
        <f t="shared" si="185"/>
        <v/>
      </c>
      <c r="H3003" s="88" t="str">
        <f t="shared" si="186"/>
        <v/>
      </c>
    </row>
    <row r="3004" spans="2:8" ht="11.25" customHeight="1" x14ac:dyDescent="0.2">
      <c r="B3004" s="91"/>
      <c r="C3004" s="92"/>
      <c r="D3004" s="293" t="str">
        <f t="shared" si="184"/>
        <v/>
      </c>
      <c r="E3004" s="91" t="str">
        <f t="shared" si="187"/>
        <v/>
      </c>
      <c r="F3004" s="295"/>
      <c r="G3004" s="88" t="str">
        <f t="shared" si="185"/>
        <v/>
      </c>
      <c r="H3004" s="88" t="str">
        <f t="shared" si="186"/>
        <v/>
      </c>
    </row>
    <row r="3005" spans="2:8" ht="11.25" customHeight="1" x14ac:dyDescent="0.2">
      <c r="B3005" s="91"/>
      <c r="C3005" s="92"/>
      <c r="D3005" s="293" t="str">
        <f t="shared" si="184"/>
        <v/>
      </c>
      <c r="E3005" s="91" t="str">
        <f t="shared" si="187"/>
        <v/>
      </c>
      <c r="F3005" s="295"/>
      <c r="G3005" s="88" t="str">
        <f t="shared" si="185"/>
        <v/>
      </c>
      <c r="H3005" s="88" t="str">
        <f t="shared" si="186"/>
        <v/>
      </c>
    </row>
    <row r="3006" spans="2:8" ht="11.25" customHeight="1" x14ac:dyDescent="0.2">
      <c r="B3006" s="91"/>
      <c r="C3006" s="92"/>
      <c r="D3006" s="293" t="str">
        <f t="shared" si="184"/>
        <v/>
      </c>
      <c r="E3006" s="91" t="str">
        <f t="shared" si="187"/>
        <v/>
      </c>
      <c r="F3006" s="295"/>
      <c r="G3006" s="88" t="str">
        <f t="shared" si="185"/>
        <v/>
      </c>
      <c r="H3006" s="88" t="str">
        <f t="shared" si="186"/>
        <v/>
      </c>
    </row>
    <row r="3007" spans="2:8" ht="11.25" customHeight="1" x14ac:dyDescent="0.2">
      <c r="B3007" s="91"/>
      <c r="C3007" s="92"/>
      <c r="D3007" s="293" t="str">
        <f t="shared" si="184"/>
        <v/>
      </c>
      <c r="E3007" s="91" t="str">
        <f t="shared" si="187"/>
        <v/>
      </c>
      <c r="F3007" s="295"/>
      <c r="G3007" s="88" t="str">
        <f t="shared" si="185"/>
        <v/>
      </c>
      <c r="H3007" s="88" t="str">
        <f t="shared" si="186"/>
        <v/>
      </c>
    </row>
    <row r="3008" spans="2:8" ht="11.25" customHeight="1" x14ac:dyDescent="0.2">
      <c r="B3008" s="91"/>
      <c r="C3008" s="92"/>
      <c r="D3008" s="293" t="str">
        <f t="shared" si="184"/>
        <v/>
      </c>
      <c r="E3008" s="91" t="str">
        <f t="shared" si="187"/>
        <v/>
      </c>
      <c r="F3008" s="295"/>
      <c r="G3008" s="88" t="str">
        <f t="shared" si="185"/>
        <v/>
      </c>
      <c r="H3008" s="88" t="str">
        <f t="shared" si="186"/>
        <v/>
      </c>
    </row>
    <row r="3009" spans="2:8" ht="11.25" customHeight="1" x14ac:dyDescent="0.2">
      <c r="B3009" s="91"/>
      <c r="C3009" s="92"/>
      <c r="D3009" s="293" t="str">
        <f t="shared" si="184"/>
        <v/>
      </c>
      <c r="E3009" s="91" t="str">
        <f t="shared" si="187"/>
        <v/>
      </c>
      <c r="F3009" s="295"/>
      <c r="G3009" s="88" t="str">
        <f t="shared" si="185"/>
        <v/>
      </c>
      <c r="H3009" s="88" t="str">
        <f t="shared" si="186"/>
        <v/>
      </c>
    </row>
    <row r="3010" spans="2:8" ht="11.25" customHeight="1" x14ac:dyDescent="0.2">
      <c r="B3010" s="91"/>
      <c r="C3010" s="92"/>
      <c r="D3010" s="293" t="str">
        <f t="shared" si="184"/>
        <v/>
      </c>
      <c r="E3010" s="91" t="str">
        <f t="shared" si="187"/>
        <v/>
      </c>
      <c r="F3010" s="295"/>
      <c r="G3010" s="88" t="str">
        <f t="shared" si="185"/>
        <v/>
      </c>
      <c r="H3010" s="88" t="str">
        <f t="shared" si="186"/>
        <v/>
      </c>
    </row>
    <row r="3011" spans="2:8" ht="11.25" customHeight="1" x14ac:dyDescent="0.2">
      <c r="B3011" s="91"/>
      <c r="C3011" s="92"/>
      <c r="D3011" s="293" t="str">
        <f t="shared" si="184"/>
        <v/>
      </c>
      <c r="E3011" s="91" t="str">
        <f t="shared" si="187"/>
        <v/>
      </c>
      <c r="F3011" s="295"/>
      <c r="G3011" s="88" t="str">
        <f t="shared" si="185"/>
        <v/>
      </c>
      <c r="H3011" s="88" t="str">
        <f t="shared" si="186"/>
        <v/>
      </c>
    </row>
    <row r="3012" spans="2:8" ht="11.25" customHeight="1" x14ac:dyDescent="0.2">
      <c r="B3012" s="91"/>
      <c r="C3012" s="92"/>
      <c r="D3012" s="293" t="str">
        <f t="shared" si="184"/>
        <v/>
      </c>
      <c r="E3012" s="91" t="str">
        <f t="shared" si="187"/>
        <v/>
      </c>
      <c r="F3012" s="295"/>
      <c r="G3012" s="88" t="str">
        <f t="shared" si="185"/>
        <v/>
      </c>
      <c r="H3012" s="88" t="str">
        <f t="shared" si="186"/>
        <v/>
      </c>
    </row>
    <row r="3013" spans="2:8" ht="11.25" customHeight="1" x14ac:dyDescent="0.2">
      <c r="B3013" s="91"/>
      <c r="C3013" s="92"/>
      <c r="D3013" s="293" t="str">
        <f t="shared" si="184"/>
        <v/>
      </c>
      <c r="E3013" s="91" t="str">
        <f t="shared" si="187"/>
        <v/>
      </c>
      <c r="F3013" s="295"/>
      <c r="G3013" s="88" t="str">
        <f t="shared" si="185"/>
        <v/>
      </c>
      <c r="H3013" s="88" t="str">
        <f t="shared" si="186"/>
        <v/>
      </c>
    </row>
    <row r="3014" spans="2:8" ht="11.25" customHeight="1" x14ac:dyDescent="0.2">
      <c r="B3014" s="91"/>
      <c r="C3014" s="92"/>
      <c r="D3014" s="293" t="str">
        <f t="shared" si="184"/>
        <v/>
      </c>
      <c r="E3014" s="91" t="str">
        <f t="shared" si="187"/>
        <v/>
      </c>
      <c r="F3014" s="295"/>
      <c r="G3014" s="88" t="str">
        <f t="shared" si="185"/>
        <v/>
      </c>
      <c r="H3014" s="88" t="str">
        <f t="shared" si="186"/>
        <v/>
      </c>
    </row>
    <row r="3015" spans="2:8" ht="11.25" customHeight="1" x14ac:dyDescent="0.2">
      <c r="B3015" s="91"/>
      <c r="C3015" s="92"/>
      <c r="D3015" s="293" t="str">
        <f t="shared" si="184"/>
        <v/>
      </c>
      <c r="E3015" s="91" t="str">
        <f t="shared" si="187"/>
        <v/>
      </c>
      <c r="F3015" s="295"/>
      <c r="G3015" s="88" t="str">
        <f t="shared" si="185"/>
        <v/>
      </c>
      <c r="H3015" s="88" t="str">
        <f t="shared" si="186"/>
        <v/>
      </c>
    </row>
    <row r="3016" spans="2:8" ht="11.25" customHeight="1" x14ac:dyDescent="0.2">
      <c r="B3016" s="91"/>
      <c r="C3016" s="92"/>
      <c r="D3016" s="293" t="str">
        <f t="shared" si="184"/>
        <v/>
      </c>
      <c r="E3016" s="91" t="str">
        <f t="shared" si="187"/>
        <v/>
      </c>
      <c r="F3016" s="295"/>
      <c r="G3016" s="88" t="str">
        <f t="shared" si="185"/>
        <v/>
      </c>
      <c r="H3016" s="88" t="str">
        <f t="shared" si="186"/>
        <v/>
      </c>
    </row>
    <row r="3017" spans="2:8" ht="11.25" customHeight="1" x14ac:dyDescent="0.2">
      <c r="B3017" s="91"/>
      <c r="C3017" s="92"/>
      <c r="D3017" s="293" t="str">
        <f t="shared" si="184"/>
        <v/>
      </c>
      <c r="E3017" s="91" t="str">
        <f t="shared" si="187"/>
        <v/>
      </c>
      <c r="F3017" s="295"/>
      <c r="G3017" s="88" t="str">
        <f t="shared" si="185"/>
        <v/>
      </c>
      <c r="H3017" s="88" t="str">
        <f t="shared" si="186"/>
        <v/>
      </c>
    </row>
    <row r="3018" spans="2:8" ht="11.25" customHeight="1" x14ac:dyDescent="0.2">
      <c r="B3018" s="91"/>
      <c r="C3018" s="92"/>
      <c r="D3018" s="293" t="str">
        <f t="shared" si="184"/>
        <v/>
      </c>
      <c r="E3018" s="91" t="str">
        <f t="shared" si="187"/>
        <v/>
      </c>
      <c r="F3018" s="295"/>
      <c r="G3018" s="88" t="str">
        <f t="shared" si="185"/>
        <v/>
      </c>
      <c r="H3018" s="88" t="str">
        <f t="shared" si="186"/>
        <v/>
      </c>
    </row>
    <row r="3019" spans="2:8" ht="11.25" customHeight="1" x14ac:dyDescent="0.2">
      <c r="B3019" s="91"/>
      <c r="C3019" s="92"/>
      <c r="D3019" s="293" t="str">
        <f t="shared" si="184"/>
        <v/>
      </c>
      <c r="E3019" s="91" t="str">
        <f t="shared" si="187"/>
        <v/>
      </c>
      <c r="F3019" s="295"/>
      <c r="G3019" s="88" t="str">
        <f t="shared" si="185"/>
        <v/>
      </c>
      <c r="H3019" s="88" t="str">
        <f t="shared" si="186"/>
        <v/>
      </c>
    </row>
    <row r="3020" spans="2:8" ht="11.25" customHeight="1" x14ac:dyDescent="0.2">
      <c r="B3020" s="91"/>
      <c r="C3020" s="92"/>
      <c r="D3020" s="293" t="str">
        <f t="shared" si="184"/>
        <v/>
      </c>
      <c r="E3020" s="91" t="str">
        <f t="shared" si="187"/>
        <v/>
      </c>
      <c r="F3020" s="295"/>
      <c r="G3020" s="88" t="str">
        <f t="shared" si="185"/>
        <v/>
      </c>
      <c r="H3020" s="88" t="str">
        <f t="shared" si="186"/>
        <v/>
      </c>
    </row>
    <row r="3021" spans="2:8" ht="11.25" customHeight="1" x14ac:dyDescent="0.2">
      <c r="B3021" s="91"/>
      <c r="C3021" s="92"/>
      <c r="D3021" s="293" t="str">
        <f t="shared" si="184"/>
        <v/>
      </c>
      <c r="E3021" s="91" t="str">
        <f t="shared" si="187"/>
        <v/>
      </c>
      <c r="F3021" s="295"/>
      <c r="G3021" s="88" t="str">
        <f t="shared" si="185"/>
        <v/>
      </c>
      <c r="H3021" s="88" t="str">
        <f t="shared" si="186"/>
        <v/>
      </c>
    </row>
    <row r="3022" spans="2:8" ht="11.25" customHeight="1" x14ac:dyDescent="0.2">
      <c r="B3022" s="91"/>
      <c r="C3022" s="92"/>
      <c r="D3022" s="293" t="str">
        <f t="shared" si="184"/>
        <v/>
      </c>
      <c r="E3022" s="91" t="str">
        <f t="shared" si="187"/>
        <v/>
      </c>
      <c r="F3022" s="295"/>
      <c r="G3022" s="88" t="str">
        <f t="shared" si="185"/>
        <v/>
      </c>
      <c r="H3022" s="88" t="str">
        <f t="shared" si="186"/>
        <v/>
      </c>
    </row>
    <row r="3023" spans="2:8" ht="11.25" customHeight="1" x14ac:dyDescent="0.2">
      <c r="B3023" s="91"/>
      <c r="C3023" s="92"/>
      <c r="D3023" s="293" t="str">
        <f t="shared" si="184"/>
        <v/>
      </c>
      <c r="E3023" s="91" t="str">
        <f t="shared" si="187"/>
        <v/>
      </c>
      <c r="F3023" s="295"/>
      <c r="G3023" s="88" t="str">
        <f t="shared" si="185"/>
        <v/>
      </c>
      <c r="H3023" s="88" t="str">
        <f t="shared" si="186"/>
        <v/>
      </c>
    </row>
    <row r="3024" spans="2:8" ht="11.25" customHeight="1" x14ac:dyDescent="0.2">
      <c r="B3024" s="91"/>
      <c r="C3024" s="92"/>
      <c r="D3024" s="293" t="str">
        <f t="shared" si="184"/>
        <v/>
      </c>
      <c r="E3024" s="91" t="str">
        <f t="shared" si="187"/>
        <v/>
      </c>
      <c r="F3024" s="295"/>
      <c r="G3024" s="88" t="str">
        <f t="shared" si="185"/>
        <v/>
      </c>
      <c r="H3024" s="88" t="str">
        <f t="shared" si="186"/>
        <v/>
      </c>
    </row>
    <row r="3025" spans="2:8" ht="11.25" customHeight="1" x14ac:dyDescent="0.2">
      <c r="B3025" s="91"/>
      <c r="C3025" s="92"/>
      <c r="D3025" s="293" t="str">
        <f t="shared" si="184"/>
        <v/>
      </c>
      <c r="E3025" s="91" t="str">
        <f t="shared" si="187"/>
        <v/>
      </c>
      <c r="F3025" s="295"/>
      <c r="G3025" s="88" t="str">
        <f t="shared" si="185"/>
        <v/>
      </c>
      <c r="H3025" s="88" t="str">
        <f t="shared" si="186"/>
        <v/>
      </c>
    </row>
    <row r="3026" spans="2:8" ht="11.25" customHeight="1" x14ac:dyDescent="0.2">
      <c r="B3026" s="91"/>
      <c r="C3026" s="92"/>
      <c r="D3026" s="293" t="str">
        <f t="shared" si="184"/>
        <v/>
      </c>
      <c r="E3026" s="91" t="str">
        <f t="shared" si="187"/>
        <v/>
      </c>
      <c r="F3026" s="295"/>
      <c r="G3026" s="88" t="str">
        <f t="shared" si="185"/>
        <v/>
      </c>
      <c r="H3026" s="88" t="str">
        <f t="shared" si="186"/>
        <v/>
      </c>
    </row>
    <row r="3027" spans="2:8" ht="11.25" customHeight="1" x14ac:dyDescent="0.2">
      <c r="B3027" s="91"/>
      <c r="C3027" s="92"/>
      <c r="D3027" s="293" t="str">
        <f t="shared" si="184"/>
        <v/>
      </c>
      <c r="E3027" s="91" t="str">
        <f t="shared" si="187"/>
        <v/>
      </c>
      <c r="F3027" s="295"/>
      <c r="G3027" s="88" t="str">
        <f t="shared" si="185"/>
        <v/>
      </c>
      <c r="H3027" s="88" t="str">
        <f t="shared" si="186"/>
        <v/>
      </c>
    </row>
    <row r="3028" spans="2:8" ht="11.25" customHeight="1" x14ac:dyDescent="0.2">
      <c r="B3028" s="91"/>
      <c r="C3028" s="92"/>
      <c r="D3028" s="293" t="str">
        <f t="shared" si="184"/>
        <v/>
      </c>
      <c r="E3028" s="91" t="str">
        <f t="shared" si="187"/>
        <v/>
      </c>
      <c r="F3028" s="295"/>
      <c r="G3028" s="88" t="str">
        <f t="shared" si="185"/>
        <v/>
      </c>
      <c r="H3028" s="88" t="str">
        <f t="shared" si="186"/>
        <v/>
      </c>
    </row>
    <row r="3029" spans="2:8" ht="11.25" customHeight="1" x14ac:dyDescent="0.2">
      <c r="B3029" s="91"/>
      <c r="C3029" s="92"/>
      <c r="D3029" s="293" t="str">
        <f t="shared" si="184"/>
        <v/>
      </c>
      <c r="E3029" s="91" t="str">
        <f t="shared" si="187"/>
        <v/>
      </c>
      <c r="F3029" s="295"/>
      <c r="G3029" s="88" t="str">
        <f t="shared" si="185"/>
        <v/>
      </c>
      <c r="H3029" s="88" t="str">
        <f t="shared" si="186"/>
        <v/>
      </c>
    </row>
    <row r="3030" spans="2:8" ht="11.25" customHeight="1" x14ac:dyDescent="0.2">
      <c r="B3030" s="91"/>
      <c r="C3030" s="92"/>
      <c r="D3030" s="293" t="str">
        <f t="shared" si="184"/>
        <v/>
      </c>
      <c r="E3030" s="91" t="str">
        <f t="shared" si="187"/>
        <v/>
      </c>
      <c r="F3030" s="295"/>
      <c r="G3030" s="88" t="str">
        <f t="shared" si="185"/>
        <v/>
      </c>
      <c r="H3030" s="88" t="str">
        <f t="shared" si="186"/>
        <v/>
      </c>
    </row>
    <row r="3031" spans="2:8" ht="11.25" customHeight="1" x14ac:dyDescent="0.2">
      <c r="B3031" s="91"/>
      <c r="C3031" s="92"/>
      <c r="D3031" s="293" t="str">
        <f t="shared" si="184"/>
        <v/>
      </c>
      <c r="E3031" s="91" t="str">
        <f t="shared" si="187"/>
        <v/>
      </c>
      <c r="F3031" s="295"/>
      <c r="G3031" s="88" t="str">
        <f t="shared" si="185"/>
        <v/>
      </c>
      <c r="H3031" s="88" t="str">
        <f t="shared" si="186"/>
        <v/>
      </c>
    </row>
    <row r="3032" spans="2:8" ht="11.25" customHeight="1" x14ac:dyDescent="0.2">
      <c r="B3032" s="91"/>
      <c r="C3032" s="92"/>
      <c r="D3032" s="293" t="str">
        <f t="shared" ref="D3032:D3095" si="188">IF($B3032="","","SP_LASTSALEPRICE")</f>
        <v/>
      </c>
      <c r="E3032" s="91" t="str">
        <f t="shared" si="187"/>
        <v/>
      </c>
      <c r="F3032" s="295"/>
      <c r="G3032" s="88" t="str">
        <f t="shared" ref="G3032:G3095" si="189">IF(OR($C3032="",$C3033=""),"",IFERROR((C3032/C3033-1)*100,0))</f>
        <v/>
      </c>
      <c r="H3032" s="88" t="str">
        <f t="shared" ref="H3032:H3095" si="190">IF(OR($F3032="",$F3033=""),"",IFERROR((F3032/F3033-1)*100,0))</f>
        <v/>
      </c>
    </row>
    <row r="3033" spans="2:8" ht="11.25" customHeight="1" x14ac:dyDescent="0.2">
      <c r="B3033" s="91"/>
      <c r="C3033" s="92"/>
      <c r="D3033" s="293" t="str">
        <f t="shared" si="188"/>
        <v/>
      </c>
      <c r="E3033" s="91" t="str">
        <f t="shared" ref="E3033:E3096" si="191">IF($B3033="","",IF(WEEKDAY($B3033,11)=6,$B3033-1,IF(WEEKDAY($B3033,11)=7,$B3033-2,$B3033)))</f>
        <v/>
      </c>
      <c r="F3033" s="295"/>
      <c r="G3033" s="88" t="str">
        <f t="shared" si="189"/>
        <v/>
      </c>
      <c r="H3033" s="88" t="str">
        <f t="shared" si="190"/>
        <v/>
      </c>
    </row>
    <row r="3034" spans="2:8" ht="11.25" customHeight="1" x14ac:dyDescent="0.2">
      <c r="B3034" s="91"/>
      <c r="C3034" s="92"/>
      <c r="D3034" s="293" t="str">
        <f t="shared" si="188"/>
        <v/>
      </c>
      <c r="E3034" s="91" t="str">
        <f t="shared" si="191"/>
        <v/>
      </c>
      <c r="F3034" s="295"/>
      <c r="G3034" s="88" t="str">
        <f t="shared" si="189"/>
        <v/>
      </c>
      <c r="H3034" s="88" t="str">
        <f t="shared" si="190"/>
        <v/>
      </c>
    </row>
    <row r="3035" spans="2:8" ht="11.25" customHeight="1" x14ac:dyDescent="0.2">
      <c r="B3035" s="91"/>
      <c r="C3035" s="92"/>
      <c r="D3035" s="293" t="str">
        <f t="shared" si="188"/>
        <v/>
      </c>
      <c r="E3035" s="91" t="str">
        <f t="shared" si="191"/>
        <v/>
      </c>
      <c r="F3035" s="295"/>
      <c r="G3035" s="88" t="str">
        <f t="shared" si="189"/>
        <v/>
      </c>
      <c r="H3035" s="88" t="str">
        <f t="shared" si="190"/>
        <v/>
      </c>
    </row>
    <row r="3036" spans="2:8" ht="11.25" customHeight="1" x14ac:dyDescent="0.2">
      <c r="B3036" s="91"/>
      <c r="C3036" s="92"/>
      <c r="D3036" s="293" t="str">
        <f t="shared" si="188"/>
        <v/>
      </c>
      <c r="E3036" s="91" t="str">
        <f t="shared" si="191"/>
        <v/>
      </c>
      <c r="F3036" s="295"/>
      <c r="G3036" s="88" t="str">
        <f t="shared" si="189"/>
        <v/>
      </c>
      <c r="H3036" s="88" t="str">
        <f t="shared" si="190"/>
        <v/>
      </c>
    </row>
    <row r="3037" spans="2:8" ht="11.25" customHeight="1" x14ac:dyDescent="0.2">
      <c r="B3037" s="91"/>
      <c r="C3037" s="92"/>
      <c r="D3037" s="293" t="str">
        <f t="shared" si="188"/>
        <v/>
      </c>
      <c r="E3037" s="91" t="str">
        <f t="shared" si="191"/>
        <v/>
      </c>
      <c r="F3037" s="295"/>
      <c r="G3037" s="88" t="str">
        <f t="shared" si="189"/>
        <v/>
      </c>
      <c r="H3037" s="88" t="str">
        <f t="shared" si="190"/>
        <v/>
      </c>
    </row>
    <row r="3038" spans="2:8" ht="11.25" customHeight="1" x14ac:dyDescent="0.2">
      <c r="B3038" s="91"/>
      <c r="C3038" s="92"/>
      <c r="D3038" s="293" t="str">
        <f t="shared" si="188"/>
        <v/>
      </c>
      <c r="E3038" s="91" t="str">
        <f t="shared" si="191"/>
        <v/>
      </c>
      <c r="F3038" s="295"/>
      <c r="G3038" s="88" t="str">
        <f t="shared" si="189"/>
        <v/>
      </c>
      <c r="H3038" s="88" t="str">
        <f t="shared" si="190"/>
        <v/>
      </c>
    </row>
    <row r="3039" spans="2:8" ht="11.25" customHeight="1" x14ac:dyDescent="0.2">
      <c r="B3039" s="91"/>
      <c r="C3039" s="92"/>
      <c r="D3039" s="293" t="str">
        <f t="shared" si="188"/>
        <v/>
      </c>
      <c r="E3039" s="91" t="str">
        <f t="shared" si="191"/>
        <v/>
      </c>
      <c r="F3039" s="295"/>
      <c r="G3039" s="88" t="str">
        <f t="shared" si="189"/>
        <v/>
      </c>
      <c r="H3039" s="88" t="str">
        <f t="shared" si="190"/>
        <v/>
      </c>
    </row>
    <row r="3040" spans="2:8" ht="11.25" customHeight="1" x14ac:dyDescent="0.2">
      <c r="B3040" s="91"/>
      <c r="C3040" s="92"/>
      <c r="D3040" s="293" t="str">
        <f t="shared" si="188"/>
        <v/>
      </c>
      <c r="E3040" s="91" t="str">
        <f t="shared" si="191"/>
        <v/>
      </c>
      <c r="F3040" s="295"/>
      <c r="G3040" s="88" t="str">
        <f t="shared" si="189"/>
        <v/>
      </c>
      <c r="H3040" s="88" t="str">
        <f t="shared" si="190"/>
        <v/>
      </c>
    </row>
    <row r="3041" spans="2:8" ht="11.25" customHeight="1" x14ac:dyDescent="0.2">
      <c r="B3041" s="91"/>
      <c r="C3041" s="92"/>
      <c r="D3041" s="293" t="str">
        <f t="shared" si="188"/>
        <v/>
      </c>
      <c r="E3041" s="91" t="str">
        <f t="shared" si="191"/>
        <v/>
      </c>
      <c r="F3041" s="295"/>
      <c r="G3041" s="88" t="str">
        <f t="shared" si="189"/>
        <v/>
      </c>
      <c r="H3041" s="88" t="str">
        <f t="shared" si="190"/>
        <v/>
      </c>
    </row>
    <row r="3042" spans="2:8" ht="11.25" customHeight="1" x14ac:dyDescent="0.2">
      <c r="B3042" s="91"/>
      <c r="C3042" s="92"/>
      <c r="D3042" s="293" t="str">
        <f t="shared" si="188"/>
        <v/>
      </c>
      <c r="E3042" s="91" t="str">
        <f t="shared" si="191"/>
        <v/>
      </c>
      <c r="F3042" s="295"/>
      <c r="G3042" s="88" t="str">
        <f t="shared" si="189"/>
        <v/>
      </c>
      <c r="H3042" s="88" t="str">
        <f t="shared" si="190"/>
        <v/>
      </c>
    </row>
    <row r="3043" spans="2:8" ht="11.25" customHeight="1" x14ac:dyDescent="0.2">
      <c r="B3043" s="91"/>
      <c r="C3043" s="92"/>
      <c r="D3043" s="293" t="str">
        <f t="shared" si="188"/>
        <v/>
      </c>
      <c r="E3043" s="91" t="str">
        <f t="shared" si="191"/>
        <v/>
      </c>
      <c r="F3043" s="295"/>
      <c r="G3043" s="88" t="str">
        <f t="shared" si="189"/>
        <v/>
      </c>
      <c r="H3043" s="88" t="str">
        <f t="shared" si="190"/>
        <v/>
      </c>
    </row>
    <row r="3044" spans="2:8" ht="11.25" customHeight="1" x14ac:dyDescent="0.2">
      <c r="B3044" s="91"/>
      <c r="C3044" s="92"/>
      <c r="D3044" s="293" t="str">
        <f t="shared" si="188"/>
        <v/>
      </c>
      <c r="E3044" s="91" t="str">
        <f t="shared" si="191"/>
        <v/>
      </c>
      <c r="F3044" s="295"/>
      <c r="G3044" s="88" t="str">
        <f t="shared" si="189"/>
        <v/>
      </c>
      <c r="H3044" s="88" t="str">
        <f t="shared" si="190"/>
        <v/>
      </c>
    </row>
    <row r="3045" spans="2:8" ht="11.25" customHeight="1" x14ac:dyDescent="0.2">
      <c r="B3045" s="91"/>
      <c r="C3045" s="92"/>
      <c r="D3045" s="293" t="str">
        <f t="shared" si="188"/>
        <v/>
      </c>
      <c r="E3045" s="91" t="str">
        <f t="shared" si="191"/>
        <v/>
      </c>
      <c r="F3045" s="295"/>
      <c r="G3045" s="88" t="str">
        <f t="shared" si="189"/>
        <v/>
      </c>
      <c r="H3045" s="88" t="str">
        <f t="shared" si="190"/>
        <v/>
      </c>
    </row>
    <row r="3046" spans="2:8" ht="11.25" customHeight="1" x14ac:dyDescent="0.2">
      <c r="B3046" s="91"/>
      <c r="C3046" s="92"/>
      <c r="D3046" s="293" t="str">
        <f t="shared" si="188"/>
        <v/>
      </c>
      <c r="E3046" s="91" t="str">
        <f t="shared" si="191"/>
        <v/>
      </c>
      <c r="F3046" s="295"/>
      <c r="G3046" s="88" t="str">
        <f t="shared" si="189"/>
        <v/>
      </c>
      <c r="H3046" s="88" t="str">
        <f t="shared" si="190"/>
        <v/>
      </c>
    </row>
    <row r="3047" spans="2:8" ht="11.25" customHeight="1" x14ac:dyDescent="0.2">
      <c r="B3047" s="91"/>
      <c r="C3047" s="92"/>
      <c r="D3047" s="293" t="str">
        <f t="shared" si="188"/>
        <v/>
      </c>
      <c r="E3047" s="91" t="str">
        <f t="shared" si="191"/>
        <v/>
      </c>
      <c r="F3047" s="295"/>
      <c r="G3047" s="88" t="str">
        <f t="shared" si="189"/>
        <v/>
      </c>
      <c r="H3047" s="88" t="str">
        <f t="shared" si="190"/>
        <v/>
      </c>
    </row>
    <row r="3048" spans="2:8" ht="11.25" customHeight="1" x14ac:dyDescent="0.2">
      <c r="B3048" s="91"/>
      <c r="C3048" s="92"/>
      <c r="D3048" s="293" t="str">
        <f t="shared" si="188"/>
        <v/>
      </c>
      <c r="E3048" s="91" t="str">
        <f t="shared" si="191"/>
        <v/>
      </c>
      <c r="F3048" s="295"/>
      <c r="G3048" s="88" t="str">
        <f t="shared" si="189"/>
        <v/>
      </c>
      <c r="H3048" s="88" t="str">
        <f t="shared" si="190"/>
        <v/>
      </c>
    </row>
    <row r="3049" spans="2:8" ht="11.25" customHeight="1" x14ac:dyDescent="0.2">
      <c r="B3049" s="91"/>
      <c r="C3049" s="92"/>
      <c r="D3049" s="293" t="str">
        <f t="shared" si="188"/>
        <v/>
      </c>
      <c r="E3049" s="91" t="str">
        <f t="shared" si="191"/>
        <v/>
      </c>
      <c r="F3049" s="295"/>
      <c r="G3049" s="88" t="str">
        <f t="shared" si="189"/>
        <v/>
      </c>
      <c r="H3049" s="88" t="str">
        <f t="shared" si="190"/>
        <v/>
      </c>
    </row>
    <row r="3050" spans="2:8" ht="11.25" customHeight="1" x14ac:dyDescent="0.2">
      <c r="B3050" s="91"/>
      <c r="C3050" s="92"/>
      <c r="D3050" s="293" t="str">
        <f t="shared" si="188"/>
        <v/>
      </c>
      <c r="E3050" s="91" t="str">
        <f t="shared" si="191"/>
        <v/>
      </c>
      <c r="F3050" s="295"/>
      <c r="G3050" s="88" t="str">
        <f t="shared" si="189"/>
        <v/>
      </c>
      <c r="H3050" s="88" t="str">
        <f t="shared" si="190"/>
        <v/>
      </c>
    </row>
    <row r="3051" spans="2:8" ht="11.25" customHeight="1" x14ac:dyDescent="0.2">
      <c r="B3051" s="91"/>
      <c r="C3051" s="92"/>
      <c r="D3051" s="293" t="str">
        <f t="shared" si="188"/>
        <v/>
      </c>
      <c r="E3051" s="91" t="str">
        <f t="shared" si="191"/>
        <v/>
      </c>
      <c r="F3051" s="295"/>
      <c r="G3051" s="88" t="str">
        <f t="shared" si="189"/>
        <v/>
      </c>
      <c r="H3051" s="88" t="str">
        <f t="shared" si="190"/>
        <v/>
      </c>
    </row>
    <row r="3052" spans="2:8" ht="11.25" customHeight="1" x14ac:dyDescent="0.2">
      <c r="B3052" s="91"/>
      <c r="C3052" s="92"/>
      <c r="D3052" s="293" t="str">
        <f t="shared" si="188"/>
        <v/>
      </c>
      <c r="E3052" s="91" t="str">
        <f t="shared" si="191"/>
        <v/>
      </c>
      <c r="F3052" s="295"/>
      <c r="G3052" s="88" t="str">
        <f t="shared" si="189"/>
        <v/>
      </c>
      <c r="H3052" s="88" t="str">
        <f t="shared" si="190"/>
        <v/>
      </c>
    </row>
    <row r="3053" spans="2:8" ht="11.25" customHeight="1" x14ac:dyDescent="0.2">
      <c r="B3053" s="91"/>
      <c r="C3053" s="92"/>
      <c r="D3053" s="293" t="str">
        <f t="shared" si="188"/>
        <v/>
      </c>
      <c r="E3053" s="91" t="str">
        <f t="shared" si="191"/>
        <v/>
      </c>
      <c r="F3053" s="295"/>
      <c r="G3053" s="88" t="str">
        <f t="shared" si="189"/>
        <v/>
      </c>
      <c r="H3053" s="88" t="str">
        <f t="shared" si="190"/>
        <v/>
      </c>
    </row>
    <row r="3054" spans="2:8" ht="11.25" customHeight="1" x14ac:dyDescent="0.2">
      <c r="B3054" s="91"/>
      <c r="C3054" s="92"/>
      <c r="D3054" s="293" t="str">
        <f t="shared" si="188"/>
        <v/>
      </c>
      <c r="E3054" s="91" t="str">
        <f t="shared" si="191"/>
        <v/>
      </c>
      <c r="F3054" s="295"/>
      <c r="G3054" s="88" t="str">
        <f t="shared" si="189"/>
        <v/>
      </c>
      <c r="H3054" s="88" t="str">
        <f t="shared" si="190"/>
        <v/>
      </c>
    </row>
    <row r="3055" spans="2:8" ht="11.25" customHeight="1" x14ac:dyDescent="0.2">
      <c r="B3055" s="91"/>
      <c r="C3055" s="92"/>
      <c r="D3055" s="293" t="str">
        <f t="shared" si="188"/>
        <v/>
      </c>
      <c r="E3055" s="91" t="str">
        <f t="shared" si="191"/>
        <v/>
      </c>
      <c r="F3055" s="295"/>
      <c r="G3055" s="88" t="str">
        <f t="shared" si="189"/>
        <v/>
      </c>
      <c r="H3055" s="88" t="str">
        <f t="shared" si="190"/>
        <v/>
      </c>
    </row>
    <row r="3056" spans="2:8" ht="11.25" customHeight="1" x14ac:dyDescent="0.2">
      <c r="B3056" s="91"/>
      <c r="C3056" s="92"/>
      <c r="D3056" s="293" t="str">
        <f t="shared" si="188"/>
        <v/>
      </c>
      <c r="E3056" s="91" t="str">
        <f t="shared" si="191"/>
        <v/>
      </c>
      <c r="F3056" s="295"/>
      <c r="G3056" s="88" t="str">
        <f t="shared" si="189"/>
        <v/>
      </c>
      <c r="H3056" s="88" t="str">
        <f t="shared" si="190"/>
        <v/>
      </c>
    </row>
    <row r="3057" spans="2:8" ht="11.25" customHeight="1" x14ac:dyDescent="0.2">
      <c r="B3057" s="91"/>
      <c r="C3057" s="92"/>
      <c r="D3057" s="293" t="str">
        <f t="shared" si="188"/>
        <v/>
      </c>
      <c r="E3057" s="91" t="str">
        <f t="shared" si="191"/>
        <v/>
      </c>
      <c r="F3057" s="295"/>
      <c r="G3057" s="88" t="str">
        <f t="shared" si="189"/>
        <v/>
      </c>
      <c r="H3057" s="88" t="str">
        <f t="shared" si="190"/>
        <v/>
      </c>
    </row>
    <row r="3058" spans="2:8" ht="11.25" customHeight="1" x14ac:dyDescent="0.2">
      <c r="B3058" s="91"/>
      <c r="C3058" s="92"/>
      <c r="D3058" s="293" t="str">
        <f t="shared" si="188"/>
        <v/>
      </c>
      <c r="E3058" s="91" t="str">
        <f t="shared" si="191"/>
        <v/>
      </c>
      <c r="F3058" s="295"/>
      <c r="G3058" s="88" t="str">
        <f t="shared" si="189"/>
        <v/>
      </c>
      <c r="H3058" s="88" t="str">
        <f t="shared" si="190"/>
        <v/>
      </c>
    </row>
    <row r="3059" spans="2:8" ht="11.25" customHeight="1" x14ac:dyDescent="0.2">
      <c r="B3059" s="91"/>
      <c r="C3059" s="92"/>
      <c r="D3059" s="293" t="str">
        <f t="shared" si="188"/>
        <v/>
      </c>
      <c r="E3059" s="91" t="str">
        <f t="shared" si="191"/>
        <v/>
      </c>
      <c r="F3059" s="295"/>
      <c r="G3059" s="88" t="str">
        <f t="shared" si="189"/>
        <v/>
      </c>
      <c r="H3059" s="88" t="str">
        <f t="shared" si="190"/>
        <v/>
      </c>
    </row>
    <row r="3060" spans="2:8" ht="11.25" customHeight="1" x14ac:dyDescent="0.2">
      <c r="B3060" s="91"/>
      <c r="C3060" s="92"/>
      <c r="D3060" s="293" t="str">
        <f t="shared" si="188"/>
        <v/>
      </c>
      <c r="E3060" s="91" t="str">
        <f t="shared" si="191"/>
        <v/>
      </c>
      <c r="F3060" s="295"/>
      <c r="G3060" s="88" t="str">
        <f t="shared" si="189"/>
        <v/>
      </c>
      <c r="H3060" s="88" t="str">
        <f t="shared" si="190"/>
        <v/>
      </c>
    </row>
    <row r="3061" spans="2:8" ht="11.25" customHeight="1" x14ac:dyDescent="0.2">
      <c r="B3061" s="91"/>
      <c r="C3061" s="92"/>
      <c r="D3061" s="293" t="str">
        <f t="shared" si="188"/>
        <v/>
      </c>
      <c r="E3061" s="91" t="str">
        <f t="shared" si="191"/>
        <v/>
      </c>
      <c r="F3061" s="295"/>
      <c r="G3061" s="88" t="str">
        <f t="shared" si="189"/>
        <v/>
      </c>
      <c r="H3061" s="88" t="str">
        <f t="shared" si="190"/>
        <v/>
      </c>
    </row>
    <row r="3062" spans="2:8" ht="11.25" customHeight="1" x14ac:dyDescent="0.2">
      <c r="B3062" s="91"/>
      <c r="C3062" s="92"/>
      <c r="D3062" s="293" t="str">
        <f t="shared" si="188"/>
        <v/>
      </c>
      <c r="E3062" s="91" t="str">
        <f t="shared" si="191"/>
        <v/>
      </c>
      <c r="F3062" s="295"/>
      <c r="G3062" s="88" t="str">
        <f t="shared" si="189"/>
        <v/>
      </c>
      <c r="H3062" s="88" t="str">
        <f t="shared" si="190"/>
        <v/>
      </c>
    </row>
    <row r="3063" spans="2:8" ht="11.25" customHeight="1" x14ac:dyDescent="0.2">
      <c r="B3063" s="91"/>
      <c r="C3063" s="92"/>
      <c r="D3063" s="293" t="str">
        <f t="shared" si="188"/>
        <v/>
      </c>
      <c r="E3063" s="91" t="str">
        <f t="shared" si="191"/>
        <v/>
      </c>
      <c r="F3063" s="295"/>
      <c r="G3063" s="88" t="str">
        <f t="shared" si="189"/>
        <v/>
      </c>
      <c r="H3063" s="88" t="str">
        <f t="shared" si="190"/>
        <v/>
      </c>
    </row>
    <row r="3064" spans="2:8" ht="11.25" customHeight="1" x14ac:dyDescent="0.2">
      <c r="B3064" s="91"/>
      <c r="C3064" s="92"/>
      <c r="D3064" s="293" t="str">
        <f t="shared" si="188"/>
        <v/>
      </c>
      <c r="E3064" s="91" t="str">
        <f t="shared" si="191"/>
        <v/>
      </c>
      <c r="F3064" s="295"/>
      <c r="G3064" s="88" t="str">
        <f t="shared" si="189"/>
        <v/>
      </c>
      <c r="H3064" s="88" t="str">
        <f t="shared" si="190"/>
        <v/>
      </c>
    </row>
    <row r="3065" spans="2:8" ht="11.25" customHeight="1" x14ac:dyDescent="0.2">
      <c r="B3065" s="91"/>
      <c r="C3065" s="92"/>
      <c r="D3065" s="293" t="str">
        <f t="shared" si="188"/>
        <v/>
      </c>
      <c r="E3065" s="91" t="str">
        <f t="shared" si="191"/>
        <v/>
      </c>
      <c r="F3065" s="295"/>
      <c r="G3065" s="88" t="str">
        <f t="shared" si="189"/>
        <v/>
      </c>
      <c r="H3065" s="88" t="str">
        <f t="shared" si="190"/>
        <v/>
      </c>
    </row>
    <row r="3066" spans="2:8" ht="11.25" customHeight="1" x14ac:dyDescent="0.2">
      <c r="B3066" s="91"/>
      <c r="C3066" s="92"/>
      <c r="D3066" s="293" t="str">
        <f t="shared" si="188"/>
        <v/>
      </c>
      <c r="E3066" s="91" t="str">
        <f t="shared" si="191"/>
        <v/>
      </c>
      <c r="F3066" s="295"/>
      <c r="G3066" s="88" t="str">
        <f t="shared" si="189"/>
        <v/>
      </c>
      <c r="H3066" s="88" t="str">
        <f t="shared" si="190"/>
        <v/>
      </c>
    </row>
    <row r="3067" spans="2:8" ht="11.25" customHeight="1" x14ac:dyDescent="0.2">
      <c r="B3067" s="91"/>
      <c r="C3067" s="92"/>
      <c r="D3067" s="293" t="str">
        <f t="shared" si="188"/>
        <v/>
      </c>
      <c r="E3067" s="91" t="str">
        <f t="shared" si="191"/>
        <v/>
      </c>
      <c r="F3067" s="295"/>
      <c r="G3067" s="88" t="str">
        <f t="shared" si="189"/>
        <v/>
      </c>
      <c r="H3067" s="88" t="str">
        <f t="shared" si="190"/>
        <v/>
      </c>
    </row>
    <row r="3068" spans="2:8" ht="11.25" customHeight="1" x14ac:dyDescent="0.2">
      <c r="B3068" s="91"/>
      <c r="C3068" s="92"/>
      <c r="D3068" s="293" t="str">
        <f t="shared" si="188"/>
        <v/>
      </c>
      <c r="E3068" s="91" t="str">
        <f t="shared" si="191"/>
        <v/>
      </c>
      <c r="F3068" s="295"/>
      <c r="G3068" s="88" t="str">
        <f t="shared" si="189"/>
        <v/>
      </c>
      <c r="H3068" s="88" t="str">
        <f t="shared" si="190"/>
        <v/>
      </c>
    </row>
    <row r="3069" spans="2:8" ht="11.25" customHeight="1" x14ac:dyDescent="0.2">
      <c r="B3069" s="91"/>
      <c r="C3069" s="92"/>
      <c r="D3069" s="293" t="str">
        <f t="shared" si="188"/>
        <v/>
      </c>
      <c r="E3069" s="91" t="str">
        <f t="shared" si="191"/>
        <v/>
      </c>
      <c r="F3069" s="295"/>
      <c r="G3069" s="88" t="str">
        <f t="shared" si="189"/>
        <v/>
      </c>
      <c r="H3069" s="88" t="str">
        <f t="shared" si="190"/>
        <v/>
      </c>
    </row>
    <row r="3070" spans="2:8" ht="11.25" customHeight="1" x14ac:dyDescent="0.2">
      <c r="B3070" s="91"/>
      <c r="C3070" s="92"/>
      <c r="D3070" s="293" t="str">
        <f t="shared" si="188"/>
        <v/>
      </c>
      <c r="E3070" s="91" t="str">
        <f t="shared" si="191"/>
        <v/>
      </c>
      <c r="F3070" s="295"/>
      <c r="G3070" s="88" t="str">
        <f t="shared" si="189"/>
        <v/>
      </c>
      <c r="H3070" s="88" t="str">
        <f t="shared" si="190"/>
        <v/>
      </c>
    </row>
    <row r="3071" spans="2:8" ht="11.25" customHeight="1" x14ac:dyDescent="0.2">
      <c r="B3071" s="91"/>
      <c r="C3071" s="92"/>
      <c r="D3071" s="293" t="str">
        <f t="shared" si="188"/>
        <v/>
      </c>
      <c r="E3071" s="91" t="str">
        <f t="shared" si="191"/>
        <v/>
      </c>
      <c r="F3071" s="295"/>
      <c r="G3071" s="88" t="str">
        <f t="shared" si="189"/>
        <v/>
      </c>
      <c r="H3071" s="88" t="str">
        <f t="shared" si="190"/>
        <v/>
      </c>
    </row>
    <row r="3072" spans="2:8" ht="11.25" customHeight="1" x14ac:dyDescent="0.2">
      <c r="B3072" s="91"/>
      <c r="C3072" s="92"/>
      <c r="D3072" s="293" t="str">
        <f t="shared" si="188"/>
        <v/>
      </c>
      <c r="E3072" s="91" t="str">
        <f t="shared" si="191"/>
        <v/>
      </c>
      <c r="F3072" s="295"/>
      <c r="G3072" s="88" t="str">
        <f t="shared" si="189"/>
        <v/>
      </c>
      <c r="H3072" s="88" t="str">
        <f t="shared" si="190"/>
        <v/>
      </c>
    </row>
    <row r="3073" spans="2:8" ht="11.25" customHeight="1" x14ac:dyDescent="0.2">
      <c r="B3073" s="91"/>
      <c r="C3073" s="92"/>
      <c r="D3073" s="293" t="str">
        <f t="shared" si="188"/>
        <v/>
      </c>
      <c r="E3073" s="91" t="str">
        <f t="shared" si="191"/>
        <v/>
      </c>
      <c r="F3073" s="295"/>
      <c r="G3073" s="88" t="str">
        <f t="shared" si="189"/>
        <v/>
      </c>
      <c r="H3073" s="88" t="str">
        <f t="shared" si="190"/>
        <v/>
      </c>
    </row>
    <row r="3074" spans="2:8" ht="11.25" customHeight="1" x14ac:dyDescent="0.2">
      <c r="B3074" s="91"/>
      <c r="C3074" s="92"/>
      <c r="D3074" s="293" t="str">
        <f t="shared" si="188"/>
        <v/>
      </c>
      <c r="E3074" s="91" t="str">
        <f t="shared" si="191"/>
        <v/>
      </c>
      <c r="F3074" s="295"/>
      <c r="G3074" s="88" t="str">
        <f t="shared" si="189"/>
        <v/>
      </c>
      <c r="H3074" s="88" t="str">
        <f t="shared" si="190"/>
        <v/>
      </c>
    </row>
    <row r="3075" spans="2:8" ht="11.25" customHeight="1" x14ac:dyDescent="0.2">
      <c r="B3075" s="91"/>
      <c r="C3075" s="92"/>
      <c r="D3075" s="293" t="str">
        <f t="shared" si="188"/>
        <v/>
      </c>
      <c r="E3075" s="91" t="str">
        <f t="shared" si="191"/>
        <v/>
      </c>
      <c r="F3075" s="295"/>
      <c r="G3075" s="88" t="str">
        <f t="shared" si="189"/>
        <v/>
      </c>
      <c r="H3075" s="88" t="str">
        <f t="shared" si="190"/>
        <v/>
      </c>
    </row>
    <row r="3076" spans="2:8" ht="11.25" customHeight="1" x14ac:dyDescent="0.2">
      <c r="B3076" s="91"/>
      <c r="C3076" s="92"/>
      <c r="D3076" s="293" t="str">
        <f t="shared" si="188"/>
        <v/>
      </c>
      <c r="E3076" s="91" t="str">
        <f t="shared" si="191"/>
        <v/>
      </c>
      <c r="F3076" s="295"/>
      <c r="G3076" s="88" t="str">
        <f t="shared" si="189"/>
        <v/>
      </c>
      <c r="H3076" s="88" t="str">
        <f t="shared" si="190"/>
        <v/>
      </c>
    </row>
    <row r="3077" spans="2:8" ht="11.25" customHeight="1" x14ac:dyDescent="0.2">
      <c r="B3077" s="91"/>
      <c r="C3077" s="92"/>
      <c r="D3077" s="293" t="str">
        <f t="shared" si="188"/>
        <v/>
      </c>
      <c r="E3077" s="91" t="str">
        <f t="shared" si="191"/>
        <v/>
      </c>
      <c r="F3077" s="295"/>
      <c r="G3077" s="88" t="str">
        <f t="shared" si="189"/>
        <v/>
      </c>
      <c r="H3077" s="88" t="str">
        <f t="shared" si="190"/>
        <v/>
      </c>
    </row>
    <row r="3078" spans="2:8" ht="11.25" customHeight="1" x14ac:dyDescent="0.2">
      <c r="B3078" s="91"/>
      <c r="C3078" s="92"/>
      <c r="D3078" s="293" t="str">
        <f t="shared" si="188"/>
        <v/>
      </c>
      <c r="E3078" s="91" t="str">
        <f t="shared" si="191"/>
        <v/>
      </c>
      <c r="F3078" s="295"/>
      <c r="G3078" s="88" t="str">
        <f t="shared" si="189"/>
        <v/>
      </c>
      <c r="H3078" s="88" t="str">
        <f t="shared" si="190"/>
        <v/>
      </c>
    </row>
    <row r="3079" spans="2:8" ht="11.25" customHeight="1" x14ac:dyDescent="0.2">
      <c r="B3079" s="91"/>
      <c r="C3079" s="92"/>
      <c r="D3079" s="293" t="str">
        <f t="shared" si="188"/>
        <v/>
      </c>
      <c r="E3079" s="91" t="str">
        <f t="shared" si="191"/>
        <v/>
      </c>
      <c r="F3079" s="295"/>
      <c r="G3079" s="88" t="str">
        <f t="shared" si="189"/>
        <v/>
      </c>
      <c r="H3079" s="88" t="str">
        <f t="shared" si="190"/>
        <v/>
      </c>
    </row>
    <row r="3080" spans="2:8" ht="11.25" customHeight="1" x14ac:dyDescent="0.2">
      <c r="B3080" s="91"/>
      <c r="C3080" s="92"/>
      <c r="D3080" s="293" t="str">
        <f t="shared" si="188"/>
        <v/>
      </c>
      <c r="E3080" s="91" t="str">
        <f t="shared" si="191"/>
        <v/>
      </c>
      <c r="F3080" s="295"/>
      <c r="G3080" s="88" t="str">
        <f t="shared" si="189"/>
        <v/>
      </c>
      <c r="H3080" s="88" t="str">
        <f t="shared" si="190"/>
        <v/>
      </c>
    </row>
    <row r="3081" spans="2:8" ht="11.25" customHeight="1" x14ac:dyDescent="0.2">
      <c r="B3081" s="91"/>
      <c r="C3081" s="92"/>
      <c r="D3081" s="293" t="str">
        <f t="shared" si="188"/>
        <v/>
      </c>
      <c r="E3081" s="91" t="str">
        <f t="shared" si="191"/>
        <v/>
      </c>
      <c r="F3081" s="295"/>
      <c r="G3081" s="88" t="str">
        <f t="shared" si="189"/>
        <v/>
      </c>
      <c r="H3081" s="88" t="str">
        <f t="shared" si="190"/>
        <v/>
      </c>
    </row>
    <row r="3082" spans="2:8" ht="11.25" customHeight="1" x14ac:dyDescent="0.2">
      <c r="B3082" s="91"/>
      <c r="C3082" s="92"/>
      <c r="D3082" s="293" t="str">
        <f t="shared" si="188"/>
        <v/>
      </c>
      <c r="E3082" s="91" t="str">
        <f t="shared" si="191"/>
        <v/>
      </c>
      <c r="F3082" s="295"/>
      <c r="G3082" s="88" t="str">
        <f t="shared" si="189"/>
        <v/>
      </c>
      <c r="H3082" s="88" t="str">
        <f t="shared" si="190"/>
        <v/>
      </c>
    </row>
    <row r="3083" spans="2:8" ht="11.25" customHeight="1" x14ac:dyDescent="0.2">
      <c r="B3083" s="91"/>
      <c r="C3083" s="92"/>
      <c r="D3083" s="293" t="str">
        <f t="shared" si="188"/>
        <v/>
      </c>
      <c r="E3083" s="91" t="str">
        <f t="shared" si="191"/>
        <v/>
      </c>
      <c r="F3083" s="295"/>
      <c r="G3083" s="88" t="str">
        <f t="shared" si="189"/>
        <v/>
      </c>
      <c r="H3083" s="88" t="str">
        <f t="shared" si="190"/>
        <v/>
      </c>
    </row>
    <row r="3084" spans="2:8" ht="11.25" customHeight="1" x14ac:dyDescent="0.2">
      <c r="B3084" s="91"/>
      <c r="C3084" s="92"/>
      <c r="D3084" s="293" t="str">
        <f t="shared" si="188"/>
        <v/>
      </c>
      <c r="E3084" s="91" t="str">
        <f t="shared" si="191"/>
        <v/>
      </c>
      <c r="F3084" s="295"/>
      <c r="G3084" s="88" t="str">
        <f t="shared" si="189"/>
        <v/>
      </c>
      <c r="H3084" s="88" t="str">
        <f t="shared" si="190"/>
        <v/>
      </c>
    </row>
    <row r="3085" spans="2:8" ht="11.25" customHeight="1" x14ac:dyDescent="0.2">
      <c r="B3085" s="91"/>
      <c r="C3085" s="92"/>
      <c r="D3085" s="293" t="str">
        <f t="shared" si="188"/>
        <v/>
      </c>
      <c r="E3085" s="91" t="str">
        <f t="shared" si="191"/>
        <v/>
      </c>
      <c r="F3085" s="295"/>
      <c r="G3085" s="88" t="str">
        <f t="shared" si="189"/>
        <v/>
      </c>
      <c r="H3085" s="88" t="str">
        <f t="shared" si="190"/>
        <v/>
      </c>
    </row>
    <row r="3086" spans="2:8" ht="11.25" customHeight="1" x14ac:dyDescent="0.2">
      <c r="B3086" s="91"/>
      <c r="C3086" s="92"/>
      <c r="D3086" s="293" t="str">
        <f t="shared" si="188"/>
        <v/>
      </c>
      <c r="E3086" s="91" t="str">
        <f t="shared" si="191"/>
        <v/>
      </c>
      <c r="F3086" s="295"/>
      <c r="G3086" s="88" t="str">
        <f t="shared" si="189"/>
        <v/>
      </c>
      <c r="H3086" s="88" t="str">
        <f t="shared" si="190"/>
        <v/>
      </c>
    </row>
    <row r="3087" spans="2:8" ht="11.25" customHeight="1" x14ac:dyDescent="0.2">
      <c r="B3087" s="91"/>
      <c r="C3087" s="92"/>
      <c r="D3087" s="293" t="str">
        <f t="shared" si="188"/>
        <v/>
      </c>
      <c r="E3087" s="91" t="str">
        <f t="shared" si="191"/>
        <v/>
      </c>
      <c r="F3087" s="295"/>
      <c r="G3087" s="88" t="str">
        <f t="shared" si="189"/>
        <v/>
      </c>
      <c r="H3087" s="88" t="str">
        <f t="shared" si="190"/>
        <v/>
      </c>
    </row>
    <row r="3088" spans="2:8" ht="11.25" customHeight="1" x14ac:dyDescent="0.2">
      <c r="B3088" s="91"/>
      <c r="C3088" s="92"/>
      <c r="D3088" s="293" t="str">
        <f t="shared" si="188"/>
        <v/>
      </c>
      <c r="E3088" s="91" t="str">
        <f t="shared" si="191"/>
        <v/>
      </c>
      <c r="F3088" s="295"/>
      <c r="G3088" s="88" t="str">
        <f t="shared" si="189"/>
        <v/>
      </c>
      <c r="H3088" s="88" t="str">
        <f t="shared" si="190"/>
        <v/>
      </c>
    </row>
    <row r="3089" spans="2:8" ht="11.25" customHeight="1" x14ac:dyDescent="0.2">
      <c r="B3089" s="91"/>
      <c r="C3089" s="92"/>
      <c r="D3089" s="293" t="str">
        <f t="shared" si="188"/>
        <v/>
      </c>
      <c r="E3089" s="91" t="str">
        <f t="shared" si="191"/>
        <v/>
      </c>
      <c r="F3089" s="295"/>
      <c r="G3089" s="88" t="str">
        <f t="shared" si="189"/>
        <v/>
      </c>
      <c r="H3089" s="88" t="str">
        <f t="shared" si="190"/>
        <v/>
      </c>
    </row>
    <row r="3090" spans="2:8" ht="11.25" customHeight="1" x14ac:dyDescent="0.2">
      <c r="B3090" s="91"/>
      <c r="C3090" s="92"/>
      <c r="D3090" s="293" t="str">
        <f t="shared" si="188"/>
        <v/>
      </c>
      <c r="E3090" s="91" t="str">
        <f t="shared" si="191"/>
        <v/>
      </c>
      <c r="F3090" s="295"/>
      <c r="G3090" s="88" t="str">
        <f t="shared" si="189"/>
        <v/>
      </c>
      <c r="H3090" s="88" t="str">
        <f t="shared" si="190"/>
        <v/>
      </c>
    </row>
    <row r="3091" spans="2:8" ht="11.25" customHeight="1" x14ac:dyDescent="0.2">
      <c r="B3091" s="91"/>
      <c r="C3091" s="92"/>
      <c r="D3091" s="293" t="str">
        <f t="shared" si="188"/>
        <v/>
      </c>
      <c r="E3091" s="91" t="str">
        <f t="shared" si="191"/>
        <v/>
      </c>
      <c r="F3091" s="295"/>
      <c r="G3091" s="88" t="str">
        <f t="shared" si="189"/>
        <v/>
      </c>
      <c r="H3091" s="88" t="str">
        <f t="shared" si="190"/>
        <v/>
      </c>
    </row>
    <row r="3092" spans="2:8" ht="11.25" customHeight="1" x14ac:dyDescent="0.2">
      <c r="B3092" s="91"/>
      <c r="C3092" s="92"/>
      <c r="D3092" s="293" t="str">
        <f t="shared" si="188"/>
        <v/>
      </c>
      <c r="E3092" s="91" t="str">
        <f t="shared" si="191"/>
        <v/>
      </c>
      <c r="F3092" s="295"/>
      <c r="G3092" s="88" t="str">
        <f t="shared" si="189"/>
        <v/>
      </c>
      <c r="H3092" s="88" t="str">
        <f t="shared" si="190"/>
        <v/>
      </c>
    </row>
    <row r="3093" spans="2:8" ht="11.25" customHeight="1" x14ac:dyDescent="0.2">
      <c r="B3093" s="91"/>
      <c r="C3093" s="92"/>
      <c r="D3093" s="293" t="str">
        <f t="shared" si="188"/>
        <v/>
      </c>
      <c r="E3093" s="91" t="str">
        <f t="shared" si="191"/>
        <v/>
      </c>
      <c r="F3093" s="295"/>
      <c r="G3093" s="88" t="str">
        <f t="shared" si="189"/>
        <v/>
      </c>
      <c r="H3093" s="88" t="str">
        <f t="shared" si="190"/>
        <v/>
      </c>
    </row>
    <row r="3094" spans="2:8" ht="11.25" customHeight="1" x14ac:dyDescent="0.2">
      <c r="B3094" s="91"/>
      <c r="C3094" s="92"/>
      <c r="D3094" s="293" t="str">
        <f t="shared" si="188"/>
        <v/>
      </c>
      <c r="E3094" s="91" t="str">
        <f t="shared" si="191"/>
        <v/>
      </c>
      <c r="F3094" s="295"/>
      <c r="G3094" s="88" t="str">
        <f t="shared" si="189"/>
        <v/>
      </c>
      <c r="H3094" s="88" t="str">
        <f t="shared" si="190"/>
        <v/>
      </c>
    </row>
    <row r="3095" spans="2:8" ht="11.25" customHeight="1" x14ac:dyDescent="0.2">
      <c r="B3095" s="91"/>
      <c r="C3095" s="92"/>
      <c r="D3095" s="293" t="str">
        <f t="shared" si="188"/>
        <v/>
      </c>
      <c r="E3095" s="91" t="str">
        <f t="shared" si="191"/>
        <v/>
      </c>
      <c r="F3095" s="295"/>
      <c r="G3095" s="88" t="str">
        <f t="shared" si="189"/>
        <v/>
      </c>
      <c r="H3095" s="88" t="str">
        <f t="shared" si="190"/>
        <v/>
      </c>
    </row>
    <row r="3096" spans="2:8" ht="11.25" customHeight="1" x14ac:dyDescent="0.2">
      <c r="B3096" s="91"/>
      <c r="C3096" s="92"/>
      <c r="D3096" s="293" t="str">
        <f t="shared" ref="D3096:D3159" si="192">IF($B3096="","","SP_LASTSALEPRICE")</f>
        <v/>
      </c>
      <c r="E3096" s="91" t="str">
        <f t="shared" si="191"/>
        <v/>
      </c>
      <c r="F3096" s="295"/>
      <c r="G3096" s="88" t="str">
        <f t="shared" ref="G3096:G3159" si="193">IF(OR($C3096="",$C3097=""),"",IFERROR((C3096/C3097-1)*100,0))</f>
        <v/>
      </c>
      <c r="H3096" s="88" t="str">
        <f t="shared" ref="H3096:H3159" si="194">IF(OR($F3096="",$F3097=""),"",IFERROR((F3096/F3097-1)*100,0))</f>
        <v/>
      </c>
    </row>
    <row r="3097" spans="2:8" ht="11.25" customHeight="1" x14ac:dyDescent="0.2">
      <c r="B3097" s="91"/>
      <c r="C3097" s="92"/>
      <c r="D3097" s="293" t="str">
        <f t="shared" si="192"/>
        <v/>
      </c>
      <c r="E3097" s="91" t="str">
        <f t="shared" ref="E3097:E3160" si="195">IF($B3097="","",IF(WEEKDAY($B3097,11)=6,$B3097-1,IF(WEEKDAY($B3097,11)=7,$B3097-2,$B3097)))</f>
        <v/>
      </c>
      <c r="F3097" s="295"/>
      <c r="G3097" s="88" t="str">
        <f t="shared" si="193"/>
        <v/>
      </c>
      <c r="H3097" s="88" t="str">
        <f t="shared" si="194"/>
        <v/>
      </c>
    </row>
    <row r="3098" spans="2:8" ht="11.25" customHeight="1" x14ac:dyDescent="0.2">
      <c r="B3098" s="91"/>
      <c r="C3098" s="92"/>
      <c r="D3098" s="293" t="str">
        <f t="shared" si="192"/>
        <v/>
      </c>
      <c r="E3098" s="91" t="str">
        <f t="shared" si="195"/>
        <v/>
      </c>
      <c r="F3098" s="295"/>
      <c r="G3098" s="88" t="str">
        <f t="shared" si="193"/>
        <v/>
      </c>
      <c r="H3098" s="88" t="str">
        <f t="shared" si="194"/>
        <v/>
      </c>
    </row>
    <row r="3099" spans="2:8" ht="11.25" customHeight="1" x14ac:dyDescent="0.2">
      <c r="B3099" s="91"/>
      <c r="C3099" s="92"/>
      <c r="D3099" s="293" t="str">
        <f t="shared" si="192"/>
        <v/>
      </c>
      <c r="E3099" s="91" t="str">
        <f t="shared" si="195"/>
        <v/>
      </c>
      <c r="F3099" s="295"/>
      <c r="G3099" s="88" t="str">
        <f t="shared" si="193"/>
        <v/>
      </c>
      <c r="H3099" s="88" t="str">
        <f t="shared" si="194"/>
        <v/>
      </c>
    </row>
    <row r="3100" spans="2:8" ht="11.25" customHeight="1" x14ac:dyDescent="0.2">
      <c r="B3100" s="91"/>
      <c r="C3100" s="92"/>
      <c r="D3100" s="293" t="str">
        <f t="shared" si="192"/>
        <v/>
      </c>
      <c r="E3100" s="91" t="str">
        <f t="shared" si="195"/>
        <v/>
      </c>
      <c r="F3100" s="295"/>
      <c r="G3100" s="88" t="str">
        <f t="shared" si="193"/>
        <v/>
      </c>
      <c r="H3100" s="88" t="str">
        <f t="shared" si="194"/>
        <v/>
      </c>
    </row>
    <row r="3101" spans="2:8" ht="11.25" customHeight="1" x14ac:dyDescent="0.2">
      <c r="B3101" s="91"/>
      <c r="C3101" s="92"/>
      <c r="D3101" s="293" t="str">
        <f t="shared" si="192"/>
        <v/>
      </c>
      <c r="E3101" s="91" t="str">
        <f t="shared" si="195"/>
        <v/>
      </c>
      <c r="F3101" s="295"/>
      <c r="G3101" s="88" t="str">
        <f t="shared" si="193"/>
        <v/>
      </c>
      <c r="H3101" s="88" t="str">
        <f t="shared" si="194"/>
        <v/>
      </c>
    </row>
    <row r="3102" spans="2:8" ht="11.25" customHeight="1" x14ac:dyDescent="0.2">
      <c r="B3102" s="91"/>
      <c r="C3102" s="92"/>
      <c r="D3102" s="293" t="str">
        <f t="shared" si="192"/>
        <v/>
      </c>
      <c r="E3102" s="91" t="str">
        <f t="shared" si="195"/>
        <v/>
      </c>
      <c r="F3102" s="295"/>
      <c r="G3102" s="88" t="str">
        <f t="shared" si="193"/>
        <v/>
      </c>
      <c r="H3102" s="88" t="str">
        <f t="shared" si="194"/>
        <v/>
      </c>
    </row>
    <row r="3103" spans="2:8" ht="11.25" customHeight="1" x14ac:dyDescent="0.2">
      <c r="B3103" s="91"/>
      <c r="C3103" s="92"/>
      <c r="D3103" s="293" t="str">
        <f t="shared" si="192"/>
        <v/>
      </c>
      <c r="E3103" s="91" t="str">
        <f t="shared" si="195"/>
        <v/>
      </c>
      <c r="F3103" s="295"/>
      <c r="G3103" s="88" t="str">
        <f t="shared" si="193"/>
        <v/>
      </c>
      <c r="H3103" s="88" t="str">
        <f t="shared" si="194"/>
        <v/>
      </c>
    </row>
    <row r="3104" spans="2:8" ht="11.25" customHeight="1" x14ac:dyDescent="0.2">
      <c r="B3104" s="91"/>
      <c r="C3104" s="92"/>
      <c r="D3104" s="293" t="str">
        <f t="shared" si="192"/>
        <v/>
      </c>
      <c r="E3104" s="91" t="str">
        <f t="shared" si="195"/>
        <v/>
      </c>
      <c r="F3104" s="295"/>
      <c r="G3104" s="88" t="str">
        <f t="shared" si="193"/>
        <v/>
      </c>
      <c r="H3104" s="88" t="str">
        <f t="shared" si="194"/>
        <v/>
      </c>
    </row>
    <row r="3105" spans="2:8" ht="11.25" customHeight="1" x14ac:dyDescent="0.2">
      <c r="B3105" s="91"/>
      <c r="C3105" s="92"/>
      <c r="D3105" s="293" t="str">
        <f t="shared" si="192"/>
        <v/>
      </c>
      <c r="E3105" s="91" t="str">
        <f t="shared" si="195"/>
        <v/>
      </c>
      <c r="F3105" s="295"/>
      <c r="G3105" s="88" t="str">
        <f t="shared" si="193"/>
        <v/>
      </c>
      <c r="H3105" s="88" t="str">
        <f t="shared" si="194"/>
        <v/>
      </c>
    </row>
    <row r="3106" spans="2:8" ht="11.25" customHeight="1" x14ac:dyDescent="0.2">
      <c r="B3106" s="91"/>
      <c r="C3106" s="92"/>
      <c r="D3106" s="293" t="str">
        <f t="shared" si="192"/>
        <v/>
      </c>
      <c r="E3106" s="91" t="str">
        <f t="shared" si="195"/>
        <v/>
      </c>
      <c r="F3106" s="295"/>
      <c r="G3106" s="88" t="str">
        <f t="shared" si="193"/>
        <v/>
      </c>
      <c r="H3106" s="88" t="str">
        <f t="shared" si="194"/>
        <v/>
      </c>
    </row>
    <row r="3107" spans="2:8" ht="11.25" customHeight="1" x14ac:dyDescent="0.2">
      <c r="B3107" s="91"/>
      <c r="C3107" s="92"/>
      <c r="D3107" s="293" t="str">
        <f t="shared" si="192"/>
        <v/>
      </c>
      <c r="E3107" s="91" t="str">
        <f t="shared" si="195"/>
        <v/>
      </c>
      <c r="F3107" s="295"/>
      <c r="G3107" s="88" t="str">
        <f t="shared" si="193"/>
        <v/>
      </c>
      <c r="H3107" s="88" t="str">
        <f t="shared" si="194"/>
        <v/>
      </c>
    </row>
    <row r="3108" spans="2:8" ht="11.25" customHeight="1" x14ac:dyDescent="0.2">
      <c r="B3108" s="91"/>
      <c r="C3108" s="92"/>
      <c r="D3108" s="293" t="str">
        <f t="shared" si="192"/>
        <v/>
      </c>
      <c r="E3108" s="91" t="str">
        <f t="shared" si="195"/>
        <v/>
      </c>
      <c r="F3108" s="295"/>
      <c r="G3108" s="88" t="str">
        <f t="shared" si="193"/>
        <v/>
      </c>
      <c r="H3108" s="88" t="str">
        <f t="shared" si="194"/>
        <v/>
      </c>
    </row>
    <row r="3109" spans="2:8" ht="11.25" customHeight="1" x14ac:dyDescent="0.2">
      <c r="B3109" s="91"/>
      <c r="C3109" s="92"/>
      <c r="D3109" s="293" t="str">
        <f t="shared" si="192"/>
        <v/>
      </c>
      <c r="E3109" s="91" t="str">
        <f t="shared" si="195"/>
        <v/>
      </c>
      <c r="F3109" s="295"/>
      <c r="G3109" s="88" t="str">
        <f t="shared" si="193"/>
        <v/>
      </c>
      <c r="H3109" s="88" t="str">
        <f t="shared" si="194"/>
        <v/>
      </c>
    </row>
    <row r="3110" spans="2:8" ht="11.25" customHeight="1" x14ac:dyDescent="0.2">
      <c r="B3110" s="91"/>
      <c r="C3110" s="92"/>
      <c r="D3110" s="293" t="str">
        <f t="shared" si="192"/>
        <v/>
      </c>
      <c r="E3110" s="91" t="str">
        <f t="shared" si="195"/>
        <v/>
      </c>
      <c r="F3110" s="295"/>
      <c r="G3110" s="88" t="str">
        <f t="shared" si="193"/>
        <v/>
      </c>
      <c r="H3110" s="88" t="str">
        <f t="shared" si="194"/>
        <v/>
      </c>
    </row>
    <row r="3111" spans="2:8" ht="11.25" customHeight="1" x14ac:dyDescent="0.2">
      <c r="B3111" s="91"/>
      <c r="C3111" s="92"/>
      <c r="D3111" s="293" t="str">
        <f t="shared" si="192"/>
        <v/>
      </c>
      <c r="E3111" s="91" t="str">
        <f t="shared" si="195"/>
        <v/>
      </c>
      <c r="F3111" s="295"/>
      <c r="G3111" s="88" t="str">
        <f t="shared" si="193"/>
        <v/>
      </c>
      <c r="H3111" s="88" t="str">
        <f t="shared" si="194"/>
        <v/>
      </c>
    </row>
    <row r="3112" spans="2:8" ht="11.25" customHeight="1" x14ac:dyDescent="0.2">
      <c r="B3112" s="91"/>
      <c r="C3112" s="92"/>
      <c r="D3112" s="293" t="str">
        <f t="shared" si="192"/>
        <v/>
      </c>
      <c r="E3112" s="91" t="str">
        <f t="shared" si="195"/>
        <v/>
      </c>
      <c r="F3112" s="295"/>
      <c r="G3112" s="88" t="str">
        <f t="shared" si="193"/>
        <v/>
      </c>
      <c r="H3112" s="88" t="str">
        <f t="shared" si="194"/>
        <v/>
      </c>
    </row>
    <row r="3113" spans="2:8" ht="11.25" customHeight="1" x14ac:dyDescent="0.2">
      <c r="B3113" s="91"/>
      <c r="C3113" s="92"/>
      <c r="D3113" s="293" t="str">
        <f t="shared" si="192"/>
        <v/>
      </c>
      <c r="E3113" s="91" t="str">
        <f t="shared" si="195"/>
        <v/>
      </c>
      <c r="F3113" s="295"/>
      <c r="G3113" s="88" t="str">
        <f t="shared" si="193"/>
        <v/>
      </c>
      <c r="H3113" s="88" t="str">
        <f t="shared" si="194"/>
        <v/>
      </c>
    </row>
    <row r="3114" spans="2:8" ht="11.25" customHeight="1" x14ac:dyDescent="0.2">
      <c r="B3114" s="91"/>
      <c r="C3114" s="92"/>
      <c r="D3114" s="293" t="str">
        <f t="shared" si="192"/>
        <v/>
      </c>
      <c r="E3114" s="91" t="str">
        <f t="shared" si="195"/>
        <v/>
      </c>
      <c r="F3114" s="295"/>
      <c r="G3114" s="88" t="str">
        <f t="shared" si="193"/>
        <v/>
      </c>
      <c r="H3114" s="88" t="str">
        <f t="shared" si="194"/>
        <v/>
      </c>
    </row>
    <row r="3115" spans="2:8" ht="11.25" customHeight="1" x14ac:dyDescent="0.2">
      <c r="B3115" s="91"/>
      <c r="C3115" s="92"/>
      <c r="D3115" s="293" t="str">
        <f t="shared" si="192"/>
        <v/>
      </c>
      <c r="E3115" s="91" t="str">
        <f t="shared" si="195"/>
        <v/>
      </c>
      <c r="F3115" s="295"/>
      <c r="G3115" s="88" t="str">
        <f t="shared" si="193"/>
        <v/>
      </c>
      <c r="H3115" s="88" t="str">
        <f t="shared" si="194"/>
        <v/>
      </c>
    </row>
    <row r="3116" spans="2:8" ht="11.25" customHeight="1" x14ac:dyDescent="0.2">
      <c r="B3116" s="91"/>
      <c r="C3116" s="92"/>
      <c r="D3116" s="293" t="str">
        <f t="shared" si="192"/>
        <v/>
      </c>
      <c r="E3116" s="91" t="str">
        <f t="shared" si="195"/>
        <v/>
      </c>
      <c r="F3116" s="295"/>
      <c r="G3116" s="88" t="str">
        <f t="shared" si="193"/>
        <v/>
      </c>
      <c r="H3116" s="88" t="str">
        <f t="shared" si="194"/>
        <v/>
      </c>
    </row>
    <row r="3117" spans="2:8" ht="11.25" customHeight="1" x14ac:dyDescent="0.2">
      <c r="B3117" s="91"/>
      <c r="C3117" s="92"/>
      <c r="D3117" s="293" t="str">
        <f t="shared" si="192"/>
        <v/>
      </c>
      <c r="E3117" s="91" t="str">
        <f t="shared" si="195"/>
        <v/>
      </c>
      <c r="F3117" s="295"/>
      <c r="G3117" s="88" t="str">
        <f t="shared" si="193"/>
        <v/>
      </c>
      <c r="H3117" s="88" t="str">
        <f t="shared" si="194"/>
        <v/>
      </c>
    </row>
    <row r="3118" spans="2:8" ht="11.25" customHeight="1" x14ac:dyDescent="0.2">
      <c r="B3118" s="91"/>
      <c r="C3118" s="92"/>
      <c r="D3118" s="293" t="str">
        <f t="shared" si="192"/>
        <v/>
      </c>
      <c r="E3118" s="91" t="str">
        <f t="shared" si="195"/>
        <v/>
      </c>
      <c r="F3118" s="295"/>
      <c r="G3118" s="88" t="str">
        <f t="shared" si="193"/>
        <v/>
      </c>
      <c r="H3118" s="88" t="str">
        <f t="shared" si="194"/>
        <v/>
      </c>
    </row>
    <row r="3119" spans="2:8" ht="11.25" customHeight="1" x14ac:dyDescent="0.2">
      <c r="B3119" s="91"/>
      <c r="C3119" s="92"/>
      <c r="D3119" s="293" t="str">
        <f t="shared" si="192"/>
        <v/>
      </c>
      <c r="E3119" s="91" t="str">
        <f t="shared" si="195"/>
        <v/>
      </c>
      <c r="F3119" s="295"/>
      <c r="G3119" s="88" t="str">
        <f t="shared" si="193"/>
        <v/>
      </c>
      <c r="H3119" s="88" t="str">
        <f t="shared" si="194"/>
        <v/>
      </c>
    </row>
    <row r="3120" spans="2:8" ht="11.25" customHeight="1" x14ac:dyDescent="0.2">
      <c r="B3120" s="91"/>
      <c r="C3120" s="92"/>
      <c r="D3120" s="293" t="str">
        <f t="shared" si="192"/>
        <v/>
      </c>
      <c r="E3120" s="91" t="str">
        <f t="shared" si="195"/>
        <v/>
      </c>
      <c r="F3120" s="295"/>
      <c r="G3120" s="88" t="str">
        <f t="shared" si="193"/>
        <v/>
      </c>
      <c r="H3120" s="88" t="str">
        <f t="shared" si="194"/>
        <v/>
      </c>
    </row>
    <row r="3121" spans="2:8" ht="11.25" customHeight="1" x14ac:dyDescent="0.2">
      <c r="B3121" s="91"/>
      <c r="C3121" s="92"/>
      <c r="D3121" s="293" t="str">
        <f t="shared" si="192"/>
        <v/>
      </c>
      <c r="E3121" s="91" t="str">
        <f t="shared" si="195"/>
        <v/>
      </c>
      <c r="F3121" s="295"/>
      <c r="G3121" s="88" t="str">
        <f t="shared" si="193"/>
        <v/>
      </c>
      <c r="H3121" s="88" t="str">
        <f t="shared" si="194"/>
        <v/>
      </c>
    </row>
    <row r="3122" spans="2:8" ht="11.25" customHeight="1" x14ac:dyDescent="0.2">
      <c r="B3122" s="91"/>
      <c r="C3122" s="92"/>
      <c r="D3122" s="293" t="str">
        <f t="shared" si="192"/>
        <v/>
      </c>
      <c r="E3122" s="91" t="str">
        <f t="shared" si="195"/>
        <v/>
      </c>
      <c r="F3122" s="295"/>
      <c r="G3122" s="88" t="str">
        <f t="shared" si="193"/>
        <v/>
      </c>
      <c r="H3122" s="88" t="str">
        <f t="shared" si="194"/>
        <v/>
      </c>
    </row>
    <row r="3123" spans="2:8" ht="11.25" customHeight="1" x14ac:dyDescent="0.2">
      <c r="B3123" s="91"/>
      <c r="C3123" s="92"/>
      <c r="D3123" s="293" t="str">
        <f t="shared" si="192"/>
        <v/>
      </c>
      <c r="E3123" s="91" t="str">
        <f t="shared" si="195"/>
        <v/>
      </c>
      <c r="F3123" s="295"/>
      <c r="G3123" s="88" t="str">
        <f t="shared" si="193"/>
        <v/>
      </c>
      <c r="H3123" s="88" t="str">
        <f t="shared" si="194"/>
        <v/>
      </c>
    </row>
    <row r="3124" spans="2:8" ht="11.25" customHeight="1" x14ac:dyDescent="0.2">
      <c r="B3124" s="91"/>
      <c r="C3124" s="92"/>
      <c r="D3124" s="293" t="str">
        <f t="shared" si="192"/>
        <v/>
      </c>
      <c r="E3124" s="91" t="str">
        <f t="shared" si="195"/>
        <v/>
      </c>
      <c r="F3124" s="295"/>
      <c r="G3124" s="88" t="str">
        <f t="shared" si="193"/>
        <v/>
      </c>
      <c r="H3124" s="88" t="str">
        <f t="shared" si="194"/>
        <v/>
      </c>
    </row>
    <row r="3125" spans="2:8" ht="11.25" customHeight="1" x14ac:dyDescent="0.2">
      <c r="B3125" s="91"/>
      <c r="C3125" s="92"/>
      <c r="D3125" s="293" t="str">
        <f t="shared" si="192"/>
        <v/>
      </c>
      <c r="E3125" s="91" t="str">
        <f t="shared" si="195"/>
        <v/>
      </c>
      <c r="F3125" s="295"/>
      <c r="G3125" s="88" t="str">
        <f t="shared" si="193"/>
        <v/>
      </c>
      <c r="H3125" s="88" t="str">
        <f t="shared" si="194"/>
        <v/>
      </c>
    </row>
    <row r="3126" spans="2:8" ht="11.25" customHeight="1" x14ac:dyDescent="0.2">
      <c r="B3126" s="91"/>
      <c r="C3126" s="92"/>
      <c r="D3126" s="293" t="str">
        <f t="shared" si="192"/>
        <v/>
      </c>
      <c r="E3126" s="91" t="str">
        <f t="shared" si="195"/>
        <v/>
      </c>
      <c r="F3126" s="295"/>
      <c r="G3126" s="88" t="str">
        <f t="shared" si="193"/>
        <v/>
      </c>
      <c r="H3126" s="88" t="str">
        <f t="shared" si="194"/>
        <v/>
      </c>
    </row>
    <row r="3127" spans="2:8" ht="11.25" customHeight="1" x14ac:dyDescent="0.2">
      <c r="B3127" s="91"/>
      <c r="C3127" s="92"/>
      <c r="D3127" s="293" t="str">
        <f t="shared" si="192"/>
        <v/>
      </c>
      <c r="E3127" s="91" t="str">
        <f t="shared" si="195"/>
        <v/>
      </c>
      <c r="F3127" s="295"/>
      <c r="G3127" s="88" t="str">
        <f t="shared" si="193"/>
        <v/>
      </c>
      <c r="H3127" s="88" t="str">
        <f t="shared" si="194"/>
        <v/>
      </c>
    </row>
    <row r="3128" spans="2:8" ht="11.25" customHeight="1" x14ac:dyDescent="0.2">
      <c r="B3128" s="91"/>
      <c r="C3128" s="92"/>
      <c r="D3128" s="293" t="str">
        <f t="shared" si="192"/>
        <v/>
      </c>
      <c r="E3128" s="91" t="str">
        <f t="shared" si="195"/>
        <v/>
      </c>
      <c r="F3128" s="295"/>
      <c r="G3128" s="88" t="str">
        <f t="shared" si="193"/>
        <v/>
      </c>
      <c r="H3128" s="88" t="str">
        <f t="shared" si="194"/>
        <v/>
      </c>
    </row>
    <row r="3129" spans="2:8" ht="11.25" customHeight="1" x14ac:dyDescent="0.2">
      <c r="B3129" s="91"/>
      <c r="C3129" s="92"/>
      <c r="D3129" s="293" t="str">
        <f t="shared" si="192"/>
        <v/>
      </c>
      <c r="E3129" s="91" t="str">
        <f t="shared" si="195"/>
        <v/>
      </c>
      <c r="F3129" s="295"/>
      <c r="G3129" s="88" t="str">
        <f t="shared" si="193"/>
        <v/>
      </c>
      <c r="H3129" s="88" t="str">
        <f t="shared" si="194"/>
        <v/>
      </c>
    </row>
    <row r="3130" spans="2:8" ht="11.25" customHeight="1" x14ac:dyDescent="0.2">
      <c r="B3130" s="91"/>
      <c r="C3130" s="92"/>
      <c r="D3130" s="293" t="str">
        <f t="shared" si="192"/>
        <v/>
      </c>
      <c r="E3130" s="91" t="str">
        <f t="shared" si="195"/>
        <v/>
      </c>
      <c r="F3130" s="295"/>
      <c r="G3130" s="88" t="str">
        <f t="shared" si="193"/>
        <v/>
      </c>
      <c r="H3130" s="88" t="str">
        <f t="shared" si="194"/>
        <v/>
      </c>
    </row>
    <row r="3131" spans="2:8" ht="11.25" customHeight="1" x14ac:dyDescent="0.2">
      <c r="B3131" s="91"/>
      <c r="C3131" s="92"/>
      <c r="D3131" s="293" t="str">
        <f t="shared" si="192"/>
        <v/>
      </c>
      <c r="E3131" s="91" t="str">
        <f t="shared" si="195"/>
        <v/>
      </c>
      <c r="F3131" s="295"/>
      <c r="G3131" s="88" t="str">
        <f t="shared" si="193"/>
        <v/>
      </c>
      <c r="H3131" s="88" t="str">
        <f t="shared" si="194"/>
        <v/>
      </c>
    </row>
    <row r="3132" spans="2:8" ht="11.25" customHeight="1" x14ac:dyDescent="0.2">
      <c r="B3132" s="91"/>
      <c r="C3132" s="92"/>
      <c r="D3132" s="293" t="str">
        <f t="shared" si="192"/>
        <v/>
      </c>
      <c r="E3132" s="91" t="str">
        <f t="shared" si="195"/>
        <v/>
      </c>
      <c r="F3132" s="295"/>
      <c r="G3132" s="88" t="str">
        <f t="shared" si="193"/>
        <v/>
      </c>
      <c r="H3132" s="88" t="str">
        <f t="shared" si="194"/>
        <v/>
      </c>
    </row>
    <row r="3133" spans="2:8" ht="11.25" customHeight="1" x14ac:dyDescent="0.2">
      <c r="B3133" s="91"/>
      <c r="C3133" s="92"/>
      <c r="D3133" s="293" t="str">
        <f t="shared" si="192"/>
        <v/>
      </c>
      <c r="E3133" s="91" t="str">
        <f t="shared" si="195"/>
        <v/>
      </c>
      <c r="F3133" s="295"/>
      <c r="G3133" s="88" t="str">
        <f t="shared" si="193"/>
        <v/>
      </c>
      <c r="H3133" s="88" t="str">
        <f t="shared" si="194"/>
        <v/>
      </c>
    </row>
    <row r="3134" spans="2:8" ht="11.25" customHeight="1" x14ac:dyDescent="0.2">
      <c r="B3134" s="91"/>
      <c r="C3134" s="92"/>
      <c r="D3134" s="293" t="str">
        <f t="shared" si="192"/>
        <v/>
      </c>
      <c r="E3134" s="91" t="str">
        <f t="shared" si="195"/>
        <v/>
      </c>
      <c r="F3134" s="295"/>
      <c r="G3134" s="88" t="str">
        <f t="shared" si="193"/>
        <v/>
      </c>
      <c r="H3134" s="88" t="str">
        <f t="shared" si="194"/>
        <v/>
      </c>
    </row>
    <row r="3135" spans="2:8" ht="11.25" customHeight="1" x14ac:dyDescent="0.2">
      <c r="B3135" s="91"/>
      <c r="C3135" s="92"/>
      <c r="D3135" s="293" t="str">
        <f t="shared" si="192"/>
        <v/>
      </c>
      <c r="E3135" s="91" t="str">
        <f t="shared" si="195"/>
        <v/>
      </c>
      <c r="F3135" s="295"/>
      <c r="G3135" s="88" t="str">
        <f t="shared" si="193"/>
        <v/>
      </c>
      <c r="H3135" s="88" t="str">
        <f t="shared" si="194"/>
        <v/>
      </c>
    </row>
    <row r="3136" spans="2:8" ht="11.25" customHeight="1" x14ac:dyDescent="0.2">
      <c r="B3136" s="91"/>
      <c r="C3136" s="92"/>
      <c r="D3136" s="293" t="str">
        <f t="shared" si="192"/>
        <v/>
      </c>
      <c r="E3136" s="91" t="str">
        <f t="shared" si="195"/>
        <v/>
      </c>
      <c r="F3136" s="295"/>
      <c r="G3136" s="88" t="str">
        <f t="shared" si="193"/>
        <v/>
      </c>
      <c r="H3136" s="88" t="str">
        <f t="shared" si="194"/>
        <v/>
      </c>
    </row>
    <row r="3137" spans="2:8" ht="11.25" customHeight="1" x14ac:dyDescent="0.2">
      <c r="B3137" s="91"/>
      <c r="C3137" s="92"/>
      <c r="D3137" s="293" t="str">
        <f t="shared" si="192"/>
        <v/>
      </c>
      <c r="E3137" s="91" t="str">
        <f t="shared" si="195"/>
        <v/>
      </c>
      <c r="F3137" s="295"/>
      <c r="G3137" s="88" t="str">
        <f t="shared" si="193"/>
        <v/>
      </c>
      <c r="H3137" s="88" t="str">
        <f t="shared" si="194"/>
        <v/>
      </c>
    </row>
    <row r="3138" spans="2:8" ht="11.25" customHeight="1" x14ac:dyDescent="0.2">
      <c r="B3138" s="91"/>
      <c r="C3138" s="92"/>
      <c r="D3138" s="293" t="str">
        <f t="shared" si="192"/>
        <v/>
      </c>
      <c r="E3138" s="91" t="str">
        <f t="shared" si="195"/>
        <v/>
      </c>
      <c r="F3138" s="295"/>
      <c r="G3138" s="88" t="str">
        <f t="shared" si="193"/>
        <v/>
      </c>
      <c r="H3138" s="88" t="str">
        <f t="shared" si="194"/>
        <v/>
      </c>
    </row>
    <row r="3139" spans="2:8" ht="11.25" customHeight="1" x14ac:dyDescent="0.2">
      <c r="B3139" s="91"/>
      <c r="C3139" s="92"/>
      <c r="D3139" s="293" t="str">
        <f t="shared" si="192"/>
        <v/>
      </c>
      <c r="E3139" s="91" t="str">
        <f t="shared" si="195"/>
        <v/>
      </c>
      <c r="F3139" s="295"/>
      <c r="G3139" s="88" t="str">
        <f t="shared" si="193"/>
        <v/>
      </c>
      <c r="H3139" s="88" t="str">
        <f t="shared" si="194"/>
        <v/>
      </c>
    </row>
    <row r="3140" spans="2:8" ht="11.25" customHeight="1" x14ac:dyDescent="0.2">
      <c r="B3140" s="91"/>
      <c r="C3140" s="92"/>
      <c r="D3140" s="293" t="str">
        <f t="shared" si="192"/>
        <v/>
      </c>
      <c r="E3140" s="91" t="str">
        <f t="shared" si="195"/>
        <v/>
      </c>
      <c r="F3140" s="295"/>
      <c r="G3140" s="88" t="str">
        <f t="shared" si="193"/>
        <v/>
      </c>
      <c r="H3140" s="88" t="str">
        <f t="shared" si="194"/>
        <v/>
      </c>
    </row>
    <row r="3141" spans="2:8" ht="11.25" customHeight="1" x14ac:dyDescent="0.2">
      <c r="B3141" s="91"/>
      <c r="C3141" s="92"/>
      <c r="D3141" s="293" t="str">
        <f t="shared" si="192"/>
        <v/>
      </c>
      <c r="E3141" s="91" t="str">
        <f t="shared" si="195"/>
        <v/>
      </c>
      <c r="F3141" s="295"/>
      <c r="G3141" s="88" t="str">
        <f t="shared" si="193"/>
        <v/>
      </c>
      <c r="H3141" s="88" t="str">
        <f t="shared" si="194"/>
        <v/>
      </c>
    </row>
    <row r="3142" spans="2:8" ht="11.25" customHeight="1" x14ac:dyDescent="0.2">
      <c r="B3142" s="91"/>
      <c r="C3142" s="92"/>
      <c r="D3142" s="293" t="str">
        <f t="shared" si="192"/>
        <v/>
      </c>
      <c r="E3142" s="91" t="str">
        <f t="shared" si="195"/>
        <v/>
      </c>
      <c r="F3142" s="295"/>
      <c r="G3142" s="88" t="str">
        <f t="shared" si="193"/>
        <v/>
      </c>
      <c r="H3142" s="88" t="str">
        <f t="shared" si="194"/>
        <v/>
      </c>
    </row>
    <row r="3143" spans="2:8" ht="11.25" customHeight="1" x14ac:dyDescent="0.2">
      <c r="B3143" s="91"/>
      <c r="C3143" s="92"/>
      <c r="D3143" s="293" t="str">
        <f t="shared" si="192"/>
        <v/>
      </c>
      <c r="E3143" s="91" t="str">
        <f t="shared" si="195"/>
        <v/>
      </c>
      <c r="F3143" s="295"/>
      <c r="G3143" s="88" t="str">
        <f t="shared" si="193"/>
        <v/>
      </c>
      <c r="H3143" s="88" t="str">
        <f t="shared" si="194"/>
        <v/>
      </c>
    </row>
    <row r="3144" spans="2:8" ht="11.25" customHeight="1" x14ac:dyDescent="0.2">
      <c r="B3144" s="91"/>
      <c r="C3144" s="92"/>
      <c r="D3144" s="293" t="str">
        <f t="shared" si="192"/>
        <v/>
      </c>
      <c r="E3144" s="91" t="str">
        <f t="shared" si="195"/>
        <v/>
      </c>
      <c r="F3144" s="295"/>
      <c r="G3144" s="88" t="str">
        <f t="shared" si="193"/>
        <v/>
      </c>
      <c r="H3144" s="88" t="str">
        <f t="shared" si="194"/>
        <v/>
      </c>
    </row>
    <row r="3145" spans="2:8" ht="11.25" customHeight="1" x14ac:dyDescent="0.2">
      <c r="B3145" s="91"/>
      <c r="C3145" s="92"/>
      <c r="D3145" s="293" t="str">
        <f t="shared" si="192"/>
        <v/>
      </c>
      <c r="E3145" s="91" t="str">
        <f t="shared" si="195"/>
        <v/>
      </c>
      <c r="F3145" s="295"/>
      <c r="G3145" s="88" t="str">
        <f t="shared" si="193"/>
        <v/>
      </c>
      <c r="H3145" s="88" t="str">
        <f t="shared" si="194"/>
        <v/>
      </c>
    </row>
    <row r="3146" spans="2:8" ht="11.25" customHeight="1" x14ac:dyDescent="0.2">
      <c r="B3146" s="91"/>
      <c r="C3146" s="92"/>
      <c r="D3146" s="293" t="str">
        <f t="shared" si="192"/>
        <v/>
      </c>
      <c r="E3146" s="91" t="str">
        <f t="shared" si="195"/>
        <v/>
      </c>
      <c r="F3146" s="295"/>
      <c r="G3146" s="88" t="str">
        <f t="shared" si="193"/>
        <v/>
      </c>
      <c r="H3146" s="88" t="str">
        <f t="shared" si="194"/>
        <v/>
      </c>
    </row>
    <row r="3147" spans="2:8" ht="11.25" customHeight="1" x14ac:dyDescent="0.2">
      <c r="B3147" s="91"/>
      <c r="C3147" s="92"/>
      <c r="D3147" s="293" t="str">
        <f t="shared" si="192"/>
        <v/>
      </c>
      <c r="E3147" s="91" t="str">
        <f t="shared" si="195"/>
        <v/>
      </c>
      <c r="F3147" s="295"/>
      <c r="G3147" s="88" t="str">
        <f t="shared" si="193"/>
        <v/>
      </c>
      <c r="H3147" s="88" t="str">
        <f t="shared" si="194"/>
        <v/>
      </c>
    </row>
    <row r="3148" spans="2:8" ht="11.25" customHeight="1" x14ac:dyDescent="0.2">
      <c r="B3148" s="91"/>
      <c r="C3148" s="92"/>
      <c r="D3148" s="293" t="str">
        <f t="shared" si="192"/>
        <v/>
      </c>
      <c r="E3148" s="91" t="str">
        <f t="shared" si="195"/>
        <v/>
      </c>
      <c r="F3148" s="295"/>
      <c r="G3148" s="88" t="str">
        <f t="shared" si="193"/>
        <v/>
      </c>
      <c r="H3148" s="88" t="str">
        <f t="shared" si="194"/>
        <v/>
      </c>
    </row>
    <row r="3149" spans="2:8" ht="11.25" customHeight="1" x14ac:dyDescent="0.2">
      <c r="B3149" s="91"/>
      <c r="C3149" s="92"/>
      <c r="D3149" s="293" t="str">
        <f t="shared" si="192"/>
        <v/>
      </c>
      <c r="E3149" s="91" t="str">
        <f t="shared" si="195"/>
        <v/>
      </c>
      <c r="F3149" s="295"/>
      <c r="G3149" s="88" t="str">
        <f t="shared" si="193"/>
        <v/>
      </c>
      <c r="H3149" s="88" t="str">
        <f t="shared" si="194"/>
        <v/>
      </c>
    </row>
    <row r="3150" spans="2:8" ht="11.25" customHeight="1" x14ac:dyDescent="0.2">
      <c r="B3150" s="91"/>
      <c r="C3150" s="92"/>
      <c r="D3150" s="293" t="str">
        <f t="shared" si="192"/>
        <v/>
      </c>
      <c r="E3150" s="91" t="str">
        <f t="shared" si="195"/>
        <v/>
      </c>
      <c r="F3150" s="295"/>
      <c r="G3150" s="88" t="str">
        <f t="shared" si="193"/>
        <v/>
      </c>
      <c r="H3150" s="88" t="str">
        <f t="shared" si="194"/>
        <v/>
      </c>
    </row>
    <row r="3151" spans="2:8" ht="11.25" customHeight="1" x14ac:dyDescent="0.2">
      <c r="B3151" s="91"/>
      <c r="C3151" s="92"/>
      <c r="D3151" s="293" t="str">
        <f t="shared" si="192"/>
        <v/>
      </c>
      <c r="E3151" s="91" t="str">
        <f t="shared" si="195"/>
        <v/>
      </c>
      <c r="F3151" s="295"/>
      <c r="G3151" s="88" t="str">
        <f t="shared" si="193"/>
        <v/>
      </c>
      <c r="H3151" s="88" t="str">
        <f t="shared" si="194"/>
        <v/>
      </c>
    </row>
    <row r="3152" spans="2:8" ht="11.25" customHeight="1" x14ac:dyDescent="0.2">
      <c r="B3152" s="91"/>
      <c r="C3152" s="92"/>
      <c r="D3152" s="293" t="str">
        <f t="shared" si="192"/>
        <v/>
      </c>
      <c r="E3152" s="91" t="str">
        <f t="shared" si="195"/>
        <v/>
      </c>
      <c r="F3152" s="295"/>
      <c r="G3152" s="88" t="str">
        <f t="shared" si="193"/>
        <v/>
      </c>
      <c r="H3152" s="88" t="str">
        <f t="shared" si="194"/>
        <v/>
      </c>
    </row>
    <row r="3153" spans="2:8" ht="11.25" customHeight="1" x14ac:dyDescent="0.2">
      <c r="B3153" s="91"/>
      <c r="C3153" s="92"/>
      <c r="D3153" s="293" t="str">
        <f t="shared" si="192"/>
        <v/>
      </c>
      <c r="E3153" s="91" t="str">
        <f t="shared" si="195"/>
        <v/>
      </c>
      <c r="F3153" s="295"/>
      <c r="G3153" s="88" t="str">
        <f t="shared" si="193"/>
        <v/>
      </c>
      <c r="H3153" s="88" t="str">
        <f t="shared" si="194"/>
        <v/>
      </c>
    </row>
    <row r="3154" spans="2:8" ht="11.25" customHeight="1" x14ac:dyDescent="0.2">
      <c r="B3154" s="91"/>
      <c r="C3154" s="92"/>
      <c r="D3154" s="293" t="str">
        <f t="shared" si="192"/>
        <v/>
      </c>
      <c r="E3154" s="91" t="str">
        <f t="shared" si="195"/>
        <v/>
      </c>
      <c r="F3154" s="295"/>
      <c r="G3154" s="88" t="str">
        <f t="shared" si="193"/>
        <v/>
      </c>
      <c r="H3154" s="88" t="str">
        <f t="shared" si="194"/>
        <v/>
      </c>
    </row>
    <row r="3155" spans="2:8" ht="11.25" customHeight="1" x14ac:dyDescent="0.2">
      <c r="B3155" s="91"/>
      <c r="C3155" s="92"/>
      <c r="D3155" s="293" t="str">
        <f t="shared" si="192"/>
        <v/>
      </c>
      <c r="E3155" s="91" t="str">
        <f t="shared" si="195"/>
        <v/>
      </c>
      <c r="F3155" s="295"/>
      <c r="G3155" s="88" t="str">
        <f t="shared" si="193"/>
        <v/>
      </c>
      <c r="H3155" s="88" t="str">
        <f t="shared" si="194"/>
        <v/>
      </c>
    </row>
    <row r="3156" spans="2:8" ht="11.25" customHeight="1" x14ac:dyDescent="0.2">
      <c r="B3156" s="91"/>
      <c r="C3156" s="92"/>
      <c r="D3156" s="293" t="str">
        <f t="shared" si="192"/>
        <v/>
      </c>
      <c r="E3156" s="91" t="str">
        <f t="shared" si="195"/>
        <v/>
      </c>
      <c r="F3156" s="295"/>
      <c r="G3156" s="88" t="str">
        <f t="shared" si="193"/>
        <v/>
      </c>
      <c r="H3156" s="88" t="str">
        <f t="shared" si="194"/>
        <v/>
      </c>
    </row>
    <row r="3157" spans="2:8" ht="11.25" customHeight="1" x14ac:dyDescent="0.2">
      <c r="B3157" s="91"/>
      <c r="C3157" s="92"/>
      <c r="D3157" s="293" t="str">
        <f t="shared" si="192"/>
        <v/>
      </c>
      <c r="E3157" s="91" t="str">
        <f t="shared" si="195"/>
        <v/>
      </c>
      <c r="F3157" s="295"/>
      <c r="G3157" s="88" t="str">
        <f t="shared" si="193"/>
        <v/>
      </c>
      <c r="H3157" s="88" t="str">
        <f t="shared" si="194"/>
        <v/>
      </c>
    </row>
    <row r="3158" spans="2:8" ht="11.25" customHeight="1" x14ac:dyDescent="0.2">
      <c r="B3158" s="91"/>
      <c r="C3158" s="92"/>
      <c r="D3158" s="293" t="str">
        <f t="shared" si="192"/>
        <v/>
      </c>
      <c r="E3158" s="91" t="str">
        <f t="shared" si="195"/>
        <v/>
      </c>
      <c r="F3158" s="295"/>
      <c r="G3158" s="88" t="str">
        <f t="shared" si="193"/>
        <v/>
      </c>
      <c r="H3158" s="88" t="str">
        <f t="shared" si="194"/>
        <v/>
      </c>
    </row>
    <row r="3159" spans="2:8" ht="11.25" customHeight="1" x14ac:dyDescent="0.2">
      <c r="B3159" s="91"/>
      <c r="C3159" s="92"/>
      <c r="D3159" s="293" t="str">
        <f t="shared" si="192"/>
        <v/>
      </c>
      <c r="E3159" s="91" t="str">
        <f t="shared" si="195"/>
        <v/>
      </c>
      <c r="F3159" s="295"/>
      <c r="G3159" s="88" t="str">
        <f t="shared" si="193"/>
        <v/>
      </c>
      <c r="H3159" s="88" t="str">
        <f t="shared" si="194"/>
        <v/>
      </c>
    </row>
    <row r="3160" spans="2:8" ht="11.25" customHeight="1" x14ac:dyDescent="0.2">
      <c r="B3160" s="91"/>
      <c r="C3160" s="92"/>
      <c r="D3160" s="293" t="str">
        <f t="shared" ref="D3160:D3223" si="196">IF($B3160="","","SP_LASTSALEPRICE")</f>
        <v/>
      </c>
      <c r="E3160" s="91" t="str">
        <f t="shared" si="195"/>
        <v/>
      </c>
      <c r="F3160" s="295"/>
      <c r="G3160" s="88" t="str">
        <f t="shared" ref="G3160:G3223" si="197">IF(OR($C3160="",$C3161=""),"",IFERROR((C3160/C3161-1)*100,0))</f>
        <v/>
      </c>
      <c r="H3160" s="88" t="str">
        <f t="shared" ref="H3160:H3223" si="198">IF(OR($F3160="",$F3161=""),"",IFERROR((F3160/F3161-1)*100,0))</f>
        <v/>
      </c>
    </row>
    <row r="3161" spans="2:8" ht="11.25" customHeight="1" x14ac:dyDescent="0.2">
      <c r="B3161" s="91"/>
      <c r="C3161" s="92"/>
      <c r="D3161" s="293" t="str">
        <f t="shared" si="196"/>
        <v/>
      </c>
      <c r="E3161" s="91" t="str">
        <f t="shared" ref="E3161:E3224" si="199">IF($B3161="","",IF(WEEKDAY($B3161,11)=6,$B3161-1,IF(WEEKDAY($B3161,11)=7,$B3161-2,$B3161)))</f>
        <v/>
      </c>
      <c r="F3161" s="295"/>
      <c r="G3161" s="88" t="str">
        <f t="shared" si="197"/>
        <v/>
      </c>
      <c r="H3161" s="88" t="str">
        <f t="shared" si="198"/>
        <v/>
      </c>
    </row>
    <row r="3162" spans="2:8" ht="11.25" customHeight="1" x14ac:dyDescent="0.2">
      <c r="B3162" s="91"/>
      <c r="C3162" s="92"/>
      <c r="D3162" s="293" t="str">
        <f t="shared" si="196"/>
        <v/>
      </c>
      <c r="E3162" s="91" t="str">
        <f t="shared" si="199"/>
        <v/>
      </c>
      <c r="F3162" s="295"/>
      <c r="G3162" s="88" t="str">
        <f t="shared" si="197"/>
        <v/>
      </c>
      <c r="H3162" s="88" t="str">
        <f t="shared" si="198"/>
        <v/>
      </c>
    </row>
    <row r="3163" spans="2:8" ht="11.25" customHeight="1" x14ac:dyDescent="0.2">
      <c r="B3163" s="91"/>
      <c r="C3163" s="92"/>
      <c r="D3163" s="293" t="str">
        <f t="shared" si="196"/>
        <v/>
      </c>
      <c r="E3163" s="91" t="str">
        <f t="shared" si="199"/>
        <v/>
      </c>
      <c r="F3163" s="295"/>
      <c r="G3163" s="88" t="str">
        <f t="shared" si="197"/>
        <v/>
      </c>
      <c r="H3163" s="88" t="str">
        <f t="shared" si="198"/>
        <v/>
      </c>
    </row>
    <row r="3164" spans="2:8" ht="11.25" customHeight="1" x14ac:dyDescent="0.2">
      <c r="B3164" s="91"/>
      <c r="C3164" s="92"/>
      <c r="D3164" s="293" t="str">
        <f t="shared" si="196"/>
        <v/>
      </c>
      <c r="E3164" s="91" t="str">
        <f t="shared" si="199"/>
        <v/>
      </c>
      <c r="F3164" s="295"/>
      <c r="G3164" s="88" t="str">
        <f t="shared" si="197"/>
        <v/>
      </c>
      <c r="H3164" s="88" t="str">
        <f t="shared" si="198"/>
        <v/>
      </c>
    </row>
    <row r="3165" spans="2:8" ht="11.25" customHeight="1" x14ac:dyDescent="0.2">
      <c r="B3165" s="91"/>
      <c r="C3165" s="92"/>
      <c r="D3165" s="293" t="str">
        <f t="shared" si="196"/>
        <v/>
      </c>
      <c r="E3165" s="91" t="str">
        <f t="shared" si="199"/>
        <v/>
      </c>
      <c r="F3165" s="295"/>
      <c r="G3165" s="88" t="str">
        <f t="shared" si="197"/>
        <v/>
      </c>
      <c r="H3165" s="88" t="str">
        <f t="shared" si="198"/>
        <v/>
      </c>
    </row>
    <row r="3166" spans="2:8" ht="11.25" customHeight="1" x14ac:dyDescent="0.2">
      <c r="B3166" s="91"/>
      <c r="C3166" s="92"/>
      <c r="D3166" s="293" t="str">
        <f t="shared" si="196"/>
        <v/>
      </c>
      <c r="E3166" s="91" t="str">
        <f t="shared" si="199"/>
        <v/>
      </c>
      <c r="F3166" s="295"/>
      <c r="G3166" s="88" t="str">
        <f t="shared" si="197"/>
        <v/>
      </c>
      <c r="H3166" s="88" t="str">
        <f t="shared" si="198"/>
        <v/>
      </c>
    </row>
    <row r="3167" spans="2:8" ht="11.25" customHeight="1" x14ac:dyDescent="0.2">
      <c r="B3167" s="91"/>
      <c r="C3167" s="92"/>
      <c r="D3167" s="293" t="str">
        <f t="shared" si="196"/>
        <v/>
      </c>
      <c r="E3167" s="91" t="str">
        <f t="shared" si="199"/>
        <v/>
      </c>
      <c r="F3167" s="295"/>
      <c r="G3167" s="88" t="str">
        <f t="shared" si="197"/>
        <v/>
      </c>
      <c r="H3167" s="88" t="str">
        <f t="shared" si="198"/>
        <v/>
      </c>
    </row>
    <row r="3168" spans="2:8" ht="11.25" customHeight="1" x14ac:dyDescent="0.2">
      <c r="B3168" s="91"/>
      <c r="C3168" s="92"/>
      <c r="D3168" s="293" t="str">
        <f t="shared" si="196"/>
        <v/>
      </c>
      <c r="E3168" s="91" t="str">
        <f t="shared" si="199"/>
        <v/>
      </c>
      <c r="F3168" s="295"/>
      <c r="G3168" s="88" t="str">
        <f t="shared" si="197"/>
        <v/>
      </c>
      <c r="H3168" s="88" t="str">
        <f t="shared" si="198"/>
        <v/>
      </c>
    </row>
    <row r="3169" spans="2:8" ht="11.25" customHeight="1" x14ac:dyDescent="0.2">
      <c r="B3169" s="91"/>
      <c r="C3169" s="92"/>
      <c r="D3169" s="293" t="str">
        <f t="shared" si="196"/>
        <v/>
      </c>
      <c r="E3169" s="91" t="str">
        <f t="shared" si="199"/>
        <v/>
      </c>
      <c r="F3169" s="295"/>
      <c r="G3169" s="88" t="str">
        <f t="shared" si="197"/>
        <v/>
      </c>
      <c r="H3169" s="88" t="str">
        <f t="shared" si="198"/>
        <v/>
      </c>
    </row>
    <row r="3170" spans="2:8" ht="11.25" customHeight="1" x14ac:dyDescent="0.2">
      <c r="B3170" s="91"/>
      <c r="C3170" s="92"/>
      <c r="D3170" s="293" t="str">
        <f t="shared" si="196"/>
        <v/>
      </c>
      <c r="E3170" s="91" t="str">
        <f t="shared" si="199"/>
        <v/>
      </c>
      <c r="F3170" s="295"/>
      <c r="G3170" s="88" t="str">
        <f t="shared" si="197"/>
        <v/>
      </c>
      <c r="H3170" s="88" t="str">
        <f t="shared" si="198"/>
        <v/>
      </c>
    </row>
    <row r="3171" spans="2:8" ht="11.25" customHeight="1" x14ac:dyDescent="0.2">
      <c r="B3171" s="91"/>
      <c r="C3171" s="92"/>
      <c r="D3171" s="293" t="str">
        <f t="shared" si="196"/>
        <v/>
      </c>
      <c r="E3171" s="91" t="str">
        <f t="shared" si="199"/>
        <v/>
      </c>
      <c r="F3171" s="295"/>
      <c r="G3171" s="88" t="str">
        <f t="shared" si="197"/>
        <v/>
      </c>
      <c r="H3171" s="88" t="str">
        <f t="shared" si="198"/>
        <v/>
      </c>
    </row>
    <row r="3172" spans="2:8" ht="11.25" customHeight="1" x14ac:dyDescent="0.2">
      <c r="B3172" s="91"/>
      <c r="C3172" s="92"/>
      <c r="D3172" s="293" t="str">
        <f t="shared" si="196"/>
        <v/>
      </c>
      <c r="E3172" s="91" t="str">
        <f t="shared" si="199"/>
        <v/>
      </c>
      <c r="F3172" s="295"/>
      <c r="G3172" s="88" t="str">
        <f t="shared" si="197"/>
        <v/>
      </c>
      <c r="H3172" s="88" t="str">
        <f t="shared" si="198"/>
        <v/>
      </c>
    </row>
    <row r="3173" spans="2:8" ht="11.25" customHeight="1" x14ac:dyDescent="0.2">
      <c r="B3173" s="91"/>
      <c r="C3173" s="92"/>
      <c r="D3173" s="293" t="str">
        <f t="shared" si="196"/>
        <v/>
      </c>
      <c r="E3173" s="91" t="str">
        <f t="shared" si="199"/>
        <v/>
      </c>
      <c r="F3173" s="295"/>
      <c r="G3173" s="88" t="str">
        <f t="shared" si="197"/>
        <v/>
      </c>
      <c r="H3173" s="88" t="str">
        <f t="shared" si="198"/>
        <v/>
      </c>
    </row>
    <row r="3174" spans="2:8" ht="11.25" customHeight="1" x14ac:dyDescent="0.2">
      <c r="B3174" s="91"/>
      <c r="C3174" s="92"/>
      <c r="D3174" s="293" t="str">
        <f t="shared" si="196"/>
        <v/>
      </c>
      <c r="E3174" s="91" t="str">
        <f t="shared" si="199"/>
        <v/>
      </c>
      <c r="F3174" s="295"/>
      <c r="G3174" s="88" t="str">
        <f t="shared" si="197"/>
        <v/>
      </c>
      <c r="H3174" s="88" t="str">
        <f t="shared" si="198"/>
        <v/>
      </c>
    </row>
    <row r="3175" spans="2:8" ht="11.25" customHeight="1" x14ac:dyDescent="0.2">
      <c r="B3175" s="91"/>
      <c r="C3175" s="92"/>
      <c r="D3175" s="293" t="str">
        <f t="shared" si="196"/>
        <v/>
      </c>
      <c r="E3175" s="91" t="str">
        <f t="shared" si="199"/>
        <v/>
      </c>
      <c r="F3175" s="295"/>
      <c r="G3175" s="88" t="str">
        <f t="shared" si="197"/>
        <v/>
      </c>
      <c r="H3175" s="88" t="str">
        <f t="shared" si="198"/>
        <v/>
      </c>
    </row>
    <row r="3176" spans="2:8" ht="11.25" customHeight="1" x14ac:dyDescent="0.2">
      <c r="B3176" s="91"/>
      <c r="C3176" s="92"/>
      <c r="D3176" s="293" t="str">
        <f t="shared" si="196"/>
        <v/>
      </c>
      <c r="E3176" s="91" t="str">
        <f t="shared" si="199"/>
        <v/>
      </c>
      <c r="F3176" s="295"/>
      <c r="G3176" s="88" t="str">
        <f t="shared" si="197"/>
        <v/>
      </c>
      <c r="H3176" s="88" t="str">
        <f t="shared" si="198"/>
        <v/>
      </c>
    </row>
    <row r="3177" spans="2:8" ht="11.25" customHeight="1" x14ac:dyDescent="0.2">
      <c r="B3177" s="91"/>
      <c r="C3177" s="92"/>
      <c r="D3177" s="293" t="str">
        <f t="shared" si="196"/>
        <v/>
      </c>
      <c r="E3177" s="91" t="str">
        <f t="shared" si="199"/>
        <v/>
      </c>
      <c r="F3177" s="295"/>
      <c r="G3177" s="88" t="str">
        <f t="shared" si="197"/>
        <v/>
      </c>
      <c r="H3177" s="88" t="str">
        <f t="shared" si="198"/>
        <v/>
      </c>
    </row>
    <row r="3178" spans="2:8" ht="11.25" customHeight="1" x14ac:dyDescent="0.2">
      <c r="B3178" s="91"/>
      <c r="C3178" s="92"/>
      <c r="D3178" s="293" t="str">
        <f t="shared" si="196"/>
        <v/>
      </c>
      <c r="E3178" s="91" t="str">
        <f t="shared" si="199"/>
        <v/>
      </c>
      <c r="F3178" s="295"/>
      <c r="G3178" s="88" t="str">
        <f t="shared" si="197"/>
        <v/>
      </c>
      <c r="H3178" s="88" t="str">
        <f t="shared" si="198"/>
        <v/>
      </c>
    </row>
    <row r="3179" spans="2:8" ht="11.25" customHeight="1" x14ac:dyDescent="0.2">
      <c r="B3179" s="91"/>
      <c r="C3179" s="92"/>
      <c r="D3179" s="293" t="str">
        <f t="shared" si="196"/>
        <v/>
      </c>
      <c r="E3179" s="91" t="str">
        <f t="shared" si="199"/>
        <v/>
      </c>
      <c r="F3179" s="295"/>
      <c r="G3179" s="88" t="str">
        <f t="shared" si="197"/>
        <v/>
      </c>
      <c r="H3179" s="88" t="str">
        <f t="shared" si="198"/>
        <v/>
      </c>
    </row>
    <row r="3180" spans="2:8" ht="11.25" customHeight="1" x14ac:dyDescent="0.2">
      <c r="B3180" s="91"/>
      <c r="C3180" s="92"/>
      <c r="D3180" s="293" t="str">
        <f t="shared" si="196"/>
        <v/>
      </c>
      <c r="E3180" s="91" t="str">
        <f t="shared" si="199"/>
        <v/>
      </c>
      <c r="F3180" s="295"/>
      <c r="G3180" s="88" t="str">
        <f t="shared" si="197"/>
        <v/>
      </c>
      <c r="H3180" s="88" t="str">
        <f t="shared" si="198"/>
        <v/>
      </c>
    </row>
    <row r="3181" spans="2:8" ht="11.25" customHeight="1" x14ac:dyDescent="0.2">
      <c r="B3181" s="91"/>
      <c r="C3181" s="92"/>
      <c r="D3181" s="293" t="str">
        <f t="shared" si="196"/>
        <v/>
      </c>
      <c r="E3181" s="91" t="str">
        <f t="shared" si="199"/>
        <v/>
      </c>
      <c r="F3181" s="295"/>
      <c r="G3181" s="88" t="str">
        <f t="shared" si="197"/>
        <v/>
      </c>
      <c r="H3181" s="88" t="str">
        <f t="shared" si="198"/>
        <v/>
      </c>
    </row>
    <row r="3182" spans="2:8" ht="11.25" customHeight="1" x14ac:dyDescent="0.2">
      <c r="B3182" s="91"/>
      <c r="C3182" s="92"/>
      <c r="D3182" s="293" t="str">
        <f t="shared" si="196"/>
        <v/>
      </c>
      <c r="E3182" s="91" t="str">
        <f t="shared" si="199"/>
        <v/>
      </c>
      <c r="F3182" s="295"/>
      <c r="G3182" s="88" t="str">
        <f t="shared" si="197"/>
        <v/>
      </c>
      <c r="H3182" s="88" t="str">
        <f t="shared" si="198"/>
        <v/>
      </c>
    </row>
    <row r="3183" spans="2:8" ht="11.25" customHeight="1" x14ac:dyDescent="0.2">
      <c r="B3183" s="91"/>
      <c r="C3183" s="92"/>
      <c r="D3183" s="293" t="str">
        <f t="shared" si="196"/>
        <v/>
      </c>
      <c r="E3183" s="91" t="str">
        <f t="shared" si="199"/>
        <v/>
      </c>
      <c r="F3183" s="295"/>
      <c r="G3183" s="88" t="str">
        <f t="shared" si="197"/>
        <v/>
      </c>
      <c r="H3183" s="88" t="str">
        <f t="shared" si="198"/>
        <v/>
      </c>
    </row>
    <row r="3184" spans="2:8" ht="11.25" customHeight="1" x14ac:dyDescent="0.2">
      <c r="B3184" s="91"/>
      <c r="C3184" s="92"/>
      <c r="D3184" s="293" t="str">
        <f t="shared" si="196"/>
        <v/>
      </c>
      <c r="E3184" s="91" t="str">
        <f t="shared" si="199"/>
        <v/>
      </c>
      <c r="F3184" s="295"/>
      <c r="G3184" s="88" t="str">
        <f t="shared" si="197"/>
        <v/>
      </c>
      <c r="H3184" s="88" t="str">
        <f t="shared" si="198"/>
        <v/>
      </c>
    </row>
    <row r="3185" spans="2:8" ht="11.25" customHeight="1" x14ac:dyDescent="0.2">
      <c r="B3185" s="91"/>
      <c r="C3185" s="92"/>
      <c r="D3185" s="293" t="str">
        <f t="shared" si="196"/>
        <v/>
      </c>
      <c r="E3185" s="91" t="str">
        <f t="shared" si="199"/>
        <v/>
      </c>
      <c r="F3185" s="295"/>
      <c r="G3185" s="88" t="str">
        <f t="shared" si="197"/>
        <v/>
      </c>
      <c r="H3185" s="88" t="str">
        <f t="shared" si="198"/>
        <v/>
      </c>
    </row>
    <row r="3186" spans="2:8" ht="11.25" customHeight="1" x14ac:dyDescent="0.2">
      <c r="B3186" s="91"/>
      <c r="C3186" s="92"/>
      <c r="D3186" s="293" t="str">
        <f t="shared" si="196"/>
        <v/>
      </c>
      <c r="E3186" s="91" t="str">
        <f t="shared" si="199"/>
        <v/>
      </c>
      <c r="F3186" s="295"/>
      <c r="G3186" s="88" t="str">
        <f t="shared" si="197"/>
        <v/>
      </c>
      <c r="H3186" s="88" t="str">
        <f t="shared" si="198"/>
        <v/>
      </c>
    </row>
    <row r="3187" spans="2:8" ht="11.25" customHeight="1" x14ac:dyDescent="0.2">
      <c r="B3187" s="91"/>
      <c r="C3187" s="92"/>
      <c r="D3187" s="293" t="str">
        <f t="shared" si="196"/>
        <v/>
      </c>
      <c r="E3187" s="91" t="str">
        <f t="shared" si="199"/>
        <v/>
      </c>
      <c r="F3187" s="295"/>
      <c r="G3187" s="88" t="str">
        <f t="shared" si="197"/>
        <v/>
      </c>
      <c r="H3187" s="88" t="str">
        <f t="shared" si="198"/>
        <v/>
      </c>
    </row>
    <row r="3188" spans="2:8" ht="11.25" customHeight="1" x14ac:dyDescent="0.2">
      <c r="B3188" s="91"/>
      <c r="C3188" s="92"/>
      <c r="D3188" s="293" t="str">
        <f t="shared" si="196"/>
        <v/>
      </c>
      <c r="E3188" s="91" t="str">
        <f t="shared" si="199"/>
        <v/>
      </c>
      <c r="F3188" s="295"/>
      <c r="G3188" s="88" t="str">
        <f t="shared" si="197"/>
        <v/>
      </c>
      <c r="H3188" s="88" t="str">
        <f t="shared" si="198"/>
        <v/>
      </c>
    </row>
    <row r="3189" spans="2:8" ht="11.25" customHeight="1" x14ac:dyDescent="0.2">
      <c r="B3189" s="91"/>
      <c r="C3189" s="92"/>
      <c r="D3189" s="293" t="str">
        <f t="shared" si="196"/>
        <v/>
      </c>
      <c r="E3189" s="91" t="str">
        <f t="shared" si="199"/>
        <v/>
      </c>
      <c r="F3189" s="295"/>
      <c r="G3189" s="88" t="str">
        <f t="shared" si="197"/>
        <v/>
      </c>
      <c r="H3189" s="88" t="str">
        <f t="shared" si="198"/>
        <v/>
      </c>
    </row>
    <row r="3190" spans="2:8" ht="11.25" customHeight="1" x14ac:dyDescent="0.2">
      <c r="B3190" s="91"/>
      <c r="C3190" s="92"/>
      <c r="D3190" s="293" t="str">
        <f t="shared" si="196"/>
        <v/>
      </c>
      <c r="E3190" s="91" t="str">
        <f t="shared" si="199"/>
        <v/>
      </c>
      <c r="F3190" s="295"/>
      <c r="G3190" s="88" t="str">
        <f t="shared" si="197"/>
        <v/>
      </c>
      <c r="H3190" s="88" t="str">
        <f t="shared" si="198"/>
        <v/>
      </c>
    </row>
    <row r="3191" spans="2:8" ht="11.25" customHeight="1" x14ac:dyDescent="0.2">
      <c r="B3191" s="91"/>
      <c r="C3191" s="92"/>
      <c r="D3191" s="293" t="str">
        <f t="shared" si="196"/>
        <v/>
      </c>
      <c r="E3191" s="91" t="str">
        <f t="shared" si="199"/>
        <v/>
      </c>
      <c r="F3191" s="295"/>
      <c r="G3191" s="88" t="str">
        <f t="shared" si="197"/>
        <v/>
      </c>
      <c r="H3191" s="88" t="str">
        <f t="shared" si="198"/>
        <v/>
      </c>
    </row>
    <row r="3192" spans="2:8" ht="11.25" customHeight="1" x14ac:dyDescent="0.2">
      <c r="B3192" s="91"/>
      <c r="C3192" s="92"/>
      <c r="D3192" s="293" t="str">
        <f t="shared" si="196"/>
        <v/>
      </c>
      <c r="E3192" s="91" t="str">
        <f t="shared" si="199"/>
        <v/>
      </c>
      <c r="F3192" s="295"/>
      <c r="G3192" s="88" t="str">
        <f t="shared" si="197"/>
        <v/>
      </c>
      <c r="H3192" s="88" t="str">
        <f t="shared" si="198"/>
        <v/>
      </c>
    </row>
    <row r="3193" spans="2:8" ht="11.25" customHeight="1" x14ac:dyDescent="0.2">
      <c r="B3193" s="91"/>
      <c r="C3193" s="92"/>
      <c r="D3193" s="293" t="str">
        <f t="shared" si="196"/>
        <v/>
      </c>
      <c r="E3193" s="91" t="str">
        <f t="shared" si="199"/>
        <v/>
      </c>
      <c r="F3193" s="295"/>
      <c r="G3193" s="88" t="str">
        <f t="shared" si="197"/>
        <v/>
      </c>
      <c r="H3193" s="88" t="str">
        <f t="shared" si="198"/>
        <v/>
      </c>
    </row>
    <row r="3194" spans="2:8" ht="11.25" customHeight="1" x14ac:dyDescent="0.2">
      <c r="B3194" s="91"/>
      <c r="C3194" s="92"/>
      <c r="D3194" s="293" t="str">
        <f t="shared" si="196"/>
        <v/>
      </c>
      <c r="E3194" s="91" t="str">
        <f t="shared" si="199"/>
        <v/>
      </c>
      <c r="F3194" s="295"/>
      <c r="G3194" s="88" t="str">
        <f t="shared" si="197"/>
        <v/>
      </c>
      <c r="H3194" s="88" t="str">
        <f t="shared" si="198"/>
        <v/>
      </c>
    </row>
    <row r="3195" spans="2:8" ht="11.25" customHeight="1" x14ac:dyDescent="0.2">
      <c r="B3195" s="91"/>
      <c r="C3195" s="92"/>
      <c r="D3195" s="293" t="str">
        <f t="shared" si="196"/>
        <v/>
      </c>
      <c r="E3195" s="91" t="str">
        <f t="shared" si="199"/>
        <v/>
      </c>
      <c r="F3195" s="295"/>
      <c r="G3195" s="88" t="str">
        <f t="shared" si="197"/>
        <v/>
      </c>
      <c r="H3195" s="88" t="str">
        <f t="shared" si="198"/>
        <v/>
      </c>
    </row>
    <row r="3196" spans="2:8" ht="11.25" customHeight="1" x14ac:dyDescent="0.2">
      <c r="B3196" s="91"/>
      <c r="C3196" s="92"/>
      <c r="D3196" s="293" t="str">
        <f t="shared" si="196"/>
        <v/>
      </c>
      <c r="E3196" s="91" t="str">
        <f t="shared" si="199"/>
        <v/>
      </c>
      <c r="F3196" s="295"/>
      <c r="G3196" s="88" t="str">
        <f t="shared" si="197"/>
        <v/>
      </c>
      <c r="H3196" s="88" t="str">
        <f t="shared" si="198"/>
        <v/>
      </c>
    </row>
    <row r="3197" spans="2:8" ht="11.25" customHeight="1" x14ac:dyDescent="0.2">
      <c r="B3197" s="91"/>
      <c r="C3197" s="92"/>
      <c r="D3197" s="293" t="str">
        <f t="shared" si="196"/>
        <v/>
      </c>
      <c r="E3197" s="91" t="str">
        <f t="shared" si="199"/>
        <v/>
      </c>
      <c r="F3197" s="295"/>
      <c r="G3197" s="88" t="str">
        <f t="shared" si="197"/>
        <v/>
      </c>
      <c r="H3197" s="88" t="str">
        <f t="shared" si="198"/>
        <v/>
      </c>
    </row>
    <row r="3198" spans="2:8" ht="11.25" customHeight="1" x14ac:dyDescent="0.2">
      <c r="B3198" s="91"/>
      <c r="C3198" s="92"/>
      <c r="D3198" s="293" t="str">
        <f t="shared" si="196"/>
        <v/>
      </c>
      <c r="E3198" s="91" t="str">
        <f t="shared" si="199"/>
        <v/>
      </c>
      <c r="F3198" s="295"/>
      <c r="G3198" s="88" t="str">
        <f t="shared" si="197"/>
        <v/>
      </c>
      <c r="H3198" s="88" t="str">
        <f t="shared" si="198"/>
        <v/>
      </c>
    </row>
    <row r="3199" spans="2:8" ht="11.25" customHeight="1" x14ac:dyDescent="0.2">
      <c r="B3199" s="91"/>
      <c r="C3199" s="92"/>
      <c r="D3199" s="293" t="str">
        <f t="shared" si="196"/>
        <v/>
      </c>
      <c r="E3199" s="91" t="str">
        <f t="shared" si="199"/>
        <v/>
      </c>
      <c r="F3199" s="295"/>
      <c r="G3199" s="88" t="str">
        <f t="shared" si="197"/>
        <v/>
      </c>
      <c r="H3199" s="88" t="str">
        <f t="shared" si="198"/>
        <v/>
      </c>
    </row>
    <row r="3200" spans="2:8" ht="11.25" customHeight="1" x14ac:dyDescent="0.2">
      <c r="B3200" s="91"/>
      <c r="C3200" s="92"/>
      <c r="D3200" s="293" t="str">
        <f t="shared" si="196"/>
        <v/>
      </c>
      <c r="E3200" s="91" t="str">
        <f t="shared" si="199"/>
        <v/>
      </c>
      <c r="F3200" s="295"/>
      <c r="G3200" s="88" t="str">
        <f t="shared" si="197"/>
        <v/>
      </c>
      <c r="H3200" s="88" t="str">
        <f t="shared" si="198"/>
        <v/>
      </c>
    </row>
    <row r="3201" spans="2:8" ht="11.25" customHeight="1" x14ac:dyDescent="0.2">
      <c r="B3201" s="91"/>
      <c r="C3201" s="92"/>
      <c r="D3201" s="293" t="str">
        <f t="shared" si="196"/>
        <v/>
      </c>
      <c r="E3201" s="91" t="str">
        <f t="shared" si="199"/>
        <v/>
      </c>
      <c r="F3201" s="295"/>
      <c r="G3201" s="88" t="str">
        <f t="shared" si="197"/>
        <v/>
      </c>
      <c r="H3201" s="88" t="str">
        <f t="shared" si="198"/>
        <v/>
      </c>
    </row>
    <row r="3202" spans="2:8" ht="11.25" customHeight="1" x14ac:dyDescent="0.2">
      <c r="B3202" s="91"/>
      <c r="C3202" s="92"/>
      <c r="D3202" s="293" t="str">
        <f t="shared" si="196"/>
        <v/>
      </c>
      <c r="E3202" s="91" t="str">
        <f t="shared" si="199"/>
        <v/>
      </c>
      <c r="F3202" s="295"/>
      <c r="G3202" s="88" t="str">
        <f t="shared" si="197"/>
        <v/>
      </c>
      <c r="H3202" s="88" t="str">
        <f t="shared" si="198"/>
        <v/>
      </c>
    </row>
    <row r="3203" spans="2:8" ht="11.25" customHeight="1" x14ac:dyDescent="0.2">
      <c r="B3203" s="91"/>
      <c r="C3203" s="92"/>
      <c r="D3203" s="293" t="str">
        <f t="shared" si="196"/>
        <v/>
      </c>
      <c r="E3203" s="91" t="str">
        <f t="shared" si="199"/>
        <v/>
      </c>
      <c r="F3203" s="295"/>
      <c r="G3203" s="88" t="str">
        <f t="shared" si="197"/>
        <v/>
      </c>
      <c r="H3203" s="88" t="str">
        <f t="shared" si="198"/>
        <v/>
      </c>
    </row>
    <row r="3204" spans="2:8" ht="11.25" customHeight="1" x14ac:dyDescent="0.2">
      <c r="B3204" s="91"/>
      <c r="C3204" s="92"/>
      <c r="D3204" s="293" t="str">
        <f t="shared" si="196"/>
        <v/>
      </c>
      <c r="E3204" s="91" t="str">
        <f t="shared" si="199"/>
        <v/>
      </c>
      <c r="F3204" s="295"/>
      <c r="G3204" s="88" t="str">
        <f t="shared" si="197"/>
        <v/>
      </c>
      <c r="H3204" s="88" t="str">
        <f t="shared" si="198"/>
        <v/>
      </c>
    </row>
    <row r="3205" spans="2:8" ht="11.25" customHeight="1" x14ac:dyDescent="0.2">
      <c r="B3205" s="91"/>
      <c r="C3205" s="92"/>
      <c r="D3205" s="293" t="str">
        <f t="shared" si="196"/>
        <v/>
      </c>
      <c r="E3205" s="91" t="str">
        <f t="shared" si="199"/>
        <v/>
      </c>
      <c r="F3205" s="295"/>
      <c r="G3205" s="88" t="str">
        <f t="shared" si="197"/>
        <v/>
      </c>
      <c r="H3205" s="88" t="str">
        <f t="shared" si="198"/>
        <v/>
      </c>
    </row>
    <row r="3206" spans="2:8" ht="11.25" customHeight="1" x14ac:dyDescent="0.2">
      <c r="B3206" s="91"/>
      <c r="C3206" s="92"/>
      <c r="D3206" s="293" t="str">
        <f t="shared" si="196"/>
        <v/>
      </c>
      <c r="E3206" s="91" t="str">
        <f t="shared" si="199"/>
        <v/>
      </c>
      <c r="F3206" s="295"/>
      <c r="G3206" s="88" t="str">
        <f t="shared" si="197"/>
        <v/>
      </c>
      <c r="H3206" s="88" t="str">
        <f t="shared" si="198"/>
        <v/>
      </c>
    </row>
    <row r="3207" spans="2:8" ht="11.25" customHeight="1" x14ac:dyDescent="0.2">
      <c r="B3207" s="91"/>
      <c r="C3207" s="92"/>
      <c r="D3207" s="293" t="str">
        <f t="shared" si="196"/>
        <v/>
      </c>
      <c r="E3207" s="91" t="str">
        <f t="shared" si="199"/>
        <v/>
      </c>
      <c r="F3207" s="295"/>
      <c r="G3207" s="88" t="str">
        <f t="shared" si="197"/>
        <v/>
      </c>
      <c r="H3207" s="88" t="str">
        <f t="shared" si="198"/>
        <v/>
      </c>
    </row>
    <row r="3208" spans="2:8" ht="11.25" customHeight="1" x14ac:dyDescent="0.2">
      <c r="B3208" s="91"/>
      <c r="C3208" s="92"/>
      <c r="D3208" s="293" t="str">
        <f t="shared" si="196"/>
        <v/>
      </c>
      <c r="E3208" s="91" t="str">
        <f t="shared" si="199"/>
        <v/>
      </c>
      <c r="F3208" s="295"/>
      <c r="G3208" s="88" t="str">
        <f t="shared" si="197"/>
        <v/>
      </c>
      <c r="H3208" s="88" t="str">
        <f t="shared" si="198"/>
        <v/>
      </c>
    </row>
    <row r="3209" spans="2:8" ht="11.25" customHeight="1" x14ac:dyDescent="0.2">
      <c r="B3209" s="91"/>
      <c r="C3209" s="92"/>
      <c r="D3209" s="293" t="str">
        <f t="shared" si="196"/>
        <v/>
      </c>
      <c r="E3209" s="91" t="str">
        <f t="shared" si="199"/>
        <v/>
      </c>
      <c r="F3209" s="295"/>
      <c r="G3209" s="88" t="str">
        <f t="shared" si="197"/>
        <v/>
      </c>
      <c r="H3209" s="88" t="str">
        <f t="shared" si="198"/>
        <v/>
      </c>
    </row>
    <row r="3210" spans="2:8" ht="11.25" customHeight="1" x14ac:dyDescent="0.2">
      <c r="B3210" s="91"/>
      <c r="C3210" s="92"/>
      <c r="D3210" s="293" t="str">
        <f t="shared" si="196"/>
        <v/>
      </c>
      <c r="E3210" s="91" t="str">
        <f t="shared" si="199"/>
        <v/>
      </c>
      <c r="F3210" s="295"/>
      <c r="G3210" s="88" t="str">
        <f t="shared" si="197"/>
        <v/>
      </c>
      <c r="H3210" s="88" t="str">
        <f t="shared" si="198"/>
        <v/>
      </c>
    </row>
    <row r="3211" spans="2:8" ht="11.25" customHeight="1" x14ac:dyDescent="0.2">
      <c r="B3211" s="91"/>
      <c r="C3211" s="92"/>
      <c r="D3211" s="293" t="str">
        <f t="shared" si="196"/>
        <v/>
      </c>
      <c r="E3211" s="91" t="str">
        <f t="shared" si="199"/>
        <v/>
      </c>
      <c r="F3211" s="295"/>
      <c r="G3211" s="88" t="str">
        <f t="shared" si="197"/>
        <v/>
      </c>
      <c r="H3211" s="88" t="str">
        <f t="shared" si="198"/>
        <v/>
      </c>
    </row>
    <row r="3212" spans="2:8" ht="11.25" customHeight="1" x14ac:dyDescent="0.2">
      <c r="B3212" s="91"/>
      <c r="C3212" s="92"/>
      <c r="D3212" s="293" t="str">
        <f t="shared" si="196"/>
        <v/>
      </c>
      <c r="E3212" s="91" t="str">
        <f t="shared" si="199"/>
        <v/>
      </c>
      <c r="F3212" s="295"/>
      <c r="G3212" s="88" t="str">
        <f t="shared" si="197"/>
        <v/>
      </c>
      <c r="H3212" s="88" t="str">
        <f t="shared" si="198"/>
        <v/>
      </c>
    </row>
    <row r="3213" spans="2:8" ht="11.25" customHeight="1" x14ac:dyDescent="0.2">
      <c r="B3213" s="91"/>
      <c r="C3213" s="92"/>
      <c r="D3213" s="293" t="str">
        <f t="shared" si="196"/>
        <v/>
      </c>
      <c r="E3213" s="91" t="str">
        <f t="shared" si="199"/>
        <v/>
      </c>
      <c r="F3213" s="295"/>
      <c r="G3213" s="88" t="str">
        <f t="shared" si="197"/>
        <v/>
      </c>
      <c r="H3213" s="88" t="str">
        <f t="shared" si="198"/>
        <v/>
      </c>
    </row>
    <row r="3214" spans="2:8" ht="11.25" customHeight="1" x14ac:dyDescent="0.2">
      <c r="B3214" s="91"/>
      <c r="C3214" s="92"/>
      <c r="D3214" s="293" t="str">
        <f t="shared" si="196"/>
        <v/>
      </c>
      <c r="E3214" s="91" t="str">
        <f t="shared" si="199"/>
        <v/>
      </c>
      <c r="F3214" s="295"/>
      <c r="G3214" s="88" t="str">
        <f t="shared" si="197"/>
        <v/>
      </c>
      <c r="H3214" s="88" t="str">
        <f t="shared" si="198"/>
        <v/>
      </c>
    </row>
    <row r="3215" spans="2:8" ht="11.25" customHeight="1" x14ac:dyDescent="0.2">
      <c r="B3215" s="91"/>
      <c r="C3215" s="92"/>
      <c r="D3215" s="293" t="str">
        <f t="shared" si="196"/>
        <v/>
      </c>
      <c r="E3215" s="91" t="str">
        <f t="shared" si="199"/>
        <v/>
      </c>
      <c r="F3215" s="295"/>
      <c r="G3215" s="88" t="str">
        <f t="shared" si="197"/>
        <v/>
      </c>
      <c r="H3215" s="88" t="str">
        <f t="shared" si="198"/>
        <v/>
      </c>
    </row>
    <row r="3216" spans="2:8" ht="11.25" customHeight="1" x14ac:dyDescent="0.2">
      <c r="B3216" s="91"/>
      <c r="C3216" s="92"/>
      <c r="D3216" s="293" t="str">
        <f t="shared" si="196"/>
        <v/>
      </c>
      <c r="E3216" s="91" t="str">
        <f t="shared" si="199"/>
        <v/>
      </c>
      <c r="F3216" s="295"/>
      <c r="G3216" s="88" t="str">
        <f t="shared" si="197"/>
        <v/>
      </c>
      <c r="H3216" s="88" t="str">
        <f t="shared" si="198"/>
        <v/>
      </c>
    </row>
    <row r="3217" spans="2:8" ht="11.25" customHeight="1" x14ac:dyDescent="0.2">
      <c r="B3217" s="91"/>
      <c r="C3217" s="92"/>
      <c r="D3217" s="293" t="str">
        <f t="shared" si="196"/>
        <v/>
      </c>
      <c r="E3217" s="91" t="str">
        <f t="shared" si="199"/>
        <v/>
      </c>
      <c r="F3217" s="295"/>
      <c r="G3217" s="88" t="str">
        <f t="shared" si="197"/>
        <v/>
      </c>
      <c r="H3217" s="88" t="str">
        <f t="shared" si="198"/>
        <v/>
      </c>
    </row>
    <row r="3218" spans="2:8" ht="11.25" customHeight="1" x14ac:dyDescent="0.2">
      <c r="B3218" s="91"/>
      <c r="C3218" s="92"/>
      <c r="D3218" s="293" t="str">
        <f t="shared" si="196"/>
        <v/>
      </c>
      <c r="E3218" s="91" t="str">
        <f t="shared" si="199"/>
        <v/>
      </c>
      <c r="F3218" s="295"/>
      <c r="G3218" s="88" t="str">
        <f t="shared" si="197"/>
        <v/>
      </c>
      <c r="H3218" s="88" t="str">
        <f t="shared" si="198"/>
        <v/>
      </c>
    </row>
    <row r="3219" spans="2:8" ht="11.25" customHeight="1" x14ac:dyDescent="0.2">
      <c r="B3219" s="91"/>
      <c r="C3219" s="92"/>
      <c r="D3219" s="293" t="str">
        <f t="shared" si="196"/>
        <v/>
      </c>
      <c r="E3219" s="91" t="str">
        <f t="shared" si="199"/>
        <v/>
      </c>
      <c r="F3219" s="295"/>
      <c r="G3219" s="88" t="str">
        <f t="shared" si="197"/>
        <v/>
      </c>
      <c r="H3219" s="88" t="str">
        <f t="shared" si="198"/>
        <v/>
      </c>
    </row>
    <row r="3220" spans="2:8" ht="11.25" customHeight="1" x14ac:dyDescent="0.2">
      <c r="B3220" s="91"/>
      <c r="C3220" s="92"/>
      <c r="D3220" s="293" t="str">
        <f t="shared" si="196"/>
        <v/>
      </c>
      <c r="E3220" s="91" t="str">
        <f t="shared" si="199"/>
        <v/>
      </c>
      <c r="F3220" s="295"/>
      <c r="G3220" s="88" t="str">
        <f t="shared" si="197"/>
        <v/>
      </c>
      <c r="H3220" s="88" t="str">
        <f t="shared" si="198"/>
        <v/>
      </c>
    </row>
    <row r="3221" spans="2:8" ht="11.25" customHeight="1" x14ac:dyDescent="0.2">
      <c r="B3221" s="91"/>
      <c r="C3221" s="92"/>
      <c r="D3221" s="293" t="str">
        <f t="shared" si="196"/>
        <v/>
      </c>
      <c r="E3221" s="91" t="str">
        <f t="shared" si="199"/>
        <v/>
      </c>
      <c r="F3221" s="295"/>
      <c r="G3221" s="88" t="str">
        <f t="shared" si="197"/>
        <v/>
      </c>
      <c r="H3221" s="88" t="str">
        <f t="shared" si="198"/>
        <v/>
      </c>
    </row>
    <row r="3222" spans="2:8" ht="11.25" customHeight="1" x14ac:dyDescent="0.2">
      <c r="B3222" s="91"/>
      <c r="C3222" s="92"/>
      <c r="D3222" s="293" t="str">
        <f t="shared" si="196"/>
        <v/>
      </c>
      <c r="E3222" s="91" t="str">
        <f t="shared" si="199"/>
        <v/>
      </c>
      <c r="F3222" s="295"/>
      <c r="G3222" s="88" t="str">
        <f t="shared" si="197"/>
        <v/>
      </c>
      <c r="H3222" s="88" t="str">
        <f t="shared" si="198"/>
        <v/>
      </c>
    </row>
    <row r="3223" spans="2:8" ht="11.25" customHeight="1" x14ac:dyDescent="0.2">
      <c r="B3223" s="91"/>
      <c r="C3223" s="92"/>
      <c r="D3223" s="293" t="str">
        <f t="shared" si="196"/>
        <v/>
      </c>
      <c r="E3223" s="91" t="str">
        <f t="shared" si="199"/>
        <v/>
      </c>
      <c r="F3223" s="295"/>
      <c r="G3223" s="88" t="str">
        <f t="shared" si="197"/>
        <v/>
      </c>
      <c r="H3223" s="88" t="str">
        <f t="shared" si="198"/>
        <v/>
      </c>
    </row>
    <row r="3224" spans="2:8" ht="11.25" customHeight="1" x14ac:dyDescent="0.2">
      <c r="B3224" s="91"/>
      <c r="C3224" s="92"/>
      <c r="D3224" s="293" t="str">
        <f t="shared" ref="D3224:D3287" si="200">IF($B3224="","","SP_LASTSALEPRICE")</f>
        <v/>
      </c>
      <c r="E3224" s="91" t="str">
        <f t="shared" si="199"/>
        <v/>
      </c>
      <c r="F3224" s="295"/>
      <c r="G3224" s="88" t="str">
        <f t="shared" ref="G3224:G3287" si="201">IF(OR($C3224="",$C3225=""),"",IFERROR((C3224/C3225-1)*100,0))</f>
        <v/>
      </c>
      <c r="H3224" s="88" t="str">
        <f t="shared" ref="H3224:H3287" si="202">IF(OR($F3224="",$F3225=""),"",IFERROR((F3224/F3225-1)*100,0))</f>
        <v/>
      </c>
    </row>
    <row r="3225" spans="2:8" ht="11.25" customHeight="1" x14ac:dyDescent="0.2">
      <c r="B3225" s="91"/>
      <c r="C3225" s="92"/>
      <c r="D3225" s="293" t="str">
        <f t="shared" si="200"/>
        <v/>
      </c>
      <c r="E3225" s="91" t="str">
        <f t="shared" ref="E3225:E3288" si="203">IF($B3225="","",IF(WEEKDAY($B3225,11)=6,$B3225-1,IF(WEEKDAY($B3225,11)=7,$B3225-2,$B3225)))</f>
        <v/>
      </c>
      <c r="F3225" s="295"/>
      <c r="G3225" s="88" t="str">
        <f t="shared" si="201"/>
        <v/>
      </c>
      <c r="H3225" s="88" t="str">
        <f t="shared" si="202"/>
        <v/>
      </c>
    </row>
    <row r="3226" spans="2:8" ht="11.25" customHeight="1" x14ac:dyDescent="0.2">
      <c r="B3226" s="91"/>
      <c r="C3226" s="92"/>
      <c r="D3226" s="293" t="str">
        <f t="shared" si="200"/>
        <v/>
      </c>
      <c r="E3226" s="91" t="str">
        <f t="shared" si="203"/>
        <v/>
      </c>
      <c r="F3226" s="295"/>
      <c r="G3226" s="88" t="str">
        <f t="shared" si="201"/>
        <v/>
      </c>
      <c r="H3226" s="88" t="str">
        <f t="shared" si="202"/>
        <v/>
      </c>
    </row>
    <row r="3227" spans="2:8" ht="11.25" customHeight="1" x14ac:dyDescent="0.2">
      <c r="B3227" s="91"/>
      <c r="C3227" s="92"/>
      <c r="D3227" s="293" t="str">
        <f t="shared" si="200"/>
        <v/>
      </c>
      <c r="E3227" s="91" t="str">
        <f t="shared" si="203"/>
        <v/>
      </c>
      <c r="F3227" s="295"/>
      <c r="G3227" s="88" t="str">
        <f t="shared" si="201"/>
        <v/>
      </c>
      <c r="H3227" s="88" t="str">
        <f t="shared" si="202"/>
        <v/>
      </c>
    </row>
    <row r="3228" spans="2:8" ht="11.25" customHeight="1" x14ac:dyDescent="0.2">
      <c r="B3228" s="91"/>
      <c r="C3228" s="92"/>
      <c r="D3228" s="293" t="str">
        <f t="shared" si="200"/>
        <v/>
      </c>
      <c r="E3228" s="91" t="str">
        <f t="shared" si="203"/>
        <v/>
      </c>
      <c r="F3228" s="295"/>
      <c r="G3228" s="88" t="str">
        <f t="shared" si="201"/>
        <v/>
      </c>
      <c r="H3228" s="88" t="str">
        <f t="shared" si="202"/>
        <v/>
      </c>
    </row>
    <row r="3229" spans="2:8" ht="11.25" customHeight="1" x14ac:dyDescent="0.2">
      <c r="B3229" s="91"/>
      <c r="C3229" s="92"/>
      <c r="D3229" s="293" t="str">
        <f t="shared" si="200"/>
        <v/>
      </c>
      <c r="E3229" s="91" t="str">
        <f t="shared" si="203"/>
        <v/>
      </c>
      <c r="F3229" s="295"/>
      <c r="G3229" s="88" t="str">
        <f t="shared" si="201"/>
        <v/>
      </c>
      <c r="H3229" s="88" t="str">
        <f t="shared" si="202"/>
        <v/>
      </c>
    </row>
    <row r="3230" spans="2:8" ht="11.25" customHeight="1" x14ac:dyDescent="0.2">
      <c r="B3230" s="91"/>
      <c r="C3230" s="92"/>
      <c r="D3230" s="293" t="str">
        <f t="shared" si="200"/>
        <v/>
      </c>
      <c r="E3230" s="91" t="str">
        <f t="shared" si="203"/>
        <v/>
      </c>
      <c r="F3230" s="295"/>
      <c r="G3230" s="88" t="str">
        <f t="shared" si="201"/>
        <v/>
      </c>
      <c r="H3230" s="88" t="str">
        <f t="shared" si="202"/>
        <v/>
      </c>
    </row>
    <row r="3231" spans="2:8" ht="11.25" customHeight="1" x14ac:dyDescent="0.2">
      <c r="B3231" s="91"/>
      <c r="C3231" s="92"/>
      <c r="D3231" s="293" t="str">
        <f t="shared" si="200"/>
        <v/>
      </c>
      <c r="E3231" s="91" t="str">
        <f t="shared" si="203"/>
        <v/>
      </c>
      <c r="F3231" s="295"/>
      <c r="G3231" s="88" t="str">
        <f t="shared" si="201"/>
        <v/>
      </c>
      <c r="H3231" s="88" t="str">
        <f t="shared" si="202"/>
        <v/>
      </c>
    </row>
    <row r="3232" spans="2:8" ht="11.25" customHeight="1" x14ac:dyDescent="0.2">
      <c r="B3232" s="91"/>
      <c r="C3232" s="92"/>
      <c r="D3232" s="293" t="str">
        <f t="shared" si="200"/>
        <v/>
      </c>
      <c r="E3232" s="91" t="str">
        <f t="shared" si="203"/>
        <v/>
      </c>
      <c r="F3232" s="295"/>
      <c r="G3232" s="88" t="str">
        <f t="shared" si="201"/>
        <v/>
      </c>
      <c r="H3232" s="88" t="str">
        <f t="shared" si="202"/>
        <v/>
      </c>
    </row>
    <row r="3233" spans="2:8" ht="11.25" customHeight="1" x14ac:dyDescent="0.2">
      <c r="B3233" s="91"/>
      <c r="C3233" s="92"/>
      <c r="D3233" s="293" t="str">
        <f t="shared" si="200"/>
        <v/>
      </c>
      <c r="E3233" s="91" t="str">
        <f t="shared" si="203"/>
        <v/>
      </c>
      <c r="F3233" s="295"/>
      <c r="G3233" s="88" t="str">
        <f t="shared" si="201"/>
        <v/>
      </c>
      <c r="H3233" s="88" t="str">
        <f t="shared" si="202"/>
        <v/>
      </c>
    </row>
    <row r="3234" spans="2:8" ht="11.25" customHeight="1" x14ac:dyDescent="0.2">
      <c r="B3234" s="91"/>
      <c r="C3234" s="92"/>
      <c r="D3234" s="293" t="str">
        <f t="shared" si="200"/>
        <v/>
      </c>
      <c r="E3234" s="91" t="str">
        <f t="shared" si="203"/>
        <v/>
      </c>
      <c r="F3234" s="295"/>
      <c r="G3234" s="88" t="str">
        <f t="shared" si="201"/>
        <v/>
      </c>
      <c r="H3234" s="88" t="str">
        <f t="shared" si="202"/>
        <v/>
      </c>
    </row>
    <row r="3235" spans="2:8" ht="11.25" customHeight="1" x14ac:dyDescent="0.2">
      <c r="B3235" s="91"/>
      <c r="C3235" s="92"/>
      <c r="D3235" s="293" t="str">
        <f t="shared" si="200"/>
        <v/>
      </c>
      <c r="E3235" s="91" t="str">
        <f t="shared" si="203"/>
        <v/>
      </c>
      <c r="F3235" s="295"/>
      <c r="G3235" s="88" t="str">
        <f t="shared" si="201"/>
        <v/>
      </c>
      <c r="H3235" s="88" t="str">
        <f t="shared" si="202"/>
        <v/>
      </c>
    </row>
    <row r="3236" spans="2:8" ht="11.25" customHeight="1" x14ac:dyDescent="0.2">
      <c r="B3236" s="91"/>
      <c r="C3236" s="92"/>
      <c r="D3236" s="293" t="str">
        <f t="shared" si="200"/>
        <v/>
      </c>
      <c r="E3236" s="91" t="str">
        <f t="shared" si="203"/>
        <v/>
      </c>
      <c r="F3236" s="295"/>
      <c r="G3236" s="88" t="str">
        <f t="shared" si="201"/>
        <v/>
      </c>
      <c r="H3236" s="88" t="str">
        <f t="shared" si="202"/>
        <v/>
      </c>
    </row>
    <row r="3237" spans="2:8" ht="11.25" customHeight="1" x14ac:dyDescent="0.2">
      <c r="B3237" s="91"/>
      <c r="C3237" s="92"/>
      <c r="D3237" s="293" t="str">
        <f t="shared" si="200"/>
        <v/>
      </c>
      <c r="E3237" s="91" t="str">
        <f t="shared" si="203"/>
        <v/>
      </c>
      <c r="F3237" s="295"/>
      <c r="G3237" s="88" t="str">
        <f t="shared" si="201"/>
        <v/>
      </c>
      <c r="H3237" s="88" t="str">
        <f t="shared" si="202"/>
        <v/>
      </c>
    </row>
    <row r="3238" spans="2:8" ht="11.25" customHeight="1" x14ac:dyDescent="0.2">
      <c r="B3238" s="91"/>
      <c r="C3238" s="92"/>
      <c r="D3238" s="293" t="str">
        <f t="shared" si="200"/>
        <v/>
      </c>
      <c r="E3238" s="91" t="str">
        <f t="shared" si="203"/>
        <v/>
      </c>
      <c r="F3238" s="295"/>
      <c r="G3238" s="88" t="str">
        <f t="shared" si="201"/>
        <v/>
      </c>
      <c r="H3238" s="88" t="str">
        <f t="shared" si="202"/>
        <v/>
      </c>
    </row>
    <row r="3239" spans="2:8" ht="11.25" customHeight="1" x14ac:dyDescent="0.2">
      <c r="B3239" s="91"/>
      <c r="C3239" s="92"/>
      <c r="D3239" s="293" t="str">
        <f t="shared" si="200"/>
        <v/>
      </c>
      <c r="E3239" s="91" t="str">
        <f t="shared" si="203"/>
        <v/>
      </c>
      <c r="F3239" s="295"/>
      <c r="G3239" s="88" t="str">
        <f t="shared" si="201"/>
        <v/>
      </c>
      <c r="H3239" s="88" t="str">
        <f t="shared" si="202"/>
        <v/>
      </c>
    </row>
    <row r="3240" spans="2:8" ht="11.25" customHeight="1" x14ac:dyDescent="0.2">
      <c r="B3240" s="91"/>
      <c r="C3240" s="92"/>
      <c r="D3240" s="293" t="str">
        <f t="shared" si="200"/>
        <v/>
      </c>
      <c r="E3240" s="91" t="str">
        <f t="shared" si="203"/>
        <v/>
      </c>
      <c r="F3240" s="295"/>
      <c r="G3240" s="88" t="str">
        <f t="shared" si="201"/>
        <v/>
      </c>
      <c r="H3240" s="88" t="str">
        <f t="shared" si="202"/>
        <v/>
      </c>
    </row>
    <row r="3241" spans="2:8" ht="11.25" customHeight="1" x14ac:dyDescent="0.2">
      <c r="B3241" s="91"/>
      <c r="C3241" s="92"/>
      <c r="D3241" s="293" t="str">
        <f t="shared" si="200"/>
        <v/>
      </c>
      <c r="E3241" s="91" t="str">
        <f t="shared" si="203"/>
        <v/>
      </c>
      <c r="F3241" s="295"/>
      <c r="G3241" s="88" t="str">
        <f t="shared" si="201"/>
        <v/>
      </c>
      <c r="H3241" s="88" t="str">
        <f t="shared" si="202"/>
        <v/>
      </c>
    </row>
    <row r="3242" spans="2:8" ht="11.25" customHeight="1" x14ac:dyDescent="0.2">
      <c r="B3242" s="91"/>
      <c r="C3242" s="92"/>
      <c r="D3242" s="293" t="str">
        <f t="shared" si="200"/>
        <v/>
      </c>
      <c r="E3242" s="91" t="str">
        <f t="shared" si="203"/>
        <v/>
      </c>
      <c r="F3242" s="295"/>
      <c r="G3242" s="88" t="str">
        <f t="shared" si="201"/>
        <v/>
      </c>
      <c r="H3242" s="88" t="str">
        <f t="shared" si="202"/>
        <v/>
      </c>
    </row>
    <row r="3243" spans="2:8" ht="11.25" customHeight="1" x14ac:dyDescent="0.2">
      <c r="B3243" s="91"/>
      <c r="C3243" s="92"/>
      <c r="D3243" s="293" t="str">
        <f t="shared" si="200"/>
        <v/>
      </c>
      <c r="E3243" s="91" t="str">
        <f t="shared" si="203"/>
        <v/>
      </c>
      <c r="F3243" s="295"/>
      <c r="G3243" s="88" t="str">
        <f t="shared" si="201"/>
        <v/>
      </c>
      <c r="H3243" s="88" t="str">
        <f t="shared" si="202"/>
        <v/>
      </c>
    </row>
    <row r="3244" spans="2:8" ht="11.25" customHeight="1" x14ac:dyDescent="0.2">
      <c r="B3244" s="91"/>
      <c r="C3244" s="92"/>
      <c r="D3244" s="293" t="str">
        <f t="shared" si="200"/>
        <v/>
      </c>
      <c r="E3244" s="91" t="str">
        <f t="shared" si="203"/>
        <v/>
      </c>
      <c r="F3244" s="295"/>
      <c r="G3244" s="88" t="str">
        <f t="shared" si="201"/>
        <v/>
      </c>
      <c r="H3244" s="88" t="str">
        <f t="shared" si="202"/>
        <v/>
      </c>
    </row>
    <row r="3245" spans="2:8" ht="11.25" customHeight="1" x14ac:dyDescent="0.2">
      <c r="B3245" s="91"/>
      <c r="C3245" s="92"/>
      <c r="D3245" s="293" t="str">
        <f t="shared" si="200"/>
        <v/>
      </c>
      <c r="E3245" s="91" t="str">
        <f t="shared" si="203"/>
        <v/>
      </c>
      <c r="F3245" s="295"/>
      <c r="G3245" s="88" t="str">
        <f t="shared" si="201"/>
        <v/>
      </c>
      <c r="H3245" s="88" t="str">
        <f t="shared" si="202"/>
        <v/>
      </c>
    </row>
    <row r="3246" spans="2:8" ht="11.25" customHeight="1" x14ac:dyDescent="0.2">
      <c r="B3246" s="91"/>
      <c r="C3246" s="92"/>
      <c r="D3246" s="293" t="str">
        <f t="shared" si="200"/>
        <v/>
      </c>
      <c r="E3246" s="91" t="str">
        <f t="shared" si="203"/>
        <v/>
      </c>
      <c r="F3246" s="295"/>
      <c r="G3246" s="88" t="str">
        <f t="shared" si="201"/>
        <v/>
      </c>
      <c r="H3246" s="88" t="str">
        <f t="shared" si="202"/>
        <v/>
      </c>
    </row>
    <row r="3247" spans="2:8" ht="11.25" customHeight="1" x14ac:dyDescent="0.2">
      <c r="B3247" s="91"/>
      <c r="C3247" s="92"/>
      <c r="D3247" s="293" t="str">
        <f t="shared" si="200"/>
        <v/>
      </c>
      <c r="E3247" s="91" t="str">
        <f t="shared" si="203"/>
        <v/>
      </c>
      <c r="F3247" s="295"/>
      <c r="G3247" s="88" t="str">
        <f t="shared" si="201"/>
        <v/>
      </c>
      <c r="H3247" s="88" t="str">
        <f t="shared" si="202"/>
        <v/>
      </c>
    </row>
    <row r="3248" spans="2:8" ht="11.25" customHeight="1" x14ac:dyDescent="0.2">
      <c r="B3248" s="91"/>
      <c r="C3248" s="92"/>
      <c r="D3248" s="293" t="str">
        <f t="shared" si="200"/>
        <v/>
      </c>
      <c r="E3248" s="91" t="str">
        <f t="shared" si="203"/>
        <v/>
      </c>
      <c r="F3248" s="295"/>
      <c r="G3248" s="88" t="str">
        <f t="shared" si="201"/>
        <v/>
      </c>
      <c r="H3248" s="88" t="str">
        <f t="shared" si="202"/>
        <v/>
      </c>
    </row>
    <row r="3249" spans="2:8" ht="11.25" customHeight="1" x14ac:dyDescent="0.2">
      <c r="B3249" s="91"/>
      <c r="C3249" s="92"/>
      <c r="D3249" s="293" t="str">
        <f t="shared" si="200"/>
        <v/>
      </c>
      <c r="E3249" s="91" t="str">
        <f t="shared" si="203"/>
        <v/>
      </c>
      <c r="F3249" s="295"/>
      <c r="G3249" s="88" t="str">
        <f t="shared" si="201"/>
        <v/>
      </c>
      <c r="H3249" s="88" t="str">
        <f t="shared" si="202"/>
        <v/>
      </c>
    </row>
    <row r="3250" spans="2:8" ht="11.25" customHeight="1" x14ac:dyDescent="0.2">
      <c r="B3250" s="91"/>
      <c r="C3250" s="92"/>
      <c r="D3250" s="293" t="str">
        <f t="shared" si="200"/>
        <v/>
      </c>
      <c r="E3250" s="91" t="str">
        <f t="shared" si="203"/>
        <v/>
      </c>
      <c r="F3250" s="295"/>
      <c r="G3250" s="88" t="str">
        <f t="shared" si="201"/>
        <v/>
      </c>
      <c r="H3250" s="88" t="str">
        <f t="shared" si="202"/>
        <v/>
      </c>
    </row>
    <row r="3251" spans="2:8" ht="11.25" customHeight="1" x14ac:dyDescent="0.2">
      <c r="B3251" s="91"/>
      <c r="C3251" s="92"/>
      <c r="D3251" s="293" t="str">
        <f t="shared" si="200"/>
        <v/>
      </c>
      <c r="E3251" s="91" t="str">
        <f t="shared" si="203"/>
        <v/>
      </c>
      <c r="F3251" s="295"/>
      <c r="G3251" s="88" t="str">
        <f t="shared" si="201"/>
        <v/>
      </c>
      <c r="H3251" s="88" t="str">
        <f t="shared" si="202"/>
        <v/>
      </c>
    </row>
    <row r="3252" spans="2:8" ht="11.25" customHeight="1" x14ac:dyDescent="0.2">
      <c r="B3252" s="91"/>
      <c r="C3252" s="92"/>
      <c r="D3252" s="293" t="str">
        <f t="shared" si="200"/>
        <v/>
      </c>
      <c r="E3252" s="91" t="str">
        <f t="shared" si="203"/>
        <v/>
      </c>
      <c r="F3252" s="295"/>
      <c r="G3252" s="88" t="str">
        <f t="shared" si="201"/>
        <v/>
      </c>
      <c r="H3252" s="88" t="str">
        <f t="shared" si="202"/>
        <v/>
      </c>
    </row>
    <row r="3253" spans="2:8" ht="11.25" customHeight="1" x14ac:dyDescent="0.2">
      <c r="B3253" s="91"/>
      <c r="C3253" s="92"/>
      <c r="D3253" s="293" t="str">
        <f t="shared" si="200"/>
        <v/>
      </c>
      <c r="E3253" s="91" t="str">
        <f t="shared" si="203"/>
        <v/>
      </c>
      <c r="F3253" s="295"/>
      <c r="G3253" s="88" t="str">
        <f t="shared" si="201"/>
        <v/>
      </c>
      <c r="H3253" s="88" t="str">
        <f t="shared" si="202"/>
        <v/>
      </c>
    </row>
    <row r="3254" spans="2:8" ht="11.25" customHeight="1" x14ac:dyDescent="0.2">
      <c r="B3254" s="91"/>
      <c r="C3254" s="92"/>
      <c r="D3254" s="293" t="str">
        <f t="shared" si="200"/>
        <v/>
      </c>
      <c r="E3254" s="91" t="str">
        <f t="shared" si="203"/>
        <v/>
      </c>
      <c r="F3254" s="295"/>
      <c r="G3254" s="88" t="str">
        <f t="shared" si="201"/>
        <v/>
      </c>
      <c r="H3254" s="88" t="str">
        <f t="shared" si="202"/>
        <v/>
      </c>
    </row>
    <row r="3255" spans="2:8" ht="11.25" customHeight="1" x14ac:dyDescent="0.2">
      <c r="B3255" s="91"/>
      <c r="C3255" s="92"/>
      <c r="D3255" s="293" t="str">
        <f t="shared" si="200"/>
        <v/>
      </c>
      <c r="E3255" s="91" t="str">
        <f t="shared" si="203"/>
        <v/>
      </c>
      <c r="F3255" s="295"/>
      <c r="G3255" s="88" t="str">
        <f t="shared" si="201"/>
        <v/>
      </c>
      <c r="H3255" s="88" t="str">
        <f t="shared" si="202"/>
        <v/>
      </c>
    </row>
    <row r="3256" spans="2:8" ht="11.25" customHeight="1" x14ac:dyDescent="0.2">
      <c r="B3256" s="91"/>
      <c r="C3256" s="92"/>
      <c r="D3256" s="293" t="str">
        <f t="shared" si="200"/>
        <v/>
      </c>
      <c r="E3256" s="91" t="str">
        <f t="shared" si="203"/>
        <v/>
      </c>
      <c r="F3256" s="295"/>
      <c r="G3256" s="88" t="str">
        <f t="shared" si="201"/>
        <v/>
      </c>
      <c r="H3256" s="88" t="str">
        <f t="shared" si="202"/>
        <v/>
      </c>
    </row>
    <row r="3257" spans="2:8" ht="11.25" customHeight="1" x14ac:dyDescent="0.2">
      <c r="B3257" s="91"/>
      <c r="C3257" s="92"/>
      <c r="D3257" s="293" t="str">
        <f t="shared" si="200"/>
        <v/>
      </c>
      <c r="E3257" s="91" t="str">
        <f t="shared" si="203"/>
        <v/>
      </c>
      <c r="F3257" s="295"/>
      <c r="G3257" s="88" t="str">
        <f t="shared" si="201"/>
        <v/>
      </c>
      <c r="H3257" s="88" t="str">
        <f t="shared" si="202"/>
        <v/>
      </c>
    </row>
    <row r="3258" spans="2:8" ht="11.25" customHeight="1" x14ac:dyDescent="0.2">
      <c r="B3258" s="91"/>
      <c r="C3258" s="92"/>
      <c r="D3258" s="293" t="str">
        <f t="shared" si="200"/>
        <v/>
      </c>
      <c r="E3258" s="91" t="str">
        <f t="shared" si="203"/>
        <v/>
      </c>
      <c r="F3258" s="295"/>
      <c r="G3258" s="88" t="str">
        <f t="shared" si="201"/>
        <v/>
      </c>
      <c r="H3258" s="88" t="str">
        <f t="shared" si="202"/>
        <v/>
      </c>
    </row>
    <row r="3259" spans="2:8" ht="11.25" customHeight="1" x14ac:dyDescent="0.2">
      <c r="B3259" s="91"/>
      <c r="C3259" s="92"/>
      <c r="D3259" s="293" t="str">
        <f t="shared" si="200"/>
        <v/>
      </c>
      <c r="E3259" s="91" t="str">
        <f t="shared" si="203"/>
        <v/>
      </c>
      <c r="F3259" s="295"/>
      <c r="G3259" s="88" t="str">
        <f t="shared" si="201"/>
        <v/>
      </c>
      <c r="H3259" s="88" t="str">
        <f t="shared" si="202"/>
        <v/>
      </c>
    </row>
    <row r="3260" spans="2:8" ht="11.25" customHeight="1" x14ac:dyDescent="0.2">
      <c r="B3260" s="91"/>
      <c r="C3260" s="92"/>
      <c r="D3260" s="293" t="str">
        <f t="shared" si="200"/>
        <v/>
      </c>
      <c r="E3260" s="91" t="str">
        <f t="shared" si="203"/>
        <v/>
      </c>
      <c r="F3260" s="295"/>
      <c r="G3260" s="88" t="str">
        <f t="shared" si="201"/>
        <v/>
      </c>
      <c r="H3260" s="88" t="str">
        <f t="shared" si="202"/>
        <v/>
      </c>
    </row>
    <row r="3261" spans="2:8" ht="11.25" customHeight="1" x14ac:dyDescent="0.2">
      <c r="B3261" s="91"/>
      <c r="C3261" s="92"/>
      <c r="D3261" s="293" t="str">
        <f t="shared" si="200"/>
        <v/>
      </c>
      <c r="E3261" s="91" t="str">
        <f t="shared" si="203"/>
        <v/>
      </c>
      <c r="F3261" s="295"/>
      <c r="G3261" s="88" t="str">
        <f t="shared" si="201"/>
        <v/>
      </c>
      <c r="H3261" s="88" t="str">
        <f t="shared" si="202"/>
        <v/>
      </c>
    </row>
    <row r="3262" spans="2:8" ht="11.25" customHeight="1" x14ac:dyDescent="0.2">
      <c r="B3262" s="91"/>
      <c r="C3262" s="92"/>
      <c r="D3262" s="293" t="str">
        <f t="shared" si="200"/>
        <v/>
      </c>
      <c r="E3262" s="91" t="str">
        <f t="shared" si="203"/>
        <v/>
      </c>
      <c r="F3262" s="295"/>
      <c r="G3262" s="88" t="str">
        <f t="shared" si="201"/>
        <v/>
      </c>
      <c r="H3262" s="88" t="str">
        <f t="shared" si="202"/>
        <v/>
      </c>
    </row>
    <row r="3263" spans="2:8" ht="11.25" customHeight="1" x14ac:dyDescent="0.2">
      <c r="B3263" s="91"/>
      <c r="C3263" s="92"/>
      <c r="D3263" s="293" t="str">
        <f t="shared" si="200"/>
        <v/>
      </c>
      <c r="E3263" s="91" t="str">
        <f t="shared" si="203"/>
        <v/>
      </c>
      <c r="F3263" s="295"/>
      <c r="G3263" s="88" t="str">
        <f t="shared" si="201"/>
        <v/>
      </c>
      <c r="H3263" s="88" t="str">
        <f t="shared" si="202"/>
        <v/>
      </c>
    </row>
    <row r="3264" spans="2:8" ht="11.25" customHeight="1" x14ac:dyDescent="0.2">
      <c r="B3264" s="91"/>
      <c r="C3264" s="92"/>
      <c r="D3264" s="293" t="str">
        <f t="shared" si="200"/>
        <v/>
      </c>
      <c r="E3264" s="91" t="str">
        <f t="shared" si="203"/>
        <v/>
      </c>
      <c r="F3264" s="295"/>
      <c r="G3264" s="88" t="str">
        <f t="shared" si="201"/>
        <v/>
      </c>
      <c r="H3264" s="88" t="str">
        <f t="shared" si="202"/>
        <v/>
      </c>
    </row>
    <row r="3265" spans="2:8" ht="11.25" customHeight="1" x14ac:dyDescent="0.2">
      <c r="B3265" s="91"/>
      <c r="C3265" s="92"/>
      <c r="D3265" s="293" t="str">
        <f t="shared" si="200"/>
        <v/>
      </c>
      <c r="E3265" s="91" t="str">
        <f t="shared" si="203"/>
        <v/>
      </c>
      <c r="F3265" s="295"/>
      <c r="G3265" s="88" t="str">
        <f t="shared" si="201"/>
        <v/>
      </c>
      <c r="H3265" s="88" t="str">
        <f t="shared" si="202"/>
        <v/>
      </c>
    </row>
    <row r="3266" spans="2:8" ht="11.25" customHeight="1" x14ac:dyDescent="0.2">
      <c r="B3266" s="91"/>
      <c r="C3266" s="92"/>
      <c r="D3266" s="293" t="str">
        <f t="shared" si="200"/>
        <v/>
      </c>
      <c r="E3266" s="91" t="str">
        <f t="shared" si="203"/>
        <v/>
      </c>
      <c r="F3266" s="295"/>
      <c r="G3266" s="88" t="str">
        <f t="shared" si="201"/>
        <v/>
      </c>
      <c r="H3266" s="88" t="str">
        <f t="shared" si="202"/>
        <v/>
      </c>
    </row>
    <row r="3267" spans="2:8" ht="11.25" customHeight="1" x14ac:dyDescent="0.2">
      <c r="B3267" s="91"/>
      <c r="C3267" s="92"/>
      <c r="D3267" s="293" t="str">
        <f t="shared" si="200"/>
        <v/>
      </c>
      <c r="E3267" s="91" t="str">
        <f t="shared" si="203"/>
        <v/>
      </c>
      <c r="F3267" s="295"/>
      <c r="G3267" s="88" t="str">
        <f t="shared" si="201"/>
        <v/>
      </c>
      <c r="H3267" s="88" t="str">
        <f t="shared" si="202"/>
        <v/>
      </c>
    </row>
    <row r="3268" spans="2:8" ht="11.25" customHeight="1" x14ac:dyDescent="0.2">
      <c r="B3268" s="91"/>
      <c r="C3268" s="92"/>
      <c r="D3268" s="293" t="str">
        <f t="shared" si="200"/>
        <v/>
      </c>
      <c r="E3268" s="91" t="str">
        <f t="shared" si="203"/>
        <v/>
      </c>
      <c r="F3268" s="295"/>
      <c r="G3268" s="88" t="str">
        <f t="shared" si="201"/>
        <v/>
      </c>
      <c r="H3268" s="88" t="str">
        <f t="shared" si="202"/>
        <v/>
      </c>
    </row>
    <row r="3269" spans="2:8" ht="11.25" customHeight="1" x14ac:dyDescent="0.2">
      <c r="B3269" s="91"/>
      <c r="C3269" s="92"/>
      <c r="D3269" s="293" t="str">
        <f t="shared" si="200"/>
        <v/>
      </c>
      <c r="E3269" s="91" t="str">
        <f t="shared" si="203"/>
        <v/>
      </c>
      <c r="F3269" s="295"/>
      <c r="G3269" s="88" t="str">
        <f t="shared" si="201"/>
        <v/>
      </c>
      <c r="H3269" s="88" t="str">
        <f t="shared" si="202"/>
        <v/>
      </c>
    </row>
    <row r="3270" spans="2:8" ht="11.25" customHeight="1" x14ac:dyDescent="0.2">
      <c r="B3270" s="91"/>
      <c r="C3270" s="92"/>
      <c r="D3270" s="293" t="str">
        <f t="shared" si="200"/>
        <v/>
      </c>
      <c r="E3270" s="91" t="str">
        <f t="shared" si="203"/>
        <v/>
      </c>
      <c r="F3270" s="295"/>
      <c r="G3270" s="88" t="str">
        <f t="shared" si="201"/>
        <v/>
      </c>
      <c r="H3270" s="88" t="str">
        <f t="shared" si="202"/>
        <v/>
      </c>
    </row>
    <row r="3271" spans="2:8" ht="11.25" customHeight="1" x14ac:dyDescent="0.2">
      <c r="B3271" s="91"/>
      <c r="C3271" s="92"/>
      <c r="D3271" s="293" t="str">
        <f t="shared" si="200"/>
        <v/>
      </c>
      <c r="E3271" s="91" t="str">
        <f t="shared" si="203"/>
        <v/>
      </c>
      <c r="F3271" s="295"/>
      <c r="G3271" s="88" t="str">
        <f t="shared" si="201"/>
        <v/>
      </c>
      <c r="H3271" s="88" t="str">
        <f t="shared" si="202"/>
        <v/>
      </c>
    </row>
    <row r="3272" spans="2:8" ht="11.25" customHeight="1" x14ac:dyDescent="0.2">
      <c r="B3272" s="91"/>
      <c r="C3272" s="92"/>
      <c r="D3272" s="293" t="str">
        <f t="shared" si="200"/>
        <v/>
      </c>
      <c r="E3272" s="91" t="str">
        <f t="shared" si="203"/>
        <v/>
      </c>
      <c r="F3272" s="295"/>
      <c r="G3272" s="88" t="str">
        <f t="shared" si="201"/>
        <v/>
      </c>
      <c r="H3272" s="88" t="str">
        <f t="shared" si="202"/>
        <v/>
      </c>
    </row>
    <row r="3273" spans="2:8" ht="11.25" customHeight="1" x14ac:dyDescent="0.2">
      <c r="B3273" s="91"/>
      <c r="C3273" s="92"/>
      <c r="D3273" s="293" t="str">
        <f t="shared" si="200"/>
        <v/>
      </c>
      <c r="E3273" s="91" t="str">
        <f t="shared" si="203"/>
        <v/>
      </c>
      <c r="F3273" s="295"/>
      <c r="G3273" s="88" t="str">
        <f t="shared" si="201"/>
        <v/>
      </c>
      <c r="H3273" s="88" t="str">
        <f t="shared" si="202"/>
        <v/>
      </c>
    </row>
    <row r="3274" spans="2:8" ht="11.25" customHeight="1" x14ac:dyDescent="0.2">
      <c r="B3274" s="91"/>
      <c r="C3274" s="92"/>
      <c r="D3274" s="293" t="str">
        <f t="shared" si="200"/>
        <v/>
      </c>
      <c r="E3274" s="91" t="str">
        <f t="shared" si="203"/>
        <v/>
      </c>
      <c r="F3274" s="295"/>
      <c r="G3274" s="88" t="str">
        <f t="shared" si="201"/>
        <v/>
      </c>
      <c r="H3274" s="88" t="str">
        <f t="shared" si="202"/>
        <v/>
      </c>
    </row>
    <row r="3275" spans="2:8" ht="11.25" customHeight="1" x14ac:dyDescent="0.2">
      <c r="B3275" s="91"/>
      <c r="C3275" s="92"/>
      <c r="D3275" s="293" t="str">
        <f t="shared" si="200"/>
        <v/>
      </c>
      <c r="E3275" s="91" t="str">
        <f t="shared" si="203"/>
        <v/>
      </c>
      <c r="F3275" s="295"/>
      <c r="G3275" s="88" t="str">
        <f t="shared" si="201"/>
        <v/>
      </c>
      <c r="H3275" s="88" t="str">
        <f t="shared" si="202"/>
        <v/>
      </c>
    </row>
    <row r="3276" spans="2:8" ht="11.25" customHeight="1" x14ac:dyDescent="0.2">
      <c r="B3276" s="91"/>
      <c r="C3276" s="92"/>
      <c r="D3276" s="293" t="str">
        <f t="shared" si="200"/>
        <v/>
      </c>
      <c r="E3276" s="91" t="str">
        <f t="shared" si="203"/>
        <v/>
      </c>
      <c r="F3276" s="295"/>
      <c r="G3276" s="88" t="str">
        <f t="shared" si="201"/>
        <v/>
      </c>
      <c r="H3276" s="88" t="str">
        <f t="shared" si="202"/>
        <v/>
      </c>
    </row>
    <row r="3277" spans="2:8" ht="11.25" customHeight="1" x14ac:dyDescent="0.2">
      <c r="B3277" s="91"/>
      <c r="C3277" s="92"/>
      <c r="D3277" s="293" t="str">
        <f t="shared" si="200"/>
        <v/>
      </c>
      <c r="E3277" s="91" t="str">
        <f t="shared" si="203"/>
        <v/>
      </c>
      <c r="F3277" s="295"/>
      <c r="G3277" s="88" t="str">
        <f t="shared" si="201"/>
        <v/>
      </c>
      <c r="H3277" s="88" t="str">
        <f t="shared" si="202"/>
        <v/>
      </c>
    </row>
    <row r="3278" spans="2:8" ht="11.25" customHeight="1" x14ac:dyDescent="0.2">
      <c r="B3278" s="91"/>
      <c r="C3278" s="92"/>
      <c r="D3278" s="293" t="str">
        <f t="shared" si="200"/>
        <v/>
      </c>
      <c r="E3278" s="91" t="str">
        <f t="shared" si="203"/>
        <v/>
      </c>
      <c r="F3278" s="295"/>
      <c r="G3278" s="88" t="str">
        <f t="shared" si="201"/>
        <v/>
      </c>
      <c r="H3278" s="88" t="str">
        <f t="shared" si="202"/>
        <v/>
      </c>
    </row>
    <row r="3279" spans="2:8" ht="11.25" customHeight="1" x14ac:dyDescent="0.2">
      <c r="B3279" s="91"/>
      <c r="C3279" s="92"/>
      <c r="D3279" s="293" t="str">
        <f t="shared" si="200"/>
        <v/>
      </c>
      <c r="E3279" s="91" t="str">
        <f t="shared" si="203"/>
        <v/>
      </c>
      <c r="F3279" s="295"/>
      <c r="G3279" s="88" t="str">
        <f t="shared" si="201"/>
        <v/>
      </c>
      <c r="H3279" s="88" t="str">
        <f t="shared" si="202"/>
        <v/>
      </c>
    </row>
    <row r="3280" spans="2:8" ht="11.25" customHeight="1" x14ac:dyDescent="0.2">
      <c r="B3280" s="91"/>
      <c r="C3280" s="92"/>
      <c r="D3280" s="293" t="str">
        <f t="shared" si="200"/>
        <v/>
      </c>
      <c r="E3280" s="91" t="str">
        <f t="shared" si="203"/>
        <v/>
      </c>
      <c r="F3280" s="295"/>
      <c r="G3280" s="88" t="str">
        <f t="shared" si="201"/>
        <v/>
      </c>
      <c r="H3280" s="88" t="str">
        <f t="shared" si="202"/>
        <v/>
      </c>
    </row>
    <row r="3281" spans="2:8" ht="11.25" customHeight="1" x14ac:dyDescent="0.2">
      <c r="B3281" s="91"/>
      <c r="C3281" s="92"/>
      <c r="D3281" s="293" t="str">
        <f t="shared" si="200"/>
        <v/>
      </c>
      <c r="E3281" s="91" t="str">
        <f t="shared" si="203"/>
        <v/>
      </c>
      <c r="F3281" s="295"/>
      <c r="G3281" s="88" t="str">
        <f t="shared" si="201"/>
        <v/>
      </c>
      <c r="H3281" s="88" t="str">
        <f t="shared" si="202"/>
        <v/>
      </c>
    </row>
    <row r="3282" spans="2:8" ht="11.25" customHeight="1" x14ac:dyDescent="0.2">
      <c r="B3282" s="91"/>
      <c r="C3282" s="92"/>
      <c r="D3282" s="293" t="str">
        <f t="shared" si="200"/>
        <v/>
      </c>
      <c r="E3282" s="91" t="str">
        <f t="shared" si="203"/>
        <v/>
      </c>
      <c r="F3282" s="295"/>
      <c r="G3282" s="88" t="str">
        <f t="shared" si="201"/>
        <v/>
      </c>
      <c r="H3282" s="88" t="str">
        <f t="shared" si="202"/>
        <v/>
      </c>
    </row>
    <row r="3283" spans="2:8" ht="11.25" customHeight="1" x14ac:dyDescent="0.2">
      <c r="B3283" s="91"/>
      <c r="C3283" s="92"/>
      <c r="D3283" s="293" t="str">
        <f t="shared" si="200"/>
        <v/>
      </c>
      <c r="E3283" s="91" t="str">
        <f t="shared" si="203"/>
        <v/>
      </c>
      <c r="F3283" s="295"/>
      <c r="G3283" s="88" t="str">
        <f t="shared" si="201"/>
        <v/>
      </c>
      <c r="H3283" s="88" t="str">
        <f t="shared" si="202"/>
        <v/>
      </c>
    </row>
    <row r="3284" spans="2:8" ht="11.25" customHeight="1" x14ac:dyDescent="0.2">
      <c r="B3284" s="91"/>
      <c r="C3284" s="92"/>
      <c r="D3284" s="293" t="str">
        <f t="shared" si="200"/>
        <v/>
      </c>
      <c r="E3284" s="91" t="str">
        <f t="shared" si="203"/>
        <v/>
      </c>
      <c r="F3284" s="295"/>
      <c r="G3284" s="88" t="str">
        <f t="shared" si="201"/>
        <v/>
      </c>
      <c r="H3284" s="88" t="str">
        <f t="shared" si="202"/>
        <v/>
      </c>
    </row>
    <row r="3285" spans="2:8" ht="11.25" customHeight="1" x14ac:dyDescent="0.2">
      <c r="B3285" s="91"/>
      <c r="C3285" s="92"/>
      <c r="D3285" s="293" t="str">
        <f t="shared" si="200"/>
        <v/>
      </c>
      <c r="E3285" s="91" t="str">
        <f t="shared" si="203"/>
        <v/>
      </c>
      <c r="F3285" s="295"/>
      <c r="G3285" s="88" t="str">
        <f t="shared" si="201"/>
        <v/>
      </c>
      <c r="H3285" s="88" t="str">
        <f t="shared" si="202"/>
        <v/>
      </c>
    </row>
    <row r="3286" spans="2:8" ht="11.25" customHeight="1" x14ac:dyDescent="0.2">
      <c r="B3286" s="91"/>
      <c r="C3286" s="92"/>
      <c r="D3286" s="293" t="str">
        <f t="shared" si="200"/>
        <v/>
      </c>
      <c r="E3286" s="91" t="str">
        <f t="shared" si="203"/>
        <v/>
      </c>
      <c r="F3286" s="295"/>
      <c r="G3286" s="88" t="str">
        <f t="shared" si="201"/>
        <v/>
      </c>
      <c r="H3286" s="88" t="str">
        <f t="shared" si="202"/>
        <v/>
      </c>
    </row>
    <row r="3287" spans="2:8" ht="11.25" customHeight="1" x14ac:dyDescent="0.2">
      <c r="B3287" s="91"/>
      <c r="C3287" s="92"/>
      <c r="D3287" s="293" t="str">
        <f t="shared" si="200"/>
        <v/>
      </c>
      <c r="E3287" s="91" t="str">
        <f t="shared" si="203"/>
        <v/>
      </c>
      <c r="F3287" s="295"/>
      <c r="G3287" s="88" t="str">
        <f t="shared" si="201"/>
        <v/>
      </c>
      <c r="H3287" s="88" t="str">
        <f t="shared" si="202"/>
        <v/>
      </c>
    </row>
    <row r="3288" spans="2:8" ht="11.25" customHeight="1" x14ac:dyDescent="0.2">
      <c r="B3288" s="91"/>
      <c r="C3288" s="92"/>
      <c r="D3288" s="293" t="str">
        <f t="shared" ref="D3288:D3351" si="204">IF($B3288="","","SP_LASTSALEPRICE")</f>
        <v/>
      </c>
      <c r="E3288" s="91" t="str">
        <f t="shared" si="203"/>
        <v/>
      </c>
      <c r="F3288" s="295"/>
      <c r="G3288" s="88" t="str">
        <f t="shared" ref="G3288:G3351" si="205">IF(OR($C3288="",$C3289=""),"",IFERROR((C3288/C3289-1)*100,0))</f>
        <v/>
      </c>
      <c r="H3288" s="88" t="str">
        <f t="shared" ref="H3288:H3351" si="206">IF(OR($F3288="",$F3289=""),"",IFERROR((F3288/F3289-1)*100,0))</f>
        <v/>
      </c>
    </row>
    <row r="3289" spans="2:8" ht="11.25" customHeight="1" x14ac:dyDescent="0.2">
      <c r="B3289" s="91"/>
      <c r="C3289" s="92"/>
      <c r="D3289" s="293" t="str">
        <f t="shared" si="204"/>
        <v/>
      </c>
      <c r="E3289" s="91" t="str">
        <f t="shared" ref="E3289:E3352" si="207">IF($B3289="","",IF(WEEKDAY($B3289,11)=6,$B3289-1,IF(WEEKDAY($B3289,11)=7,$B3289-2,$B3289)))</f>
        <v/>
      </c>
      <c r="F3289" s="295"/>
      <c r="G3289" s="88" t="str">
        <f t="shared" si="205"/>
        <v/>
      </c>
      <c r="H3289" s="88" t="str">
        <f t="shared" si="206"/>
        <v/>
      </c>
    </row>
    <row r="3290" spans="2:8" ht="11.25" customHeight="1" x14ac:dyDescent="0.2">
      <c r="B3290" s="91"/>
      <c r="C3290" s="92"/>
      <c r="D3290" s="293" t="str">
        <f t="shared" si="204"/>
        <v/>
      </c>
      <c r="E3290" s="91" t="str">
        <f t="shared" si="207"/>
        <v/>
      </c>
      <c r="F3290" s="295"/>
      <c r="G3290" s="88" t="str">
        <f t="shared" si="205"/>
        <v/>
      </c>
      <c r="H3290" s="88" t="str">
        <f t="shared" si="206"/>
        <v/>
      </c>
    </row>
    <row r="3291" spans="2:8" ht="11.25" customHeight="1" x14ac:dyDescent="0.2">
      <c r="B3291" s="91"/>
      <c r="C3291" s="92"/>
      <c r="D3291" s="293" t="str">
        <f t="shared" si="204"/>
        <v/>
      </c>
      <c r="E3291" s="91" t="str">
        <f t="shared" si="207"/>
        <v/>
      </c>
      <c r="F3291" s="295"/>
      <c r="G3291" s="88" t="str">
        <f t="shared" si="205"/>
        <v/>
      </c>
      <c r="H3291" s="88" t="str">
        <f t="shared" si="206"/>
        <v/>
      </c>
    </row>
    <row r="3292" spans="2:8" ht="11.25" customHeight="1" x14ac:dyDescent="0.2">
      <c r="B3292" s="91"/>
      <c r="C3292" s="92"/>
      <c r="D3292" s="293" t="str">
        <f t="shared" si="204"/>
        <v/>
      </c>
      <c r="E3292" s="91" t="str">
        <f t="shared" si="207"/>
        <v/>
      </c>
      <c r="F3292" s="295"/>
      <c r="G3292" s="88" t="str">
        <f t="shared" si="205"/>
        <v/>
      </c>
      <c r="H3292" s="88" t="str">
        <f t="shared" si="206"/>
        <v/>
      </c>
    </row>
    <row r="3293" spans="2:8" ht="11.25" customHeight="1" x14ac:dyDescent="0.2">
      <c r="B3293" s="91"/>
      <c r="C3293" s="92"/>
      <c r="D3293" s="293" t="str">
        <f t="shared" si="204"/>
        <v/>
      </c>
      <c r="E3293" s="91" t="str">
        <f t="shared" si="207"/>
        <v/>
      </c>
      <c r="F3293" s="295"/>
      <c r="G3293" s="88" t="str">
        <f t="shared" si="205"/>
        <v/>
      </c>
      <c r="H3293" s="88" t="str">
        <f t="shared" si="206"/>
        <v/>
      </c>
    </row>
    <row r="3294" spans="2:8" ht="11.25" customHeight="1" x14ac:dyDescent="0.2">
      <c r="B3294" s="91"/>
      <c r="C3294" s="92"/>
      <c r="D3294" s="293" t="str">
        <f t="shared" si="204"/>
        <v/>
      </c>
      <c r="E3294" s="91" t="str">
        <f t="shared" si="207"/>
        <v/>
      </c>
      <c r="F3294" s="295"/>
      <c r="G3294" s="88" t="str">
        <f t="shared" si="205"/>
        <v/>
      </c>
      <c r="H3294" s="88" t="str">
        <f t="shared" si="206"/>
        <v/>
      </c>
    </row>
    <row r="3295" spans="2:8" ht="11.25" customHeight="1" x14ac:dyDescent="0.2">
      <c r="B3295" s="91"/>
      <c r="C3295" s="92"/>
      <c r="D3295" s="293" t="str">
        <f t="shared" si="204"/>
        <v/>
      </c>
      <c r="E3295" s="91" t="str">
        <f t="shared" si="207"/>
        <v/>
      </c>
      <c r="F3295" s="295"/>
      <c r="G3295" s="88" t="str">
        <f t="shared" si="205"/>
        <v/>
      </c>
      <c r="H3295" s="88" t="str">
        <f t="shared" si="206"/>
        <v/>
      </c>
    </row>
    <row r="3296" spans="2:8" ht="11.25" customHeight="1" x14ac:dyDescent="0.2">
      <c r="B3296" s="91"/>
      <c r="C3296" s="92"/>
      <c r="D3296" s="293" t="str">
        <f t="shared" si="204"/>
        <v/>
      </c>
      <c r="E3296" s="91" t="str">
        <f t="shared" si="207"/>
        <v/>
      </c>
      <c r="F3296" s="295"/>
      <c r="G3296" s="88" t="str">
        <f t="shared" si="205"/>
        <v/>
      </c>
      <c r="H3296" s="88" t="str">
        <f t="shared" si="206"/>
        <v/>
      </c>
    </row>
    <row r="3297" spans="2:8" ht="11.25" customHeight="1" x14ac:dyDescent="0.2">
      <c r="B3297" s="91"/>
      <c r="C3297" s="92"/>
      <c r="D3297" s="293" t="str">
        <f t="shared" si="204"/>
        <v/>
      </c>
      <c r="E3297" s="91" t="str">
        <f t="shared" si="207"/>
        <v/>
      </c>
      <c r="F3297" s="295"/>
      <c r="G3297" s="88" t="str">
        <f t="shared" si="205"/>
        <v/>
      </c>
      <c r="H3297" s="88" t="str">
        <f t="shared" si="206"/>
        <v/>
      </c>
    </row>
    <row r="3298" spans="2:8" ht="11.25" customHeight="1" x14ac:dyDescent="0.2">
      <c r="B3298" s="91"/>
      <c r="C3298" s="92"/>
      <c r="D3298" s="293" t="str">
        <f t="shared" si="204"/>
        <v/>
      </c>
      <c r="E3298" s="91" t="str">
        <f t="shared" si="207"/>
        <v/>
      </c>
      <c r="F3298" s="295"/>
      <c r="G3298" s="88" t="str">
        <f t="shared" si="205"/>
        <v/>
      </c>
      <c r="H3298" s="88" t="str">
        <f t="shared" si="206"/>
        <v/>
      </c>
    </row>
    <row r="3299" spans="2:8" ht="11.25" customHeight="1" x14ac:dyDescent="0.2">
      <c r="B3299" s="91"/>
      <c r="C3299" s="92"/>
      <c r="D3299" s="293" t="str">
        <f t="shared" si="204"/>
        <v/>
      </c>
      <c r="E3299" s="91" t="str">
        <f t="shared" si="207"/>
        <v/>
      </c>
      <c r="F3299" s="295"/>
      <c r="G3299" s="88" t="str">
        <f t="shared" si="205"/>
        <v/>
      </c>
      <c r="H3299" s="88" t="str">
        <f t="shared" si="206"/>
        <v/>
      </c>
    </row>
    <row r="3300" spans="2:8" ht="11.25" customHeight="1" x14ac:dyDescent="0.2">
      <c r="B3300" s="91"/>
      <c r="C3300" s="92"/>
      <c r="D3300" s="293" t="str">
        <f t="shared" si="204"/>
        <v/>
      </c>
      <c r="E3300" s="91" t="str">
        <f t="shared" si="207"/>
        <v/>
      </c>
      <c r="F3300" s="295"/>
      <c r="G3300" s="88" t="str">
        <f t="shared" si="205"/>
        <v/>
      </c>
      <c r="H3300" s="88" t="str">
        <f t="shared" si="206"/>
        <v/>
      </c>
    </row>
    <row r="3301" spans="2:8" ht="11.25" customHeight="1" x14ac:dyDescent="0.2">
      <c r="B3301" s="91"/>
      <c r="C3301" s="92"/>
      <c r="D3301" s="293" t="str">
        <f t="shared" si="204"/>
        <v/>
      </c>
      <c r="E3301" s="91" t="str">
        <f t="shared" si="207"/>
        <v/>
      </c>
      <c r="F3301" s="295"/>
      <c r="G3301" s="88" t="str">
        <f t="shared" si="205"/>
        <v/>
      </c>
      <c r="H3301" s="88" t="str">
        <f t="shared" si="206"/>
        <v/>
      </c>
    </row>
    <row r="3302" spans="2:8" ht="11.25" customHeight="1" x14ac:dyDescent="0.2">
      <c r="B3302" s="91"/>
      <c r="C3302" s="92"/>
      <c r="D3302" s="293" t="str">
        <f t="shared" si="204"/>
        <v/>
      </c>
      <c r="E3302" s="91" t="str">
        <f t="shared" si="207"/>
        <v/>
      </c>
      <c r="F3302" s="295"/>
      <c r="G3302" s="88" t="str">
        <f t="shared" si="205"/>
        <v/>
      </c>
      <c r="H3302" s="88" t="str">
        <f t="shared" si="206"/>
        <v/>
      </c>
    </row>
    <row r="3303" spans="2:8" ht="11.25" customHeight="1" x14ac:dyDescent="0.2">
      <c r="B3303" s="91"/>
      <c r="C3303" s="92"/>
      <c r="D3303" s="293" t="str">
        <f t="shared" si="204"/>
        <v/>
      </c>
      <c r="E3303" s="91" t="str">
        <f t="shared" si="207"/>
        <v/>
      </c>
      <c r="F3303" s="295"/>
      <c r="G3303" s="88" t="str">
        <f t="shared" si="205"/>
        <v/>
      </c>
      <c r="H3303" s="88" t="str">
        <f t="shared" si="206"/>
        <v/>
      </c>
    </row>
    <row r="3304" spans="2:8" ht="11.25" customHeight="1" x14ac:dyDescent="0.2">
      <c r="B3304" s="91"/>
      <c r="C3304" s="92"/>
      <c r="D3304" s="293" t="str">
        <f t="shared" si="204"/>
        <v/>
      </c>
      <c r="E3304" s="91" t="str">
        <f t="shared" si="207"/>
        <v/>
      </c>
      <c r="F3304" s="295"/>
      <c r="G3304" s="88" t="str">
        <f t="shared" si="205"/>
        <v/>
      </c>
      <c r="H3304" s="88" t="str">
        <f t="shared" si="206"/>
        <v/>
      </c>
    </row>
    <row r="3305" spans="2:8" ht="11.25" customHeight="1" x14ac:dyDescent="0.2">
      <c r="B3305" s="91"/>
      <c r="C3305" s="92"/>
      <c r="D3305" s="293" t="str">
        <f t="shared" si="204"/>
        <v/>
      </c>
      <c r="E3305" s="91" t="str">
        <f t="shared" si="207"/>
        <v/>
      </c>
      <c r="F3305" s="295"/>
      <c r="G3305" s="88" t="str">
        <f t="shared" si="205"/>
        <v/>
      </c>
      <c r="H3305" s="88" t="str">
        <f t="shared" si="206"/>
        <v/>
      </c>
    </row>
    <row r="3306" spans="2:8" ht="11.25" customHeight="1" x14ac:dyDescent="0.2">
      <c r="B3306" s="91"/>
      <c r="C3306" s="92"/>
      <c r="D3306" s="293" t="str">
        <f t="shared" si="204"/>
        <v/>
      </c>
      <c r="E3306" s="91" t="str">
        <f t="shared" si="207"/>
        <v/>
      </c>
      <c r="F3306" s="295"/>
      <c r="G3306" s="88" t="str">
        <f t="shared" si="205"/>
        <v/>
      </c>
      <c r="H3306" s="88" t="str">
        <f t="shared" si="206"/>
        <v/>
      </c>
    </row>
    <row r="3307" spans="2:8" ht="11.25" customHeight="1" x14ac:dyDescent="0.2">
      <c r="B3307" s="91"/>
      <c r="C3307" s="92"/>
      <c r="D3307" s="293" t="str">
        <f t="shared" si="204"/>
        <v/>
      </c>
      <c r="E3307" s="91" t="str">
        <f t="shared" si="207"/>
        <v/>
      </c>
      <c r="F3307" s="295"/>
      <c r="G3307" s="88" t="str">
        <f t="shared" si="205"/>
        <v/>
      </c>
      <c r="H3307" s="88" t="str">
        <f t="shared" si="206"/>
        <v/>
      </c>
    </row>
    <row r="3308" spans="2:8" ht="11.25" customHeight="1" x14ac:dyDescent="0.2">
      <c r="B3308" s="91"/>
      <c r="C3308" s="92"/>
      <c r="D3308" s="293" t="str">
        <f t="shared" si="204"/>
        <v/>
      </c>
      <c r="E3308" s="91" t="str">
        <f t="shared" si="207"/>
        <v/>
      </c>
      <c r="F3308" s="295"/>
      <c r="G3308" s="88" t="str">
        <f t="shared" si="205"/>
        <v/>
      </c>
      <c r="H3308" s="88" t="str">
        <f t="shared" si="206"/>
        <v/>
      </c>
    </row>
    <row r="3309" spans="2:8" ht="11.25" customHeight="1" x14ac:dyDescent="0.2">
      <c r="B3309" s="91"/>
      <c r="C3309" s="92"/>
      <c r="D3309" s="293" t="str">
        <f t="shared" si="204"/>
        <v/>
      </c>
      <c r="E3309" s="91" t="str">
        <f t="shared" si="207"/>
        <v/>
      </c>
      <c r="F3309" s="295"/>
      <c r="G3309" s="88" t="str">
        <f t="shared" si="205"/>
        <v/>
      </c>
      <c r="H3309" s="88" t="str">
        <f t="shared" si="206"/>
        <v/>
      </c>
    </row>
    <row r="3310" spans="2:8" ht="11.25" customHeight="1" x14ac:dyDescent="0.2">
      <c r="B3310" s="91"/>
      <c r="C3310" s="92"/>
      <c r="D3310" s="293" t="str">
        <f t="shared" si="204"/>
        <v/>
      </c>
      <c r="E3310" s="91" t="str">
        <f t="shared" si="207"/>
        <v/>
      </c>
      <c r="F3310" s="295"/>
      <c r="G3310" s="88" t="str">
        <f t="shared" si="205"/>
        <v/>
      </c>
      <c r="H3310" s="88" t="str">
        <f t="shared" si="206"/>
        <v/>
      </c>
    </row>
    <row r="3311" spans="2:8" ht="11.25" customHeight="1" x14ac:dyDescent="0.2">
      <c r="B3311" s="91"/>
      <c r="C3311" s="92"/>
      <c r="D3311" s="293" t="str">
        <f t="shared" si="204"/>
        <v/>
      </c>
      <c r="E3311" s="91" t="str">
        <f t="shared" si="207"/>
        <v/>
      </c>
      <c r="F3311" s="295"/>
      <c r="G3311" s="88" t="str">
        <f t="shared" si="205"/>
        <v/>
      </c>
      <c r="H3311" s="88" t="str">
        <f t="shared" si="206"/>
        <v/>
      </c>
    </row>
    <row r="3312" spans="2:8" ht="11.25" customHeight="1" x14ac:dyDescent="0.2">
      <c r="B3312" s="91"/>
      <c r="C3312" s="92"/>
      <c r="D3312" s="293" t="str">
        <f t="shared" si="204"/>
        <v/>
      </c>
      <c r="E3312" s="91" t="str">
        <f t="shared" si="207"/>
        <v/>
      </c>
      <c r="F3312" s="295"/>
      <c r="G3312" s="88" t="str">
        <f t="shared" si="205"/>
        <v/>
      </c>
      <c r="H3312" s="88" t="str">
        <f t="shared" si="206"/>
        <v/>
      </c>
    </row>
    <row r="3313" spans="2:8" ht="11.25" customHeight="1" x14ac:dyDescent="0.2">
      <c r="B3313" s="91"/>
      <c r="C3313" s="92"/>
      <c r="D3313" s="293" t="str">
        <f t="shared" si="204"/>
        <v/>
      </c>
      <c r="E3313" s="91" t="str">
        <f t="shared" si="207"/>
        <v/>
      </c>
      <c r="F3313" s="295"/>
      <c r="G3313" s="88" t="str">
        <f t="shared" si="205"/>
        <v/>
      </c>
      <c r="H3313" s="88" t="str">
        <f t="shared" si="206"/>
        <v/>
      </c>
    </row>
    <row r="3314" spans="2:8" ht="11.25" customHeight="1" x14ac:dyDescent="0.2">
      <c r="B3314" s="91"/>
      <c r="C3314" s="92"/>
      <c r="D3314" s="293" t="str">
        <f t="shared" si="204"/>
        <v/>
      </c>
      <c r="E3314" s="91" t="str">
        <f t="shared" si="207"/>
        <v/>
      </c>
      <c r="F3314" s="295"/>
      <c r="G3314" s="88" t="str">
        <f t="shared" si="205"/>
        <v/>
      </c>
      <c r="H3314" s="88" t="str">
        <f t="shared" si="206"/>
        <v/>
      </c>
    </row>
    <row r="3315" spans="2:8" ht="11.25" customHeight="1" x14ac:dyDescent="0.2">
      <c r="B3315" s="91"/>
      <c r="C3315" s="92"/>
      <c r="D3315" s="293" t="str">
        <f t="shared" si="204"/>
        <v/>
      </c>
      <c r="E3315" s="91" t="str">
        <f t="shared" si="207"/>
        <v/>
      </c>
      <c r="F3315" s="295"/>
      <c r="G3315" s="88" t="str">
        <f t="shared" si="205"/>
        <v/>
      </c>
      <c r="H3315" s="88" t="str">
        <f t="shared" si="206"/>
        <v/>
      </c>
    </row>
    <row r="3316" spans="2:8" ht="11.25" customHeight="1" x14ac:dyDescent="0.2">
      <c r="B3316" s="91"/>
      <c r="C3316" s="92"/>
      <c r="D3316" s="293" t="str">
        <f t="shared" si="204"/>
        <v/>
      </c>
      <c r="E3316" s="91" t="str">
        <f t="shared" si="207"/>
        <v/>
      </c>
      <c r="F3316" s="295"/>
      <c r="G3316" s="88" t="str">
        <f t="shared" si="205"/>
        <v/>
      </c>
      <c r="H3316" s="88" t="str">
        <f t="shared" si="206"/>
        <v/>
      </c>
    </row>
    <row r="3317" spans="2:8" ht="11.25" customHeight="1" x14ac:dyDescent="0.2">
      <c r="B3317" s="91"/>
      <c r="C3317" s="92"/>
      <c r="D3317" s="293" t="str">
        <f t="shared" si="204"/>
        <v/>
      </c>
      <c r="E3317" s="91" t="str">
        <f t="shared" si="207"/>
        <v/>
      </c>
      <c r="F3317" s="295"/>
      <c r="G3317" s="88" t="str">
        <f t="shared" si="205"/>
        <v/>
      </c>
      <c r="H3317" s="88" t="str">
        <f t="shared" si="206"/>
        <v/>
      </c>
    </row>
    <row r="3318" spans="2:8" ht="11.25" customHeight="1" x14ac:dyDescent="0.2">
      <c r="B3318" s="91"/>
      <c r="C3318" s="92"/>
      <c r="D3318" s="293" t="str">
        <f t="shared" si="204"/>
        <v/>
      </c>
      <c r="E3318" s="91" t="str">
        <f t="shared" si="207"/>
        <v/>
      </c>
      <c r="F3318" s="295"/>
      <c r="G3318" s="88" t="str">
        <f t="shared" si="205"/>
        <v/>
      </c>
      <c r="H3318" s="88" t="str">
        <f t="shared" si="206"/>
        <v/>
      </c>
    </row>
    <row r="3319" spans="2:8" ht="11.25" customHeight="1" x14ac:dyDescent="0.2">
      <c r="B3319" s="91"/>
      <c r="C3319" s="92"/>
      <c r="D3319" s="293" t="str">
        <f t="shared" si="204"/>
        <v/>
      </c>
      <c r="E3319" s="91" t="str">
        <f t="shared" si="207"/>
        <v/>
      </c>
      <c r="F3319" s="295"/>
      <c r="G3319" s="88" t="str">
        <f t="shared" si="205"/>
        <v/>
      </c>
      <c r="H3319" s="88" t="str">
        <f t="shared" si="206"/>
        <v/>
      </c>
    </row>
    <row r="3320" spans="2:8" ht="11.25" customHeight="1" x14ac:dyDescent="0.2">
      <c r="B3320" s="91"/>
      <c r="C3320" s="92"/>
      <c r="D3320" s="293" t="str">
        <f t="shared" si="204"/>
        <v/>
      </c>
      <c r="E3320" s="91" t="str">
        <f t="shared" si="207"/>
        <v/>
      </c>
      <c r="F3320" s="295"/>
      <c r="G3320" s="88" t="str">
        <f t="shared" si="205"/>
        <v/>
      </c>
      <c r="H3320" s="88" t="str">
        <f t="shared" si="206"/>
        <v/>
      </c>
    </row>
    <row r="3321" spans="2:8" ht="11.25" customHeight="1" x14ac:dyDescent="0.2">
      <c r="B3321" s="91"/>
      <c r="C3321" s="92"/>
      <c r="D3321" s="293" t="str">
        <f t="shared" si="204"/>
        <v/>
      </c>
      <c r="E3321" s="91" t="str">
        <f t="shared" si="207"/>
        <v/>
      </c>
      <c r="F3321" s="295"/>
      <c r="G3321" s="88" t="str">
        <f t="shared" si="205"/>
        <v/>
      </c>
      <c r="H3321" s="88" t="str">
        <f t="shared" si="206"/>
        <v/>
      </c>
    </row>
    <row r="3322" spans="2:8" ht="11.25" customHeight="1" x14ac:dyDescent="0.2">
      <c r="B3322" s="91"/>
      <c r="C3322" s="92"/>
      <c r="D3322" s="293" t="str">
        <f t="shared" si="204"/>
        <v/>
      </c>
      <c r="E3322" s="91" t="str">
        <f t="shared" si="207"/>
        <v/>
      </c>
      <c r="F3322" s="295"/>
      <c r="G3322" s="88" t="str">
        <f t="shared" si="205"/>
        <v/>
      </c>
      <c r="H3322" s="88" t="str">
        <f t="shared" si="206"/>
        <v/>
      </c>
    </row>
    <row r="3323" spans="2:8" ht="11.25" customHeight="1" x14ac:dyDescent="0.2">
      <c r="B3323" s="91"/>
      <c r="C3323" s="92"/>
      <c r="D3323" s="293" t="str">
        <f t="shared" si="204"/>
        <v/>
      </c>
      <c r="E3323" s="91" t="str">
        <f t="shared" si="207"/>
        <v/>
      </c>
      <c r="F3323" s="295"/>
      <c r="G3323" s="88" t="str">
        <f t="shared" si="205"/>
        <v/>
      </c>
      <c r="H3323" s="88" t="str">
        <f t="shared" si="206"/>
        <v/>
      </c>
    </row>
    <row r="3324" spans="2:8" ht="11.25" customHeight="1" x14ac:dyDescent="0.2">
      <c r="B3324" s="91"/>
      <c r="C3324" s="92"/>
      <c r="D3324" s="293" t="str">
        <f t="shared" si="204"/>
        <v/>
      </c>
      <c r="E3324" s="91" t="str">
        <f t="shared" si="207"/>
        <v/>
      </c>
      <c r="F3324" s="295"/>
      <c r="G3324" s="88" t="str">
        <f t="shared" si="205"/>
        <v/>
      </c>
      <c r="H3324" s="88" t="str">
        <f t="shared" si="206"/>
        <v/>
      </c>
    </row>
    <row r="3325" spans="2:8" ht="11.25" customHeight="1" x14ac:dyDescent="0.2">
      <c r="B3325" s="91"/>
      <c r="C3325" s="92"/>
      <c r="D3325" s="293" t="str">
        <f t="shared" si="204"/>
        <v/>
      </c>
      <c r="E3325" s="91" t="str">
        <f t="shared" si="207"/>
        <v/>
      </c>
      <c r="F3325" s="295"/>
      <c r="G3325" s="88" t="str">
        <f t="shared" si="205"/>
        <v/>
      </c>
      <c r="H3325" s="88" t="str">
        <f t="shared" si="206"/>
        <v/>
      </c>
    </row>
    <row r="3326" spans="2:8" ht="11.25" customHeight="1" x14ac:dyDescent="0.2">
      <c r="B3326" s="91"/>
      <c r="C3326" s="92"/>
      <c r="D3326" s="293" t="str">
        <f t="shared" si="204"/>
        <v/>
      </c>
      <c r="E3326" s="91" t="str">
        <f t="shared" si="207"/>
        <v/>
      </c>
      <c r="F3326" s="295"/>
      <c r="G3326" s="88" t="str">
        <f t="shared" si="205"/>
        <v/>
      </c>
      <c r="H3326" s="88" t="str">
        <f t="shared" si="206"/>
        <v/>
      </c>
    </row>
    <row r="3327" spans="2:8" ht="11.25" customHeight="1" x14ac:dyDescent="0.2">
      <c r="B3327" s="91"/>
      <c r="C3327" s="92"/>
      <c r="D3327" s="293" t="str">
        <f t="shared" si="204"/>
        <v/>
      </c>
      <c r="E3327" s="91" t="str">
        <f t="shared" si="207"/>
        <v/>
      </c>
      <c r="F3327" s="295"/>
      <c r="G3327" s="88" t="str">
        <f t="shared" si="205"/>
        <v/>
      </c>
      <c r="H3327" s="88" t="str">
        <f t="shared" si="206"/>
        <v/>
      </c>
    </row>
    <row r="3328" spans="2:8" ht="11.25" customHeight="1" x14ac:dyDescent="0.2">
      <c r="B3328" s="91"/>
      <c r="C3328" s="92"/>
      <c r="D3328" s="293" t="str">
        <f t="shared" si="204"/>
        <v/>
      </c>
      <c r="E3328" s="91" t="str">
        <f t="shared" si="207"/>
        <v/>
      </c>
      <c r="F3328" s="295"/>
      <c r="G3328" s="88" t="str">
        <f t="shared" si="205"/>
        <v/>
      </c>
      <c r="H3328" s="88" t="str">
        <f t="shared" si="206"/>
        <v/>
      </c>
    </row>
    <row r="3329" spans="2:8" ht="11.25" customHeight="1" x14ac:dyDescent="0.2">
      <c r="B3329" s="91"/>
      <c r="C3329" s="92"/>
      <c r="D3329" s="293" t="str">
        <f t="shared" si="204"/>
        <v/>
      </c>
      <c r="E3329" s="91" t="str">
        <f t="shared" si="207"/>
        <v/>
      </c>
      <c r="F3329" s="295"/>
      <c r="G3329" s="88" t="str">
        <f t="shared" si="205"/>
        <v/>
      </c>
      <c r="H3329" s="88" t="str">
        <f t="shared" si="206"/>
        <v/>
      </c>
    </row>
    <row r="3330" spans="2:8" ht="11.25" customHeight="1" x14ac:dyDescent="0.2">
      <c r="B3330" s="91"/>
      <c r="C3330" s="92"/>
      <c r="D3330" s="293" t="str">
        <f t="shared" si="204"/>
        <v/>
      </c>
      <c r="E3330" s="91" t="str">
        <f t="shared" si="207"/>
        <v/>
      </c>
      <c r="F3330" s="295"/>
      <c r="G3330" s="88" t="str">
        <f t="shared" si="205"/>
        <v/>
      </c>
      <c r="H3330" s="88" t="str">
        <f t="shared" si="206"/>
        <v/>
      </c>
    </row>
    <row r="3331" spans="2:8" ht="11.25" customHeight="1" x14ac:dyDescent="0.2">
      <c r="B3331" s="91"/>
      <c r="C3331" s="92"/>
      <c r="D3331" s="293" t="str">
        <f t="shared" si="204"/>
        <v/>
      </c>
      <c r="E3331" s="91" t="str">
        <f t="shared" si="207"/>
        <v/>
      </c>
      <c r="F3331" s="295"/>
      <c r="G3331" s="88" t="str">
        <f t="shared" si="205"/>
        <v/>
      </c>
      <c r="H3331" s="88" t="str">
        <f t="shared" si="206"/>
        <v/>
      </c>
    </row>
    <row r="3332" spans="2:8" ht="11.25" customHeight="1" x14ac:dyDescent="0.2">
      <c r="B3332" s="91"/>
      <c r="C3332" s="92"/>
      <c r="D3332" s="293" t="str">
        <f t="shared" si="204"/>
        <v/>
      </c>
      <c r="E3332" s="91" t="str">
        <f t="shared" si="207"/>
        <v/>
      </c>
      <c r="F3332" s="295"/>
      <c r="G3332" s="88" t="str">
        <f t="shared" si="205"/>
        <v/>
      </c>
      <c r="H3332" s="88" t="str">
        <f t="shared" si="206"/>
        <v/>
      </c>
    </row>
    <row r="3333" spans="2:8" ht="11.25" customHeight="1" x14ac:dyDescent="0.2">
      <c r="B3333" s="91"/>
      <c r="C3333" s="92"/>
      <c r="D3333" s="293" t="str">
        <f t="shared" si="204"/>
        <v/>
      </c>
      <c r="E3333" s="91" t="str">
        <f t="shared" si="207"/>
        <v/>
      </c>
      <c r="F3333" s="295"/>
      <c r="G3333" s="88" t="str">
        <f t="shared" si="205"/>
        <v/>
      </c>
      <c r="H3333" s="88" t="str">
        <f t="shared" si="206"/>
        <v/>
      </c>
    </row>
    <row r="3334" spans="2:8" ht="11.25" customHeight="1" x14ac:dyDescent="0.2">
      <c r="B3334" s="91"/>
      <c r="C3334" s="92"/>
      <c r="D3334" s="293" t="str">
        <f t="shared" si="204"/>
        <v/>
      </c>
      <c r="E3334" s="91" t="str">
        <f t="shared" si="207"/>
        <v/>
      </c>
      <c r="F3334" s="295"/>
      <c r="G3334" s="88" t="str">
        <f t="shared" si="205"/>
        <v/>
      </c>
      <c r="H3334" s="88" t="str">
        <f t="shared" si="206"/>
        <v/>
      </c>
    </row>
    <row r="3335" spans="2:8" ht="11.25" customHeight="1" x14ac:dyDescent="0.2">
      <c r="B3335" s="91"/>
      <c r="C3335" s="92"/>
      <c r="D3335" s="293" t="str">
        <f t="shared" si="204"/>
        <v/>
      </c>
      <c r="E3335" s="91" t="str">
        <f t="shared" si="207"/>
        <v/>
      </c>
      <c r="F3335" s="295"/>
      <c r="G3335" s="88" t="str">
        <f t="shared" si="205"/>
        <v/>
      </c>
      <c r="H3335" s="88" t="str">
        <f t="shared" si="206"/>
        <v/>
      </c>
    </row>
    <row r="3336" spans="2:8" ht="11.25" customHeight="1" x14ac:dyDescent="0.2">
      <c r="B3336" s="91"/>
      <c r="C3336" s="92"/>
      <c r="D3336" s="293" t="str">
        <f t="shared" si="204"/>
        <v/>
      </c>
      <c r="E3336" s="91" t="str">
        <f t="shared" si="207"/>
        <v/>
      </c>
      <c r="F3336" s="295"/>
      <c r="G3336" s="88" t="str">
        <f t="shared" si="205"/>
        <v/>
      </c>
      <c r="H3336" s="88" t="str">
        <f t="shared" si="206"/>
        <v/>
      </c>
    </row>
    <row r="3337" spans="2:8" ht="11.25" customHeight="1" x14ac:dyDescent="0.2">
      <c r="B3337" s="91"/>
      <c r="C3337" s="92"/>
      <c r="D3337" s="293" t="str">
        <f t="shared" si="204"/>
        <v/>
      </c>
      <c r="E3337" s="91" t="str">
        <f t="shared" si="207"/>
        <v/>
      </c>
      <c r="F3337" s="295"/>
      <c r="G3337" s="88" t="str">
        <f t="shared" si="205"/>
        <v/>
      </c>
      <c r="H3337" s="88" t="str">
        <f t="shared" si="206"/>
        <v/>
      </c>
    </row>
    <row r="3338" spans="2:8" ht="11.25" customHeight="1" x14ac:dyDescent="0.2">
      <c r="B3338" s="91"/>
      <c r="C3338" s="92"/>
      <c r="D3338" s="293" t="str">
        <f t="shared" si="204"/>
        <v/>
      </c>
      <c r="E3338" s="91" t="str">
        <f t="shared" si="207"/>
        <v/>
      </c>
      <c r="F3338" s="295"/>
      <c r="G3338" s="88" t="str">
        <f t="shared" si="205"/>
        <v/>
      </c>
      <c r="H3338" s="88" t="str">
        <f t="shared" si="206"/>
        <v/>
      </c>
    </row>
    <row r="3339" spans="2:8" ht="11.25" customHeight="1" x14ac:dyDescent="0.2">
      <c r="B3339" s="91"/>
      <c r="C3339" s="92"/>
      <c r="D3339" s="293" t="str">
        <f t="shared" si="204"/>
        <v/>
      </c>
      <c r="E3339" s="91" t="str">
        <f t="shared" si="207"/>
        <v/>
      </c>
      <c r="F3339" s="295"/>
      <c r="G3339" s="88" t="str">
        <f t="shared" si="205"/>
        <v/>
      </c>
      <c r="H3339" s="88" t="str">
        <f t="shared" si="206"/>
        <v/>
      </c>
    </row>
    <row r="3340" spans="2:8" ht="11.25" customHeight="1" x14ac:dyDescent="0.2">
      <c r="B3340" s="91"/>
      <c r="C3340" s="92"/>
      <c r="D3340" s="293" t="str">
        <f t="shared" si="204"/>
        <v/>
      </c>
      <c r="E3340" s="91" t="str">
        <f t="shared" si="207"/>
        <v/>
      </c>
      <c r="F3340" s="295"/>
      <c r="G3340" s="88" t="str">
        <f t="shared" si="205"/>
        <v/>
      </c>
      <c r="H3340" s="88" t="str">
        <f t="shared" si="206"/>
        <v/>
      </c>
    </row>
    <row r="3341" spans="2:8" ht="11.25" customHeight="1" x14ac:dyDescent="0.2">
      <c r="B3341" s="91"/>
      <c r="C3341" s="92"/>
      <c r="D3341" s="293" t="str">
        <f t="shared" si="204"/>
        <v/>
      </c>
      <c r="E3341" s="91" t="str">
        <f t="shared" si="207"/>
        <v/>
      </c>
      <c r="F3341" s="295"/>
      <c r="G3341" s="88" t="str">
        <f t="shared" si="205"/>
        <v/>
      </c>
      <c r="H3341" s="88" t="str">
        <f t="shared" si="206"/>
        <v/>
      </c>
    </row>
    <row r="3342" spans="2:8" ht="11.25" customHeight="1" x14ac:dyDescent="0.2">
      <c r="B3342" s="91"/>
      <c r="C3342" s="92"/>
      <c r="D3342" s="293" t="str">
        <f t="shared" si="204"/>
        <v/>
      </c>
      <c r="E3342" s="91" t="str">
        <f t="shared" si="207"/>
        <v/>
      </c>
      <c r="F3342" s="295"/>
      <c r="G3342" s="88" t="str">
        <f t="shared" si="205"/>
        <v/>
      </c>
      <c r="H3342" s="88" t="str">
        <f t="shared" si="206"/>
        <v/>
      </c>
    </row>
    <row r="3343" spans="2:8" ht="11.25" customHeight="1" x14ac:dyDescent="0.2">
      <c r="B3343" s="91"/>
      <c r="C3343" s="92"/>
      <c r="D3343" s="293" t="str">
        <f t="shared" si="204"/>
        <v/>
      </c>
      <c r="E3343" s="91" t="str">
        <f t="shared" si="207"/>
        <v/>
      </c>
      <c r="F3343" s="295"/>
      <c r="G3343" s="88" t="str">
        <f t="shared" si="205"/>
        <v/>
      </c>
      <c r="H3343" s="88" t="str">
        <f t="shared" si="206"/>
        <v/>
      </c>
    </row>
    <row r="3344" spans="2:8" ht="11.25" customHeight="1" x14ac:dyDescent="0.2">
      <c r="B3344" s="91"/>
      <c r="C3344" s="92"/>
      <c r="D3344" s="293" t="str">
        <f t="shared" si="204"/>
        <v/>
      </c>
      <c r="E3344" s="91" t="str">
        <f t="shared" si="207"/>
        <v/>
      </c>
      <c r="F3344" s="295"/>
      <c r="G3344" s="88" t="str">
        <f t="shared" si="205"/>
        <v/>
      </c>
      <c r="H3344" s="88" t="str">
        <f t="shared" si="206"/>
        <v/>
      </c>
    </row>
    <row r="3345" spans="2:8" ht="11.25" customHeight="1" x14ac:dyDescent="0.2">
      <c r="B3345" s="91"/>
      <c r="C3345" s="92"/>
      <c r="D3345" s="293" t="str">
        <f t="shared" si="204"/>
        <v/>
      </c>
      <c r="E3345" s="91" t="str">
        <f t="shared" si="207"/>
        <v/>
      </c>
      <c r="F3345" s="295"/>
      <c r="G3345" s="88" t="str">
        <f t="shared" si="205"/>
        <v/>
      </c>
      <c r="H3345" s="88" t="str">
        <f t="shared" si="206"/>
        <v/>
      </c>
    </row>
    <row r="3346" spans="2:8" ht="11.25" customHeight="1" x14ac:dyDescent="0.2">
      <c r="B3346" s="91"/>
      <c r="C3346" s="92"/>
      <c r="D3346" s="293" t="str">
        <f t="shared" si="204"/>
        <v/>
      </c>
      <c r="E3346" s="91" t="str">
        <f t="shared" si="207"/>
        <v/>
      </c>
      <c r="F3346" s="295"/>
      <c r="G3346" s="88" t="str">
        <f t="shared" si="205"/>
        <v/>
      </c>
      <c r="H3346" s="88" t="str">
        <f t="shared" si="206"/>
        <v/>
      </c>
    </row>
    <row r="3347" spans="2:8" ht="11.25" customHeight="1" x14ac:dyDescent="0.2">
      <c r="B3347" s="91"/>
      <c r="C3347" s="92"/>
      <c r="D3347" s="293" t="str">
        <f t="shared" si="204"/>
        <v/>
      </c>
      <c r="E3347" s="91" t="str">
        <f t="shared" si="207"/>
        <v/>
      </c>
      <c r="F3347" s="295"/>
      <c r="G3347" s="88" t="str">
        <f t="shared" si="205"/>
        <v/>
      </c>
      <c r="H3347" s="88" t="str">
        <f t="shared" si="206"/>
        <v/>
      </c>
    </row>
    <row r="3348" spans="2:8" ht="11.25" customHeight="1" x14ac:dyDescent="0.2">
      <c r="B3348" s="91"/>
      <c r="C3348" s="92"/>
      <c r="D3348" s="293" t="str">
        <f t="shared" si="204"/>
        <v/>
      </c>
      <c r="E3348" s="91" t="str">
        <f t="shared" si="207"/>
        <v/>
      </c>
      <c r="F3348" s="295"/>
      <c r="G3348" s="88" t="str">
        <f t="shared" si="205"/>
        <v/>
      </c>
      <c r="H3348" s="88" t="str">
        <f t="shared" si="206"/>
        <v/>
      </c>
    </row>
    <row r="3349" spans="2:8" ht="11.25" customHeight="1" x14ac:dyDescent="0.2">
      <c r="B3349" s="91"/>
      <c r="C3349" s="92"/>
      <c r="D3349" s="293" t="str">
        <f t="shared" si="204"/>
        <v/>
      </c>
      <c r="E3349" s="91" t="str">
        <f t="shared" si="207"/>
        <v/>
      </c>
      <c r="F3349" s="295"/>
      <c r="G3349" s="88" t="str">
        <f t="shared" si="205"/>
        <v/>
      </c>
      <c r="H3349" s="88" t="str">
        <f t="shared" si="206"/>
        <v/>
      </c>
    </row>
    <row r="3350" spans="2:8" ht="11.25" customHeight="1" x14ac:dyDescent="0.2">
      <c r="B3350" s="91"/>
      <c r="C3350" s="92"/>
      <c r="D3350" s="293" t="str">
        <f t="shared" si="204"/>
        <v/>
      </c>
      <c r="E3350" s="91" t="str">
        <f t="shared" si="207"/>
        <v/>
      </c>
      <c r="F3350" s="295"/>
      <c r="G3350" s="88" t="str">
        <f t="shared" si="205"/>
        <v/>
      </c>
      <c r="H3350" s="88" t="str">
        <f t="shared" si="206"/>
        <v/>
      </c>
    </row>
    <row r="3351" spans="2:8" ht="11.25" customHeight="1" x14ac:dyDescent="0.2">
      <c r="B3351" s="91"/>
      <c r="C3351" s="92"/>
      <c r="D3351" s="293" t="str">
        <f t="shared" si="204"/>
        <v/>
      </c>
      <c r="E3351" s="91" t="str">
        <f t="shared" si="207"/>
        <v/>
      </c>
      <c r="F3351" s="295"/>
      <c r="G3351" s="88" t="str">
        <f t="shared" si="205"/>
        <v/>
      </c>
      <c r="H3351" s="88" t="str">
        <f t="shared" si="206"/>
        <v/>
      </c>
    </row>
    <row r="3352" spans="2:8" ht="11.25" customHeight="1" x14ac:dyDescent="0.2">
      <c r="B3352" s="91"/>
      <c r="C3352" s="92"/>
      <c r="D3352" s="293" t="str">
        <f t="shared" ref="D3352:D3415" si="208">IF($B3352="","","SP_LASTSALEPRICE")</f>
        <v/>
      </c>
      <c r="E3352" s="91" t="str">
        <f t="shared" si="207"/>
        <v/>
      </c>
      <c r="F3352" s="295"/>
      <c r="G3352" s="88" t="str">
        <f t="shared" ref="G3352:G3415" si="209">IF(OR($C3352="",$C3353=""),"",IFERROR((C3352/C3353-1)*100,0))</f>
        <v/>
      </c>
      <c r="H3352" s="88" t="str">
        <f t="shared" ref="H3352:H3415" si="210">IF(OR($F3352="",$F3353=""),"",IFERROR((F3352/F3353-1)*100,0))</f>
        <v/>
      </c>
    </row>
    <row r="3353" spans="2:8" ht="11.25" customHeight="1" x14ac:dyDescent="0.2">
      <c r="B3353" s="91"/>
      <c r="C3353" s="92"/>
      <c r="D3353" s="293" t="str">
        <f t="shared" si="208"/>
        <v/>
      </c>
      <c r="E3353" s="91" t="str">
        <f t="shared" ref="E3353:E3416" si="211">IF($B3353="","",IF(WEEKDAY($B3353,11)=6,$B3353-1,IF(WEEKDAY($B3353,11)=7,$B3353-2,$B3353)))</f>
        <v/>
      </c>
      <c r="F3353" s="295"/>
      <c r="G3353" s="88" t="str">
        <f t="shared" si="209"/>
        <v/>
      </c>
      <c r="H3353" s="88" t="str">
        <f t="shared" si="210"/>
        <v/>
      </c>
    </row>
    <row r="3354" spans="2:8" ht="11.25" customHeight="1" x14ac:dyDescent="0.2">
      <c r="B3354" s="91"/>
      <c r="C3354" s="92"/>
      <c r="D3354" s="293" t="str">
        <f t="shared" si="208"/>
        <v/>
      </c>
      <c r="E3354" s="91" t="str">
        <f t="shared" si="211"/>
        <v/>
      </c>
      <c r="F3354" s="295"/>
      <c r="G3354" s="88" t="str">
        <f t="shared" si="209"/>
        <v/>
      </c>
      <c r="H3354" s="88" t="str">
        <f t="shared" si="210"/>
        <v/>
      </c>
    </row>
    <row r="3355" spans="2:8" ht="11.25" customHeight="1" x14ac:dyDescent="0.2">
      <c r="B3355" s="91"/>
      <c r="C3355" s="92"/>
      <c r="D3355" s="293" t="str">
        <f t="shared" si="208"/>
        <v/>
      </c>
      <c r="E3355" s="91" t="str">
        <f t="shared" si="211"/>
        <v/>
      </c>
      <c r="F3355" s="295"/>
      <c r="G3355" s="88" t="str">
        <f t="shared" si="209"/>
        <v/>
      </c>
      <c r="H3355" s="88" t="str">
        <f t="shared" si="210"/>
        <v/>
      </c>
    </row>
    <row r="3356" spans="2:8" ht="11.25" customHeight="1" x14ac:dyDescent="0.2">
      <c r="B3356" s="91"/>
      <c r="C3356" s="92"/>
      <c r="D3356" s="293" t="str">
        <f t="shared" si="208"/>
        <v/>
      </c>
      <c r="E3356" s="91" t="str">
        <f t="shared" si="211"/>
        <v/>
      </c>
      <c r="F3356" s="295"/>
      <c r="G3356" s="88" t="str">
        <f t="shared" si="209"/>
        <v/>
      </c>
      <c r="H3356" s="88" t="str">
        <f t="shared" si="210"/>
        <v/>
      </c>
    </row>
    <row r="3357" spans="2:8" ht="11.25" customHeight="1" x14ac:dyDescent="0.2">
      <c r="B3357" s="91"/>
      <c r="C3357" s="92"/>
      <c r="D3357" s="293" t="str">
        <f t="shared" si="208"/>
        <v/>
      </c>
      <c r="E3357" s="91" t="str">
        <f t="shared" si="211"/>
        <v/>
      </c>
      <c r="F3357" s="295"/>
      <c r="G3357" s="88" t="str">
        <f t="shared" si="209"/>
        <v/>
      </c>
      <c r="H3357" s="88" t="str">
        <f t="shared" si="210"/>
        <v/>
      </c>
    </row>
    <row r="3358" spans="2:8" ht="11.25" customHeight="1" x14ac:dyDescent="0.2">
      <c r="B3358" s="91"/>
      <c r="C3358" s="92"/>
      <c r="D3358" s="293" t="str">
        <f t="shared" si="208"/>
        <v/>
      </c>
      <c r="E3358" s="91" t="str">
        <f t="shared" si="211"/>
        <v/>
      </c>
      <c r="F3358" s="295"/>
      <c r="G3358" s="88" t="str">
        <f t="shared" si="209"/>
        <v/>
      </c>
      <c r="H3358" s="88" t="str">
        <f t="shared" si="210"/>
        <v/>
      </c>
    </row>
    <row r="3359" spans="2:8" ht="11.25" customHeight="1" x14ac:dyDescent="0.2">
      <c r="B3359" s="91"/>
      <c r="C3359" s="92"/>
      <c r="D3359" s="293" t="str">
        <f t="shared" si="208"/>
        <v/>
      </c>
      <c r="E3359" s="91" t="str">
        <f t="shared" si="211"/>
        <v/>
      </c>
      <c r="F3359" s="295"/>
      <c r="G3359" s="88" t="str">
        <f t="shared" si="209"/>
        <v/>
      </c>
      <c r="H3359" s="88" t="str">
        <f t="shared" si="210"/>
        <v/>
      </c>
    </row>
    <row r="3360" spans="2:8" ht="11.25" customHeight="1" x14ac:dyDescent="0.2">
      <c r="B3360" s="91"/>
      <c r="C3360" s="92"/>
      <c r="D3360" s="293" t="str">
        <f t="shared" si="208"/>
        <v/>
      </c>
      <c r="E3360" s="91" t="str">
        <f t="shared" si="211"/>
        <v/>
      </c>
      <c r="F3360" s="295"/>
      <c r="G3360" s="88" t="str">
        <f t="shared" si="209"/>
        <v/>
      </c>
      <c r="H3360" s="88" t="str">
        <f t="shared" si="210"/>
        <v/>
      </c>
    </row>
    <row r="3361" spans="2:8" ht="11.25" customHeight="1" x14ac:dyDescent="0.2">
      <c r="B3361" s="91"/>
      <c r="C3361" s="92"/>
      <c r="D3361" s="293" t="str">
        <f t="shared" si="208"/>
        <v/>
      </c>
      <c r="E3361" s="91" t="str">
        <f t="shared" si="211"/>
        <v/>
      </c>
      <c r="F3361" s="295"/>
      <c r="G3361" s="88" t="str">
        <f t="shared" si="209"/>
        <v/>
      </c>
      <c r="H3361" s="88" t="str">
        <f t="shared" si="210"/>
        <v/>
      </c>
    </row>
    <row r="3362" spans="2:8" ht="11.25" customHeight="1" x14ac:dyDescent="0.2">
      <c r="B3362" s="91"/>
      <c r="C3362" s="92"/>
      <c r="D3362" s="293" t="str">
        <f t="shared" si="208"/>
        <v/>
      </c>
      <c r="E3362" s="91" t="str">
        <f t="shared" si="211"/>
        <v/>
      </c>
      <c r="F3362" s="295"/>
      <c r="G3362" s="88" t="str">
        <f t="shared" si="209"/>
        <v/>
      </c>
      <c r="H3362" s="88" t="str">
        <f t="shared" si="210"/>
        <v/>
      </c>
    </row>
    <row r="3363" spans="2:8" ht="11.25" customHeight="1" x14ac:dyDescent="0.2">
      <c r="B3363" s="91"/>
      <c r="C3363" s="92"/>
      <c r="D3363" s="293" t="str">
        <f t="shared" si="208"/>
        <v/>
      </c>
      <c r="E3363" s="91" t="str">
        <f t="shared" si="211"/>
        <v/>
      </c>
      <c r="F3363" s="295"/>
      <c r="G3363" s="88" t="str">
        <f t="shared" si="209"/>
        <v/>
      </c>
      <c r="H3363" s="88" t="str">
        <f t="shared" si="210"/>
        <v/>
      </c>
    </row>
    <row r="3364" spans="2:8" ht="11.25" customHeight="1" x14ac:dyDescent="0.2">
      <c r="B3364" s="91"/>
      <c r="C3364" s="92"/>
      <c r="D3364" s="293" t="str">
        <f t="shared" si="208"/>
        <v/>
      </c>
      <c r="E3364" s="91" t="str">
        <f t="shared" si="211"/>
        <v/>
      </c>
      <c r="F3364" s="295"/>
      <c r="G3364" s="88" t="str">
        <f t="shared" si="209"/>
        <v/>
      </c>
      <c r="H3364" s="88" t="str">
        <f t="shared" si="210"/>
        <v/>
      </c>
    </row>
    <row r="3365" spans="2:8" ht="11.25" customHeight="1" x14ac:dyDescent="0.2">
      <c r="B3365" s="91"/>
      <c r="C3365" s="92"/>
      <c r="D3365" s="293" t="str">
        <f t="shared" si="208"/>
        <v/>
      </c>
      <c r="E3365" s="91" t="str">
        <f t="shared" si="211"/>
        <v/>
      </c>
      <c r="F3365" s="295"/>
      <c r="G3365" s="88" t="str">
        <f t="shared" si="209"/>
        <v/>
      </c>
      <c r="H3365" s="88" t="str">
        <f t="shared" si="210"/>
        <v/>
      </c>
    </row>
    <row r="3366" spans="2:8" ht="11.25" customHeight="1" x14ac:dyDescent="0.2">
      <c r="B3366" s="91"/>
      <c r="C3366" s="92"/>
      <c r="D3366" s="293" t="str">
        <f t="shared" si="208"/>
        <v/>
      </c>
      <c r="E3366" s="91" t="str">
        <f t="shared" si="211"/>
        <v/>
      </c>
      <c r="F3366" s="295"/>
      <c r="G3366" s="88" t="str">
        <f t="shared" si="209"/>
        <v/>
      </c>
      <c r="H3366" s="88" t="str">
        <f t="shared" si="210"/>
        <v/>
      </c>
    </row>
    <row r="3367" spans="2:8" ht="11.25" customHeight="1" x14ac:dyDescent="0.2">
      <c r="B3367" s="91"/>
      <c r="C3367" s="92"/>
      <c r="D3367" s="293" t="str">
        <f t="shared" si="208"/>
        <v/>
      </c>
      <c r="E3367" s="91" t="str">
        <f t="shared" si="211"/>
        <v/>
      </c>
      <c r="F3367" s="295"/>
      <c r="G3367" s="88" t="str">
        <f t="shared" si="209"/>
        <v/>
      </c>
      <c r="H3367" s="88" t="str">
        <f t="shared" si="210"/>
        <v/>
      </c>
    </row>
    <row r="3368" spans="2:8" ht="11.25" customHeight="1" x14ac:dyDescent="0.2">
      <c r="B3368" s="91"/>
      <c r="C3368" s="92"/>
      <c r="D3368" s="293" t="str">
        <f t="shared" si="208"/>
        <v/>
      </c>
      <c r="E3368" s="91" t="str">
        <f t="shared" si="211"/>
        <v/>
      </c>
      <c r="F3368" s="295"/>
      <c r="G3368" s="88" t="str">
        <f t="shared" si="209"/>
        <v/>
      </c>
      <c r="H3368" s="88" t="str">
        <f t="shared" si="210"/>
        <v/>
      </c>
    </row>
    <row r="3369" spans="2:8" ht="11.25" customHeight="1" x14ac:dyDescent="0.2">
      <c r="B3369" s="91"/>
      <c r="C3369" s="92"/>
      <c r="D3369" s="293" t="str">
        <f t="shared" si="208"/>
        <v/>
      </c>
      <c r="E3369" s="91" t="str">
        <f t="shared" si="211"/>
        <v/>
      </c>
      <c r="F3369" s="295"/>
      <c r="G3369" s="88" t="str">
        <f t="shared" si="209"/>
        <v/>
      </c>
      <c r="H3369" s="88" t="str">
        <f t="shared" si="210"/>
        <v/>
      </c>
    </row>
    <row r="3370" spans="2:8" ht="11.25" customHeight="1" x14ac:dyDescent="0.2">
      <c r="B3370" s="91"/>
      <c r="C3370" s="92"/>
      <c r="D3370" s="293" t="str">
        <f t="shared" si="208"/>
        <v/>
      </c>
      <c r="E3370" s="91" t="str">
        <f t="shared" si="211"/>
        <v/>
      </c>
      <c r="F3370" s="295"/>
      <c r="G3370" s="88" t="str">
        <f t="shared" si="209"/>
        <v/>
      </c>
      <c r="H3370" s="88" t="str">
        <f t="shared" si="210"/>
        <v/>
      </c>
    </row>
    <row r="3371" spans="2:8" ht="11.25" customHeight="1" x14ac:dyDescent="0.2">
      <c r="B3371" s="91"/>
      <c r="C3371" s="92"/>
      <c r="D3371" s="293" t="str">
        <f t="shared" si="208"/>
        <v/>
      </c>
      <c r="E3371" s="91" t="str">
        <f t="shared" si="211"/>
        <v/>
      </c>
      <c r="F3371" s="295"/>
      <c r="G3371" s="88" t="str">
        <f t="shared" si="209"/>
        <v/>
      </c>
      <c r="H3371" s="88" t="str">
        <f t="shared" si="210"/>
        <v/>
      </c>
    </row>
    <row r="3372" spans="2:8" ht="11.25" customHeight="1" x14ac:dyDescent="0.2">
      <c r="B3372" s="91"/>
      <c r="C3372" s="92"/>
      <c r="D3372" s="293" t="str">
        <f t="shared" si="208"/>
        <v/>
      </c>
      <c r="E3372" s="91" t="str">
        <f t="shared" si="211"/>
        <v/>
      </c>
      <c r="F3372" s="295"/>
      <c r="G3372" s="88" t="str">
        <f t="shared" si="209"/>
        <v/>
      </c>
      <c r="H3372" s="88" t="str">
        <f t="shared" si="210"/>
        <v/>
      </c>
    </row>
    <row r="3373" spans="2:8" ht="11.25" customHeight="1" x14ac:dyDescent="0.2">
      <c r="B3373" s="91"/>
      <c r="C3373" s="92"/>
      <c r="D3373" s="293" t="str">
        <f t="shared" si="208"/>
        <v/>
      </c>
      <c r="E3373" s="91" t="str">
        <f t="shared" si="211"/>
        <v/>
      </c>
      <c r="F3373" s="295"/>
      <c r="G3373" s="88" t="str">
        <f t="shared" si="209"/>
        <v/>
      </c>
      <c r="H3373" s="88" t="str">
        <f t="shared" si="210"/>
        <v/>
      </c>
    </row>
    <row r="3374" spans="2:8" ht="11.25" customHeight="1" x14ac:dyDescent="0.2">
      <c r="B3374" s="91"/>
      <c r="C3374" s="92"/>
      <c r="D3374" s="293" t="str">
        <f t="shared" si="208"/>
        <v/>
      </c>
      <c r="E3374" s="91" t="str">
        <f t="shared" si="211"/>
        <v/>
      </c>
      <c r="F3374" s="295"/>
      <c r="G3374" s="88" t="str">
        <f t="shared" si="209"/>
        <v/>
      </c>
      <c r="H3374" s="88" t="str">
        <f t="shared" si="210"/>
        <v/>
      </c>
    </row>
    <row r="3375" spans="2:8" ht="11.25" customHeight="1" x14ac:dyDescent="0.2">
      <c r="B3375" s="91"/>
      <c r="C3375" s="92"/>
      <c r="D3375" s="293" t="str">
        <f t="shared" si="208"/>
        <v/>
      </c>
      <c r="E3375" s="91" t="str">
        <f t="shared" si="211"/>
        <v/>
      </c>
      <c r="F3375" s="295"/>
      <c r="G3375" s="88" t="str">
        <f t="shared" si="209"/>
        <v/>
      </c>
      <c r="H3375" s="88" t="str">
        <f t="shared" si="210"/>
        <v/>
      </c>
    </row>
    <row r="3376" spans="2:8" ht="11.25" customHeight="1" x14ac:dyDescent="0.2">
      <c r="B3376" s="91"/>
      <c r="C3376" s="92"/>
      <c r="D3376" s="293" t="str">
        <f t="shared" si="208"/>
        <v/>
      </c>
      <c r="E3376" s="91" t="str">
        <f t="shared" si="211"/>
        <v/>
      </c>
      <c r="F3376" s="295"/>
      <c r="G3376" s="88" t="str">
        <f t="shared" si="209"/>
        <v/>
      </c>
      <c r="H3376" s="88" t="str">
        <f t="shared" si="210"/>
        <v/>
      </c>
    </row>
    <row r="3377" spans="2:8" ht="11.25" customHeight="1" x14ac:dyDescent="0.2">
      <c r="B3377" s="91"/>
      <c r="C3377" s="92"/>
      <c r="D3377" s="293" t="str">
        <f t="shared" si="208"/>
        <v/>
      </c>
      <c r="E3377" s="91" t="str">
        <f t="shared" si="211"/>
        <v/>
      </c>
      <c r="F3377" s="295"/>
      <c r="G3377" s="88" t="str">
        <f t="shared" si="209"/>
        <v/>
      </c>
      <c r="H3377" s="88" t="str">
        <f t="shared" si="210"/>
        <v/>
      </c>
    </row>
    <row r="3378" spans="2:8" ht="11.25" customHeight="1" x14ac:dyDescent="0.2">
      <c r="B3378" s="91"/>
      <c r="C3378" s="92"/>
      <c r="D3378" s="293" t="str">
        <f t="shared" si="208"/>
        <v/>
      </c>
      <c r="E3378" s="91" t="str">
        <f t="shared" si="211"/>
        <v/>
      </c>
      <c r="F3378" s="295"/>
      <c r="G3378" s="88" t="str">
        <f t="shared" si="209"/>
        <v/>
      </c>
      <c r="H3378" s="88" t="str">
        <f t="shared" si="210"/>
        <v/>
      </c>
    </row>
    <row r="3379" spans="2:8" ht="11.25" customHeight="1" x14ac:dyDescent="0.2">
      <c r="B3379" s="91"/>
      <c r="C3379" s="92"/>
      <c r="D3379" s="293" t="str">
        <f t="shared" si="208"/>
        <v/>
      </c>
      <c r="E3379" s="91" t="str">
        <f t="shared" si="211"/>
        <v/>
      </c>
      <c r="F3379" s="295"/>
      <c r="G3379" s="88" t="str">
        <f t="shared" si="209"/>
        <v/>
      </c>
      <c r="H3379" s="88" t="str">
        <f t="shared" si="210"/>
        <v/>
      </c>
    </row>
    <row r="3380" spans="2:8" ht="11.25" customHeight="1" x14ac:dyDescent="0.2">
      <c r="B3380" s="91"/>
      <c r="C3380" s="92"/>
      <c r="D3380" s="293" t="str">
        <f t="shared" si="208"/>
        <v/>
      </c>
      <c r="E3380" s="91" t="str">
        <f t="shared" si="211"/>
        <v/>
      </c>
      <c r="F3380" s="295"/>
      <c r="G3380" s="88" t="str">
        <f t="shared" si="209"/>
        <v/>
      </c>
      <c r="H3380" s="88" t="str">
        <f t="shared" si="210"/>
        <v/>
      </c>
    </row>
    <row r="3381" spans="2:8" ht="11.25" customHeight="1" x14ac:dyDescent="0.2">
      <c r="B3381" s="91"/>
      <c r="C3381" s="92"/>
      <c r="D3381" s="293" t="str">
        <f t="shared" si="208"/>
        <v/>
      </c>
      <c r="E3381" s="91" t="str">
        <f t="shared" si="211"/>
        <v/>
      </c>
      <c r="F3381" s="295"/>
      <c r="G3381" s="88" t="str">
        <f t="shared" si="209"/>
        <v/>
      </c>
      <c r="H3381" s="88" t="str">
        <f t="shared" si="210"/>
        <v/>
      </c>
    </row>
    <row r="3382" spans="2:8" ht="11.25" customHeight="1" x14ac:dyDescent="0.2">
      <c r="B3382" s="91"/>
      <c r="C3382" s="92"/>
      <c r="D3382" s="293" t="str">
        <f t="shared" si="208"/>
        <v/>
      </c>
      <c r="E3382" s="91" t="str">
        <f t="shared" si="211"/>
        <v/>
      </c>
      <c r="F3382" s="295"/>
      <c r="G3382" s="88" t="str">
        <f t="shared" si="209"/>
        <v/>
      </c>
      <c r="H3382" s="88" t="str">
        <f t="shared" si="210"/>
        <v/>
      </c>
    </row>
    <row r="3383" spans="2:8" ht="11.25" customHeight="1" x14ac:dyDescent="0.2">
      <c r="B3383" s="91"/>
      <c r="C3383" s="92"/>
      <c r="D3383" s="293" t="str">
        <f t="shared" si="208"/>
        <v/>
      </c>
      <c r="E3383" s="91" t="str">
        <f t="shared" si="211"/>
        <v/>
      </c>
      <c r="F3383" s="295"/>
      <c r="G3383" s="88" t="str">
        <f t="shared" si="209"/>
        <v/>
      </c>
      <c r="H3383" s="88" t="str">
        <f t="shared" si="210"/>
        <v/>
      </c>
    </row>
    <row r="3384" spans="2:8" ht="11.25" customHeight="1" x14ac:dyDescent="0.2">
      <c r="B3384" s="91"/>
      <c r="C3384" s="92"/>
      <c r="D3384" s="293" t="str">
        <f t="shared" si="208"/>
        <v/>
      </c>
      <c r="E3384" s="91" t="str">
        <f t="shared" si="211"/>
        <v/>
      </c>
      <c r="F3384" s="295"/>
      <c r="G3384" s="88" t="str">
        <f t="shared" si="209"/>
        <v/>
      </c>
      <c r="H3384" s="88" t="str">
        <f t="shared" si="210"/>
        <v/>
      </c>
    </row>
    <row r="3385" spans="2:8" ht="11.25" customHeight="1" x14ac:dyDescent="0.2">
      <c r="B3385" s="91"/>
      <c r="C3385" s="92"/>
      <c r="D3385" s="293" t="str">
        <f t="shared" si="208"/>
        <v/>
      </c>
      <c r="E3385" s="91" t="str">
        <f t="shared" si="211"/>
        <v/>
      </c>
      <c r="F3385" s="295"/>
      <c r="G3385" s="88" t="str">
        <f t="shared" si="209"/>
        <v/>
      </c>
      <c r="H3385" s="88" t="str">
        <f t="shared" si="210"/>
        <v/>
      </c>
    </row>
    <row r="3386" spans="2:8" ht="11.25" customHeight="1" x14ac:dyDescent="0.2">
      <c r="B3386" s="91"/>
      <c r="C3386" s="92"/>
      <c r="D3386" s="293" t="str">
        <f t="shared" si="208"/>
        <v/>
      </c>
      <c r="E3386" s="91" t="str">
        <f t="shared" si="211"/>
        <v/>
      </c>
      <c r="F3386" s="295"/>
      <c r="G3386" s="88" t="str">
        <f t="shared" si="209"/>
        <v/>
      </c>
      <c r="H3386" s="88" t="str">
        <f t="shared" si="210"/>
        <v/>
      </c>
    </row>
    <row r="3387" spans="2:8" ht="11.25" customHeight="1" x14ac:dyDescent="0.2">
      <c r="B3387" s="91"/>
      <c r="C3387" s="92"/>
      <c r="D3387" s="293" t="str">
        <f t="shared" si="208"/>
        <v/>
      </c>
      <c r="E3387" s="91" t="str">
        <f t="shared" si="211"/>
        <v/>
      </c>
      <c r="F3387" s="295"/>
      <c r="G3387" s="88" t="str">
        <f t="shared" si="209"/>
        <v/>
      </c>
      <c r="H3387" s="88" t="str">
        <f t="shared" si="210"/>
        <v/>
      </c>
    </row>
    <row r="3388" spans="2:8" ht="11.25" customHeight="1" x14ac:dyDescent="0.2">
      <c r="B3388" s="91"/>
      <c r="C3388" s="92"/>
      <c r="D3388" s="293" t="str">
        <f t="shared" si="208"/>
        <v/>
      </c>
      <c r="E3388" s="91" t="str">
        <f t="shared" si="211"/>
        <v/>
      </c>
      <c r="F3388" s="295"/>
      <c r="G3388" s="88" t="str">
        <f t="shared" si="209"/>
        <v/>
      </c>
      <c r="H3388" s="88" t="str">
        <f t="shared" si="210"/>
        <v/>
      </c>
    </row>
    <row r="3389" spans="2:8" ht="11.25" customHeight="1" x14ac:dyDescent="0.2">
      <c r="B3389" s="91"/>
      <c r="C3389" s="92"/>
      <c r="D3389" s="293" t="str">
        <f t="shared" si="208"/>
        <v/>
      </c>
      <c r="E3389" s="91" t="str">
        <f t="shared" si="211"/>
        <v/>
      </c>
      <c r="F3389" s="295"/>
      <c r="G3389" s="88" t="str">
        <f t="shared" si="209"/>
        <v/>
      </c>
      <c r="H3389" s="88" t="str">
        <f t="shared" si="210"/>
        <v/>
      </c>
    </row>
    <row r="3390" spans="2:8" ht="11.25" customHeight="1" x14ac:dyDescent="0.2">
      <c r="B3390" s="91"/>
      <c r="C3390" s="92"/>
      <c r="D3390" s="293" t="str">
        <f t="shared" si="208"/>
        <v/>
      </c>
      <c r="E3390" s="91" t="str">
        <f t="shared" si="211"/>
        <v/>
      </c>
      <c r="F3390" s="295"/>
      <c r="G3390" s="88" t="str">
        <f t="shared" si="209"/>
        <v/>
      </c>
      <c r="H3390" s="88" t="str">
        <f t="shared" si="210"/>
        <v/>
      </c>
    </row>
    <row r="3391" spans="2:8" ht="11.25" customHeight="1" x14ac:dyDescent="0.2">
      <c r="B3391" s="91"/>
      <c r="C3391" s="92"/>
      <c r="D3391" s="293" t="str">
        <f t="shared" si="208"/>
        <v/>
      </c>
      <c r="E3391" s="91" t="str">
        <f t="shared" si="211"/>
        <v/>
      </c>
      <c r="F3391" s="295"/>
      <c r="G3391" s="88" t="str">
        <f t="shared" si="209"/>
        <v/>
      </c>
      <c r="H3391" s="88" t="str">
        <f t="shared" si="210"/>
        <v/>
      </c>
    </row>
    <row r="3392" spans="2:8" ht="11.25" customHeight="1" x14ac:dyDescent="0.2">
      <c r="B3392" s="91"/>
      <c r="C3392" s="92"/>
      <c r="D3392" s="293" t="str">
        <f t="shared" si="208"/>
        <v/>
      </c>
      <c r="E3392" s="91" t="str">
        <f t="shared" si="211"/>
        <v/>
      </c>
      <c r="F3392" s="295"/>
      <c r="G3392" s="88" t="str">
        <f t="shared" si="209"/>
        <v/>
      </c>
      <c r="H3392" s="88" t="str">
        <f t="shared" si="210"/>
        <v/>
      </c>
    </row>
    <row r="3393" spans="2:8" ht="11.25" customHeight="1" x14ac:dyDescent="0.2">
      <c r="B3393" s="91"/>
      <c r="C3393" s="92"/>
      <c r="D3393" s="293" t="str">
        <f t="shared" si="208"/>
        <v/>
      </c>
      <c r="E3393" s="91" t="str">
        <f t="shared" si="211"/>
        <v/>
      </c>
      <c r="F3393" s="295"/>
      <c r="G3393" s="88" t="str">
        <f t="shared" si="209"/>
        <v/>
      </c>
      <c r="H3393" s="88" t="str">
        <f t="shared" si="210"/>
        <v/>
      </c>
    </row>
    <row r="3394" spans="2:8" ht="11.25" customHeight="1" x14ac:dyDescent="0.2">
      <c r="B3394" s="91"/>
      <c r="C3394" s="92"/>
      <c r="D3394" s="293" t="str">
        <f t="shared" si="208"/>
        <v/>
      </c>
      <c r="E3394" s="91" t="str">
        <f t="shared" si="211"/>
        <v/>
      </c>
      <c r="F3394" s="295"/>
      <c r="G3394" s="88" t="str">
        <f t="shared" si="209"/>
        <v/>
      </c>
      <c r="H3394" s="88" t="str">
        <f t="shared" si="210"/>
        <v/>
      </c>
    </row>
    <row r="3395" spans="2:8" ht="11.25" customHeight="1" x14ac:dyDescent="0.2">
      <c r="B3395" s="91"/>
      <c r="C3395" s="92"/>
      <c r="D3395" s="293" t="str">
        <f t="shared" si="208"/>
        <v/>
      </c>
      <c r="E3395" s="91" t="str">
        <f t="shared" si="211"/>
        <v/>
      </c>
      <c r="F3395" s="295"/>
      <c r="G3395" s="88" t="str">
        <f t="shared" si="209"/>
        <v/>
      </c>
      <c r="H3395" s="88" t="str">
        <f t="shared" si="210"/>
        <v/>
      </c>
    </row>
    <row r="3396" spans="2:8" ht="11.25" customHeight="1" x14ac:dyDescent="0.2">
      <c r="B3396" s="91"/>
      <c r="C3396" s="92"/>
      <c r="D3396" s="293" t="str">
        <f t="shared" si="208"/>
        <v/>
      </c>
      <c r="E3396" s="91" t="str">
        <f t="shared" si="211"/>
        <v/>
      </c>
      <c r="F3396" s="295"/>
      <c r="G3396" s="88" t="str">
        <f t="shared" si="209"/>
        <v/>
      </c>
      <c r="H3396" s="88" t="str">
        <f t="shared" si="210"/>
        <v/>
      </c>
    </row>
    <row r="3397" spans="2:8" ht="11.25" customHeight="1" x14ac:dyDescent="0.2">
      <c r="B3397" s="91"/>
      <c r="C3397" s="92"/>
      <c r="D3397" s="293" t="str">
        <f t="shared" si="208"/>
        <v/>
      </c>
      <c r="E3397" s="91" t="str">
        <f t="shared" si="211"/>
        <v/>
      </c>
      <c r="F3397" s="295"/>
      <c r="G3397" s="88" t="str">
        <f t="shared" si="209"/>
        <v/>
      </c>
      <c r="H3397" s="88" t="str">
        <f t="shared" si="210"/>
        <v/>
      </c>
    </row>
    <row r="3398" spans="2:8" ht="11.25" customHeight="1" x14ac:dyDescent="0.2">
      <c r="B3398" s="91"/>
      <c r="C3398" s="92"/>
      <c r="D3398" s="293" t="str">
        <f t="shared" si="208"/>
        <v/>
      </c>
      <c r="E3398" s="91" t="str">
        <f t="shared" si="211"/>
        <v/>
      </c>
      <c r="F3398" s="295"/>
      <c r="G3398" s="88" t="str">
        <f t="shared" si="209"/>
        <v/>
      </c>
      <c r="H3398" s="88" t="str">
        <f t="shared" si="210"/>
        <v/>
      </c>
    </row>
    <row r="3399" spans="2:8" ht="11.25" customHeight="1" x14ac:dyDescent="0.2">
      <c r="B3399" s="91"/>
      <c r="C3399" s="92"/>
      <c r="D3399" s="293" t="str">
        <f t="shared" si="208"/>
        <v/>
      </c>
      <c r="E3399" s="91" t="str">
        <f t="shared" si="211"/>
        <v/>
      </c>
      <c r="F3399" s="295"/>
      <c r="G3399" s="88" t="str">
        <f t="shared" si="209"/>
        <v/>
      </c>
      <c r="H3399" s="88" t="str">
        <f t="shared" si="210"/>
        <v/>
      </c>
    </row>
    <row r="3400" spans="2:8" ht="11.25" customHeight="1" x14ac:dyDescent="0.2">
      <c r="B3400" s="91"/>
      <c r="C3400" s="92"/>
      <c r="D3400" s="293" t="str">
        <f t="shared" si="208"/>
        <v/>
      </c>
      <c r="E3400" s="91" t="str">
        <f t="shared" si="211"/>
        <v/>
      </c>
      <c r="F3400" s="295"/>
      <c r="G3400" s="88" t="str">
        <f t="shared" si="209"/>
        <v/>
      </c>
      <c r="H3400" s="88" t="str">
        <f t="shared" si="210"/>
        <v/>
      </c>
    </row>
    <row r="3401" spans="2:8" ht="11.25" customHeight="1" x14ac:dyDescent="0.2">
      <c r="B3401" s="91"/>
      <c r="C3401" s="92"/>
      <c r="D3401" s="293" t="str">
        <f t="shared" si="208"/>
        <v/>
      </c>
      <c r="E3401" s="91" t="str">
        <f t="shared" si="211"/>
        <v/>
      </c>
      <c r="F3401" s="295"/>
      <c r="G3401" s="88" t="str">
        <f t="shared" si="209"/>
        <v/>
      </c>
      <c r="H3401" s="88" t="str">
        <f t="shared" si="210"/>
        <v/>
      </c>
    </row>
    <row r="3402" spans="2:8" ht="11.25" customHeight="1" x14ac:dyDescent="0.2">
      <c r="B3402" s="91"/>
      <c r="C3402" s="92"/>
      <c r="D3402" s="293" t="str">
        <f t="shared" si="208"/>
        <v/>
      </c>
      <c r="E3402" s="91" t="str">
        <f t="shared" si="211"/>
        <v/>
      </c>
      <c r="F3402" s="295"/>
      <c r="G3402" s="88" t="str">
        <f t="shared" si="209"/>
        <v/>
      </c>
      <c r="H3402" s="88" t="str">
        <f t="shared" si="210"/>
        <v/>
      </c>
    </row>
    <row r="3403" spans="2:8" ht="11.25" customHeight="1" x14ac:dyDescent="0.2">
      <c r="B3403" s="91"/>
      <c r="C3403" s="92"/>
      <c r="D3403" s="293" t="str">
        <f t="shared" si="208"/>
        <v/>
      </c>
      <c r="E3403" s="91" t="str">
        <f t="shared" si="211"/>
        <v/>
      </c>
      <c r="F3403" s="295"/>
      <c r="G3403" s="88" t="str">
        <f t="shared" si="209"/>
        <v/>
      </c>
      <c r="H3403" s="88" t="str">
        <f t="shared" si="210"/>
        <v/>
      </c>
    </row>
    <row r="3404" spans="2:8" ht="11.25" customHeight="1" x14ac:dyDescent="0.2">
      <c r="B3404" s="91"/>
      <c r="C3404" s="92"/>
      <c r="D3404" s="293" t="str">
        <f t="shared" si="208"/>
        <v/>
      </c>
      <c r="E3404" s="91" t="str">
        <f t="shared" si="211"/>
        <v/>
      </c>
      <c r="F3404" s="295"/>
      <c r="G3404" s="88" t="str">
        <f t="shared" si="209"/>
        <v/>
      </c>
      <c r="H3404" s="88" t="str">
        <f t="shared" si="210"/>
        <v/>
      </c>
    </row>
    <row r="3405" spans="2:8" ht="11.25" customHeight="1" x14ac:dyDescent="0.2">
      <c r="B3405" s="91"/>
      <c r="C3405" s="92"/>
      <c r="D3405" s="293" t="str">
        <f t="shared" si="208"/>
        <v/>
      </c>
      <c r="E3405" s="91" t="str">
        <f t="shared" si="211"/>
        <v/>
      </c>
      <c r="F3405" s="295"/>
      <c r="G3405" s="88" t="str">
        <f t="shared" si="209"/>
        <v/>
      </c>
      <c r="H3405" s="88" t="str">
        <f t="shared" si="210"/>
        <v/>
      </c>
    </row>
    <row r="3406" spans="2:8" ht="11.25" customHeight="1" x14ac:dyDescent="0.2">
      <c r="B3406" s="91"/>
      <c r="C3406" s="92"/>
      <c r="D3406" s="293" t="str">
        <f t="shared" si="208"/>
        <v/>
      </c>
      <c r="E3406" s="91" t="str">
        <f t="shared" si="211"/>
        <v/>
      </c>
      <c r="F3406" s="295"/>
      <c r="G3406" s="88" t="str">
        <f t="shared" si="209"/>
        <v/>
      </c>
      <c r="H3406" s="88" t="str">
        <f t="shared" si="210"/>
        <v/>
      </c>
    </row>
    <row r="3407" spans="2:8" ht="11.25" customHeight="1" x14ac:dyDescent="0.2">
      <c r="B3407" s="91"/>
      <c r="C3407" s="92"/>
      <c r="D3407" s="293" t="str">
        <f t="shared" si="208"/>
        <v/>
      </c>
      <c r="E3407" s="91" t="str">
        <f t="shared" si="211"/>
        <v/>
      </c>
      <c r="F3407" s="295"/>
      <c r="G3407" s="88" t="str">
        <f t="shared" si="209"/>
        <v/>
      </c>
      <c r="H3407" s="88" t="str">
        <f t="shared" si="210"/>
        <v/>
      </c>
    </row>
    <row r="3408" spans="2:8" ht="11.25" customHeight="1" x14ac:dyDescent="0.2">
      <c r="B3408" s="91"/>
      <c r="C3408" s="92"/>
      <c r="D3408" s="293" t="str">
        <f t="shared" si="208"/>
        <v/>
      </c>
      <c r="E3408" s="91" t="str">
        <f t="shared" si="211"/>
        <v/>
      </c>
      <c r="F3408" s="295"/>
      <c r="G3408" s="88" t="str">
        <f t="shared" si="209"/>
        <v/>
      </c>
      <c r="H3408" s="88" t="str">
        <f t="shared" si="210"/>
        <v/>
      </c>
    </row>
    <row r="3409" spans="2:8" ht="11.25" customHeight="1" x14ac:dyDescent="0.2">
      <c r="B3409" s="91"/>
      <c r="C3409" s="92"/>
      <c r="D3409" s="293" t="str">
        <f t="shared" si="208"/>
        <v/>
      </c>
      <c r="E3409" s="91" t="str">
        <f t="shared" si="211"/>
        <v/>
      </c>
      <c r="F3409" s="295"/>
      <c r="G3409" s="88" t="str">
        <f t="shared" si="209"/>
        <v/>
      </c>
      <c r="H3409" s="88" t="str">
        <f t="shared" si="210"/>
        <v/>
      </c>
    </row>
    <row r="3410" spans="2:8" ht="11.25" customHeight="1" x14ac:dyDescent="0.2">
      <c r="B3410" s="91"/>
      <c r="C3410" s="92"/>
      <c r="D3410" s="293" t="str">
        <f t="shared" si="208"/>
        <v/>
      </c>
      <c r="E3410" s="91" t="str">
        <f t="shared" si="211"/>
        <v/>
      </c>
      <c r="F3410" s="295"/>
      <c r="G3410" s="88" t="str">
        <f t="shared" si="209"/>
        <v/>
      </c>
      <c r="H3410" s="88" t="str">
        <f t="shared" si="210"/>
        <v/>
      </c>
    </row>
    <row r="3411" spans="2:8" ht="11.25" customHeight="1" x14ac:dyDescent="0.2">
      <c r="B3411" s="91"/>
      <c r="C3411" s="92"/>
      <c r="D3411" s="293" t="str">
        <f t="shared" si="208"/>
        <v/>
      </c>
      <c r="E3411" s="91" t="str">
        <f t="shared" si="211"/>
        <v/>
      </c>
      <c r="F3411" s="295"/>
      <c r="G3411" s="88" t="str">
        <f t="shared" si="209"/>
        <v/>
      </c>
      <c r="H3411" s="88" t="str">
        <f t="shared" si="210"/>
        <v/>
      </c>
    </row>
    <row r="3412" spans="2:8" ht="11.25" customHeight="1" x14ac:dyDescent="0.2">
      <c r="B3412" s="91"/>
      <c r="C3412" s="92"/>
      <c r="D3412" s="293" t="str">
        <f t="shared" si="208"/>
        <v/>
      </c>
      <c r="E3412" s="91" t="str">
        <f t="shared" si="211"/>
        <v/>
      </c>
      <c r="F3412" s="295"/>
      <c r="G3412" s="88" t="str">
        <f t="shared" si="209"/>
        <v/>
      </c>
      <c r="H3412" s="88" t="str">
        <f t="shared" si="210"/>
        <v/>
      </c>
    </row>
    <row r="3413" spans="2:8" ht="11.25" customHeight="1" x14ac:dyDescent="0.2">
      <c r="B3413" s="91"/>
      <c r="C3413" s="92"/>
      <c r="D3413" s="293" t="str">
        <f t="shared" si="208"/>
        <v/>
      </c>
      <c r="E3413" s="91" t="str">
        <f t="shared" si="211"/>
        <v/>
      </c>
      <c r="F3413" s="295"/>
      <c r="G3413" s="88" t="str">
        <f t="shared" si="209"/>
        <v/>
      </c>
      <c r="H3413" s="88" t="str">
        <f t="shared" si="210"/>
        <v/>
      </c>
    </row>
    <row r="3414" spans="2:8" ht="11.25" customHeight="1" x14ac:dyDescent="0.2">
      <c r="B3414" s="91"/>
      <c r="C3414" s="92"/>
      <c r="D3414" s="293" t="str">
        <f t="shared" si="208"/>
        <v/>
      </c>
      <c r="E3414" s="91" t="str">
        <f t="shared" si="211"/>
        <v/>
      </c>
      <c r="F3414" s="295"/>
      <c r="G3414" s="88" t="str">
        <f t="shared" si="209"/>
        <v/>
      </c>
      <c r="H3414" s="88" t="str">
        <f t="shared" si="210"/>
        <v/>
      </c>
    </row>
    <row r="3415" spans="2:8" ht="11.25" customHeight="1" x14ac:dyDescent="0.2">
      <c r="B3415" s="91"/>
      <c r="C3415" s="92"/>
      <c r="D3415" s="293" t="str">
        <f t="shared" si="208"/>
        <v/>
      </c>
      <c r="E3415" s="91" t="str">
        <f t="shared" si="211"/>
        <v/>
      </c>
      <c r="F3415" s="295"/>
      <c r="G3415" s="88" t="str">
        <f t="shared" si="209"/>
        <v/>
      </c>
      <c r="H3415" s="88" t="str">
        <f t="shared" si="210"/>
        <v/>
      </c>
    </row>
    <row r="3416" spans="2:8" ht="11.25" customHeight="1" x14ac:dyDescent="0.2">
      <c r="B3416" s="91"/>
      <c r="C3416" s="92"/>
      <c r="D3416" s="293" t="str">
        <f t="shared" ref="D3416:D3479" si="212">IF($B3416="","","SP_LASTSALEPRICE")</f>
        <v/>
      </c>
      <c r="E3416" s="91" t="str">
        <f t="shared" si="211"/>
        <v/>
      </c>
      <c r="F3416" s="295"/>
      <c r="G3416" s="88" t="str">
        <f t="shared" ref="G3416:G3479" si="213">IF(OR($C3416="",$C3417=""),"",IFERROR((C3416/C3417-1)*100,0))</f>
        <v/>
      </c>
      <c r="H3416" s="88" t="str">
        <f t="shared" ref="H3416:H3479" si="214">IF(OR($F3416="",$F3417=""),"",IFERROR((F3416/F3417-1)*100,0))</f>
        <v/>
      </c>
    </row>
    <row r="3417" spans="2:8" ht="11.25" customHeight="1" x14ac:dyDescent="0.2">
      <c r="B3417" s="91"/>
      <c r="C3417" s="92"/>
      <c r="D3417" s="293" t="str">
        <f t="shared" si="212"/>
        <v/>
      </c>
      <c r="E3417" s="91" t="str">
        <f t="shared" ref="E3417:E3480" si="215">IF($B3417="","",IF(WEEKDAY($B3417,11)=6,$B3417-1,IF(WEEKDAY($B3417,11)=7,$B3417-2,$B3417)))</f>
        <v/>
      </c>
      <c r="F3417" s="295"/>
      <c r="G3417" s="88" t="str">
        <f t="shared" si="213"/>
        <v/>
      </c>
      <c r="H3417" s="88" t="str">
        <f t="shared" si="214"/>
        <v/>
      </c>
    </row>
    <row r="3418" spans="2:8" ht="11.25" customHeight="1" x14ac:dyDescent="0.2">
      <c r="B3418" s="91"/>
      <c r="C3418" s="92"/>
      <c r="D3418" s="293" t="str">
        <f t="shared" si="212"/>
        <v/>
      </c>
      <c r="E3418" s="91" t="str">
        <f t="shared" si="215"/>
        <v/>
      </c>
      <c r="F3418" s="295"/>
      <c r="G3418" s="88" t="str">
        <f t="shared" si="213"/>
        <v/>
      </c>
      <c r="H3418" s="88" t="str">
        <f t="shared" si="214"/>
        <v/>
      </c>
    </row>
    <row r="3419" spans="2:8" ht="11.25" customHeight="1" x14ac:dyDescent="0.2">
      <c r="B3419" s="91"/>
      <c r="C3419" s="92"/>
      <c r="D3419" s="293" t="str">
        <f t="shared" si="212"/>
        <v/>
      </c>
      <c r="E3419" s="91" t="str">
        <f t="shared" si="215"/>
        <v/>
      </c>
      <c r="F3419" s="295"/>
      <c r="G3419" s="88" t="str">
        <f t="shared" si="213"/>
        <v/>
      </c>
      <c r="H3419" s="88" t="str">
        <f t="shared" si="214"/>
        <v/>
      </c>
    </row>
    <row r="3420" spans="2:8" ht="11.25" customHeight="1" x14ac:dyDescent="0.2">
      <c r="B3420" s="91"/>
      <c r="C3420" s="92"/>
      <c r="D3420" s="293" t="str">
        <f t="shared" si="212"/>
        <v/>
      </c>
      <c r="E3420" s="91" t="str">
        <f t="shared" si="215"/>
        <v/>
      </c>
      <c r="F3420" s="295"/>
      <c r="G3420" s="88" t="str">
        <f t="shared" si="213"/>
        <v/>
      </c>
      <c r="H3420" s="88" t="str">
        <f t="shared" si="214"/>
        <v/>
      </c>
    </row>
    <row r="3421" spans="2:8" ht="11.25" customHeight="1" x14ac:dyDescent="0.2">
      <c r="B3421" s="91"/>
      <c r="C3421" s="92"/>
      <c r="D3421" s="293" t="str">
        <f t="shared" si="212"/>
        <v/>
      </c>
      <c r="E3421" s="91" t="str">
        <f t="shared" si="215"/>
        <v/>
      </c>
      <c r="F3421" s="295"/>
      <c r="G3421" s="88" t="str">
        <f t="shared" si="213"/>
        <v/>
      </c>
      <c r="H3421" s="88" t="str">
        <f t="shared" si="214"/>
        <v/>
      </c>
    </row>
    <row r="3422" spans="2:8" ht="11.25" customHeight="1" x14ac:dyDescent="0.2">
      <c r="B3422" s="91"/>
      <c r="C3422" s="92"/>
      <c r="D3422" s="293" t="str">
        <f t="shared" si="212"/>
        <v/>
      </c>
      <c r="E3422" s="91" t="str">
        <f t="shared" si="215"/>
        <v/>
      </c>
      <c r="F3422" s="295"/>
      <c r="G3422" s="88" t="str">
        <f t="shared" si="213"/>
        <v/>
      </c>
      <c r="H3422" s="88" t="str">
        <f t="shared" si="214"/>
        <v/>
      </c>
    </row>
    <row r="3423" spans="2:8" ht="11.25" customHeight="1" x14ac:dyDescent="0.2">
      <c r="B3423" s="91"/>
      <c r="C3423" s="92"/>
      <c r="D3423" s="293" t="str">
        <f t="shared" si="212"/>
        <v/>
      </c>
      <c r="E3423" s="91" t="str">
        <f t="shared" si="215"/>
        <v/>
      </c>
      <c r="F3423" s="295"/>
      <c r="G3423" s="88" t="str">
        <f t="shared" si="213"/>
        <v/>
      </c>
      <c r="H3423" s="88" t="str">
        <f t="shared" si="214"/>
        <v/>
      </c>
    </row>
    <row r="3424" spans="2:8" ht="11.25" customHeight="1" x14ac:dyDescent="0.2">
      <c r="B3424" s="91"/>
      <c r="C3424" s="92"/>
      <c r="D3424" s="293" t="str">
        <f t="shared" si="212"/>
        <v/>
      </c>
      <c r="E3424" s="91" t="str">
        <f t="shared" si="215"/>
        <v/>
      </c>
      <c r="F3424" s="295"/>
      <c r="G3424" s="88" t="str">
        <f t="shared" si="213"/>
        <v/>
      </c>
      <c r="H3424" s="88" t="str">
        <f t="shared" si="214"/>
        <v/>
      </c>
    </row>
    <row r="3425" spans="2:8" ht="11.25" customHeight="1" x14ac:dyDescent="0.2">
      <c r="B3425" s="91"/>
      <c r="C3425" s="92"/>
      <c r="D3425" s="293" t="str">
        <f t="shared" si="212"/>
        <v/>
      </c>
      <c r="E3425" s="91" t="str">
        <f t="shared" si="215"/>
        <v/>
      </c>
      <c r="F3425" s="295"/>
      <c r="G3425" s="88" t="str">
        <f t="shared" si="213"/>
        <v/>
      </c>
      <c r="H3425" s="88" t="str">
        <f t="shared" si="214"/>
        <v/>
      </c>
    </row>
    <row r="3426" spans="2:8" ht="11.25" customHeight="1" x14ac:dyDescent="0.2">
      <c r="B3426" s="91"/>
      <c r="C3426" s="92"/>
      <c r="D3426" s="293" t="str">
        <f t="shared" si="212"/>
        <v/>
      </c>
      <c r="E3426" s="91" t="str">
        <f t="shared" si="215"/>
        <v/>
      </c>
      <c r="F3426" s="295"/>
      <c r="G3426" s="88" t="str">
        <f t="shared" si="213"/>
        <v/>
      </c>
      <c r="H3426" s="88" t="str">
        <f t="shared" si="214"/>
        <v/>
      </c>
    </row>
    <row r="3427" spans="2:8" ht="11.25" customHeight="1" x14ac:dyDescent="0.2">
      <c r="B3427" s="91"/>
      <c r="C3427" s="92"/>
      <c r="D3427" s="293" t="str">
        <f t="shared" si="212"/>
        <v/>
      </c>
      <c r="E3427" s="91" t="str">
        <f t="shared" si="215"/>
        <v/>
      </c>
      <c r="F3427" s="295"/>
      <c r="G3427" s="88" t="str">
        <f t="shared" si="213"/>
        <v/>
      </c>
      <c r="H3427" s="88" t="str">
        <f t="shared" si="214"/>
        <v/>
      </c>
    </row>
    <row r="3428" spans="2:8" ht="11.25" customHeight="1" x14ac:dyDescent="0.2">
      <c r="B3428" s="91"/>
      <c r="C3428" s="92"/>
      <c r="D3428" s="293" t="str">
        <f t="shared" si="212"/>
        <v/>
      </c>
      <c r="E3428" s="91" t="str">
        <f t="shared" si="215"/>
        <v/>
      </c>
      <c r="F3428" s="295"/>
      <c r="G3428" s="88" t="str">
        <f t="shared" si="213"/>
        <v/>
      </c>
      <c r="H3428" s="88" t="str">
        <f t="shared" si="214"/>
        <v/>
      </c>
    </row>
    <row r="3429" spans="2:8" ht="11.25" customHeight="1" x14ac:dyDescent="0.2">
      <c r="B3429" s="91"/>
      <c r="C3429" s="92"/>
      <c r="D3429" s="293" t="str">
        <f t="shared" si="212"/>
        <v/>
      </c>
      <c r="E3429" s="91" t="str">
        <f t="shared" si="215"/>
        <v/>
      </c>
      <c r="F3429" s="295"/>
      <c r="G3429" s="88" t="str">
        <f t="shared" si="213"/>
        <v/>
      </c>
      <c r="H3429" s="88" t="str">
        <f t="shared" si="214"/>
        <v/>
      </c>
    </row>
    <row r="3430" spans="2:8" ht="11.25" customHeight="1" x14ac:dyDescent="0.2">
      <c r="B3430" s="91"/>
      <c r="C3430" s="92"/>
      <c r="D3430" s="293" t="str">
        <f t="shared" si="212"/>
        <v/>
      </c>
      <c r="E3430" s="91" t="str">
        <f t="shared" si="215"/>
        <v/>
      </c>
      <c r="F3430" s="295"/>
      <c r="G3430" s="88" t="str">
        <f t="shared" si="213"/>
        <v/>
      </c>
      <c r="H3430" s="88" t="str">
        <f t="shared" si="214"/>
        <v/>
      </c>
    </row>
    <row r="3431" spans="2:8" ht="11.25" customHeight="1" x14ac:dyDescent="0.2">
      <c r="B3431" s="91"/>
      <c r="C3431" s="92"/>
      <c r="D3431" s="293" t="str">
        <f t="shared" si="212"/>
        <v/>
      </c>
      <c r="E3431" s="91" t="str">
        <f t="shared" si="215"/>
        <v/>
      </c>
      <c r="F3431" s="295"/>
      <c r="G3431" s="88" t="str">
        <f t="shared" si="213"/>
        <v/>
      </c>
      <c r="H3431" s="88" t="str">
        <f t="shared" si="214"/>
        <v/>
      </c>
    </row>
    <row r="3432" spans="2:8" ht="11.25" customHeight="1" x14ac:dyDescent="0.2">
      <c r="B3432" s="91"/>
      <c r="C3432" s="92"/>
      <c r="D3432" s="293" t="str">
        <f t="shared" si="212"/>
        <v/>
      </c>
      <c r="E3432" s="91" t="str">
        <f t="shared" si="215"/>
        <v/>
      </c>
      <c r="F3432" s="295"/>
      <c r="G3432" s="88" t="str">
        <f t="shared" si="213"/>
        <v/>
      </c>
      <c r="H3432" s="88" t="str">
        <f t="shared" si="214"/>
        <v/>
      </c>
    </row>
    <row r="3433" spans="2:8" ht="11.25" customHeight="1" x14ac:dyDescent="0.2">
      <c r="B3433" s="91"/>
      <c r="C3433" s="92"/>
      <c r="D3433" s="293" t="str">
        <f t="shared" si="212"/>
        <v/>
      </c>
      <c r="E3433" s="91" t="str">
        <f t="shared" si="215"/>
        <v/>
      </c>
      <c r="F3433" s="295"/>
      <c r="G3433" s="88" t="str">
        <f t="shared" si="213"/>
        <v/>
      </c>
      <c r="H3433" s="88" t="str">
        <f t="shared" si="214"/>
        <v/>
      </c>
    </row>
    <row r="3434" spans="2:8" ht="11.25" customHeight="1" x14ac:dyDescent="0.2">
      <c r="B3434" s="91"/>
      <c r="C3434" s="92"/>
      <c r="D3434" s="293" t="str">
        <f t="shared" si="212"/>
        <v/>
      </c>
      <c r="E3434" s="91" t="str">
        <f t="shared" si="215"/>
        <v/>
      </c>
      <c r="F3434" s="295"/>
      <c r="G3434" s="88" t="str">
        <f t="shared" si="213"/>
        <v/>
      </c>
      <c r="H3434" s="88" t="str">
        <f t="shared" si="214"/>
        <v/>
      </c>
    </row>
    <row r="3435" spans="2:8" ht="11.25" customHeight="1" x14ac:dyDescent="0.2">
      <c r="B3435" s="91"/>
      <c r="C3435" s="92"/>
      <c r="D3435" s="293" t="str">
        <f t="shared" si="212"/>
        <v/>
      </c>
      <c r="E3435" s="91" t="str">
        <f t="shared" si="215"/>
        <v/>
      </c>
      <c r="F3435" s="295"/>
      <c r="G3435" s="88" t="str">
        <f t="shared" si="213"/>
        <v/>
      </c>
      <c r="H3435" s="88" t="str">
        <f t="shared" si="214"/>
        <v/>
      </c>
    </row>
    <row r="3436" spans="2:8" ht="11.25" customHeight="1" x14ac:dyDescent="0.2">
      <c r="B3436" s="91"/>
      <c r="C3436" s="92"/>
      <c r="D3436" s="293" t="str">
        <f t="shared" si="212"/>
        <v/>
      </c>
      <c r="E3436" s="91" t="str">
        <f t="shared" si="215"/>
        <v/>
      </c>
      <c r="F3436" s="295"/>
      <c r="G3436" s="88" t="str">
        <f t="shared" si="213"/>
        <v/>
      </c>
      <c r="H3436" s="88" t="str">
        <f t="shared" si="214"/>
        <v/>
      </c>
    </row>
    <row r="3437" spans="2:8" ht="11.25" customHeight="1" x14ac:dyDescent="0.2">
      <c r="B3437" s="91"/>
      <c r="C3437" s="92"/>
      <c r="D3437" s="293" t="str">
        <f t="shared" si="212"/>
        <v/>
      </c>
      <c r="E3437" s="91" t="str">
        <f t="shared" si="215"/>
        <v/>
      </c>
      <c r="F3437" s="295"/>
      <c r="G3437" s="88" t="str">
        <f t="shared" si="213"/>
        <v/>
      </c>
      <c r="H3437" s="88" t="str">
        <f t="shared" si="214"/>
        <v/>
      </c>
    </row>
    <row r="3438" spans="2:8" ht="11.25" customHeight="1" x14ac:dyDescent="0.2">
      <c r="B3438" s="91"/>
      <c r="C3438" s="92"/>
      <c r="D3438" s="293" t="str">
        <f t="shared" si="212"/>
        <v/>
      </c>
      <c r="E3438" s="91" t="str">
        <f t="shared" si="215"/>
        <v/>
      </c>
      <c r="F3438" s="295"/>
      <c r="G3438" s="88" t="str">
        <f t="shared" si="213"/>
        <v/>
      </c>
      <c r="H3438" s="88" t="str">
        <f t="shared" si="214"/>
        <v/>
      </c>
    </row>
    <row r="3439" spans="2:8" ht="11.25" customHeight="1" x14ac:dyDescent="0.2">
      <c r="B3439" s="91"/>
      <c r="C3439" s="92"/>
      <c r="D3439" s="293" t="str">
        <f t="shared" si="212"/>
        <v/>
      </c>
      <c r="E3439" s="91" t="str">
        <f t="shared" si="215"/>
        <v/>
      </c>
      <c r="F3439" s="295"/>
      <c r="G3439" s="88" t="str">
        <f t="shared" si="213"/>
        <v/>
      </c>
      <c r="H3439" s="88" t="str">
        <f t="shared" si="214"/>
        <v/>
      </c>
    </row>
    <row r="3440" spans="2:8" ht="11.25" customHeight="1" x14ac:dyDescent="0.2">
      <c r="B3440" s="91"/>
      <c r="C3440" s="92"/>
      <c r="D3440" s="293" t="str">
        <f t="shared" si="212"/>
        <v/>
      </c>
      <c r="E3440" s="91" t="str">
        <f t="shared" si="215"/>
        <v/>
      </c>
      <c r="F3440" s="295"/>
      <c r="G3440" s="88" t="str">
        <f t="shared" si="213"/>
        <v/>
      </c>
      <c r="H3440" s="88" t="str">
        <f t="shared" si="214"/>
        <v/>
      </c>
    </row>
    <row r="3441" spans="2:8" ht="11.25" customHeight="1" x14ac:dyDescent="0.2">
      <c r="B3441" s="91"/>
      <c r="C3441" s="92"/>
      <c r="D3441" s="293" t="str">
        <f t="shared" si="212"/>
        <v/>
      </c>
      <c r="E3441" s="91" t="str">
        <f t="shared" si="215"/>
        <v/>
      </c>
      <c r="F3441" s="295"/>
      <c r="G3441" s="88" t="str">
        <f t="shared" si="213"/>
        <v/>
      </c>
      <c r="H3441" s="88" t="str">
        <f t="shared" si="214"/>
        <v/>
      </c>
    </row>
    <row r="3442" spans="2:8" ht="11.25" customHeight="1" x14ac:dyDescent="0.2">
      <c r="B3442" s="91"/>
      <c r="C3442" s="92"/>
      <c r="D3442" s="293" t="str">
        <f t="shared" si="212"/>
        <v/>
      </c>
      <c r="E3442" s="91" t="str">
        <f t="shared" si="215"/>
        <v/>
      </c>
      <c r="F3442" s="295"/>
      <c r="G3442" s="88" t="str">
        <f t="shared" si="213"/>
        <v/>
      </c>
      <c r="H3442" s="88" t="str">
        <f t="shared" si="214"/>
        <v/>
      </c>
    </row>
    <row r="3443" spans="2:8" ht="11.25" customHeight="1" x14ac:dyDescent="0.2">
      <c r="B3443" s="91"/>
      <c r="C3443" s="92"/>
      <c r="D3443" s="293" t="str">
        <f t="shared" si="212"/>
        <v/>
      </c>
      <c r="E3443" s="91" t="str">
        <f t="shared" si="215"/>
        <v/>
      </c>
      <c r="F3443" s="295"/>
      <c r="G3443" s="88" t="str">
        <f t="shared" si="213"/>
        <v/>
      </c>
      <c r="H3443" s="88" t="str">
        <f t="shared" si="214"/>
        <v/>
      </c>
    </row>
    <row r="3444" spans="2:8" ht="11.25" customHeight="1" x14ac:dyDescent="0.2">
      <c r="B3444" s="91"/>
      <c r="C3444" s="92"/>
      <c r="D3444" s="293" t="str">
        <f t="shared" si="212"/>
        <v/>
      </c>
      <c r="E3444" s="91" t="str">
        <f t="shared" si="215"/>
        <v/>
      </c>
      <c r="F3444" s="295"/>
      <c r="G3444" s="88" t="str">
        <f t="shared" si="213"/>
        <v/>
      </c>
      <c r="H3444" s="88" t="str">
        <f t="shared" si="214"/>
        <v/>
      </c>
    </row>
    <row r="3445" spans="2:8" ht="11.25" customHeight="1" x14ac:dyDescent="0.2">
      <c r="B3445" s="91"/>
      <c r="C3445" s="92"/>
      <c r="D3445" s="293" t="str">
        <f t="shared" si="212"/>
        <v/>
      </c>
      <c r="E3445" s="91" t="str">
        <f t="shared" si="215"/>
        <v/>
      </c>
      <c r="F3445" s="295"/>
      <c r="G3445" s="88" t="str">
        <f t="shared" si="213"/>
        <v/>
      </c>
      <c r="H3445" s="88" t="str">
        <f t="shared" si="214"/>
        <v/>
      </c>
    </row>
    <row r="3446" spans="2:8" ht="11.25" customHeight="1" x14ac:dyDescent="0.2">
      <c r="B3446" s="91"/>
      <c r="C3446" s="92"/>
      <c r="D3446" s="293" t="str">
        <f t="shared" si="212"/>
        <v/>
      </c>
      <c r="E3446" s="91" t="str">
        <f t="shared" si="215"/>
        <v/>
      </c>
      <c r="F3446" s="295"/>
      <c r="G3446" s="88" t="str">
        <f t="shared" si="213"/>
        <v/>
      </c>
      <c r="H3446" s="88" t="str">
        <f t="shared" si="214"/>
        <v/>
      </c>
    </row>
    <row r="3447" spans="2:8" ht="11.25" customHeight="1" x14ac:dyDescent="0.2">
      <c r="B3447" s="91"/>
      <c r="C3447" s="92"/>
      <c r="D3447" s="293" t="str">
        <f t="shared" si="212"/>
        <v/>
      </c>
      <c r="E3447" s="91" t="str">
        <f t="shared" si="215"/>
        <v/>
      </c>
      <c r="F3447" s="295"/>
      <c r="G3447" s="88" t="str">
        <f t="shared" si="213"/>
        <v/>
      </c>
      <c r="H3447" s="88" t="str">
        <f t="shared" si="214"/>
        <v/>
      </c>
    </row>
    <row r="3448" spans="2:8" ht="11.25" customHeight="1" x14ac:dyDescent="0.2">
      <c r="B3448" s="91"/>
      <c r="C3448" s="92"/>
      <c r="D3448" s="293" t="str">
        <f t="shared" si="212"/>
        <v/>
      </c>
      <c r="E3448" s="91" t="str">
        <f t="shared" si="215"/>
        <v/>
      </c>
      <c r="F3448" s="295"/>
      <c r="G3448" s="88" t="str">
        <f t="shared" si="213"/>
        <v/>
      </c>
      <c r="H3448" s="88" t="str">
        <f t="shared" si="214"/>
        <v/>
      </c>
    </row>
    <row r="3449" spans="2:8" ht="11.25" customHeight="1" x14ac:dyDescent="0.2">
      <c r="B3449" s="91"/>
      <c r="C3449" s="92"/>
      <c r="D3449" s="293" t="str">
        <f t="shared" si="212"/>
        <v/>
      </c>
      <c r="E3449" s="91" t="str">
        <f t="shared" si="215"/>
        <v/>
      </c>
      <c r="F3449" s="295"/>
      <c r="G3449" s="88" t="str">
        <f t="shared" si="213"/>
        <v/>
      </c>
      <c r="H3449" s="88" t="str">
        <f t="shared" si="214"/>
        <v/>
      </c>
    </row>
    <row r="3450" spans="2:8" ht="11.25" customHeight="1" x14ac:dyDescent="0.2">
      <c r="B3450" s="91"/>
      <c r="C3450" s="92"/>
      <c r="D3450" s="293" t="str">
        <f t="shared" si="212"/>
        <v/>
      </c>
      <c r="E3450" s="91" t="str">
        <f t="shared" si="215"/>
        <v/>
      </c>
      <c r="F3450" s="295"/>
      <c r="G3450" s="88" t="str">
        <f t="shared" si="213"/>
        <v/>
      </c>
      <c r="H3450" s="88" t="str">
        <f t="shared" si="214"/>
        <v/>
      </c>
    </row>
    <row r="3451" spans="2:8" ht="11.25" customHeight="1" x14ac:dyDescent="0.2">
      <c r="B3451" s="91"/>
      <c r="C3451" s="92"/>
      <c r="D3451" s="293" t="str">
        <f t="shared" si="212"/>
        <v/>
      </c>
      <c r="E3451" s="91" t="str">
        <f t="shared" si="215"/>
        <v/>
      </c>
      <c r="F3451" s="295"/>
      <c r="G3451" s="88" t="str">
        <f t="shared" si="213"/>
        <v/>
      </c>
      <c r="H3451" s="88" t="str">
        <f t="shared" si="214"/>
        <v/>
      </c>
    </row>
    <row r="3452" spans="2:8" ht="11.25" customHeight="1" x14ac:dyDescent="0.2">
      <c r="B3452" s="91"/>
      <c r="C3452" s="92"/>
      <c r="D3452" s="293" t="str">
        <f t="shared" si="212"/>
        <v/>
      </c>
      <c r="E3452" s="91" t="str">
        <f t="shared" si="215"/>
        <v/>
      </c>
      <c r="F3452" s="295"/>
      <c r="G3452" s="88" t="str">
        <f t="shared" si="213"/>
        <v/>
      </c>
      <c r="H3452" s="88" t="str">
        <f t="shared" si="214"/>
        <v/>
      </c>
    </row>
    <row r="3453" spans="2:8" ht="11.25" customHeight="1" x14ac:dyDescent="0.2">
      <c r="B3453" s="91"/>
      <c r="C3453" s="92"/>
      <c r="D3453" s="293" t="str">
        <f t="shared" si="212"/>
        <v/>
      </c>
      <c r="E3453" s="91" t="str">
        <f t="shared" si="215"/>
        <v/>
      </c>
      <c r="F3453" s="295"/>
      <c r="G3453" s="88" t="str">
        <f t="shared" si="213"/>
        <v/>
      </c>
      <c r="H3453" s="88" t="str">
        <f t="shared" si="214"/>
        <v/>
      </c>
    </row>
    <row r="3454" spans="2:8" ht="11.25" customHeight="1" x14ac:dyDescent="0.2">
      <c r="B3454" s="91"/>
      <c r="C3454" s="92"/>
      <c r="D3454" s="293" t="str">
        <f t="shared" si="212"/>
        <v/>
      </c>
      <c r="E3454" s="91" t="str">
        <f t="shared" si="215"/>
        <v/>
      </c>
      <c r="F3454" s="295"/>
      <c r="G3454" s="88" t="str">
        <f t="shared" si="213"/>
        <v/>
      </c>
      <c r="H3454" s="88" t="str">
        <f t="shared" si="214"/>
        <v/>
      </c>
    </row>
    <row r="3455" spans="2:8" ht="11.25" customHeight="1" x14ac:dyDescent="0.2">
      <c r="B3455" s="91"/>
      <c r="C3455" s="92"/>
      <c r="D3455" s="293" t="str">
        <f t="shared" si="212"/>
        <v/>
      </c>
      <c r="E3455" s="91" t="str">
        <f t="shared" si="215"/>
        <v/>
      </c>
      <c r="F3455" s="295"/>
      <c r="G3455" s="88" t="str">
        <f t="shared" si="213"/>
        <v/>
      </c>
      <c r="H3455" s="88" t="str">
        <f t="shared" si="214"/>
        <v/>
      </c>
    </row>
    <row r="3456" spans="2:8" ht="11.25" customHeight="1" x14ac:dyDescent="0.2">
      <c r="B3456" s="91"/>
      <c r="C3456" s="92"/>
      <c r="D3456" s="293" t="str">
        <f t="shared" si="212"/>
        <v/>
      </c>
      <c r="E3456" s="91" t="str">
        <f t="shared" si="215"/>
        <v/>
      </c>
      <c r="F3456" s="295"/>
      <c r="G3456" s="88" t="str">
        <f t="shared" si="213"/>
        <v/>
      </c>
      <c r="H3456" s="88" t="str">
        <f t="shared" si="214"/>
        <v/>
      </c>
    </row>
    <row r="3457" spans="2:8" ht="11.25" customHeight="1" x14ac:dyDescent="0.2">
      <c r="B3457" s="91"/>
      <c r="C3457" s="92"/>
      <c r="D3457" s="293" t="str">
        <f t="shared" si="212"/>
        <v/>
      </c>
      <c r="E3457" s="91" t="str">
        <f t="shared" si="215"/>
        <v/>
      </c>
      <c r="F3457" s="295"/>
      <c r="G3457" s="88" t="str">
        <f t="shared" si="213"/>
        <v/>
      </c>
      <c r="H3457" s="88" t="str">
        <f t="shared" si="214"/>
        <v/>
      </c>
    </row>
    <row r="3458" spans="2:8" ht="11.25" customHeight="1" x14ac:dyDescent="0.2">
      <c r="B3458" s="91"/>
      <c r="C3458" s="92"/>
      <c r="D3458" s="293" t="str">
        <f t="shared" si="212"/>
        <v/>
      </c>
      <c r="E3458" s="91" t="str">
        <f t="shared" si="215"/>
        <v/>
      </c>
      <c r="F3458" s="295"/>
      <c r="G3458" s="88" t="str">
        <f t="shared" si="213"/>
        <v/>
      </c>
      <c r="H3458" s="88" t="str">
        <f t="shared" si="214"/>
        <v/>
      </c>
    </row>
    <row r="3459" spans="2:8" ht="11.25" customHeight="1" x14ac:dyDescent="0.2">
      <c r="B3459" s="91"/>
      <c r="C3459" s="92"/>
      <c r="D3459" s="293" t="str">
        <f t="shared" si="212"/>
        <v/>
      </c>
      <c r="E3459" s="91" t="str">
        <f t="shared" si="215"/>
        <v/>
      </c>
      <c r="F3459" s="295"/>
      <c r="G3459" s="88" t="str">
        <f t="shared" si="213"/>
        <v/>
      </c>
      <c r="H3459" s="88" t="str">
        <f t="shared" si="214"/>
        <v/>
      </c>
    </row>
    <row r="3460" spans="2:8" ht="11.25" customHeight="1" x14ac:dyDescent="0.2">
      <c r="B3460" s="91"/>
      <c r="C3460" s="92"/>
      <c r="D3460" s="293" t="str">
        <f t="shared" si="212"/>
        <v/>
      </c>
      <c r="E3460" s="91" t="str">
        <f t="shared" si="215"/>
        <v/>
      </c>
      <c r="F3460" s="295"/>
      <c r="G3460" s="88" t="str">
        <f t="shared" si="213"/>
        <v/>
      </c>
      <c r="H3460" s="88" t="str">
        <f t="shared" si="214"/>
        <v/>
      </c>
    </row>
    <row r="3461" spans="2:8" ht="11.25" customHeight="1" x14ac:dyDescent="0.2">
      <c r="B3461" s="91"/>
      <c r="C3461" s="92"/>
      <c r="D3461" s="293" t="str">
        <f t="shared" si="212"/>
        <v/>
      </c>
      <c r="E3461" s="91" t="str">
        <f t="shared" si="215"/>
        <v/>
      </c>
      <c r="F3461" s="295"/>
      <c r="G3461" s="88" t="str">
        <f t="shared" si="213"/>
        <v/>
      </c>
      <c r="H3461" s="88" t="str">
        <f t="shared" si="214"/>
        <v/>
      </c>
    </row>
    <row r="3462" spans="2:8" ht="11.25" customHeight="1" x14ac:dyDescent="0.2">
      <c r="B3462" s="91"/>
      <c r="C3462" s="92"/>
      <c r="D3462" s="293" t="str">
        <f t="shared" si="212"/>
        <v/>
      </c>
      <c r="E3462" s="91" t="str">
        <f t="shared" si="215"/>
        <v/>
      </c>
      <c r="F3462" s="295"/>
      <c r="G3462" s="88" t="str">
        <f t="shared" si="213"/>
        <v/>
      </c>
      <c r="H3462" s="88" t="str">
        <f t="shared" si="214"/>
        <v/>
      </c>
    </row>
    <row r="3463" spans="2:8" ht="11.25" customHeight="1" x14ac:dyDescent="0.2">
      <c r="B3463" s="91"/>
      <c r="C3463" s="92"/>
      <c r="D3463" s="293" t="str">
        <f t="shared" si="212"/>
        <v/>
      </c>
      <c r="E3463" s="91" t="str">
        <f t="shared" si="215"/>
        <v/>
      </c>
      <c r="F3463" s="295"/>
      <c r="G3463" s="88" t="str">
        <f t="shared" si="213"/>
        <v/>
      </c>
      <c r="H3463" s="88" t="str">
        <f t="shared" si="214"/>
        <v/>
      </c>
    </row>
    <row r="3464" spans="2:8" ht="11.25" customHeight="1" x14ac:dyDescent="0.2">
      <c r="B3464" s="91"/>
      <c r="C3464" s="92"/>
      <c r="D3464" s="293" t="str">
        <f t="shared" si="212"/>
        <v/>
      </c>
      <c r="E3464" s="91" t="str">
        <f t="shared" si="215"/>
        <v/>
      </c>
      <c r="F3464" s="295"/>
      <c r="G3464" s="88" t="str">
        <f t="shared" si="213"/>
        <v/>
      </c>
      <c r="H3464" s="88" t="str">
        <f t="shared" si="214"/>
        <v/>
      </c>
    </row>
    <row r="3465" spans="2:8" ht="11.25" customHeight="1" x14ac:dyDescent="0.2">
      <c r="B3465" s="91"/>
      <c r="C3465" s="92"/>
      <c r="D3465" s="293" t="str">
        <f t="shared" si="212"/>
        <v/>
      </c>
      <c r="E3465" s="91" t="str">
        <f t="shared" si="215"/>
        <v/>
      </c>
      <c r="F3465" s="295"/>
      <c r="G3465" s="88" t="str">
        <f t="shared" si="213"/>
        <v/>
      </c>
      <c r="H3465" s="88" t="str">
        <f t="shared" si="214"/>
        <v/>
      </c>
    </row>
    <row r="3466" spans="2:8" ht="11.25" customHeight="1" x14ac:dyDescent="0.2">
      <c r="B3466" s="91"/>
      <c r="C3466" s="92"/>
      <c r="D3466" s="293" t="str">
        <f t="shared" si="212"/>
        <v/>
      </c>
      <c r="E3466" s="91" t="str">
        <f t="shared" si="215"/>
        <v/>
      </c>
      <c r="F3466" s="295"/>
      <c r="G3466" s="88" t="str">
        <f t="shared" si="213"/>
        <v/>
      </c>
      <c r="H3466" s="88" t="str">
        <f t="shared" si="214"/>
        <v/>
      </c>
    </row>
    <row r="3467" spans="2:8" ht="11.25" customHeight="1" x14ac:dyDescent="0.2">
      <c r="B3467" s="91"/>
      <c r="C3467" s="92"/>
      <c r="D3467" s="293" t="str">
        <f t="shared" si="212"/>
        <v/>
      </c>
      <c r="E3467" s="91" t="str">
        <f t="shared" si="215"/>
        <v/>
      </c>
      <c r="F3467" s="295"/>
      <c r="G3467" s="88" t="str">
        <f t="shared" si="213"/>
        <v/>
      </c>
      <c r="H3467" s="88" t="str">
        <f t="shared" si="214"/>
        <v/>
      </c>
    </row>
    <row r="3468" spans="2:8" ht="11.25" customHeight="1" x14ac:dyDescent="0.2">
      <c r="B3468" s="91"/>
      <c r="C3468" s="92"/>
      <c r="D3468" s="293" t="str">
        <f t="shared" si="212"/>
        <v/>
      </c>
      <c r="E3468" s="91" t="str">
        <f t="shared" si="215"/>
        <v/>
      </c>
      <c r="F3468" s="295"/>
      <c r="G3468" s="88" t="str">
        <f t="shared" si="213"/>
        <v/>
      </c>
      <c r="H3468" s="88" t="str">
        <f t="shared" si="214"/>
        <v/>
      </c>
    </row>
    <row r="3469" spans="2:8" ht="11.25" customHeight="1" x14ac:dyDescent="0.2">
      <c r="B3469" s="91"/>
      <c r="C3469" s="92"/>
      <c r="D3469" s="293" t="str">
        <f t="shared" si="212"/>
        <v/>
      </c>
      <c r="E3469" s="91" t="str">
        <f t="shared" si="215"/>
        <v/>
      </c>
      <c r="F3469" s="295"/>
      <c r="G3469" s="88" t="str">
        <f t="shared" si="213"/>
        <v/>
      </c>
      <c r="H3469" s="88" t="str">
        <f t="shared" si="214"/>
        <v/>
      </c>
    </row>
    <row r="3470" spans="2:8" ht="11.25" customHeight="1" x14ac:dyDescent="0.2">
      <c r="B3470" s="91"/>
      <c r="C3470" s="92"/>
      <c r="D3470" s="293" t="str">
        <f t="shared" si="212"/>
        <v/>
      </c>
      <c r="E3470" s="91" t="str">
        <f t="shared" si="215"/>
        <v/>
      </c>
      <c r="F3470" s="295"/>
      <c r="G3470" s="88" t="str">
        <f t="shared" si="213"/>
        <v/>
      </c>
      <c r="H3470" s="88" t="str">
        <f t="shared" si="214"/>
        <v/>
      </c>
    </row>
    <row r="3471" spans="2:8" ht="11.25" customHeight="1" x14ac:dyDescent="0.2">
      <c r="B3471" s="91"/>
      <c r="C3471" s="92"/>
      <c r="D3471" s="293" t="str">
        <f t="shared" si="212"/>
        <v/>
      </c>
      <c r="E3471" s="91" t="str">
        <f t="shared" si="215"/>
        <v/>
      </c>
      <c r="F3471" s="295"/>
      <c r="G3471" s="88" t="str">
        <f t="shared" si="213"/>
        <v/>
      </c>
      <c r="H3471" s="88" t="str">
        <f t="shared" si="214"/>
        <v/>
      </c>
    </row>
    <row r="3472" spans="2:8" ht="11.25" customHeight="1" x14ac:dyDescent="0.2">
      <c r="B3472" s="91"/>
      <c r="C3472" s="92"/>
      <c r="D3472" s="293" t="str">
        <f t="shared" si="212"/>
        <v/>
      </c>
      <c r="E3472" s="91" t="str">
        <f t="shared" si="215"/>
        <v/>
      </c>
      <c r="F3472" s="295"/>
      <c r="G3472" s="88" t="str">
        <f t="shared" si="213"/>
        <v/>
      </c>
      <c r="H3472" s="88" t="str">
        <f t="shared" si="214"/>
        <v/>
      </c>
    </row>
    <row r="3473" spans="2:8" ht="11.25" customHeight="1" x14ac:dyDescent="0.2">
      <c r="B3473" s="91"/>
      <c r="C3473" s="92"/>
      <c r="D3473" s="293" t="str">
        <f t="shared" si="212"/>
        <v/>
      </c>
      <c r="E3473" s="91" t="str">
        <f t="shared" si="215"/>
        <v/>
      </c>
      <c r="F3473" s="295"/>
      <c r="G3473" s="88" t="str">
        <f t="shared" si="213"/>
        <v/>
      </c>
      <c r="H3473" s="88" t="str">
        <f t="shared" si="214"/>
        <v/>
      </c>
    </row>
    <row r="3474" spans="2:8" ht="11.25" customHeight="1" x14ac:dyDescent="0.2">
      <c r="B3474" s="91"/>
      <c r="C3474" s="92"/>
      <c r="D3474" s="293" t="str">
        <f t="shared" si="212"/>
        <v/>
      </c>
      <c r="E3474" s="91" t="str">
        <f t="shared" si="215"/>
        <v/>
      </c>
      <c r="F3474" s="295"/>
      <c r="G3474" s="88" t="str">
        <f t="shared" si="213"/>
        <v/>
      </c>
      <c r="H3474" s="88" t="str">
        <f t="shared" si="214"/>
        <v/>
      </c>
    </row>
    <row r="3475" spans="2:8" ht="11.25" customHeight="1" x14ac:dyDescent="0.2">
      <c r="B3475" s="91"/>
      <c r="C3475" s="92"/>
      <c r="D3475" s="293" t="str">
        <f t="shared" si="212"/>
        <v/>
      </c>
      <c r="E3475" s="91" t="str">
        <f t="shared" si="215"/>
        <v/>
      </c>
      <c r="F3475" s="295"/>
      <c r="G3475" s="88" t="str">
        <f t="shared" si="213"/>
        <v/>
      </c>
      <c r="H3475" s="88" t="str">
        <f t="shared" si="214"/>
        <v/>
      </c>
    </row>
    <row r="3476" spans="2:8" ht="11.25" customHeight="1" x14ac:dyDescent="0.2">
      <c r="B3476" s="91"/>
      <c r="C3476" s="92"/>
      <c r="D3476" s="293" t="str">
        <f t="shared" si="212"/>
        <v/>
      </c>
      <c r="E3476" s="91" t="str">
        <f t="shared" si="215"/>
        <v/>
      </c>
      <c r="F3476" s="295"/>
      <c r="G3476" s="88" t="str">
        <f t="shared" si="213"/>
        <v/>
      </c>
      <c r="H3476" s="88" t="str">
        <f t="shared" si="214"/>
        <v/>
      </c>
    </row>
    <row r="3477" spans="2:8" ht="11.25" customHeight="1" x14ac:dyDescent="0.2">
      <c r="B3477" s="91"/>
      <c r="C3477" s="92"/>
      <c r="D3477" s="293" t="str">
        <f t="shared" si="212"/>
        <v/>
      </c>
      <c r="E3477" s="91" t="str">
        <f t="shared" si="215"/>
        <v/>
      </c>
      <c r="F3477" s="295"/>
      <c r="G3477" s="88" t="str">
        <f t="shared" si="213"/>
        <v/>
      </c>
      <c r="H3477" s="88" t="str">
        <f t="shared" si="214"/>
        <v/>
      </c>
    </row>
    <row r="3478" spans="2:8" ht="11.25" customHeight="1" x14ac:dyDescent="0.2">
      <c r="B3478" s="91"/>
      <c r="C3478" s="92"/>
      <c r="D3478" s="293" t="str">
        <f t="shared" si="212"/>
        <v/>
      </c>
      <c r="E3478" s="91" t="str">
        <f t="shared" si="215"/>
        <v/>
      </c>
      <c r="F3478" s="295"/>
      <c r="G3478" s="88" t="str">
        <f t="shared" si="213"/>
        <v/>
      </c>
      <c r="H3478" s="88" t="str">
        <f t="shared" si="214"/>
        <v/>
      </c>
    </row>
    <row r="3479" spans="2:8" ht="11.25" customHeight="1" x14ac:dyDescent="0.2">
      <c r="B3479" s="91"/>
      <c r="C3479" s="92"/>
      <c r="D3479" s="293" t="str">
        <f t="shared" si="212"/>
        <v/>
      </c>
      <c r="E3479" s="91" t="str">
        <f t="shared" si="215"/>
        <v/>
      </c>
      <c r="F3479" s="295"/>
      <c r="G3479" s="88" t="str">
        <f t="shared" si="213"/>
        <v/>
      </c>
      <c r="H3479" s="88" t="str">
        <f t="shared" si="214"/>
        <v/>
      </c>
    </row>
    <row r="3480" spans="2:8" ht="11.25" customHeight="1" x14ac:dyDescent="0.2">
      <c r="B3480" s="91"/>
      <c r="C3480" s="92"/>
      <c r="D3480" s="293" t="str">
        <f t="shared" ref="D3480:D3543" si="216">IF($B3480="","","SP_LASTSALEPRICE")</f>
        <v/>
      </c>
      <c r="E3480" s="91" t="str">
        <f t="shared" si="215"/>
        <v/>
      </c>
      <c r="F3480" s="295"/>
      <c r="G3480" s="88" t="str">
        <f t="shared" ref="G3480:G3543" si="217">IF(OR($C3480="",$C3481=""),"",IFERROR((C3480/C3481-1)*100,0))</f>
        <v/>
      </c>
      <c r="H3480" s="88" t="str">
        <f t="shared" ref="H3480:H3543" si="218">IF(OR($F3480="",$F3481=""),"",IFERROR((F3480/F3481-1)*100,0))</f>
        <v/>
      </c>
    </row>
    <row r="3481" spans="2:8" ht="11.25" customHeight="1" x14ac:dyDescent="0.2">
      <c r="B3481" s="91"/>
      <c r="C3481" s="92"/>
      <c r="D3481" s="293" t="str">
        <f t="shared" si="216"/>
        <v/>
      </c>
      <c r="E3481" s="91" t="str">
        <f t="shared" ref="E3481:E3544" si="219">IF($B3481="","",IF(WEEKDAY($B3481,11)=6,$B3481-1,IF(WEEKDAY($B3481,11)=7,$B3481-2,$B3481)))</f>
        <v/>
      </c>
      <c r="F3481" s="295"/>
      <c r="G3481" s="88" t="str">
        <f t="shared" si="217"/>
        <v/>
      </c>
      <c r="H3481" s="88" t="str">
        <f t="shared" si="218"/>
        <v/>
      </c>
    </row>
    <row r="3482" spans="2:8" ht="11.25" customHeight="1" x14ac:dyDescent="0.2">
      <c r="B3482" s="91"/>
      <c r="C3482" s="92"/>
      <c r="D3482" s="293" t="str">
        <f t="shared" si="216"/>
        <v/>
      </c>
      <c r="E3482" s="91" t="str">
        <f t="shared" si="219"/>
        <v/>
      </c>
      <c r="F3482" s="295"/>
      <c r="G3482" s="88" t="str">
        <f t="shared" si="217"/>
        <v/>
      </c>
      <c r="H3482" s="88" t="str">
        <f t="shared" si="218"/>
        <v/>
      </c>
    </row>
    <row r="3483" spans="2:8" ht="11.25" customHeight="1" x14ac:dyDescent="0.2">
      <c r="B3483" s="91"/>
      <c r="C3483" s="92"/>
      <c r="D3483" s="293" t="str">
        <f t="shared" si="216"/>
        <v/>
      </c>
      <c r="E3483" s="91" t="str">
        <f t="shared" si="219"/>
        <v/>
      </c>
      <c r="F3483" s="295"/>
      <c r="G3483" s="88" t="str">
        <f t="shared" si="217"/>
        <v/>
      </c>
      <c r="H3483" s="88" t="str">
        <f t="shared" si="218"/>
        <v/>
      </c>
    </row>
    <row r="3484" spans="2:8" ht="11.25" customHeight="1" x14ac:dyDescent="0.2">
      <c r="B3484" s="91"/>
      <c r="C3484" s="92"/>
      <c r="D3484" s="293" t="str">
        <f t="shared" si="216"/>
        <v/>
      </c>
      <c r="E3484" s="91" t="str">
        <f t="shared" si="219"/>
        <v/>
      </c>
      <c r="F3484" s="295"/>
      <c r="G3484" s="88" t="str">
        <f t="shared" si="217"/>
        <v/>
      </c>
      <c r="H3484" s="88" t="str">
        <f t="shared" si="218"/>
        <v/>
      </c>
    </row>
    <row r="3485" spans="2:8" ht="11.25" customHeight="1" x14ac:dyDescent="0.2">
      <c r="B3485" s="91"/>
      <c r="C3485" s="92"/>
      <c r="D3485" s="293" t="str">
        <f t="shared" si="216"/>
        <v/>
      </c>
      <c r="E3485" s="91" t="str">
        <f t="shared" si="219"/>
        <v/>
      </c>
      <c r="F3485" s="295"/>
      <c r="G3485" s="88" t="str">
        <f t="shared" si="217"/>
        <v/>
      </c>
      <c r="H3485" s="88" t="str">
        <f t="shared" si="218"/>
        <v/>
      </c>
    </row>
    <row r="3486" spans="2:8" ht="11.25" customHeight="1" x14ac:dyDescent="0.2">
      <c r="B3486" s="91"/>
      <c r="C3486" s="92"/>
      <c r="D3486" s="293" t="str">
        <f t="shared" si="216"/>
        <v/>
      </c>
      <c r="E3486" s="91" t="str">
        <f t="shared" si="219"/>
        <v/>
      </c>
      <c r="F3486" s="295"/>
      <c r="G3486" s="88" t="str">
        <f t="shared" si="217"/>
        <v/>
      </c>
      <c r="H3486" s="88" t="str">
        <f t="shared" si="218"/>
        <v/>
      </c>
    </row>
    <row r="3487" spans="2:8" ht="11.25" customHeight="1" x14ac:dyDescent="0.2">
      <c r="B3487" s="91"/>
      <c r="C3487" s="92"/>
      <c r="D3487" s="293" t="str">
        <f t="shared" si="216"/>
        <v/>
      </c>
      <c r="E3487" s="91" t="str">
        <f t="shared" si="219"/>
        <v/>
      </c>
      <c r="F3487" s="295"/>
      <c r="G3487" s="88" t="str">
        <f t="shared" si="217"/>
        <v/>
      </c>
      <c r="H3487" s="88" t="str">
        <f t="shared" si="218"/>
        <v/>
      </c>
    </row>
    <row r="3488" spans="2:8" ht="11.25" customHeight="1" x14ac:dyDescent="0.2">
      <c r="B3488" s="91"/>
      <c r="C3488" s="92"/>
      <c r="D3488" s="293" t="str">
        <f t="shared" si="216"/>
        <v/>
      </c>
      <c r="E3488" s="91" t="str">
        <f t="shared" si="219"/>
        <v/>
      </c>
      <c r="F3488" s="295"/>
      <c r="G3488" s="88" t="str">
        <f t="shared" si="217"/>
        <v/>
      </c>
      <c r="H3488" s="88" t="str">
        <f t="shared" si="218"/>
        <v/>
      </c>
    </row>
    <row r="3489" spans="2:8" ht="11.25" customHeight="1" x14ac:dyDescent="0.2">
      <c r="B3489" s="91"/>
      <c r="C3489" s="92"/>
      <c r="D3489" s="293" t="str">
        <f t="shared" si="216"/>
        <v/>
      </c>
      <c r="E3489" s="91" t="str">
        <f t="shared" si="219"/>
        <v/>
      </c>
      <c r="F3489" s="295"/>
      <c r="G3489" s="88" t="str">
        <f t="shared" si="217"/>
        <v/>
      </c>
      <c r="H3489" s="88" t="str">
        <f t="shared" si="218"/>
        <v/>
      </c>
    </row>
    <row r="3490" spans="2:8" ht="11.25" customHeight="1" x14ac:dyDescent="0.2">
      <c r="B3490" s="91"/>
      <c r="C3490" s="92"/>
      <c r="D3490" s="293" t="str">
        <f t="shared" si="216"/>
        <v/>
      </c>
      <c r="E3490" s="91" t="str">
        <f t="shared" si="219"/>
        <v/>
      </c>
      <c r="F3490" s="295"/>
      <c r="G3490" s="88" t="str">
        <f t="shared" si="217"/>
        <v/>
      </c>
      <c r="H3490" s="88" t="str">
        <f t="shared" si="218"/>
        <v/>
      </c>
    </row>
    <row r="3491" spans="2:8" ht="11.25" customHeight="1" x14ac:dyDescent="0.2">
      <c r="B3491" s="91"/>
      <c r="C3491" s="92"/>
      <c r="D3491" s="293" t="str">
        <f t="shared" si="216"/>
        <v/>
      </c>
      <c r="E3491" s="91" t="str">
        <f t="shared" si="219"/>
        <v/>
      </c>
      <c r="F3491" s="295"/>
      <c r="G3491" s="88" t="str">
        <f t="shared" si="217"/>
        <v/>
      </c>
      <c r="H3491" s="88" t="str">
        <f t="shared" si="218"/>
        <v/>
      </c>
    </row>
    <row r="3492" spans="2:8" ht="11.25" customHeight="1" x14ac:dyDescent="0.2">
      <c r="B3492" s="91"/>
      <c r="C3492" s="92"/>
      <c r="D3492" s="293" t="str">
        <f t="shared" si="216"/>
        <v/>
      </c>
      <c r="E3492" s="91" t="str">
        <f t="shared" si="219"/>
        <v/>
      </c>
      <c r="F3492" s="295"/>
      <c r="G3492" s="88" t="str">
        <f t="shared" si="217"/>
        <v/>
      </c>
      <c r="H3492" s="88" t="str">
        <f t="shared" si="218"/>
        <v/>
      </c>
    </row>
    <row r="3493" spans="2:8" ht="11.25" customHeight="1" x14ac:dyDescent="0.2">
      <c r="B3493" s="91"/>
      <c r="C3493" s="92"/>
      <c r="D3493" s="293" t="str">
        <f t="shared" si="216"/>
        <v/>
      </c>
      <c r="E3493" s="91" t="str">
        <f t="shared" si="219"/>
        <v/>
      </c>
      <c r="F3493" s="295"/>
      <c r="G3493" s="88" t="str">
        <f t="shared" si="217"/>
        <v/>
      </c>
      <c r="H3493" s="88" t="str">
        <f t="shared" si="218"/>
        <v/>
      </c>
    </row>
    <row r="3494" spans="2:8" ht="11.25" customHeight="1" x14ac:dyDescent="0.2">
      <c r="B3494" s="91"/>
      <c r="C3494" s="92"/>
      <c r="D3494" s="293" t="str">
        <f t="shared" si="216"/>
        <v/>
      </c>
      <c r="E3494" s="91" t="str">
        <f t="shared" si="219"/>
        <v/>
      </c>
      <c r="F3494" s="295"/>
      <c r="G3494" s="88" t="str">
        <f t="shared" si="217"/>
        <v/>
      </c>
      <c r="H3494" s="88" t="str">
        <f t="shared" si="218"/>
        <v/>
      </c>
    </row>
    <row r="3495" spans="2:8" ht="11.25" customHeight="1" x14ac:dyDescent="0.2">
      <c r="B3495" s="91"/>
      <c r="C3495" s="92"/>
      <c r="D3495" s="293" t="str">
        <f t="shared" si="216"/>
        <v/>
      </c>
      <c r="E3495" s="91" t="str">
        <f t="shared" si="219"/>
        <v/>
      </c>
      <c r="F3495" s="295"/>
      <c r="G3495" s="88" t="str">
        <f t="shared" si="217"/>
        <v/>
      </c>
      <c r="H3495" s="88" t="str">
        <f t="shared" si="218"/>
        <v/>
      </c>
    </row>
    <row r="3496" spans="2:8" ht="11.25" customHeight="1" x14ac:dyDescent="0.2">
      <c r="B3496" s="91"/>
      <c r="C3496" s="92"/>
      <c r="D3496" s="293" t="str">
        <f t="shared" si="216"/>
        <v/>
      </c>
      <c r="E3496" s="91" t="str">
        <f t="shared" si="219"/>
        <v/>
      </c>
      <c r="F3496" s="295"/>
      <c r="G3496" s="88" t="str">
        <f t="shared" si="217"/>
        <v/>
      </c>
      <c r="H3496" s="88" t="str">
        <f t="shared" si="218"/>
        <v/>
      </c>
    </row>
    <row r="3497" spans="2:8" ht="11.25" customHeight="1" x14ac:dyDescent="0.2">
      <c r="B3497" s="91"/>
      <c r="C3497" s="92"/>
      <c r="D3497" s="293" t="str">
        <f t="shared" si="216"/>
        <v/>
      </c>
      <c r="E3497" s="91" t="str">
        <f t="shared" si="219"/>
        <v/>
      </c>
      <c r="F3497" s="295"/>
      <c r="G3497" s="88" t="str">
        <f t="shared" si="217"/>
        <v/>
      </c>
      <c r="H3497" s="88" t="str">
        <f t="shared" si="218"/>
        <v/>
      </c>
    </row>
    <row r="3498" spans="2:8" ht="11.25" customHeight="1" x14ac:dyDescent="0.2">
      <c r="B3498" s="91"/>
      <c r="C3498" s="92"/>
      <c r="D3498" s="293" t="str">
        <f t="shared" si="216"/>
        <v/>
      </c>
      <c r="E3498" s="91" t="str">
        <f t="shared" si="219"/>
        <v/>
      </c>
      <c r="F3498" s="295"/>
      <c r="G3498" s="88" t="str">
        <f t="shared" si="217"/>
        <v/>
      </c>
      <c r="H3498" s="88" t="str">
        <f t="shared" si="218"/>
        <v/>
      </c>
    </row>
    <row r="3499" spans="2:8" ht="11.25" customHeight="1" x14ac:dyDescent="0.2">
      <c r="B3499" s="91"/>
      <c r="C3499" s="92"/>
      <c r="D3499" s="293" t="str">
        <f t="shared" si="216"/>
        <v/>
      </c>
      <c r="E3499" s="91" t="str">
        <f t="shared" si="219"/>
        <v/>
      </c>
      <c r="F3499" s="295"/>
      <c r="G3499" s="88" t="str">
        <f t="shared" si="217"/>
        <v/>
      </c>
      <c r="H3499" s="88" t="str">
        <f t="shared" si="218"/>
        <v/>
      </c>
    </row>
    <row r="3500" spans="2:8" ht="11.25" customHeight="1" x14ac:dyDescent="0.2">
      <c r="B3500" s="91"/>
      <c r="C3500" s="92"/>
      <c r="D3500" s="293" t="str">
        <f t="shared" si="216"/>
        <v/>
      </c>
      <c r="E3500" s="91" t="str">
        <f t="shared" si="219"/>
        <v/>
      </c>
      <c r="F3500" s="295"/>
      <c r="G3500" s="88" t="str">
        <f t="shared" si="217"/>
        <v/>
      </c>
      <c r="H3500" s="88" t="str">
        <f t="shared" si="218"/>
        <v/>
      </c>
    </row>
    <row r="3501" spans="2:8" ht="11.25" customHeight="1" x14ac:dyDescent="0.2">
      <c r="B3501" s="91"/>
      <c r="C3501" s="92"/>
      <c r="D3501" s="293" t="str">
        <f t="shared" si="216"/>
        <v/>
      </c>
      <c r="E3501" s="91" t="str">
        <f t="shared" si="219"/>
        <v/>
      </c>
      <c r="F3501" s="295"/>
      <c r="G3501" s="88" t="str">
        <f t="shared" si="217"/>
        <v/>
      </c>
      <c r="H3501" s="88" t="str">
        <f t="shared" si="218"/>
        <v/>
      </c>
    </row>
    <row r="3502" spans="2:8" ht="11.25" customHeight="1" x14ac:dyDescent="0.2">
      <c r="B3502" s="91"/>
      <c r="C3502" s="92"/>
      <c r="D3502" s="293" t="str">
        <f t="shared" si="216"/>
        <v/>
      </c>
      <c r="E3502" s="91" t="str">
        <f t="shared" si="219"/>
        <v/>
      </c>
      <c r="F3502" s="295"/>
      <c r="G3502" s="88" t="str">
        <f t="shared" si="217"/>
        <v/>
      </c>
      <c r="H3502" s="88" t="str">
        <f t="shared" si="218"/>
        <v/>
      </c>
    </row>
    <row r="3503" spans="2:8" ht="11.25" customHeight="1" x14ac:dyDescent="0.2">
      <c r="B3503" s="91"/>
      <c r="C3503" s="92"/>
      <c r="D3503" s="293" t="str">
        <f t="shared" si="216"/>
        <v/>
      </c>
      <c r="E3503" s="91" t="str">
        <f t="shared" si="219"/>
        <v/>
      </c>
      <c r="F3503" s="295"/>
      <c r="G3503" s="88" t="str">
        <f t="shared" si="217"/>
        <v/>
      </c>
      <c r="H3503" s="88" t="str">
        <f t="shared" si="218"/>
        <v/>
      </c>
    </row>
    <row r="3504" spans="2:8" ht="11.25" customHeight="1" x14ac:dyDescent="0.2">
      <c r="B3504" s="91"/>
      <c r="C3504" s="92"/>
      <c r="D3504" s="293" t="str">
        <f t="shared" si="216"/>
        <v/>
      </c>
      <c r="E3504" s="91" t="str">
        <f t="shared" si="219"/>
        <v/>
      </c>
      <c r="F3504" s="295"/>
      <c r="G3504" s="88" t="str">
        <f t="shared" si="217"/>
        <v/>
      </c>
      <c r="H3504" s="88" t="str">
        <f t="shared" si="218"/>
        <v/>
      </c>
    </row>
    <row r="3505" spans="2:8" ht="11.25" customHeight="1" x14ac:dyDescent="0.2">
      <c r="B3505" s="91"/>
      <c r="C3505" s="92"/>
      <c r="D3505" s="293" t="str">
        <f t="shared" si="216"/>
        <v/>
      </c>
      <c r="E3505" s="91" t="str">
        <f t="shared" si="219"/>
        <v/>
      </c>
      <c r="F3505" s="295"/>
      <c r="G3505" s="88" t="str">
        <f t="shared" si="217"/>
        <v/>
      </c>
      <c r="H3505" s="88" t="str">
        <f t="shared" si="218"/>
        <v/>
      </c>
    </row>
    <row r="3506" spans="2:8" ht="11.25" customHeight="1" x14ac:dyDescent="0.2">
      <c r="B3506" s="91"/>
      <c r="C3506" s="92"/>
      <c r="D3506" s="293" t="str">
        <f t="shared" si="216"/>
        <v/>
      </c>
      <c r="E3506" s="91" t="str">
        <f t="shared" si="219"/>
        <v/>
      </c>
      <c r="F3506" s="295"/>
      <c r="G3506" s="88" t="str">
        <f t="shared" si="217"/>
        <v/>
      </c>
      <c r="H3506" s="88" t="str">
        <f t="shared" si="218"/>
        <v/>
      </c>
    </row>
    <row r="3507" spans="2:8" ht="11.25" customHeight="1" x14ac:dyDescent="0.2">
      <c r="B3507" s="91"/>
      <c r="C3507" s="92"/>
      <c r="D3507" s="293" t="str">
        <f t="shared" si="216"/>
        <v/>
      </c>
      <c r="E3507" s="91" t="str">
        <f t="shared" si="219"/>
        <v/>
      </c>
      <c r="F3507" s="295"/>
      <c r="G3507" s="88" t="str">
        <f t="shared" si="217"/>
        <v/>
      </c>
      <c r="H3507" s="88" t="str">
        <f t="shared" si="218"/>
        <v/>
      </c>
    </row>
    <row r="3508" spans="2:8" ht="11.25" customHeight="1" x14ac:dyDescent="0.2">
      <c r="B3508" s="91"/>
      <c r="C3508" s="92"/>
      <c r="D3508" s="293" t="str">
        <f t="shared" si="216"/>
        <v/>
      </c>
      <c r="E3508" s="91" t="str">
        <f t="shared" si="219"/>
        <v/>
      </c>
      <c r="F3508" s="295"/>
      <c r="G3508" s="88" t="str">
        <f t="shared" si="217"/>
        <v/>
      </c>
      <c r="H3508" s="88" t="str">
        <f t="shared" si="218"/>
        <v/>
      </c>
    </row>
    <row r="3509" spans="2:8" ht="11.25" customHeight="1" x14ac:dyDescent="0.2">
      <c r="B3509" s="91"/>
      <c r="C3509" s="92"/>
      <c r="D3509" s="293" t="str">
        <f t="shared" si="216"/>
        <v/>
      </c>
      <c r="E3509" s="91" t="str">
        <f t="shared" si="219"/>
        <v/>
      </c>
      <c r="F3509" s="295"/>
      <c r="G3509" s="88" t="str">
        <f t="shared" si="217"/>
        <v/>
      </c>
      <c r="H3509" s="88" t="str">
        <f t="shared" si="218"/>
        <v/>
      </c>
    </row>
    <row r="3510" spans="2:8" ht="11.25" customHeight="1" x14ac:dyDescent="0.2">
      <c r="B3510" s="91"/>
      <c r="C3510" s="92"/>
      <c r="D3510" s="293" t="str">
        <f t="shared" si="216"/>
        <v/>
      </c>
      <c r="E3510" s="91" t="str">
        <f t="shared" si="219"/>
        <v/>
      </c>
      <c r="F3510" s="295"/>
      <c r="G3510" s="88" t="str">
        <f t="shared" si="217"/>
        <v/>
      </c>
      <c r="H3510" s="88" t="str">
        <f t="shared" si="218"/>
        <v/>
      </c>
    </row>
    <row r="3511" spans="2:8" ht="11.25" customHeight="1" x14ac:dyDescent="0.2">
      <c r="B3511" s="91"/>
      <c r="C3511" s="92"/>
      <c r="D3511" s="293" t="str">
        <f t="shared" si="216"/>
        <v/>
      </c>
      <c r="E3511" s="91" t="str">
        <f t="shared" si="219"/>
        <v/>
      </c>
      <c r="F3511" s="295"/>
      <c r="G3511" s="88" t="str">
        <f t="shared" si="217"/>
        <v/>
      </c>
      <c r="H3511" s="88" t="str">
        <f t="shared" si="218"/>
        <v/>
      </c>
    </row>
    <row r="3512" spans="2:8" ht="11.25" customHeight="1" x14ac:dyDescent="0.2">
      <c r="B3512" s="91"/>
      <c r="C3512" s="92"/>
      <c r="D3512" s="293" t="str">
        <f t="shared" si="216"/>
        <v/>
      </c>
      <c r="E3512" s="91" t="str">
        <f t="shared" si="219"/>
        <v/>
      </c>
      <c r="F3512" s="295"/>
      <c r="G3512" s="88" t="str">
        <f t="shared" si="217"/>
        <v/>
      </c>
      <c r="H3512" s="88" t="str">
        <f t="shared" si="218"/>
        <v/>
      </c>
    </row>
    <row r="3513" spans="2:8" ht="11.25" customHeight="1" x14ac:dyDescent="0.2">
      <c r="B3513" s="91"/>
      <c r="C3513" s="92"/>
      <c r="D3513" s="293" t="str">
        <f t="shared" si="216"/>
        <v/>
      </c>
      <c r="E3513" s="91" t="str">
        <f t="shared" si="219"/>
        <v/>
      </c>
      <c r="F3513" s="295"/>
      <c r="G3513" s="88" t="str">
        <f t="shared" si="217"/>
        <v/>
      </c>
      <c r="H3513" s="88" t="str">
        <f t="shared" si="218"/>
        <v/>
      </c>
    </row>
    <row r="3514" spans="2:8" ht="11.25" customHeight="1" x14ac:dyDescent="0.2">
      <c r="B3514" s="91"/>
      <c r="C3514" s="92"/>
      <c r="D3514" s="293" t="str">
        <f t="shared" si="216"/>
        <v/>
      </c>
      <c r="E3514" s="91" t="str">
        <f t="shared" si="219"/>
        <v/>
      </c>
      <c r="F3514" s="295"/>
      <c r="G3514" s="88" t="str">
        <f t="shared" si="217"/>
        <v/>
      </c>
      <c r="H3514" s="88" t="str">
        <f t="shared" si="218"/>
        <v/>
      </c>
    </row>
    <row r="3515" spans="2:8" ht="11.25" customHeight="1" x14ac:dyDescent="0.2">
      <c r="B3515" s="91"/>
      <c r="C3515" s="92"/>
      <c r="D3515" s="293" t="str">
        <f t="shared" si="216"/>
        <v/>
      </c>
      <c r="E3515" s="91" t="str">
        <f t="shared" si="219"/>
        <v/>
      </c>
      <c r="F3515" s="295"/>
      <c r="G3515" s="88" t="str">
        <f t="shared" si="217"/>
        <v/>
      </c>
      <c r="H3515" s="88" t="str">
        <f t="shared" si="218"/>
        <v/>
      </c>
    </row>
    <row r="3516" spans="2:8" ht="11.25" customHeight="1" x14ac:dyDescent="0.2">
      <c r="B3516" s="91"/>
      <c r="C3516" s="92"/>
      <c r="D3516" s="293" t="str">
        <f t="shared" si="216"/>
        <v/>
      </c>
      <c r="E3516" s="91" t="str">
        <f t="shared" si="219"/>
        <v/>
      </c>
      <c r="F3516" s="295"/>
      <c r="G3516" s="88" t="str">
        <f t="shared" si="217"/>
        <v/>
      </c>
      <c r="H3516" s="88" t="str">
        <f t="shared" si="218"/>
        <v/>
      </c>
    </row>
    <row r="3517" spans="2:8" ht="11.25" customHeight="1" x14ac:dyDescent="0.2">
      <c r="B3517" s="91"/>
      <c r="C3517" s="92"/>
      <c r="D3517" s="293" t="str">
        <f t="shared" si="216"/>
        <v/>
      </c>
      <c r="E3517" s="91" t="str">
        <f t="shared" si="219"/>
        <v/>
      </c>
      <c r="F3517" s="295"/>
      <c r="G3517" s="88" t="str">
        <f t="shared" si="217"/>
        <v/>
      </c>
      <c r="H3517" s="88" t="str">
        <f t="shared" si="218"/>
        <v/>
      </c>
    </row>
    <row r="3518" spans="2:8" ht="11.25" customHeight="1" x14ac:dyDescent="0.2">
      <c r="B3518" s="91"/>
      <c r="C3518" s="92"/>
      <c r="D3518" s="293" t="str">
        <f t="shared" si="216"/>
        <v/>
      </c>
      <c r="E3518" s="91" t="str">
        <f t="shared" si="219"/>
        <v/>
      </c>
      <c r="F3518" s="295"/>
      <c r="G3518" s="88" t="str">
        <f t="shared" si="217"/>
        <v/>
      </c>
      <c r="H3518" s="88" t="str">
        <f t="shared" si="218"/>
        <v/>
      </c>
    </row>
    <row r="3519" spans="2:8" ht="11.25" customHeight="1" x14ac:dyDescent="0.2">
      <c r="B3519" s="91"/>
      <c r="C3519" s="92"/>
      <c r="D3519" s="293" t="str">
        <f t="shared" si="216"/>
        <v/>
      </c>
      <c r="E3519" s="91" t="str">
        <f t="shared" si="219"/>
        <v/>
      </c>
      <c r="F3519" s="295"/>
      <c r="G3519" s="88" t="str">
        <f t="shared" si="217"/>
        <v/>
      </c>
      <c r="H3519" s="88" t="str">
        <f t="shared" si="218"/>
        <v/>
      </c>
    </row>
    <row r="3520" spans="2:8" ht="11.25" customHeight="1" x14ac:dyDescent="0.2">
      <c r="B3520" s="91"/>
      <c r="C3520" s="92"/>
      <c r="D3520" s="293" t="str">
        <f t="shared" si="216"/>
        <v/>
      </c>
      <c r="E3520" s="91" t="str">
        <f t="shared" si="219"/>
        <v/>
      </c>
      <c r="F3520" s="295"/>
      <c r="G3520" s="88" t="str">
        <f t="shared" si="217"/>
        <v/>
      </c>
      <c r="H3520" s="88" t="str">
        <f t="shared" si="218"/>
        <v/>
      </c>
    </row>
    <row r="3521" spans="2:8" ht="11.25" customHeight="1" x14ac:dyDescent="0.2">
      <c r="B3521" s="91"/>
      <c r="C3521" s="92"/>
      <c r="D3521" s="293" t="str">
        <f t="shared" si="216"/>
        <v/>
      </c>
      <c r="E3521" s="91" t="str">
        <f t="shared" si="219"/>
        <v/>
      </c>
      <c r="F3521" s="295"/>
      <c r="G3521" s="88" t="str">
        <f t="shared" si="217"/>
        <v/>
      </c>
      <c r="H3521" s="88" t="str">
        <f t="shared" si="218"/>
        <v/>
      </c>
    </row>
    <row r="3522" spans="2:8" ht="11.25" customHeight="1" x14ac:dyDescent="0.2">
      <c r="B3522" s="91"/>
      <c r="C3522" s="92"/>
      <c r="D3522" s="293" t="str">
        <f t="shared" si="216"/>
        <v/>
      </c>
      <c r="E3522" s="91" t="str">
        <f t="shared" si="219"/>
        <v/>
      </c>
      <c r="F3522" s="295"/>
      <c r="G3522" s="88" t="str">
        <f t="shared" si="217"/>
        <v/>
      </c>
      <c r="H3522" s="88" t="str">
        <f t="shared" si="218"/>
        <v/>
      </c>
    </row>
    <row r="3523" spans="2:8" ht="11.25" customHeight="1" x14ac:dyDescent="0.2">
      <c r="B3523" s="91"/>
      <c r="C3523" s="92"/>
      <c r="D3523" s="293" t="str">
        <f t="shared" si="216"/>
        <v/>
      </c>
      <c r="E3523" s="91" t="str">
        <f t="shared" si="219"/>
        <v/>
      </c>
      <c r="F3523" s="295"/>
      <c r="G3523" s="88" t="str">
        <f t="shared" si="217"/>
        <v/>
      </c>
      <c r="H3523" s="88" t="str">
        <f t="shared" si="218"/>
        <v/>
      </c>
    </row>
    <row r="3524" spans="2:8" ht="11.25" customHeight="1" x14ac:dyDescent="0.2">
      <c r="B3524" s="91"/>
      <c r="C3524" s="92"/>
      <c r="D3524" s="293" t="str">
        <f t="shared" si="216"/>
        <v/>
      </c>
      <c r="E3524" s="91" t="str">
        <f t="shared" si="219"/>
        <v/>
      </c>
      <c r="F3524" s="295"/>
      <c r="G3524" s="88" t="str">
        <f t="shared" si="217"/>
        <v/>
      </c>
      <c r="H3524" s="88" t="str">
        <f t="shared" si="218"/>
        <v/>
      </c>
    </row>
    <row r="3525" spans="2:8" ht="11.25" customHeight="1" x14ac:dyDescent="0.2">
      <c r="B3525" s="91"/>
      <c r="C3525" s="92"/>
      <c r="D3525" s="293" t="str">
        <f t="shared" si="216"/>
        <v/>
      </c>
      <c r="E3525" s="91" t="str">
        <f t="shared" si="219"/>
        <v/>
      </c>
      <c r="F3525" s="295"/>
      <c r="G3525" s="88" t="str">
        <f t="shared" si="217"/>
        <v/>
      </c>
      <c r="H3525" s="88" t="str">
        <f t="shared" si="218"/>
        <v/>
      </c>
    </row>
    <row r="3526" spans="2:8" ht="11.25" customHeight="1" x14ac:dyDescent="0.2">
      <c r="B3526" s="91"/>
      <c r="C3526" s="92"/>
      <c r="D3526" s="293" t="str">
        <f t="shared" si="216"/>
        <v/>
      </c>
      <c r="E3526" s="91" t="str">
        <f t="shared" si="219"/>
        <v/>
      </c>
      <c r="F3526" s="295"/>
      <c r="G3526" s="88" t="str">
        <f t="shared" si="217"/>
        <v/>
      </c>
      <c r="H3526" s="88" t="str">
        <f t="shared" si="218"/>
        <v/>
      </c>
    </row>
    <row r="3527" spans="2:8" ht="11.25" customHeight="1" x14ac:dyDescent="0.2">
      <c r="B3527" s="91"/>
      <c r="C3527" s="92"/>
      <c r="D3527" s="293" t="str">
        <f t="shared" si="216"/>
        <v/>
      </c>
      <c r="E3527" s="91" t="str">
        <f t="shared" si="219"/>
        <v/>
      </c>
      <c r="F3527" s="295"/>
      <c r="G3527" s="88" t="str">
        <f t="shared" si="217"/>
        <v/>
      </c>
      <c r="H3527" s="88" t="str">
        <f t="shared" si="218"/>
        <v/>
      </c>
    </row>
    <row r="3528" spans="2:8" ht="11.25" customHeight="1" x14ac:dyDescent="0.2">
      <c r="B3528" s="91"/>
      <c r="C3528" s="92"/>
      <c r="D3528" s="293" t="str">
        <f t="shared" si="216"/>
        <v/>
      </c>
      <c r="E3528" s="91" t="str">
        <f t="shared" si="219"/>
        <v/>
      </c>
      <c r="F3528" s="295"/>
      <c r="G3528" s="88" t="str">
        <f t="shared" si="217"/>
        <v/>
      </c>
      <c r="H3528" s="88" t="str">
        <f t="shared" si="218"/>
        <v/>
      </c>
    </row>
    <row r="3529" spans="2:8" ht="11.25" customHeight="1" x14ac:dyDescent="0.2">
      <c r="B3529" s="91"/>
      <c r="C3529" s="92"/>
      <c r="D3529" s="293" t="str">
        <f t="shared" si="216"/>
        <v/>
      </c>
      <c r="E3529" s="91" t="str">
        <f t="shared" si="219"/>
        <v/>
      </c>
      <c r="F3529" s="295"/>
      <c r="G3529" s="88" t="str">
        <f t="shared" si="217"/>
        <v/>
      </c>
      <c r="H3529" s="88" t="str">
        <f t="shared" si="218"/>
        <v/>
      </c>
    </row>
    <row r="3530" spans="2:8" ht="11.25" customHeight="1" x14ac:dyDescent="0.2">
      <c r="B3530" s="91"/>
      <c r="C3530" s="92"/>
      <c r="D3530" s="293" t="str">
        <f t="shared" si="216"/>
        <v/>
      </c>
      <c r="E3530" s="91" t="str">
        <f t="shared" si="219"/>
        <v/>
      </c>
      <c r="F3530" s="295"/>
      <c r="G3530" s="88" t="str">
        <f t="shared" si="217"/>
        <v/>
      </c>
      <c r="H3530" s="88" t="str">
        <f t="shared" si="218"/>
        <v/>
      </c>
    </row>
    <row r="3531" spans="2:8" ht="11.25" customHeight="1" x14ac:dyDescent="0.2">
      <c r="B3531" s="91"/>
      <c r="C3531" s="92"/>
      <c r="D3531" s="293" t="str">
        <f t="shared" si="216"/>
        <v/>
      </c>
      <c r="E3531" s="91" t="str">
        <f t="shared" si="219"/>
        <v/>
      </c>
      <c r="F3531" s="295"/>
      <c r="G3531" s="88" t="str">
        <f t="shared" si="217"/>
        <v/>
      </c>
      <c r="H3531" s="88" t="str">
        <f t="shared" si="218"/>
        <v/>
      </c>
    </row>
    <row r="3532" spans="2:8" ht="11.25" customHeight="1" x14ac:dyDescent="0.2">
      <c r="B3532" s="91"/>
      <c r="C3532" s="92"/>
      <c r="D3532" s="293" t="str">
        <f t="shared" si="216"/>
        <v/>
      </c>
      <c r="E3532" s="91" t="str">
        <f t="shared" si="219"/>
        <v/>
      </c>
      <c r="F3532" s="295"/>
      <c r="G3532" s="88" t="str">
        <f t="shared" si="217"/>
        <v/>
      </c>
      <c r="H3532" s="88" t="str">
        <f t="shared" si="218"/>
        <v/>
      </c>
    </row>
    <row r="3533" spans="2:8" ht="11.25" customHeight="1" x14ac:dyDescent="0.2">
      <c r="B3533" s="91"/>
      <c r="C3533" s="92"/>
      <c r="D3533" s="293" t="str">
        <f t="shared" si="216"/>
        <v/>
      </c>
      <c r="E3533" s="91" t="str">
        <f t="shared" si="219"/>
        <v/>
      </c>
      <c r="F3533" s="295"/>
      <c r="G3533" s="88" t="str">
        <f t="shared" si="217"/>
        <v/>
      </c>
      <c r="H3533" s="88" t="str">
        <f t="shared" si="218"/>
        <v/>
      </c>
    </row>
    <row r="3534" spans="2:8" ht="11.25" customHeight="1" x14ac:dyDescent="0.2">
      <c r="B3534" s="91"/>
      <c r="C3534" s="92"/>
      <c r="D3534" s="293" t="str">
        <f t="shared" si="216"/>
        <v/>
      </c>
      <c r="E3534" s="91" t="str">
        <f t="shared" si="219"/>
        <v/>
      </c>
      <c r="F3534" s="295"/>
      <c r="G3534" s="88" t="str">
        <f t="shared" si="217"/>
        <v/>
      </c>
      <c r="H3534" s="88" t="str">
        <f t="shared" si="218"/>
        <v/>
      </c>
    </row>
    <row r="3535" spans="2:8" ht="11.25" customHeight="1" x14ac:dyDescent="0.2">
      <c r="B3535" s="91"/>
      <c r="C3535" s="92"/>
      <c r="D3535" s="293" t="str">
        <f t="shared" si="216"/>
        <v/>
      </c>
      <c r="E3535" s="91" t="str">
        <f t="shared" si="219"/>
        <v/>
      </c>
      <c r="F3535" s="295"/>
      <c r="G3535" s="88" t="str">
        <f t="shared" si="217"/>
        <v/>
      </c>
      <c r="H3535" s="88" t="str">
        <f t="shared" si="218"/>
        <v/>
      </c>
    </row>
    <row r="3536" spans="2:8" ht="11.25" customHeight="1" x14ac:dyDescent="0.2">
      <c r="B3536" s="91"/>
      <c r="C3536" s="92"/>
      <c r="D3536" s="293" t="str">
        <f t="shared" si="216"/>
        <v/>
      </c>
      <c r="E3536" s="91" t="str">
        <f t="shared" si="219"/>
        <v/>
      </c>
      <c r="F3536" s="295"/>
      <c r="G3536" s="88" t="str">
        <f t="shared" si="217"/>
        <v/>
      </c>
      <c r="H3536" s="88" t="str">
        <f t="shared" si="218"/>
        <v/>
      </c>
    </row>
    <row r="3537" spans="2:8" ht="11.25" customHeight="1" x14ac:dyDescent="0.2">
      <c r="B3537" s="91"/>
      <c r="C3537" s="92"/>
      <c r="D3537" s="293" t="str">
        <f t="shared" si="216"/>
        <v/>
      </c>
      <c r="E3537" s="91" t="str">
        <f t="shared" si="219"/>
        <v/>
      </c>
      <c r="F3537" s="295"/>
      <c r="G3537" s="88" t="str">
        <f t="shared" si="217"/>
        <v/>
      </c>
      <c r="H3537" s="88" t="str">
        <f t="shared" si="218"/>
        <v/>
      </c>
    </row>
    <row r="3538" spans="2:8" ht="11.25" customHeight="1" x14ac:dyDescent="0.2">
      <c r="B3538" s="91"/>
      <c r="C3538" s="92"/>
      <c r="D3538" s="293" t="str">
        <f t="shared" si="216"/>
        <v/>
      </c>
      <c r="E3538" s="91" t="str">
        <f t="shared" si="219"/>
        <v/>
      </c>
      <c r="F3538" s="295"/>
      <c r="G3538" s="88" t="str">
        <f t="shared" si="217"/>
        <v/>
      </c>
      <c r="H3538" s="88" t="str">
        <f t="shared" si="218"/>
        <v/>
      </c>
    </row>
    <row r="3539" spans="2:8" ht="11.25" customHeight="1" x14ac:dyDescent="0.2">
      <c r="B3539" s="91"/>
      <c r="C3539" s="92"/>
      <c r="D3539" s="293" t="str">
        <f t="shared" si="216"/>
        <v/>
      </c>
      <c r="E3539" s="91" t="str">
        <f t="shared" si="219"/>
        <v/>
      </c>
      <c r="F3539" s="295"/>
      <c r="G3539" s="88" t="str">
        <f t="shared" si="217"/>
        <v/>
      </c>
      <c r="H3539" s="88" t="str">
        <f t="shared" si="218"/>
        <v/>
      </c>
    </row>
    <row r="3540" spans="2:8" ht="11.25" customHeight="1" x14ac:dyDescent="0.2">
      <c r="B3540" s="91"/>
      <c r="C3540" s="92"/>
      <c r="D3540" s="293" t="str">
        <f t="shared" si="216"/>
        <v/>
      </c>
      <c r="E3540" s="91" t="str">
        <f t="shared" si="219"/>
        <v/>
      </c>
      <c r="F3540" s="295"/>
      <c r="G3540" s="88" t="str">
        <f t="shared" si="217"/>
        <v/>
      </c>
      <c r="H3540" s="88" t="str">
        <f t="shared" si="218"/>
        <v/>
      </c>
    </row>
    <row r="3541" spans="2:8" ht="11.25" customHeight="1" x14ac:dyDescent="0.2">
      <c r="B3541" s="91"/>
      <c r="C3541" s="92"/>
      <c r="D3541" s="293" t="str">
        <f t="shared" si="216"/>
        <v/>
      </c>
      <c r="E3541" s="91" t="str">
        <f t="shared" si="219"/>
        <v/>
      </c>
      <c r="F3541" s="295"/>
      <c r="G3541" s="88" t="str">
        <f t="shared" si="217"/>
        <v/>
      </c>
      <c r="H3541" s="88" t="str">
        <f t="shared" si="218"/>
        <v/>
      </c>
    </row>
    <row r="3542" spans="2:8" ht="11.25" customHeight="1" x14ac:dyDescent="0.2">
      <c r="B3542" s="91"/>
      <c r="C3542" s="92"/>
      <c r="D3542" s="293" t="str">
        <f t="shared" si="216"/>
        <v/>
      </c>
      <c r="E3542" s="91" t="str">
        <f t="shared" si="219"/>
        <v/>
      </c>
      <c r="F3542" s="295"/>
      <c r="G3542" s="88" t="str">
        <f t="shared" si="217"/>
        <v/>
      </c>
      <c r="H3542" s="88" t="str">
        <f t="shared" si="218"/>
        <v/>
      </c>
    </row>
    <row r="3543" spans="2:8" ht="11.25" customHeight="1" x14ac:dyDescent="0.2">
      <c r="B3543" s="91"/>
      <c r="C3543" s="92"/>
      <c r="D3543" s="293" t="str">
        <f t="shared" si="216"/>
        <v/>
      </c>
      <c r="E3543" s="91" t="str">
        <f t="shared" si="219"/>
        <v/>
      </c>
      <c r="F3543" s="295"/>
      <c r="G3543" s="88" t="str">
        <f t="shared" si="217"/>
        <v/>
      </c>
      <c r="H3543" s="88" t="str">
        <f t="shared" si="218"/>
        <v/>
      </c>
    </row>
    <row r="3544" spans="2:8" ht="11.25" customHeight="1" x14ac:dyDescent="0.2">
      <c r="B3544" s="91"/>
      <c r="C3544" s="92"/>
      <c r="D3544" s="293" t="str">
        <f t="shared" ref="D3544:D3607" si="220">IF($B3544="","","SP_LASTSALEPRICE")</f>
        <v/>
      </c>
      <c r="E3544" s="91" t="str">
        <f t="shared" si="219"/>
        <v/>
      </c>
      <c r="F3544" s="295"/>
      <c r="G3544" s="88" t="str">
        <f t="shared" ref="G3544:G3607" si="221">IF(OR($C3544="",$C3545=""),"",IFERROR((C3544/C3545-1)*100,0))</f>
        <v/>
      </c>
      <c r="H3544" s="88" t="str">
        <f t="shared" ref="H3544:H3607" si="222">IF(OR($F3544="",$F3545=""),"",IFERROR((F3544/F3545-1)*100,0))</f>
        <v/>
      </c>
    </row>
    <row r="3545" spans="2:8" ht="11.25" customHeight="1" x14ac:dyDescent="0.2">
      <c r="B3545" s="91"/>
      <c r="C3545" s="92"/>
      <c r="D3545" s="293" t="str">
        <f t="shared" si="220"/>
        <v/>
      </c>
      <c r="E3545" s="91" t="str">
        <f t="shared" ref="E3545:E3608" si="223">IF($B3545="","",IF(WEEKDAY($B3545,11)=6,$B3545-1,IF(WEEKDAY($B3545,11)=7,$B3545-2,$B3545)))</f>
        <v/>
      </c>
      <c r="F3545" s="295"/>
      <c r="G3545" s="88" t="str">
        <f t="shared" si="221"/>
        <v/>
      </c>
      <c r="H3545" s="88" t="str">
        <f t="shared" si="222"/>
        <v/>
      </c>
    </row>
    <row r="3546" spans="2:8" ht="11.25" customHeight="1" x14ac:dyDescent="0.2">
      <c r="B3546" s="91"/>
      <c r="C3546" s="92"/>
      <c r="D3546" s="293" t="str">
        <f t="shared" si="220"/>
        <v/>
      </c>
      <c r="E3546" s="91" t="str">
        <f t="shared" si="223"/>
        <v/>
      </c>
      <c r="F3546" s="295"/>
      <c r="G3546" s="88" t="str">
        <f t="shared" si="221"/>
        <v/>
      </c>
      <c r="H3546" s="88" t="str">
        <f t="shared" si="222"/>
        <v/>
      </c>
    </row>
    <row r="3547" spans="2:8" ht="11.25" customHeight="1" x14ac:dyDescent="0.2">
      <c r="B3547" s="91"/>
      <c r="C3547" s="92"/>
      <c r="D3547" s="293" t="str">
        <f t="shared" si="220"/>
        <v/>
      </c>
      <c r="E3547" s="91" t="str">
        <f t="shared" si="223"/>
        <v/>
      </c>
      <c r="F3547" s="295"/>
      <c r="G3547" s="88" t="str">
        <f t="shared" si="221"/>
        <v/>
      </c>
      <c r="H3547" s="88" t="str">
        <f t="shared" si="222"/>
        <v/>
      </c>
    </row>
    <row r="3548" spans="2:8" ht="11.25" customHeight="1" x14ac:dyDescent="0.2">
      <c r="B3548" s="91"/>
      <c r="C3548" s="92"/>
      <c r="D3548" s="293" t="str">
        <f t="shared" si="220"/>
        <v/>
      </c>
      <c r="E3548" s="91" t="str">
        <f t="shared" si="223"/>
        <v/>
      </c>
      <c r="F3548" s="295"/>
      <c r="G3548" s="88" t="str">
        <f t="shared" si="221"/>
        <v/>
      </c>
      <c r="H3548" s="88" t="str">
        <f t="shared" si="222"/>
        <v/>
      </c>
    </row>
    <row r="3549" spans="2:8" ht="11.25" customHeight="1" x14ac:dyDescent="0.2">
      <c r="B3549" s="91"/>
      <c r="C3549" s="92"/>
      <c r="D3549" s="293" t="str">
        <f t="shared" si="220"/>
        <v/>
      </c>
      <c r="E3549" s="91" t="str">
        <f t="shared" si="223"/>
        <v/>
      </c>
      <c r="F3549" s="295"/>
      <c r="G3549" s="88" t="str">
        <f t="shared" si="221"/>
        <v/>
      </c>
      <c r="H3549" s="88" t="str">
        <f t="shared" si="222"/>
        <v/>
      </c>
    </row>
    <row r="3550" spans="2:8" ht="11.25" customHeight="1" x14ac:dyDescent="0.2">
      <c r="B3550" s="91"/>
      <c r="C3550" s="92"/>
      <c r="D3550" s="293" t="str">
        <f t="shared" si="220"/>
        <v/>
      </c>
      <c r="E3550" s="91" t="str">
        <f t="shared" si="223"/>
        <v/>
      </c>
      <c r="F3550" s="295"/>
      <c r="G3550" s="88" t="str">
        <f t="shared" si="221"/>
        <v/>
      </c>
      <c r="H3550" s="88" t="str">
        <f t="shared" si="222"/>
        <v/>
      </c>
    </row>
    <row r="3551" spans="2:8" ht="11.25" customHeight="1" x14ac:dyDescent="0.2">
      <c r="B3551" s="91"/>
      <c r="C3551" s="92"/>
      <c r="D3551" s="293" t="str">
        <f t="shared" si="220"/>
        <v/>
      </c>
      <c r="E3551" s="91" t="str">
        <f t="shared" si="223"/>
        <v/>
      </c>
      <c r="F3551" s="295"/>
      <c r="G3551" s="88" t="str">
        <f t="shared" si="221"/>
        <v/>
      </c>
      <c r="H3551" s="88" t="str">
        <f t="shared" si="222"/>
        <v/>
      </c>
    </row>
    <row r="3552" spans="2:8" ht="11.25" customHeight="1" x14ac:dyDescent="0.2">
      <c r="B3552" s="91"/>
      <c r="C3552" s="92"/>
      <c r="D3552" s="293" t="str">
        <f t="shared" si="220"/>
        <v/>
      </c>
      <c r="E3552" s="91" t="str">
        <f t="shared" si="223"/>
        <v/>
      </c>
      <c r="F3552" s="295"/>
      <c r="G3552" s="88" t="str">
        <f t="shared" si="221"/>
        <v/>
      </c>
      <c r="H3552" s="88" t="str">
        <f t="shared" si="222"/>
        <v/>
      </c>
    </row>
    <row r="3553" spans="2:8" ht="11.25" customHeight="1" x14ac:dyDescent="0.2">
      <c r="B3553" s="91"/>
      <c r="C3553" s="92"/>
      <c r="D3553" s="293" t="str">
        <f t="shared" si="220"/>
        <v/>
      </c>
      <c r="E3553" s="91" t="str">
        <f t="shared" si="223"/>
        <v/>
      </c>
      <c r="F3553" s="295"/>
      <c r="G3553" s="88" t="str">
        <f t="shared" si="221"/>
        <v/>
      </c>
      <c r="H3553" s="88" t="str">
        <f t="shared" si="222"/>
        <v/>
      </c>
    </row>
    <row r="3554" spans="2:8" ht="11.25" customHeight="1" x14ac:dyDescent="0.2">
      <c r="B3554" s="91"/>
      <c r="C3554" s="92"/>
      <c r="D3554" s="293" t="str">
        <f t="shared" si="220"/>
        <v/>
      </c>
      <c r="E3554" s="91" t="str">
        <f t="shared" si="223"/>
        <v/>
      </c>
      <c r="F3554" s="295"/>
      <c r="G3554" s="88" t="str">
        <f t="shared" si="221"/>
        <v/>
      </c>
      <c r="H3554" s="88" t="str">
        <f t="shared" si="222"/>
        <v/>
      </c>
    </row>
    <row r="3555" spans="2:8" ht="11.25" customHeight="1" x14ac:dyDescent="0.2">
      <c r="B3555" s="91"/>
      <c r="C3555" s="92"/>
      <c r="D3555" s="293" t="str">
        <f t="shared" si="220"/>
        <v/>
      </c>
      <c r="E3555" s="91" t="str">
        <f t="shared" si="223"/>
        <v/>
      </c>
      <c r="F3555" s="295"/>
      <c r="G3555" s="88" t="str">
        <f t="shared" si="221"/>
        <v/>
      </c>
      <c r="H3555" s="88" t="str">
        <f t="shared" si="222"/>
        <v/>
      </c>
    </row>
    <row r="3556" spans="2:8" ht="11.25" customHeight="1" x14ac:dyDescent="0.2">
      <c r="B3556" s="91"/>
      <c r="C3556" s="92"/>
      <c r="D3556" s="293" t="str">
        <f t="shared" si="220"/>
        <v/>
      </c>
      <c r="E3556" s="91" t="str">
        <f t="shared" si="223"/>
        <v/>
      </c>
      <c r="F3556" s="295"/>
      <c r="G3556" s="88" t="str">
        <f t="shared" si="221"/>
        <v/>
      </c>
      <c r="H3556" s="88" t="str">
        <f t="shared" si="222"/>
        <v/>
      </c>
    </row>
    <row r="3557" spans="2:8" ht="11.25" customHeight="1" x14ac:dyDescent="0.2">
      <c r="B3557" s="91"/>
      <c r="C3557" s="92"/>
      <c r="D3557" s="293" t="str">
        <f t="shared" si="220"/>
        <v/>
      </c>
      <c r="E3557" s="91" t="str">
        <f t="shared" si="223"/>
        <v/>
      </c>
      <c r="F3557" s="295"/>
      <c r="G3557" s="88" t="str">
        <f t="shared" si="221"/>
        <v/>
      </c>
      <c r="H3557" s="88" t="str">
        <f t="shared" si="222"/>
        <v/>
      </c>
    </row>
    <row r="3558" spans="2:8" ht="11.25" customHeight="1" x14ac:dyDescent="0.2">
      <c r="B3558" s="91"/>
      <c r="C3558" s="92"/>
      <c r="D3558" s="293" t="str">
        <f t="shared" si="220"/>
        <v/>
      </c>
      <c r="E3558" s="91" t="str">
        <f t="shared" si="223"/>
        <v/>
      </c>
      <c r="F3558" s="295"/>
      <c r="G3558" s="88" t="str">
        <f t="shared" si="221"/>
        <v/>
      </c>
      <c r="H3558" s="88" t="str">
        <f t="shared" si="222"/>
        <v/>
      </c>
    </row>
    <row r="3559" spans="2:8" ht="11.25" customHeight="1" x14ac:dyDescent="0.2">
      <c r="B3559" s="91"/>
      <c r="C3559" s="92"/>
      <c r="D3559" s="293" t="str">
        <f t="shared" si="220"/>
        <v/>
      </c>
      <c r="E3559" s="91" t="str">
        <f t="shared" si="223"/>
        <v/>
      </c>
      <c r="F3559" s="295"/>
      <c r="G3559" s="88" t="str">
        <f t="shared" si="221"/>
        <v/>
      </c>
      <c r="H3559" s="88" t="str">
        <f t="shared" si="222"/>
        <v/>
      </c>
    </row>
    <row r="3560" spans="2:8" ht="11.25" customHeight="1" x14ac:dyDescent="0.2">
      <c r="B3560" s="91"/>
      <c r="C3560" s="92"/>
      <c r="D3560" s="293" t="str">
        <f t="shared" si="220"/>
        <v/>
      </c>
      <c r="E3560" s="91" t="str">
        <f t="shared" si="223"/>
        <v/>
      </c>
      <c r="F3560" s="295"/>
      <c r="G3560" s="88" t="str">
        <f t="shared" si="221"/>
        <v/>
      </c>
      <c r="H3560" s="88" t="str">
        <f t="shared" si="222"/>
        <v/>
      </c>
    </row>
    <row r="3561" spans="2:8" ht="11.25" customHeight="1" x14ac:dyDescent="0.2">
      <c r="B3561" s="91"/>
      <c r="C3561" s="92"/>
      <c r="D3561" s="293" t="str">
        <f t="shared" si="220"/>
        <v/>
      </c>
      <c r="E3561" s="91" t="str">
        <f t="shared" si="223"/>
        <v/>
      </c>
      <c r="F3561" s="295"/>
      <c r="G3561" s="88" t="str">
        <f t="shared" si="221"/>
        <v/>
      </c>
      <c r="H3561" s="88" t="str">
        <f t="shared" si="222"/>
        <v/>
      </c>
    </row>
    <row r="3562" spans="2:8" ht="11.25" customHeight="1" x14ac:dyDescent="0.2">
      <c r="B3562" s="91"/>
      <c r="C3562" s="92"/>
      <c r="D3562" s="293" t="str">
        <f t="shared" si="220"/>
        <v/>
      </c>
      <c r="E3562" s="91" t="str">
        <f t="shared" si="223"/>
        <v/>
      </c>
      <c r="F3562" s="295"/>
      <c r="G3562" s="88" t="str">
        <f t="shared" si="221"/>
        <v/>
      </c>
      <c r="H3562" s="88" t="str">
        <f t="shared" si="222"/>
        <v/>
      </c>
    </row>
    <row r="3563" spans="2:8" ht="11.25" customHeight="1" x14ac:dyDescent="0.2">
      <c r="B3563" s="91"/>
      <c r="C3563" s="92"/>
      <c r="D3563" s="293" t="str">
        <f t="shared" si="220"/>
        <v/>
      </c>
      <c r="E3563" s="91" t="str">
        <f t="shared" si="223"/>
        <v/>
      </c>
      <c r="F3563" s="295"/>
      <c r="G3563" s="88" t="str">
        <f t="shared" si="221"/>
        <v/>
      </c>
      <c r="H3563" s="88" t="str">
        <f t="shared" si="222"/>
        <v/>
      </c>
    </row>
    <row r="3564" spans="2:8" ht="11.25" customHeight="1" x14ac:dyDescent="0.2">
      <c r="B3564" s="91"/>
      <c r="C3564" s="92"/>
      <c r="D3564" s="293" t="str">
        <f t="shared" si="220"/>
        <v/>
      </c>
      <c r="E3564" s="91" t="str">
        <f t="shared" si="223"/>
        <v/>
      </c>
      <c r="F3564" s="295"/>
      <c r="G3564" s="88" t="str">
        <f t="shared" si="221"/>
        <v/>
      </c>
      <c r="H3564" s="88" t="str">
        <f t="shared" si="222"/>
        <v/>
      </c>
    </row>
    <row r="3565" spans="2:8" ht="11.25" customHeight="1" x14ac:dyDescent="0.2">
      <c r="B3565" s="91"/>
      <c r="C3565" s="92"/>
      <c r="D3565" s="293" t="str">
        <f t="shared" si="220"/>
        <v/>
      </c>
      <c r="E3565" s="91" t="str">
        <f t="shared" si="223"/>
        <v/>
      </c>
      <c r="F3565" s="295"/>
      <c r="G3565" s="88" t="str">
        <f t="shared" si="221"/>
        <v/>
      </c>
      <c r="H3565" s="88" t="str">
        <f t="shared" si="222"/>
        <v/>
      </c>
    </row>
    <row r="3566" spans="2:8" ht="11.25" customHeight="1" x14ac:dyDescent="0.2">
      <c r="B3566" s="91"/>
      <c r="C3566" s="92"/>
      <c r="D3566" s="293" t="str">
        <f t="shared" si="220"/>
        <v/>
      </c>
      <c r="E3566" s="91" t="str">
        <f t="shared" si="223"/>
        <v/>
      </c>
      <c r="F3566" s="295"/>
      <c r="G3566" s="88" t="str">
        <f t="shared" si="221"/>
        <v/>
      </c>
      <c r="H3566" s="88" t="str">
        <f t="shared" si="222"/>
        <v/>
      </c>
    </row>
    <row r="3567" spans="2:8" ht="11.25" customHeight="1" x14ac:dyDescent="0.2">
      <c r="B3567" s="91"/>
      <c r="C3567" s="92"/>
      <c r="D3567" s="293" t="str">
        <f t="shared" si="220"/>
        <v/>
      </c>
      <c r="E3567" s="91" t="str">
        <f t="shared" si="223"/>
        <v/>
      </c>
      <c r="F3567" s="295"/>
      <c r="G3567" s="88" t="str">
        <f t="shared" si="221"/>
        <v/>
      </c>
      <c r="H3567" s="88" t="str">
        <f t="shared" si="222"/>
        <v/>
      </c>
    </row>
    <row r="3568" spans="2:8" ht="11.25" customHeight="1" x14ac:dyDescent="0.2">
      <c r="B3568" s="91"/>
      <c r="C3568" s="92"/>
      <c r="D3568" s="293" t="str">
        <f t="shared" si="220"/>
        <v/>
      </c>
      <c r="E3568" s="91" t="str">
        <f t="shared" si="223"/>
        <v/>
      </c>
      <c r="F3568" s="295"/>
      <c r="G3568" s="88" t="str">
        <f t="shared" si="221"/>
        <v/>
      </c>
      <c r="H3568" s="88" t="str">
        <f t="shared" si="222"/>
        <v/>
      </c>
    </row>
    <row r="3569" spans="2:8" ht="11.25" customHeight="1" x14ac:dyDescent="0.2">
      <c r="B3569" s="91"/>
      <c r="C3569" s="92"/>
      <c r="D3569" s="293" t="str">
        <f t="shared" si="220"/>
        <v/>
      </c>
      <c r="E3569" s="91" t="str">
        <f t="shared" si="223"/>
        <v/>
      </c>
      <c r="F3569" s="295"/>
      <c r="G3569" s="88" t="str">
        <f t="shared" si="221"/>
        <v/>
      </c>
      <c r="H3569" s="88" t="str">
        <f t="shared" si="222"/>
        <v/>
      </c>
    </row>
    <row r="3570" spans="2:8" ht="11.25" customHeight="1" x14ac:dyDescent="0.2">
      <c r="B3570" s="91"/>
      <c r="C3570" s="92"/>
      <c r="D3570" s="293" t="str">
        <f t="shared" si="220"/>
        <v/>
      </c>
      <c r="E3570" s="91" t="str">
        <f t="shared" si="223"/>
        <v/>
      </c>
      <c r="F3570" s="295"/>
      <c r="G3570" s="88" t="str">
        <f t="shared" si="221"/>
        <v/>
      </c>
      <c r="H3570" s="88" t="str">
        <f t="shared" si="222"/>
        <v/>
      </c>
    </row>
    <row r="3571" spans="2:8" ht="11.25" customHeight="1" x14ac:dyDescent="0.2">
      <c r="B3571" s="91"/>
      <c r="C3571" s="92"/>
      <c r="D3571" s="293" t="str">
        <f t="shared" si="220"/>
        <v/>
      </c>
      <c r="E3571" s="91" t="str">
        <f t="shared" si="223"/>
        <v/>
      </c>
      <c r="F3571" s="295"/>
      <c r="G3571" s="88" t="str">
        <f t="shared" si="221"/>
        <v/>
      </c>
      <c r="H3571" s="88" t="str">
        <f t="shared" si="222"/>
        <v/>
      </c>
    </row>
    <row r="3572" spans="2:8" ht="11.25" customHeight="1" x14ac:dyDescent="0.2">
      <c r="B3572" s="91"/>
      <c r="C3572" s="92"/>
      <c r="D3572" s="293" t="str">
        <f t="shared" si="220"/>
        <v/>
      </c>
      <c r="E3572" s="91" t="str">
        <f t="shared" si="223"/>
        <v/>
      </c>
      <c r="F3572" s="295"/>
      <c r="G3572" s="88" t="str">
        <f t="shared" si="221"/>
        <v/>
      </c>
      <c r="H3572" s="88" t="str">
        <f t="shared" si="222"/>
        <v/>
      </c>
    </row>
    <row r="3573" spans="2:8" ht="11.25" customHeight="1" x14ac:dyDescent="0.2">
      <c r="B3573" s="91"/>
      <c r="C3573" s="92"/>
      <c r="D3573" s="293" t="str">
        <f t="shared" si="220"/>
        <v/>
      </c>
      <c r="E3573" s="91" t="str">
        <f t="shared" si="223"/>
        <v/>
      </c>
      <c r="F3573" s="295"/>
      <c r="G3573" s="88" t="str">
        <f t="shared" si="221"/>
        <v/>
      </c>
      <c r="H3573" s="88" t="str">
        <f t="shared" si="222"/>
        <v/>
      </c>
    </row>
    <row r="3574" spans="2:8" ht="11.25" customHeight="1" x14ac:dyDescent="0.2">
      <c r="B3574" s="91"/>
      <c r="C3574" s="92"/>
      <c r="D3574" s="293" t="str">
        <f t="shared" si="220"/>
        <v/>
      </c>
      <c r="E3574" s="91" t="str">
        <f t="shared" si="223"/>
        <v/>
      </c>
      <c r="F3574" s="295"/>
      <c r="G3574" s="88" t="str">
        <f t="shared" si="221"/>
        <v/>
      </c>
      <c r="H3574" s="88" t="str">
        <f t="shared" si="222"/>
        <v/>
      </c>
    </row>
    <row r="3575" spans="2:8" ht="11.25" customHeight="1" x14ac:dyDescent="0.2">
      <c r="B3575" s="91"/>
      <c r="C3575" s="92"/>
      <c r="D3575" s="293" t="str">
        <f t="shared" si="220"/>
        <v/>
      </c>
      <c r="E3575" s="91" t="str">
        <f t="shared" si="223"/>
        <v/>
      </c>
      <c r="F3575" s="295"/>
      <c r="G3575" s="88" t="str">
        <f t="shared" si="221"/>
        <v/>
      </c>
      <c r="H3575" s="88" t="str">
        <f t="shared" si="222"/>
        <v/>
      </c>
    </row>
    <row r="3576" spans="2:8" ht="11.25" customHeight="1" x14ac:dyDescent="0.2">
      <c r="B3576" s="91"/>
      <c r="C3576" s="92"/>
      <c r="D3576" s="293" t="str">
        <f t="shared" si="220"/>
        <v/>
      </c>
      <c r="E3576" s="91" t="str">
        <f t="shared" si="223"/>
        <v/>
      </c>
      <c r="F3576" s="295"/>
      <c r="G3576" s="88" t="str">
        <f t="shared" si="221"/>
        <v/>
      </c>
      <c r="H3576" s="88" t="str">
        <f t="shared" si="222"/>
        <v/>
      </c>
    </row>
    <row r="3577" spans="2:8" ht="11.25" customHeight="1" x14ac:dyDescent="0.2">
      <c r="B3577" s="91"/>
      <c r="C3577" s="92"/>
      <c r="D3577" s="293" t="str">
        <f t="shared" si="220"/>
        <v/>
      </c>
      <c r="E3577" s="91" t="str">
        <f t="shared" si="223"/>
        <v/>
      </c>
      <c r="F3577" s="295"/>
      <c r="G3577" s="88" t="str">
        <f t="shared" si="221"/>
        <v/>
      </c>
      <c r="H3577" s="88" t="str">
        <f t="shared" si="222"/>
        <v/>
      </c>
    </row>
    <row r="3578" spans="2:8" ht="11.25" customHeight="1" x14ac:dyDescent="0.2">
      <c r="B3578" s="91"/>
      <c r="C3578" s="92"/>
      <c r="D3578" s="293" t="str">
        <f t="shared" si="220"/>
        <v/>
      </c>
      <c r="E3578" s="91" t="str">
        <f t="shared" si="223"/>
        <v/>
      </c>
      <c r="F3578" s="295"/>
      <c r="G3578" s="88" t="str">
        <f t="shared" si="221"/>
        <v/>
      </c>
      <c r="H3578" s="88" t="str">
        <f t="shared" si="222"/>
        <v/>
      </c>
    </row>
    <row r="3579" spans="2:8" ht="11.25" customHeight="1" x14ac:dyDescent="0.2">
      <c r="B3579" s="91"/>
      <c r="C3579" s="92"/>
      <c r="D3579" s="293" t="str">
        <f t="shared" si="220"/>
        <v/>
      </c>
      <c r="E3579" s="91" t="str">
        <f t="shared" si="223"/>
        <v/>
      </c>
      <c r="F3579" s="295"/>
      <c r="G3579" s="88" t="str">
        <f t="shared" si="221"/>
        <v/>
      </c>
      <c r="H3579" s="88" t="str">
        <f t="shared" si="222"/>
        <v/>
      </c>
    </row>
    <row r="3580" spans="2:8" ht="11.25" customHeight="1" x14ac:dyDescent="0.2">
      <c r="B3580" s="91"/>
      <c r="C3580" s="92"/>
      <c r="D3580" s="293" t="str">
        <f t="shared" si="220"/>
        <v/>
      </c>
      <c r="E3580" s="91" t="str">
        <f t="shared" si="223"/>
        <v/>
      </c>
      <c r="F3580" s="295"/>
      <c r="G3580" s="88" t="str">
        <f t="shared" si="221"/>
        <v/>
      </c>
      <c r="H3580" s="88" t="str">
        <f t="shared" si="222"/>
        <v/>
      </c>
    </row>
    <row r="3581" spans="2:8" ht="11.25" customHeight="1" x14ac:dyDescent="0.2">
      <c r="B3581" s="91"/>
      <c r="C3581" s="92"/>
      <c r="D3581" s="293" t="str">
        <f t="shared" si="220"/>
        <v/>
      </c>
      <c r="E3581" s="91" t="str">
        <f t="shared" si="223"/>
        <v/>
      </c>
      <c r="F3581" s="295"/>
      <c r="G3581" s="88" t="str">
        <f t="shared" si="221"/>
        <v/>
      </c>
      <c r="H3581" s="88" t="str">
        <f t="shared" si="222"/>
        <v/>
      </c>
    </row>
    <row r="3582" spans="2:8" ht="11.25" customHeight="1" x14ac:dyDescent="0.2">
      <c r="B3582" s="91"/>
      <c r="C3582" s="92"/>
      <c r="D3582" s="293" t="str">
        <f t="shared" si="220"/>
        <v/>
      </c>
      <c r="E3582" s="91" t="str">
        <f t="shared" si="223"/>
        <v/>
      </c>
      <c r="F3582" s="295"/>
      <c r="G3582" s="88" t="str">
        <f t="shared" si="221"/>
        <v/>
      </c>
      <c r="H3582" s="88" t="str">
        <f t="shared" si="222"/>
        <v/>
      </c>
    </row>
    <row r="3583" spans="2:8" ht="11.25" customHeight="1" x14ac:dyDescent="0.2">
      <c r="B3583" s="91"/>
      <c r="C3583" s="92"/>
      <c r="D3583" s="293" t="str">
        <f t="shared" si="220"/>
        <v/>
      </c>
      <c r="E3583" s="91" t="str">
        <f t="shared" si="223"/>
        <v/>
      </c>
      <c r="F3583" s="295"/>
      <c r="G3583" s="88" t="str">
        <f t="shared" si="221"/>
        <v/>
      </c>
      <c r="H3583" s="88" t="str">
        <f t="shared" si="222"/>
        <v/>
      </c>
    </row>
    <row r="3584" spans="2:8" ht="11.25" customHeight="1" x14ac:dyDescent="0.2">
      <c r="B3584" s="91"/>
      <c r="C3584" s="92"/>
      <c r="D3584" s="293" t="str">
        <f t="shared" si="220"/>
        <v/>
      </c>
      <c r="E3584" s="91" t="str">
        <f t="shared" si="223"/>
        <v/>
      </c>
      <c r="F3584" s="295"/>
      <c r="G3584" s="88" t="str">
        <f t="shared" si="221"/>
        <v/>
      </c>
      <c r="H3584" s="88" t="str">
        <f t="shared" si="222"/>
        <v/>
      </c>
    </row>
    <row r="3585" spans="2:8" ht="11.25" customHeight="1" x14ac:dyDescent="0.2">
      <c r="B3585" s="91"/>
      <c r="C3585" s="92"/>
      <c r="D3585" s="293" t="str">
        <f t="shared" si="220"/>
        <v/>
      </c>
      <c r="E3585" s="91" t="str">
        <f t="shared" si="223"/>
        <v/>
      </c>
      <c r="F3585" s="295"/>
      <c r="G3585" s="88" t="str">
        <f t="shared" si="221"/>
        <v/>
      </c>
      <c r="H3585" s="88" t="str">
        <f t="shared" si="222"/>
        <v/>
      </c>
    </row>
    <row r="3586" spans="2:8" ht="11.25" customHeight="1" x14ac:dyDescent="0.2">
      <c r="B3586" s="91"/>
      <c r="C3586" s="92"/>
      <c r="D3586" s="293" t="str">
        <f t="shared" si="220"/>
        <v/>
      </c>
      <c r="E3586" s="91" t="str">
        <f t="shared" si="223"/>
        <v/>
      </c>
      <c r="F3586" s="295"/>
      <c r="G3586" s="88" t="str">
        <f t="shared" si="221"/>
        <v/>
      </c>
      <c r="H3586" s="88" t="str">
        <f t="shared" si="222"/>
        <v/>
      </c>
    </row>
    <row r="3587" spans="2:8" ht="11.25" customHeight="1" x14ac:dyDescent="0.2">
      <c r="B3587" s="91"/>
      <c r="C3587" s="92"/>
      <c r="D3587" s="293" t="str">
        <f t="shared" si="220"/>
        <v/>
      </c>
      <c r="E3587" s="91" t="str">
        <f t="shared" si="223"/>
        <v/>
      </c>
      <c r="F3587" s="295"/>
      <c r="G3587" s="88" t="str">
        <f t="shared" si="221"/>
        <v/>
      </c>
      <c r="H3587" s="88" t="str">
        <f t="shared" si="222"/>
        <v/>
      </c>
    </row>
    <row r="3588" spans="2:8" ht="11.25" customHeight="1" x14ac:dyDescent="0.2">
      <c r="B3588" s="91"/>
      <c r="C3588" s="92"/>
      <c r="D3588" s="293" t="str">
        <f t="shared" si="220"/>
        <v/>
      </c>
      <c r="E3588" s="91" t="str">
        <f t="shared" si="223"/>
        <v/>
      </c>
      <c r="F3588" s="295"/>
      <c r="G3588" s="88" t="str">
        <f t="shared" si="221"/>
        <v/>
      </c>
      <c r="H3588" s="88" t="str">
        <f t="shared" si="222"/>
        <v/>
      </c>
    </row>
    <row r="3589" spans="2:8" ht="11.25" customHeight="1" x14ac:dyDescent="0.2">
      <c r="B3589" s="91"/>
      <c r="C3589" s="92"/>
      <c r="D3589" s="293" t="str">
        <f t="shared" si="220"/>
        <v/>
      </c>
      <c r="E3589" s="91" t="str">
        <f t="shared" si="223"/>
        <v/>
      </c>
      <c r="F3589" s="295"/>
      <c r="G3589" s="88" t="str">
        <f t="shared" si="221"/>
        <v/>
      </c>
      <c r="H3589" s="88" t="str">
        <f t="shared" si="222"/>
        <v/>
      </c>
    </row>
    <row r="3590" spans="2:8" ht="11.25" customHeight="1" x14ac:dyDescent="0.2">
      <c r="B3590" s="91"/>
      <c r="C3590" s="92"/>
      <c r="D3590" s="293" t="str">
        <f t="shared" si="220"/>
        <v/>
      </c>
      <c r="E3590" s="91" t="str">
        <f t="shared" si="223"/>
        <v/>
      </c>
      <c r="F3590" s="295"/>
      <c r="G3590" s="88" t="str">
        <f t="shared" si="221"/>
        <v/>
      </c>
      <c r="H3590" s="88" t="str">
        <f t="shared" si="222"/>
        <v/>
      </c>
    </row>
    <row r="3591" spans="2:8" ht="11.25" customHeight="1" x14ac:dyDescent="0.2">
      <c r="B3591" s="91"/>
      <c r="C3591" s="92"/>
      <c r="D3591" s="293" t="str">
        <f t="shared" si="220"/>
        <v/>
      </c>
      <c r="E3591" s="91" t="str">
        <f t="shared" si="223"/>
        <v/>
      </c>
      <c r="F3591" s="295"/>
      <c r="G3591" s="88" t="str">
        <f t="shared" si="221"/>
        <v/>
      </c>
      <c r="H3591" s="88" t="str">
        <f t="shared" si="222"/>
        <v/>
      </c>
    </row>
    <row r="3592" spans="2:8" ht="11.25" customHeight="1" x14ac:dyDescent="0.2">
      <c r="B3592" s="91"/>
      <c r="C3592" s="92"/>
      <c r="D3592" s="293" t="str">
        <f t="shared" si="220"/>
        <v/>
      </c>
      <c r="E3592" s="91" t="str">
        <f t="shared" si="223"/>
        <v/>
      </c>
      <c r="F3592" s="295"/>
      <c r="G3592" s="88" t="str">
        <f t="shared" si="221"/>
        <v/>
      </c>
      <c r="H3592" s="88" t="str">
        <f t="shared" si="222"/>
        <v/>
      </c>
    </row>
    <row r="3593" spans="2:8" ht="11.25" customHeight="1" x14ac:dyDescent="0.2">
      <c r="B3593" s="91"/>
      <c r="C3593" s="92"/>
      <c r="D3593" s="293" t="str">
        <f t="shared" si="220"/>
        <v/>
      </c>
      <c r="E3593" s="91" t="str">
        <f t="shared" si="223"/>
        <v/>
      </c>
      <c r="F3593" s="295"/>
      <c r="G3593" s="88" t="str">
        <f t="shared" si="221"/>
        <v/>
      </c>
      <c r="H3593" s="88" t="str">
        <f t="shared" si="222"/>
        <v/>
      </c>
    </row>
    <row r="3594" spans="2:8" ht="11.25" customHeight="1" x14ac:dyDescent="0.2">
      <c r="B3594" s="91"/>
      <c r="C3594" s="92"/>
      <c r="D3594" s="293" t="str">
        <f t="shared" si="220"/>
        <v/>
      </c>
      <c r="E3594" s="91" t="str">
        <f t="shared" si="223"/>
        <v/>
      </c>
      <c r="F3594" s="295"/>
      <c r="G3594" s="88" t="str">
        <f t="shared" si="221"/>
        <v/>
      </c>
      <c r="H3594" s="88" t="str">
        <f t="shared" si="222"/>
        <v/>
      </c>
    </row>
    <row r="3595" spans="2:8" ht="11.25" customHeight="1" x14ac:dyDescent="0.2">
      <c r="B3595" s="91"/>
      <c r="C3595" s="92"/>
      <c r="D3595" s="293" t="str">
        <f t="shared" si="220"/>
        <v/>
      </c>
      <c r="E3595" s="91" t="str">
        <f t="shared" si="223"/>
        <v/>
      </c>
      <c r="F3595" s="295"/>
      <c r="G3595" s="88" t="str">
        <f t="shared" si="221"/>
        <v/>
      </c>
      <c r="H3595" s="88" t="str">
        <f t="shared" si="222"/>
        <v/>
      </c>
    </row>
    <row r="3596" spans="2:8" ht="11.25" customHeight="1" x14ac:dyDescent="0.2">
      <c r="B3596" s="91"/>
      <c r="C3596" s="92"/>
      <c r="D3596" s="293" t="str">
        <f t="shared" si="220"/>
        <v/>
      </c>
      <c r="E3596" s="91" t="str">
        <f t="shared" si="223"/>
        <v/>
      </c>
      <c r="F3596" s="295"/>
      <c r="G3596" s="88" t="str">
        <f t="shared" si="221"/>
        <v/>
      </c>
      <c r="H3596" s="88" t="str">
        <f t="shared" si="222"/>
        <v/>
      </c>
    </row>
    <row r="3597" spans="2:8" ht="11.25" customHeight="1" x14ac:dyDescent="0.2">
      <c r="B3597" s="91"/>
      <c r="C3597" s="92"/>
      <c r="D3597" s="293" t="str">
        <f t="shared" si="220"/>
        <v/>
      </c>
      <c r="E3597" s="91" t="str">
        <f t="shared" si="223"/>
        <v/>
      </c>
      <c r="F3597" s="295"/>
      <c r="G3597" s="88" t="str">
        <f t="shared" si="221"/>
        <v/>
      </c>
      <c r="H3597" s="88" t="str">
        <f t="shared" si="222"/>
        <v/>
      </c>
    </row>
    <row r="3598" spans="2:8" ht="11.25" customHeight="1" x14ac:dyDescent="0.2">
      <c r="B3598" s="91"/>
      <c r="C3598" s="92"/>
      <c r="D3598" s="293" t="str">
        <f t="shared" si="220"/>
        <v/>
      </c>
      <c r="E3598" s="91" t="str">
        <f t="shared" si="223"/>
        <v/>
      </c>
      <c r="F3598" s="295"/>
      <c r="G3598" s="88" t="str">
        <f t="shared" si="221"/>
        <v/>
      </c>
      <c r="H3598" s="88" t="str">
        <f t="shared" si="222"/>
        <v/>
      </c>
    </row>
    <row r="3599" spans="2:8" ht="11.25" customHeight="1" x14ac:dyDescent="0.2">
      <c r="B3599" s="91"/>
      <c r="C3599" s="92"/>
      <c r="D3599" s="293" t="str">
        <f t="shared" si="220"/>
        <v/>
      </c>
      <c r="E3599" s="91" t="str">
        <f t="shared" si="223"/>
        <v/>
      </c>
      <c r="F3599" s="295"/>
      <c r="G3599" s="88" t="str">
        <f t="shared" si="221"/>
        <v/>
      </c>
      <c r="H3599" s="88" t="str">
        <f t="shared" si="222"/>
        <v/>
      </c>
    </row>
    <row r="3600" spans="2:8" ht="11.25" customHeight="1" x14ac:dyDescent="0.2">
      <c r="B3600" s="91"/>
      <c r="C3600" s="92"/>
      <c r="D3600" s="293" t="str">
        <f t="shared" si="220"/>
        <v/>
      </c>
      <c r="E3600" s="91" t="str">
        <f t="shared" si="223"/>
        <v/>
      </c>
      <c r="F3600" s="295"/>
      <c r="G3600" s="88" t="str">
        <f t="shared" si="221"/>
        <v/>
      </c>
      <c r="H3600" s="88" t="str">
        <f t="shared" si="222"/>
        <v/>
      </c>
    </row>
    <row r="3601" spans="2:8" ht="11.25" customHeight="1" x14ac:dyDescent="0.2">
      <c r="B3601" s="91"/>
      <c r="C3601" s="92"/>
      <c r="D3601" s="293" t="str">
        <f t="shared" si="220"/>
        <v/>
      </c>
      <c r="E3601" s="91" t="str">
        <f t="shared" si="223"/>
        <v/>
      </c>
      <c r="F3601" s="295"/>
      <c r="G3601" s="88" t="str">
        <f t="shared" si="221"/>
        <v/>
      </c>
      <c r="H3601" s="88" t="str">
        <f t="shared" si="222"/>
        <v/>
      </c>
    </row>
    <row r="3602" spans="2:8" ht="11.25" customHeight="1" x14ac:dyDescent="0.2">
      <c r="B3602" s="91"/>
      <c r="C3602" s="92"/>
      <c r="D3602" s="293" t="str">
        <f t="shared" si="220"/>
        <v/>
      </c>
      <c r="E3602" s="91" t="str">
        <f t="shared" si="223"/>
        <v/>
      </c>
      <c r="F3602" s="295"/>
      <c r="G3602" s="88" t="str">
        <f t="shared" si="221"/>
        <v/>
      </c>
      <c r="H3602" s="88" t="str">
        <f t="shared" si="222"/>
        <v/>
      </c>
    </row>
    <row r="3603" spans="2:8" ht="11.25" customHeight="1" x14ac:dyDescent="0.2">
      <c r="B3603" s="91"/>
      <c r="C3603" s="92"/>
      <c r="D3603" s="293" t="str">
        <f t="shared" si="220"/>
        <v/>
      </c>
      <c r="E3603" s="91" t="str">
        <f t="shared" si="223"/>
        <v/>
      </c>
      <c r="F3603" s="295"/>
      <c r="G3603" s="88" t="str">
        <f t="shared" si="221"/>
        <v/>
      </c>
      <c r="H3603" s="88" t="str">
        <f t="shared" si="222"/>
        <v/>
      </c>
    </row>
    <row r="3604" spans="2:8" ht="11.25" customHeight="1" x14ac:dyDescent="0.2">
      <c r="B3604" s="91"/>
      <c r="C3604" s="92"/>
      <c r="D3604" s="293" t="str">
        <f t="shared" si="220"/>
        <v/>
      </c>
      <c r="E3604" s="91" t="str">
        <f t="shared" si="223"/>
        <v/>
      </c>
      <c r="F3604" s="295"/>
      <c r="G3604" s="88" t="str">
        <f t="shared" si="221"/>
        <v/>
      </c>
      <c r="H3604" s="88" t="str">
        <f t="shared" si="222"/>
        <v/>
      </c>
    </row>
    <row r="3605" spans="2:8" ht="11.25" customHeight="1" x14ac:dyDescent="0.2">
      <c r="B3605" s="91"/>
      <c r="C3605" s="92"/>
      <c r="D3605" s="293" t="str">
        <f t="shared" si="220"/>
        <v/>
      </c>
      <c r="E3605" s="91" t="str">
        <f t="shared" si="223"/>
        <v/>
      </c>
      <c r="F3605" s="295"/>
      <c r="G3605" s="88" t="str">
        <f t="shared" si="221"/>
        <v/>
      </c>
      <c r="H3605" s="88" t="str">
        <f t="shared" si="222"/>
        <v/>
      </c>
    </row>
    <row r="3606" spans="2:8" ht="11.25" customHeight="1" x14ac:dyDescent="0.2">
      <c r="B3606" s="91"/>
      <c r="C3606" s="92"/>
      <c r="D3606" s="293" t="str">
        <f t="shared" si="220"/>
        <v/>
      </c>
      <c r="E3606" s="91" t="str">
        <f t="shared" si="223"/>
        <v/>
      </c>
      <c r="F3606" s="295"/>
      <c r="G3606" s="88" t="str">
        <f t="shared" si="221"/>
        <v/>
      </c>
      <c r="H3606" s="88" t="str">
        <f t="shared" si="222"/>
        <v/>
      </c>
    </row>
    <row r="3607" spans="2:8" ht="11.25" customHeight="1" x14ac:dyDescent="0.2">
      <c r="B3607" s="91"/>
      <c r="C3607" s="92"/>
      <c r="D3607" s="293" t="str">
        <f t="shared" si="220"/>
        <v/>
      </c>
      <c r="E3607" s="91" t="str">
        <f t="shared" si="223"/>
        <v/>
      </c>
      <c r="F3607" s="295"/>
      <c r="G3607" s="88" t="str">
        <f t="shared" si="221"/>
        <v/>
      </c>
      <c r="H3607" s="88" t="str">
        <f t="shared" si="222"/>
        <v/>
      </c>
    </row>
    <row r="3608" spans="2:8" ht="11.25" customHeight="1" x14ac:dyDescent="0.2">
      <c r="B3608" s="91"/>
      <c r="C3608" s="92"/>
      <c r="D3608" s="293" t="str">
        <f t="shared" ref="D3608:D3671" si="224">IF($B3608="","","SP_LASTSALEPRICE")</f>
        <v/>
      </c>
      <c r="E3608" s="91" t="str">
        <f t="shared" si="223"/>
        <v/>
      </c>
      <c r="F3608" s="295"/>
      <c r="G3608" s="88" t="str">
        <f t="shared" ref="G3608:G3671" si="225">IF(OR($C3608="",$C3609=""),"",IFERROR((C3608/C3609-1)*100,0))</f>
        <v/>
      </c>
      <c r="H3608" s="88" t="str">
        <f t="shared" ref="H3608:H3671" si="226">IF(OR($F3608="",$F3609=""),"",IFERROR((F3608/F3609-1)*100,0))</f>
        <v/>
      </c>
    </row>
    <row r="3609" spans="2:8" ht="11.25" customHeight="1" x14ac:dyDescent="0.2">
      <c r="B3609" s="91"/>
      <c r="C3609" s="92"/>
      <c r="D3609" s="293" t="str">
        <f t="shared" si="224"/>
        <v/>
      </c>
      <c r="E3609" s="91" t="str">
        <f t="shared" ref="E3609:E3672" si="227">IF($B3609="","",IF(WEEKDAY($B3609,11)=6,$B3609-1,IF(WEEKDAY($B3609,11)=7,$B3609-2,$B3609)))</f>
        <v/>
      </c>
      <c r="F3609" s="295"/>
      <c r="G3609" s="88" t="str">
        <f t="shared" si="225"/>
        <v/>
      </c>
      <c r="H3609" s="88" t="str">
        <f t="shared" si="226"/>
        <v/>
      </c>
    </row>
    <row r="3610" spans="2:8" ht="11.25" customHeight="1" x14ac:dyDescent="0.2">
      <c r="B3610" s="91"/>
      <c r="C3610" s="92"/>
      <c r="D3610" s="293" t="str">
        <f t="shared" si="224"/>
        <v/>
      </c>
      <c r="E3610" s="91" t="str">
        <f t="shared" si="227"/>
        <v/>
      </c>
      <c r="F3610" s="295"/>
      <c r="G3610" s="88" t="str">
        <f t="shared" si="225"/>
        <v/>
      </c>
      <c r="H3610" s="88" t="str">
        <f t="shared" si="226"/>
        <v/>
      </c>
    </row>
    <row r="3611" spans="2:8" ht="11.25" customHeight="1" x14ac:dyDescent="0.2">
      <c r="B3611" s="91"/>
      <c r="C3611" s="92"/>
      <c r="D3611" s="293" t="str">
        <f t="shared" si="224"/>
        <v/>
      </c>
      <c r="E3611" s="91" t="str">
        <f t="shared" si="227"/>
        <v/>
      </c>
      <c r="F3611" s="295"/>
      <c r="G3611" s="88" t="str">
        <f t="shared" si="225"/>
        <v/>
      </c>
      <c r="H3611" s="88" t="str">
        <f t="shared" si="226"/>
        <v/>
      </c>
    </row>
    <row r="3612" spans="2:8" ht="11.25" customHeight="1" x14ac:dyDescent="0.2">
      <c r="B3612" s="91"/>
      <c r="C3612" s="92"/>
      <c r="D3612" s="293" t="str">
        <f t="shared" si="224"/>
        <v/>
      </c>
      <c r="E3612" s="91" t="str">
        <f t="shared" si="227"/>
        <v/>
      </c>
      <c r="F3612" s="295"/>
      <c r="G3612" s="88" t="str">
        <f t="shared" si="225"/>
        <v/>
      </c>
      <c r="H3612" s="88" t="str">
        <f t="shared" si="226"/>
        <v/>
      </c>
    </row>
    <row r="3613" spans="2:8" ht="11.25" customHeight="1" x14ac:dyDescent="0.2">
      <c r="B3613" s="91"/>
      <c r="C3613" s="92"/>
      <c r="D3613" s="293" t="str">
        <f t="shared" si="224"/>
        <v/>
      </c>
      <c r="E3613" s="91" t="str">
        <f t="shared" si="227"/>
        <v/>
      </c>
      <c r="F3613" s="295"/>
      <c r="G3613" s="88" t="str">
        <f t="shared" si="225"/>
        <v/>
      </c>
      <c r="H3613" s="88" t="str">
        <f t="shared" si="226"/>
        <v/>
      </c>
    </row>
    <row r="3614" spans="2:8" ht="11.25" customHeight="1" x14ac:dyDescent="0.2">
      <c r="B3614" s="91"/>
      <c r="C3614" s="92"/>
      <c r="D3614" s="293" t="str">
        <f t="shared" si="224"/>
        <v/>
      </c>
      <c r="E3614" s="91" t="str">
        <f t="shared" si="227"/>
        <v/>
      </c>
      <c r="F3614" s="295"/>
      <c r="G3614" s="88" t="str">
        <f t="shared" si="225"/>
        <v/>
      </c>
      <c r="H3614" s="88" t="str">
        <f t="shared" si="226"/>
        <v/>
      </c>
    </row>
    <row r="3615" spans="2:8" ht="11.25" customHeight="1" x14ac:dyDescent="0.2">
      <c r="B3615" s="91"/>
      <c r="C3615" s="92"/>
      <c r="D3615" s="293" t="str">
        <f t="shared" si="224"/>
        <v/>
      </c>
      <c r="E3615" s="91" t="str">
        <f t="shared" si="227"/>
        <v/>
      </c>
      <c r="F3615" s="295"/>
      <c r="G3615" s="88" t="str">
        <f t="shared" si="225"/>
        <v/>
      </c>
      <c r="H3615" s="88" t="str">
        <f t="shared" si="226"/>
        <v/>
      </c>
    </row>
    <row r="3616" spans="2:8" ht="11.25" customHeight="1" x14ac:dyDescent="0.2">
      <c r="B3616" s="91"/>
      <c r="C3616" s="92"/>
      <c r="D3616" s="293" t="str">
        <f t="shared" si="224"/>
        <v/>
      </c>
      <c r="E3616" s="91" t="str">
        <f t="shared" si="227"/>
        <v/>
      </c>
      <c r="F3616" s="295"/>
      <c r="G3616" s="88" t="str">
        <f t="shared" si="225"/>
        <v/>
      </c>
      <c r="H3616" s="88" t="str">
        <f t="shared" si="226"/>
        <v/>
      </c>
    </row>
    <row r="3617" spans="2:8" ht="11.25" customHeight="1" x14ac:dyDescent="0.2">
      <c r="B3617" s="91"/>
      <c r="C3617" s="92"/>
      <c r="D3617" s="293" t="str">
        <f t="shared" si="224"/>
        <v/>
      </c>
      <c r="E3617" s="91" t="str">
        <f t="shared" si="227"/>
        <v/>
      </c>
      <c r="F3617" s="295"/>
      <c r="G3617" s="88" t="str">
        <f t="shared" si="225"/>
        <v/>
      </c>
      <c r="H3617" s="88" t="str">
        <f t="shared" si="226"/>
        <v/>
      </c>
    </row>
    <row r="3618" spans="2:8" ht="11.25" customHeight="1" x14ac:dyDescent="0.2">
      <c r="B3618" s="91"/>
      <c r="C3618" s="92"/>
      <c r="D3618" s="293" t="str">
        <f t="shared" si="224"/>
        <v/>
      </c>
      <c r="E3618" s="91" t="str">
        <f t="shared" si="227"/>
        <v/>
      </c>
      <c r="F3618" s="295"/>
      <c r="G3618" s="88" t="str">
        <f t="shared" si="225"/>
        <v/>
      </c>
      <c r="H3618" s="88" t="str">
        <f t="shared" si="226"/>
        <v/>
      </c>
    </row>
    <row r="3619" spans="2:8" ht="11.25" customHeight="1" x14ac:dyDescent="0.2">
      <c r="B3619" s="91"/>
      <c r="C3619" s="92"/>
      <c r="D3619" s="293" t="str">
        <f t="shared" si="224"/>
        <v/>
      </c>
      <c r="E3619" s="91" t="str">
        <f t="shared" si="227"/>
        <v/>
      </c>
      <c r="F3619" s="295"/>
      <c r="G3619" s="88" t="str">
        <f t="shared" si="225"/>
        <v/>
      </c>
      <c r="H3619" s="88" t="str">
        <f t="shared" si="226"/>
        <v/>
      </c>
    </row>
    <row r="3620" spans="2:8" ht="11.25" customHeight="1" x14ac:dyDescent="0.2">
      <c r="B3620" s="91"/>
      <c r="C3620" s="92"/>
      <c r="D3620" s="293" t="str">
        <f t="shared" si="224"/>
        <v/>
      </c>
      <c r="E3620" s="91" t="str">
        <f t="shared" si="227"/>
        <v/>
      </c>
      <c r="F3620" s="295"/>
      <c r="G3620" s="88" t="str">
        <f t="shared" si="225"/>
        <v/>
      </c>
      <c r="H3620" s="88" t="str">
        <f t="shared" si="226"/>
        <v/>
      </c>
    </row>
    <row r="3621" spans="2:8" ht="11.25" customHeight="1" x14ac:dyDescent="0.2">
      <c r="B3621" s="91"/>
      <c r="C3621" s="92"/>
      <c r="D3621" s="293" t="str">
        <f t="shared" si="224"/>
        <v/>
      </c>
      <c r="E3621" s="91" t="str">
        <f t="shared" si="227"/>
        <v/>
      </c>
      <c r="F3621" s="295"/>
      <c r="G3621" s="88" t="str">
        <f t="shared" si="225"/>
        <v/>
      </c>
      <c r="H3621" s="88" t="str">
        <f t="shared" si="226"/>
        <v/>
      </c>
    </row>
    <row r="3622" spans="2:8" ht="11.25" customHeight="1" x14ac:dyDescent="0.2">
      <c r="B3622" s="91"/>
      <c r="C3622" s="92"/>
      <c r="D3622" s="293" t="str">
        <f t="shared" si="224"/>
        <v/>
      </c>
      <c r="E3622" s="91" t="str">
        <f t="shared" si="227"/>
        <v/>
      </c>
      <c r="F3622" s="295"/>
      <c r="G3622" s="88" t="str">
        <f t="shared" si="225"/>
        <v/>
      </c>
      <c r="H3622" s="88" t="str">
        <f t="shared" si="226"/>
        <v/>
      </c>
    </row>
    <row r="3623" spans="2:8" ht="11.25" customHeight="1" x14ac:dyDescent="0.2">
      <c r="B3623" s="91"/>
      <c r="C3623" s="92"/>
      <c r="D3623" s="293" t="str">
        <f t="shared" si="224"/>
        <v/>
      </c>
      <c r="E3623" s="91" t="str">
        <f t="shared" si="227"/>
        <v/>
      </c>
      <c r="F3623" s="295"/>
      <c r="G3623" s="88" t="str">
        <f t="shared" si="225"/>
        <v/>
      </c>
      <c r="H3623" s="88" t="str">
        <f t="shared" si="226"/>
        <v/>
      </c>
    </row>
    <row r="3624" spans="2:8" ht="11.25" customHeight="1" x14ac:dyDescent="0.2">
      <c r="B3624" s="91"/>
      <c r="C3624" s="92"/>
      <c r="D3624" s="293" t="str">
        <f t="shared" si="224"/>
        <v/>
      </c>
      <c r="E3624" s="91" t="str">
        <f t="shared" si="227"/>
        <v/>
      </c>
      <c r="F3624" s="295"/>
      <c r="G3624" s="88" t="str">
        <f t="shared" si="225"/>
        <v/>
      </c>
      <c r="H3624" s="88" t="str">
        <f t="shared" si="226"/>
        <v/>
      </c>
    </row>
    <row r="3625" spans="2:8" ht="11.25" customHeight="1" x14ac:dyDescent="0.2">
      <c r="B3625" s="91"/>
      <c r="C3625" s="92"/>
      <c r="D3625" s="293" t="str">
        <f t="shared" si="224"/>
        <v/>
      </c>
      <c r="E3625" s="91" t="str">
        <f t="shared" si="227"/>
        <v/>
      </c>
      <c r="F3625" s="295"/>
      <c r="G3625" s="88" t="str">
        <f t="shared" si="225"/>
        <v/>
      </c>
      <c r="H3625" s="88" t="str">
        <f t="shared" si="226"/>
        <v/>
      </c>
    </row>
    <row r="3626" spans="2:8" ht="11.25" customHeight="1" x14ac:dyDescent="0.2">
      <c r="B3626" s="91"/>
      <c r="C3626" s="92"/>
      <c r="D3626" s="293" t="str">
        <f t="shared" si="224"/>
        <v/>
      </c>
      <c r="E3626" s="91" t="str">
        <f t="shared" si="227"/>
        <v/>
      </c>
      <c r="F3626" s="295"/>
      <c r="G3626" s="88" t="str">
        <f t="shared" si="225"/>
        <v/>
      </c>
      <c r="H3626" s="88" t="str">
        <f t="shared" si="226"/>
        <v/>
      </c>
    </row>
    <row r="3627" spans="2:8" ht="11.25" customHeight="1" x14ac:dyDescent="0.2">
      <c r="B3627" s="91"/>
      <c r="C3627" s="92"/>
      <c r="D3627" s="293" t="str">
        <f t="shared" si="224"/>
        <v/>
      </c>
      <c r="E3627" s="91" t="str">
        <f t="shared" si="227"/>
        <v/>
      </c>
      <c r="F3627" s="295"/>
      <c r="G3627" s="88" t="str">
        <f t="shared" si="225"/>
        <v/>
      </c>
      <c r="H3627" s="88" t="str">
        <f t="shared" si="226"/>
        <v/>
      </c>
    </row>
    <row r="3628" spans="2:8" ht="11.25" customHeight="1" x14ac:dyDescent="0.2">
      <c r="B3628" s="91"/>
      <c r="C3628" s="92"/>
      <c r="D3628" s="293" t="str">
        <f t="shared" si="224"/>
        <v/>
      </c>
      <c r="E3628" s="91" t="str">
        <f t="shared" si="227"/>
        <v/>
      </c>
      <c r="F3628" s="295"/>
      <c r="G3628" s="88" t="str">
        <f t="shared" si="225"/>
        <v/>
      </c>
      <c r="H3628" s="88" t="str">
        <f t="shared" si="226"/>
        <v/>
      </c>
    </row>
    <row r="3629" spans="2:8" ht="11.25" customHeight="1" x14ac:dyDescent="0.2">
      <c r="B3629" s="91"/>
      <c r="C3629" s="92"/>
      <c r="D3629" s="293" t="str">
        <f t="shared" si="224"/>
        <v/>
      </c>
      <c r="E3629" s="91" t="str">
        <f t="shared" si="227"/>
        <v/>
      </c>
      <c r="F3629" s="295"/>
      <c r="G3629" s="88" t="str">
        <f t="shared" si="225"/>
        <v/>
      </c>
      <c r="H3629" s="88" t="str">
        <f t="shared" si="226"/>
        <v/>
      </c>
    </row>
    <row r="3630" spans="2:8" ht="11.25" customHeight="1" x14ac:dyDescent="0.2">
      <c r="B3630" s="91"/>
      <c r="C3630" s="92"/>
      <c r="D3630" s="293" t="str">
        <f t="shared" si="224"/>
        <v/>
      </c>
      <c r="E3630" s="91" t="str">
        <f t="shared" si="227"/>
        <v/>
      </c>
      <c r="F3630" s="295"/>
      <c r="G3630" s="88" t="str">
        <f t="shared" si="225"/>
        <v/>
      </c>
      <c r="H3630" s="88" t="str">
        <f t="shared" si="226"/>
        <v/>
      </c>
    </row>
    <row r="3631" spans="2:8" ht="11.25" customHeight="1" x14ac:dyDescent="0.2">
      <c r="B3631" s="91"/>
      <c r="C3631" s="92"/>
      <c r="D3631" s="293" t="str">
        <f t="shared" si="224"/>
        <v/>
      </c>
      <c r="E3631" s="91" t="str">
        <f t="shared" si="227"/>
        <v/>
      </c>
      <c r="F3631" s="295"/>
      <c r="G3631" s="88" t="str">
        <f t="shared" si="225"/>
        <v/>
      </c>
      <c r="H3631" s="88" t="str">
        <f t="shared" si="226"/>
        <v/>
      </c>
    </row>
    <row r="3632" spans="2:8" ht="11.25" customHeight="1" x14ac:dyDescent="0.2">
      <c r="B3632" s="91"/>
      <c r="C3632" s="92"/>
      <c r="D3632" s="293" t="str">
        <f t="shared" si="224"/>
        <v/>
      </c>
      <c r="E3632" s="91" t="str">
        <f t="shared" si="227"/>
        <v/>
      </c>
      <c r="F3632" s="295"/>
      <c r="G3632" s="88" t="str">
        <f t="shared" si="225"/>
        <v/>
      </c>
      <c r="H3632" s="88" t="str">
        <f t="shared" si="226"/>
        <v/>
      </c>
    </row>
    <row r="3633" spans="2:8" ht="11.25" customHeight="1" x14ac:dyDescent="0.2">
      <c r="B3633" s="91"/>
      <c r="C3633" s="92"/>
      <c r="D3633" s="293" t="str">
        <f t="shared" si="224"/>
        <v/>
      </c>
      <c r="E3633" s="91" t="str">
        <f t="shared" si="227"/>
        <v/>
      </c>
      <c r="F3633" s="295"/>
      <c r="G3633" s="88" t="str">
        <f t="shared" si="225"/>
        <v/>
      </c>
      <c r="H3633" s="88" t="str">
        <f t="shared" si="226"/>
        <v/>
      </c>
    </row>
    <row r="3634" spans="2:8" ht="11.25" customHeight="1" x14ac:dyDescent="0.2">
      <c r="B3634" s="91"/>
      <c r="C3634" s="92"/>
      <c r="D3634" s="293" t="str">
        <f t="shared" si="224"/>
        <v/>
      </c>
      <c r="E3634" s="91" t="str">
        <f t="shared" si="227"/>
        <v/>
      </c>
      <c r="F3634" s="295"/>
      <c r="G3634" s="88" t="str">
        <f t="shared" si="225"/>
        <v/>
      </c>
      <c r="H3634" s="88" t="str">
        <f t="shared" si="226"/>
        <v/>
      </c>
    </row>
    <row r="3635" spans="2:8" ht="11.25" customHeight="1" x14ac:dyDescent="0.2">
      <c r="B3635" s="91"/>
      <c r="C3635" s="92"/>
      <c r="D3635" s="293" t="str">
        <f t="shared" si="224"/>
        <v/>
      </c>
      <c r="E3635" s="91" t="str">
        <f t="shared" si="227"/>
        <v/>
      </c>
      <c r="F3635" s="295"/>
      <c r="G3635" s="88" t="str">
        <f t="shared" si="225"/>
        <v/>
      </c>
      <c r="H3635" s="88" t="str">
        <f t="shared" si="226"/>
        <v/>
      </c>
    </row>
    <row r="3636" spans="2:8" ht="11.25" customHeight="1" x14ac:dyDescent="0.2">
      <c r="B3636" s="91"/>
      <c r="C3636" s="92"/>
      <c r="D3636" s="293" t="str">
        <f t="shared" si="224"/>
        <v/>
      </c>
      <c r="E3636" s="91" t="str">
        <f t="shared" si="227"/>
        <v/>
      </c>
      <c r="F3636" s="295"/>
      <c r="G3636" s="88" t="str">
        <f t="shared" si="225"/>
        <v/>
      </c>
      <c r="H3636" s="88" t="str">
        <f t="shared" si="226"/>
        <v/>
      </c>
    </row>
    <row r="3637" spans="2:8" ht="11.25" customHeight="1" x14ac:dyDescent="0.2">
      <c r="B3637" s="91"/>
      <c r="C3637" s="92"/>
      <c r="D3637" s="293" t="str">
        <f t="shared" si="224"/>
        <v/>
      </c>
      <c r="E3637" s="91" t="str">
        <f t="shared" si="227"/>
        <v/>
      </c>
      <c r="F3637" s="295"/>
      <c r="G3637" s="88" t="str">
        <f t="shared" si="225"/>
        <v/>
      </c>
      <c r="H3637" s="88" t="str">
        <f t="shared" si="226"/>
        <v/>
      </c>
    </row>
    <row r="3638" spans="2:8" ht="11.25" customHeight="1" x14ac:dyDescent="0.2">
      <c r="B3638" s="91"/>
      <c r="C3638" s="92"/>
      <c r="D3638" s="293" t="str">
        <f t="shared" si="224"/>
        <v/>
      </c>
      <c r="E3638" s="91" t="str">
        <f t="shared" si="227"/>
        <v/>
      </c>
      <c r="F3638" s="295"/>
      <c r="G3638" s="88" t="str">
        <f t="shared" si="225"/>
        <v/>
      </c>
      <c r="H3638" s="88" t="str">
        <f t="shared" si="226"/>
        <v/>
      </c>
    </row>
    <row r="3639" spans="2:8" ht="11.25" customHeight="1" x14ac:dyDescent="0.2">
      <c r="B3639" s="91"/>
      <c r="C3639" s="92"/>
      <c r="D3639" s="293" t="str">
        <f t="shared" si="224"/>
        <v/>
      </c>
      <c r="E3639" s="91" t="str">
        <f t="shared" si="227"/>
        <v/>
      </c>
      <c r="F3639" s="295"/>
      <c r="G3639" s="88" t="str">
        <f t="shared" si="225"/>
        <v/>
      </c>
      <c r="H3639" s="88" t="str">
        <f t="shared" si="226"/>
        <v/>
      </c>
    </row>
    <row r="3640" spans="2:8" ht="11.25" customHeight="1" x14ac:dyDescent="0.2">
      <c r="B3640" s="91"/>
      <c r="C3640" s="92"/>
      <c r="D3640" s="293" t="str">
        <f t="shared" si="224"/>
        <v/>
      </c>
      <c r="E3640" s="91" t="str">
        <f t="shared" si="227"/>
        <v/>
      </c>
      <c r="F3640" s="295"/>
      <c r="G3640" s="88" t="str">
        <f t="shared" si="225"/>
        <v/>
      </c>
      <c r="H3640" s="88" t="str">
        <f t="shared" si="226"/>
        <v/>
      </c>
    </row>
    <row r="3641" spans="2:8" ht="11.25" customHeight="1" x14ac:dyDescent="0.2">
      <c r="B3641" s="91"/>
      <c r="C3641" s="92"/>
      <c r="D3641" s="293" t="str">
        <f t="shared" si="224"/>
        <v/>
      </c>
      <c r="E3641" s="91" t="str">
        <f t="shared" si="227"/>
        <v/>
      </c>
      <c r="F3641" s="295"/>
      <c r="G3641" s="88" t="str">
        <f t="shared" si="225"/>
        <v/>
      </c>
      <c r="H3641" s="88" t="str">
        <f t="shared" si="226"/>
        <v/>
      </c>
    </row>
    <row r="3642" spans="2:8" ht="11.25" customHeight="1" x14ac:dyDescent="0.2">
      <c r="B3642" s="91"/>
      <c r="C3642" s="92"/>
      <c r="D3642" s="293" t="str">
        <f t="shared" si="224"/>
        <v/>
      </c>
      <c r="E3642" s="91" t="str">
        <f t="shared" si="227"/>
        <v/>
      </c>
      <c r="F3642" s="295"/>
      <c r="G3642" s="88" t="str">
        <f t="shared" si="225"/>
        <v/>
      </c>
      <c r="H3642" s="88" t="str">
        <f t="shared" si="226"/>
        <v/>
      </c>
    </row>
    <row r="3643" spans="2:8" ht="11.25" customHeight="1" x14ac:dyDescent="0.2">
      <c r="B3643" s="91"/>
      <c r="C3643" s="92"/>
      <c r="D3643" s="293" t="str">
        <f t="shared" si="224"/>
        <v/>
      </c>
      <c r="E3643" s="91" t="str">
        <f t="shared" si="227"/>
        <v/>
      </c>
      <c r="F3643" s="295"/>
      <c r="G3643" s="88" t="str">
        <f t="shared" si="225"/>
        <v/>
      </c>
      <c r="H3643" s="88" t="str">
        <f t="shared" si="226"/>
        <v/>
      </c>
    </row>
    <row r="3644" spans="2:8" ht="11.25" customHeight="1" x14ac:dyDescent="0.2">
      <c r="B3644" s="91"/>
      <c r="C3644" s="92"/>
      <c r="D3644" s="293" t="str">
        <f t="shared" si="224"/>
        <v/>
      </c>
      <c r="E3644" s="91" t="str">
        <f t="shared" si="227"/>
        <v/>
      </c>
      <c r="F3644" s="295"/>
      <c r="G3644" s="88" t="str">
        <f t="shared" si="225"/>
        <v/>
      </c>
      <c r="H3644" s="88" t="str">
        <f t="shared" si="226"/>
        <v/>
      </c>
    </row>
    <row r="3645" spans="2:8" ht="11.25" customHeight="1" x14ac:dyDescent="0.2">
      <c r="B3645" s="91"/>
      <c r="C3645" s="92"/>
      <c r="D3645" s="293" t="str">
        <f t="shared" si="224"/>
        <v/>
      </c>
      <c r="E3645" s="91" t="str">
        <f t="shared" si="227"/>
        <v/>
      </c>
      <c r="F3645" s="295"/>
      <c r="G3645" s="88" t="str">
        <f t="shared" si="225"/>
        <v/>
      </c>
      <c r="H3645" s="88" t="str">
        <f t="shared" si="226"/>
        <v/>
      </c>
    </row>
    <row r="3646" spans="2:8" ht="11.25" customHeight="1" x14ac:dyDescent="0.2">
      <c r="B3646" s="91"/>
      <c r="C3646" s="92"/>
      <c r="D3646" s="293" t="str">
        <f t="shared" si="224"/>
        <v/>
      </c>
      <c r="E3646" s="91" t="str">
        <f t="shared" si="227"/>
        <v/>
      </c>
      <c r="F3646" s="295"/>
      <c r="G3646" s="88" t="str">
        <f t="shared" si="225"/>
        <v/>
      </c>
      <c r="H3646" s="88" t="str">
        <f t="shared" si="226"/>
        <v/>
      </c>
    </row>
    <row r="3647" spans="2:8" ht="11.25" customHeight="1" x14ac:dyDescent="0.2">
      <c r="B3647" s="91"/>
      <c r="C3647" s="92"/>
      <c r="D3647" s="293" t="str">
        <f t="shared" si="224"/>
        <v/>
      </c>
      <c r="E3647" s="91" t="str">
        <f t="shared" si="227"/>
        <v/>
      </c>
      <c r="F3647" s="295"/>
      <c r="G3647" s="88" t="str">
        <f t="shared" si="225"/>
        <v/>
      </c>
      <c r="H3647" s="88" t="str">
        <f t="shared" si="226"/>
        <v/>
      </c>
    </row>
    <row r="3648" spans="2:8" ht="11.25" customHeight="1" x14ac:dyDescent="0.2">
      <c r="B3648" s="91"/>
      <c r="C3648" s="92"/>
      <c r="D3648" s="293" t="str">
        <f t="shared" si="224"/>
        <v/>
      </c>
      <c r="E3648" s="91" t="str">
        <f t="shared" si="227"/>
        <v/>
      </c>
      <c r="F3648" s="295"/>
      <c r="G3648" s="88" t="str">
        <f t="shared" si="225"/>
        <v/>
      </c>
      <c r="H3648" s="88" t="str">
        <f t="shared" si="226"/>
        <v/>
      </c>
    </row>
    <row r="3649" spans="2:8" ht="11.25" customHeight="1" x14ac:dyDescent="0.2">
      <c r="B3649" s="91"/>
      <c r="C3649" s="92"/>
      <c r="D3649" s="293" t="str">
        <f t="shared" si="224"/>
        <v/>
      </c>
      <c r="E3649" s="91" t="str">
        <f t="shared" si="227"/>
        <v/>
      </c>
      <c r="F3649" s="295"/>
      <c r="G3649" s="88" t="str">
        <f t="shared" si="225"/>
        <v/>
      </c>
      <c r="H3649" s="88" t="str">
        <f t="shared" si="226"/>
        <v/>
      </c>
    </row>
    <row r="3650" spans="2:8" ht="11.25" customHeight="1" x14ac:dyDescent="0.2">
      <c r="B3650" s="91"/>
      <c r="C3650" s="92"/>
      <c r="D3650" s="293" t="str">
        <f t="shared" si="224"/>
        <v/>
      </c>
      <c r="E3650" s="91" t="str">
        <f t="shared" si="227"/>
        <v/>
      </c>
      <c r="F3650" s="295"/>
      <c r="G3650" s="88" t="str">
        <f t="shared" si="225"/>
        <v/>
      </c>
      <c r="H3650" s="88" t="str">
        <f t="shared" si="226"/>
        <v/>
      </c>
    </row>
    <row r="3651" spans="2:8" ht="11.25" customHeight="1" x14ac:dyDescent="0.2">
      <c r="B3651" s="91"/>
      <c r="C3651" s="92"/>
      <c r="D3651" s="293" t="str">
        <f t="shared" si="224"/>
        <v/>
      </c>
      <c r="E3651" s="91" t="str">
        <f t="shared" si="227"/>
        <v/>
      </c>
      <c r="F3651" s="295"/>
      <c r="G3651" s="88" t="str">
        <f t="shared" si="225"/>
        <v/>
      </c>
      <c r="H3651" s="88" t="str">
        <f t="shared" si="226"/>
        <v/>
      </c>
    </row>
    <row r="3652" spans="2:8" ht="11.25" customHeight="1" x14ac:dyDescent="0.2">
      <c r="B3652" s="91"/>
      <c r="C3652" s="92"/>
      <c r="D3652" s="293" t="str">
        <f t="shared" si="224"/>
        <v/>
      </c>
      <c r="E3652" s="91" t="str">
        <f t="shared" si="227"/>
        <v/>
      </c>
      <c r="F3652" s="295"/>
      <c r="G3652" s="88" t="str">
        <f t="shared" si="225"/>
        <v/>
      </c>
      <c r="H3652" s="88" t="str">
        <f t="shared" si="226"/>
        <v/>
      </c>
    </row>
    <row r="3653" spans="2:8" ht="11.25" customHeight="1" x14ac:dyDescent="0.2">
      <c r="B3653" s="91"/>
      <c r="C3653" s="92"/>
      <c r="D3653" s="293" t="str">
        <f t="shared" si="224"/>
        <v/>
      </c>
      <c r="E3653" s="91" t="str">
        <f t="shared" si="227"/>
        <v/>
      </c>
      <c r="F3653" s="295"/>
      <c r="G3653" s="88" t="str">
        <f t="shared" si="225"/>
        <v/>
      </c>
      <c r="H3653" s="88" t="str">
        <f t="shared" si="226"/>
        <v/>
      </c>
    </row>
    <row r="3654" spans="2:8" ht="11.25" customHeight="1" x14ac:dyDescent="0.2">
      <c r="B3654" s="91"/>
      <c r="C3654" s="92"/>
      <c r="D3654" s="293" t="str">
        <f t="shared" si="224"/>
        <v/>
      </c>
      <c r="E3654" s="91" t="str">
        <f t="shared" si="227"/>
        <v/>
      </c>
      <c r="F3654" s="295"/>
      <c r="G3654" s="88" t="str">
        <f t="shared" si="225"/>
        <v/>
      </c>
      <c r="H3654" s="88" t="str">
        <f t="shared" si="226"/>
        <v/>
      </c>
    </row>
    <row r="3655" spans="2:8" ht="11.25" customHeight="1" x14ac:dyDescent="0.2">
      <c r="B3655" s="91"/>
      <c r="C3655" s="92"/>
      <c r="D3655" s="293" t="str">
        <f t="shared" si="224"/>
        <v/>
      </c>
      <c r="E3655" s="91" t="str">
        <f t="shared" si="227"/>
        <v/>
      </c>
      <c r="F3655" s="295"/>
      <c r="G3655" s="88" t="str">
        <f t="shared" si="225"/>
        <v/>
      </c>
      <c r="H3655" s="88" t="str">
        <f t="shared" si="226"/>
        <v/>
      </c>
    </row>
    <row r="3656" spans="2:8" ht="11.25" customHeight="1" x14ac:dyDescent="0.2">
      <c r="B3656" s="91"/>
      <c r="C3656" s="92"/>
      <c r="D3656" s="293" t="str">
        <f t="shared" si="224"/>
        <v/>
      </c>
      <c r="E3656" s="91" t="str">
        <f t="shared" si="227"/>
        <v/>
      </c>
      <c r="F3656" s="295"/>
      <c r="G3656" s="88" t="str">
        <f t="shared" si="225"/>
        <v/>
      </c>
      <c r="H3656" s="88" t="str">
        <f t="shared" si="226"/>
        <v/>
      </c>
    </row>
    <row r="3657" spans="2:8" ht="11.25" customHeight="1" x14ac:dyDescent="0.2">
      <c r="B3657" s="91"/>
      <c r="C3657" s="92"/>
      <c r="D3657" s="293" t="str">
        <f t="shared" si="224"/>
        <v/>
      </c>
      <c r="E3657" s="91" t="str">
        <f t="shared" si="227"/>
        <v/>
      </c>
      <c r="F3657" s="295"/>
      <c r="G3657" s="88" t="str">
        <f t="shared" si="225"/>
        <v/>
      </c>
      <c r="H3657" s="88" t="str">
        <f t="shared" si="226"/>
        <v/>
      </c>
    </row>
    <row r="3658" spans="2:8" ht="11.25" customHeight="1" x14ac:dyDescent="0.2">
      <c r="B3658" s="91"/>
      <c r="C3658" s="92"/>
      <c r="D3658" s="293" t="str">
        <f t="shared" si="224"/>
        <v/>
      </c>
      <c r="E3658" s="91" t="str">
        <f t="shared" si="227"/>
        <v/>
      </c>
      <c r="F3658" s="295"/>
      <c r="G3658" s="88" t="str">
        <f t="shared" si="225"/>
        <v/>
      </c>
      <c r="H3658" s="88" t="str">
        <f t="shared" si="226"/>
        <v/>
      </c>
    </row>
    <row r="3659" spans="2:8" ht="11.25" customHeight="1" x14ac:dyDescent="0.2">
      <c r="B3659" s="91"/>
      <c r="C3659" s="92"/>
      <c r="D3659" s="293" t="str">
        <f t="shared" si="224"/>
        <v/>
      </c>
      <c r="E3659" s="91" t="str">
        <f t="shared" si="227"/>
        <v/>
      </c>
      <c r="F3659" s="295"/>
      <c r="G3659" s="88" t="str">
        <f t="shared" si="225"/>
        <v/>
      </c>
      <c r="H3659" s="88" t="str">
        <f t="shared" si="226"/>
        <v/>
      </c>
    </row>
    <row r="3660" spans="2:8" ht="11.25" customHeight="1" x14ac:dyDescent="0.2">
      <c r="B3660" s="91"/>
      <c r="C3660" s="92"/>
      <c r="D3660" s="293" t="str">
        <f t="shared" si="224"/>
        <v/>
      </c>
      <c r="E3660" s="91" t="str">
        <f t="shared" si="227"/>
        <v/>
      </c>
      <c r="F3660" s="295"/>
      <c r="G3660" s="88" t="str">
        <f t="shared" si="225"/>
        <v/>
      </c>
      <c r="H3660" s="88" t="str">
        <f t="shared" si="226"/>
        <v/>
      </c>
    </row>
    <row r="3661" spans="2:8" ht="11.25" customHeight="1" x14ac:dyDescent="0.2">
      <c r="B3661" s="91"/>
      <c r="C3661" s="92"/>
      <c r="D3661" s="293" t="str">
        <f t="shared" si="224"/>
        <v/>
      </c>
      <c r="E3661" s="91" t="str">
        <f t="shared" si="227"/>
        <v/>
      </c>
      <c r="F3661" s="295"/>
      <c r="G3661" s="88" t="str">
        <f t="shared" si="225"/>
        <v/>
      </c>
      <c r="H3661" s="88" t="str">
        <f t="shared" si="226"/>
        <v/>
      </c>
    </row>
    <row r="3662" spans="2:8" ht="11.25" customHeight="1" x14ac:dyDescent="0.2">
      <c r="B3662" s="91"/>
      <c r="C3662" s="92"/>
      <c r="D3662" s="293" t="str">
        <f t="shared" si="224"/>
        <v/>
      </c>
      <c r="E3662" s="91" t="str">
        <f t="shared" si="227"/>
        <v/>
      </c>
      <c r="F3662" s="295"/>
      <c r="G3662" s="88" t="str">
        <f t="shared" si="225"/>
        <v/>
      </c>
      <c r="H3662" s="88" t="str">
        <f t="shared" si="226"/>
        <v/>
      </c>
    </row>
    <row r="3663" spans="2:8" ht="11.25" customHeight="1" x14ac:dyDescent="0.2">
      <c r="B3663" s="91"/>
      <c r="C3663" s="92"/>
      <c r="D3663" s="293" t="str">
        <f t="shared" si="224"/>
        <v/>
      </c>
      <c r="E3663" s="91" t="str">
        <f t="shared" si="227"/>
        <v/>
      </c>
      <c r="F3663" s="295"/>
      <c r="G3663" s="88" t="str">
        <f t="shared" si="225"/>
        <v/>
      </c>
      <c r="H3663" s="88" t="str">
        <f t="shared" si="226"/>
        <v/>
      </c>
    </row>
    <row r="3664" spans="2:8" ht="11.25" customHeight="1" x14ac:dyDescent="0.2">
      <c r="B3664" s="91"/>
      <c r="C3664" s="92"/>
      <c r="D3664" s="293" t="str">
        <f t="shared" si="224"/>
        <v/>
      </c>
      <c r="E3664" s="91" t="str">
        <f t="shared" si="227"/>
        <v/>
      </c>
      <c r="F3664" s="295"/>
      <c r="G3664" s="88" t="str">
        <f t="shared" si="225"/>
        <v/>
      </c>
      <c r="H3664" s="88" t="str">
        <f t="shared" si="226"/>
        <v/>
      </c>
    </row>
    <row r="3665" spans="2:8" ht="11.25" customHeight="1" x14ac:dyDescent="0.2">
      <c r="B3665" s="91"/>
      <c r="C3665" s="92"/>
      <c r="D3665" s="293" t="str">
        <f t="shared" si="224"/>
        <v/>
      </c>
      <c r="E3665" s="91" t="str">
        <f t="shared" si="227"/>
        <v/>
      </c>
      <c r="F3665" s="295"/>
      <c r="G3665" s="88" t="str">
        <f t="shared" si="225"/>
        <v/>
      </c>
      <c r="H3665" s="88" t="str">
        <f t="shared" si="226"/>
        <v/>
      </c>
    </row>
    <row r="3666" spans="2:8" ht="11.25" customHeight="1" x14ac:dyDescent="0.2">
      <c r="B3666" s="91"/>
      <c r="C3666" s="92"/>
      <c r="D3666" s="293" t="str">
        <f t="shared" si="224"/>
        <v/>
      </c>
      <c r="E3666" s="91" t="str">
        <f t="shared" si="227"/>
        <v/>
      </c>
      <c r="F3666" s="295"/>
      <c r="G3666" s="88" t="str">
        <f t="shared" si="225"/>
        <v/>
      </c>
      <c r="H3666" s="88" t="str">
        <f t="shared" si="226"/>
        <v/>
      </c>
    </row>
    <row r="3667" spans="2:8" ht="11.25" customHeight="1" x14ac:dyDescent="0.2">
      <c r="B3667" s="91"/>
      <c r="C3667" s="92"/>
      <c r="D3667" s="293" t="str">
        <f t="shared" si="224"/>
        <v/>
      </c>
      <c r="E3667" s="91" t="str">
        <f t="shared" si="227"/>
        <v/>
      </c>
      <c r="F3667" s="295"/>
      <c r="G3667" s="88" t="str">
        <f t="shared" si="225"/>
        <v/>
      </c>
      <c r="H3667" s="88" t="str">
        <f t="shared" si="226"/>
        <v/>
      </c>
    </row>
    <row r="3668" spans="2:8" ht="11.25" customHeight="1" x14ac:dyDescent="0.2">
      <c r="B3668" s="91"/>
      <c r="C3668" s="92"/>
      <c r="D3668" s="293" t="str">
        <f t="shared" si="224"/>
        <v/>
      </c>
      <c r="E3668" s="91" t="str">
        <f t="shared" si="227"/>
        <v/>
      </c>
      <c r="F3668" s="295"/>
      <c r="G3668" s="88" t="str">
        <f t="shared" si="225"/>
        <v/>
      </c>
      <c r="H3668" s="88" t="str">
        <f t="shared" si="226"/>
        <v/>
      </c>
    </row>
    <row r="3669" spans="2:8" ht="11.25" customHeight="1" x14ac:dyDescent="0.2">
      <c r="B3669" s="91"/>
      <c r="C3669" s="92"/>
      <c r="D3669" s="293" t="str">
        <f t="shared" si="224"/>
        <v/>
      </c>
      <c r="E3669" s="91" t="str">
        <f t="shared" si="227"/>
        <v/>
      </c>
      <c r="F3669" s="295"/>
      <c r="G3669" s="88" t="str">
        <f t="shared" si="225"/>
        <v/>
      </c>
      <c r="H3669" s="88" t="str">
        <f t="shared" si="226"/>
        <v/>
      </c>
    </row>
    <row r="3670" spans="2:8" ht="11.25" customHeight="1" x14ac:dyDescent="0.2">
      <c r="B3670" s="91"/>
      <c r="C3670" s="92"/>
      <c r="D3670" s="293" t="str">
        <f t="shared" si="224"/>
        <v/>
      </c>
      <c r="E3670" s="91" t="str">
        <f t="shared" si="227"/>
        <v/>
      </c>
      <c r="F3670" s="295"/>
      <c r="G3670" s="88" t="str">
        <f t="shared" si="225"/>
        <v/>
      </c>
      <c r="H3670" s="88" t="str">
        <f t="shared" si="226"/>
        <v/>
      </c>
    </row>
    <row r="3671" spans="2:8" ht="11.25" customHeight="1" x14ac:dyDescent="0.2">
      <c r="B3671" s="91"/>
      <c r="C3671" s="92"/>
      <c r="D3671" s="293" t="str">
        <f t="shared" si="224"/>
        <v/>
      </c>
      <c r="E3671" s="91" t="str">
        <f t="shared" si="227"/>
        <v/>
      </c>
      <c r="F3671" s="295"/>
      <c r="G3671" s="88" t="str">
        <f t="shared" si="225"/>
        <v/>
      </c>
      <c r="H3671" s="88" t="str">
        <f t="shared" si="226"/>
        <v/>
      </c>
    </row>
    <row r="3672" spans="2:8" ht="11.25" customHeight="1" x14ac:dyDescent="0.2">
      <c r="B3672" s="91"/>
      <c r="C3672" s="92"/>
      <c r="D3672" s="293" t="str">
        <f t="shared" ref="D3672:D3735" si="228">IF($B3672="","","SP_LASTSALEPRICE")</f>
        <v/>
      </c>
      <c r="E3672" s="91" t="str">
        <f t="shared" si="227"/>
        <v/>
      </c>
      <c r="F3672" s="295"/>
      <c r="G3672" s="88" t="str">
        <f t="shared" ref="G3672:G3735" si="229">IF(OR($C3672="",$C3673=""),"",IFERROR((C3672/C3673-1)*100,0))</f>
        <v/>
      </c>
      <c r="H3672" s="88" t="str">
        <f t="shared" ref="H3672:H3735" si="230">IF(OR($F3672="",$F3673=""),"",IFERROR((F3672/F3673-1)*100,0))</f>
        <v/>
      </c>
    </row>
    <row r="3673" spans="2:8" ht="11.25" customHeight="1" x14ac:dyDescent="0.2">
      <c r="B3673" s="91"/>
      <c r="C3673" s="92"/>
      <c r="D3673" s="293" t="str">
        <f t="shared" si="228"/>
        <v/>
      </c>
      <c r="E3673" s="91" t="str">
        <f t="shared" ref="E3673:E3736" si="231">IF($B3673="","",IF(WEEKDAY($B3673,11)=6,$B3673-1,IF(WEEKDAY($B3673,11)=7,$B3673-2,$B3673)))</f>
        <v/>
      </c>
      <c r="F3673" s="295"/>
      <c r="G3673" s="88" t="str">
        <f t="shared" si="229"/>
        <v/>
      </c>
      <c r="H3673" s="88" t="str">
        <f t="shared" si="230"/>
        <v/>
      </c>
    </row>
    <row r="3674" spans="2:8" ht="11.25" customHeight="1" x14ac:dyDescent="0.2">
      <c r="B3674" s="91"/>
      <c r="C3674" s="92"/>
      <c r="D3674" s="293" t="str">
        <f t="shared" si="228"/>
        <v/>
      </c>
      <c r="E3674" s="91" t="str">
        <f t="shared" si="231"/>
        <v/>
      </c>
      <c r="F3674" s="295"/>
      <c r="G3674" s="88" t="str">
        <f t="shared" si="229"/>
        <v/>
      </c>
      <c r="H3674" s="88" t="str">
        <f t="shared" si="230"/>
        <v/>
      </c>
    </row>
    <row r="3675" spans="2:8" ht="11.25" customHeight="1" x14ac:dyDescent="0.2">
      <c r="B3675" s="91"/>
      <c r="C3675" s="92"/>
      <c r="D3675" s="293" t="str">
        <f t="shared" si="228"/>
        <v/>
      </c>
      <c r="E3675" s="91" t="str">
        <f t="shared" si="231"/>
        <v/>
      </c>
      <c r="F3675" s="295"/>
      <c r="G3675" s="88" t="str">
        <f t="shared" si="229"/>
        <v/>
      </c>
      <c r="H3675" s="88" t="str">
        <f t="shared" si="230"/>
        <v/>
      </c>
    </row>
    <row r="3676" spans="2:8" ht="11.25" customHeight="1" x14ac:dyDescent="0.2">
      <c r="B3676" s="91"/>
      <c r="C3676" s="92"/>
      <c r="D3676" s="293" t="str">
        <f t="shared" si="228"/>
        <v/>
      </c>
      <c r="E3676" s="91" t="str">
        <f t="shared" si="231"/>
        <v/>
      </c>
      <c r="F3676" s="295"/>
      <c r="G3676" s="88" t="str">
        <f t="shared" si="229"/>
        <v/>
      </c>
      <c r="H3676" s="88" t="str">
        <f t="shared" si="230"/>
        <v/>
      </c>
    </row>
    <row r="3677" spans="2:8" ht="11.25" customHeight="1" x14ac:dyDescent="0.2">
      <c r="B3677" s="91"/>
      <c r="C3677" s="92"/>
      <c r="D3677" s="293" t="str">
        <f t="shared" si="228"/>
        <v/>
      </c>
      <c r="E3677" s="91" t="str">
        <f t="shared" si="231"/>
        <v/>
      </c>
      <c r="F3677" s="295"/>
      <c r="G3677" s="88" t="str">
        <f t="shared" si="229"/>
        <v/>
      </c>
      <c r="H3677" s="88" t="str">
        <f t="shared" si="230"/>
        <v/>
      </c>
    </row>
    <row r="3678" spans="2:8" ht="11.25" customHeight="1" x14ac:dyDescent="0.2">
      <c r="B3678" s="91"/>
      <c r="C3678" s="92"/>
      <c r="D3678" s="293" t="str">
        <f t="shared" si="228"/>
        <v/>
      </c>
      <c r="E3678" s="91" t="str">
        <f t="shared" si="231"/>
        <v/>
      </c>
      <c r="F3678" s="295"/>
      <c r="G3678" s="88" t="str">
        <f t="shared" si="229"/>
        <v/>
      </c>
      <c r="H3678" s="88" t="str">
        <f t="shared" si="230"/>
        <v/>
      </c>
    </row>
    <row r="3679" spans="2:8" ht="11.25" customHeight="1" x14ac:dyDescent="0.2">
      <c r="B3679" s="91"/>
      <c r="C3679" s="92"/>
      <c r="D3679" s="293" t="str">
        <f t="shared" si="228"/>
        <v/>
      </c>
      <c r="E3679" s="91" t="str">
        <f t="shared" si="231"/>
        <v/>
      </c>
      <c r="F3679" s="295"/>
      <c r="G3679" s="88" t="str">
        <f t="shared" si="229"/>
        <v/>
      </c>
      <c r="H3679" s="88" t="str">
        <f t="shared" si="230"/>
        <v/>
      </c>
    </row>
    <row r="3680" spans="2:8" ht="11.25" customHeight="1" x14ac:dyDescent="0.2">
      <c r="B3680" s="91"/>
      <c r="C3680" s="92"/>
      <c r="D3680" s="293" t="str">
        <f t="shared" si="228"/>
        <v/>
      </c>
      <c r="E3680" s="91" t="str">
        <f t="shared" si="231"/>
        <v/>
      </c>
      <c r="F3680" s="295"/>
      <c r="G3680" s="88" t="str">
        <f t="shared" si="229"/>
        <v/>
      </c>
      <c r="H3680" s="88" t="str">
        <f t="shared" si="230"/>
        <v/>
      </c>
    </row>
    <row r="3681" spans="2:8" ht="11.25" customHeight="1" x14ac:dyDescent="0.2">
      <c r="B3681" s="91"/>
      <c r="C3681" s="92"/>
      <c r="D3681" s="293" t="str">
        <f t="shared" si="228"/>
        <v/>
      </c>
      <c r="E3681" s="91" t="str">
        <f t="shared" si="231"/>
        <v/>
      </c>
      <c r="F3681" s="295"/>
      <c r="G3681" s="88" t="str">
        <f t="shared" si="229"/>
        <v/>
      </c>
      <c r="H3681" s="88" t="str">
        <f t="shared" si="230"/>
        <v/>
      </c>
    </row>
    <row r="3682" spans="2:8" ht="11.25" customHeight="1" x14ac:dyDescent="0.2">
      <c r="B3682" s="91"/>
      <c r="C3682" s="92"/>
      <c r="D3682" s="293" t="str">
        <f t="shared" si="228"/>
        <v/>
      </c>
      <c r="E3682" s="91" t="str">
        <f t="shared" si="231"/>
        <v/>
      </c>
      <c r="F3682" s="295"/>
      <c r="G3682" s="88" t="str">
        <f t="shared" si="229"/>
        <v/>
      </c>
      <c r="H3682" s="88" t="str">
        <f t="shared" si="230"/>
        <v/>
      </c>
    </row>
    <row r="3683" spans="2:8" ht="11.25" customHeight="1" x14ac:dyDescent="0.2">
      <c r="B3683" s="91"/>
      <c r="C3683" s="92"/>
      <c r="D3683" s="293" t="str">
        <f t="shared" si="228"/>
        <v/>
      </c>
      <c r="E3683" s="91" t="str">
        <f t="shared" si="231"/>
        <v/>
      </c>
      <c r="F3683" s="295"/>
      <c r="G3683" s="88" t="str">
        <f t="shared" si="229"/>
        <v/>
      </c>
      <c r="H3683" s="88" t="str">
        <f t="shared" si="230"/>
        <v/>
      </c>
    </row>
    <row r="3684" spans="2:8" ht="11.25" customHeight="1" x14ac:dyDescent="0.2">
      <c r="B3684" s="91"/>
      <c r="C3684" s="92"/>
      <c r="D3684" s="293" t="str">
        <f t="shared" si="228"/>
        <v/>
      </c>
      <c r="E3684" s="91" t="str">
        <f t="shared" si="231"/>
        <v/>
      </c>
      <c r="F3684" s="295"/>
      <c r="G3684" s="88" t="str">
        <f t="shared" si="229"/>
        <v/>
      </c>
      <c r="H3684" s="88" t="str">
        <f t="shared" si="230"/>
        <v/>
      </c>
    </row>
    <row r="3685" spans="2:8" ht="11.25" customHeight="1" x14ac:dyDescent="0.2">
      <c r="B3685" s="91"/>
      <c r="C3685" s="92"/>
      <c r="D3685" s="293" t="str">
        <f t="shared" si="228"/>
        <v/>
      </c>
      <c r="E3685" s="91" t="str">
        <f t="shared" si="231"/>
        <v/>
      </c>
      <c r="F3685" s="295"/>
      <c r="G3685" s="88" t="str">
        <f t="shared" si="229"/>
        <v/>
      </c>
      <c r="H3685" s="88" t="str">
        <f t="shared" si="230"/>
        <v/>
      </c>
    </row>
    <row r="3686" spans="2:8" ht="11.25" customHeight="1" x14ac:dyDescent="0.2">
      <c r="B3686" s="91"/>
      <c r="C3686" s="92"/>
      <c r="D3686" s="293" t="str">
        <f t="shared" si="228"/>
        <v/>
      </c>
      <c r="E3686" s="91" t="str">
        <f t="shared" si="231"/>
        <v/>
      </c>
      <c r="F3686" s="295"/>
      <c r="G3686" s="88" t="str">
        <f t="shared" si="229"/>
        <v/>
      </c>
      <c r="H3686" s="88" t="str">
        <f t="shared" si="230"/>
        <v/>
      </c>
    </row>
    <row r="3687" spans="2:8" ht="11.25" customHeight="1" x14ac:dyDescent="0.2">
      <c r="B3687" s="91"/>
      <c r="C3687" s="92"/>
      <c r="D3687" s="293" t="str">
        <f t="shared" si="228"/>
        <v/>
      </c>
      <c r="E3687" s="91" t="str">
        <f t="shared" si="231"/>
        <v/>
      </c>
      <c r="F3687" s="295"/>
      <c r="G3687" s="88" t="str">
        <f t="shared" si="229"/>
        <v/>
      </c>
      <c r="H3687" s="88" t="str">
        <f t="shared" si="230"/>
        <v/>
      </c>
    </row>
    <row r="3688" spans="2:8" ht="11.25" customHeight="1" x14ac:dyDescent="0.2">
      <c r="B3688" s="91"/>
      <c r="C3688" s="92"/>
      <c r="D3688" s="293" t="str">
        <f t="shared" si="228"/>
        <v/>
      </c>
      <c r="E3688" s="91" t="str">
        <f t="shared" si="231"/>
        <v/>
      </c>
      <c r="F3688" s="295"/>
      <c r="G3688" s="88" t="str">
        <f t="shared" si="229"/>
        <v/>
      </c>
      <c r="H3688" s="88" t="str">
        <f t="shared" si="230"/>
        <v/>
      </c>
    </row>
    <row r="3689" spans="2:8" ht="11.25" customHeight="1" x14ac:dyDescent="0.2">
      <c r="B3689" s="91"/>
      <c r="C3689" s="92"/>
      <c r="D3689" s="293" t="str">
        <f t="shared" si="228"/>
        <v/>
      </c>
      <c r="E3689" s="91" t="str">
        <f t="shared" si="231"/>
        <v/>
      </c>
      <c r="F3689" s="295"/>
      <c r="G3689" s="88" t="str">
        <f t="shared" si="229"/>
        <v/>
      </c>
      <c r="H3689" s="88" t="str">
        <f t="shared" si="230"/>
        <v/>
      </c>
    </row>
    <row r="3690" spans="2:8" ht="11.25" customHeight="1" x14ac:dyDescent="0.2">
      <c r="B3690" s="91"/>
      <c r="C3690" s="92"/>
      <c r="D3690" s="293" t="str">
        <f t="shared" si="228"/>
        <v/>
      </c>
      <c r="E3690" s="91" t="str">
        <f t="shared" si="231"/>
        <v/>
      </c>
      <c r="F3690" s="295"/>
      <c r="G3690" s="88" t="str">
        <f t="shared" si="229"/>
        <v/>
      </c>
      <c r="H3690" s="88" t="str">
        <f t="shared" si="230"/>
        <v/>
      </c>
    </row>
    <row r="3691" spans="2:8" ht="11.25" customHeight="1" x14ac:dyDescent="0.2">
      <c r="B3691" s="91"/>
      <c r="C3691" s="92"/>
      <c r="D3691" s="293" t="str">
        <f t="shared" si="228"/>
        <v/>
      </c>
      <c r="E3691" s="91" t="str">
        <f t="shared" si="231"/>
        <v/>
      </c>
      <c r="F3691" s="295"/>
      <c r="G3691" s="88" t="str">
        <f t="shared" si="229"/>
        <v/>
      </c>
      <c r="H3691" s="88" t="str">
        <f t="shared" si="230"/>
        <v/>
      </c>
    </row>
    <row r="3692" spans="2:8" ht="11.25" customHeight="1" x14ac:dyDescent="0.2">
      <c r="B3692" s="91"/>
      <c r="C3692" s="92"/>
      <c r="D3692" s="293" t="str">
        <f t="shared" si="228"/>
        <v/>
      </c>
      <c r="E3692" s="91" t="str">
        <f t="shared" si="231"/>
        <v/>
      </c>
      <c r="F3692" s="295"/>
      <c r="G3692" s="88" t="str">
        <f t="shared" si="229"/>
        <v/>
      </c>
      <c r="H3692" s="88" t="str">
        <f t="shared" si="230"/>
        <v/>
      </c>
    </row>
    <row r="3693" spans="2:8" ht="11.25" customHeight="1" x14ac:dyDescent="0.2">
      <c r="B3693" s="91"/>
      <c r="C3693" s="92"/>
      <c r="D3693" s="293" t="str">
        <f t="shared" si="228"/>
        <v/>
      </c>
      <c r="E3693" s="91" t="str">
        <f t="shared" si="231"/>
        <v/>
      </c>
      <c r="F3693" s="295"/>
      <c r="G3693" s="88" t="str">
        <f t="shared" si="229"/>
        <v/>
      </c>
      <c r="H3693" s="88" t="str">
        <f t="shared" si="230"/>
        <v/>
      </c>
    </row>
    <row r="3694" spans="2:8" ht="11.25" customHeight="1" x14ac:dyDescent="0.2">
      <c r="B3694" s="91"/>
      <c r="C3694" s="92"/>
      <c r="D3694" s="293" t="str">
        <f t="shared" si="228"/>
        <v/>
      </c>
      <c r="E3694" s="91" t="str">
        <f t="shared" si="231"/>
        <v/>
      </c>
      <c r="F3694" s="295"/>
      <c r="G3694" s="88" t="str">
        <f t="shared" si="229"/>
        <v/>
      </c>
      <c r="H3694" s="88" t="str">
        <f t="shared" si="230"/>
        <v/>
      </c>
    </row>
    <row r="3695" spans="2:8" ht="11.25" customHeight="1" x14ac:dyDescent="0.2">
      <c r="B3695" s="91"/>
      <c r="C3695" s="92"/>
      <c r="D3695" s="293" t="str">
        <f t="shared" si="228"/>
        <v/>
      </c>
      <c r="E3695" s="91" t="str">
        <f t="shared" si="231"/>
        <v/>
      </c>
      <c r="F3695" s="295"/>
      <c r="G3695" s="88" t="str">
        <f t="shared" si="229"/>
        <v/>
      </c>
      <c r="H3695" s="88" t="str">
        <f t="shared" si="230"/>
        <v/>
      </c>
    </row>
    <row r="3696" spans="2:8" ht="11.25" customHeight="1" x14ac:dyDescent="0.2">
      <c r="B3696" s="91"/>
      <c r="C3696" s="92"/>
      <c r="D3696" s="293" t="str">
        <f t="shared" si="228"/>
        <v/>
      </c>
      <c r="E3696" s="91" t="str">
        <f t="shared" si="231"/>
        <v/>
      </c>
      <c r="F3696" s="295"/>
      <c r="G3696" s="88" t="str">
        <f t="shared" si="229"/>
        <v/>
      </c>
      <c r="H3696" s="88" t="str">
        <f t="shared" si="230"/>
        <v/>
      </c>
    </row>
    <row r="3697" spans="2:8" ht="11.25" customHeight="1" x14ac:dyDescent="0.2">
      <c r="B3697" s="91"/>
      <c r="C3697" s="92"/>
      <c r="D3697" s="293" t="str">
        <f t="shared" si="228"/>
        <v/>
      </c>
      <c r="E3697" s="91" t="str">
        <f t="shared" si="231"/>
        <v/>
      </c>
      <c r="F3697" s="295"/>
      <c r="G3697" s="88" t="str">
        <f t="shared" si="229"/>
        <v/>
      </c>
      <c r="H3697" s="88" t="str">
        <f t="shared" si="230"/>
        <v/>
      </c>
    </row>
    <row r="3698" spans="2:8" ht="11.25" customHeight="1" x14ac:dyDescent="0.2">
      <c r="B3698" s="91"/>
      <c r="C3698" s="92"/>
      <c r="D3698" s="293" t="str">
        <f t="shared" si="228"/>
        <v/>
      </c>
      <c r="E3698" s="91" t="str">
        <f t="shared" si="231"/>
        <v/>
      </c>
      <c r="F3698" s="295"/>
      <c r="G3698" s="88" t="str">
        <f t="shared" si="229"/>
        <v/>
      </c>
      <c r="H3698" s="88" t="str">
        <f t="shared" si="230"/>
        <v/>
      </c>
    </row>
    <row r="3699" spans="2:8" ht="11.25" customHeight="1" x14ac:dyDescent="0.2">
      <c r="B3699" s="91"/>
      <c r="C3699" s="92"/>
      <c r="D3699" s="293" t="str">
        <f t="shared" si="228"/>
        <v/>
      </c>
      <c r="E3699" s="91" t="str">
        <f t="shared" si="231"/>
        <v/>
      </c>
      <c r="F3699" s="295"/>
      <c r="G3699" s="88" t="str">
        <f t="shared" si="229"/>
        <v/>
      </c>
      <c r="H3699" s="88" t="str">
        <f t="shared" si="230"/>
        <v/>
      </c>
    </row>
    <row r="3700" spans="2:8" ht="11.25" customHeight="1" x14ac:dyDescent="0.2">
      <c r="B3700" s="91"/>
      <c r="C3700" s="92"/>
      <c r="D3700" s="293" t="str">
        <f t="shared" si="228"/>
        <v/>
      </c>
      <c r="E3700" s="91" t="str">
        <f t="shared" si="231"/>
        <v/>
      </c>
      <c r="F3700" s="295"/>
      <c r="G3700" s="88" t="str">
        <f t="shared" si="229"/>
        <v/>
      </c>
      <c r="H3700" s="88" t="str">
        <f t="shared" si="230"/>
        <v/>
      </c>
    </row>
    <row r="3701" spans="2:8" ht="11.25" customHeight="1" x14ac:dyDescent="0.2">
      <c r="B3701" s="91"/>
      <c r="C3701" s="92"/>
      <c r="D3701" s="293" t="str">
        <f t="shared" si="228"/>
        <v/>
      </c>
      <c r="E3701" s="91" t="str">
        <f t="shared" si="231"/>
        <v/>
      </c>
      <c r="F3701" s="295"/>
      <c r="G3701" s="88" t="str">
        <f t="shared" si="229"/>
        <v/>
      </c>
      <c r="H3701" s="88" t="str">
        <f t="shared" si="230"/>
        <v/>
      </c>
    </row>
    <row r="3702" spans="2:8" ht="11.25" customHeight="1" x14ac:dyDescent="0.2">
      <c r="B3702" s="91"/>
      <c r="C3702" s="92"/>
      <c r="D3702" s="293" t="str">
        <f t="shared" si="228"/>
        <v/>
      </c>
      <c r="E3702" s="91" t="str">
        <f t="shared" si="231"/>
        <v/>
      </c>
      <c r="F3702" s="295"/>
      <c r="G3702" s="88" t="str">
        <f t="shared" si="229"/>
        <v/>
      </c>
      <c r="H3702" s="88" t="str">
        <f t="shared" si="230"/>
        <v/>
      </c>
    </row>
    <row r="3703" spans="2:8" ht="11.25" customHeight="1" x14ac:dyDescent="0.2">
      <c r="B3703" s="91"/>
      <c r="C3703" s="92"/>
      <c r="D3703" s="293" t="str">
        <f t="shared" si="228"/>
        <v/>
      </c>
      <c r="E3703" s="91" t="str">
        <f t="shared" si="231"/>
        <v/>
      </c>
      <c r="F3703" s="295"/>
      <c r="G3703" s="88" t="str">
        <f t="shared" si="229"/>
        <v/>
      </c>
      <c r="H3703" s="88" t="str">
        <f t="shared" si="230"/>
        <v/>
      </c>
    </row>
    <row r="3704" spans="2:8" ht="11.25" customHeight="1" x14ac:dyDescent="0.2">
      <c r="B3704" s="91"/>
      <c r="C3704" s="92"/>
      <c r="D3704" s="293" t="str">
        <f t="shared" si="228"/>
        <v/>
      </c>
      <c r="E3704" s="91" t="str">
        <f t="shared" si="231"/>
        <v/>
      </c>
      <c r="F3704" s="295"/>
      <c r="G3704" s="88" t="str">
        <f t="shared" si="229"/>
        <v/>
      </c>
      <c r="H3704" s="88" t="str">
        <f t="shared" si="230"/>
        <v/>
      </c>
    </row>
    <row r="3705" spans="2:8" ht="11.25" customHeight="1" x14ac:dyDescent="0.2">
      <c r="B3705" s="91"/>
      <c r="C3705" s="92"/>
      <c r="D3705" s="293" t="str">
        <f t="shared" si="228"/>
        <v/>
      </c>
      <c r="E3705" s="91" t="str">
        <f t="shared" si="231"/>
        <v/>
      </c>
      <c r="F3705" s="295"/>
      <c r="G3705" s="88" t="str">
        <f t="shared" si="229"/>
        <v/>
      </c>
      <c r="H3705" s="88" t="str">
        <f t="shared" si="230"/>
        <v/>
      </c>
    </row>
    <row r="3706" spans="2:8" ht="11.25" customHeight="1" x14ac:dyDescent="0.2">
      <c r="B3706" s="91"/>
      <c r="C3706" s="92"/>
      <c r="D3706" s="293" t="str">
        <f t="shared" si="228"/>
        <v/>
      </c>
      <c r="E3706" s="91" t="str">
        <f t="shared" si="231"/>
        <v/>
      </c>
      <c r="F3706" s="295"/>
      <c r="G3706" s="88" t="str">
        <f t="shared" si="229"/>
        <v/>
      </c>
      <c r="H3706" s="88" t="str">
        <f t="shared" si="230"/>
        <v/>
      </c>
    </row>
    <row r="3707" spans="2:8" ht="11.25" customHeight="1" x14ac:dyDescent="0.2">
      <c r="B3707" s="91"/>
      <c r="C3707" s="92"/>
      <c r="D3707" s="293" t="str">
        <f t="shared" si="228"/>
        <v/>
      </c>
      <c r="E3707" s="91" t="str">
        <f t="shared" si="231"/>
        <v/>
      </c>
      <c r="F3707" s="295"/>
      <c r="G3707" s="88" t="str">
        <f t="shared" si="229"/>
        <v/>
      </c>
      <c r="H3707" s="88" t="str">
        <f t="shared" si="230"/>
        <v/>
      </c>
    </row>
    <row r="3708" spans="2:8" ht="11.25" customHeight="1" x14ac:dyDescent="0.2">
      <c r="B3708" s="91"/>
      <c r="C3708" s="92"/>
      <c r="D3708" s="293" t="str">
        <f t="shared" si="228"/>
        <v/>
      </c>
      <c r="E3708" s="91" t="str">
        <f t="shared" si="231"/>
        <v/>
      </c>
      <c r="F3708" s="295"/>
      <c r="G3708" s="88" t="str">
        <f t="shared" si="229"/>
        <v/>
      </c>
      <c r="H3708" s="88" t="str">
        <f t="shared" si="230"/>
        <v/>
      </c>
    </row>
    <row r="3709" spans="2:8" ht="11.25" customHeight="1" x14ac:dyDescent="0.2">
      <c r="B3709" s="91"/>
      <c r="C3709" s="92"/>
      <c r="D3709" s="293" t="str">
        <f t="shared" si="228"/>
        <v/>
      </c>
      <c r="E3709" s="91" t="str">
        <f t="shared" si="231"/>
        <v/>
      </c>
      <c r="F3709" s="295"/>
      <c r="G3709" s="88" t="str">
        <f t="shared" si="229"/>
        <v/>
      </c>
      <c r="H3709" s="88" t="str">
        <f t="shared" si="230"/>
        <v/>
      </c>
    </row>
    <row r="3710" spans="2:8" ht="11.25" customHeight="1" x14ac:dyDescent="0.2">
      <c r="B3710" s="91"/>
      <c r="C3710" s="92"/>
      <c r="D3710" s="293" t="str">
        <f t="shared" si="228"/>
        <v/>
      </c>
      <c r="E3710" s="91" t="str">
        <f t="shared" si="231"/>
        <v/>
      </c>
      <c r="F3710" s="295"/>
      <c r="G3710" s="88" t="str">
        <f t="shared" si="229"/>
        <v/>
      </c>
      <c r="H3710" s="88" t="str">
        <f t="shared" si="230"/>
        <v/>
      </c>
    </row>
    <row r="3711" spans="2:8" ht="11.25" customHeight="1" x14ac:dyDescent="0.2">
      <c r="B3711" s="91"/>
      <c r="C3711" s="92"/>
      <c r="D3711" s="293" t="str">
        <f t="shared" si="228"/>
        <v/>
      </c>
      <c r="E3711" s="91" t="str">
        <f t="shared" si="231"/>
        <v/>
      </c>
      <c r="F3711" s="295"/>
      <c r="G3711" s="88" t="str">
        <f t="shared" si="229"/>
        <v/>
      </c>
      <c r="H3711" s="88" t="str">
        <f t="shared" si="230"/>
        <v/>
      </c>
    </row>
    <row r="3712" spans="2:8" ht="11.25" customHeight="1" x14ac:dyDescent="0.2">
      <c r="B3712" s="91"/>
      <c r="C3712" s="92"/>
      <c r="D3712" s="293" t="str">
        <f t="shared" si="228"/>
        <v/>
      </c>
      <c r="E3712" s="91" t="str">
        <f t="shared" si="231"/>
        <v/>
      </c>
      <c r="F3712" s="295"/>
      <c r="G3712" s="88" t="str">
        <f t="shared" si="229"/>
        <v/>
      </c>
      <c r="H3712" s="88" t="str">
        <f t="shared" si="230"/>
        <v/>
      </c>
    </row>
    <row r="3713" spans="2:8" ht="11.25" customHeight="1" x14ac:dyDescent="0.2">
      <c r="B3713" s="91"/>
      <c r="C3713" s="92"/>
      <c r="D3713" s="293" t="str">
        <f t="shared" si="228"/>
        <v/>
      </c>
      <c r="E3713" s="91" t="str">
        <f t="shared" si="231"/>
        <v/>
      </c>
      <c r="F3713" s="295"/>
      <c r="G3713" s="88" t="str">
        <f t="shared" si="229"/>
        <v/>
      </c>
      <c r="H3713" s="88" t="str">
        <f t="shared" si="230"/>
        <v/>
      </c>
    </row>
    <row r="3714" spans="2:8" ht="11.25" customHeight="1" x14ac:dyDescent="0.2">
      <c r="B3714" s="91"/>
      <c r="C3714" s="92"/>
      <c r="D3714" s="293" t="str">
        <f t="shared" si="228"/>
        <v/>
      </c>
      <c r="E3714" s="91" t="str">
        <f t="shared" si="231"/>
        <v/>
      </c>
      <c r="F3714" s="295"/>
      <c r="G3714" s="88" t="str">
        <f t="shared" si="229"/>
        <v/>
      </c>
      <c r="H3714" s="88" t="str">
        <f t="shared" si="230"/>
        <v/>
      </c>
    </row>
    <row r="3715" spans="2:8" ht="11.25" customHeight="1" x14ac:dyDescent="0.2">
      <c r="B3715" s="91"/>
      <c r="C3715" s="92"/>
      <c r="D3715" s="293" t="str">
        <f t="shared" si="228"/>
        <v/>
      </c>
      <c r="E3715" s="91" t="str">
        <f t="shared" si="231"/>
        <v/>
      </c>
      <c r="F3715" s="295"/>
      <c r="G3715" s="88" t="str">
        <f t="shared" si="229"/>
        <v/>
      </c>
      <c r="H3715" s="88" t="str">
        <f t="shared" si="230"/>
        <v/>
      </c>
    </row>
    <row r="3716" spans="2:8" ht="11.25" customHeight="1" x14ac:dyDescent="0.2">
      <c r="B3716" s="91"/>
      <c r="C3716" s="92"/>
      <c r="D3716" s="293" t="str">
        <f t="shared" si="228"/>
        <v/>
      </c>
      <c r="E3716" s="91" t="str">
        <f t="shared" si="231"/>
        <v/>
      </c>
      <c r="F3716" s="295"/>
      <c r="G3716" s="88" t="str">
        <f t="shared" si="229"/>
        <v/>
      </c>
      <c r="H3716" s="88" t="str">
        <f t="shared" si="230"/>
        <v/>
      </c>
    </row>
    <row r="3717" spans="2:8" ht="11.25" customHeight="1" x14ac:dyDescent="0.2">
      <c r="B3717" s="91"/>
      <c r="C3717" s="92"/>
      <c r="D3717" s="293" t="str">
        <f t="shared" si="228"/>
        <v/>
      </c>
      <c r="E3717" s="91" t="str">
        <f t="shared" si="231"/>
        <v/>
      </c>
      <c r="F3717" s="295"/>
      <c r="G3717" s="88" t="str">
        <f t="shared" si="229"/>
        <v/>
      </c>
      <c r="H3717" s="88" t="str">
        <f t="shared" si="230"/>
        <v/>
      </c>
    </row>
    <row r="3718" spans="2:8" ht="11.25" customHeight="1" x14ac:dyDescent="0.2">
      <c r="B3718" s="91"/>
      <c r="C3718" s="92"/>
      <c r="D3718" s="293" t="str">
        <f t="shared" si="228"/>
        <v/>
      </c>
      <c r="E3718" s="91" t="str">
        <f t="shared" si="231"/>
        <v/>
      </c>
      <c r="F3718" s="295"/>
      <c r="G3718" s="88" t="str">
        <f t="shared" si="229"/>
        <v/>
      </c>
      <c r="H3718" s="88" t="str">
        <f t="shared" si="230"/>
        <v/>
      </c>
    </row>
    <row r="3719" spans="2:8" ht="11.25" customHeight="1" x14ac:dyDescent="0.2">
      <c r="B3719" s="91"/>
      <c r="C3719" s="92"/>
      <c r="D3719" s="293" t="str">
        <f t="shared" si="228"/>
        <v/>
      </c>
      <c r="E3719" s="91" t="str">
        <f t="shared" si="231"/>
        <v/>
      </c>
      <c r="F3719" s="295"/>
      <c r="G3719" s="88" t="str">
        <f t="shared" si="229"/>
        <v/>
      </c>
      <c r="H3719" s="88" t="str">
        <f t="shared" si="230"/>
        <v/>
      </c>
    </row>
    <row r="3720" spans="2:8" ht="11.25" customHeight="1" x14ac:dyDescent="0.2">
      <c r="B3720" s="91"/>
      <c r="C3720" s="92"/>
      <c r="D3720" s="293" t="str">
        <f t="shared" si="228"/>
        <v/>
      </c>
      <c r="E3720" s="91" t="str">
        <f t="shared" si="231"/>
        <v/>
      </c>
      <c r="F3720" s="295"/>
      <c r="G3720" s="88" t="str">
        <f t="shared" si="229"/>
        <v/>
      </c>
      <c r="H3720" s="88" t="str">
        <f t="shared" si="230"/>
        <v/>
      </c>
    </row>
    <row r="3721" spans="2:8" ht="11.25" customHeight="1" x14ac:dyDescent="0.2">
      <c r="B3721" s="91"/>
      <c r="C3721" s="92"/>
      <c r="D3721" s="293" t="str">
        <f t="shared" si="228"/>
        <v/>
      </c>
      <c r="E3721" s="91" t="str">
        <f t="shared" si="231"/>
        <v/>
      </c>
      <c r="F3721" s="295"/>
      <c r="G3721" s="88" t="str">
        <f t="shared" si="229"/>
        <v/>
      </c>
      <c r="H3721" s="88" t="str">
        <f t="shared" si="230"/>
        <v/>
      </c>
    </row>
    <row r="3722" spans="2:8" ht="11.25" customHeight="1" x14ac:dyDescent="0.2">
      <c r="B3722" s="91"/>
      <c r="C3722" s="92"/>
      <c r="D3722" s="293" t="str">
        <f t="shared" si="228"/>
        <v/>
      </c>
      <c r="E3722" s="91" t="str">
        <f t="shared" si="231"/>
        <v/>
      </c>
      <c r="F3722" s="295"/>
      <c r="G3722" s="88" t="str">
        <f t="shared" si="229"/>
        <v/>
      </c>
      <c r="H3722" s="88" t="str">
        <f t="shared" si="230"/>
        <v/>
      </c>
    </row>
    <row r="3723" spans="2:8" ht="11.25" customHeight="1" x14ac:dyDescent="0.2">
      <c r="B3723" s="91"/>
      <c r="C3723" s="92"/>
      <c r="D3723" s="293" t="str">
        <f t="shared" si="228"/>
        <v/>
      </c>
      <c r="E3723" s="91" t="str">
        <f t="shared" si="231"/>
        <v/>
      </c>
      <c r="F3723" s="295"/>
      <c r="G3723" s="88" t="str">
        <f t="shared" si="229"/>
        <v/>
      </c>
      <c r="H3723" s="88" t="str">
        <f t="shared" si="230"/>
        <v/>
      </c>
    </row>
    <row r="3724" spans="2:8" ht="11.25" customHeight="1" x14ac:dyDescent="0.2">
      <c r="B3724" s="91"/>
      <c r="C3724" s="92"/>
      <c r="D3724" s="293" t="str">
        <f t="shared" si="228"/>
        <v/>
      </c>
      <c r="E3724" s="91" t="str">
        <f t="shared" si="231"/>
        <v/>
      </c>
      <c r="F3724" s="295"/>
      <c r="G3724" s="88" t="str">
        <f t="shared" si="229"/>
        <v/>
      </c>
      <c r="H3724" s="88" t="str">
        <f t="shared" si="230"/>
        <v/>
      </c>
    </row>
    <row r="3725" spans="2:8" ht="11.25" customHeight="1" x14ac:dyDescent="0.2">
      <c r="B3725" s="91"/>
      <c r="C3725" s="92"/>
      <c r="D3725" s="293" t="str">
        <f t="shared" si="228"/>
        <v/>
      </c>
      <c r="E3725" s="91" t="str">
        <f t="shared" si="231"/>
        <v/>
      </c>
      <c r="F3725" s="295"/>
      <c r="G3725" s="88" t="str">
        <f t="shared" si="229"/>
        <v/>
      </c>
      <c r="H3725" s="88" t="str">
        <f t="shared" si="230"/>
        <v/>
      </c>
    </row>
    <row r="3726" spans="2:8" ht="11.25" customHeight="1" x14ac:dyDescent="0.2">
      <c r="B3726" s="91"/>
      <c r="C3726" s="92"/>
      <c r="D3726" s="293" t="str">
        <f t="shared" si="228"/>
        <v/>
      </c>
      <c r="E3726" s="91" t="str">
        <f t="shared" si="231"/>
        <v/>
      </c>
      <c r="F3726" s="295"/>
      <c r="G3726" s="88" t="str">
        <f t="shared" si="229"/>
        <v/>
      </c>
      <c r="H3726" s="88" t="str">
        <f t="shared" si="230"/>
        <v/>
      </c>
    </row>
    <row r="3727" spans="2:8" ht="11.25" customHeight="1" x14ac:dyDescent="0.2">
      <c r="B3727" s="91"/>
      <c r="C3727" s="92"/>
      <c r="D3727" s="293" t="str">
        <f t="shared" si="228"/>
        <v/>
      </c>
      <c r="E3727" s="91" t="str">
        <f t="shared" si="231"/>
        <v/>
      </c>
      <c r="F3727" s="295"/>
      <c r="G3727" s="88" t="str">
        <f t="shared" si="229"/>
        <v/>
      </c>
      <c r="H3727" s="88" t="str">
        <f t="shared" si="230"/>
        <v/>
      </c>
    </row>
    <row r="3728" spans="2:8" ht="11.25" customHeight="1" x14ac:dyDescent="0.2">
      <c r="B3728" s="91"/>
      <c r="C3728" s="92"/>
      <c r="D3728" s="293" t="str">
        <f t="shared" si="228"/>
        <v/>
      </c>
      <c r="E3728" s="91" t="str">
        <f t="shared" si="231"/>
        <v/>
      </c>
      <c r="F3728" s="295"/>
      <c r="G3728" s="88" t="str">
        <f t="shared" si="229"/>
        <v/>
      </c>
      <c r="H3728" s="88" t="str">
        <f t="shared" si="230"/>
        <v/>
      </c>
    </row>
    <row r="3729" spans="2:8" ht="11.25" customHeight="1" x14ac:dyDescent="0.2">
      <c r="B3729" s="91"/>
      <c r="C3729" s="92"/>
      <c r="D3729" s="293" t="str">
        <f t="shared" si="228"/>
        <v/>
      </c>
      <c r="E3729" s="91" t="str">
        <f t="shared" si="231"/>
        <v/>
      </c>
      <c r="F3729" s="295"/>
      <c r="G3729" s="88" t="str">
        <f t="shared" si="229"/>
        <v/>
      </c>
      <c r="H3729" s="88" t="str">
        <f t="shared" si="230"/>
        <v/>
      </c>
    </row>
    <row r="3730" spans="2:8" ht="11.25" customHeight="1" x14ac:dyDescent="0.2">
      <c r="B3730" s="91"/>
      <c r="C3730" s="92"/>
      <c r="D3730" s="293" t="str">
        <f t="shared" si="228"/>
        <v/>
      </c>
      <c r="E3730" s="91" t="str">
        <f t="shared" si="231"/>
        <v/>
      </c>
      <c r="F3730" s="295"/>
      <c r="G3730" s="88" t="str">
        <f t="shared" si="229"/>
        <v/>
      </c>
      <c r="H3730" s="88" t="str">
        <f t="shared" si="230"/>
        <v/>
      </c>
    </row>
    <row r="3731" spans="2:8" ht="11.25" customHeight="1" x14ac:dyDescent="0.2">
      <c r="B3731" s="91"/>
      <c r="C3731" s="92"/>
      <c r="D3731" s="293" t="str">
        <f t="shared" si="228"/>
        <v/>
      </c>
      <c r="E3731" s="91" t="str">
        <f t="shared" si="231"/>
        <v/>
      </c>
      <c r="F3731" s="295"/>
      <c r="G3731" s="88" t="str">
        <f t="shared" si="229"/>
        <v/>
      </c>
      <c r="H3731" s="88" t="str">
        <f t="shared" si="230"/>
        <v/>
      </c>
    </row>
    <row r="3732" spans="2:8" ht="11.25" customHeight="1" x14ac:dyDescent="0.2">
      <c r="B3732" s="91"/>
      <c r="C3732" s="92"/>
      <c r="D3732" s="293" t="str">
        <f t="shared" si="228"/>
        <v/>
      </c>
      <c r="E3732" s="91" t="str">
        <f t="shared" si="231"/>
        <v/>
      </c>
      <c r="F3732" s="295"/>
      <c r="G3732" s="88" t="str">
        <f t="shared" si="229"/>
        <v/>
      </c>
      <c r="H3732" s="88" t="str">
        <f t="shared" si="230"/>
        <v/>
      </c>
    </row>
    <row r="3733" spans="2:8" ht="11.25" customHeight="1" x14ac:dyDescent="0.2">
      <c r="B3733" s="91"/>
      <c r="C3733" s="92"/>
      <c r="D3733" s="293" t="str">
        <f t="shared" si="228"/>
        <v/>
      </c>
      <c r="E3733" s="91" t="str">
        <f t="shared" si="231"/>
        <v/>
      </c>
      <c r="F3733" s="295"/>
      <c r="G3733" s="88" t="str">
        <f t="shared" si="229"/>
        <v/>
      </c>
      <c r="H3733" s="88" t="str">
        <f t="shared" si="230"/>
        <v/>
      </c>
    </row>
    <row r="3734" spans="2:8" ht="11.25" customHeight="1" x14ac:dyDescent="0.2">
      <c r="B3734" s="91"/>
      <c r="C3734" s="92"/>
      <c r="D3734" s="293" t="str">
        <f t="shared" si="228"/>
        <v/>
      </c>
      <c r="E3734" s="91" t="str">
        <f t="shared" si="231"/>
        <v/>
      </c>
      <c r="F3734" s="295"/>
      <c r="G3734" s="88" t="str">
        <f t="shared" si="229"/>
        <v/>
      </c>
      <c r="H3734" s="88" t="str">
        <f t="shared" si="230"/>
        <v/>
      </c>
    </row>
    <row r="3735" spans="2:8" ht="11.25" customHeight="1" x14ac:dyDescent="0.2">
      <c r="B3735" s="91"/>
      <c r="C3735" s="92"/>
      <c r="D3735" s="293" t="str">
        <f t="shared" si="228"/>
        <v/>
      </c>
      <c r="E3735" s="91" t="str">
        <f t="shared" si="231"/>
        <v/>
      </c>
      <c r="F3735" s="295"/>
      <c r="G3735" s="88" t="str">
        <f t="shared" si="229"/>
        <v/>
      </c>
      <c r="H3735" s="88" t="str">
        <f t="shared" si="230"/>
        <v/>
      </c>
    </row>
    <row r="3736" spans="2:8" ht="11.25" customHeight="1" x14ac:dyDescent="0.2">
      <c r="B3736" s="91"/>
      <c r="C3736" s="92"/>
      <c r="D3736" s="293" t="str">
        <f t="shared" ref="D3736:D3799" si="232">IF($B3736="","","SP_LASTSALEPRICE")</f>
        <v/>
      </c>
      <c r="E3736" s="91" t="str">
        <f t="shared" si="231"/>
        <v/>
      </c>
      <c r="F3736" s="295"/>
      <c r="G3736" s="88" t="str">
        <f t="shared" ref="G3736:G3799" si="233">IF(OR($C3736="",$C3737=""),"",IFERROR((C3736/C3737-1)*100,0))</f>
        <v/>
      </c>
      <c r="H3736" s="88" t="str">
        <f t="shared" ref="H3736:H3799" si="234">IF(OR($F3736="",$F3737=""),"",IFERROR((F3736/F3737-1)*100,0))</f>
        <v/>
      </c>
    </row>
    <row r="3737" spans="2:8" ht="11.25" customHeight="1" x14ac:dyDescent="0.2">
      <c r="B3737" s="91"/>
      <c r="C3737" s="92"/>
      <c r="D3737" s="293" t="str">
        <f t="shared" si="232"/>
        <v/>
      </c>
      <c r="E3737" s="91" t="str">
        <f t="shared" ref="E3737:E3800" si="235">IF($B3737="","",IF(WEEKDAY($B3737,11)=6,$B3737-1,IF(WEEKDAY($B3737,11)=7,$B3737-2,$B3737)))</f>
        <v/>
      </c>
      <c r="F3737" s="295"/>
      <c r="G3737" s="88" t="str">
        <f t="shared" si="233"/>
        <v/>
      </c>
      <c r="H3737" s="88" t="str">
        <f t="shared" si="234"/>
        <v/>
      </c>
    </row>
    <row r="3738" spans="2:8" ht="11.25" customHeight="1" x14ac:dyDescent="0.2">
      <c r="B3738" s="91"/>
      <c r="C3738" s="92"/>
      <c r="D3738" s="293" t="str">
        <f t="shared" si="232"/>
        <v/>
      </c>
      <c r="E3738" s="91" t="str">
        <f t="shared" si="235"/>
        <v/>
      </c>
      <c r="F3738" s="295"/>
      <c r="G3738" s="88" t="str">
        <f t="shared" si="233"/>
        <v/>
      </c>
      <c r="H3738" s="88" t="str">
        <f t="shared" si="234"/>
        <v/>
      </c>
    </row>
    <row r="3739" spans="2:8" ht="11.25" customHeight="1" x14ac:dyDescent="0.2">
      <c r="B3739" s="91"/>
      <c r="C3739" s="92"/>
      <c r="D3739" s="293" t="str">
        <f t="shared" si="232"/>
        <v/>
      </c>
      <c r="E3739" s="91" t="str">
        <f t="shared" si="235"/>
        <v/>
      </c>
      <c r="F3739" s="295"/>
      <c r="G3739" s="88" t="str">
        <f t="shared" si="233"/>
        <v/>
      </c>
      <c r="H3739" s="88" t="str">
        <f t="shared" si="234"/>
        <v/>
      </c>
    </row>
    <row r="3740" spans="2:8" ht="11.25" customHeight="1" x14ac:dyDescent="0.2">
      <c r="B3740" s="91"/>
      <c r="C3740" s="92"/>
      <c r="D3740" s="293" t="str">
        <f t="shared" si="232"/>
        <v/>
      </c>
      <c r="E3740" s="91" t="str">
        <f t="shared" si="235"/>
        <v/>
      </c>
      <c r="F3740" s="295"/>
      <c r="G3740" s="88" t="str">
        <f t="shared" si="233"/>
        <v/>
      </c>
      <c r="H3740" s="88" t="str">
        <f t="shared" si="234"/>
        <v/>
      </c>
    </row>
    <row r="3741" spans="2:8" ht="11.25" customHeight="1" x14ac:dyDescent="0.2">
      <c r="B3741" s="91"/>
      <c r="C3741" s="92"/>
      <c r="D3741" s="293" t="str">
        <f t="shared" si="232"/>
        <v/>
      </c>
      <c r="E3741" s="91" t="str">
        <f t="shared" si="235"/>
        <v/>
      </c>
      <c r="F3741" s="295"/>
      <c r="G3741" s="88" t="str">
        <f t="shared" si="233"/>
        <v/>
      </c>
      <c r="H3741" s="88" t="str">
        <f t="shared" si="234"/>
        <v/>
      </c>
    </row>
    <row r="3742" spans="2:8" ht="11.25" customHeight="1" x14ac:dyDescent="0.2">
      <c r="B3742" s="91"/>
      <c r="C3742" s="92"/>
      <c r="D3742" s="293" t="str">
        <f t="shared" si="232"/>
        <v/>
      </c>
      <c r="E3742" s="91" t="str">
        <f t="shared" si="235"/>
        <v/>
      </c>
      <c r="F3742" s="295"/>
      <c r="G3742" s="88" t="str">
        <f t="shared" si="233"/>
        <v/>
      </c>
      <c r="H3742" s="88" t="str">
        <f t="shared" si="234"/>
        <v/>
      </c>
    </row>
    <row r="3743" spans="2:8" ht="11.25" customHeight="1" x14ac:dyDescent="0.2">
      <c r="B3743" s="91"/>
      <c r="C3743" s="92"/>
      <c r="D3743" s="293" t="str">
        <f t="shared" si="232"/>
        <v/>
      </c>
      <c r="E3743" s="91" t="str">
        <f t="shared" si="235"/>
        <v/>
      </c>
      <c r="F3743" s="295"/>
      <c r="G3743" s="88" t="str">
        <f t="shared" si="233"/>
        <v/>
      </c>
      <c r="H3743" s="88" t="str">
        <f t="shared" si="234"/>
        <v/>
      </c>
    </row>
    <row r="3744" spans="2:8" ht="11.25" customHeight="1" x14ac:dyDescent="0.2">
      <c r="B3744" s="91"/>
      <c r="C3744" s="92"/>
      <c r="D3744" s="293" t="str">
        <f t="shared" si="232"/>
        <v/>
      </c>
      <c r="E3744" s="91" t="str">
        <f t="shared" si="235"/>
        <v/>
      </c>
      <c r="F3744" s="295"/>
      <c r="G3744" s="88" t="str">
        <f t="shared" si="233"/>
        <v/>
      </c>
      <c r="H3744" s="88" t="str">
        <f t="shared" si="234"/>
        <v/>
      </c>
    </row>
    <row r="3745" spans="2:8" ht="11.25" customHeight="1" x14ac:dyDescent="0.2">
      <c r="B3745" s="91"/>
      <c r="C3745" s="92"/>
      <c r="D3745" s="293" t="str">
        <f t="shared" si="232"/>
        <v/>
      </c>
      <c r="E3745" s="91" t="str">
        <f t="shared" si="235"/>
        <v/>
      </c>
      <c r="F3745" s="295"/>
      <c r="G3745" s="88" t="str">
        <f t="shared" si="233"/>
        <v/>
      </c>
      <c r="H3745" s="88" t="str">
        <f t="shared" si="234"/>
        <v/>
      </c>
    </row>
    <row r="3746" spans="2:8" ht="11.25" customHeight="1" x14ac:dyDescent="0.2">
      <c r="B3746" s="91"/>
      <c r="C3746" s="92"/>
      <c r="D3746" s="293" t="str">
        <f t="shared" si="232"/>
        <v/>
      </c>
      <c r="E3746" s="91" t="str">
        <f t="shared" si="235"/>
        <v/>
      </c>
      <c r="F3746" s="295"/>
      <c r="G3746" s="88" t="str">
        <f t="shared" si="233"/>
        <v/>
      </c>
      <c r="H3746" s="88" t="str">
        <f t="shared" si="234"/>
        <v/>
      </c>
    </row>
    <row r="3747" spans="2:8" ht="11.25" customHeight="1" x14ac:dyDescent="0.2">
      <c r="B3747" s="91"/>
      <c r="C3747" s="92"/>
      <c r="D3747" s="293" t="str">
        <f t="shared" si="232"/>
        <v/>
      </c>
      <c r="E3747" s="91" t="str">
        <f t="shared" si="235"/>
        <v/>
      </c>
      <c r="F3747" s="295"/>
      <c r="G3747" s="88" t="str">
        <f t="shared" si="233"/>
        <v/>
      </c>
      <c r="H3747" s="88" t="str">
        <f t="shared" si="234"/>
        <v/>
      </c>
    </row>
    <row r="3748" spans="2:8" ht="11.25" customHeight="1" x14ac:dyDescent="0.2">
      <c r="B3748" s="91"/>
      <c r="C3748" s="92"/>
      <c r="D3748" s="293" t="str">
        <f t="shared" si="232"/>
        <v/>
      </c>
      <c r="E3748" s="91" t="str">
        <f t="shared" si="235"/>
        <v/>
      </c>
      <c r="F3748" s="295"/>
      <c r="G3748" s="88" t="str">
        <f t="shared" si="233"/>
        <v/>
      </c>
      <c r="H3748" s="88" t="str">
        <f t="shared" si="234"/>
        <v/>
      </c>
    </row>
    <row r="3749" spans="2:8" ht="11.25" customHeight="1" x14ac:dyDescent="0.2">
      <c r="B3749" s="91"/>
      <c r="C3749" s="92"/>
      <c r="D3749" s="293" t="str">
        <f t="shared" si="232"/>
        <v/>
      </c>
      <c r="E3749" s="91" t="str">
        <f t="shared" si="235"/>
        <v/>
      </c>
      <c r="F3749" s="295"/>
      <c r="G3749" s="88" t="str">
        <f t="shared" si="233"/>
        <v/>
      </c>
      <c r="H3749" s="88" t="str">
        <f t="shared" si="234"/>
        <v/>
      </c>
    </row>
    <row r="3750" spans="2:8" ht="11.25" customHeight="1" x14ac:dyDescent="0.2">
      <c r="B3750" s="91"/>
      <c r="C3750" s="92"/>
      <c r="D3750" s="293" t="str">
        <f t="shared" si="232"/>
        <v/>
      </c>
      <c r="E3750" s="91" t="str">
        <f t="shared" si="235"/>
        <v/>
      </c>
      <c r="F3750" s="295"/>
      <c r="G3750" s="88" t="str">
        <f t="shared" si="233"/>
        <v/>
      </c>
      <c r="H3750" s="88" t="str">
        <f t="shared" si="234"/>
        <v/>
      </c>
    </row>
    <row r="3751" spans="2:8" ht="11.25" customHeight="1" x14ac:dyDescent="0.2">
      <c r="B3751" s="91"/>
      <c r="C3751" s="92"/>
      <c r="D3751" s="293" t="str">
        <f t="shared" si="232"/>
        <v/>
      </c>
      <c r="E3751" s="91" t="str">
        <f t="shared" si="235"/>
        <v/>
      </c>
      <c r="F3751" s="295"/>
      <c r="G3751" s="88" t="str">
        <f t="shared" si="233"/>
        <v/>
      </c>
      <c r="H3751" s="88" t="str">
        <f t="shared" si="234"/>
        <v/>
      </c>
    </row>
    <row r="3752" spans="2:8" ht="11.25" customHeight="1" x14ac:dyDescent="0.2">
      <c r="B3752" s="91"/>
      <c r="C3752" s="92"/>
      <c r="D3752" s="293" t="str">
        <f t="shared" si="232"/>
        <v/>
      </c>
      <c r="E3752" s="91" t="str">
        <f t="shared" si="235"/>
        <v/>
      </c>
      <c r="F3752" s="295"/>
      <c r="G3752" s="88" t="str">
        <f t="shared" si="233"/>
        <v/>
      </c>
      <c r="H3752" s="88" t="str">
        <f t="shared" si="234"/>
        <v/>
      </c>
    </row>
    <row r="3753" spans="2:8" ht="11.25" customHeight="1" x14ac:dyDescent="0.2">
      <c r="B3753" s="91"/>
      <c r="C3753" s="92"/>
      <c r="D3753" s="293" t="str">
        <f t="shared" si="232"/>
        <v/>
      </c>
      <c r="E3753" s="91" t="str">
        <f t="shared" si="235"/>
        <v/>
      </c>
      <c r="F3753" s="295"/>
      <c r="G3753" s="88" t="str">
        <f t="shared" si="233"/>
        <v/>
      </c>
      <c r="H3753" s="88" t="str">
        <f t="shared" si="234"/>
        <v/>
      </c>
    </row>
    <row r="3754" spans="2:8" ht="11.25" customHeight="1" x14ac:dyDescent="0.2">
      <c r="B3754" s="91"/>
      <c r="C3754" s="92"/>
      <c r="D3754" s="293" t="str">
        <f t="shared" si="232"/>
        <v/>
      </c>
      <c r="E3754" s="91" t="str">
        <f t="shared" si="235"/>
        <v/>
      </c>
      <c r="F3754" s="295"/>
      <c r="G3754" s="88" t="str">
        <f t="shared" si="233"/>
        <v/>
      </c>
      <c r="H3754" s="88" t="str">
        <f t="shared" si="234"/>
        <v/>
      </c>
    </row>
    <row r="3755" spans="2:8" ht="11.25" customHeight="1" x14ac:dyDescent="0.2">
      <c r="B3755" s="91"/>
      <c r="C3755" s="92"/>
      <c r="D3755" s="293" t="str">
        <f t="shared" si="232"/>
        <v/>
      </c>
      <c r="E3755" s="91" t="str">
        <f t="shared" si="235"/>
        <v/>
      </c>
      <c r="F3755" s="295"/>
      <c r="G3755" s="88" t="str">
        <f t="shared" si="233"/>
        <v/>
      </c>
      <c r="H3755" s="88" t="str">
        <f t="shared" si="234"/>
        <v/>
      </c>
    </row>
    <row r="3756" spans="2:8" ht="11.25" customHeight="1" x14ac:dyDescent="0.2">
      <c r="B3756" s="91"/>
      <c r="C3756" s="92"/>
      <c r="D3756" s="293" t="str">
        <f t="shared" si="232"/>
        <v/>
      </c>
      <c r="E3756" s="91" t="str">
        <f t="shared" si="235"/>
        <v/>
      </c>
      <c r="F3756" s="295"/>
      <c r="G3756" s="88" t="str">
        <f t="shared" si="233"/>
        <v/>
      </c>
      <c r="H3756" s="88" t="str">
        <f t="shared" si="234"/>
        <v/>
      </c>
    </row>
    <row r="3757" spans="2:8" ht="11.25" customHeight="1" x14ac:dyDescent="0.2">
      <c r="B3757" s="91"/>
      <c r="C3757" s="92"/>
      <c r="D3757" s="293" t="str">
        <f t="shared" si="232"/>
        <v/>
      </c>
      <c r="E3757" s="91" t="str">
        <f t="shared" si="235"/>
        <v/>
      </c>
      <c r="F3757" s="295"/>
      <c r="G3757" s="88" t="str">
        <f t="shared" si="233"/>
        <v/>
      </c>
      <c r="H3757" s="88" t="str">
        <f t="shared" si="234"/>
        <v/>
      </c>
    </row>
    <row r="3758" spans="2:8" ht="11.25" customHeight="1" x14ac:dyDescent="0.2">
      <c r="B3758" s="91"/>
      <c r="C3758" s="92"/>
      <c r="D3758" s="293" t="str">
        <f t="shared" si="232"/>
        <v/>
      </c>
      <c r="E3758" s="91" t="str">
        <f t="shared" si="235"/>
        <v/>
      </c>
      <c r="F3758" s="295"/>
      <c r="G3758" s="88" t="str">
        <f t="shared" si="233"/>
        <v/>
      </c>
      <c r="H3758" s="88" t="str">
        <f t="shared" si="234"/>
        <v/>
      </c>
    </row>
    <row r="3759" spans="2:8" ht="11.25" customHeight="1" x14ac:dyDescent="0.2">
      <c r="B3759" s="91"/>
      <c r="C3759" s="92"/>
      <c r="D3759" s="293" t="str">
        <f t="shared" si="232"/>
        <v/>
      </c>
      <c r="E3759" s="91" t="str">
        <f t="shared" si="235"/>
        <v/>
      </c>
      <c r="F3759" s="295"/>
      <c r="G3759" s="88" t="str">
        <f t="shared" si="233"/>
        <v/>
      </c>
      <c r="H3759" s="88" t="str">
        <f t="shared" si="234"/>
        <v/>
      </c>
    </row>
    <row r="3760" spans="2:8" ht="11.25" customHeight="1" x14ac:dyDescent="0.2">
      <c r="B3760" s="91"/>
      <c r="C3760" s="92"/>
      <c r="D3760" s="293" t="str">
        <f t="shared" si="232"/>
        <v/>
      </c>
      <c r="E3760" s="91" t="str">
        <f t="shared" si="235"/>
        <v/>
      </c>
      <c r="F3760" s="295"/>
      <c r="G3760" s="88" t="str">
        <f t="shared" si="233"/>
        <v/>
      </c>
      <c r="H3760" s="88" t="str">
        <f t="shared" si="234"/>
        <v/>
      </c>
    </row>
    <row r="3761" spans="2:8" ht="11.25" customHeight="1" x14ac:dyDescent="0.2">
      <c r="B3761" s="91"/>
      <c r="C3761" s="92"/>
      <c r="D3761" s="293" t="str">
        <f t="shared" si="232"/>
        <v/>
      </c>
      <c r="E3761" s="91" t="str">
        <f t="shared" si="235"/>
        <v/>
      </c>
      <c r="F3761" s="295"/>
      <c r="G3761" s="88" t="str">
        <f t="shared" si="233"/>
        <v/>
      </c>
      <c r="H3761" s="88" t="str">
        <f t="shared" si="234"/>
        <v/>
      </c>
    </row>
    <row r="3762" spans="2:8" ht="11.25" customHeight="1" x14ac:dyDescent="0.2">
      <c r="B3762" s="91"/>
      <c r="C3762" s="92"/>
      <c r="D3762" s="293" t="str">
        <f t="shared" si="232"/>
        <v/>
      </c>
      <c r="E3762" s="91" t="str">
        <f t="shared" si="235"/>
        <v/>
      </c>
      <c r="F3762" s="295"/>
      <c r="G3762" s="88" t="str">
        <f t="shared" si="233"/>
        <v/>
      </c>
      <c r="H3762" s="88" t="str">
        <f t="shared" si="234"/>
        <v/>
      </c>
    </row>
    <row r="3763" spans="2:8" ht="11.25" customHeight="1" x14ac:dyDescent="0.2">
      <c r="B3763" s="91"/>
      <c r="C3763" s="92"/>
      <c r="D3763" s="293" t="str">
        <f t="shared" si="232"/>
        <v/>
      </c>
      <c r="E3763" s="91" t="str">
        <f t="shared" si="235"/>
        <v/>
      </c>
      <c r="F3763" s="295"/>
      <c r="G3763" s="88" t="str">
        <f t="shared" si="233"/>
        <v/>
      </c>
      <c r="H3763" s="88" t="str">
        <f t="shared" si="234"/>
        <v/>
      </c>
    </row>
    <row r="3764" spans="2:8" ht="11.25" customHeight="1" x14ac:dyDescent="0.2">
      <c r="B3764" s="91"/>
      <c r="C3764" s="92"/>
      <c r="D3764" s="293" t="str">
        <f t="shared" si="232"/>
        <v/>
      </c>
      <c r="E3764" s="91" t="str">
        <f t="shared" si="235"/>
        <v/>
      </c>
      <c r="F3764" s="295"/>
      <c r="G3764" s="88" t="str">
        <f t="shared" si="233"/>
        <v/>
      </c>
      <c r="H3764" s="88" t="str">
        <f t="shared" si="234"/>
        <v/>
      </c>
    </row>
    <row r="3765" spans="2:8" ht="11.25" customHeight="1" x14ac:dyDescent="0.2">
      <c r="B3765" s="91"/>
      <c r="C3765" s="92"/>
      <c r="D3765" s="293" t="str">
        <f t="shared" si="232"/>
        <v/>
      </c>
      <c r="E3765" s="91" t="str">
        <f t="shared" si="235"/>
        <v/>
      </c>
      <c r="F3765" s="295"/>
      <c r="G3765" s="88" t="str">
        <f t="shared" si="233"/>
        <v/>
      </c>
      <c r="H3765" s="88" t="str">
        <f t="shared" si="234"/>
        <v/>
      </c>
    </row>
    <row r="3766" spans="2:8" ht="11.25" customHeight="1" x14ac:dyDescent="0.2">
      <c r="B3766" s="91"/>
      <c r="C3766" s="92"/>
      <c r="D3766" s="293" t="str">
        <f t="shared" si="232"/>
        <v/>
      </c>
      <c r="E3766" s="91" t="str">
        <f t="shared" si="235"/>
        <v/>
      </c>
      <c r="F3766" s="295"/>
      <c r="G3766" s="88" t="str">
        <f t="shared" si="233"/>
        <v/>
      </c>
      <c r="H3766" s="88" t="str">
        <f t="shared" si="234"/>
        <v/>
      </c>
    </row>
    <row r="3767" spans="2:8" ht="11.25" customHeight="1" x14ac:dyDescent="0.2">
      <c r="B3767" s="91"/>
      <c r="C3767" s="92"/>
      <c r="D3767" s="293" t="str">
        <f t="shared" si="232"/>
        <v/>
      </c>
      <c r="E3767" s="91" t="str">
        <f t="shared" si="235"/>
        <v/>
      </c>
      <c r="F3767" s="295"/>
      <c r="G3767" s="88" t="str">
        <f t="shared" si="233"/>
        <v/>
      </c>
      <c r="H3767" s="88" t="str">
        <f t="shared" si="234"/>
        <v/>
      </c>
    </row>
    <row r="3768" spans="2:8" ht="11.25" customHeight="1" x14ac:dyDescent="0.2">
      <c r="B3768" s="91"/>
      <c r="C3768" s="92"/>
      <c r="D3768" s="293" t="str">
        <f t="shared" si="232"/>
        <v/>
      </c>
      <c r="E3768" s="91" t="str">
        <f t="shared" si="235"/>
        <v/>
      </c>
      <c r="F3768" s="295"/>
      <c r="G3768" s="88" t="str">
        <f t="shared" si="233"/>
        <v/>
      </c>
      <c r="H3768" s="88" t="str">
        <f t="shared" si="234"/>
        <v/>
      </c>
    </row>
    <row r="3769" spans="2:8" ht="11.25" customHeight="1" x14ac:dyDescent="0.2">
      <c r="B3769" s="91"/>
      <c r="C3769" s="92"/>
      <c r="D3769" s="293" t="str">
        <f t="shared" si="232"/>
        <v/>
      </c>
      <c r="E3769" s="91" t="str">
        <f t="shared" si="235"/>
        <v/>
      </c>
      <c r="F3769" s="295"/>
      <c r="G3769" s="88" t="str">
        <f t="shared" si="233"/>
        <v/>
      </c>
      <c r="H3769" s="88" t="str">
        <f t="shared" si="234"/>
        <v/>
      </c>
    </row>
    <row r="3770" spans="2:8" ht="11.25" customHeight="1" x14ac:dyDescent="0.2">
      <c r="B3770" s="91"/>
      <c r="C3770" s="92"/>
      <c r="D3770" s="293" t="str">
        <f t="shared" si="232"/>
        <v/>
      </c>
      <c r="E3770" s="91" t="str">
        <f t="shared" si="235"/>
        <v/>
      </c>
      <c r="F3770" s="295"/>
      <c r="G3770" s="88" t="str">
        <f t="shared" si="233"/>
        <v/>
      </c>
      <c r="H3770" s="88" t="str">
        <f t="shared" si="234"/>
        <v/>
      </c>
    </row>
    <row r="3771" spans="2:8" ht="11.25" customHeight="1" x14ac:dyDescent="0.2">
      <c r="B3771" s="91"/>
      <c r="C3771" s="92"/>
      <c r="D3771" s="293" t="str">
        <f t="shared" si="232"/>
        <v/>
      </c>
      <c r="E3771" s="91" t="str">
        <f t="shared" si="235"/>
        <v/>
      </c>
      <c r="F3771" s="295"/>
      <c r="G3771" s="88" t="str">
        <f t="shared" si="233"/>
        <v/>
      </c>
      <c r="H3771" s="88" t="str">
        <f t="shared" si="234"/>
        <v/>
      </c>
    </row>
    <row r="3772" spans="2:8" ht="11.25" customHeight="1" x14ac:dyDescent="0.2">
      <c r="B3772" s="91"/>
      <c r="C3772" s="92"/>
      <c r="D3772" s="293" t="str">
        <f t="shared" si="232"/>
        <v/>
      </c>
      <c r="E3772" s="91" t="str">
        <f t="shared" si="235"/>
        <v/>
      </c>
      <c r="F3772" s="295"/>
      <c r="G3772" s="88" t="str">
        <f t="shared" si="233"/>
        <v/>
      </c>
      <c r="H3772" s="88" t="str">
        <f t="shared" si="234"/>
        <v/>
      </c>
    </row>
    <row r="3773" spans="2:8" ht="11.25" customHeight="1" x14ac:dyDescent="0.2">
      <c r="B3773" s="91"/>
      <c r="C3773" s="92"/>
      <c r="D3773" s="293" t="str">
        <f t="shared" si="232"/>
        <v/>
      </c>
      <c r="E3773" s="91" t="str">
        <f t="shared" si="235"/>
        <v/>
      </c>
      <c r="F3773" s="295"/>
      <c r="G3773" s="88" t="str">
        <f t="shared" si="233"/>
        <v/>
      </c>
      <c r="H3773" s="88" t="str">
        <f t="shared" si="234"/>
        <v/>
      </c>
    </row>
    <row r="3774" spans="2:8" ht="11.25" customHeight="1" x14ac:dyDescent="0.2">
      <c r="B3774" s="91"/>
      <c r="C3774" s="92"/>
      <c r="D3774" s="293" t="str">
        <f t="shared" si="232"/>
        <v/>
      </c>
      <c r="E3774" s="91" t="str">
        <f t="shared" si="235"/>
        <v/>
      </c>
      <c r="F3774" s="295"/>
      <c r="G3774" s="88" t="str">
        <f t="shared" si="233"/>
        <v/>
      </c>
      <c r="H3774" s="88" t="str">
        <f t="shared" si="234"/>
        <v/>
      </c>
    </row>
    <row r="3775" spans="2:8" ht="11.25" customHeight="1" x14ac:dyDescent="0.2">
      <c r="B3775" s="91"/>
      <c r="C3775" s="92"/>
      <c r="D3775" s="293" t="str">
        <f t="shared" si="232"/>
        <v/>
      </c>
      <c r="E3775" s="91" t="str">
        <f t="shared" si="235"/>
        <v/>
      </c>
      <c r="F3775" s="295"/>
      <c r="G3775" s="88" t="str">
        <f t="shared" si="233"/>
        <v/>
      </c>
      <c r="H3775" s="88" t="str">
        <f t="shared" si="234"/>
        <v/>
      </c>
    </row>
    <row r="3776" spans="2:8" ht="11.25" customHeight="1" x14ac:dyDescent="0.2">
      <c r="B3776" s="91"/>
      <c r="C3776" s="92"/>
      <c r="D3776" s="293" t="str">
        <f t="shared" si="232"/>
        <v/>
      </c>
      <c r="E3776" s="91" t="str">
        <f t="shared" si="235"/>
        <v/>
      </c>
      <c r="F3776" s="295"/>
      <c r="G3776" s="88" t="str">
        <f t="shared" si="233"/>
        <v/>
      </c>
      <c r="H3776" s="88" t="str">
        <f t="shared" si="234"/>
        <v/>
      </c>
    </row>
    <row r="3777" spans="2:8" ht="11.25" customHeight="1" x14ac:dyDescent="0.2">
      <c r="B3777" s="91"/>
      <c r="C3777" s="92"/>
      <c r="D3777" s="293" t="str">
        <f t="shared" si="232"/>
        <v/>
      </c>
      <c r="E3777" s="91" t="str">
        <f t="shared" si="235"/>
        <v/>
      </c>
      <c r="F3777" s="295"/>
      <c r="G3777" s="88" t="str">
        <f t="shared" si="233"/>
        <v/>
      </c>
      <c r="H3777" s="88" t="str">
        <f t="shared" si="234"/>
        <v/>
      </c>
    </row>
    <row r="3778" spans="2:8" ht="11.25" customHeight="1" x14ac:dyDescent="0.2">
      <c r="B3778" s="91"/>
      <c r="C3778" s="92"/>
      <c r="D3778" s="293" t="str">
        <f t="shared" si="232"/>
        <v/>
      </c>
      <c r="E3778" s="91" t="str">
        <f t="shared" si="235"/>
        <v/>
      </c>
      <c r="F3778" s="295"/>
      <c r="G3778" s="88" t="str">
        <f t="shared" si="233"/>
        <v/>
      </c>
      <c r="H3778" s="88" t="str">
        <f t="shared" si="234"/>
        <v/>
      </c>
    </row>
    <row r="3779" spans="2:8" ht="11.25" customHeight="1" x14ac:dyDescent="0.2">
      <c r="B3779" s="91"/>
      <c r="C3779" s="92"/>
      <c r="D3779" s="293" t="str">
        <f t="shared" si="232"/>
        <v/>
      </c>
      <c r="E3779" s="91" t="str">
        <f t="shared" si="235"/>
        <v/>
      </c>
      <c r="F3779" s="295"/>
      <c r="G3779" s="88" t="str">
        <f t="shared" si="233"/>
        <v/>
      </c>
      <c r="H3779" s="88" t="str">
        <f t="shared" si="234"/>
        <v/>
      </c>
    </row>
    <row r="3780" spans="2:8" ht="11.25" customHeight="1" x14ac:dyDescent="0.2">
      <c r="B3780" s="91"/>
      <c r="C3780" s="92"/>
      <c r="D3780" s="293" t="str">
        <f t="shared" si="232"/>
        <v/>
      </c>
      <c r="E3780" s="91" t="str">
        <f t="shared" si="235"/>
        <v/>
      </c>
      <c r="F3780" s="295"/>
      <c r="G3780" s="88" t="str">
        <f t="shared" si="233"/>
        <v/>
      </c>
      <c r="H3780" s="88" t="str">
        <f t="shared" si="234"/>
        <v/>
      </c>
    </row>
    <row r="3781" spans="2:8" ht="11.25" customHeight="1" x14ac:dyDescent="0.2">
      <c r="B3781" s="91"/>
      <c r="C3781" s="92"/>
      <c r="D3781" s="293" t="str">
        <f t="shared" si="232"/>
        <v/>
      </c>
      <c r="E3781" s="91" t="str">
        <f t="shared" si="235"/>
        <v/>
      </c>
      <c r="F3781" s="295"/>
      <c r="G3781" s="88" t="str">
        <f t="shared" si="233"/>
        <v/>
      </c>
      <c r="H3781" s="88" t="str">
        <f t="shared" si="234"/>
        <v/>
      </c>
    </row>
    <row r="3782" spans="2:8" ht="11.25" customHeight="1" x14ac:dyDescent="0.2">
      <c r="B3782" s="91"/>
      <c r="C3782" s="92"/>
      <c r="D3782" s="293" t="str">
        <f t="shared" si="232"/>
        <v/>
      </c>
      <c r="E3782" s="91" t="str">
        <f t="shared" si="235"/>
        <v/>
      </c>
      <c r="F3782" s="295"/>
      <c r="G3782" s="88" t="str">
        <f t="shared" si="233"/>
        <v/>
      </c>
      <c r="H3782" s="88" t="str">
        <f t="shared" si="234"/>
        <v/>
      </c>
    </row>
    <row r="3783" spans="2:8" ht="11.25" customHeight="1" x14ac:dyDescent="0.2">
      <c r="B3783" s="91"/>
      <c r="C3783" s="92"/>
      <c r="D3783" s="293" t="str">
        <f t="shared" si="232"/>
        <v/>
      </c>
      <c r="E3783" s="91" t="str">
        <f t="shared" si="235"/>
        <v/>
      </c>
      <c r="F3783" s="295"/>
      <c r="G3783" s="88" t="str">
        <f t="shared" si="233"/>
        <v/>
      </c>
      <c r="H3783" s="88" t="str">
        <f t="shared" si="234"/>
        <v/>
      </c>
    </row>
    <row r="3784" spans="2:8" ht="11.25" customHeight="1" x14ac:dyDescent="0.2">
      <c r="B3784" s="91"/>
      <c r="C3784" s="92"/>
      <c r="D3784" s="293" t="str">
        <f t="shared" si="232"/>
        <v/>
      </c>
      <c r="E3784" s="91" t="str">
        <f t="shared" si="235"/>
        <v/>
      </c>
      <c r="F3784" s="295"/>
      <c r="G3784" s="88" t="str">
        <f t="shared" si="233"/>
        <v/>
      </c>
      <c r="H3784" s="88" t="str">
        <f t="shared" si="234"/>
        <v/>
      </c>
    </row>
    <row r="3785" spans="2:8" ht="11.25" customHeight="1" x14ac:dyDescent="0.2">
      <c r="B3785" s="91"/>
      <c r="C3785" s="92"/>
      <c r="D3785" s="293" t="str">
        <f t="shared" si="232"/>
        <v/>
      </c>
      <c r="E3785" s="91" t="str">
        <f t="shared" si="235"/>
        <v/>
      </c>
      <c r="F3785" s="295"/>
      <c r="G3785" s="88" t="str">
        <f t="shared" si="233"/>
        <v/>
      </c>
      <c r="H3785" s="88" t="str">
        <f t="shared" si="234"/>
        <v/>
      </c>
    </row>
    <row r="3786" spans="2:8" ht="11.25" customHeight="1" x14ac:dyDescent="0.2">
      <c r="B3786" s="91"/>
      <c r="C3786" s="92"/>
      <c r="D3786" s="293" t="str">
        <f t="shared" si="232"/>
        <v/>
      </c>
      <c r="E3786" s="91" t="str">
        <f t="shared" si="235"/>
        <v/>
      </c>
      <c r="F3786" s="295"/>
      <c r="G3786" s="88" t="str">
        <f t="shared" si="233"/>
        <v/>
      </c>
      <c r="H3786" s="88" t="str">
        <f t="shared" si="234"/>
        <v/>
      </c>
    </row>
    <row r="3787" spans="2:8" ht="11.25" customHeight="1" x14ac:dyDescent="0.2">
      <c r="B3787" s="91"/>
      <c r="C3787" s="92"/>
      <c r="D3787" s="293" t="str">
        <f t="shared" si="232"/>
        <v/>
      </c>
      <c r="E3787" s="91" t="str">
        <f t="shared" si="235"/>
        <v/>
      </c>
      <c r="F3787" s="295"/>
      <c r="G3787" s="88" t="str">
        <f t="shared" si="233"/>
        <v/>
      </c>
      <c r="H3787" s="88" t="str">
        <f t="shared" si="234"/>
        <v/>
      </c>
    </row>
    <row r="3788" spans="2:8" ht="11.25" customHeight="1" x14ac:dyDescent="0.2">
      <c r="B3788" s="91"/>
      <c r="C3788" s="92"/>
      <c r="D3788" s="293" t="str">
        <f t="shared" si="232"/>
        <v/>
      </c>
      <c r="E3788" s="91" t="str">
        <f t="shared" si="235"/>
        <v/>
      </c>
      <c r="F3788" s="295"/>
      <c r="G3788" s="88" t="str">
        <f t="shared" si="233"/>
        <v/>
      </c>
      <c r="H3788" s="88" t="str">
        <f t="shared" si="234"/>
        <v/>
      </c>
    </row>
    <row r="3789" spans="2:8" ht="11.25" customHeight="1" x14ac:dyDescent="0.2">
      <c r="B3789" s="91"/>
      <c r="C3789" s="92"/>
      <c r="D3789" s="293" t="str">
        <f t="shared" si="232"/>
        <v/>
      </c>
      <c r="E3789" s="91" t="str">
        <f t="shared" si="235"/>
        <v/>
      </c>
      <c r="F3789" s="295"/>
      <c r="G3789" s="88" t="str">
        <f t="shared" si="233"/>
        <v/>
      </c>
      <c r="H3789" s="88" t="str">
        <f t="shared" si="234"/>
        <v/>
      </c>
    </row>
    <row r="3790" spans="2:8" ht="11.25" customHeight="1" x14ac:dyDescent="0.2">
      <c r="B3790" s="91"/>
      <c r="C3790" s="92"/>
      <c r="D3790" s="293" t="str">
        <f t="shared" si="232"/>
        <v/>
      </c>
      <c r="E3790" s="91" t="str">
        <f t="shared" si="235"/>
        <v/>
      </c>
      <c r="F3790" s="295"/>
      <c r="G3790" s="88" t="str">
        <f t="shared" si="233"/>
        <v/>
      </c>
      <c r="H3790" s="88" t="str">
        <f t="shared" si="234"/>
        <v/>
      </c>
    </row>
    <row r="3791" spans="2:8" ht="11.25" customHeight="1" x14ac:dyDescent="0.2">
      <c r="B3791" s="91"/>
      <c r="C3791" s="92"/>
      <c r="D3791" s="293" t="str">
        <f t="shared" si="232"/>
        <v/>
      </c>
      <c r="E3791" s="91" t="str">
        <f t="shared" si="235"/>
        <v/>
      </c>
      <c r="F3791" s="295"/>
      <c r="G3791" s="88" t="str">
        <f t="shared" si="233"/>
        <v/>
      </c>
      <c r="H3791" s="88" t="str">
        <f t="shared" si="234"/>
        <v/>
      </c>
    </row>
    <row r="3792" spans="2:8" ht="11.25" customHeight="1" x14ac:dyDescent="0.2">
      <c r="B3792" s="91"/>
      <c r="C3792" s="92"/>
      <c r="D3792" s="293" t="str">
        <f t="shared" si="232"/>
        <v/>
      </c>
      <c r="E3792" s="91" t="str">
        <f t="shared" si="235"/>
        <v/>
      </c>
      <c r="F3792" s="295"/>
      <c r="G3792" s="88" t="str">
        <f t="shared" si="233"/>
        <v/>
      </c>
      <c r="H3792" s="88" t="str">
        <f t="shared" si="234"/>
        <v/>
      </c>
    </row>
    <row r="3793" spans="2:8" ht="11.25" customHeight="1" x14ac:dyDescent="0.2">
      <c r="B3793" s="91"/>
      <c r="C3793" s="92"/>
      <c r="D3793" s="293" t="str">
        <f t="shared" si="232"/>
        <v/>
      </c>
      <c r="E3793" s="91" t="str">
        <f t="shared" si="235"/>
        <v/>
      </c>
      <c r="F3793" s="295"/>
      <c r="G3793" s="88" t="str">
        <f t="shared" si="233"/>
        <v/>
      </c>
      <c r="H3793" s="88" t="str">
        <f t="shared" si="234"/>
        <v/>
      </c>
    </row>
    <row r="3794" spans="2:8" ht="11.25" customHeight="1" x14ac:dyDescent="0.2">
      <c r="B3794" s="91"/>
      <c r="C3794" s="92"/>
      <c r="D3794" s="293" t="str">
        <f t="shared" si="232"/>
        <v/>
      </c>
      <c r="E3794" s="91" t="str">
        <f t="shared" si="235"/>
        <v/>
      </c>
      <c r="F3794" s="295"/>
      <c r="G3794" s="88" t="str">
        <f t="shared" si="233"/>
        <v/>
      </c>
      <c r="H3794" s="88" t="str">
        <f t="shared" si="234"/>
        <v/>
      </c>
    </row>
    <row r="3795" spans="2:8" ht="11.25" customHeight="1" x14ac:dyDescent="0.2">
      <c r="B3795" s="91"/>
      <c r="C3795" s="92"/>
      <c r="D3795" s="293" t="str">
        <f t="shared" si="232"/>
        <v/>
      </c>
      <c r="E3795" s="91" t="str">
        <f t="shared" si="235"/>
        <v/>
      </c>
      <c r="F3795" s="295"/>
      <c r="G3795" s="88" t="str">
        <f t="shared" si="233"/>
        <v/>
      </c>
      <c r="H3795" s="88" t="str">
        <f t="shared" si="234"/>
        <v/>
      </c>
    </row>
    <row r="3796" spans="2:8" ht="11.25" customHeight="1" x14ac:dyDescent="0.2">
      <c r="B3796" s="91"/>
      <c r="C3796" s="92"/>
      <c r="D3796" s="293" t="str">
        <f t="shared" si="232"/>
        <v/>
      </c>
      <c r="E3796" s="91" t="str">
        <f t="shared" si="235"/>
        <v/>
      </c>
      <c r="F3796" s="295"/>
      <c r="G3796" s="88" t="str">
        <f t="shared" si="233"/>
        <v/>
      </c>
      <c r="H3796" s="88" t="str">
        <f t="shared" si="234"/>
        <v/>
      </c>
    </row>
    <row r="3797" spans="2:8" ht="11.25" customHeight="1" x14ac:dyDescent="0.2">
      <c r="B3797" s="91"/>
      <c r="C3797" s="92"/>
      <c r="D3797" s="293" t="str">
        <f t="shared" si="232"/>
        <v/>
      </c>
      <c r="E3797" s="91" t="str">
        <f t="shared" si="235"/>
        <v/>
      </c>
      <c r="F3797" s="295"/>
      <c r="G3797" s="88" t="str">
        <f t="shared" si="233"/>
        <v/>
      </c>
      <c r="H3797" s="88" t="str">
        <f t="shared" si="234"/>
        <v/>
      </c>
    </row>
    <row r="3798" spans="2:8" ht="11.25" customHeight="1" x14ac:dyDescent="0.2">
      <c r="B3798" s="91"/>
      <c r="C3798" s="92"/>
      <c r="D3798" s="293" t="str">
        <f t="shared" si="232"/>
        <v/>
      </c>
      <c r="E3798" s="91" t="str">
        <f t="shared" si="235"/>
        <v/>
      </c>
      <c r="F3798" s="295"/>
      <c r="G3798" s="88" t="str">
        <f t="shared" si="233"/>
        <v/>
      </c>
      <c r="H3798" s="88" t="str">
        <f t="shared" si="234"/>
        <v/>
      </c>
    </row>
    <row r="3799" spans="2:8" ht="11.25" customHeight="1" x14ac:dyDescent="0.2">
      <c r="B3799" s="91"/>
      <c r="C3799" s="92"/>
      <c r="D3799" s="293" t="str">
        <f t="shared" si="232"/>
        <v/>
      </c>
      <c r="E3799" s="91" t="str">
        <f t="shared" si="235"/>
        <v/>
      </c>
      <c r="F3799" s="295"/>
      <c r="G3799" s="88" t="str">
        <f t="shared" si="233"/>
        <v/>
      </c>
      <c r="H3799" s="88" t="str">
        <f t="shared" si="234"/>
        <v/>
      </c>
    </row>
    <row r="3800" spans="2:8" ht="11.25" customHeight="1" x14ac:dyDescent="0.2">
      <c r="B3800" s="91"/>
      <c r="C3800" s="92"/>
      <c r="D3800" s="293" t="str">
        <f t="shared" ref="D3800:D3863" si="236">IF($B3800="","","SP_LASTSALEPRICE")</f>
        <v/>
      </c>
      <c r="E3800" s="91" t="str">
        <f t="shared" si="235"/>
        <v/>
      </c>
      <c r="F3800" s="295"/>
      <c r="G3800" s="88" t="str">
        <f t="shared" ref="G3800:G3863" si="237">IF(OR($C3800="",$C3801=""),"",IFERROR((C3800/C3801-1)*100,0))</f>
        <v/>
      </c>
      <c r="H3800" s="88" t="str">
        <f t="shared" ref="H3800:H3863" si="238">IF(OR($F3800="",$F3801=""),"",IFERROR((F3800/F3801-1)*100,0))</f>
        <v/>
      </c>
    </row>
    <row r="3801" spans="2:8" ht="11.25" customHeight="1" x14ac:dyDescent="0.2">
      <c r="B3801" s="91"/>
      <c r="C3801" s="92"/>
      <c r="D3801" s="293" t="str">
        <f t="shared" si="236"/>
        <v/>
      </c>
      <c r="E3801" s="91" t="str">
        <f t="shared" ref="E3801:E3864" si="239">IF($B3801="","",IF(WEEKDAY($B3801,11)=6,$B3801-1,IF(WEEKDAY($B3801,11)=7,$B3801-2,$B3801)))</f>
        <v/>
      </c>
      <c r="F3801" s="295"/>
      <c r="G3801" s="88" t="str">
        <f t="shared" si="237"/>
        <v/>
      </c>
      <c r="H3801" s="88" t="str">
        <f t="shared" si="238"/>
        <v/>
      </c>
    </row>
    <row r="3802" spans="2:8" ht="11.25" customHeight="1" x14ac:dyDescent="0.2">
      <c r="B3802" s="91"/>
      <c r="C3802" s="92"/>
      <c r="D3802" s="293" t="str">
        <f t="shared" si="236"/>
        <v/>
      </c>
      <c r="E3802" s="91" t="str">
        <f t="shared" si="239"/>
        <v/>
      </c>
      <c r="F3802" s="295"/>
      <c r="G3802" s="88" t="str">
        <f t="shared" si="237"/>
        <v/>
      </c>
      <c r="H3802" s="88" t="str">
        <f t="shared" si="238"/>
        <v/>
      </c>
    </row>
    <row r="3803" spans="2:8" ht="11.25" customHeight="1" x14ac:dyDescent="0.2">
      <c r="B3803" s="91"/>
      <c r="C3803" s="92"/>
      <c r="D3803" s="293" t="str">
        <f t="shared" si="236"/>
        <v/>
      </c>
      <c r="E3803" s="91" t="str">
        <f t="shared" si="239"/>
        <v/>
      </c>
      <c r="F3803" s="295"/>
      <c r="G3803" s="88" t="str">
        <f t="shared" si="237"/>
        <v/>
      </c>
      <c r="H3803" s="88" t="str">
        <f t="shared" si="238"/>
        <v/>
      </c>
    </row>
    <row r="3804" spans="2:8" ht="11.25" customHeight="1" x14ac:dyDescent="0.2">
      <c r="B3804" s="91"/>
      <c r="C3804" s="92"/>
      <c r="D3804" s="293" t="str">
        <f t="shared" si="236"/>
        <v/>
      </c>
      <c r="E3804" s="91" t="str">
        <f t="shared" si="239"/>
        <v/>
      </c>
      <c r="F3804" s="295"/>
      <c r="G3804" s="88" t="str">
        <f t="shared" si="237"/>
        <v/>
      </c>
      <c r="H3804" s="88" t="str">
        <f t="shared" si="238"/>
        <v/>
      </c>
    </row>
    <row r="3805" spans="2:8" ht="11.25" customHeight="1" x14ac:dyDescent="0.2">
      <c r="B3805" s="91"/>
      <c r="C3805" s="92"/>
      <c r="D3805" s="293" t="str">
        <f t="shared" si="236"/>
        <v/>
      </c>
      <c r="E3805" s="91" t="str">
        <f t="shared" si="239"/>
        <v/>
      </c>
      <c r="F3805" s="295"/>
      <c r="G3805" s="88" t="str">
        <f t="shared" si="237"/>
        <v/>
      </c>
      <c r="H3805" s="88" t="str">
        <f t="shared" si="238"/>
        <v/>
      </c>
    </row>
    <row r="3806" spans="2:8" ht="11.25" customHeight="1" x14ac:dyDescent="0.2">
      <c r="B3806" s="91"/>
      <c r="C3806" s="92"/>
      <c r="D3806" s="293" t="str">
        <f t="shared" si="236"/>
        <v/>
      </c>
      <c r="E3806" s="91" t="str">
        <f t="shared" si="239"/>
        <v/>
      </c>
      <c r="F3806" s="295"/>
      <c r="G3806" s="88" t="str">
        <f t="shared" si="237"/>
        <v/>
      </c>
      <c r="H3806" s="88" t="str">
        <f t="shared" si="238"/>
        <v/>
      </c>
    </row>
    <row r="3807" spans="2:8" ht="11.25" customHeight="1" x14ac:dyDescent="0.2">
      <c r="B3807" s="91"/>
      <c r="C3807" s="92"/>
      <c r="D3807" s="293" t="str">
        <f t="shared" si="236"/>
        <v/>
      </c>
      <c r="E3807" s="91" t="str">
        <f t="shared" si="239"/>
        <v/>
      </c>
      <c r="F3807" s="295"/>
      <c r="G3807" s="88" t="str">
        <f t="shared" si="237"/>
        <v/>
      </c>
      <c r="H3807" s="88" t="str">
        <f t="shared" si="238"/>
        <v/>
      </c>
    </row>
    <row r="3808" spans="2:8" ht="11.25" customHeight="1" x14ac:dyDescent="0.2">
      <c r="B3808" s="91"/>
      <c r="C3808" s="92"/>
      <c r="D3808" s="293" t="str">
        <f t="shared" si="236"/>
        <v/>
      </c>
      <c r="E3808" s="91" t="str">
        <f t="shared" si="239"/>
        <v/>
      </c>
      <c r="F3808" s="295"/>
      <c r="G3808" s="88" t="str">
        <f t="shared" si="237"/>
        <v/>
      </c>
      <c r="H3808" s="88" t="str">
        <f t="shared" si="238"/>
        <v/>
      </c>
    </row>
    <row r="3809" spans="2:8" ht="11.25" customHeight="1" x14ac:dyDescent="0.2">
      <c r="B3809" s="91"/>
      <c r="C3809" s="92"/>
      <c r="D3809" s="293" t="str">
        <f t="shared" si="236"/>
        <v/>
      </c>
      <c r="E3809" s="91" t="str">
        <f t="shared" si="239"/>
        <v/>
      </c>
      <c r="F3809" s="295"/>
      <c r="G3809" s="88" t="str">
        <f t="shared" si="237"/>
        <v/>
      </c>
      <c r="H3809" s="88" t="str">
        <f t="shared" si="238"/>
        <v/>
      </c>
    </row>
    <row r="3810" spans="2:8" ht="11.25" customHeight="1" x14ac:dyDescent="0.2">
      <c r="B3810" s="91"/>
      <c r="C3810" s="92"/>
      <c r="D3810" s="293" t="str">
        <f t="shared" si="236"/>
        <v/>
      </c>
      <c r="E3810" s="91" t="str">
        <f t="shared" si="239"/>
        <v/>
      </c>
      <c r="F3810" s="295"/>
      <c r="G3810" s="88" t="str">
        <f t="shared" si="237"/>
        <v/>
      </c>
      <c r="H3810" s="88" t="str">
        <f t="shared" si="238"/>
        <v/>
      </c>
    </row>
    <row r="3811" spans="2:8" ht="11.25" customHeight="1" x14ac:dyDescent="0.2">
      <c r="B3811" s="91"/>
      <c r="C3811" s="92"/>
      <c r="D3811" s="293" t="str">
        <f t="shared" si="236"/>
        <v/>
      </c>
      <c r="E3811" s="91" t="str">
        <f t="shared" si="239"/>
        <v/>
      </c>
      <c r="F3811" s="295"/>
      <c r="G3811" s="88" t="str">
        <f t="shared" si="237"/>
        <v/>
      </c>
      <c r="H3811" s="88" t="str">
        <f t="shared" si="238"/>
        <v/>
      </c>
    </row>
    <row r="3812" spans="2:8" ht="11.25" customHeight="1" x14ac:dyDescent="0.2">
      <c r="B3812" s="91"/>
      <c r="C3812" s="92"/>
      <c r="D3812" s="293" t="str">
        <f t="shared" si="236"/>
        <v/>
      </c>
      <c r="E3812" s="91" t="str">
        <f t="shared" si="239"/>
        <v/>
      </c>
      <c r="F3812" s="295"/>
      <c r="G3812" s="88" t="str">
        <f t="shared" si="237"/>
        <v/>
      </c>
      <c r="H3812" s="88" t="str">
        <f t="shared" si="238"/>
        <v/>
      </c>
    </row>
    <row r="3813" spans="2:8" ht="11.25" customHeight="1" x14ac:dyDescent="0.2">
      <c r="B3813" s="91"/>
      <c r="C3813" s="92"/>
      <c r="D3813" s="293" t="str">
        <f t="shared" si="236"/>
        <v/>
      </c>
      <c r="E3813" s="91" t="str">
        <f t="shared" si="239"/>
        <v/>
      </c>
      <c r="F3813" s="295"/>
      <c r="G3813" s="88" t="str">
        <f t="shared" si="237"/>
        <v/>
      </c>
      <c r="H3813" s="88" t="str">
        <f t="shared" si="238"/>
        <v/>
      </c>
    </row>
    <row r="3814" spans="2:8" ht="11.25" customHeight="1" x14ac:dyDescent="0.2">
      <c r="B3814" s="91"/>
      <c r="C3814" s="92"/>
      <c r="D3814" s="293" t="str">
        <f t="shared" si="236"/>
        <v/>
      </c>
      <c r="E3814" s="91" t="str">
        <f t="shared" si="239"/>
        <v/>
      </c>
      <c r="F3814" s="295"/>
      <c r="G3814" s="88" t="str">
        <f t="shared" si="237"/>
        <v/>
      </c>
      <c r="H3814" s="88" t="str">
        <f t="shared" si="238"/>
        <v/>
      </c>
    </row>
    <row r="3815" spans="2:8" ht="11.25" customHeight="1" x14ac:dyDescent="0.2">
      <c r="B3815" s="91"/>
      <c r="C3815" s="92"/>
      <c r="D3815" s="293" t="str">
        <f t="shared" si="236"/>
        <v/>
      </c>
      <c r="E3815" s="91" t="str">
        <f t="shared" si="239"/>
        <v/>
      </c>
      <c r="F3815" s="295"/>
      <c r="G3815" s="88" t="str">
        <f t="shared" si="237"/>
        <v/>
      </c>
      <c r="H3815" s="88" t="str">
        <f t="shared" si="238"/>
        <v/>
      </c>
    </row>
    <row r="3816" spans="2:8" ht="11.25" customHeight="1" x14ac:dyDescent="0.2">
      <c r="B3816" s="91"/>
      <c r="C3816" s="92"/>
      <c r="D3816" s="293" t="str">
        <f t="shared" si="236"/>
        <v/>
      </c>
      <c r="E3816" s="91" t="str">
        <f t="shared" si="239"/>
        <v/>
      </c>
      <c r="F3816" s="295"/>
      <c r="G3816" s="88" t="str">
        <f t="shared" si="237"/>
        <v/>
      </c>
      <c r="H3816" s="88" t="str">
        <f t="shared" si="238"/>
        <v/>
      </c>
    </row>
    <row r="3817" spans="2:8" ht="11.25" customHeight="1" x14ac:dyDescent="0.2">
      <c r="B3817" s="91"/>
      <c r="C3817" s="92"/>
      <c r="D3817" s="293" t="str">
        <f t="shared" si="236"/>
        <v/>
      </c>
      <c r="E3817" s="91" t="str">
        <f t="shared" si="239"/>
        <v/>
      </c>
      <c r="F3817" s="295"/>
      <c r="G3817" s="88" t="str">
        <f t="shared" si="237"/>
        <v/>
      </c>
      <c r="H3817" s="88" t="str">
        <f t="shared" si="238"/>
        <v/>
      </c>
    </row>
    <row r="3818" spans="2:8" ht="11.25" customHeight="1" x14ac:dyDescent="0.2">
      <c r="B3818" s="91"/>
      <c r="C3818" s="92"/>
      <c r="D3818" s="293" t="str">
        <f t="shared" si="236"/>
        <v/>
      </c>
      <c r="E3818" s="91" t="str">
        <f t="shared" si="239"/>
        <v/>
      </c>
      <c r="F3818" s="295"/>
      <c r="G3818" s="88" t="str">
        <f t="shared" si="237"/>
        <v/>
      </c>
      <c r="H3818" s="88" t="str">
        <f t="shared" si="238"/>
        <v/>
      </c>
    </row>
    <row r="3819" spans="2:8" ht="11.25" customHeight="1" x14ac:dyDescent="0.2">
      <c r="B3819" s="91"/>
      <c r="C3819" s="92"/>
      <c r="D3819" s="293" t="str">
        <f t="shared" si="236"/>
        <v/>
      </c>
      <c r="E3819" s="91" t="str">
        <f t="shared" si="239"/>
        <v/>
      </c>
      <c r="F3819" s="295"/>
      <c r="G3819" s="88" t="str">
        <f t="shared" si="237"/>
        <v/>
      </c>
      <c r="H3819" s="88" t="str">
        <f t="shared" si="238"/>
        <v/>
      </c>
    </row>
    <row r="3820" spans="2:8" ht="11.25" customHeight="1" x14ac:dyDescent="0.2">
      <c r="B3820" s="91"/>
      <c r="C3820" s="92"/>
      <c r="D3820" s="293" t="str">
        <f t="shared" si="236"/>
        <v/>
      </c>
      <c r="E3820" s="91" t="str">
        <f t="shared" si="239"/>
        <v/>
      </c>
      <c r="F3820" s="295"/>
      <c r="G3820" s="88" t="str">
        <f t="shared" si="237"/>
        <v/>
      </c>
      <c r="H3820" s="88" t="str">
        <f t="shared" si="238"/>
        <v/>
      </c>
    </row>
    <row r="3821" spans="2:8" ht="11.25" customHeight="1" x14ac:dyDescent="0.2">
      <c r="B3821" s="91"/>
      <c r="C3821" s="92"/>
      <c r="D3821" s="293" t="str">
        <f t="shared" si="236"/>
        <v/>
      </c>
      <c r="E3821" s="91" t="str">
        <f t="shared" si="239"/>
        <v/>
      </c>
      <c r="F3821" s="295"/>
      <c r="G3821" s="88" t="str">
        <f t="shared" si="237"/>
        <v/>
      </c>
      <c r="H3821" s="88" t="str">
        <f t="shared" si="238"/>
        <v/>
      </c>
    </row>
    <row r="3822" spans="2:8" ht="11.25" customHeight="1" x14ac:dyDescent="0.2">
      <c r="B3822" s="91"/>
      <c r="C3822" s="92"/>
      <c r="D3822" s="293" t="str">
        <f t="shared" si="236"/>
        <v/>
      </c>
      <c r="E3822" s="91" t="str">
        <f t="shared" si="239"/>
        <v/>
      </c>
      <c r="F3822" s="295"/>
      <c r="G3822" s="88" t="str">
        <f t="shared" si="237"/>
        <v/>
      </c>
      <c r="H3822" s="88" t="str">
        <f t="shared" si="238"/>
        <v/>
      </c>
    </row>
    <row r="3823" spans="2:8" ht="11.25" customHeight="1" x14ac:dyDescent="0.2">
      <c r="B3823" s="91"/>
      <c r="C3823" s="92"/>
      <c r="D3823" s="293" t="str">
        <f t="shared" si="236"/>
        <v/>
      </c>
      <c r="E3823" s="91" t="str">
        <f t="shared" si="239"/>
        <v/>
      </c>
      <c r="F3823" s="295"/>
      <c r="G3823" s="88" t="str">
        <f t="shared" si="237"/>
        <v/>
      </c>
      <c r="H3823" s="88" t="str">
        <f t="shared" si="238"/>
        <v/>
      </c>
    </row>
    <row r="3824" spans="2:8" ht="11.25" customHeight="1" x14ac:dyDescent="0.2">
      <c r="B3824" s="91"/>
      <c r="C3824" s="92"/>
      <c r="D3824" s="293" t="str">
        <f t="shared" si="236"/>
        <v/>
      </c>
      <c r="E3824" s="91" t="str">
        <f t="shared" si="239"/>
        <v/>
      </c>
      <c r="F3824" s="295"/>
      <c r="G3824" s="88" t="str">
        <f t="shared" si="237"/>
        <v/>
      </c>
      <c r="H3824" s="88" t="str">
        <f t="shared" si="238"/>
        <v/>
      </c>
    </row>
    <row r="3825" spans="2:8" ht="11.25" customHeight="1" x14ac:dyDescent="0.2">
      <c r="B3825" s="91"/>
      <c r="C3825" s="92"/>
      <c r="D3825" s="293" t="str">
        <f t="shared" si="236"/>
        <v/>
      </c>
      <c r="E3825" s="91" t="str">
        <f t="shared" si="239"/>
        <v/>
      </c>
      <c r="F3825" s="295"/>
      <c r="G3825" s="88" t="str">
        <f t="shared" si="237"/>
        <v/>
      </c>
      <c r="H3825" s="88" t="str">
        <f t="shared" si="238"/>
        <v/>
      </c>
    </row>
    <row r="3826" spans="2:8" ht="11.25" customHeight="1" x14ac:dyDescent="0.2">
      <c r="B3826" s="91"/>
      <c r="C3826" s="92"/>
      <c r="D3826" s="293" t="str">
        <f t="shared" si="236"/>
        <v/>
      </c>
      <c r="E3826" s="91" t="str">
        <f t="shared" si="239"/>
        <v/>
      </c>
      <c r="F3826" s="295"/>
      <c r="G3826" s="88" t="str">
        <f t="shared" si="237"/>
        <v/>
      </c>
      <c r="H3826" s="88" t="str">
        <f t="shared" si="238"/>
        <v/>
      </c>
    </row>
    <row r="3827" spans="2:8" ht="11.25" customHeight="1" x14ac:dyDescent="0.2">
      <c r="B3827" s="91"/>
      <c r="C3827" s="92"/>
      <c r="D3827" s="293" t="str">
        <f t="shared" si="236"/>
        <v/>
      </c>
      <c r="E3827" s="91" t="str">
        <f t="shared" si="239"/>
        <v/>
      </c>
      <c r="F3827" s="295"/>
      <c r="G3827" s="88" t="str">
        <f t="shared" si="237"/>
        <v/>
      </c>
      <c r="H3827" s="88" t="str">
        <f t="shared" si="238"/>
        <v/>
      </c>
    </row>
    <row r="3828" spans="2:8" ht="11.25" customHeight="1" x14ac:dyDescent="0.2">
      <c r="B3828" s="91"/>
      <c r="C3828" s="92"/>
      <c r="D3828" s="293" t="str">
        <f t="shared" si="236"/>
        <v/>
      </c>
      <c r="E3828" s="91" t="str">
        <f t="shared" si="239"/>
        <v/>
      </c>
      <c r="F3828" s="295"/>
      <c r="G3828" s="88" t="str">
        <f t="shared" si="237"/>
        <v/>
      </c>
      <c r="H3828" s="88" t="str">
        <f t="shared" si="238"/>
        <v/>
      </c>
    </row>
    <row r="3829" spans="2:8" ht="11.25" customHeight="1" x14ac:dyDescent="0.2">
      <c r="B3829" s="91"/>
      <c r="C3829" s="92"/>
      <c r="D3829" s="293" t="str">
        <f t="shared" si="236"/>
        <v/>
      </c>
      <c r="E3829" s="91" t="str">
        <f t="shared" si="239"/>
        <v/>
      </c>
      <c r="F3829" s="295"/>
      <c r="G3829" s="88" t="str">
        <f t="shared" si="237"/>
        <v/>
      </c>
      <c r="H3829" s="88" t="str">
        <f t="shared" si="238"/>
        <v/>
      </c>
    </row>
    <row r="3830" spans="2:8" ht="11.25" customHeight="1" x14ac:dyDescent="0.2">
      <c r="B3830" s="91"/>
      <c r="C3830" s="92"/>
      <c r="D3830" s="293" t="str">
        <f t="shared" si="236"/>
        <v/>
      </c>
      <c r="E3830" s="91" t="str">
        <f t="shared" si="239"/>
        <v/>
      </c>
      <c r="F3830" s="295"/>
      <c r="G3830" s="88" t="str">
        <f t="shared" si="237"/>
        <v/>
      </c>
      <c r="H3830" s="88" t="str">
        <f t="shared" si="238"/>
        <v/>
      </c>
    </row>
    <row r="3831" spans="2:8" ht="11.25" customHeight="1" x14ac:dyDescent="0.2">
      <c r="B3831" s="91"/>
      <c r="C3831" s="92"/>
      <c r="D3831" s="293" t="str">
        <f t="shared" si="236"/>
        <v/>
      </c>
      <c r="E3831" s="91" t="str">
        <f t="shared" si="239"/>
        <v/>
      </c>
      <c r="F3831" s="295"/>
      <c r="G3831" s="88" t="str">
        <f t="shared" si="237"/>
        <v/>
      </c>
      <c r="H3831" s="88" t="str">
        <f t="shared" si="238"/>
        <v/>
      </c>
    </row>
    <row r="3832" spans="2:8" ht="11.25" customHeight="1" x14ac:dyDescent="0.2">
      <c r="B3832" s="91"/>
      <c r="C3832" s="92"/>
      <c r="D3832" s="293" t="str">
        <f t="shared" si="236"/>
        <v/>
      </c>
      <c r="E3832" s="91" t="str">
        <f t="shared" si="239"/>
        <v/>
      </c>
      <c r="F3832" s="295"/>
      <c r="G3832" s="88" t="str">
        <f t="shared" si="237"/>
        <v/>
      </c>
      <c r="H3832" s="88" t="str">
        <f t="shared" si="238"/>
        <v/>
      </c>
    </row>
    <row r="3833" spans="2:8" ht="11.25" customHeight="1" x14ac:dyDescent="0.2">
      <c r="B3833" s="91"/>
      <c r="C3833" s="92"/>
      <c r="D3833" s="293" t="str">
        <f t="shared" si="236"/>
        <v/>
      </c>
      <c r="E3833" s="91" t="str">
        <f t="shared" si="239"/>
        <v/>
      </c>
      <c r="F3833" s="295"/>
      <c r="G3833" s="88" t="str">
        <f t="shared" si="237"/>
        <v/>
      </c>
      <c r="H3833" s="88" t="str">
        <f t="shared" si="238"/>
        <v/>
      </c>
    </row>
    <row r="3834" spans="2:8" ht="11.25" customHeight="1" x14ac:dyDescent="0.2">
      <c r="B3834" s="91"/>
      <c r="C3834" s="92"/>
      <c r="D3834" s="293" t="str">
        <f t="shared" si="236"/>
        <v/>
      </c>
      <c r="E3834" s="91" t="str">
        <f t="shared" si="239"/>
        <v/>
      </c>
      <c r="F3834" s="295"/>
      <c r="G3834" s="88" t="str">
        <f t="shared" si="237"/>
        <v/>
      </c>
      <c r="H3834" s="88" t="str">
        <f t="shared" si="238"/>
        <v/>
      </c>
    </row>
    <row r="3835" spans="2:8" ht="11.25" customHeight="1" x14ac:dyDescent="0.2">
      <c r="B3835" s="91"/>
      <c r="C3835" s="92"/>
      <c r="D3835" s="293" t="str">
        <f t="shared" si="236"/>
        <v/>
      </c>
      <c r="E3835" s="91" t="str">
        <f t="shared" si="239"/>
        <v/>
      </c>
      <c r="F3835" s="295"/>
      <c r="G3835" s="88" t="str">
        <f t="shared" si="237"/>
        <v/>
      </c>
      <c r="H3835" s="88" t="str">
        <f t="shared" si="238"/>
        <v/>
      </c>
    </row>
    <row r="3836" spans="2:8" ht="11.25" customHeight="1" x14ac:dyDescent="0.2">
      <c r="B3836" s="91"/>
      <c r="C3836" s="92"/>
      <c r="D3836" s="293" t="str">
        <f t="shared" si="236"/>
        <v/>
      </c>
      <c r="E3836" s="91" t="str">
        <f t="shared" si="239"/>
        <v/>
      </c>
      <c r="F3836" s="295"/>
      <c r="G3836" s="88" t="str">
        <f t="shared" si="237"/>
        <v/>
      </c>
      <c r="H3836" s="88" t="str">
        <f t="shared" si="238"/>
        <v/>
      </c>
    </row>
    <row r="3837" spans="2:8" ht="11.25" customHeight="1" x14ac:dyDescent="0.2">
      <c r="B3837" s="91"/>
      <c r="C3837" s="92"/>
      <c r="D3837" s="293" t="str">
        <f t="shared" si="236"/>
        <v/>
      </c>
      <c r="E3837" s="91" t="str">
        <f t="shared" si="239"/>
        <v/>
      </c>
      <c r="F3837" s="295"/>
      <c r="G3837" s="88" t="str">
        <f t="shared" si="237"/>
        <v/>
      </c>
      <c r="H3837" s="88" t="str">
        <f t="shared" si="238"/>
        <v/>
      </c>
    </row>
    <row r="3838" spans="2:8" ht="11.25" customHeight="1" x14ac:dyDescent="0.2">
      <c r="B3838" s="91"/>
      <c r="C3838" s="92"/>
      <c r="D3838" s="293" t="str">
        <f t="shared" si="236"/>
        <v/>
      </c>
      <c r="E3838" s="91" t="str">
        <f t="shared" si="239"/>
        <v/>
      </c>
      <c r="F3838" s="295"/>
      <c r="G3838" s="88" t="str">
        <f t="shared" si="237"/>
        <v/>
      </c>
      <c r="H3838" s="88" t="str">
        <f t="shared" si="238"/>
        <v/>
      </c>
    </row>
    <row r="3839" spans="2:8" ht="11.25" customHeight="1" x14ac:dyDescent="0.2">
      <c r="B3839" s="91"/>
      <c r="C3839" s="92"/>
      <c r="D3839" s="293" t="str">
        <f t="shared" si="236"/>
        <v/>
      </c>
      <c r="E3839" s="91" t="str">
        <f t="shared" si="239"/>
        <v/>
      </c>
      <c r="F3839" s="295"/>
      <c r="G3839" s="88" t="str">
        <f t="shared" si="237"/>
        <v/>
      </c>
      <c r="H3839" s="88" t="str">
        <f t="shared" si="238"/>
        <v/>
      </c>
    </row>
    <row r="3840" spans="2:8" ht="11.25" customHeight="1" x14ac:dyDescent="0.2">
      <c r="B3840" s="91"/>
      <c r="C3840" s="92"/>
      <c r="D3840" s="293" t="str">
        <f t="shared" si="236"/>
        <v/>
      </c>
      <c r="E3840" s="91" t="str">
        <f t="shared" si="239"/>
        <v/>
      </c>
      <c r="F3840" s="295"/>
      <c r="G3840" s="88" t="str">
        <f t="shared" si="237"/>
        <v/>
      </c>
      <c r="H3840" s="88" t="str">
        <f t="shared" si="238"/>
        <v/>
      </c>
    </row>
    <row r="3841" spans="2:8" ht="11.25" customHeight="1" x14ac:dyDescent="0.2">
      <c r="B3841" s="91"/>
      <c r="C3841" s="92"/>
      <c r="D3841" s="293" t="str">
        <f t="shared" si="236"/>
        <v/>
      </c>
      <c r="E3841" s="91" t="str">
        <f t="shared" si="239"/>
        <v/>
      </c>
      <c r="F3841" s="295"/>
      <c r="G3841" s="88" t="str">
        <f t="shared" si="237"/>
        <v/>
      </c>
      <c r="H3841" s="88" t="str">
        <f t="shared" si="238"/>
        <v/>
      </c>
    </row>
    <row r="3842" spans="2:8" ht="11.25" customHeight="1" x14ac:dyDescent="0.2">
      <c r="B3842" s="91"/>
      <c r="C3842" s="92"/>
      <c r="D3842" s="293" t="str">
        <f t="shared" si="236"/>
        <v/>
      </c>
      <c r="E3842" s="91" t="str">
        <f t="shared" si="239"/>
        <v/>
      </c>
      <c r="F3842" s="295"/>
      <c r="G3842" s="88" t="str">
        <f t="shared" si="237"/>
        <v/>
      </c>
      <c r="H3842" s="88" t="str">
        <f t="shared" si="238"/>
        <v/>
      </c>
    </row>
    <row r="3843" spans="2:8" ht="11.25" customHeight="1" x14ac:dyDescent="0.2">
      <c r="B3843" s="91"/>
      <c r="C3843" s="92"/>
      <c r="D3843" s="293" t="str">
        <f t="shared" si="236"/>
        <v/>
      </c>
      <c r="E3843" s="91" t="str">
        <f t="shared" si="239"/>
        <v/>
      </c>
      <c r="F3843" s="295"/>
      <c r="G3843" s="88" t="str">
        <f t="shared" si="237"/>
        <v/>
      </c>
      <c r="H3843" s="88" t="str">
        <f t="shared" si="238"/>
        <v/>
      </c>
    </row>
    <row r="3844" spans="2:8" ht="11.25" customHeight="1" x14ac:dyDescent="0.2">
      <c r="B3844" s="91"/>
      <c r="C3844" s="92"/>
      <c r="D3844" s="293" t="str">
        <f t="shared" si="236"/>
        <v/>
      </c>
      <c r="E3844" s="91" t="str">
        <f t="shared" si="239"/>
        <v/>
      </c>
      <c r="F3844" s="295"/>
      <c r="G3844" s="88" t="str">
        <f t="shared" si="237"/>
        <v/>
      </c>
      <c r="H3844" s="88" t="str">
        <f t="shared" si="238"/>
        <v/>
      </c>
    </row>
    <row r="3845" spans="2:8" ht="11.25" customHeight="1" x14ac:dyDescent="0.2">
      <c r="B3845" s="91"/>
      <c r="C3845" s="92"/>
      <c r="D3845" s="293" t="str">
        <f t="shared" si="236"/>
        <v/>
      </c>
      <c r="E3845" s="91" t="str">
        <f t="shared" si="239"/>
        <v/>
      </c>
      <c r="F3845" s="295"/>
      <c r="G3845" s="88" t="str">
        <f t="shared" si="237"/>
        <v/>
      </c>
      <c r="H3845" s="88" t="str">
        <f t="shared" si="238"/>
        <v/>
      </c>
    </row>
    <row r="3846" spans="2:8" ht="11.25" customHeight="1" x14ac:dyDescent="0.2">
      <c r="B3846" s="91"/>
      <c r="C3846" s="92"/>
      <c r="D3846" s="293" t="str">
        <f t="shared" si="236"/>
        <v/>
      </c>
      <c r="E3846" s="91" t="str">
        <f t="shared" si="239"/>
        <v/>
      </c>
      <c r="F3846" s="295"/>
      <c r="G3846" s="88" t="str">
        <f t="shared" si="237"/>
        <v/>
      </c>
      <c r="H3846" s="88" t="str">
        <f t="shared" si="238"/>
        <v/>
      </c>
    </row>
    <row r="3847" spans="2:8" ht="11.25" customHeight="1" x14ac:dyDescent="0.2">
      <c r="B3847" s="91"/>
      <c r="C3847" s="92"/>
      <c r="D3847" s="293" t="str">
        <f t="shared" si="236"/>
        <v/>
      </c>
      <c r="E3847" s="91" t="str">
        <f t="shared" si="239"/>
        <v/>
      </c>
      <c r="F3847" s="295"/>
      <c r="G3847" s="88" t="str">
        <f t="shared" si="237"/>
        <v/>
      </c>
      <c r="H3847" s="88" t="str">
        <f t="shared" si="238"/>
        <v/>
      </c>
    </row>
    <row r="3848" spans="2:8" ht="11.25" customHeight="1" x14ac:dyDescent="0.2">
      <c r="B3848" s="91"/>
      <c r="C3848" s="92"/>
      <c r="D3848" s="293" t="str">
        <f t="shared" si="236"/>
        <v/>
      </c>
      <c r="E3848" s="91" t="str">
        <f t="shared" si="239"/>
        <v/>
      </c>
      <c r="F3848" s="295"/>
      <c r="G3848" s="88" t="str">
        <f t="shared" si="237"/>
        <v/>
      </c>
      <c r="H3848" s="88" t="str">
        <f t="shared" si="238"/>
        <v/>
      </c>
    </row>
    <row r="3849" spans="2:8" ht="11.25" customHeight="1" x14ac:dyDescent="0.2">
      <c r="B3849" s="91"/>
      <c r="C3849" s="92"/>
      <c r="D3849" s="293" t="str">
        <f t="shared" si="236"/>
        <v/>
      </c>
      <c r="E3849" s="91" t="str">
        <f t="shared" si="239"/>
        <v/>
      </c>
      <c r="F3849" s="295"/>
      <c r="G3849" s="88" t="str">
        <f t="shared" si="237"/>
        <v/>
      </c>
      <c r="H3849" s="88" t="str">
        <f t="shared" si="238"/>
        <v/>
      </c>
    </row>
    <row r="3850" spans="2:8" ht="11.25" customHeight="1" x14ac:dyDescent="0.2">
      <c r="B3850" s="91"/>
      <c r="C3850" s="92"/>
      <c r="D3850" s="293" t="str">
        <f t="shared" si="236"/>
        <v/>
      </c>
      <c r="E3850" s="91" t="str">
        <f t="shared" si="239"/>
        <v/>
      </c>
      <c r="F3850" s="295"/>
      <c r="G3850" s="88" t="str">
        <f t="shared" si="237"/>
        <v/>
      </c>
      <c r="H3850" s="88" t="str">
        <f t="shared" si="238"/>
        <v/>
      </c>
    </row>
    <row r="3851" spans="2:8" ht="11.25" customHeight="1" x14ac:dyDescent="0.2">
      <c r="B3851" s="91"/>
      <c r="C3851" s="92"/>
      <c r="D3851" s="293" t="str">
        <f t="shared" si="236"/>
        <v/>
      </c>
      <c r="E3851" s="91" t="str">
        <f t="shared" si="239"/>
        <v/>
      </c>
      <c r="F3851" s="295"/>
      <c r="G3851" s="88" t="str">
        <f t="shared" si="237"/>
        <v/>
      </c>
      <c r="H3851" s="88" t="str">
        <f t="shared" si="238"/>
        <v/>
      </c>
    </row>
    <row r="3852" spans="2:8" ht="11.25" customHeight="1" x14ac:dyDescent="0.2">
      <c r="B3852" s="91"/>
      <c r="C3852" s="92"/>
      <c r="D3852" s="293" t="str">
        <f t="shared" si="236"/>
        <v/>
      </c>
      <c r="E3852" s="91" t="str">
        <f t="shared" si="239"/>
        <v/>
      </c>
      <c r="F3852" s="295"/>
      <c r="G3852" s="88" t="str">
        <f t="shared" si="237"/>
        <v/>
      </c>
      <c r="H3852" s="88" t="str">
        <f t="shared" si="238"/>
        <v/>
      </c>
    </row>
    <row r="3853" spans="2:8" ht="11.25" customHeight="1" x14ac:dyDescent="0.2">
      <c r="B3853" s="91"/>
      <c r="C3853" s="92"/>
      <c r="D3853" s="293" t="str">
        <f t="shared" si="236"/>
        <v/>
      </c>
      <c r="E3853" s="91" t="str">
        <f t="shared" si="239"/>
        <v/>
      </c>
      <c r="F3853" s="295"/>
      <c r="G3853" s="88" t="str">
        <f t="shared" si="237"/>
        <v/>
      </c>
      <c r="H3853" s="88" t="str">
        <f t="shared" si="238"/>
        <v/>
      </c>
    </row>
    <row r="3854" spans="2:8" ht="11.25" customHeight="1" x14ac:dyDescent="0.2">
      <c r="B3854" s="91"/>
      <c r="C3854" s="92"/>
      <c r="D3854" s="293" t="str">
        <f t="shared" si="236"/>
        <v/>
      </c>
      <c r="E3854" s="91" t="str">
        <f t="shared" si="239"/>
        <v/>
      </c>
      <c r="F3854" s="295"/>
      <c r="G3854" s="88" t="str">
        <f t="shared" si="237"/>
        <v/>
      </c>
      <c r="H3854" s="88" t="str">
        <f t="shared" si="238"/>
        <v/>
      </c>
    </row>
    <row r="3855" spans="2:8" ht="11.25" customHeight="1" x14ac:dyDescent="0.2">
      <c r="B3855" s="91"/>
      <c r="C3855" s="92"/>
      <c r="D3855" s="293" t="str">
        <f t="shared" si="236"/>
        <v/>
      </c>
      <c r="E3855" s="91" t="str">
        <f t="shared" si="239"/>
        <v/>
      </c>
      <c r="F3855" s="295"/>
      <c r="G3855" s="88" t="str">
        <f t="shared" si="237"/>
        <v/>
      </c>
      <c r="H3855" s="88" t="str">
        <f t="shared" si="238"/>
        <v/>
      </c>
    </row>
    <row r="3856" spans="2:8" ht="11.25" customHeight="1" x14ac:dyDescent="0.2">
      <c r="B3856" s="91"/>
      <c r="C3856" s="92"/>
      <c r="D3856" s="293" t="str">
        <f t="shared" si="236"/>
        <v/>
      </c>
      <c r="E3856" s="91" t="str">
        <f t="shared" si="239"/>
        <v/>
      </c>
      <c r="F3856" s="295"/>
      <c r="G3856" s="88" t="str">
        <f t="shared" si="237"/>
        <v/>
      </c>
      <c r="H3856" s="88" t="str">
        <f t="shared" si="238"/>
        <v/>
      </c>
    </row>
    <row r="3857" spans="2:8" ht="11.25" customHeight="1" x14ac:dyDescent="0.2">
      <c r="B3857" s="91"/>
      <c r="C3857" s="92"/>
      <c r="D3857" s="293" t="str">
        <f t="shared" si="236"/>
        <v/>
      </c>
      <c r="E3857" s="91" t="str">
        <f t="shared" si="239"/>
        <v/>
      </c>
      <c r="F3857" s="295"/>
      <c r="G3857" s="88" t="str">
        <f t="shared" si="237"/>
        <v/>
      </c>
      <c r="H3857" s="88" t="str">
        <f t="shared" si="238"/>
        <v/>
      </c>
    </row>
    <row r="3858" spans="2:8" ht="11.25" customHeight="1" x14ac:dyDescent="0.2">
      <c r="B3858" s="91"/>
      <c r="C3858" s="92"/>
      <c r="D3858" s="293" t="str">
        <f t="shared" si="236"/>
        <v/>
      </c>
      <c r="E3858" s="91" t="str">
        <f t="shared" si="239"/>
        <v/>
      </c>
      <c r="F3858" s="295"/>
      <c r="G3858" s="88" t="str">
        <f t="shared" si="237"/>
        <v/>
      </c>
      <c r="H3858" s="88" t="str">
        <f t="shared" si="238"/>
        <v/>
      </c>
    </row>
    <row r="3859" spans="2:8" ht="11.25" customHeight="1" x14ac:dyDescent="0.2">
      <c r="B3859" s="91"/>
      <c r="C3859" s="92"/>
      <c r="D3859" s="293" t="str">
        <f t="shared" si="236"/>
        <v/>
      </c>
      <c r="E3859" s="91" t="str">
        <f t="shared" si="239"/>
        <v/>
      </c>
      <c r="F3859" s="295"/>
      <c r="G3859" s="88" t="str">
        <f t="shared" si="237"/>
        <v/>
      </c>
      <c r="H3859" s="88" t="str">
        <f t="shared" si="238"/>
        <v/>
      </c>
    </row>
    <row r="3860" spans="2:8" ht="11.25" customHeight="1" x14ac:dyDescent="0.2">
      <c r="B3860" s="91"/>
      <c r="C3860" s="92"/>
      <c r="D3860" s="293" t="str">
        <f t="shared" si="236"/>
        <v/>
      </c>
      <c r="E3860" s="91" t="str">
        <f t="shared" si="239"/>
        <v/>
      </c>
      <c r="F3860" s="295"/>
      <c r="G3860" s="88" t="str">
        <f t="shared" si="237"/>
        <v/>
      </c>
      <c r="H3860" s="88" t="str">
        <f t="shared" si="238"/>
        <v/>
      </c>
    </row>
    <row r="3861" spans="2:8" ht="11.25" customHeight="1" x14ac:dyDescent="0.2">
      <c r="B3861" s="91"/>
      <c r="C3861" s="92"/>
      <c r="D3861" s="293" t="str">
        <f t="shared" si="236"/>
        <v/>
      </c>
      <c r="E3861" s="91" t="str">
        <f t="shared" si="239"/>
        <v/>
      </c>
      <c r="F3861" s="295"/>
      <c r="G3861" s="88" t="str">
        <f t="shared" si="237"/>
        <v/>
      </c>
      <c r="H3861" s="88" t="str">
        <f t="shared" si="238"/>
        <v/>
      </c>
    </row>
    <row r="3862" spans="2:8" ht="11.25" customHeight="1" x14ac:dyDescent="0.2">
      <c r="B3862" s="91"/>
      <c r="C3862" s="92"/>
      <c r="D3862" s="293" t="str">
        <f t="shared" si="236"/>
        <v/>
      </c>
      <c r="E3862" s="91" t="str">
        <f t="shared" si="239"/>
        <v/>
      </c>
      <c r="F3862" s="295"/>
      <c r="G3862" s="88" t="str">
        <f t="shared" si="237"/>
        <v/>
      </c>
      <c r="H3862" s="88" t="str">
        <f t="shared" si="238"/>
        <v/>
      </c>
    </row>
    <row r="3863" spans="2:8" ht="11.25" customHeight="1" x14ac:dyDescent="0.2">
      <c r="B3863" s="91"/>
      <c r="C3863" s="92"/>
      <c r="D3863" s="293" t="str">
        <f t="shared" si="236"/>
        <v/>
      </c>
      <c r="E3863" s="91" t="str">
        <f t="shared" si="239"/>
        <v/>
      </c>
      <c r="F3863" s="295"/>
      <c r="G3863" s="88" t="str">
        <f t="shared" si="237"/>
        <v/>
      </c>
      <c r="H3863" s="88" t="str">
        <f t="shared" si="238"/>
        <v/>
      </c>
    </row>
    <row r="3864" spans="2:8" ht="11.25" customHeight="1" x14ac:dyDescent="0.2">
      <c r="B3864" s="91"/>
      <c r="C3864" s="92"/>
      <c r="D3864" s="293" t="str">
        <f t="shared" ref="D3864:D3927" si="240">IF($B3864="","","SP_LASTSALEPRICE")</f>
        <v/>
      </c>
      <c r="E3864" s="91" t="str">
        <f t="shared" si="239"/>
        <v/>
      </c>
      <c r="F3864" s="295"/>
      <c r="G3864" s="88" t="str">
        <f t="shared" ref="G3864:G3927" si="241">IF(OR($C3864="",$C3865=""),"",IFERROR((C3864/C3865-1)*100,0))</f>
        <v/>
      </c>
      <c r="H3864" s="88" t="str">
        <f t="shared" ref="H3864:H3927" si="242">IF(OR($F3864="",$F3865=""),"",IFERROR((F3864/F3865-1)*100,0))</f>
        <v/>
      </c>
    </row>
    <row r="3865" spans="2:8" ht="11.25" customHeight="1" x14ac:dyDescent="0.2">
      <c r="B3865" s="91"/>
      <c r="C3865" s="92"/>
      <c r="D3865" s="293" t="str">
        <f t="shared" si="240"/>
        <v/>
      </c>
      <c r="E3865" s="91" t="str">
        <f t="shared" ref="E3865:E3928" si="243">IF($B3865="","",IF(WEEKDAY($B3865,11)=6,$B3865-1,IF(WEEKDAY($B3865,11)=7,$B3865-2,$B3865)))</f>
        <v/>
      </c>
      <c r="F3865" s="295"/>
      <c r="G3865" s="88" t="str">
        <f t="shared" si="241"/>
        <v/>
      </c>
      <c r="H3865" s="88" t="str">
        <f t="shared" si="242"/>
        <v/>
      </c>
    </row>
    <row r="3866" spans="2:8" ht="11.25" customHeight="1" x14ac:dyDescent="0.2">
      <c r="B3866" s="91"/>
      <c r="C3866" s="92"/>
      <c r="D3866" s="293" t="str">
        <f t="shared" si="240"/>
        <v/>
      </c>
      <c r="E3866" s="91" t="str">
        <f t="shared" si="243"/>
        <v/>
      </c>
      <c r="F3866" s="295"/>
      <c r="G3866" s="88" t="str">
        <f t="shared" si="241"/>
        <v/>
      </c>
      <c r="H3866" s="88" t="str">
        <f t="shared" si="242"/>
        <v/>
      </c>
    </row>
    <row r="3867" spans="2:8" ht="11.25" customHeight="1" x14ac:dyDescent="0.2">
      <c r="B3867" s="91"/>
      <c r="C3867" s="92"/>
      <c r="D3867" s="293" t="str">
        <f t="shared" si="240"/>
        <v/>
      </c>
      <c r="E3867" s="91" t="str">
        <f t="shared" si="243"/>
        <v/>
      </c>
      <c r="F3867" s="295"/>
      <c r="G3867" s="88" t="str">
        <f t="shared" si="241"/>
        <v/>
      </c>
      <c r="H3867" s="88" t="str">
        <f t="shared" si="242"/>
        <v/>
      </c>
    </row>
    <row r="3868" spans="2:8" ht="11.25" customHeight="1" x14ac:dyDescent="0.2">
      <c r="B3868" s="91"/>
      <c r="C3868" s="92"/>
      <c r="D3868" s="293" t="str">
        <f t="shared" si="240"/>
        <v/>
      </c>
      <c r="E3868" s="91" t="str">
        <f t="shared" si="243"/>
        <v/>
      </c>
      <c r="F3868" s="295"/>
      <c r="G3868" s="88" t="str">
        <f t="shared" si="241"/>
        <v/>
      </c>
      <c r="H3868" s="88" t="str">
        <f t="shared" si="242"/>
        <v/>
      </c>
    </row>
    <row r="3869" spans="2:8" ht="11.25" customHeight="1" x14ac:dyDescent="0.2">
      <c r="B3869" s="91"/>
      <c r="C3869" s="92"/>
      <c r="D3869" s="293" t="str">
        <f t="shared" si="240"/>
        <v/>
      </c>
      <c r="E3869" s="91" t="str">
        <f t="shared" si="243"/>
        <v/>
      </c>
      <c r="F3869" s="295"/>
      <c r="G3869" s="88" t="str">
        <f t="shared" si="241"/>
        <v/>
      </c>
      <c r="H3869" s="88" t="str">
        <f t="shared" si="242"/>
        <v/>
      </c>
    </row>
    <row r="3870" spans="2:8" ht="11.25" customHeight="1" x14ac:dyDescent="0.2">
      <c r="B3870" s="91"/>
      <c r="C3870" s="92"/>
      <c r="D3870" s="293" t="str">
        <f t="shared" si="240"/>
        <v/>
      </c>
      <c r="E3870" s="91" t="str">
        <f t="shared" si="243"/>
        <v/>
      </c>
      <c r="F3870" s="295"/>
      <c r="G3870" s="88" t="str">
        <f t="shared" si="241"/>
        <v/>
      </c>
      <c r="H3870" s="88" t="str">
        <f t="shared" si="242"/>
        <v/>
      </c>
    </row>
    <row r="3871" spans="2:8" ht="11.25" customHeight="1" x14ac:dyDescent="0.2">
      <c r="B3871" s="91"/>
      <c r="C3871" s="92"/>
      <c r="D3871" s="293" t="str">
        <f t="shared" si="240"/>
        <v/>
      </c>
      <c r="E3871" s="91" t="str">
        <f t="shared" si="243"/>
        <v/>
      </c>
      <c r="F3871" s="295"/>
      <c r="G3871" s="88" t="str">
        <f t="shared" si="241"/>
        <v/>
      </c>
      <c r="H3871" s="88" t="str">
        <f t="shared" si="242"/>
        <v/>
      </c>
    </row>
    <row r="3872" spans="2:8" ht="11.25" customHeight="1" x14ac:dyDescent="0.2">
      <c r="B3872" s="91"/>
      <c r="C3872" s="92"/>
      <c r="D3872" s="293" t="str">
        <f t="shared" si="240"/>
        <v/>
      </c>
      <c r="E3872" s="91" t="str">
        <f t="shared" si="243"/>
        <v/>
      </c>
      <c r="F3872" s="295"/>
      <c r="G3872" s="88" t="str">
        <f t="shared" si="241"/>
        <v/>
      </c>
      <c r="H3872" s="88" t="str">
        <f t="shared" si="242"/>
        <v/>
      </c>
    </row>
    <row r="3873" spans="2:8" ht="11.25" customHeight="1" x14ac:dyDescent="0.2">
      <c r="B3873" s="91"/>
      <c r="C3873" s="92"/>
      <c r="D3873" s="293" t="str">
        <f t="shared" si="240"/>
        <v/>
      </c>
      <c r="E3873" s="91" t="str">
        <f t="shared" si="243"/>
        <v/>
      </c>
      <c r="F3873" s="295"/>
      <c r="G3873" s="88" t="str">
        <f t="shared" si="241"/>
        <v/>
      </c>
      <c r="H3873" s="88" t="str">
        <f t="shared" si="242"/>
        <v/>
      </c>
    </row>
    <row r="3874" spans="2:8" ht="11.25" customHeight="1" x14ac:dyDescent="0.2">
      <c r="B3874" s="91"/>
      <c r="C3874" s="92"/>
      <c r="D3874" s="293" t="str">
        <f t="shared" si="240"/>
        <v/>
      </c>
      <c r="E3874" s="91" t="str">
        <f t="shared" si="243"/>
        <v/>
      </c>
      <c r="F3874" s="295"/>
      <c r="G3874" s="88" t="str">
        <f t="shared" si="241"/>
        <v/>
      </c>
      <c r="H3874" s="88" t="str">
        <f t="shared" si="242"/>
        <v/>
      </c>
    </row>
    <row r="3875" spans="2:8" ht="11.25" customHeight="1" x14ac:dyDescent="0.2">
      <c r="B3875" s="91"/>
      <c r="C3875" s="92"/>
      <c r="D3875" s="293" t="str">
        <f t="shared" si="240"/>
        <v/>
      </c>
      <c r="E3875" s="91" t="str">
        <f t="shared" si="243"/>
        <v/>
      </c>
      <c r="F3875" s="295"/>
      <c r="G3875" s="88" t="str">
        <f t="shared" si="241"/>
        <v/>
      </c>
      <c r="H3875" s="88" t="str">
        <f t="shared" si="242"/>
        <v/>
      </c>
    </row>
    <row r="3876" spans="2:8" ht="11.25" customHeight="1" x14ac:dyDescent="0.2">
      <c r="B3876" s="91"/>
      <c r="C3876" s="92"/>
      <c r="D3876" s="293" t="str">
        <f t="shared" si="240"/>
        <v/>
      </c>
      <c r="E3876" s="91" t="str">
        <f t="shared" si="243"/>
        <v/>
      </c>
      <c r="F3876" s="295"/>
      <c r="G3876" s="88" t="str">
        <f t="shared" si="241"/>
        <v/>
      </c>
      <c r="H3876" s="88" t="str">
        <f t="shared" si="242"/>
        <v/>
      </c>
    </row>
    <row r="3877" spans="2:8" ht="11.25" customHeight="1" x14ac:dyDescent="0.2">
      <c r="B3877" s="91"/>
      <c r="C3877" s="92"/>
      <c r="D3877" s="293" t="str">
        <f t="shared" si="240"/>
        <v/>
      </c>
      <c r="E3877" s="91" t="str">
        <f t="shared" si="243"/>
        <v/>
      </c>
      <c r="F3877" s="295"/>
      <c r="G3877" s="88" t="str">
        <f t="shared" si="241"/>
        <v/>
      </c>
      <c r="H3877" s="88" t="str">
        <f t="shared" si="242"/>
        <v/>
      </c>
    </row>
    <row r="3878" spans="2:8" ht="11.25" customHeight="1" x14ac:dyDescent="0.2">
      <c r="B3878" s="91"/>
      <c r="C3878" s="92"/>
      <c r="D3878" s="293" t="str">
        <f t="shared" si="240"/>
        <v/>
      </c>
      <c r="E3878" s="91" t="str">
        <f t="shared" si="243"/>
        <v/>
      </c>
      <c r="F3878" s="295"/>
      <c r="G3878" s="88" t="str">
        <f t="shared" si="241"/>
        <v/>
      </c>
      <c r="H3878" s="88" t="str">
        <f t="shared" si="242"/>
        <v/>
      </c>
    </row>
    <row r="3879" spans="2:8" ht="11.25" customHeight="1" x14ac:dyDescent="0.2">
      <c r="B3879" s="91"/>
      <c r="C3879" s="92"/>
      <c r="D3879" s="293" t="str">
        <f t="shared" si="240"/>
        <v/>
      </c>
      <c r="E3879" s="91" t="str">
        <f t="shared" si="243"/>
        <v/>
      </c>
      <c r="F3879" s="295"/>
      <c r="G3879" s="88" t="str">
        <f t="shared" si="241"/>
        <v/>
      </c>
      <c r="H3879" s="88" t="str">
        <f t="shared" si="242"/>
        <v/>
      </c>
    </row>
    <row r="3880" spans="2:8" ht="11.25" customHeight="1" x14ac:dyDescent="0.2">
      <c r="B3880" s="91"/>
      <c r="C3880" s="92"/>
      <c r="D3880" s="293" t="str">
        <f t="shared" si="240"/>
        <v/>
      </c>
      <c r="E3880" s="91" t="str">
        <f t="shared" si="243"/>
        <v/>
      </c>
      <c r="F3880" s="295"/>
      <c r="G3880" s="88" t="str">
        <f t="shared" si="241"/>
        <v/>
      </c>
      <c r="H3880" s="88" t="str">
        <f t="shared" si="242"/>
        <v/>
      </c>
    </row>
    <row r="3881" spans="2:8" ht="11.25" customHeight="1" x14ac:dyDescent="0.2">
      <c r="B3881" s="91"/>
      <c r="C3881" s="92"/>
      <c r="D3881" s="293" t="str">
        <f t="shared" si="240"/>
        <v/>
      </c>
      <c r="E3881" s="91" t="str">
        <f t="shared" si="243"/>
        <v/>
      </c>
      <c r="F3881" s="295"/>
      <c r="G3881" s="88" t="str">
        <f t="shared" si="241"/>
        <v/>
      </c>
      <c r="H3881" s="88" t="str">
        <f t="shared" si="242"/>
        <v/>
      </c>
    </row>
    <row r="3882" spans="2:8" ht="11.25" customHeight="1" x14ac:dyDescent="0.2">
      <c r="B3882" s="91"/>
      <c r="C3882" s="92"/>
      <c r="D3882" s="293" t="str">
        <f t="shared" si="240"/>
        <v/>
      </c>
      <c r="E3882" s="91" t="str">
        <f t="shared" si="243"/>
        <v/>
      </c>
      <c r="F3882" s="295"/>
      <c r="G3882" s="88" t="str">
        <f t="shared" si="241"/>
        <v/>
      </c>
      <c r="H3882" s="88" t="str">
        <f t="shared" si="242"/>
        <v/>
      </c>
    </row>
    <row r="3883" spans="2:8" ht="11.25" customHeight="1" x14ac:dyDescent="0.2">
      <c r="B3883" s="91"/>
      <c r="C3883" s="92"/>
      <c r="D3883" s="293" t="str">
        <f t="shared" si="240"/>
        <v/>
      </c>
      <c r="E3883" s="91" t="str">
        <f t="shared" si="243"/>
        <v/>
      </c>
      <c r="F3883" s="295"/>
      <c r="G3883" s="88" t="str">
        <f t="shared" si="241"/>
        <v/>
      </c>
      <c r="H3883" s="88" t="str">
        <f t="shared" si="242"/>
        <v/>
      </c>
    </row>
    <row r="3884" spans="2:8" ht="11.25" customHeight="1" x14ac:dyDescent="0.2">
      <c r="B3884" s="91"/>
      <c r="C3884" s="92"/>
      <c r="D3884" s="293" t="str">
        <f t="shared" si="240"/>
        <v/>
      </c>
      <c r="E3884" s="91" t="str">
        <f t="shared" si="243"/>
        <v/>
      </c>
      <c r="F3884" s="295"/>
      <c r="G3884" s="88" t="str">
        <f t="shared" si="241"/>
        <v/>
      </c>
      <c r="H3884" s="88" t="str">
        <f t="shared" si="242"/>
        <v/>
      </c>
    </row>
    <row r="3885" spans="2:8" ht="11.25" customHeight="1" x14ac:dyDescent="0.2">
      <c r="B3885" s="91"/>
      <c r="C3885" s="92"/>
      <c r="D3885" s="293" t="str">
        <f t="shared" si="240"/>
        <v/>
      </c>
      <c r="E3885" s="91" t="str">
        <f t="shared" si="243"/>
        <v/>
      </c>
      <c r="F3885" s="295"/>
      <c r="G3885" s="88" t="str">
        <f t="shared" si="241"/>
        <v/>
      </c>
      <c r="H3885" s="88" t="str">
        <f t="shared" si="242"/>
        <v/>
      </c>
    </row>
    <row r="3886" spans="2:8" ht="11.25" customHeight="1" x14ac:dyDescent="0.2">
      <c r="B3886" s="91"/>
      <c r="C3886" s="92"/>
      <c r="D3886" s="293" t="str">
        <f t="shared" si="240"/>
        <v/>
      </c>
      <c r="E3886" s="91" t="str">
        <f t="shared" si="243"/>
        <v/>
      </c>
      <c r="F3886" s="295"/>
      <c r="G3886" s="88" t="str">
        <f t="shared" si="241"/>
        <v/>
      </c>
      <c r="H3886" s="88" t="str">
        <f t="shared" si="242"/>
        <v/>
      </c>
    </row>
    <row r="3887" spans="2:8" ht="11.25" customHeight="1" x14ac:dyDescent="0.2">
      <c r="B3887" s="91"/>
      <c r="C3887" s="92"/>
      <c r="D3887" s="293" t="str">
        <f t="shared" si="240"/>
        <v/>
      </c>
      <c r="E3887" s="91" t="str">
        <f t="shared" si="243"/>
        <v/>
      </c>
      <c r="F3887" s="295"/>
      <c r="G3887" s="88" t="str">
        <f t="shared" si="241"/>
        <v/>
      </c>
      <c r="H3887" s="88" t="str">
        <f t="shared" si="242"/>
        <v/>
      </c>
    </row>
    <row r="3888" spans="2:8" ht="11.25" customHeight="1" x14ac:dyDescent="0.2">
      <c r="B3888" s="91"/>
      <c r="C3888" s="92"/>
      <c r="D3888" s="293" t="str">
        <f t="shared" si="240"/>
        <v/>
      </c>
      <c r="E3888" s="91" t="str">
        <f t="shared" si="243"/>
        <v/>
      </c>
      <c r="F3888" s="295"/>
      <c r="G3888" s="88" t="str">
        <f t="shared" si="241"/>
        <v/>
      </c>
      <c r="H3888" s="88" t="str">
        <f t="shared" si="242"/>
        <v/>
      </c>
    </row>
    <row r="3889" spans="2:8" ht="11.25" customHeight="1" x14ac:dyDescent="0.2">
      <c r="B3889" s="91"/>
      <c r="C3889" s="92"/>
      <c r="D3889" s="293" t="str">
        <f t="shared" si="240"/>
        <v/>
      </c>
      <c r="E3889" s="91" t="str">
        <f t="shared" si="243"/>
        <v/>
      </c>
      <c r="F3889" s="295"/>
      <c r="G3889" s="88" t="str">
        <f t="shared" si="241"/>
        <v/>
      </c>
      <c r="H3889" s="88" t="str">
        <f t="shared" si="242"/>
        <v/>
      </c>
    </row>
    <row r="3890" spans="2:8" ht="11.25" customHeight="1" x14ac:dyDescent="0.2">
      <c r="B3890" s="91"/>
      <c r="C3890" s="92"/>
      <c r="D3890" s="293" t="str">
        <f t="shared" si="240"/>
        <v/>
      </c>
      <c r="E3890" s="91" t="str">
        <f t="shared" si="243"/>
        <v/>
      </c>
      <c r="F3890" s="295"/>
      <c r="G3890" s="88" t="str">
        <f t="shared" si="241"/>
        <v/>
      </c>
      <c r="H3890" s="88" t="str">
        <f t="shared" si="242"/>
        <v/>
      </c>
    </row>
    <row r="3891" spans="2:8" ht="11.25" customHeight="1" x14ac:dyDescent="0.2">
      <c r="B3891" s="91"/>
      <c r="C3891" s="92"/>
      <c r="D3891" s="293" t="str">
        <f t="shared" si="240"/>
        <v/>
      </c>
      <c r="E3891" s="91" t="str">
        <f t="shared" si="243"/>
        <v/>
      </c>
      <c r="F3891" s="295"/>
      <c r="G3891" s="88" t="str">
        <f t="shared" si="241"/>
        <v/>
      </c>
      <c r="H3891" s="88" t="str">
        <f t="shared" si="242"/>
        <v/>
      </c>
    </row>
    <row r="3892" spans="2:8" ht="11.25" customHeight="1" x14ac:dyDescent="0.2">
      <c r="B3892" s="91"/>
      <c r="C3892" s="92"/>
      <c r="D3892" s="293" t="str">
        <f t="shared" si="240"/>
        <v/>
      </c>
      <c r="E3892" s="91" t="str">
        <f t="shared" si="243"/>
        <v/>
      </c>
      <c r="F3892" s="295"/>
      <c r="G3892" s="88" t="str">
        <f t="shared" si="241"/>
        <v/>
      </c>
      <c r="H3892" s="88" t="str">
        <f t="shared" si="242"/>
        <v/>
      </c>
    </row>
    <row r="3893" spans="2:8" ht="11.25" customHeight="1" x14ac:dyDescent="0.2">
      <c r="B3893" s="91"/>
      <c r="C3893" s="92"/>
      <c r="D3893" s="293" t="str">
        <f t="shared" si="240"/>
        <v/>
      </c>
      <c r="E3893" s="91" t="str">
        <f t="shared" si="243"/>
        <v/>
      </c>
      <c r="F3893" s="295"/>
      <c r="G3893" s="88" t="str">
        <f t="shared" si="241"/>
        <v/>
      </c>
      <c r="H3893" s="88" t="str">
        <f t="shared" si="242"/>
        <v/>
      </c>
    </row>
    <row r="3894" spans="2:8" ht="11.25" customHeight="1" x14ac:dyDescent="0.2">
      <c r="B3894" s="91"/>
      <c r="C3894" s="92"/>
      <c r="D3894" s="293" t="str">
        <f t="shared" si="240"/>
        <v/>
      </c>
      <c r="E3894" s="91" t="str">
        <f t="shared" si="243"/>
        <v/>
      </c>
      <c r="F3894" s="295"/>
      <c r="G3894" s="88" t="str">
        <f t="shared" si="241"/>
        <v/>
      </c>
      <c r="H3894" s="88" t="str">
        <f t="shared" si="242"/>
        <v/>
      </c>
    </row>
    <row r="3895" spans="2:8" ht="11.25" customHeight="1" x14ac:dyDescent="0.2">
      <c r="B3895" s="91"/>
      <c r="C3895" s="92"/>
      <c r="D3895" s="293" t="str">
        <f t="shared" si="240"/>
        <v/>
      </c>
      <c r="E3895" s="91" t="str">
        <f t="shared" si="243"/>
        <v/>
      </c>
      <c r="F3895" s="295"/>
      <c r="G3895" s="88" t="str">
        <f t="shared" si="241"/>
        <v/>
      </c>
      <c r="H3895" s="88" t="str">
        <f t="shared" si="242"/>
        <v/>
      </c>
    </row>
    <row r="3896" spans="2:8" ht="11.25" customHeight="1" x14ac:dyDescent="0.2">
      <c r="B3896" s="91"/>
      <c r="C3896" s="92"/>
      <c r="D3896" s="293" t="str">
        <f t="shared" si="240"/>
        <v/>
      </c>
      <c r="E3896" s="91" t="str">
        <f t="shared" si="243"/>
        <v/>
      </c>
      <c r="F3896" s="295"/>
      <c r="G3896" s="88" t="str">
        <f t="shared" si="241"/>
        <v/>
      </c>
      <c r="H3896" s="88" t="str">
        <f t="shared" si="242"/>
        <v/>
      </c>
    </row>
    <row r="3897" spans="2:8" ht="11.25" customHeight="1" x14ac:dyDescent="0.2">
      <c r="B3897" s="91"/>
      <c r="C3897" s="92"/>
      <c r="D3897" s="293" t="str">
        <f t="shared" si="240"/>
        <v/>
      </c>
      <c r="E3897" s="91" t="str">
        <f t="shared" si="243"/>
        <v/>
      </c>
      <c r="F3897" s="295"/>
      <c r="G3897" s="88" t="str">
        <f t="shared" si="241"/>
        <v/>
      </c>
      <c r="H3897" s="88" t="str">
        <f t="shared" si="242"/>
        <v/>
      </c>
    </row>
    <row r="3898" spans="2:8" ht="11.25" customHeight="1" x14ac:dyDescent="0.2">
      <c r="B3898" s="91"/>
      <c r="C3898" s="92"/>
      <c r="D3898" s="293" t="str">
        <f t="shared" si="240"/>
        <v/>
      </c>
      <c r="E3898" s="91" t="str">
        <f t="shared" si="243"/>
        <v/>
      </c>
      <c r="F3898" s="295"/>
      <c r="G3898" s="88" t="str">
        <f t="shared" si="241"/>
        <v/>
      </c>
      <c r="H3898" s="88" t="str">
        <f t="shared" si="242"/>
        <v/>
      </c>
    </row>
    <row r="3899" spans="2:8" ht="11.25" customHeight="1" x14ac:dyDescent="0.2">
      <c r="B3899" s="91"/>
      <c r="C3899" s="92"/>
      <c r="D3899" s="293" t="str">
        <f t="shared" si="240"/>
        <v/>
      </c>
      <c r="E3899" s="91" t="str">
        <f t="shared" si="243"/>
        <v/>
      </c>
      <c r="F3899" s="295"/>
      <c r="G3899" s="88" t="str">
        <f t="shared" si="241"/>
        <v/>
      </c>
      <c r="H3899" s="88" t="str">
        <f t="shared" si="242"/>
        <v/>
      </c>
    </row>
    <row r="3900" spans="2:8" ht="11.25" customHeight="1" x14ac:dyDescent="0.2">
      <c r="B3900" s="91"/>
      <c r="C3900" s="92"/>
      <c r="D3900" s="293" t="str">
        <f t="shared" si="240"/>
        <v/>
      </c>
      <c r="E3900" s="91" t="str">
        <f t="shared" si="243"/>
        <v/>
      </c>
      <c r="F3900" s="295"/>
      <c r="G3900" s="88" t="str">
        <f t="shared" si="241"/>
        <v/>
      </c>
      <c r="H3900" s="88" t="str">
        <f t="shared" si="242"/>
        <v/>
      </c>
    </row>
    <row r="3901" spans="2:8" ht="11.25" customHeight="1" x14ac:dyDescent="0.2">
      <c r="B3901" s="91"/>
      <c r="C3901" s="92"/>
      <c r="D3901" s="293" t="str">
        <f t="shared" si="240"/>
        <v/>
      </c>
      <c r="E3901" s="91" t="str">
        <f t="shared" si="243"/>
        <v/>
      </c>
      <c r="F3901" s="295"/>
      <c r="G3901" s="88" t="str">
        <f t="shared" si="241"/>
        <v/>
      </c>
      <c r="H3901" s="88" t="str">
        <f t="shared" si="242"/>
        <v/>
      </c>
    </row>
    <row r="3902" spans="2:8" ht="11.25" customHeight="1" x14ac:dyDescent="0.2">
      <c r="B3902" s="91"/>
      <c r="C3902" s="92"/>
      <c r="D3902" s="293" t="str">
        <f t="shared" si="240"/>
        <v/>
      </c>
      <c r="E3902" s="91" t="str">
        <f t="shared" si="243"/>
        <v/>
      </c>
      <c r="F3902" s="295"/>
      <c r="G3902" s="88" t="str">
        <f t="shared" si="241"/>
        <v/>
      </c>
      <c r="H3902" s="88" t="str">
        <f t="shared" si="242"/>
        <v/>
      </c>
    </row>
    <row r="3903" spans="2:8" ht="11.25" customHeight="1" x14ac:dyDescent="0.2">
      <c r="B3903" s="91"/>
      <c r="C3903" s="92"/>
      <c r="D3903" s="293" t="str">
        <f t="shared" si="240"/>
        <v/>
      </c>
      <c r="E3903" s="91" t="str">
        <f t="shared" si="243"/>
        <v/>
      </c>
      <c r="F3903" s="295"/>
      <c r="G3903" s="88" t="str">
        <f t="shared" si="241"/>
        <v/>
      </c>
      <c r="H3903" s="88" t="str">
        <f t="shared" si="242"/>
        <v/>
      </c>
    </row>
    <row r="3904" spans="2:8" ht="11.25" customHeight="1" x14ac:dyDescent="0.2">
      <c r="B3904" s="91"/>
      <c r="C3904" s="92"/>
      <c r="D3904" s="293" t="str">
        <f t="shared" si="240"/>
        <v/>
      </c>
      <c r="E3904" s="91" t="str">
        <f t="shared" si="243"/>
        <v/>
      </c>
      <c r="F3904" s="295"/>
      <c r="G3904" s="88" t="str">
        <f t="shared" si="241"/>
        <v/>
      </c>
      <c r="H3904" s="88" t="str">
        <f t="shared" si="242"/>
        <v/>
      </c>
    </row>
    <row r="3905" spans="2:8" ht="11.25" customHeight="1" x14ac:dyDescent="0.2">
      <c r="B3905" s="91"/>
      <c r="C3905" s="92"/>
      <c r="D3905" s="293" t="str">
        <f t="shared" si="240"/>
        <v/>
      </c>
      <c r="E3905" s="91" t="str">
        <f t="shared" si="243"/>
        <v/>
      </c>
      <c r="F3905" s="295"/>
      <c r="G3905" s="88" t="str">
        <f t="shared" si="241"/>
        <v/>
      </c>
      <c r="H3905" s="88" t="str">
        <f t="shared" si="242"/>
        <v/>
      </c>
    </row>
    <row r="3906" spans="2:8" ht="11.25" customHeight="1" x14ac:dyDescent="0.2">
      <c r="B3906" s="91"/>
      <c r="C3906" s="92"/>
      <c r="D3906" s="293" t="str">
        <f t="shared" si="240"/>
        <v/>
      </c>
      <c r="E3906" s="91" t="str">
        <f t="shared" si="243"/>
        <v/>
      </c>
      <c r="F3906" s="295"/>
      <c r="G3906" s="88" t="str">
        <f t="shared" si="241"/>
        <v/>
      </c>
      <c r="H3906" s="88" t="str">
        <f t="shared" si="242"/>
        <v/>
      </c>
    </row>
    <row r="3907" spans="2:8" ht="11.25" customHeight="1" x14ac:dyDescent="0.2">
      <c r="B3907" s="91"/>
      <c r="C3907" s="92"/>
      <c r="D3907" s="293" t="str">
        <f t="shared" si="240"/>
        <v/>
      </c>
      <c r="E3907" s="91" t="str">
        <f t="shared" si="243"/>
        <v/>
      </c>
      <c r="F3907" s="295"/>
      <c r="G3907" s="88" t="str">
        <f t="shared" si="241"/>
        <v/>
      </c>
      <c r="H3907" s="88" t="str">
        <f t="shared" si="242"/>
        <v/>
      </c>
    </row>
    <row r="3908" spans="2:8" ht="11.25" customHeight="1" x14ac:dyDescent="0.2">
      <c r="B3908" s="91"/>
      <c r="C3908" s="92"/>
      <c r="D3908" s="293" t="str">
        <f t="shared" si="240"/>
        <v/>
      </c>
      <c r="E3908" s="91" t="str">
        <f t="shared" si="243"/>
        <v/>
      </c>
      <c r="F3908" s="295"/>
      <c r="G3908" s="88" t="str">
        <f t="shared" si="241"/>
        <v/>
      </c>
      <c r="H3908" s="88" t="str">
        <f t="shared" si="242"/>
        <v/>
      </c>
    </row>
    <row r="3909" spans="2:8" ht="11.25" customHeight="1" x14ac:dyDescent="0.2">
      <c r="B3909" s="91"/>
      <c r="C3909" s="92"/>
      <c r="D3909" s="293" t="str">
        <f t="shared" si="240"/>
        <v/>
      </c>
      <c r="E3909" s="91" t="str">
        <f t="shared" si="243"/>
        <v/>
      </c>
      <c r="F3909" s="295"/>
      <c r="G3909" s="88" t="str">
        <f t="shared" si="241"/>
        <v/>
      </c>
      <c r="H3909" s="88" t="str">
        <f t="shared" si="242"/>
        <v/>
      </c>
    </row>
    <row r="3910" spans="2:8" ht="11.25" customHeight="1" x14ac:dyDescent="0.2">
      <c r="B3910" s="91"/>
      <c r="C3910" s="92"/>
      <c r="D3910" s="293" t="str">
        <f t="shared" si="240"/>
        <v/>
      </c>
      <c r="E3910" s="91" t="str">
        <f t="shared" si="243"/>
        <v/>
      </c>
      <c r="F3910" s="295"/>
      <c r="G3910" s="88" t="str">
        <f t="shared" si="241"/>
        <v/>
      </c>
      <c r="H3910" s="88" t="str">
        <f t="shared" si="242"/>
        <v/>
      </c>
    </row>
    <row r="3911" spans="2:8" ht="11.25" customHeight="1" x14ac:dyDescent="0.2">
      <c r="B3911" s="91"/>
      <c r="C3911" s="92"/>
      <c r="D3911" s="293" t="str">
        <f t="shared" si="240"/>
        <v/>
      </c>
      <c r="E3911" s="91" t="str">
        <f t="shared" si="243"/>
        <v/>
      </c>
      <c r="F3911" s="295"/>
      <c r="G3911" s="88" t="str">
        <f t="shared" si="241"/>
        <v/>
      </c>
      <c r="H3911" s="88" t="str">
        <f t="shared" si="242"/>
        <v/>
      </c>
    </row>
    <row r="3912" spans="2:8" ht="11.25" customHeight="1" x14ac:dyDescent="0.2">
      <c r="B3912" s="91"/>
      <c r="C3912" s="92"/>
      <c r="D3912" s="293" t="str">
        <f t="shared" si="240"/>
        <v/>
      </c>
      <c r="E3912" s="91" t="str">
        <f t="shared" si="243"/>
        <v/>
      </c>
      <c r="F3912" s="295"/>
      <c r="G3912" s="88" t="str">
        <f t="shared" si="241"/>
        <v/>
      </c>
      <c r="H3912" s="88" t="str">
        <f t="shared" si="242"/>
        <v/>
      </c>
    </row>
    <row r="3913" spans="2:8" ht="11.25" customHeight="1" x14ac:dyDescent="0.2">
      <c r="B3913" s="91"/>
      <c r="C3913" s="92"/>
      <c r="D3913" s="293" t="str">
        <f t="shared" si="240"/>
        <v/>
      </c>
      <c r="E3913" s="91" t="str">
        <f t="shared" si="243"/>
        <v/>
      </c>
      <c r="F3913" s="295"/>
      <c r="G3913" s="88" t="str">
        <f t="shared" si="241"/>
        <v/>
      </c>
      <c r="H3913" s="88" t="str">
        <f t="shared" si="242"/>
        <v/>
      </c>
    </row>
    <row r="3914" spans="2:8" ht="11.25" customHeight="1" x14ac:dyDescent="0.2">
      <c r="B3914" s="91"/>
      <c r="C3914" s="92"/>
      <c r="D3914" s="293" t="str">
        <f t="shared" si="240"/>
        <v/>
      </c>
      <c r="E3914" s="91" t="str">
        <f t="shared" si="243"/>
        <v/>
      </c>
      <c r="F3914" s="295"/>
      <c r="G3914" s="88" t="str">
        <f t="shared" si="241"/>
        <v/>
      </c>
      <c r="H3914" s="88" t="str">
        <f t="shared" si="242"/>
        <v/>
      </c>
    </row>
    <row r="3915" spans="2:8" ht="11.25" customHeight="1" x14ac:dyDescent="0.2">
      <c r="B3915" s="91"/>
      <c r="C3915" s="92"/>
      <c r="D3915" s="293" t="str">
        <f t="shared" si="240"/>
        <v/>
      </c>
      <c r="E3915" s="91" t="str">
        <f t="shared" si="243"/>
        <v/>
      </c>
      <c r="F3915" s="295"/>
      <c r="G3915" s="88" t="str">
        <f t="shared" si="241"/>
        <v/>
      </c>
      <c r="H3915" s="88" t="str">
        <f t="shared" si="242"/>
        <v/>
      </c>
    </row>
    <row r="3916" spans="2:8" ht="11.25" customHeight="1" x14ac:dyDescent="0.2">
      <c r="B3916" s="91"/>
      <c r="C3916" s="92"/>
      <c r="D3916" s="293" t="str">
        <f t="shared" si="240"/>
        <v/>
      </c>
      <c r="E3916" s="91" t="str">
        <f t="shared" si="243"/>
        <v/>
      </c>
      <c r="F3916" s="295"/>
      <c r="G3916" s="88" t="str">
        <f t="shared" si="241"/>
        <v/>
      </c>
      <c r="H3916" s="88" t="str">
        <f t="shared" si="242"/>
        <v/>
      </c>
    </row>
    <row r="3917" spans="2:8" ht="11.25" customHeight="1" x14ac:dyDescent="0.2">
      <c r="B3917" s="91"/>
      <c r="C3917" s="92"/>
      <c r="D3917" s="293" t="str">
        <f t="shared" si="240"/>
        <v/>
      </c>
      <c r="E3917" s="91" t="str">
        <f t="shared" si="243"/>
        <v/>
      </c>
      <c r="F3917" s="295"/>
      <c r="G3917" s="88" t="str">
        <f t="shared" si="241"/>
        <v/>
      </c>
      <c r="H3917" s="88" t="str">
        <f t="shared" si="242"/>
        <v/>
      </c>
    </row>
    <row r="3918" spans="2:8" ht="11.25" customHeight="1" x14ac:dyDescent="0.2">
      <c r="B3918" s="91"/>
      <c r="C3918" s="92"/>
      <c r="D3918" s="293" t="str">
        <f t="shared" si="240"/>
        <v/>
      </c>
      <c r="E3918" s="91" t="str">
        <f t="shared" si="243"/>
        <v/>
      </c>
      <c r="F3918" s="295"/>
      <c r="G3918" s="88" t="str">
        <f t="shared" si="241"/>
        <v/>
      </c>
      <c r="H3918" s="88" t="str">
        <f t="shared" si="242"/>
        <v/>
      </c>
    </row>
    <row r="3919" spans="2:8" ht="11.25" customHeight="1" x14ac:dyDescent="0.2">
      <c r="B3919" s="91"/>
      <c r="C3919" s="92"/>
      <c r="D3919" s="293" t="str">
        <f t="shared" si="240"/>
        <v/>
      </c>
      <c r="E3919" s="91" t="str">
        <f t="shared" si="243"/>
        <v/>
      </c>
      <c r="F3919" s="295"/>
      <c r="G3919" s="88" t="str">
        <f t="shared" si="241"/>
        <v/>
      </c>
      <c r="H3919" s="88" t="str">
        <f t="shared" si="242"/>
        <v/>
      </c>
    </row>
    <row r="3920" spans="2:8" ht="11.25" customHeight="1" x14ac:dyDescent="0.2">
      <c r="B3920" s="91"/>
      <c r="C3920" s="92"/>
      <c r="D3920" s="293" t="str">
        <f t="shared" si="240"/>
        <v/>
      </c>
      <c r="E3920" s="91" t="str">
        <f t="shared" si="243"/>
        <v/>
      </c>
      <c r="F3920" s="295"/>
      <c r="G3920" s="88" t="str">
        <f t="shared" si="241"/>
        <v/>
      </c>
      <c r="H3920" s="88" t="str">
        <f t="shared" si="242"/>
        <v/>
      </c>
    </row>
    <row r="3921" spans="2:8" ht="11.25" customHeight="1" x14ac:dyDescent="0.2">
      <c r="B3921" s="91"/>
      <c r="C3921" s="92"/>
      <c r="D3921" s="293" t="str">
        <f t="shared" si="240"/>
        <v/>
      </c>
      <c r="E3921" s="91" t="str">
        <f t="shared" si="243"/>
        <v/>
      </c>
      <c r="F3921" s="295"/>
      <c r="G3921" s="88" t="str">
        <f t="shared" si="241"/>
        <v/>
      </c>
      <c r="H3921" s="88" t="str">
        <f t="shared" si="242"/>
        <v/>
      </c>
    </row>
    <row r="3922" spans="2:8" ht="11.25" customHeight="1" x14ac:dyDescent="0.2">
      <c r="B3922" s="91"/>
      <c r="C3922" s="92"/>
      <c r="D3922" s="293" t="str">
        <f t="shared" si="240"/>
        <v/>
      </c>
      <c r="E3922" s="91" t="str">
        <f t="shared" si="243"/>
        <v/>
      </c>
      <c r="F3922" s="295"/>
      <c r="G3922" s="88" t="str">
        <f t="shared" si="241"/>
        <v/>
      </c>
      <c r="H3922" s="88" t="str">
        <f t="shared" si="242"/>
        <v/>
      </c>
    </row>
    <row r="3923" spans="2:8" ht="11.25" customHeight="1" x14ac:dyDescent="0.2">
      <c r="B3923" s="91"/>
      <c r="C3923" s="92"/>
      <c r="D3923" s="293" t="str">
        <f t="shared" si="240"/>
        <v/>
      </c>
      <c r="E3923" s="91" t="str">
        <f t="shared" si="243"/>
        <v/>
      </c>
      <c r="F3923" s="295"/>
      <c r="G3923" s="88" t="str">
        <f t="shared" si="241"/>
        <v/>
      </c>
      <c r="H3923" s="88" t="str">
        <f t="shared" si="242"/>
        <v/>
      </c>
    </row>
    <row r="3924" spans="2:8" ht="11.25" customHeight="1" x14ac:dyDescent="0.2">
      <c r="B3924" s="91"/>
      <c r="C3924" s="92"/>
      <c r="D3924" s="293" t="str">
        <f t="shared" si="240"/>
        <v/>
      </c>
      <c r="E3924" s="91" t="str">
        <f t="shared" si="243"/>
        <v/>
      </c>
      <c r="F3924" s="295"/>
      <c r="G3924" s="88" t="str">
        <f t="shared" si="241"/>
        <v/>
      </c>
      <c r="H3924" s="88" t="str">
        <f t="shared" si="242"/>
        <v/>
      </c>
    </row>
    <row r="3925" spans="2:8" ht="11.25" customHeight="1" x14ac:dyDescent="0.2">
      <c r="B3925" s="91"/>
      <c r="C3925" s="92"/>
      <c r="D3925" s="293" t="str">
        <f t="shared" si="240"/>
        <v/>
      </c>
      <c r="E3925" s="91" t="str">
        <f t="shared" si="243"/>
        <v/>
      </c>
      <c r="F3925" s="295"/>
      <c r="G3925" s="88" t="str">
        <f t="shared" si="241"/>
        <v/>
      </c>
      <c r="H3925" s="88" t="str">
        <f t="shared" si="242"/>
        <v/>
      </c>
    </row>
    <row r="3926" spans="2:8" ht="11.25" customHeight="1" x14ac:dyDescent="0.2">
      <c r="B3926" s="91"/>
      <c r="C3926" s="92"/>
      <c r="D3926" s="293" t="str">
        <f t="shared" si="240"/>
        <v/>
      </c>
      <c r="E3926" s="91" t="str">
        <f t="shared" si="243"/>
        <v/>
      </c>
      <c r="F3926" s="295"/>
      <c r="G3926" s="88" t="str">
        <f t="shared" si="241"/>
        <v/>
      </c>
      <c r="H3926" s="88" t="str">
        <f t="shared" si="242"/>
        <v/>
      </c>
    </row>
    <row r="3927" spans="2:8" ht="11.25" customHeight="1" x14ac:dyDescent="0.2">
      <c r="B3927" s="91"/>
      <c r="C3927" s="92"/>
      <c r="D3927" s="293" t="str">
        <f t="shared" si="240"/>
        <v/>
      </c>
      <c r="E3927" s="91" t="str">
        <f t="shared" si="243"/>
        <v/>
      </c>
      <c r="F3927" s="295"/>
      <c r="G3927" s="88" t="str">
        <f t="shared" si="241"/>
        <v/>
      </c>
      <c r="H3927" s="88" t="str">
        <f t="shared" si="242"/>
        <v/>
      </c>
    </row>
    <row r="3928" spans="2:8" ht="11.25" customHeight="1" x14ac:dyDescent="0.2">
      <c r="B3928" s="91"/>
      <c r="C3928" s="92"/>
      <c r="D3928" s="293" t="str">
        <f t="shared" ref="D3928:D3991" si="244">IF($B3928="","","SP_LASTSALEPRICE")</f>
        <v/>
      </c>
      <c r="E3928" s="91" t="str">
        <f t="shared" si="243"/>
        <v/>
      </c>
      <c r="F3928" s="295"/>
      <c r="G3928" s="88" t="str">
        <f t="shared" ref="G3928:G3991" si="245">IF(OR($C3928="",$C3929=""),"",IFERROR((C3928/C3929-1)*100,0))</f>
        <v/>
      </c>
      <c r="H3928" s="88" t="str">
        <f t="shared" ref="H3928:H3991" si="246">IF(OR($F3928="",$F3929=""),"",IFERROR((F3928/F3929-1)*100,0))</f>
        <v/>
      </c>
    </row>
    <row r="3929" spans="2:8" ht="11.25" customHeight="1" x14ac:dyDescent="0.2">
      <c r="B3929" s="91"/>
      <c r="C3929" s="92"/>
      <c r="D3929" s="293" t="str">
        <f t="shared" si="244"/>
        <v/>
      </c>
      <c r="E3929" s="91" t="str">
        <f t="shared" ref="E3929:E3992" si="247">IF($B3929="","",IF(WEEKDAY($B3929,11)=6,$B3929-1,IF(WEEKDAY($B3929,11)=7,$B3929-2,$B3929)))</f>
        <v/>
      </c>
      <c r="F3929" s="295"/>
      <c r="G3929" s="88" t="str">
        <f t="shared" si="245"/>
        <v/>
      </c>
      <c r="H3929" s="88" t="str">
        <f t="shared" si="246"/>
        <v/>
      </c>
    </row>
    <row r="3930" spans="2:8" ht="11.25" customHeight="1" x14ac:dyDescent="0.2">
      <c r="B3930" s="91"/>
      <c r="C3930" s="92"/>
      <c r="D3930" s="293" t="str">
        <f t="shared" si="244"/>
        <v/>
      </c>
      <c r="E3930" s="91" t="str">
        <f t="shared" si="247"/>
        <v/>
      </c>
      <c r="F3930" s="295"/>
      <c r="G3930" s="88" t="str">
        <f t="shared" si="245"/>
        <v/>
      </c>
      <c r="H3930" s="88" t="str">
        <f t="shared" si="246"/>
        <v/>
      </c>
    </row>
    <row r="3931" spans="2:8" ht="11.25" customHeight="1" x14ac:dyDescent="0.2">
      <c r="B3931" s="91"/>
      <c r="C3931" s="92"/>
      <c r="D3931" s="293" t="str">
        <f t="shared" si="244"/>
        <v/>
      </c>
      <c r="E3931" s="91" t="str">
        <f t="shared" si="247"/>
        <v/>
      </c>
      <c r="F3931" s="295"/>
      <c r="G3931" s="88" t="str">
        <f t="shared" si="245"/>
        <v/>
      </c>
      <c r="H3931" s="88" t="str">
        <f t="shared" si="246"/>
        <v/>
      </c>
    </row>
    <row r="3932" spans="2:8" ht="11.25" customHeight="1" x14ac:dyDescent="0.2">
      <c r="B3932" s="91"/>
      <c r="C3932" s="92"/>
      <c r="D3932" s="293" t="str">
        <f t="shared" si="244"/>
        <v/>
      </c>
      <c r="E3932" s="91" t="str">
        <f t="shared" si="247"/>
        <v/>
      </c>
      <c r="F3932" s="295"/>
      <c r="G3932" s="88" t="str">
        <f t="shared" si="245"/>
        <v/>
      </c>
      <c r="H3932" s="88" t="str">
        <f t="shared" si="246"/>
        <v/>
      </c>
    </row>
    <row r="3933" spans="2:8" ht="11.25" customHeight="1" x14ac:dyDescent="0.2">
      <c r="B3933" s="91"/>
      <c r="C3933" s="92"/>
      <c r="D3933" s="293" t="str">
        <f t="shared" si="244"/>
        <v/>
      </c>
      <c r="E3933" s="91" t="str">
        <f t="shared" si="247"/>
        <v/>
      </c>
      <c r="F3933" s="295"/>
      <c r="G3933" s="88" t="str">
        <f t="shared" si="245"/>
        <v/>
      </c>
      <c r="H3933" s="88" t="str">
        <f t="shared" si="246"/>
        <v/>
      </c>
    </row>
    <row r="3934" spans="2:8" ht="11.25" customHeight="1" x14ac:dyDescent="0.2">
      <c r="B3934" s="91"/>
      <c r="C3934" s="92"/>
      <c r="D3934" s="293" t="str">
        <f t="shared" si="244"/>
        <v/>
      </c>
      <c r="E3934" s="91" t="str">
        <f t="shared" si="247"/>
        <v/>
      </c>
      <c r="F3934" s="295"/>
      <c r="G3934" s="88" t="str">
        <f t="shared" si="245"/>
        <v/>
      </c>
      <c r="H3934" s="88" t="str">
        <f t="shared" si="246"/>
        <v/>
      </c>
    </row>
    <row r="3935" spans="2:8" ht="11.25" customHeight="1" x14ac:dyDescent="0.2">
      <c r="B3935" s="91"/>
      <c r="C3935" s="92"/>
      <c r="D3935" s="293" t="str">
        <f t="shared" si="244"/>
        <v/>
      </c>
      <c r="E3935" s="91" t="str">
        <f t="shared" si="247"/>
        <v/>
      </c>
      <c r="F3935" s="295"/>
      <c r="G3935" s="88" t="str">
        <f t="shared" si="245"/>
        <v/>
      </c>
      <c r="H3935" s="88" t="str">
        <f t="shared" si="246"/>
        <v/>
      </c>
    </row>
    <row r="3936" spans="2:8" ht="11.25" customHeight="1" x14ac:dyDescent="0.2">
      <c r="B3936" s="91"/>
      <c r="C3936" s="92"/>
      <c r="D3936" s="293" t="str">
        <f t="shared" si="244"/>
        <v/>
      </c>
      <c r="E3936" s="91" t="str">
        <f t="shared" si="247"/>
        <v/>
      </c>
      <c r="F3936" s="295"/>
      <c r="G3936" s="88" t="str">
        <f t="shared" si="245"/>
        <v/>
      </c>
      <c r="H3936" s="88" t="str">
        <f t="shared" si="246"/>
        <v/>
      </c>
    </row>
    <row r="3937" spans="2:8" ht="11.25" customHeight="1" x14ac:dyDescent="0.2">
      <c r="B3937" s="91"/>
      <c r="C3937" s="92"/>
      <c r="D3937" s="293" t="str">
        <f t="shared" si="244"/>
        <v/>
      </c>
      <c r="E3937" s="91" t="str">
        <f t="shared" si="247"/>
        <v/>
      </c>
      <c r="F3937" s="295"/>
      <c r="G3937" s="88" t="str">
        <f t="shared" si="245"/>
        <v/>
      </c>
      <c r="H3937" s="88" t="str">
        <f t="shared" si="246"/>
        <v/>
      </c>
    </row>
    <row r="3938" spans="2:8" ht="11.25" customHeight="1" x14ac:dyDescent="0.2">
      <c r="B3938" s="91"/>
      <c r="C3938" s="92"/>
      <c r="D3938" s="293" t="str">
        <f t="shared" si="244"/>
        <v/>
      </c>
      <c r="E3938" s="91" t="str">
        <f t="shared" si="247"/>
        <v/>
      </c>
      <c r="F3938" s="295"/>
      <c r="G3938" s="88" t="str">
        <f t="shared" si="245"/>
        <v/>
      </c>
      <c r="H3938" s="88" t="str">
        <f t="shared" si="246"/>
        <v/>
      </c>
    </row>
    <row r="3939" spans="2:8" ht="11.25" customHeight="1" x14ac:dyDescent="0.2">
      <c r="B3939" s="91"/>
      <c r="C3939" s="92"/>
      <c r="D3939" s="293" t="str">
        <f t="shared" si="244"/>
        <v/>
      </c>
      <c r="E3939" s="91" t="str">
        <f t="shared" si="247"/>
        <v/>
      </c>
      <c r="F3939" s="295"/>
      <c r="G3939" s="88" t="str">
        <f t="shared" si="245"/>
        <v/>
      </c>
      <c r="H3939" s="88" t="str">
        <f t="shared" si="246"/>
        <v/>
      </c>
    </row>
    <row r="3940" spans="2:8" ht="11.25" customHeight="1" x14ac:dyDescent="0.2">
      <c r="B3940" s="91"/>
      <c r="C3940" s="92"/>
      <c r="D3940" s="293" t="str">
        <f t="shared" si="244"/>
        <v/>
      </c>
      <c r="E3940" s="91" t="str">
        <f t="shared" si="247"/>
        <v/>
      </c>
      <c r="F3940" s="295"/>
      <c r="G3940" s="88" t="str">
        <f t="shared" si="245"/>
        <v/>
      </c>
      <c r="H3940" s="88" t="str">
        <f t="shared" si="246"/>
        <v/>
      </c>
    </row>
    <row r="3941" spans="2:8" ht="11.25" customHeight="1" x14ac:dyDescent="0.2">
      <c r="B3941" s="91"/>
      <c r="C3941" s="92"/>
      <c r="D3941" s="293" t="str">
        <f t="shared" si="244"/>
        <v/>
      </c>
      <c r="E3941" s="91" t="str">
        <f t="shared" si="247"/>
        <v/>
      </c>
      <c r="F3941" s="295"/>
      <c r="G3941" s="88" t="str">
        <f t="shared" si="245"/>
        <v/>
      </c>
      <c r="H3941" s="88" t="str">
        <f t="shared" si="246"/>
        <v/>
      </c>
    </row>
    <row r="3942" spans="2:8" ht="11.25" customHeight="1" x14ac:dyDescent="0.2">
      <c r="B3942" s="91"/>
      <c r="C3942" s="92"/>
      <c r="D3942" s="293" t="str">
        <f t="shared" si="244"/>
        <v/>
      </c>
      <c r="E3942" s="91" t="str">
        <f t="shared" si="247"/>
        <v/>
      </c>
      <c r="F3942" s="295"/>
      <c r="G3942" s="88" t="str">
        <f t="shared" si="245"/>
        <v/>
      </c>
      <c r="H3942" s="88" t="str">
        <f t="shared" si="246"/>
        <v/>
      </c>
    </row>
    <row r="3943" spans="2:8" ht="11.25" customHeight="1" x14ac:dyDescent="0.2">
      <c r="B3943" s="91"/>
      <c r="C3943" s="92"/>
      <c r="D3943" s="293" t="str">
        <f t="shared" si="244"/>
        <v/>
      </c>
      <c r="E3943" s="91" t="str">
        <f t="shared" si="247"/>
        <v/>
      </c>
      <c r="F3943" s="295"/>
      <c r="G3943" s="88" t="str">
        <f t="shared" si="245"/>
        <v/>
      </c>
      <c r="H3943" s="88" t="str">
        <f t="shared" si="246"/>
        <v/>
      </c>
    </row>
    <row r="3944" spans="2:8" ht="11.25" customHeight="1" x14ac:dyDescent="0.2">
      <c r="B3944" s="91"/>
      <c r="C3944" s="92"/>
      <c r="D3944" s="293" t="str">
        <f t="shared" si="244"/>
        <v/>
      </c>
      <c r="E3944" s="91" t="str">
        <f t="shared" si="247"/>
        <v/>
      </c>
      <c r="F3944" s="295"/>
      <c r="G3944" s="88" t="str">
        <f t="shared" si="245"/>
        <v/>
      </c>
      <c r="H3944" s="88" t="str">
        <f t="shared" si="246"/>
        <v/>
      </c>
    </row>
    <row r="3945" spans="2:8" ht="11.25" customHeight="1" x14ac:dyDescent="0.2">
      <c r="B3945" s="91"/>
      <c r="C3945" s="92"/>
      <c r="D3945" s="293" t="str">
        <f t="shared" si="244"/>
        <v/>
      </c>
      <c r="E3945" s="91" t="str">
        <f t="shared" si="247"/>
        <v/>
      </c>
      <c r="F3945" s="295"/>
      <c r="G3945" s="88" t="str">
        <f t="shared" si="245"/>
        <v/>
      </c>
      <c r="H3945" s="88" t="str">
        <f t="shared" si="246"/>
        <v/>
      </c>
    </row>
    <row r="3946" spans="2:8" ht="11.25" customHeight="1" x14ac:dyDescent="0.2">
      <c r="B3946" s="91"/>
      <c r="C3946" s="92"/>
      <c r="D3946" s="293" t="str">
        <f t="shared" si="244"/>
        <v/>
      </c>
      <c r="E3946" s="91" t="str">
        <f t="shared" si="247"/>
        <v/>
      </c>
      <c r="F3946" s="295"/>
      <c r="G3946" s="88" t="str">
        <f t="shared" si="245"/>
        <v/>
      </c>
      <c r="H3946" s="88" t="str">
        <f t="shared" si="246"/>
        <v/>
      </c>
    </row>
    <row r="3947" spans="2:8" ht="11.25" customHeight="1" x14ac:dyDescent="0.2">
      <c r="B3947" s="91"/>
      <c r="C3947" s="92"/>
      <c r="D3947" s="293" t="str">
        <f t="shared" si="244"/>
        <v/>
      </c>
      <c r="E3947" s="91" t="str">
        <f t="shared" si="247"/>
        <v/>
      </c>
      <c r="F3947" s="295"/>
      <c r="G3947" s="88" t="str">
        <f t="shared" si="245"/>
        <v/>
      </c>
      <c r="H3947" s="88" t="str">
        <f t="shared" si="246"/>
        <v/>
      </c>
    </row>
    <row r="3948" spans="2:8" ht="11.25" customHeight="1" x14ac:dyDescent="0.2">
      <c r="B3948" s="91"/>
      <c r="C3948" s="92"/>
      <c r="D3948" s="293" t="str">
        <f t="shared" si="244"/>
        <v/>
      </c>
      <c r="E3948" s="91" t="str">
        <f t="shared" si="247"/>
        <v/>
      </c>
      <c r="F3948" s="295"/>
      <c r="G3948" s="88" t="str">
        <f t="shared" si="245"/>
        <v/>
      </c>
      <c r="H3948" s="88" t="str">
        <f t="shared" si="246"/>
        <v/>
      </c>
    </row>
    <row r="3949" spans="2:8" ht="11.25" customHeight="1" x14ac:dyDescent="0.2">
      <c r="B3949" s="91"/>
      <c r="C3949" s="92"/>
      <c r="D3949" s="293" t="str">
        <f t="shared" si="244"/>
        <v/>
      </c>
      <c r="E3949" s="91" t="str">
        <f t="shared" si="247"/>
        <v/>
      </c>
      <c r="F3949" s="295"/>
      <c r="G3949" s="88" t="str">
        <f t="shared" si="245"/>
        <v/>
      </c>
      <c r="H3949" s="88" t="str">
        <f t="shared" si="246"/>
        <v/>
      </c>
    </row>
    <row r="3950" spans="2:8" ht="11.25" customHeight="1" x14ac:dyDescent="0.2">
      <c r="B3950" s="91"/>
      <c r="C3950" s="92"/>
      <c r="D3950" s="293" t="str">
        <f t="shared" si="244"/>
        <v/>
      </c>
      <c r="E3950" s="91" t="str">
        <f t="shared" si="247"/>
        <v/>
      </c>
      <c r="F3950" s="295"/>
      <c r="G3950" s="88" t="str">
        <f t="shared" si="245"/>
        <v/>
      </c>
      <c r="H3950" s="88" t="str">
        <f t="shared" si="246"/>
        <v/>
      </c>
    </row>
    <row r="3951" spans="2:8" ht="11.25" customHeight="1" x14ac:dyDescent="0.2">
      <c r="B3951" s="91"/>
      <c r="C3951" s="92"/>
      <c r="D3951" s="293" t="str">
        <f t="shared" si="244"/>
        <v/>
      </c>
      <c r="E3951" s="91" t="str">
        <f t="shared" si="247"/>
        <v/>
      </c>
      <c r="F3951" s="295"/>
      <c r="G3951" s="88" t="str">
        <f t="shared" si="245"/>
        <v/>
      </c>
      <c r="H3951" s="88" t="str">
        <f t="shared" si="246"/>
        <v/>
      </c>
    </row>
    <row r="3952" spans="2:8" ht="11.25" customHeight="1" x14ac:dyDescent="0.2">
      <c r="B3952" s="91"/>
      <c r="C3952" s="92"/>
      <c r="D3952" s="293" t="str">
        <f t="shared" si="244"/>
        <v/>
      </c>
      <c r="E3952" s="91" t="str">
        <f t="shared" si="247"/>
        <v/>
      </c>
      <c r="F3952" s="295"/>
      <c r="G3952" s="88" t="str">
        <f t="shared" si="245"/>
        <v/>
      </c>
      <c r="H3952" s="88" t="str">
        <f t="shared" si="246"/>
        <v/>
      </c>
    </row>
    <row r="3953" spans="2:8" ht="11.25" customHeight="1" x14ac:dyDescent="0.2">
      <c r="B3953" s="91"/>
      <c r="C3953" s="92"/>
      <c r="D3953" s="293" t="str">
        <f t="shared" si="244"/>
        <v/>
      </c>
      <c r="E3953" s="91" t="str">
        <f t="shared" si="247"/>
        <v/>
      </c>
      <c r="F3953" s="295"/>
      <c r="G3953" s="88" t="str">
        <f t="shared" si="245"/>
        <v/>
      </c>
      <c r="H3953" s="88" t="str">
        <f t="shared" si="246"/>
        <v/>
      </c>
    </row>
    <row r="3954" spans="2:8" ht="11.25" customHeight="1" x14ac:dyDescent="0.2">
      <c r="B3954" s="91"/>
      <c r="C3954" s="92"/>
      <c r="D3954" s="293" t="str">
        <f t="shared" si="244"/>
        <v/>
      </c>
      <c r="E3954" s="91" t="str">
        <f t="shared" si="247"/>
        <v/>
      </c>
      <c r="F3954" s="295"/>
      <c r="G3954" s="88" t="str">
        <f t="shared" si="245"/>
        <v/>
      </c>
      <c r="H3954" s="88" t="str">
        <f t="shared" si="246"/>
        <v/>
      </c>
    </row>
    <row r="3955" spans="2:8" ht="11.25" customHeight="1" x14ac:dyDescent="0.2">
      <c r="B3955" s="91"/>
      <c r="C3955" s="92"/>
      <c r="D3955" s="293" t="str">
        <f t="shared" si="244"/>
        <v/>
      </c>
      <c r="E3955" s="91" t="str">
        <f t="shared" si="247"/>
        <v/>
      </c>
      <c r="F3955" s="295"/>
      <c r="G3955" s="88" t="str">
        <f t="shared" si="245"/>
        <v/>
      </c>
      <c r="H3955" s="88" t="str">
        <f t="shared" si="246"/>
        <v/>
      </c>
    </row>
    <row r="3956" spans="2:8" ht="11.25" customHeight="1" x14ac:dyDescent="0.2">
      <c r="B3956" s="91"/>
      <c r="C3956" s="92"/>
      <c r="D3956" s="293" t="str">
        <f t="shared" si="244"/>
        <v/>
      </c>
      <c r="E3956" s="91" t="str">
        <f t="shared" si="247"/>
        <v/>
      </c>
      <c r="F3956" s="295"/>
      <c r="G3956" s="88" t="str">
        <f t="shared" si="245"/>
        <v/>
      </c>
      <c r="H3956" s="88" t="str">
        <f t="shared" si="246"/>
        <v/>
      </c>
    </row>
    <row r="3957" spans="2:8" ht="11.25" customHeight="1" x14ac:dyDescent="0.2">
      <c r="B3957" s="91"/>
      <c r="C3957" s="92"/>
      <c r="D3957" s="293" t="str">
        <f t="shared" si="244"/>
        <v/>
      </c>
      <c r="E3957" s="91" t="str">
        <f t="shared" si="247"/>
        <v/>
      </c>
      <c r="F3957" s="295"/>
      <c r="G3957" s="88" t="str">
        <f t="shared" si="245"/>
        <v/>
      </c>
      <c r="H3957" s="88" t="str">
        <f t="shared" si="246"/>
        <v/>
      </c>
    </row>
    <row r="3958" spans="2:8" ht="11.25" customHeight="1" x14ac:dyDescent="0.2">
      <c r="B3958" s="91"/>
      <c r="C3958" s="92"/>
      <c r="D3958" s="293" t="str">
        <f t="shared" si="244"/>
        <v/>
      </c>
      <c r="E3958" s="91" t="str">
        <f t="shared" si="247"/>
        <v/>
      </c>
      <c r="F3958" s="295"/>
      <c r="G3958" s="88" t="str">
        <f t="shared" si="245"/>
        <v/>
      </c>
      <c r="H3958" s="88" t="str">
        <f t="shared" si="246"/>
        <v/>
      </c>
    </row>
    <row r="3959" spans="2:8" ht="11.25" customHeight="1" x14ac:dyDescent="0.2">
      <c r="B3959" s="91"/>
      <c r="C3959" s="92"/>
      <c r="D3959" s="293" t="str">
        <f t="shared" si="244"/>
        <v/>
      </c>
      <c r="E3959" s="91" t="str">
        <f t="shared" si="247"/>
        <v/>
      </c>
      <c r="F3959" s="295"/>
      <c r="G3959" s="88" t="str">
        <f t="shared" si="245"/>
        <v/>
      </c>
      <c r="H3959" s="88" t="str">
        <f t="shared" si="246"/>
        <v/>
      </c>
    </row>
    <row r="3960" spans="2:8" ht="11.25" customHeight="1" x14ac:dyDescent="0.2">
      <c r="B3960" s="91"/>
      <c r="C3960" s="92"/>
      <c r="D3960" s="293" t="str">
        <f t="shared" si="244"/>
        <v/>
      </c>
      <c r="E3960" s="91" t="str">
        <f t="shared" si="247"/>
        <v/>
      </c>
      <c r="F3960" s="295"/>
      <c r="G3960" s="88" t="str">
        <f t="shared" si="245"/>
        <v/>
      </c>
      <c r="H3960" s="88" t="str">
        <f t="shared" si="246"/>
        <v/>
      </c>
    </row>
    <row r="3961" spans="2:8" ht="11.25" customHeight="1" x14ac:dyDescent="0.2">
      <c r="B3961" s="91"/>
      <c r="C3961" s="92"/>
      <c r="D3961" s="293" t="str">
        <f t="shared" si="244"/>
        <v/>
      </c>
      <c r="E3961" s="91" t="str">
        <f t="shared" si="247"/>
        <v/>
      </c>
      <c r="F3961" s="295"/>
      <c r="G3961" s="88" t="str">
        <f t="shared" si="245"/>
        <v/>
      </c>
      <c r="H3961" s="88" t="str">
        <f t="shared" si="246"/>
        <v/>
      </c>
    </row>
    <row r="3962" spans="2:8" ht="11.25" customHeight="1" x14ac:dyDescent="0.2">
      <c r="B3962" s="91"/>
      <c r="C3962" s="92"/>
      <c r="D3962" s="293" t="str">
        <f t="shared" si="244"/>
        <v/>
      </c>
      <c r="E3962" s="91" t="str">
        <f t="shared" si="247"/>
        <v/>
      </c>
      <c r="F3962" s="295"/>
      <c r="G3962" s="88" t="str">
        <f t="shared" si="245"/>
        <v/>
      </c>
      <c r="H3962" s="88" t="str">
        <f t="shared" si="246"/>
        <v/>
      </c>
    </row>
    <row r="3963" spans="2:8" ht="11.25" customHeight="1" x14ac:dyDescent="0.2">
      <c r="B3963" s="91"/>
      <c r="C3963" s="92"/>
      <c r="D3963" s="293" t="str">
        <f t="shared" si="244"/>
        <v/>
      </c>
      <c r="E3963" s="91" t="str">
        <f t="shared" si="247"/>
        <v/>
      </c>
      <c r="F3963" s="295"/>
      <c r="G3963" s="88" t="str">
        <f t="shared" si="245"/>
        <v/>
      </c>
      <c r="H3963" s="88" t="str">
        <f t="shared" si="246"/>
        <v/>
      </c>
    </row>
    <row r="3964" spans="2:8" ht="11.25" customHeight="1" x14ac:dyDescent="0.2">
      <c r="B3964" s="91"/>
      <c r="C3964" s="92"/>
      <c r="D3964" s="293" t="str">
        <f t="shared" si="244"/>
        <v/>
      </c>
      <c r="E3964" s="91" t="str">
        <f t="shared" si="247"/>
        <v/>
      </c>
      <c r="F3964" s="295"/>
      <c r="G3964" s="88" t="str">
        <f t="shared" si="245"/>
        <v/>
      </c>
      <c r="H3964" s="88" t="str">
        <f t="shared" si="246"/>
        <v/>
      </c>
    </row>
    <row r="3965" spans="2:8" ht="11.25" customHeight="1" x14ac:dyDescent="0.2">
      <c r="B3965" s="91"/>
      <c r="C3965" s="92"/>
      <c r="D3965" s="293" t="str">
        <f t="shared" si="244"/>
        <v/>
      </c>
      <c r="E3965" s="91" t="str">
        <f t="shared" si="247"/>
        <v/>
      </c>
      <c r="F3965" s="295"/>
      <c r="G3965" s="88" t="str">
        <f t="shared" si="245"/>
        <v/>
      </c>
      <c r="H3965" s="88" t="str">
        <f t="shared" si="246"/>
        <v/>
      </c>
    </row>
    <row r="3966" spans="2:8" ht="11.25" customHeight="1" x14ac:dyDescent="0.2">
      <c r="B3966" s="91"/>
      <c r="C3966" s="92"/>
      <c r="D3966" s="293" t="str">
        <f t="shared" si="244"/>
        <v/>
      </c>
      <c r="E3966" s="91" t="str">
        <f t="shared" si="247"/>
        <v/>
      </c>
      <c r="F3966" s="295"/>
      <c r="G3966" s="88" t="str">
        <f t="shared" si="245"/>
        <v/>
      </c>
      <c r="H3966" s="88" t="str">
        <f t="shared" si="246"/>
        <v/>
      </c>
    </row>
    <row r="3967" spans="2:8" ht="11.25" customHeight="1" x14ac:dyDescent="0.2">
      <c r="B3967" s="91"/>
      <c r="C3967" s="92"/>
      <c r="D3967" s="293" t="str">
        <f t="shared" si="244"/>
        <v/>
      </c>
      <c r="E3967" s="91" t="str">
        <f t="shared" si="247"/>
        <v/>
      </c>
      <c r="F3967" s="295"/>
      <c r="G3967" s="88" t="str">
        <f t="shared" si="245"/>
        <v/>
      </c>
      <c r="H3967" s="88" t="str">
        <f t="shared" si="246"/>
        <v/>
      </c>
    </row>
    <row r="3968" spans="2:8" ht="11.25" customHeight="1" x14ac:dyDescent="0.2">
      <c r="B3968" s="91"/>
      <c r="C3968" s="92"/>
      <c r="D3968" s="293" t="str">
        <f t="shared" si="244"/>
        <v/>
      </c>
      <c r="E3968" s="91" t="str">
        <f t="shared" si="247"/>
        <v/>
      </c>
      <c r="F3968" s="295"/>
      <c r="G3968" s="88" t="str">
        <f t="shared" si="245"/>
        <v/>
      </c>
      <c r="H3968" s="88" t="str">
        <f t="shared" si="246"/>
        <v/>
      </c>
    </row>
    <row r="3969" spans="2:8" ht="11.25" customHeight="1" x14ac:dyDescent="0.2">
      <c r="B3969" s="91"/>
      <c r="C3969" s="92"/>
      <c r="D3969" s="293" t="str">
        <f t="shared" si="244"/>
        <v/>
      </c>
      <c r="E3969" s="91" t="str">
        <f t="shared" si="247"/>
        <v/>
      </c>
      <c r="F3969" s="295"/>
      <c r="G3969" s="88" t="str">
        <f t="shared" si="245"/>
        <v/>
      </c>
      <c r="H3969" s="88" t="str">
        <f t="shared" si="246"/>
        <v/>
      </c>
    </row>
    <row r="3970" spans="2:8" ht="11.25" customHeight="1" x14ac:dyDescent="0.2">
      <c r="B3970" s="91"/>
      <c r="C3970" s="92"/>
      <c r="D3970" s="293" t="str">
        <f t="shared" si="244"/>
        <v/>
      </c>
      <c r="E3970" s="91" t="str">
        <f t="shared" si="247"/>
        <v/>
      </c>
      <c r="F3970" s="295"/>
      <c r="G3970" s="88" t="str">
        <f t="shared" si="245"/>
        <v/>
      </c>
      <c r="H3970" s="88" t="str">
        <f t="shared" si="246"/>
        <v/>
      </c>
    </row>
    <row r="3971" spans="2:8" ht="11.25" customHeight="1" x14ac:dyDescent="0.2">
      <c r="B3971" s="91"/>
      <c r="C3971" s="92"/>
      <c r="D3971" s="293" t="str">
        <f t="shared" si="244"/>
        <v/>
      </c>
      <c r="E3971" s="91" t="str">
        <f t="shared" si="247"/>
        <v/>
      </c>
      <c r="F3971" s="295"/>
      <c r="G3971" s="88" t="str">
        <f t="shared" si="245"/>
        <v/>
      </c>
      <c r="H3971" s="88" t="str">
        <f t="shared" si="246"/>
        <v/>
      </c>
    </row>
    <row r="3972" spans="2:8" ht="11.25" customHeight="1" x14ac:dyDescent="0.2">
      <c r="B3972" s="91"/>
      <c r="C3972" s="92"/>
      <c r="D3972" s="293" t="str">
        <f t="shared" si="244"/>
        <v/>
      </c>
      <c r="E3972" s="91" t="str">
        <f t="shared" si="247"/>
        <v/>
      </c>
      <c r="F3972" s="295"/>
      <c r="G3972" s="88" t="str">
        <f t="shared" si="245"/>
        <v/>
      </c>
      <c r="H3972" s="88" t="str">
        <f t="shared" si="246"/>
        <v/>
      </c>
    </row>
    <row r="3973" spans="2:8" ht="11.25" customHeight="1" x14ac:dyDescent="0.2">
      <c r="B3973" s="91"/>
      <c r="C3973" s="92"/>
      <c r="D3973" s="293" t="str">
        <f t="shared" si="244"/>
        <v/>
      </c>
      <c r="E3973" s="91" t="str">
        <f t="shared" si="247"/>
        <v/>
      </c>
      <c r="F3973" s="295"/>
      <c r="G3973" s="88" t="str">
        <f t="shared" si="245"/>
        <v/>
      </c>
      <c r="H3973" s="88" t="str">
        <f t="shared" si="246"/>
        <v/>
      </c>
    </row>
    <row r="3974" spans="2:8" ht="11.25" customHeight="1" x14ac:dyDescent="0.2">
      <c r="B3974" s="91"/>
      <c r="C3974" s="92"/>
      <c r="D3974" s="293" t="str">
        <f t="shared" si="244"/>
        <v/>
      </c>
      <c r="E3974" s="91" t="str">
        <f t="shared" si="247"/>
        <v/>
      </c>
      <c r="F3974" s="295"/>
      <c r="G3974" s="88" t="str">
        <f t="shared" si="245"/>
        <v/>
      </c>
      <c r="H3974" s="88" t="str">
        <f t="shared" si="246"/>
        <v/>
      </c>
    </row>
    <row r="3975" spans="2:8" ht="11.25" customHeight="1" x14ac:dyDescent="0.2">
      <c r="B3975" s="91"/>
      <c r="C3975" s="92"/>
      <c r="D3975" s="293" t="str">
        <f t="shared" si="244"/>
        <v/>
      </c>
      <c r="E3975" s="91" t="str">
        <f t="shared" si="247"/>
        <v/>
      </c>
      <c r="F3975" s="295"/>
      <c r="G3975" s="88" t="str">
        <f t="shared" si="245"/>
        <v/>
      </c>
      <c r="H3975" s="88" t="str">
        <f t="shared" si="246"/>
        <v/>
      </c>
    </row>
    <row r="3976" spans="2:8" ht="11.25" customHeight="1" x14ac:dyDescent="0.2">
      <c r="B3976" s="91"/>
      <c r="C3976" s="92"/>
      <c r="D3976" s="293" t="str">
        <f t="shared" si="244"/>
        <v/>
      </c>
      <c r="E3976" s="91" t="str">
        <f t="shared" si="247"/>
        <v/>
      </c>
      <c r="F3976" s="295"/>
      <c r="G3976" s="88" t="str">
        <f t="shared" si="245"/>
        <v/>
      </c>
      <c r="H3976" s="88" t="str">
        <f t="shared" si="246"/>
        <v/>
      </c>
    </row>
    <row r="3977" spans="2:8" ht="11.25" customHeight="1" x14ac:dyDescent="0.2">
      <c r="B3977" s="91"/>
      <c r="C3977" s="92"/>
      <c r="D3977" s="293" t="str">
        <f t="shared" si="244"/>
        <v/>
      </c>
      <c r="E3977" s="91" t="str">
        <f t="shared" si="247"/>
        <v/>
      </c>
      <c r="F3977" s="295"/>
      <c r="G3977" s="88" t="str">
        <f t="shared" si="245"/>
        <v/>
      </c>
      <c r="H3977" s="88" t="str">
        <f t="shared" si="246"/>
        <v/>
      </c>
    </row>
    <row r="3978" spans="2:8" ht="11.25" customHeight="1" x14ac:dyDescent="0.2">
      <c r="B3978" s="91"/>
      <c r="C3978" s="92"/>
      <c r="D3978" s="293" t="str">
        <f t="shared" si="244"/>
        <v/>
      </c>
      <c r="E3978" s="91" t="str">
        <f t="shared" si="247"/>
        <v/>
      </c>
      <c r="F3978" s="295"/>
      <c r="G3978" s="88" t="str">
        <f t="shared" si="245"/>
        <v/>
      </c>
      <c r="H3978" s="88" t="str">
        <f t="shared" si="246"/>
        <v/>
      </c>
    </row>
    <row r="3979" spans="2:8" ht="11.25" customHeight="1" x14ac:dyDescent="0.2">
      <c r="B3979" s="91"/>
      <c r="C3979" s="92"/>
      <c r="D3979" s="293" t="str">
        <f t="shared" si="244"/>
        <v/>
      </c>
      <c r="E3979" s="91" t="str">
        <f t="shared" si="247"/>
        <v/>
      </c>
      <c r="F3979" s="295"/>
      <c r="G3979" s="88" t="str">
        <f t="shared" si="245"/>
        <v/>
      </c>
      <c r="H3979" s="88" t="str">
        <f t="shared" si="246"/>
        <v/>
      </c>
    </row>
    <row r="3980" spans="2:8" ht="11.25" customHeight="1" x14ac:dyDescent="0.2">
      <c r="B3980" s="91"/>
      <c r="C3980" s="92"/>
      <c r="D3980" s="293" t="str">
        <f t="shared" si="244"/>
        <v/>
      </c>
      <c r="E3980" s="91" t="str">
        <f t="shared" si="247"/>
        <v/>
      </c>
      <c r="F3980" s="295"/>
      <c r="G3980" s="88" t="str">
        <f t="shared" si="245"/>
        <v/>
      </c>
      <c r="H3980" s="88" t="str">
        <f t="shared" si="246"/>
        <v/>
      </c>
    </row>
    <row r="3981" spans="2:8" ht="11.25" customHeight="1" x14ac:dyDescent="0.2">
      <c r="B3981" s="91"/>
      <c r="C3981" s="92"/>
      <c r="D3981" s="293" t="str">
        <f t="shared" si="244"/>
        <v/>
      </c>
      <c r="E3981" s="91" t="str">
        <f t="shared" si="247"/>
        <v/>
      </c>
      <c r="F3981" s="295"/>
      <c r="G3981" s="88" t="str">
        <f t="shared" si="245"/>
        <v/>
      </c>
      <c r="H3981" s="88" t="str">
        <f t="shared" si="246"/>
        <v/>
      </c>
    </row>
    <row r="3982" spans="2:8" ht="11.25" customHeight="1" x14ac:dyDescent="0.2">
      <c r="B3982" s="91"/>
      <c r="C3982" s="92"/>
      <c r="D3982" s="293" t="str">
        <f t="shared" si="244"/>
        <v/>
      </c>
      <c r="E3982" s="91" t="str">
        <f t="shared" si="247"/>
        <v/>
      </c>
      <c r="F3982" s="295"/>
      <c r="G3982" s="88" t="str">
        <f t="shared" si="245"/>
        <v/>
      </c>
      <c r="H3982" s="88" t="str">
        <f t="shared" si="246"/>
        <v/>
      </c>
    </row>
    <row r="3983" spans="2:8" ht="11.25" customHeight="1" x14ac:dyDescent="0.2">
      <c r="B3983" s="91"/>
      <c r="C3983" s="92"/>
      <c r="D3983" s="293" t="str">
        <f t="shared" si="244"/>
        <v/>
      </c>
      <c r="E3983" s="91" t="str">
        <f t="shared" si="247"/>
        <v/>
      </c>
      <c r="F3983" s="295"/>
      <c r="G3983" s="88" t="str">
        <f t="shared" si="245"/>
        <v/>
      </c>
      <c r="H3983" s="88" t="str">
        <f t="shared" si="246"/>
        <v/>
      </c>
    </row>
    <row r="3984" spans="2:8" ht="11.25" customHeight="1" x14ac:dyDescent="0.2">
      <c r="B3984" s="91"/>
      <c r="C3984" s="92"/>
      <c r="D3984" s="293" t="str">
        <f t="shared" si="244"/>
        <v/>
      </c>
      <c r="E3984" s="91" t="str">
        <f t="shared" si="247"/>
        <v/>
      </c>
      <c r="F3984" s="295"/>
      <c r="G3984" s="88" t="str">
        <f t="shared" si="245"/>
        <v/>
      </c>
      <c r="H3984" s="88" t="str">
        <f t="shared" si="246"/>
        <v/>
      </c>
    </row>
    <row r="3985" spans="2:8" ht="11.25" customHeight="1" x14ac:dyDescent="0.2">
      <c r="B3985" s="91"/>
      <c r="C3985" s="92"/>
      <c r="D3985" s="293" t="str">
        <f t="shared" si="244"/>
        <v/>
      </c>
      <c r="E3985" s="91" t="str">
        <f t="shared" si="247"/>
        <v/>
      </c>
      <c r="F3985" s="295"/>
      <c r="G3985" s="88" t="str">
        <f t="shared" si="245"/>
        <v/>
      </c>
      <c r="H3985" s="88" t="str">
        <f t="shared" si="246"/>
        <v/>
      </c>
    </row>
    <row r="3986" spans="2:8" ht="11.25" customHeight="1" x14ac:dyDescent="0.2">
      <c r="B3986" s="91"/>
      <c r="C3986" s="92"/>
      <c r="D3986" s="293" t="str">
        <f t="shared" si="244"/>
        <v/>
      </c>
      <c r="E3986" s="91" t="str">
        <f t="shared" si="247"/>
        <v/>
      </c>
      <c r="F3986" s="295"/>
      <c r="G3986" s="88" t="str">
        <f t="shared" si="245"/>
        <v/>
      </c>
      <c r="H3986" s="88" t="str">
        <f t="shared" si="246"/>
        <v/>
      </c>
    </row>
    <row r="3987" spans="2:8" ht="11.25" customHeight="1" x14ac:dyDescent="0.2">
      <c r="B3987" s="91"/>
      <c r="C3987" s="92"/>
      <c r="D3987" s="293" t="str">
        <f t="shared" si="244"/>
        <v/>
      </c>
      <c r="E3987" s="91" t="str">
        <f t="shared" si="247"/>
        <v/>
      </c>
      <c r="F3987" s="295"/>
      <c r="G3987" s="88" t="str">
        <f t="shared" si="245"/>
        <v/>
      </c>
      <c r="H3987" s="88" t="str">
        <f t="shared" si="246"/>
        <v/>
      </c>
    </row>
    <row r="3988" spans="2:8" ht="11.25" customHeight="1" x14ac:dyDescent="0.2">
      <c r="B3988" s="91"/>
      <c r="C3988" s="92"/>
      <c r="D3988" s="293" t="str">
        <f t="shared" si="244"/>
        <v/>
      </c>
      <c r="E3988" s="91" t="str">
        <f t="shared" si="247"/>
        <v/>
      </c>
      <c r="F3988" s="295"/>
      <c r="G3988" s="88" t="str">
        <f t="shared" si="245"/>
        <v/>
      </c>
      <c r="H3988" s="88" t="str">
        <f t="shared" si="246"/>
        <v/>
      </c>
    </row>
    <row r="3989" spans="2:8" ht="11.25" customHeight="1" x14ac:dyDescent="0.2">
      <c r="B3989" s="91"/>
      <c r="C3989" s="92"/>
      <c r="D3989" s="293" t="str">
        <f t="shared" si="244"/>
        <v/>
      </c>
      <c r="E3989" s="91" t="str">
        <f t="shared" si="247"/>
        <v/>
      </c>
      <c r="F3989" s="295"/>
      <c r="G3989" s="88" t="str">
        <f t="shared" si="245"/>
        <v/>
      </c>
      <c r="H3989" s="88" t="str">
        <f t="shared" si="246"/>
        <v/>
      </c>
    </row>
    <row r="3990" spans="2:8" ht="11.25" customHeight="1" x14ac:dyDescent="0.2">
      <c r="B3990" s="91"/>
      <c r="C3990" s="92"/>
      <c r="D3990" s="293" t="str">
        <f t="shared" si="244"/>
        <v/>
      </c>
      <c r="E3990" s="91" t="str">
        <f t="shared" si="247"/>
        <v/>
      </c>
      <c r="F3990" s="295"/>
      <c r="G3990" s="88" t="str">
        <f t="shared" si="245"/>
        <v/>
      </c>
      <c r="H3990" s="88" t="str">
        <f t="shared" si="246"/>
        <v/>
      </c>
    </row>
    <row r="3991" spans="2:8" ht="11.25" customHeight="1" x14ac:dyDescent="0.2">
      <c r="B3991" s="91"/>
      <c r="C3991" s="92"/>
      <c r="D3991" s="293" t="str">
        <f t="shared" si="244"/>
        <v/>
      </c>
      <c r="E3991" s="91" t="str">
        <f t="shared" si="247"/>
        <v/>
      </c>
      <c r="F3991" s="295"/>
      <c r="G3991" s="88" t="str">
        <f t="shared" si="245"/>
        <v/>
      </c>
      <c r="H3991" s="88" t="str">
        <f t="shared" si="246"/>
        <v/>
      </c>
    </row>
    <row r="3992" spans="2:8" ht="11.25" customHeight="1" x14ac:dyDescent="0.2">
      <c r="B3992" s="91"/>
      <c r="C3992" s="92"/>
      <c r="D3992" s="293" t="str">
        <f t="shared" ref="D3992:D4055" si="248">IF($B3992="","","SP_LASTSALEPRICE")</f>
        <v/>
      </c>
      <c r="E3992" s="91" t="str">
        <f t="shared" si="247"/>
        <v/>
      </c>
      <c r="F3992" s="295"/>
      <c r="G3992" s="88" t="str">
        <f t="shared" ref="G3992:G4055" si="249">IF(OR($C3992="",$C3993=""),"",IFERROR((C3992/C3993-1)*100,0))</f>
        <v/>
      </c>
      <c r="H3992" s="88" t="str">
        <f t="shared" ref="H3992:H4055" si="250">IF(OR($F3992="",$F3993=""),"",IFERROR((F3992/F3993-1)*100,0))</f>
        <v/>
      </c>
    </row>
    <row r="3993" spans="2:8" ht="11.25" customHeight="1" x14ac:dyDescent="0.2">
      <c r="B3993" s="91"/>
      <c r="C3993" s="92"/>
      <c r="D3993" s="293" t="str">
        <f t="shared" si="248"/>
        <v/>
      </c>
      <c r="E3993" s="91" t="str">
        <f t="shared" ref="E3993:E4056" si="251">IF($B3993="","",IF(WEEKDAY($B3993,11)=6,$B3993-1,IF(WEEKDAY($B3993,11)=7,$B3993-2,$B3993)))</f>
        <v/>
      </c>
      <c r="F3993" s="295"/>
      <c r="G3993" s="88" t="str">
        <f t="shared" si="249"/>
        <v/>
      </c>
      <c r="H3993" s="88" t="str">
        <f t="shared" si="250"/>
        <v/>
      </c>
    </row>
    <row r="3994" spans="2:8" ht="11.25" customHeight="1" x14ac:dyDescent="0.2">
      <c r="B3994" s="91"/>
      <c r="C3994" s="92"/>
      <c r="D3994" s="293" t="str">
        <f t="shared" si="248"/>
        <v/>
      </c>
      <c r="E3994" s="91" t="str">
        <f t="shared" si="251"/>
        <v/>
      </c>
      <c r="F3994" s="295"/>
      <c r="G3994" s="88" t="str">
        <f t="shared" si="249"/>
        <v/>
      </c>
      <c r="H3994" s="88" t="str">
        <f t="shared" si="250"/>
        <v/>
      </c>
    </row>
    <row r="3995" spans="2:8" ht="11.25" customHeight="1" x14ac:dyDescent="0.2">
      <c r="B3995" s="91"/>
      <c r="C3995" s="92"/>
      <c r="D3995" s="293" t="str">
        <f t="shared" si="248"/>
        <v/>
      </c>
      <c r="E3995" s="91" t="str">
        <f t="shared" si="251"/>
        <v/>
      </c>
      <c r="F3995" s="295"/>
      <c r="G3995" s="88" t="str">
        <f t="shared" si="249"/>
        <v/>
      </c>
      <c r="H3995" s="88" t="str">
        <f t="shared" si="250"/>
        <v/>
      </c>
    </row>
    <row r="3996" spans="2:8" ht="11.25" customHeight="1" x14ac:dyDescent="0.2">
      <c r="B3996" s="91"/>
      <c r="C3996" s="92"/>
      <c r="D3996" s="293" t="str">
        <f t="shared" si="248"/>
        <v/>
      </c>
      <c r="E3996" s="91" t="str">
        <f t="shared" si="251"/>
        <v/>
      </c>
      <c r="F3996" s="295"/>
      <c r="G3996" s="88" t="str">
        <f t="shared" si="249"/>
        <v/>
      </c>
      <c r="H3996" s="88" t="str">
        <f t="shared" si="250"/>
        <v/>
      </c>
    </row>
    <row r="3997" spans="2:8" ht="11.25" customHeight="1" x14ac:dyDescent="0.2">
      <c r="B3997" s="91"/>
      <c r="C3997" s="92"/>
      <c r="D3997" s="293" t="str">
        <f t="shared" si="248"/>
        <v/>
      </c>
      <c r="E3997" s="91" t="str">
        <f t="shared" si="251"/>
        <v/>
      </c>
      <c r="F3997" s="295"/>
      <c r="G3997" s="88" t="str">
        <f t="shared" si="249"/>
        <v/>
      </c>
      <c r="H3997" s="88" t="str">
        <f t="shared" si="250"/>
        <v/>
      </c>
    </row>
    <row r="3998" spans="2:8" ht="11.25" customHeight="1" x14ac:dyDescent="0.2">
      <c r="B3998" s="91"/>
      <c r="C3998" s="92"/>
      <c r="D3998" s="293" t="str">
        <f t="shared" si="248"/>
        <v/>
      </c>
      <c r="E3998" s="91" t="str">
        <f t="shared" si="251"/>
        <v/>
      </c>
      <c r="F3998" s="295"/>
      <c r="G3998" s="88" t="str">
        <f t="shared" si="249"/>
        <v/>
      </c>
      <c r="H3998" s="88" t="str">
        <f t="shared" si="250"/>
        <v/>
      </c>
    </row>
    <row r="3999" spans="2:8" ht="11.25" customHeight="1" x14ac:dyDescent="0.2">
      <c r="B3999" s="91"/>
      <c r="C3999" s="92"/>
      <c r="D3999" s="293" t="str">
        <f t="shared" si="248"/>
        <v/>
      </c>
      <c r="E3999" s="91" t="str">
        <f t="shared" si="251"/>
        <v/>
      </c>
      <c r="F3999" s="295"/>
      <c r="G3999" s="88" t="str">
        <f t="shared" si="249"/>
        <v/>
      </c>
      <c r="H3999" s="88" t="str">
        <f t="shared" si="250"/>
        <v/>
      </c>
    </row>
    <row r="4000" spans="2:8" ht="11.25" customHeight="1" x14ac:dyDescent="0.2">
      <c r="B4000" s="91"/>
      <c r="C4000" s="92"/>
      <c r="D4000" s="293" t="str">
        <f t="shared" si="248"/>
        <v/>
      </c>
      <c r="E4000" s="91" t="str">
        <f t="shared" si="251"/>
        <v/>
      </c>
      <c r="F4000" s="295"/>
      <c r="G4000" s="88" t="str">
        <f t="shared" si="249"/>
        <v/>
      </c>
      <c r="H4000" s="88" t="str">
        <f t="shared" si="250"/>
        <v/>
      </c>
    </row>
    <row r="4001" spans="2:8" ht="11.25" customHeight="1" x14ac:dyDescent="0.2">
      <c r="B4001" s="91"/>
      <c r="C4001" s="92"/>
      <c r="D4001" s="293" t="str">
        <f t="shared" si="248"/>
        <v/>
      </c>
      <c r="E4001" s="91" t="str">
        <f t="shared" si="251"/>
        <v/>
      </c>
      <c r="F4001" s="295"/>
      <c r="G4001" s="88" t="str">
        <f t="shared" si="249"/>
        <v/>
      </c>
      <c r="H4001" s="88" t="str">
        <f t="shared" si="250"/>
        <v/>
      </c>
    </row>
    <row r="4002" spans="2:8" ht="11.25" customHeight="1" x14ac:dyDescent="0.2">
      <c r="B4002" s="91"/>
      <c r="C4002" s="92"/>
      <c r="D4002" s="293" t="str">
        <f t="shared" si="248"/>
        <v/>
      </c>
      <c r="E4002" s="91" t="str">
        <f t="shared" si="251"/>
        <v/>
      </c>
      <c r="F4002" s="295"/>
      <c r="G4002" s="88" t="str">
        <f t="shared" si="249"/>
        <v/>
      </c>
      <c r="H4002" s="88" t="str">
        <f t="shared" si="250"/>
        <v/>
      </c>
    </row>
    <row r="4003" spans="2:8" ht="11.25" customHeight="1" x14ac:dyDescent="0.2">
      <c r="B4003" s="91"/>
      <c r="C4003" s="92"/>
      <c r="D4003" s="293" t="str">
        <f t="shared" si="248"/>
        <v/>
      </c>
      <c r="E4003" s="91" t="str">
        <f t="shared" si="251"/>
        <v/>
      </c>
      <c r="F4003" s="295"/>
      <c r="G4003" s="88" t="str">
        <f t="shared" si="249"/>
        <v/>
      </c>
      <c r="H4003" s="88" t="str">
        <f t="shared" si="250"/>
        <v/>
      </c>
    </row>
    <row r="4004" spans="2:8" ht="11.25" customHeight="1" x14ac:dyDescent="0.2">
      <c r="B4004" s="91"/>
      <c r="C4004" s="92"/>
      <c r="D4004" s="293" t="str">
        <f t="shared" si="248"/>
        <v/>
      </c>
      <c r="E4004" s="91" t="str">
        <f t="shared" si="251"/>
        <v/>
      </c>
      <c r="F4004" s="295"/>
      <c r="G4004" s="88" t="str">
        <f t="shared" si="249"/>
        <v/>
      </c>
      <c r="H4004" s="88" t="str">
        <f t="shared" si="250"/>
        <v/>
      </c>
    </row>
    <row r="4005" spans="2:8" ht="11.25" customHeight="1" x14ac:dyDescent="0.2">
      <c r="B4005" s="91"/>
      <c r="C4005" s="92"/>
      <c r="D4005" s="293" t="str">
        <f t="shared" si="248"/>
        <v/>
      </c>
      <c r="E4005" s="91" t="str">
        <f t="shared" si="251"/>
        <v/>
      </c>
      <c r="F4005" s="295"/>
      <c r="G4005" s="88" t="str">
        <f t="shared" si="249"/>
        <v/>
      </c>
      <c r="H4005" s="88" t="str">
        <f t="shared" si="250"/>
        <v/>
      </c>
    </row>
    <row r="4006" spans="2:8" ht="11.25" customHeight="1" x14ac:dyDescent="0.2">
      <c r="B4006" s="91"/>
      <c r="C4006" s="92"/>
      <c r="D4006" s="293" t="str">
        <f t="shared" si="248"/>
        <v/>
      </c>
      <c r="E4006" s="91" t="str">
        <f t="shared" si="251"/>
        <v/>
      </c>
      <c r="F4006" s="295"/>
      <c r="G4006" s="88" t="str">
        <f t="shared" si="249"/>
        <v/>
      </c>
      <c r="H4006" s="88" t="str">
        <f t="shared" si="250"/>
        <v/>
      </c>
    </row>
    <row r="4007" spans="2:8" ht="11.25" customHeight="1" x14ac:dyDescent="0.2">
      <c r="B4007" s="91"/>
      <c r="C4007" s="92"/>
      <c r="D4007" s="293" t="str">
        <f t="shared" si="248"/>
        <v/>
      </c>
      <c r="E4007" s="91" t="str">
        <f t="shared" si="251"/>
        <v/>
      </c>
      <c r="F4007" s="295"/>
      <c r="G4007" s="88" t="str">
        <f t="shared" si="249"/>
        <v/>
      </c>
      <c r="H4007" s="88" t="str">
        <f t="shared" si="250"/>
        <v/>
      </c>
    </row>
    <row r="4008" spans="2:8" ht="11.25" customHeight="1" x14ac:dyDescent="0.2">
      <c r="B4008" s="91"/>
      <c r="C4008" s="92"/>
      <c r="D4008" s="293" t="str">
        <f t="shared" si="248"/>
        <v/>
      </c>
      <c r="E4008" s="91" t="str">
        <f t="shared" si="251"/>
        <v/>
      </c>
      <c r="F4008" s="295"/>
      <c r="G4008" s="88" t="str">
        <f t="shared" si="249"/>
        <v/>
      </c>
      <c r="H4008" s="88" t="str">
        <f t="shared" si="250"/>
        <v/>
      </c>
    </row>
    <row r="4009" spans="2:8" ht="11.25" customHeight="1" x14ac:dyDescent="0.2">
      <c r="B4009" s="91"/>
      <c r="C4009" s="92"/>
      <c r="D4009" s="293" t="str">
        <f t="shared" si="248"/>
        <v/>
      </c>
      <c r="E4009" s="91" t="str">
        <f t="shared" si="251"/>
        <v/>
      </c>
      <c r="F4009" s="295"/>
      <c r="G4009" s="88" t="str">
        <f t="shared" si="249"/>
        <v/>
      </c>
      <c r="H4009" s="88" t="str">
        <f t="shared" si="250"/>
        <v/>
      </c>
    </row>
    <row r="4010" spans="2:8" ht="11.25" customHeight="1" x14ac:dyDescent="0.2">
      <c r="B4010" s="91"/>
      <c r="C4010" s="92"/>
      <c r="D4010" s="293" t="str">
        <f t="shared" si="248"/>
        <v/>
      </c>
      <c r="E4010" s="91" t="str">
        <f t="shared" si="251"/>
        <v/>
      </c>
      <c r="F4010" s="295"/>
      <c r="G4010" s="88" t="str">
        <f t="shared" si="249"/>
        <v/>
      </c>
      <c r="H4010" s="88" t="str">
        <f t="shared" si="250"/>
        <v/>
      </c>
    </row>
    <row r="4011" spans="2:8" ht="11.25" customHeight="1" x14ac:dyDescent="0.2">
      <c r="B4011" s="91"/>
      <c r="C4011" s="92"/>
      <c r="D4011" s="293" t="str">
        <f t="shared" si="248"/>
        <v/>
      </c>
      <c r="E4011" s="91" t="str">
        <f t="shared" si="251"/>
        <v/>
      </c>
      <c r="F4011" s="295"/>
      <c r="G4011" s="88" t="str">
        <f t="shared" si="249"/>
        <v/>
      </c>
      <c r="H4011" s="88" t="str">
        <f t="shared" si="250"/>
        <v/>
      </c>
    </row>
    <row r="4012" spans="2:8" ht="11.25" customHeight="1" x14ac:dyDescent="0.2">
      <c r="B4012" s="91"/>
      <c r="C4012" s="92"/>
      <c r="D4012" s="293" t="str">
        <f t="shared" si="248"/>
        <v/>
      </c>
      <c r="E4012" s="91" t="str">
        <f t="shared" si="251"/>
        <v/>
      </c>
      <c r="F4012" s="295"/>
      <c r="G4012" s="88" t="str">
        <f t="shared" si="249"/>
        <v/>
      </c>
      <c r="H4012" s="88" t="str">
        <f t="shared" si="250"/>
        <v/>
      </c>
    </row>
    <row r="4013" spans="2:8" ht="11.25" customHeight="1" x14ac:dyDescent="0.2">
      <c r="B4013" s="91"/>
      <c r="C4013" s="92"/>
      <c r="D4013" s="293" t="str">
        <f t="shared" si="248"/>
        <v/>
      </c>
      <c r="E4013" s="91" t="str">
        <f t="shared" si="251"/>
        <v/>
      </c>
      <c r="F4013" s="295"/>
      <c r="G4013" s="88" t="str">
        <f t="shared" si="249"/>
        <v/>
      </c>
      <c r="H4013" s="88" t="str">
        <f t="shared" si="250"/>
        <v/>
      </c>
    </row>
    <row r="4014" spans="2:8" ht="11.25" customHeight="1" x14ac:dyDescent="0.2">
      <c r="B4014" s="91"/>
      <c r="C4014" s="92"/>
      <c r="D4014" s="293" t="str">
        <f t="shared" si="248"/>
        <v/>
      </c>
      <c r="E4014" s="91" t="str">
        <f t="shared" si="251"/>
        <v/>
      </c>
      <c r="F4014" s="295"/>
      <c r="G4014" s="88" t="str">
        <f t="shared" si="249"/>
        <v/>
      </c>
      <c r="H4014" s="88" t="str">
        <f t="shared" si="250"/>
        <v/>
      </c>
    </row>
    <row r="4015" spans="2:8" ht="11.25" customHeight="1" x14ac:dyDescent="0.2">
      <c r="B4015" s="91"/>
      <c r="C4015" s="92"/>
      <c r="D4015" s="293" t="str">
        <f t="shared" si="248"/>
        <v/>
      </c>
      <c r="E4015" s="91" t="str">
        <f t="shared" si="251"/>
        <v/>
      </c>
      <c r="F4015" s="295"/>
      <c r="G4015" s="88" t="str">
        <f t="shared" si="249"/>
        <v/>
      </c>
      <c r="H4015" s="88" t="str">
        <f t="shared" si="250"/>
        <v/>
      </c>
    </row>
    <row r="4016" spans="2:8" ht="11.25" customHeight="1" x14ac:dyDescent="0.2">
      <c r="B4016" s="91"/>
      <c r="C4016" s="92"/>
      <c r="D4016" s="293" t="str">
        <f t="shared" si="248"/>
        <v/>
      </c>
      <c r="E4016" s="91" t="str">
        <f t="shared" si="251"/>
        <v/>
      </c>
      <c r="F4016" s="295"/>
      <c r="G4016" s="88" t="str">
        <f t="shared" si="249"/>
        <v/>
      </c>
      <c r="H4016" s="88" t="str">
        <f t="shared" si="250"/>
        <v/>
      </c>
    </row>
    <row r="4017" spans="2:8" ht="11.25" customHeight="1" x14ac:dyDescent="0.2">
      <c r="B4017" s="91"/>
      <c r="C4017" s="92"/>
      <c r="D4017" s="293" t="str">
        <f t="shared" si="248"/>
        <v/>
      </c>
      <c r="E4017" s="91" t="str">
        <f t="shared" si="251"/>
        <v/>
      </c>
      <c r="F4017" s="295"/>
      <c r="G4017" s="88" t="str">
        <f t="shared" si="249"/>
        <v/>
      </c>
      <c r="H4017" s="88" t="str">
        <f t="shared" si="250"/>
        <v/>
      </c>
    </row>
    <row r="4018" spans="2:8" ht="11.25" customHeight="1" x14ac:dyDescent="0.2">
      <c r="B4018" s="91"/>
      <c r="C4018" s="92"/>
      <c r="D4018" s="293" t="str">
        <f t="shared" si="248"/>
        <v/>
      </c>
      <c r="E4018" s="91" t="str">
        <f t="shared" si="251"/>
        <v/>
      </c>
      <c r="F4018" s="295"/>
      <c r="G4018" s="88" t="str">
        <f t="shared" si="249"/>
        <v/>
      </c>
      <c r="H4018" s="88" t="str">
        <f t="shared" si="250"/>
        <v/>
      </c>
    </row>
    <row r="4019" spans="2:8" ht="11.25" customHeight="1" x14ac:dyDescent="0.2">
      <c r="B4019" s="91"/>
      <c r="C4019" s="92"/>
      <c r="D4019" s="293" t="str">
        <f t="shared" si="248"/>
        <v/>
      </c>
      <c r="E4019" s="91" t="str">
        <f t="shared" si="251"/>
        <v/>
      </c>
      <c r="F4019" s="295"/>
      <c r="G4019" s="88" t="str">
        <f t="shared" si="249"/>
        <v/>
      </c>
      <c r="H4019" s="88" t="str">
        <f t="shared" si="250"/>
        <v/>
      </c>
    </row>
    <row r="4020" spans="2:8" ht="11.25" customHeight="1" x14ac:dyDescent="0.2">
      <c r="B4020" s="91"/>
      <c r="C4020" s="92"/>
      <c r="D4020" s="293" t="str">
        <f t="shared" si="248"/>
        <v/>
      </c>
      <c r="E4020" s="91" t="str">
        <f t="shared" si="251"/>
        <v/>
      </c>
      <c r="F4020" s="295"/>
      <c r="G4020" s="88" t="str">
        <f t="shared" si="249"/>
        <v/>
      </c>
      <c r="H4020" s="88" t="str">
        <f t="shared" si="250"/>
        <v/>
      </c>
    </row>
    <row r="4021" spans="2:8" ht="11.25" customHeight="1" x14ac:dyDescent="0.2">
      <c r="B4021" s="91"/>
      <c r="C4021" s="92"/>
      <c r="D4021" s="293" t="str">
        <f t="shared" si="248"/>
        <v/>
      </c>
      <c r="E4021" s="91" t="str">
        <f t="shared" si="251"/>
        <v/>
      </c>
      <c r="F4021" s="295"/>
      <c r="G4021" s="88" t="str">
        <f t="shared" si="249"/>
        <v/>
      </c>
      <c r="H4021" s="88" t="str">
        <f t="shared" si="250"/>
        <v/>
      </c>
    </row>
    <row r="4022" spans="2:8" ht="11.25" customHeight="1" x14ac:dyDescent="0.2">
      <c r="B4022" s="91"/>
      <c r="C4022" s="92"/>
      <c r="D4022" s="293" t="str">
        <f t="shared" si="248"/>
        <v/>
      </c>
      <c r="E4022" s="91" t="str">
        <f t="shared" si="251"/>
        <v/>
      </c>
      <c r="F4022" s="295"/>
      <c r="G4022" s="88" t="str">
        <f t="shared" si="249"/>
        <v/>
      </c>
      <c r="H4022" s="88" t="str">
        <f t="shared" si="250"/>
        <v/>
      </c>
    </row>
    <row r="4023" spans="2:8" ht="11.25" customHeight="1" x14ac:dyDescent="0.2">
      <c r="B4023" s="91"/>
      <c r="C4023" s="92"/>
      <c r="D4023" s="293" t="str">
        <f t="shared" si="248"/>
        <v/>
      </c>
      <c r="E4023" s="91" t="str">
        <f t="shared" si="251"/>
        <v/>
      </c>
      <c r="F4023" s="295"/>
      <c r="G4023" s="88" t="str">
        <f t="shared" si="249"/>
        <v/>
      </c>
      <c r="H4023" s="88" t="str">
        <f t="shared" si="250"/>
        <v/>
      </c>
    </row>
    <row r="4024" spans="2:8" ht="11.25" customHeight="1" x14ac:dyDescent="0.2">
      <c r="B4024" s="91"/>
      <c r="C4024" s="92"/>
      <c r="D4024" s="293" t="str">
        <f t="shared" si="248"/>
        <v/>
      </c>
      <c r="E4024" s="91" t="str">
        <f t="shared" si="251"/>
        <v/>
      </c>
      <c r="F4024" s="295"/>
      <c r="G4024" s="88" t="str">
        <f t="shared" si="249"/>
        <v/>
      </c>
      <c r="H4024" s="88" t="str">
        <f t="shared" si="250"/>
        <v/>
      </c>
    </row>
    <row r="4025" spans="2:8" ht="11.25" customHeight="1" x14ac:dyDescent="0.2">
      <c r="B4025" s="91"/>
      <c r="C4025" s="92"/>
      <c r="D4025" s="293" t="str">
        <f t="shared" si="248"/>
        <v/>
      </c>
      <c r="E4025" s="91" t="str">
        <f t="shared" si="251"/>
        <v/>
      </c>
      <c r="F4025" s="295"/>
      <c r="G4025" s="88" t="str">
        <f t="shared" si="249"/>
        <v/>
      </c>
      <c r="H4025" s="88" t="str">
        <f t="shared" si="250"/>
        <v/>
      </c>
    </row>
    <row r="4026" spans="2:8" ht="11.25" customHeight="1" x14ac:dyDescent="0.2">
      <c r="B4026" s="91"/>
      <c r="C4026" s="92"/>
      <c r="D4026" s="293" t="str">
        <f t="shared" si="248"/>
        <v/>
      </c>
      <c r="E4026" s="91" t="str">
        <f t="shared" si="251"/>
        <v/>
      </c>
      <c r="F4026" s="295"/>
      <c r="G4026" s="88" t="str">
        <f t="shared" si="249"/>
        <v/>
      </c>
      <c r="H4026" s="88" t="str">
        <f t="shared" si="250"/>
        <v/>
      </c>
    </row>
    <row r="4027" spans="2:8" ht="11.25" customHeight="1" x14ac:dyDescent="0.2">
      <c r="B4027" s="91"/>
      <c r="C4027" s="92"/>
      <c r="D4027" s="293" t="str">
        <f t="shared" si="248"/>
        <v/>
      </c>
      <c r="E4027" s="91" t="str">
        <f t="shared" si="251"/>
        <v/>
      </c>
      <c r="F4027" s="295"/>
      <c r="G4027" s="88" t="str">
        <f t="shared" si="249"/>
        <v/>
      </c>
      <c r="H4027" s="88" t="str">
        <f t="shared" si="250"/>
        <v/>
      </c>
    </row>
    <row r="4028" spans="2:8" ht="11.25" customHeight="1" x14ac:dyDescent="0.2">
      <c r="B4028" s="91"/>
      <c r="C4028" s="92"/>
      <c r="D4028" s="293" t="str">
        <f t="shared" si="248"/>
        <v/>
      </c>
      <c r="E4028" s="91" t="str">
        <f t="shared" si="251"/>
        <v/>
      </c>
      <c r="F4028" s="295"/>
      <c r="G4028" s="88" t="str">
        <f t="shared" si="249"/>
        <v/>
      </c>
      <c r="H4028" s="88" t="str">
        <f t="shared" si="250"/>
        <v/>
      </c>
    </row>
    <row r="4029" spans="2:8" ht="11.25" customHeight="1" x14ac:dyDescent="0.2">
      <c r="B4029" s="91"/>
      <c r="C4029" s="92"/>
      <c r="D4029" s="293" t="str">
        <f t="shared" si="248"/>
        <v/>
      </c>
      <c r="E4029" s="91" t="str">
        <f t="shared" si="251"/>
        <v/>
      </c>
      <c r="F4029" s="295"/>
      <c r="G4029" s="88" t="str">
        <f t="shared" si="249"/>
        <v/>
      </c>
      <c r="H4029" s="88" t="str">
        <f t="shared" si="250"/>
        <v/>
      </c>
    </row>
    <row r="4030" spans="2:8" ht="11.25" customHeight="1" x14ac:dyDescent="0.2">
      <c r="B4030" s="91"/>
      <c r="C4030" s="92"/>
      <c r="D4030" s="293" t="str">
        <f t="shared" si="248"/>
        <v/>
      </c>
      <c r="E4030" s="91" t="str">
        <f t="shared" si="251"/>
        <v/>
      </c>
      <c r="F4030" s="295"/>
      <c r="G4030" s="88" t="str">
        <f t="shared" si="249"/>
        <v/>
      </c>
      <c r="H4030" s="88" t="str">
        <f t="shared" si="250"/>
        <v/>
      </c>
    </row>
    <row r="4031" spans="2:8" ht="11.25" customHeight="1" x14ac:dyDescent="0.2">
      <c r="B4031" s="91"/>
      <c r="C4031" s="92"/>
      <c r="D4031" s="293" t="str">
        <f t="shared" si="248"/>
        <v/>
      </c>
      <c r="E4031" s="91" t="str">
        <f t="shared" si="251"/>
        <v/>
      </c>
      <c r="F4031" s="295"/>
      <c r="G4031" s="88" t="str">
        <f t="shared" si="249"/>
        <v/>
      </c>
      <c r="H4031" s="88" t="str">
        <f t="shared" si="250"/>
        <v/>
      </c>
    </row>
    <row r="4032" spans="2:8" ht="11.25" customHeight="1" x14ac:dyDescent="0.2">
      <c r="B4032" s="91"/>
      <c r="C4032" s="92"/>
      <c r="D4032" s="293" t="str">
        <f t="shared" si="248"/>
        <v/>
      </c>
      <c r="E4032" s="91" t="str">
        <f t="shared" si="251"/>
        <v/>
      </c>
      <c r="F4032" s="295"/>
      <c r="G4032" s="88" t="str">
        <f t="shared" si="249"/>
        <v/>
      </c>
      <c r="H4032" s="88" t="str">
        <f t="shared" si="250"/>
        <v/>
      </c>
    </row>
    <row r="4033" spans="2:8" ht="11.25" customHeight="1" x14ac:dyDescent="0.2">
      <c r="B4033" s="91"/>
      <c r="C4033" s="92"/>
      <c r="D4033" s="293" t="str">
        <f t="shared" si="248"/>
        <v/>
      </c>
      <c r="E4033" s="91" t="str">
        <f t="shared" si="251"/>
        <v/>
      </c>
      <c r="F4033" s="295"/>
      <c r="G4033" s="88" t="str">
        <f t="shared" si="249"/>
        <v/>
      </c>
      <c r="H4033" s="88" t="str">
        <f t="shared" si="250"/>
        <v/>
      </c>
    </row>
    <row r="4034" spans="2:8" ht="11.25" customHeight="1" x14ac:dyDescent="0.2">
      <c r="B4034" s="91"/>
      <c r="C4034" s="92"/>
      <c r="D4034" s="293" t="str">
        <f t="shared" si="248"/>
        <v/>
      </c>
      <c r="E4034" s="91" t="str">
        <f t="shared" si="251"/>
        <v/>
      </c>
      <c r="F4034" s="295"/>
      <c r="G4034" s="88" t="str">
        <f t="shared" si="249"/>
        <v/>
      </c>
      <c r="H4034" s="88" t="str">
        <f t="shared" si="250"/>
        <v/>
      </c>
    </row>
    <row r="4035" spans="2:8" ht="11.25" customHeight="1" x14ac:dyDescent="0.2">
      <c r="B4035" s="91"/>
      <c r="C4035" s="92"/>
      <c r="D4035" s="293" t="str">
        <f t="shared" si="248"/>
        <v/>
      </c>
      <c r="E4035" s="91" t="str">
        <f t="shared" si="251"/>
        <v/>
      </c>
      <c r="F4035" s="295"/>
      <c r="G4035" s="88" t="str">
        <f t="shared" si="249"/>
        <v/>
      </c>
      <c r="H4035" s="88" t="str">
        <f t="shared" si="250"/>
        <v/>
      </c>
    </row>
    <row r="4036" spans="2:8" ht="11.25" customHeight="1" x14ac:dyDescent="0.2">
      <c r="B4036" s="91"/>
      <c r="C4036" s="92"/>
      <c r="D4036" s="293" t="str">
        <f t="shared" si="248"/>
        <v/>
      </c>
      <c r="E4036" s="91" t="str">
        <f t="shared" si="251"/>
        <v/>
      </c>
      <c r="F4036" s="295"/>
      <c r="G4036" s="88" t="str">
        <f t="shared" si="249"/>
        <v/>
      </c>
      <c r="H4036" s="88" t="str">
        <f t="shared" si="250"/>
        <v/>
      </c>
    </row>
    <row r="4037" spans="2:8" ht="11.25" customHeight="1" x14ac:dyDescent="0.2">
      <c r="B4037" s="91"/>
      <c r="C4037" s="92"/>
      <c r="D4037" s="293" t="str">
        <f t="shared" si="248"/>
        <v/>
      </c>
      <c r="E4037" s="91" t="str">
        <f t="shared" si="251"/>
        <v/>
      </c>
      <c r="F4037" s="295"/>
      <c r="G4037" s="88" t="str">
        <f t="shared" si="249"/>
        <v/>
      </c>
      <c r="H4037" s="88" t="str">
        <f t="shared" si="250"/>
        <v/>
      </c>
    </row>
    <row r="4038" spans="2:8" ht="11.25" customHeight="1" x14ac:dyDescent="0.2">
      <c r="B4038" s="91"/>
      <c r="C4038" s="92"/>
      <c r="D4038" s="293" t="str">
        <f t="shared" si="248"/>
        <v/>
      </c>
      <c r="E4038" s="91" t="str">
        <f t="shared" si="251"/>
        <v/>
      </c>
      <c r="F4038" s="295"/>
      <c r="G4038" s="88" t="str">
        <f t="shared" si="249"/>
        <v/>
      </c>
      <c r="H4038" s="88" t="str">
        <f t="shared" si="250"/>
        <v/>
      </c>
    </row>
    <row r="4039" spans="2:8" ht="11.25" customHeight="1" x14ac:dyDescent="0.2">
      <c r="B4039" s="91"/>
      <c r="C4039" s="92"/>
      <c r="D4039" s="293" t="str">
        <f t="shared" si="248"/>
        <v/>
      </c>
      <c r="E4039" s="91" t="str">
        <f t="shared" si="251"/>
        <v/>
      </c>
      <c r="F4039" s="295"/>
      <c r="G4039" s="88" t="str">
        <f t="shared" si="249"/>
        <v/>
      </c>
      <c r="H4039" s="88" t="str">
        <f t="shared" si="250"/>
        <v/>
      </c>
    </row>
    <row r="4040" spans="2:8" ht="11.25" customHeight="1" x14ac:dyDescent="0.2">
      <c r="B4040" s="91"/>
      <c r="C4040" s="92"/>
      <c r="D4040" s="293" t="str">
        <f t="shared" si="248"/>
        <v/>
      </c>
      <c r="E4040" s="91" t="str">
        <f t="shared" si="251"/>
        <v/>
      </c>
      <c r="F4040" s="295"/>
      <c r="G4040" s="88" t="str">
        <f t="shared" si="249"/>
        <v/>
      </c>
      <c r="H4040" s="88" t="str">
        <f t="shared" si="250"/>
        <v/>
      </c>
    </row>
    <row r="4041" spans="2:8" ht="11.25" customHeight="1" x14ac:dyDescent="0.2">
      <c r="B4041" s="91"/>
      <c r="C4041" s="92"/>
      <c r="D4041" s="293" t="str">
        <f t="shared" si="248"/>
        <v/>
      </c>
      <c r="E4041" s="91" t="str">
        <f t="shared" si="251"/>
        <v/>
      </c>
      <c r="F4041" s="295"/>
      <c r="G4041" s="88" t="str">
        <f t="shared" si="249"/>
        <v/>
      </c>
      <c r="H4041" s="88" t="str">
        <f t="shared" si="250"/>
        <v/>
      </c>
    </row>
    <row r="4042" spans="2:8" ht="11.25" customHeight="1" x14ac:dyDescent="0.2">
      <c r="B4042" s="91"/>
      <c r="C4042" s="92"/>
      <c r="D4042" s="293" t="str">
        <f t="shared" si="248"/>
        <v/>
      </c>
      <c r="E4042" s="91" t="str">
        <f t="shared" si="251"/>
        <v/>
      </c>
      <c r="F4042" s="295"/>
      <c r="G4042" s="88" t="str">
        <f t="shared" si="249"/>
        <v/>
      </c>
      <c r="H4042" s="88" t="str">
        <f t="shared" si="250"/>
        <v/>
      </c>
    </row>
    <row r="4043" spans="2:8" ht="11.25" customHeight="1" x14ac:dyDescent="0.2">
      <c r="B4043" s="91"/>
      <c r="C4043" s="92"/>
      <c r="D4043" s="293" t="str">
        <f t="shared" si="248"/>
        <v/>
      </c>
      <c r="E4043" s="91" t="str">
        <f t="shared" si="251"/>
        <v/>
      </c>
      <c r="F4043" s="295"/>
      <c r="G4043" s="88" t="str">
        <f t="shared" si="249"/>
        <v/>
      </c>
      <c r="H4043" s="88" t="str">
        <f t="shared" si="250"/>
        <v/>
      </c>
    </row>
    <row r="4044" spans="2:8" ht="11.25" customHeight="1" x14ac:dyDescent="0.2">
      <c r="B4044" s="91"/>
      <c r="C4044" s="92"/>
      <c r="D4044" s="293" t="str">
        <f t="shared" si="248"/>
        <v/>
      </c>
      <c r="E4044" s="91" t="str">
        <f t="shared" si="251"/>
        <v/>
      </c>
      <c r="F4044" s="295"/>
      <c r="G4044" s="88" t="str">
        <f t="shared" si="249"/>
        <v/>
      </c>
      <c r="H4044" s="88" t="str">
        <f t="shared" si="250"/>
        <v/>
      </c>
    </row>
    <row r="4045" spans="2:8" ht="11.25" customHeight="1" x14ac:dyDescent="0.2">
      <c r="B4045" s="91"/>
      <c r="C4045" s="92"/>
      <c r="D4045" s="293" t="str">
        <f t="shared" si="248"/>
        <v/>
      </c>
      <c r="E4045" s="91" t="str">
        <f t="shared" si="251"/>
        <v/>
      </c>
      <c r="F4045" s="295"/>
      <c r="G4045" s="88" t="str">
        <f t="shared" si="249"/>
        <v/>
      </c>
      <c r="H4045" s="88" t="str">
        <f t="shared" si="250"/>
        <v/>
      </c>
    </row>
    <row r="4046" spans="2:8" ht="11.25" customHeight="1" x14ac:dyDescent="0.2">
      <c r="B4046" s="91"/>
      <c r="C4046" s="92"/>
      <c r="D4046" s="293" t="str">
        <f t="shared" si="248"/>
        <v/>
      </c>
      <c r="E4046" s="91" t="str">
        <f t="shared" si="251"/>
        <v/>
      </c>
      <c r="F4046" s="295"/>
      <c r="G4046" s="88" t="str">
        <f t="shared" si="249"/>
        <v/>
      </c>
      <c r="H4046" s="88" t="str">
        <f t="shared" si="250"/>
        <v/>
      </c>
    </row>
    <row r="4047" spans="2:8" ht="11.25" customHeight="1" x14ac:dyDescent="0.2">
      <c r="B4047" s="91"/>
      <c r="C4047" s="92"/>
      <c r="D4047" s="293" t="str">
        <f t="shared" si="248"/>
        <v/>
      </c>
      <c r="E4047" s="91" t="str">
        <f t="shared" si="251"/>
        <v/>
      </c>
      <c r="F4047" s="295"/>
      <c r="G4047" s="88" t="str">
        <f t="shared" si="249"/>
        <v/>
      </c>
      <c r="H4047" s="88" t="str">
        <f t="shared" si="250"/>
        <v/>
      </c>
    </row>
    <row r="4048" spans="2:8" ht="11.25" customHeight="1" x14ac:dyDescent="0.2">
      <c r="B4048" s="91"/>
      <c r="C4048" s="92"/>
      <c r="D4048" s="293" t="str">
        <f t="shared" si="248"/>
        <v/>
      </c>
      <c r="E4048" s="91" t="str">
        <f t="shared" si="251"/>
        <v/>
      </c>
      <c r="F4048" s="295"/>
      <c r="G4048" s="88" t="str">
        <f t="shared" si="249"/>
        <v/>
      </c>
      <c r="H4048" s="88" t="str">
        <f t="shared" si="250"/>
        <v/>
      </c>
    </row>
    <row r="4049" spans="2:8" ht="11.25" customHeight="1" x14ac:dyDescent="0.2">
      <c r="B4049" s="91"/>
      <c r="C4049" s="92"/>
      <c r="D4049" s="293" t="str">
        <f t="shared" si="248"/>
        <v/>
      </c>
      <c r="E4049" s="91" t="str">
        <f t="shared" si="251"/>
        <v/>
      </c>
      <c r="F4049" s="295"/>
      <c r="G4049" s="88" t="str">
        <f t="shared" si="249"/>
        <v/>
      </c>
      <c r="H4049" s="88" t="str">
        <f t="shared" si="250"/>
        <v/>
      </c>
    </row>
    <row r="4050" spans="2:8" ht="11.25" customHeight="1" x14ac:dyDescent="0.2">
      <c r="B4050" s="91"/>
      <c r="C4050" s="92"/>
      <c r="D4050" s="293" t="str">
        <f t="shared" si="248"/>
        <v/>
      </c>
      <c r="E4050" s="91" t="str">
        <f t="shared" si="251"/>
        <v/>
      </c>
      <c r="F4050" s="295"/>
      <c r="G4050" s="88" t="str">
        <f t="shared" si="249"/>
        <v/>
      </c>
      <c r="H4050" s="88" t="str">
        <f t="shared" si="250"/>
        <v/>
      </c>
    </row>
    <row r="4051" spans="2:8" ht="11.25" customHeight="1" x14ac:dyDescent="0.2">
      <c r="B4051" s="91"/>
      <c r="C4051" s="92"/>
      <c r="D4051" s="293" t="str">
        <f t="shared" si="248"/>
        <v/>
      </c>
      <c r="E4051" s="91" t="str">
        <f t="shared" si="251"/>
        <v/>
      </c>
      <c r="F4051" s="295"/>
      <c r="G4051" s="88" t="str">
        <f t="shared" si="249"/>
        <v/>
      </c>
      <c r="H4051" s="88" t="str">
        <f t="shared" si="250"/>
        <v/>
      </c>
    </row>
    <row r="4052" spans="2:8" ht="11.25" customHeight="1" x14ac:dyDescent="0.2">
      <c r="B4052" s="91"/>
      <c r="C4052" s="92"/>
      <c r="D4052" s="293" t="str">
        <f t="shared" si="248"/>
        <v/>
      </c>
      <c r="E4052" s="91" t="str">
        <f t="shared" si="251"/>
        <v/>
      </c>
      <c r="F4052" s="295"/>
      <c r="G4052" s="88" t="str">
        <f t="shared" si="249"/>
        <v/>
      </c>
      <c r="H4052" s="88" t="str">
        <f t="shared" si="250"/>
        <v/>
      </c>
    </row>
    <row r="4053" spans="2:8" ht="11.25" customHeight="1" x14ac:dyDescent="0.2">
      <c r="B4053" s="91"/>
      <c r="C4053" s="92"/>
      <c r="D4053" s="293" t="str">
        <f t="shared" si="248"/>
        <v/>
      </c>
      <c r="E4053" s="91" t="str">
        <f t="shared" si="251"/>
        <v/>
      </c>
      <c r="F4053" s="295"/>
      <c r="G4053" s="88" t="str">
        <f t="shared" si="249"/>
        <v/>
      </c>
      <c r="H4053" s="88" t="str">
        <f t="shared" si="250"/>
        <v/>
      </c>
    </row>
    <row r="4054" spans="2:8" ht="11.25" customHeight="1" x14ac:dyDescent="0.2">
      <c r="B4054" s="91"/>
      <c r="C4054" s="92"/>
      <c r="D4054" s="293" t="str">
        <f t="shared" si="248"/>
        <v/>
      </c>
      <c r="E4054" s="91" t="str">
        <f t="shared" si="251"/>
        <v/>
      </c>
      <c r="F4054" s="295"/>
      <c r="G4054" s="88" t="str">
        <f t="shared" si="249"/>
        <v/>
      </c>
      <c r="H4054" s="88" t="str">
        <f t="shared" si="250"/>
        <v/>
      </c>
    </row>
    <row r="4055" spans="2:8" ht="11.25" customHeight="1" x14ac:dyDescent="0.2">
      <c r="B4055" s="91"/>
      <c r="C4055" s="92"/>
      <c r="D4055" s="293" t="str">
        <f t="shared" si="248"/>
        <v/>
      </c>
      <c r="E4055" s="91" t="str">
        <f t="shared" si="251"/>
        <v/>
      </c>
      <c r="F4055" s="295"/>
      <c r="G4055" s="88" t="str">
        <f t="shared" si="249"/>
        <v/>
      </c>
      <c r="H4055" s="88" t="str">
        <f t="shared" si="250"/>
        <v/>
      </c>
    </row>
    <row r="4056" spans="2:8" ht="11.25" customHeight="1" x14ac:dyDescent="0.2">
      <c r="B4056" s="91"/>
      <c r="C4056" s="92"/>
      <c r="D4056" s="293" t="str">
        <f t="shared" ref="D4056:D4119" si="252">IF($B4056="","","SP_LASTSALEPRICE")</f>
        <v/>
      </c>
      <c r="E4056" s="91" t="str">
        <f t="shared" si="251"/>
        <v/>
      </c>
      <c r="F4056" s="295"/>
      <c r="G4056" s="88" t="str">
        <f t="shared" ref="G4056:G4119" si="253">IF(OR($C4056="",$C4057=""),"",IFERROR((C4056/C4057-1)*100,0))</f>
        <v/>
      </c>
      <c r="H4056" s="88" t="str">
        <f t="shared" ref="H4056:H4119" si="254">IF(OR($F4056="",$F4057=""),"",IFERROR((F4056/F4057-1)*100,0))</f>
        <v/>
      </c>
    </row>
    <row r="4057" spans="2:8" ht="11.25" customHeight="1" x14ac:dyDescent="0.2">
      <c r="B4057" s="91"/>
      <c r="C4057" s="92"/>
      <c r="D4057" s="293" t="str">
        <f t="shared" si="252"/>
        <v/>
      </c>
      <c r="E4057" s="91" t="str">
        <f t="shared" ref="E4057:E4120" si="255">IF($B4057="","",IF(WEEKDAY($B4057,11)=6,$B4057-1,IF(WEEKDAY($B4057,11)=7,$B4057-2,$B4057)))</f>
        <v/>
      </c>
      <c r="F4057" s="295"/>
      <c r="G4057" s="88" t="str">
        <f t="shared" si="253"/>
        <v/>
      </c>
      <c r="H4057" s="88" t="str">
        <f t="shared" si="254"/>
        <v/>
      </c>
    </row>
    <row r="4058" spans="2:8" ht="11.25" customHeight="1" x14ac:dyDescent="0.2">
      <c r="B4058" s="91"/>
      <c r="C4058" s="92"/>
      <c r="D4058" s="293" t="str">
        <f t="shared" si="252"/>
        <v/>
      </c>
      <c r="E4058" s="91" t="str">
        <f t="shared" si="255"/>
        <v/>
      </c>
      <c r="F4058" s="295"/>
      <c r="G4058" s="88" t="str">
        <f t="shared" si="253"/>
        <v/>
      </c>
      <c r="H4058" s="88" t="str">
        <f t="shared" si="254"/>
        <v/>
      </c>
    </row>
    <row r="4059" spans="2:8" ht="11.25" customHeight="1" x14ac:dyDescent="0.2">
      <c r="B4059" s="91"/>
      <c r="C4059" s="92"/>
      <c r="D4059" s="293" t="str">
        <f t="shared" si="252"/>
        <v/>
      </c>
      <c r="E4059" s="91" t="str">
        <f t="shared" si="255"/>
        <v/>
      </c>
      <c r="F4059" s="295"/>
      <c r="G4059" s="88" t="str">
        <f t="shared" si="253"/>
        <v/>
      </c>
      <c r="H4059" s="88" t="str">
        <f t="shared" si="254"/>
        <v/>
      </c>
    </row>
    <row r="4060" spans="2:8" ht="11.25" customHeight="1" x14ac:dyDescent="0.2">
      <c r="B4060" s="91"/>
      <c r="C4060" s="92"/>
      <c r="D4060" s="293" t="str">
        <f t="shared" si="252"/>
        <v/>
      </c>
      <c r="E4060" s="91" t="str">
        <f t="shared" si="255"/>
        <v/>
      </c>
      <c r="F4060" s="295"/>
      <c r="G4060" s="88" t="str">
        <f t="shared" si="253"/>
        <v/>
      </c>
      <c r="H4060" s="88" t="str">
        <f t="shared" si="254"/>
        <v/>
      </c>
    </row>
    <row r="4061" spans="2:8" ht="11.25" customHeight="1" x14ac:dyDescent="0.2">
      <c r="B4061" s="91"/>
      <c r="C4061" s="92"/>
      <c r="D4061" s="293" t="str">
        <f t="shared" si="252"/>
        <v/>
      </c>
      <c r="E4061" s="91" t="str">
        <f t="shared" si="255"/>
        <v/>
      </c>
      <c r="F4061" s="295"/>
      <c r="G4061" s="88" t="str">
        <f t="shared" si="253"/>
        <v/>
      </c>
      <c r="H4061" s="88" t="str">
        <f t="shared" si="254"/>
        <v/>
      </c>
    </row>
    <row r="4062" spans="2:8" ht="11.25" customHeight="1" x14ac:dyDescent="0.2">
      <c r="B4062" s="91"/>
      <c r="C4062" s="92"/>
      <c r="D4062" s="293" t="str">
        <f t="shared" si="252"/>
        <v/>
      </c>
      <c r="E4062" s="91" t="str">
        <f t="shared" si="255"/>
        <v/>
      </c>
      <c r="F4062" s="295"/>
      <c r="G4062" s="88" t="str">
        <f t="shared" si="253"/>
        <v/>
      </c>
      <c r="H4062" s="88" t="str">
        <f t="shared" si="254"/>
        <v/>
      </c>
    </row>
    <row r="4063" spans="2:8" ht="11.25" customHeight="1" x14ac:dyDescent="0.2">
      <c r="B4063" s="91"/>
      <c r="C4063" s="92"/>
      <c r="D4063" s="293" t="str">
        <f t="shared" si="252"/>
        <v/>
      </c>
      <c r="E4063" s="91" t="str">
        <f t="shared" si="255"/>
        <v/>
      </c>
      <c r="F4063" s="295"/>
      <c r="G4063" s="88" t="str">
        <f t="shared" si="253"/>
        <v/>
      </c>
      <c r="H4063" s="88" t="str">
        <f t="shared" si="254"/>
        <v/>
      </c>
    </row>
    <row r="4064" spans="2:8" ht="11.25" customHeight="1" x14ac:dyDescent="0.2">
      <c r="B4064" s="91"/>
      <c r="C4064" s="92"/>
      <c r="D4064" s="293" t="str">
        <f t="shared" si="252"/>
        <v/>
      </c>
      <c r="E4064" s="91" t="str">
        <f t="shared" si="255"/>
        <v/>
      </c>
      <c r="F4064" s="295"/>
      <c r="G4064" s="88" t="str">
        <f t="shared" si="253"/>
        <v/>
      </c>
      <c r="H4064" s="88" t="str">
        <f t="shared" si="254"/>
        <v/>
      </c>
    </row>
    <row r="4065" spans="2:8" ht="11.25" customHeight="1" x14ac:dyDescent="0.2">
      <c r="B4065" s="91"/>
      <c r="C4065" s="92"/>
      <c r="D4065" s="293" t="str">
        <f t="shared" si="252"/>
        <v/>
      </c>
      <c r="E4065" s="91" t="str">
        <f t="shared" si="255"/>
        <v/>
      </c>
      <c r="F4065" s="295"/>
      <c r="G4065" s="88" t="str">
        <f t="shared" si="253"/>
        <v/>
      </c>
      <c r="H4065" s="88" t="str">
        <f t="shared" si="254"/>
        <v/>
      </c>
    </row>
    <row r="4066" spans="2:8" ht="11.25" customHeight="1" x14ac:dyDescent="0.2">
      <c r="B4066" s="91"/>
      <c r="C4066" s="92"/>
      <c r="D4066" s="293" t="str">
        <f t="shared" si="252"/>
        <v/>
      </c>
      <c r="E4066" s="91" t="str">
        <f t="shared" si="255"/>
        <v/>
      </c>
      <c r="F4066" s="295"/>
      <c r="G4066" s="88" t="str">
        <f t="shared" si="253"/>
        <v/>
      </c>
      <c r="H4066" s="88" t="str">
        <f t="shared" si="254"/>
        <v/>
      </c>
    </row>
    <row r="4067" spans="2:8" ht="11.25" customHeight="1" x14ac:dyDescent="0.2">
      <c r="B4067" s="91"/>
      <c r="C4067" s="92"/>
      <c r="D4067" s="293" t="str">
        <f t="shared" si="252"/>
        <v/>
      </c>
      <c r="E4067" s="91" t="str">
        <f t="shared" si="255"/>
        <v/>
      </c>
      <c r="F4067" s="295"/>
      <c r="G4067" s="88" t="str">
        <f t="shared" si="253"/>
        <v/>
      </c>
      <c r="H4067" s="88" t="str">
        <f t="shared" si="254"/>
        <v/>
      </c>
    </row>
    <row r="4068" spans="2:8" ht="11.25" customHeight="1" x14ac:dyDescent="0.2">
      <c r="B4068" s="91"/>
      <c r="C4068" s="92"/>
      <c r="D4068" s="293" t="str">
        <f t="shared" si="252"/>
        <v/>
      </c>
      <c r="E4068" s="91" t="str">
        <f t="shared" si="255"/>
        <v/>
      </c>
      <c r="F4068" s="295"/>
      <c r="G4068" s="88" t="str">
        <f t="shared" si="253"/>
        <v/>
      </c>
      <c r="H4068" s="88" t="str">
        <f t="shared" si="254"/>
        <v/>
      </c>
    </row>
    <row r="4069" spans="2:8" ht="11.25" customHeight="1" x14ac:dyDescent="0.2">
      <c r="B4069" s="91"/>
      <c r="C4069" s="92"/>
      <c r="D4069" s="293" t="str">
        <f t="shared" si="252"/>
        <v/>
      </c>
      <c r="E4069" s="91" t="str">
        <f t="shared" si="255"/>
        <v/>
      </c>
      <c r="F4069" s="295"/>
      <c r="G4069" s="88" t="str">
        <f t="shared" si="253"/>
        <v/>
      </c>
      <c r="H4069" s="88" t="str">
        <f t="shared" si="254"/>
        <v/>
      </c>
    </row>
    <row r="4070" spans="2:8" ht="11.25" customHeight="1" x14ac:dyDescent="0.2">
      <c r="B4070" s="91"/>
      <c r="C4070" s="92"/>
      <c r="D4070" s="293" t="str">
        <f t="shared" si="252"/>
        <v/>
      </c>
      <c r="E4070" s="91" t="str">
        <f t="shared" si="255"/>
        <v/>
      </c>
      <c r="F4070" s="295"/>
      <c r="G4070" s="88" t="str">
        <f t="shared" si="253"/>
        <v/>
      </c>
      <c r="H4070" s="88" t="str">
        <f t="shared" si="254"/>
        <v/>
      </c>
    </row>
    <row r="4071" spans="2:8" ht="11.25" customHeight="1" x14ac:dyDescent="0.2">
      <c r="B4071" s="91"/>
      <c r="C4071" s="92"/>
      <c r="D4071" s="293" t="str">
        <f t="shared" si="252"/>
        <v/>
      </c>
      <c r="E4071" s="91" t="str">
        <f t="shared" si="255"/>
        <v/>
      </c>
      <c r="F4071" s="295"/>
      <c r="G4071" s="88" t="str">
        <f t="shared" si="253"/>
        <v/>
      </c>
      <c r="H4071" s="88" t="str">
        <f t="shared" si="254"/>
        <v/>
      </c>
    </row>
    <row r="4072" spans="2:8" ht="11.25" customHeight="1" x14ac:dyDescent="0.2">
      <c r="B4072" s="91"/>
      <c r="C4072" s="92"/>
      <c r="D4072" s="293" t="str">
        <f t="shared" si="252"/>
        <v/>
      </c>
      <c r="E4072" s="91" t="str">
        <f t="shared" si="255"/>
        <v/>
      </c>
      <c r="F4072" s="295"/>
      <c r="G4072" s="88" t="str">
        <f t="shared" si="253"/>
        <v/>
      </c>
      <c r="H4072" s="88" t="str">
        <f t="shared" si="254"/>
        <v/>
      </c>
    </row>
    <row r="4073" spans="2:8" ht="11.25" customHeight="1" x14ac:dyDescent="0.2">
      <c r="B4073" s="91"/>
      <c r="C4073" s="92"/>
      <c r="D4073" s="293" t="str">
        <f t="shared" si="252"/>
        <v/>
      </c>
      <c r="E4073" s="91" t="str">
        <f t="shared" si="255"/>
        <v/>
      </c>
      <c r="F4073" s="295"/>
      <c r="G4073" s="88" t="str">
        <f t="shared" si="253"/>
        <v/>
      </c>
      <c r="H4073" s="88" t="str">
        <f t="shared" si="254"/>
        <v/>
      </c>
    </row>
    <row r="4074" spans="2:8" ht="11.25" customHeight="1" x14ac:dyDescent="0.2">
      <c r="B4074" s="91"/>
      <c r="C4074" s="92"/>
      <c r="D4074" s="293" t="str">
        <f t="shared" si="252"/>
        <v/>
      </c>
      <c r="E4074" s="91" t="str">
        <f t="shared" si="255"/>
        <v/>
      </c>
      <c r="F4074" s="295"/>
      <c r="G4074" s="88" t="str">
        <f t="shared" si="253"/>
        <v/>
      </c>
      <c r="H4074" s="88" t="str">
        <f t="shared" si="254"/>
        <v/>
      </c>
    </row>
    <row r="4075" spans="2:8" ht="11.25" customHeight="1" x14ac:dyDescent="0.2">
      <c r="B4075" s="91"/>
      <c r="C4075" s="92"/>
      <c r="D4075" s="293" t="str">
        <f t="shared" si="252"/>
        <v/>
      </c>
      <c r="E4075" s="91" t="str">
        <f t="shared" si="255"/>
        <v/>
      </c>
      <c r="F4075" s="295"/>
      <c r="G4075" s="88" t="str">
        <f t="shared" si="253"/>
        <v/>
      </c>
      <c r="H4075" s="88" t="str">
        <f t="shared" si="254"/>
        <v/>
      </c>
    </row>
    <row r="4076" spans="2:8" ht="11.25" customHeight="1" x14ac:dyDescent="0.2">
      <c r="B4076" s="91"/>
      <c r="C4076" s="92"/>
      <c r="D4076" s="293" t="str">
        <f t="shared" si="252"/>
        <v/>
      </c>
      <c r="E4076" s="91" t="str">
        <f t="shared" si="255"/>
        <v/>
      </c>
      <c r="F4076" s="295"/>
      <c r="G4076" s="88" t="str">
        <f t="shared" si="253"/>
        <v/>
      </c>
      <c r="H4076" s="88" t="str">
        <f t="shared" si="254"/>
        <v/>
      </c>
    </row>
    <row r="4077" spans="2:8" ht="11.25" customHeight="1" x14ac:dyDescent="0.2">
      <c r="B4077" s="91"/>
      <c r="C4077" s="92"/>
      <c r="D4077" s="293" t="str">
        <f t="shared" si="252"/>
        <v/>
      </c>
      <c r="E4077" s="91" t="str">
        <f t="shared" si="255"/>
        <v/>
      </c>
      <c r="F4077" s="295"/>
      <c r="G4077" s="88" t="str">
        <f t="shared" si="253"/>
        <v/>
      </c>
      <c r="H4077" s="88" t="str">
        <f t="shared" si="254"/>
        <v/>
      </c>
    </row>
    <row r="4078" spans="2:8" ht="11.25" customHeight="1" x14ac:dyDescent="0.2">
      <c r="B4078" s="91"/>
      <c r="C4078" s="92"/>
      <c r="D4078" s="293" t="str">
        <f t="shared" si="252"/>
        <v/>
      </c>
      <c r="E4078" s="91" t="str">
        <f t="shared" si="255"/>
        <v/>
      </c>
      <c r="F4078" s="295"/>
      <c r="G4078" s="88" t="str">
        <f t="shared" si="253"/>
        <v/>
      </c>
      <c r="H4078" s="88" t="str">
        <f t="shared" si="254"/>
        <v/>
      </c>
    </row>
    <row r="4079" spans="2:8" ht="11.25" customHeight="1" x14ac:dyDescent="0.2">
      <c r="B4079" s="91"/>
      <c r="C4079" s="92"/>
      <c r="D4079" s="293" t="str">
        <f t="shared" si="252"/>
        <v/>
      </c>
      <c r="E4079" s="91" t="str">
        <f t="shared" si="255"/>
        <v/>
      </c>
      <c r="F4079" s="295"/>
      <c r="G4079" s="88" t="str">
        <f t="shared" si="253"/>
        <v/>
      </c>
      <c r="H4079" s="88" t="str">
        <f t="shared" si="254"/>
        <v/>
      </c>
    </row>
    <row r="4080" spans="2:8" ht="11.25" customHeight="1" x14ac:dyDescent="0.2">
      <c r="B4080" s="91"/>
      <c r="C4080" s="92"/>
      <c r="D4080" s="293" t="str">
        <f t="shared" si="252"/>
        <v/>
      </c>
      <c r="E4080" s="91" t="str">
        <f t="shared" si="255"/>
        <v/>
      </c>
      <c r="F4080" s="295"/>
      <c r="G4080" s="88" t="str">
        <f t="shared" si="253"/>
        <v/>
      </c>
      <c r="H4080" s="88" t="str">
        <f t="shared" si="254"/>
        <v/>
      </c>
    </row>
    <row r="4081" spans="2:8" ht="11.25" customHeight="1" x14ac:dyDescent="0.2">
      <c r="B4081" s="91"/>
      <c r="C4081" s="92"/>
      <c r="D4081" s="293" t="str">
        <f t="shared" si="252"/>
        <v/>
      </c>
      <c r="E4081" s="91" t="str">
        <f t="shared" si="255"/>
        <v/>
      </c>
      <c r="F4081" s="295"/>
      <c r="G4081" s="88" t="str">
        <f t="shared" si="253"/>
        <v/>
      </c>
      <c r="H4081" s="88" t="str">
        <f t="shared" si="254"/>
        <v/>
      </c>
    </row>
    <row r="4082" spans="2:8" ht="11.25" customHeight="1" x14ac:dyDescent="0.2">
      <c r="B4082" s="91"/>
      <c r="C4082" s="92"/>
      <c r="D4082" s="293" t="str">
        <f t="shared" si="252"/>
        <v/>
      </c>
      <c r="E4082" s="91" t="str">
        <f t="shared" si="255"/>
        <v/>
      </c>
      <c r="F4082" s="295"/>
      <c r="G4082" s="88" t="str">
        <f t="shared" si="253"/>
        <v/>
      </c>
      <c r="H4082" s="88" t="str">
        <f t="shared" si="254"/>
        <v/>
      </c>
    </row>
    <row r="4083" spans="2:8" ht="11.25" customHeight="1" x14ac:dyDescent="0.2">
      <c r="B4083" s="91"/>
      <c r="C4083" s="92"/>
      <c r="D4083" s="293" t="str">
        <f t="shared" si="252"/>
        <v/>
      </c>
      <c r="E4083" s="91" t="str">
        <f t="shared" si="255"/>
        <v/>
      </c>
      <c r="F4083" s="295"/>
      <c r="G4083" s="88" t="str">
        <f t="shared" si="253"/>
        <v/>
      </c>
      <c r="H4083" s="88" t="str">
        <f t="shared" si="254"/>
        <v/>
      </c>
    </row>
    <row r="4084" spans="2:8" ht="11.25" customHeight="1" x14ac:dyDescent="0.2">
      <c r="B4084" s="91"/>
      <c r="C4084" s="92"/>
      <c r="D4084" s="293" t="str">
        <f t="shared" si="252"/>
        <v/>
      </c>
      <c r="E4084" s="91" t="str">
        <f t="shared" si="255"/>
        <v/>
      </c>
      <c r="F4084" s="295"/>
      <c r="G4084" s="88" t="str">
        <f t="shared" si="253"/>
        <v/>
      </c>
      <c r="H4084" s="88" t="str">
        <f t="shared" si="254"/>
        <v/>
      </c>
    </row>
    <row r="4085" spans="2:8" ht="11.25" customHeight="1" x14ac:dyDescent="0.2">
      <c r="B4085" s="91"/>
      <c r="C4085" s="92"/>
      <c r="D4085" s="293" t="str">
        <f t="shared" si="252"/>
        <v/>
      </c>
      <c r="E4085" s="91" t="str">
        <f t="shared" si="255"/>
        <v/>
      </c>
      <c r="F4085" s="295"/>
      <c r="G4085" s="88" t="str">
        <f t="shared" si="253"/>
        <v/>
      </c>
      <c r="H4085" s="88" t="str">
        <f t="shared" si="254"/>
        <v/>
      </c>
    </row>
    <row r="4086" spans="2:8" ht="11.25" customHeight="1" x14ac:dyDescent="0.2">
      <c r="B4086" s="91"/>
      <c r="C4086" s="92"/>
      <c r="D4086" s="293" t="str">
        <f t="shared" si="252"/>
        <v/>
      </c>
      <c r="E4086" s="91" t="str">
        <f t="shared" si="255"/>
        <v/>
      </c>
      <c r="F4086" s="295"/>
      <c r="G4086" s="88" t="str">
        <f t="shared" si="253"/>
        <v/>
      </c>
      <c r="H4086" s="88" t="str">
        <f t="shared" si="254"/>
        <v/>
      </c>
    </row>
    <row r="4087" spans="2:8" ht="11.25" customHeight="1" x14ac:dyDescent="0.2">
      <c r="B4087" s="91"/>
      <c r="C4087" s="92"/>
      <c r="D4087" s="293" t="str">
        <f t="shared" si="252"/>
        <v/>
      </c>
      <c r="E4087" s="91" t="str">
        <f t="shared" si="255"/>
        <v/>
      </c>
      <c r="F4087" s="295"/>
      <c r="G4087" s="88" t="str">
        <f t="shared" si="253"/>
        <v/>
      </c>
      <c r="H4087" s="88" t="str">
        <f t="shared" si="254"/>
        <v/>
      </c>
    </row>
    <row r="4088" spans="2:8" ht="11.25" customHeight="1" x14ac:dyDescent="0.2">
      <c r="B4088" s="91"/>
      <c r="C4088" s="92"/>
      <c r="D4088" s="293" t="str">
        <f t="shared" si="252"/>
        <v/>
      </c>
      <c r="E4088" s="91" t="str">
        <f t="shared" si="255"/>
        <v/>
      </c>
      <c r="F4088" s="295"/>
      <c r="G4088" s="88" t="str">
        <f t="shared" si="253"/>
        <v/>
      </c>
      <c r="H4088" s="88" t="str">
        <f t="shared" si="254"/>
        <v/>
      </c>
    </row>
    <row r="4089" spans="2:8" ht="11.25" customHeight="1" x14ac:dyDescent="0.2">
      <c r="B4089" s="91"/>
      <c r="C4089" s="92"/>
      <c r="D4089" s="293" t="str">
        <f t="shared" si="252"/>
        <v/>
      </c>
      <c r="E4089" s="91" t="str">
        <f t="shared" si="255"/>
        <v/>
      </c>
      <c r="F4089" s="295"/>
      <c r="G4089" s="88" t="str">
        <f t="shared" si="253"/>
        <v/>
      </c>
      <c r="H4089" s="88" t="str">
        <f t="shared" si="254"/>
        <v/>
      </c>
    </row>
    <row r="4090" spans="2:8" ht="11.25" customHeight="1" x14ac:dyDescent="0.2">
      <c r="B4090" s="91"/>
      <c r="C4090" s="92"/>
      <c r="D4090" s="293" t="str">
        <f t="shared" si="252"/>
        <v/>
      </c>
      <c r="E4090" s="91" t="str">
        <f t="shared" si="255"/>
        <v/>
      </c>
      <c r="F4090" s="295"/>
      <c r="G4090" s="88" t="str">
        <f t="shared" si="253"/>
        <v/>
      </c>
      <c r="H4090" s="88" t="str">
        <f t="shared" si="254"/>
        <v/>
      </c>
    </row>
    <row r="4091" spans="2:8" ht="11.25" customHeight="1" x14ac:dyDescent="0.2">
      <c r="B4091" s="91"/>
      <c r="C4091" s="92"/>
      <c r="D4091" s="293" t="str">
        <f t="shared" si="252"/>
        <v/>
      </c>
      <c r="E4091" s="91" t="str">
        <f t="shared" si="255"/>
        <v/>
      </c>
      <c r="F4091" s="295"/>
      <c r="G4091" s="88" t="str">
        <f t="shared" si="253"/>
        <v/>
      </c>
      <c r="H4091" s="88" t="str">
        <f t="shared" si="254"/>
        <v/>
      </c>
    </row>
    <row r="4092" spans="2:8" ht="11.25" customHeight="1" x14ac:dyDescent="0.2">
      <c r="B4092" s="91"/>
      <c r="C4092" s="92"/>
      <c r="D4092" s="293" t="str">
        <f t="shared" si="252"/>
        <v/>
      </c>
      <c r="E4092" s="91" t="str">
        <f t="shared" si="255"/>
        <v/>
      </c>
      <c r="F4092" s="295"/>
      <c r="G4092" s="88" t="str">
        <f t="shared" si="253"/>
        <v/>
      </c>
      <c r="H4092" s="88" t="str">
        <f t="shared" si="254"/>
        <v/>
      </c>
    </row>
    <row r="4093" spans="2:8" ht="11.25" customHeight="1" x14ac:dyDescent="0.2">
      <c r="B4093" s="91"/>
      <c r="C4093" s="92"/>
      <c r="D4093" s="293" t="str">
        <f t="shared" si="252"/>
        <v/>
      </c>
      <c r="E4093" s="91" t="str">
        <f t="shared" si="255"/>
        <v/>
      </c>
      <c r="F4093" s="295"/>
      <c r="G4093" s="88" t="str">
        <f t="shared" si="253"/>
        <v/>
      </c>
      <c r="H4093" s="88" t="str">
        <f t="shared" si="254"/>
        <v/>
      </c>
    </row>
    <row r="4094" spans="2:8" ht="11.25" customHeight="1" x14ac:dyDescent="0.2">
      <c r="B4094" s="91"/>
      <c r="C4094" s="92"/>
      <c r="D4094" s="293" t="str">
        <f t="shared" si="252"/>
        <v/>
      </c>
      <c r="E4094" s="91" t="str">
        <f t="shared" si="255"/>
        <v/>
      </c>
      <c r="F4094" s="295"/>
      <c r="G4094" s="88" t="str">
        <f t="shared" si="253"/>
        <v/>
      </c>
      <c r="H4094" s="88" t="str">
        <f t="shared" si="254"/>
        <v/>
      </c>
    </row>
    <row r="4095" spans="2:8" ht="11.25" customHeight="1" x14ac:dyDescent="0.2">
      <c r="B4095" s="91"/>
      <c r="C4095" s="92"/>
      <c r="D4095" s="293" t="str">
        <f t="shared" si="252"/>
        <v/>
      </c>
      <c r="E4095" s="91" t="str">
        <f t="shared" si="255"/>
        <v/>
      </c>
      <c r="F4095" s="295"/>
      <c r="G4095" s="88" t="str">
        <f t="shared" si="253"/>
        <v/>
      </c>
      <c r="H4095" s="88" t="str">
        <f t="shared" si="254"/>
        <v/>
      </c>
    </row>
    <row r="4096" spans="2:8" ht="11.25" customHeight="1" x14ac:dyDescent="0.2">
      <c r="B4096" s="91"/>
      <c r="C4096" s="92"/>
      <c r="D4096" s="293" t="str">
        <f t="shared" si="252"/>
        <v/>
      </c>
      <c r="E4096" s="91" t="str">
        <f t="shared" si="255"/>
        <v/>
      </c>
      <c r="F4096" s="295"/>
      <c r="G4096" s="88" t="str">
        <f t="shared" si="253"/>
        <v/>
      </c>
      <c r="H4096" s="88" t="str">
        <f t="shared" si="254"/>
        <v/>
      </c>
    </row>
    <row r="4097" spans="2:8" ht="11.25" customHeight="1" x14ac:dyDescent="0.2">
      <c r="B4097" s="91"/>
      <c r="C4097" s="92"/>
      <c r="D4097" s="293" t="str">
        <f t="shared" si="252"/>
        <v/>
      </c>
      <c r="E4097" s="91" t="str">
        <f t="shared" si="255"/>
        <v/>
      </c>
      <c r="F4097" s="295"/>
      <c r="G4097" s="88" t="str">
        <f t="shared" si="253"/>
        <v/>
      </c>
      <c r="H4097" s="88" t="str">
        <f t="shared" si="254"/>
        <v/>
      </c>
    </row>
    <row r="4098" spans="2:8" ht="11.25" customHeight="1" x14ac:dyDescent="0.2">
      <c r="B4098" s="91"/>
      <c r="C4098" s="92"/>
      <c r="D4098" s="293" t="str">
        <f t="shared" si="252"/>
        <v/>
      </c>
      <c r="E4098" s="91" t="str">
        <f t="shared" si="255"/>
        <v/>
      </c>
      <c r="F4098" s="295"/>
      <c r="G4098" s="88" t="str">
        <f t="shared" si="253"/>
        <v/>
      </c>
      <c r="H4098" s="88" t="str">
        <f t="shared" si="254"/>
        <v/>
      </c>
    </row>
    <row r="4099" spans="2:8" ht="11.25" customHeight="1" x14ac:dyDescent="0.2">
      <c r="B4099" s="91"/>
      <c r="C4099" s="92"/>
      <c r="D4099" s="293" t="str">
        <f t="shared" si="252"/>
        <v/>
      </c>
      <c r="E4099" s="91" t="str">
        <f t="shared" si="255"/>
        <v/>
      </c>
      <c r="F4099" s="295"/>
      <c r="G4099" s="88" t="str">
        <f t="shared" si="253"/>
        <v/>
      </c>
      <c r="H4099" s="88" t="str">
        <f t="shared" si="254"/>
        <v/>
      </c>
    </row>
    <row r="4100" spans="2:8" ht="11.25" customHeight="1" x14ac:dyDescent="0.2">
      <c r="B4100" s="91"/>
      <c r="C4100" s="92"/>
      <c r="D4100" s="293" t="str">
        <f t="shared" si="252"/>
        <v/>
      </c>
      <c r="E4100" s="91" t="str">
        <f t="shared" si="255"/>
        <v/>
      </c>
      <c r="F4100" s="295"/>
      <c r="G4100" s="88" t="str">
        <f t="shared" si="253"/>
        <v/>
      </c>
      <c r="H4100" s="88" t="str">
        <f t="shared" si="254"/>
        <v/>
      </c>
    </row>
    <row r="4101" spans="2:8" ht="11.25" customHeight="1" x14ac:dyDescent="0.2">
      <c r="B4101" s="91"/>
      <c r="C4101" s="92"/>
      <c r="D4101" s="293" t="str">
        <f t="shared" si="252"/>
        <v/>
      </c>
      <c r="E4101" s="91" t="str">
        <f t="shared" si="255"/>
        <v/>
      </c>
      <c r="F4101" s="295"/>
      <c r="G4101" s="88" t="str">
        <f t="shared" si="253"/>
        <v/>
      </c>
      <c r="H4101" s="88" t="str">
        <f t="shared" si="254"/>
        <v/>
      </c>
    </row>
    <row r="4102" spans="2:8" ht="11.25" customHeight="1" x14ac:dyDescent="0.2">
      <c r="B4102" s="91"/>
      <c r="C4102" s="92"/>
      <c r="D4102" s="293" t="str">
        <f t="shared" si="252"/>
        <v/>
      </c>
      <c r="E4102" s="91" t="str">
        <f t="shared" si="255"/>
        <v/>
      </c>
      <c r="F4102" s="295"/>
      <c r="G4102" s="88" t="str">
        <f t="shared" si="253"/>
        <v/>
      </c>
      <c r="H4102" s="88" t="str">
        <f t="shared" si="254"/>
        <v/>
      </c>
    </row>
    <row r="4103" spans="2:8" ht="11.25" customHeight="1" x14ac:dyDescent="0.2">
      <c r="B4103" s="91"/>
      <c r="C4103" s="92"/>
      <c r="D4103" s="293" t="str">
        <f t="shared" si="252"/>
        <v/>
      </c>
      <c r="E4103" s="91" t="str">
        <f t="shared" si="255"/>
        <v/>
      </c>
      <c r="F4103" s="295"/>
      <c r="G4103" s="88" t="str">
        <f t="shared" si="253"/>
        <v/>
      </c>
      <c r="H4103" s="88" t="str">
        <f t="shared" si="254"/>
        <v/>
      </c>
    </row>
    <row r="4104" spans="2:8" ht="11.25" customHeight="1" x14ac:dyDescent="0.2">
      <c r="B4104" s="91"/>
      <c r="C4104" s="92"/>
      <c r="D4104" s="293" t="str">
        <f t="shared" si="252"/>
        <v/>
      </c>
      <c r="E4104" s="91" t="str">
        <f t="shared" si="255"/>
        <v/>
      </c>
      <c r="F4104" s="295"/>
      <c r="G4104" s="88" t="str">
        <f t="shared" si="253"/>
        <v/>
      </c>
      <c r="H4104" s="88" t="str">
        <f t="shared" si="254"/>
        <v/>
      </c>
    </row>
    <row r="4105" spans="2:8" ht="11.25" customHeight="1" x14ac:dyDescent="0.2">
      <c r="B4105" s="91"/>
      <c r="C4105" s="92"/>
      <c r="D4105" s="293" t="str">
        <f t="shared" si="252"/>
        <v/>
      </c>
      <c r="E4105" s="91" t="str">
        <f t="shared" si="255"/>
        <v/>
      </c>
      <c r="F4105" s="295"/>
      <c r="G4105" s="88" t="str">
        <f t="shared" si="253"/>
        <v/>
      </c>
      <c r="H4105" s="88" t="str">
        <f t="shared" si="254"/>
        <v/>
      </c>
    </row>
    <row r="4106" spans="2:8" ht="11.25" customHeight="1" x14ac:dyDescent="0.2">
      <c r="B4106" s="91"/>
      <c r="C4106" s="92"/>
      <c r="D4106" s="293" t="str">
        <f t="shared" si="252"/>
        <v/>
      </c>
      <c r="E4106" s="91" t="str">
        <f t="shared" si="255"/>
        <v/>
      </c>
      <c r="F4106" s="295"/>
      <c r="G4106" s="88" t="str">
        <f t="shared" si="253"/>
        <v/>
      </c>
      <c r="H4106" s="88" t="str">
        <f t="shared" si="254"/>
        <v/>
      </c>
    </row>
    <row r="4107" spans="2:8" ht="11.25" customHeight="1" x14ac:dyDescent="0.2">
      <c r="B4107" s="91"/>
      <c r="C4107" s="92"/>
      <c r="D4107" s="293" t="str">
        <f t="shared" si="252"/>
        <v/>
      </c>
      <c r="E4107" s="91" t="str">
        <f t="shared" si="255"/>
        <v/>
      </c>
      <c r="F4107" s="295"/>
      <c r="G4107" s="88" t="str">
        <f t="shared" si="253"/>
        <v/>
      </c>
      <c r="H4107" s="88" t="str">
        <f t="shared" si="254"/>
        <v/>
      </c>
    </row>
    <row r="4108" spans="2:8" ht="11.25" customHeight="1" x14ac:dyDescent="0.2">
      <c r="B4108" s="91"/>
      <c r="C4108" s="92"/>
      <c r="D4108" s="293" t="str">
        <f t="shared" si="252"/>
        <v/>
      </c>
      <c r="E4108" s="91" t="str">
        <f t="shared" si="255"/>
        <v/>
      </c>
      <c r="F4108" s="295"/>
      <c r="G4108" s="88" t="str">
        <f t="shared" si="253"/>
        <v/>
      </c>
      <c r="H4108" s="88" t="str">
        <f t="shared" si="254"/>
        <v/>
      </c>
    </row>
    <row r="4109" spans="2:8" ht="11.25" customHeight="1" x14ac:dyDescent="0.2">
      <c r="B4109" s="91"/>
      <c r="C4109" s="92"/>
      <c r="D4109" s="293" t="str">
        <f t="shared" si="252"/>
        <v/>
      </c>
      <c r="E4109" s="91" t="str">
        <f t="shared" si="255"/>
        <v/>
      </c>
      <c r="F4109" s="295"/>
      <c r="G4109" s="88" t="str">
        <f t="shared" si="253"/>
        <v/>
      </c>
      <c r="H4109" s="88" t="str">
        <f t="shared" si="254"/>
        <v/>
      </c>
    </row>
    <row r="4110" spans="2:8" ht="11.25" customHeight="1" x14ac:dyDescent="0.2">
      <c r="B4110" s="91"/>
      <c r="C4110" s="92"/>
      <c r="D4110" s="293" t="str">
        <f t="shared" si="252"/>
        <v/>
      </c>
      <c r="E4110" s="91" t="str">
        <f t="shared" si="255"/>
        <v/>
      </c>
      <c r="F4110" s="295"/>
      <c r="G4110" s="88" t="str">
        <f t="shared" si="253"/>
        <v/>
      </c>
      <c r="H4110" s="88" t="str">
        <f t="shared" si="254"/>
        <v/>
      </c>
    </row>
    <row r="4111" spans="2:8" ht="11.25" customHeight="1" x14ac:dyDescent="0.2">
      <c r="B4111" s="91"/>
      <c r="C4111" s="92"/>
      <c r="D4111" s="293" t="str">
        <f t="shared" si="252"/>
        <v/>
      </c>
      <c r="E4111" s="91" t="str">
        <f t="shared" si="255"/>
        <v/>
      </c>
      <c r="F4111" s="295"/>
      <c r="G4111" s="88" t="str">
        <f t="shared" si="253"/>
        <v/>
      </c>
      <c r="H4111" s="88" t="str">
        <f t="shared" si="254"/>
        <v/>
      </c>
    </row>
    <row r="4112" spans="2:8" ht="11.25" customHeight="1" x14ac:dyDescent="0.2">
      <c r="B4112" s="91"/>
      <c r="C4112" s="92"/>
      <c r="D4112" s="293" t="str">
        <f t="shared" si="252"/>
        <v/>
      </c>
      <c r="E4112" s="91" t="str">
        <f t="shared" si="255"/>
        <v/>
      </c>
      <c r="F4112" s="295"/>
      <c r="G4112" s="88" t="str">
        <f t="shared" si="253"/>
        <v/>
      </c>
      <c r="H4112" s="88" t="str">
        <f t="shared" si="254"/>
        <v/>
      </c>
    </row>
    <row r="4113" spans="2:8" ht="11.25" customHeight="1" x14ac:dyDescent="0.2">
      <c r="B4113" s="91"/>
      <c r="C4113" s="92"/>
      <c r="D4113" s="293" t="str">
        <f t="shared" si="252"/>
        <v/>
      </c>
      <c r="E4113" s="91" t="str">
        <f t="shared" si="255"/>
        <v/>
      </c>
      <c r="F4113" s="295"/>
      <c r="G4113" s="88" t="str">
        <f t="shared" si="253"/>
        <v/>
      </c>
      <c r="H4113" s="88" t="str">
        <f t="shared" si="254"/>
        <v/>
      </c>
    </row>
    <row r="4114" spans="2:8" ht="11.25" customHeight="1" x14ac:dyDescent="0.2">
      <c r="B4114" s="91"/>
      <c r="C4114" s="92"/>
      <c r="D4114" s="293" t="str">
        <f t="shared" si="252"/>
        <v/>
      </c>
      <c r="E4114" s="91" t="str">
        <f t="shared" si="255"/>
        <v/>
      </c>
      <c r="F4114" s="295"/>
      <c r="G4114" s="88" t="str">
        <f t="shared" si="253"/>
        <v/>
      </c>
      <c r="H4114" s="88" t="str">
        <f t="shared" si="254"/>
        <v/>
      </c>
    </row>
    <row r="4115" spans="2:8" ht="11.25" customHeight="1" x14ac:dyDescent="0.2">
      <c r="B4115" s="91"/>
      <c r="C4115" s="92"/>
      <c r="D4115" s="293" t="str">
        <f t="shared" si="252"/>
        <v/>
      </c>
      <c r="E4115" s="91" t="str">
        <f t="shared" si="255"/>
        <v/>
      </c>
      <c r="F4115" s="295"/>
      <c r="G4115" s="88" t="str">
        <f t="shared" si="253"/>
        <v/>
      </c>
      <c r="H4115" s="88" t="str">
        <f t="shared" si="254"/>
        <v/>
      </c>
    </row>
    <row r="4116" spans="2:8" ht="11.25" customHeight="1" x14ac:dyDescent="0.2">
      <c r="B4116" s="91"/>
      <c r="C4116" s="92"/>
      <c r="D4116" s="293" t="str">
        <f t="shared" si="252"/>
        <v/>
      </c>
      <c r="E4116" s="91" t="str">
        <f t="shared" si="255"/>
        <v/>
      </c>
      <c r="F4116" s="295"/>
      <c r="G4116" s="88" t="str">
        <f t="shared" si="253"/>
        <v/>
      </c>
      <c r="H4116" s="88" t="str">
        <f t="shared" si="254"/>
        <v/>
      </c>
    </row>
    <row r="4117" spans="2:8" ht="11.25" customHeight="1" x14ac:dyDescent="0.2">
      <c r="B4117" s="91"/>
      <c r="C4117" s="92"/>
      <c r="D4117" s="293" t="str">
        <f t="shared" si="252"/>
        <v/>
      </c>
      <c r="E4117" s="91" t="str">
        <f t="shared" si="255"/>
        <v/>
      </c>
      <c r="F4117" s="295"/>
      <c r="G4117" s="88" t="str">
        <f t="shared" si="253"/>
        <v/>
      </c>
      <c r="H4117" s="88" t="str">
        <f t="shared" si="254"/>
        <v/>
      </c>
    </row>
    <row r="4118" spans="2:8" ht="11.25" customHeight="1" x14ac:dyDescent="0.2">
      <c r="B4118" s="91"/>
      <c r="C4118" s="92"/>
      <c r="D4118" s="293" t="str">
        <f t="shared" si="252"/>
        <v/>
      </c>
      <c r="E4118" s="91" t="str">
        <f t="shared" si="255"/>
        <v/>
      </c>
      <c r="F4118" s="295"/>
      <c r="G4118" s="88" t="str">
        <f t="shared" si="253"/>
        <v/>
      </c>
      <c r="H4118" s="88" t="str">
        <f t="shared" si="254"/>
        <v/>
      </c>
    </row>
    <row r="4119" spans="2:8" ht="11.25" customHeight="1" x14ac:dyDescent="0.2">
      <c r="B4119" s="91"/>
      <c r="C4119" s="92"/>
      <c r="D4119" s="293" t="str">
        <f t="shared" si="252"/>
        <v/>
      </c>
      <c r="E4119" s="91" t="str">
        <f t="shared" si="255"/>
        <v/>
      </c>
      <c r="F4119" s="295"/>
      <c r="G4119" s="88" t="str">
        <f t="shared" si="253"/>
        <v/>
      </c>
      <c r="H4119" s="88" t="str">
        <f t="shared" si="254"/>
        <v/>
      </c>
    </row>
    <row r="4120" spans="2:8" ht="11.25" customHeight="1" x14ac:dyDescent="0.2">
      <c r="B4120" s="91"/>
      <c r="C4120" s="92"/>
      <c r="D4120" s="293" t="str">
        <f t="shared" ref="D4120:D4183" si="256">IF($B4120="","","SP_LASTSALEPRICE")</f>
        <v/>
      </c>
      <c r="E4120" s="91" t="str">
        <f t="shared" si="255"/>
        <v/>
      </c>
      <c r="F4120" s="295"/>
      <c r="G4120" s="88" t="str">
        <f t="shared" ref="G4120:G4183" si="257">IF(OR($C4120="",$C4121=""),"",IFERROR((C4120/C4121-1)*100,0))</f>
        <v/>
      </c>
      <c r="H4120" s="88" t="str">
        <f t="shared" ref="H4120:H4183" si="258">IF(OR($F4120="",$F4121=""),"",IFERROR((F4120/F4121-1)*100,0))</f>
        <v/>
      </c>
    </row>
    <row r="4121" spans="2:8" ht="11.25" customHeight="1" x14ac:dyDescent="0.2">
      <c r="B4121" s="91"/>
      <c r="C4121" s="92"/>
      <c r="D4121" s="293" t="str">
        <f t="shared" si="256"/>
        <v/>
      </c>
      <c r="E4121" s="91" t="str">
        <f t="shared" ref="E4121:E4184" si="259">IF($B4121="","",IF(WEEKDAY($B4121,11)=6,$B4121-1,IF(WEEKDAY($B4121,11)=7,$B4121-2,$B4121)))</f>
        <v/>
      </c>
      <c r="F4121" s="295"/>
      <c r="G4121" s="88" t="str">
        <f t="shared" si="257"/>
        <v/>
      </c>
      <c r="H4121" s="88" t="str">
        <f t="shared" si="258"/>
        <v/>
      </c>
    </row>
    <row r="4122" spans="2:8" ht="11.25" customHeight="1" x14ac:dyDescent="0.2">
      <c r="B4122" s="91"/>
      <c r="C4122" s="92"/>
      <c r="D4122" s="293" t="str">
        <f t="shared" si="256"/>
        <v/>
      </c>
      <c r="E4122" s="91" t="str">
        <f t="shared" si="259"/>
        <v/>
      </c>
      <c r="F4122" s="295"/>
      <c r="G4122" s="88" t="str">
        <f t="shared" si="257"/>
        <v/>
      </c>
      <c r="H4122" s="88" t="str">
        <f t="shared" si="258"/>
        <v/>
      </c>
    </row>
    <row r="4123" spans="2:8" ht="11.25" customHeight="1" x14ac:dyDescent="0.2">
      <c r="B4123" s="91"/>
      <c r="C4123" s="92"/>
      <c r="D4123" s="293" t="str">
        <f t="shared" si="256"/>
        <v/>
      </c>
      <c r="E4123" s="91" t="str">
        <f t="shared" si="259"/>
        <v/>
      </c>
      <c r="F4123" s="295"/>
      <c r="G4123" s="88" t="str">
        <f t="shared" si="257"/>
        <v/>
      </c>
      <c r="H4123" s="88" t="str">
        <f t="shared" si="258"/>
        <v/>
      </c>
    </row>
    <row r="4124" spans="2:8" ht="11.25" customHeight="1" x14ac:dyDescent="0.2">
      <c r="B4124" s="91"/>
      <c r="C4124" s="92"/>
      <c r="D4124" s="293" t="str">
        <f t="shared" si="256"/>
        <v/>
      </c>
      <c r="E4124" s="91" t="str">
        <f t="shared" si="259"/>
        <v/>
      </c>
      <c r="F4124" s="295"/>
      <c r="G4124" s="88" t="str">
        <f t="shared" si="257"/>
        <v/>
      </c>
      <c r="H4124" s="88" t="str">
        <f t="shared" si="258"/>
        <v/>
      </c>
    </row>
    <row r="4125" spans="2:8" ht="11.25" customHeight="1" x14ac:dyDescent="0.2">
      <c r="B4125" s="91"/>
      <c r="C4125" s="92"/>
      <c r="D4125" s="293" t="str">
        <f t="shared" si="256"/>
        <v/>
      </c>
      <c r="E4125" s="91" t="str">
        <f t="shared" si="259"/>
        <v/>
      </c>
      <c r="F4125" s="295"/>
      <c r="G4125" s="88" t="str">
        <f t="shared" si="257"/>
        <v/>
      </c>
      <c r="H4125" s="88" t="str">
        <f t="shared" si="258"/>
        <v/>
      </c>
    </row>
    <row r="4126" spans="2:8" ht="11.25" customHeight="1" x14ac:dyDescent="0.2">
      <c r="B4126" s="91"/>
      <c r="C4126" s="92"/>
      <c r="D4126" s="293" t="str">
        <f t="shared" si="256"/>
        <v/>
      </c>
      <c r="E4126" s="91" t="str">
        <f t="shared" si="259"/>
        <v/>
      </c>
      <c r="F4126" s="295"/>
      <c r="G4126" s="88" t="str">
        <f t="shared" si="257"/>
        <v/>
      </c>
      <c r="H4126" s="88" t="str">
        <f t="shared" si="258"/>
        <v/>
      </c>
    </row>
    <row r="4127" spans="2:8" ht="11.25" customHeight="1" x14ac:dyDescent="0.2">
      <c r="B4127" s="91"/>
      <c r="C4127" s="92"/>
      <c r="D4127" s="293" t="str">
        <f t="shared" si="256"/>
        <v/>
      </c>
      <c r="E4127" s="91" t="str">
        <f t="shared" si="259"/>
        <v/>
      </c>
      <c r="F4127" s="295"/>
      <c r="G4127" s="88" t="str">
        <f t="shared" si="257"/>
        <v/>
      </c>
      <c r="H4127" s="88" t="str">
        <f t="shared" si="258"/>
        <v/>
      </c>
    </row>
    <row r="4128" spans="2:8" ht="11.25" customHeight="1" x14ac:dyDescent="0.2">
      <c r="B4128" s="91"/>
      <c r="C4128" s="92"/>
      <c r="D4128" s="293" t="str">
        <f t="shared" si="256"/>
        <v/>
      </c>
      <c r="E4128" s="91" t="str">
        <f t="shared" si="259"/>
        <v/>
      </c>
      <c r="F4128" s="295"/>
      <c r="G4128" s="88" t="str">
        <f t="shared" si="257"/>
        <v/>
      </c>
      <c r="H4128" s="88" t="str">
        <f t="shared" si="258"/>
        <v/>
      </c>
    </row>
    <row r="4129" spans="2:8" ht="11.25" customHeight="1" x14ac:dyDescent="0.2">
      <c r="B4129" s="91"/>
      <c r="C4129" s="92"/>
      <c r="D4129" s="293" t="str">
        <f t="shared" si="256"/>
        <v/>
      </c>
      <c r="E4129" s="91" t="str">
        <f t="shared" si="259"/>
        <v/>
      </c>
      <c r="F4129" s="295"/>
      <c r="G4129" s="88" t="str">
        <f t="shared" si="257"/>
        <v/>
      </c>
      <c r="H4129" s="88" t="str">
        <f t="shared" si="258"/>
        <v/>
      </c>
    </row>
    <row r="4130" spans="2:8" ht="11.25" customHeight="1" x14ac:dyDescent="0.2">
      <c r="B4130" s="91"/>
      <c r="C4130" s="92"/>
      <c r="D4130" s="293" t="str">
        <f t="shared" si="256"/>
        <v/>
      </c>
      <c r="E4130" s="91" t="str">
        <f t="shared" si="259"/>
        <v/>
      </c>
      <c r="F4130" s="295"/>
      <c r="G4130" s="88" t="str">
        <f t="shared" si="257"/>
        <v/>
      </c>
      <c r="H4130" s="88" t="str">
        <f t="shared" si="258"/>
        <v/>
      </c>
    </row>
    <row r="4131" spans="2:8" ht="11.25" customHeight="1" x14ac:dyDescent="0.2">
      <c r="B4131" s="91"/>
      <c r="C4131" s="92"/>
      <c r="D4131" s="293" t="str">
        <f t="shared" si="256"/>
        <v/>
      </c>
      <c r="E4131" s="91" t="str">
        <f t="shared" si="259"/>
        <v/>
      </c>
      <c r="F4131" s="295"/>
      <c r="G4131" s="88" t="str">
        <f t="shared" si="257"/>
        <v/>
      </c>
      <c r="H4131" s="88" t="str">
        <f t="shared" si="258"/>
        <v/>
      </c>
    </row>
    <row r="4132" spans="2:8" ht="11.25" customHeight="1" x14ac:dyDescent="0.2">
      <c r="B4132" s="91"/>
      <c r="C4132" s="92"/>
      <c r="D4132" s="293" t="str">
        <f t="shared" si="256"/>
        <v/>
      </c>
      <c r="E4132" s="91" t="str">
        <f t="shared" si="259"/>
        <v/>
      </c>
      <c r="F4132" s="295"/>
      <c r="G4132" s="88" t="str">
        <f t="shared" si="257"/>
        <v/>
      </c>
      <c r="H4132" s="88" t="str">
        <f t="shared" si="258"/>
        <v/>
      </c>
    </row>
    <row r="4133" spans="2:8" ht="11.25" customHeight="1" x14ac:dyDescent="0.2">
      <c r="B4133" s="91"/>
      <c r="C4133" s="92"/>
      <c r="D4133" s="293" t="str">
        <f t="shared" si="256"/>
        <v/>
      </c>
      <c r="E4133" s="91" t="str">
        <f t="shared" si="259"/>
        <v/>
      </c>
      <c r="F4133" s="295"/>
      <c r="G4133" s="88" t="str">
        <f t="shared" si="257"/>
        <v/>
      </c>
      <c r="H4133" s="88" t="str">
        <f t="shared" si="258"/>
        <v/>
      </c>
    </row>
    <row r="4134" spans="2:8" ht="11.25" customHeight="1" x14ac:dyDescent="0.2">
      <c r="B4134" s="91"/>
      <c r="C4134" s="92"/>
      <c r="D4134" s="293" t="str">
        <f t="shared" si="256"/>
        <v/>
      </c>
      <c r="E4134" s="91" t="str">
        <f t="shared" si="259"/>
        <v/>
      </c>
      <c r="F4134" s="295"/>
      <c r="G4134" s="88" t="str">
        <f t="shared" si="257"/>
        <v/>
      </c>
      <c r="H4134" s="88" t="str">
        <f t="shared" si="258"/>
        <v/>
      </c>
    </row>
    <row r="4135" spans="2:8" ht="11.25" customHeight="1" x14ac:dyDescent="0.2">
      <c r="B4135" s="91"/>
      <c r="C4135" s="92"/>
      <c r="D4135" s="293" t="str">
        <f t="shared" si="256"/>
        <v/>
      </c>
      <c r="E4135" s="91" t="str">
        <f t="shared" si="259"/>
        <v/>
      </c>
      <c r="F4135" s="295"/>
      <c r="G4135" s="88" t="str">
        <f t="shared" si="257"/>
        <v/>
      </c>
      <c r="H4135" s="88" t="str">
        <f t="shared" si="258"/>
        <v/>
      </c>
    </row>
    <row r="4136" spans="2:8" ht="11.25" customHeight="1" x14ac:dyDescent="0.2">
      <c r="B4136" s="91"/>
      <c r="C4136" s="92"/>
      <c r="D4136" s="293" t="str">
        <f t="shared" si="256"/>
        <v/>
      </c>
      <c r="E4136" s="91" t="str">
        <f t="shared" si="259"/>
        <v/>
      </c>
      <c r="F4136" s="295"/>
      <c r="G4136" s="88" t="str">
        <f t="shared" si="257"/>
        <v/>
      </c>
      <c r="H4136" s="88" t="str">
        <f t="shared" si="258"/>
        <v/>
      </c>
    </row>
    <row r="4137" spans="2:8" ht="11.25" customHeight="1" x14ac:dyDescent="0.2">
      <c r="B4137" s="91"/>
      <c r="C4137" s="92"/>
      <c r="D4137" s="293" t="str">
        <f t="shared" si="256"/>
        <v/>
      </c>
      <c r="E4137" s="91" t="str">
        <f t="shared" si="259"/>
        <v/>
      </c>
      <c r="F4137" s="295"/>
      <c r="G4137" s="88" t="str">
        <f t="shared" si="257"/>
        <v/>
      </c>
      <c r="H4137" s="88" t="str">
        <f t="shared" si="258"/>
        <v/>
      </c>
    </row>
    <row r="4138" spans="2:8" ht="11.25" customHeight="1" x14ac:dyDescent="0.2">
      <c r="B4138" s="91"/>
      <c r="C4138" s="92"/>
      <c r="D4138" s="293" t="str">
        <f t="shared" si="256"/>
        <v/>
      </c>
      <c r="E4138" s="91" t="str">
        <f t="shared" si="259"/>
        <v/>
      </c>
      <c r="F4138" s="295"/>
      <c r="G4138" s="88" t="str">
        <f t="shared" si="257"/>
        <v/>
      </c>
      <c r="H4138" s="88" t="str">
        <f t="shared" si="258"/>
        <v/>
      </c>
    </row>
    <row r="4139" spans="2:8" ht="11.25" customHeight="1" x14ac:dyDescent="0.2">
      <c r="B4139" s="91"/>
      <c r="C4139" s="92"/>
      <c r="D4139" s="293" t="str">
        <f t="shared" si="256"/>
        <v/>
      </c>
      <c r="E4139" s="91" t="str">
        <f t="shared" si="259"/>
        <v/>
      </c>
      <c r="F4139" s="295"/>
      <c r="G4139" s="88" t="str">
        <f t="shared" si="257"/>
        <v/>
      </c>
      <c r="H4139" s="88" t="str">
        <f t="shared" si="258"/>
        <v/>
      </c>
    </row>
    <row r="4140" spans="2:8" ht="11.25" customHeight="1" x14ac:dyDescent="0.2">
      <c r="B4140" s="91"/>
      <c r="C4140" s="92"/>
      <c r="D4140" s="293" t="str">
        <f t="shared" si="256"/>
        <v/>
      </c>
      <c r="E4140" s="91" t="str">
        <f t="shared" si="259"/>
        <v/>
      </c>
      <c r="F4140" s="295"/>
      <c r="G4140" s="88" t="str">
        <f t="shared" si="257"/>
        <v/>
      </c>
      <c r="H4140" s="88" t="str">
        <f t="shared" si="258"/>
        <v/>
      </c>
    </row>
    <row r="4141" spans="2:8" ht="11.25" customHeight="1" x14ac:dyDescent="0.2">
      <c r="B4141" s="91"/>
      <c r="C4141" s="92"/>
      <c r="D4141" s="293" t="str">
        <f t="shared" si="256"/>
        <v/>
      </c>
      <c r="E4141" s="91" t="str">
        <f t="shared" si="259"/>
        <v/>
      </c>
      <c r="F4141" s="295"/>
      <c r="G4141" s="88" t="str">
        <f t="shared" si="257"/>
        <v/>
      </c>
      <c r="H4141" s="88" t="str">
        <f t="shared" si="258"/>
        <v/>
      </c>
    </row>
    <row r="4142" spans="2:8" ht="11.25" customHeight="1" x14ac:dyDescent="0.2">
      <c r="B4142" s="91"/>
      <c r="C4142" s="92"/>
      <c r="D4142" s="293" t="str">
        <f t="shared" si="256"/>
        <v/>
      </c>
      <c r="E4142" s="91" t="str">
        <f t="shared" si="259"/>
        <v/>
      </c>
      <c r="F4142" s="295"/>
      <c r="G4142" s="88" t="str">
        <f t="shared" si="257"/>
        <v/>
      </c>
      <c r="H4142" s="88" t="str">
        <f t="shared" si="258"/>
        <v/>
      </c>
    </row>
    <row r="4143" spans="2:8" ht="11.25" customHeight="1" x14ac:dyDescent="0.2">
      <c r="B4143" s="91"/>
      <c r="C4143" s="92"/>
      <c r="D4143" s="293" t="str">
        <f t="shared" si="256"/>
        <v/>
      </c>
      <c r="E4143" s="91" t="str">
        <f t="shared" si="259"/>
        <v/>
      </c>
      <c r="F4143" s="295"/>
      <c r="G4143" s="88" t="str">
        <f t="shared" si="257"/>
        <v/>
      </c>
      <c r="H4143" s="88" t="str">
        <f t="shared" si="258"/>
        <v/>
      </c>
    </row>
    <row r="4144" spans="2:8" ht="11.25" customHeight="1" x14ac:dyDescent="0.2">
      <c r="B4144" s="91"/>
      <c r="C4144" s="92"/>
      <c r="D4144" s="293" t="str">
        <f t="shared" si="256"/>
        <v/>
      </c>
      <c r="E4144" s="91" t="str">
        <f t="shared" si="259"/>
        <v/>
      </c>
      <c r="F4144" s="295"/>
      <c r="G4144" s="88" t="str">
        <f t="shared" si="257"/>
        <v/>
      </c>
      <c r="H4144" s="88" t="str">
        <f t="shared" si="258"/>
        <v/>
      </c>
    </row>
    <row r="4145" spans="2:8" ht="11.25" customHeight="1" x14ac:dyDescent="0.2">
      <c r="B4145" s="91"/>
      <c r="C4145" s="92"/>
      <c r="D4145" s="293" t="str">
        <f t="shared" si="256"/>
        <v/>
      </c>
      <c r="E4145" s="91" t="str">
        <f t="shared" si="259"/>
        <v/>
      </c>
      <c r="F4145" s="295"/>
      <c r="G4145" s="88" t="str">
        <f t="shared" si="257"/>
        <v/>
      </c>
      <c r="H4145" s="88" t="str">
        <f t="shared" si="258"/>
        <v/>
      </c>
    </row>
    <row r="4146" spans="2:8" ht="11.25" customHeight="1" x14ac:dyDescent="0.2">
      <c r="B4146" s="91"/>
      <c r="C4146" s="92"/>
      <c r="D4146" s="293" t="str">
        <f t="shared" si="256"/>
        <v/>
      </c>
      <c r="E4146" s="91" t="str">
        <f t="shared" si="259"/>
        <v/>
      </c>
      <c r="F4146" s="295"/>
      <c r="G4146" s="88" t="str">
        <f t="shared" si="257"/>
        <v/>
      </c>
      <c r="H4146" s="88" t="str">
        <f t="shared" si="258"/>
        <v/>
      </c>
    </row>
    <row r="4147" spans="2:8" ht="11.25" customHeight="1" x14ac:dyDescent="0.2">
      <c r="B4147" s="91"/>
      <c r="C4147" s="92"/>
      <c r="D4147" s="293" t="str">
        <f t="shared" si="256"/>
        <v/>
      </c>
      <c r="E4147" s="91" t="str">
        <f t="shared" si="259"/>
        <v/>
      </c>
      <c r="F4147" s="295"/>
      <c r="G4147" s="88" t="str">
        <f t="shared" si="257"/>
        <v/>
      </c>
      <c r="H4147" s="88" t="str">
        <f t="shared" si="258"/>
        <v/>
      </c>
    </row>
    <row r="4148" spans="2:8" ht="11.25" customHeight="1" x14ac:dyDescent="0.2">
      <c r="B4148" s="91"/>
      <c r="C4148" s="92"/>
      <c r="D4148" s="293" t="str">
        <f t="shared" si="256"/>
        <v/>
      </c>
      <c r="E4148" s="91" t="str">
        <f t="shared" si="259"/>
        <v/>
      </c>
      <c r="F4148" s="295"/>
      <c r="G4148" s="88" t="str">
        <f t="shared" si="257"/>
        <v/>
      </c>
      <c r="H4148" s="88" t="str">
        <f t="shared" si="258"/>
        <v/>
      </c>
    </row>
    <row r="4149" spans="2:8" ht="11.25" customHeight="1" x14ac:dyDescent="0.2">
      <c r="B4149" s="91"/>
      <c r="C4149" s="92"/>
      <c r="D4149" s="293" t="str">
        <f t="shared" si="256"/>
        <v/>
      </c>
      <c r="E4149" s="91" t="str">
        <f t="shared" si="259"/>
        <v/>
      </c>
      <c r="F4149" s="295"/>
      <c r="G4149" s="88" t="str">
        <f t="shared" si="257"/>
        <v/>
      </c>
      <c r="H4149" s="88" t="str">
        <f t="shared" si="258"/>
        <v/>
      </c>
    </row>
    <row r="4150" spans="2:8" ht="11.25" customHeight="1" x14ac:dyDescent="0.2">
      <c r="B4150" s="91"/>
      <c r="C4150" s="92"/>
      <c r="D4150" s="293" t="str">
        <f t="shared" si="256"/>
        <v/>
      </c>
      <c r="E4150" s="91" t="str">
        <f t="shared" si="259"/>
        <v/>
      </c>
      <c r="F4150" s="295"/>
      <c r="G4150" s="88" t="str">
        <f t="shared" si="257"/>
        <v/>
      </c>
      <c r="H4150" s="88" t="str">
        <f t="shared" si="258"/>
        <v/>
      </c>
    </row>
    <row r="4151" spans="2:8" ht="11.25" customHeight="1" x14ac:dyDescent="0.2">
      <c r="B4151" s="91"/>
      <c r="C4151" s="92"/>
      <c r="D4151" s="293" t="str">
        <f t="shared" si="256"/>
        <v/>
      </c>
      <c r="E4151" s="91" t="str">
        <f t="shared" si="259"/>
        <v/>
      </c>
      <c r="F4151" s="295"/>
      <c r="G4151" s="88" t="str">
        <f t="shared" si="257"/>
        <v/>
      </c>
      <c r="H4151" s="88" t="str">
        <f t="shared" si="258"/>
        <v/>
      </c>
    </row>
    <row r="4152" spans="2:8" ht="11.25" customHeight="1" x14ac:dyDescent="0.2">
      <c r="B4152" s="91"/>
      <c r="C4152" s="92"/>
      <c r="D4152" s="293" t="str">
        <f t="shared" si="256"/>
        <v/>
      </c>
      <c r="E4152" s="91" t="str">
        <f t="shared" si="259"/>
        <v/>
      </c>
      <c r="F4152" s="295"/>
      <c r="G4152" s="88" t="str">
        <f t="shared" si="257"/>
        <v/>
      </c>
      <c r="H4152" s="88" t="str">
        <f t="shared" si="258"/>
        <v/>
      </c>
    </row>
    <row r="4153" spans="2:8" ht="11.25" customHeight="1" x14ac:dyDescent="0.2">
      <c r="B4153" s="91"/>
      <c r="C4153" s="92"/>
      <c r="D4153" s="293" t="str">
        <f t="shared" si="256"/>
        <v/>
      </c>
      <c r="E4153" s="91" t="str">
        <f t="shared" si="259"/>
        <v/>
      </c>
      <c r="F4153" s="295"/>
      <c r="G4153" s="88" t="str">
        <f t="shared" si="257"/>
        <v/>
      </c>
      <c r="H4153" s="88" t="str">
        <f t="shared" si="258"/>
        <v/>
      </c>
    </row>
    <row r="4154" spans="2:8" ht="11.25" customHeight="1" x14ac:dyDescent="0.2">
      <c r="B4154" s="91"/>
      <c r="C4154" s="92"/>
      <c r="D4154" s="293" t="str">
        <f t="shared" si="256"/>
        <v/>
      </c>
      <c r="E4154" s="91" t="str">
        <f t="shared" si="259"/>
        <v/>
      </c>
      <c r="F4154" s="295"/>
      <c r="G4154" s="88" t="str">
        <f t="shared" si="257"/>
        <v/>
      </c>
      <c r="H4154" s="88" t="str">
        <f t="shared" si="258"/>
        <v/>
      </c>
    </row>
    <row r="4155" spans="2:8" ht="11.25" customHeight="1" x14ac:dyDescent="0.2">
      <c r="B4155" s="91"/>
      <c r="C4155" s="92"/>
      <c r="D4155" s="293" t="str">
        <f t="shared" si="256"/>
        <v/>
      </c>
      <c r="E4155" s="91" t="str">
        <f t="shared" si="259"/>
        <v/>
      </c>
      <c r="F4155" s="295"/>
      <c r="G4155" s="88" t="str">
        <f t="shared" si="257"/>
        <v/>
      </c>
      <c r="H4155" s="88" t="str">
        <f t="shared" si="258"/>
        <v/>
      </c>
    </row>
    <row r="4156" spans="2:8" ht="11.25" customHeight="1" x14ac:dyDescent="0.2">
      <c r="B4156" s="91"/>
      <c r="C4156" s="92"/>
      <c r="D4156" s="293" t="str">
        <f t="shared" si="256"/>
        <v/>
      </c>
      <c r="E4156" s="91" t="str">
        <f t="shared" si="259"/>
        <v/>
      </c>
      <c r="F4156" s="295"/>
      <c r="G4156" s="88" t="str">
        <f t="shared" si="257"/>
        <v/>
      </c>
      <c r="H4156" s="88" t="str">
        <f t="shared" si="258"/>
        <v/>
      </c>
    </row>
    <row r="4157" spans="2:8" ht="11.25" customHeight="1" x14ac:dyDescent="0.2">
      <c r="B4157" s="91"/>
      <c r="C4157" s="92"/>
      <c r="D4157" s="293" t="str">
        <f t="shared" si="256"/>
        <v/>
      </c>
      <c r="E4157" s="91" t="str">
        <f t="shared" si="259"/>
        <v/>
      </c>
      <c r="F4157" s="295"/>
      <c r="G4157" s="88" t="str">
        <f t="shared" si="257"/>
        <v/>
      </c>
      <c r="H4157" s="88" t="str">
        <f t="shared" si="258"/>
        <v/>
      </c>
    </row>
    <row r="4158" spans="2:8" ht="11.25" customHeight="1" x14ac:dyDescent="0.2">
      <c r="B4158" s="91"/>
      <c r="C4158" s="92"/>
      <c r="D4158" s="293" t="str">
        <f t="shared" si="256"/>
        <v/>
      </c>
      <c r="E4158" s="91" t="str">
        <f t="shared" si="259"/>
        <v/>
      </c>
      <c r="F4158" s="295"/>
      <c r="G4158" s="88" t="str">
        <f t="shared" si="257"/>
        <v/>
      </c>
      <c r="H4158" s="88" t="str">
        <f t="shared" si="258"/>
        <v/>
      </c>
    </row>
    <row r="4159" spans="2:8" ht="11.25" customHeight="1" x14ac:dyDescent="0.2">
      <c r="B4159" s="91"/>
      <c r="C4159" s="92"/>
      <c r="D4159" s="293" t="str">
        <f t="shared" si="256"/>
        <v/>
      </c>
      <c r="E4159" s="91" t="str">
        <f t="shared" si="259"/>
        <v/>
      </c>
      <c r="F4159" s="295"/>
      <c r="G4159" s="88" t="str">
        <f t="shared" si="257"/>
        <v/>
      </c>
      <c r="H4159" s="88" t="str">
        <f t="shared" si="258"/>
        <v/>
      </c>
    </row>
    <row r="4160" spans="2:8" ht="11.25" customHeight="1" x14ac:dyDescent="0.2">
      <c r="B4160" s="91"/>
      <c r="C4160" s="92"/>
      <c r="D4160" s="293" t="str">
        <f t="shared" si="256"/>
        <v/>
      </c>
      <c r="E4160" s="91" t="str">
        <f t="shared" si="259"/>
        <v/>
      </c>
      <c r="F4160" s="295"/>
      <c r="G4160" s="88" t="str">
        <f t="shared" si="257"/>
        <v/>
      </c>
      <c r="H4160" s="88" t="str">
        <f t="shared" si="258"/>
        <v/>
      </c>
    </row>
    <row r="4161" spans="2:8" ht="11.25" customHeight="1" x14ac:dyDescent="0.2">
      <c r="B4161" s="91"/>
      <c r="C4161" s="92"/>
      <c r="D4161" s="293" t="str">
        <f t="shared" si="256"/>
        <v/>
      </c>
      <c r="E4161" s="91" t="str">
        <f t="shared" si="259"/>
        <v/>
      </c>
      <c r="F4161" s="295"/>
      <c r="G4161" s="88" t="str">
        <f t="shared" si="257"/>
        <v/>
      </c>
      <c r="H4161" s="88" t="str">
        <f t="shared" si="258"/>
        <v/>
      </c>
    </row>
    <row r="4162" spans="2:8" ht="11.25" customHeight="1" x14ac:dyDescent="0.2">
      <c r="B4162" s="91"/>
      <c r="C4162" s="92"/>
      <c r="D4162" s="293" t="str">
        <f t="shared" si="256"/>
        <v/>
      </c>
      <c r="E4162" s="91" t="str">
        <f t="shared" si="259"/>
        <v/>
      </c>
      <c r="F4162" s="295"/>
      <c r="G4162" s="88" t="str">
        <f t="shared" si="257"/>
        <v/>
      </c>
      <c r="H4162" s="88" t="str">
        <f t="shared" si="258"/>
        <v/>
      </c>
    </row>
    <row r="4163" spans="2:8" ht="11.25" customHeight="1" x14ac:dyDescent="0.2">
      <c r="B4163" s="91"/>
      <c r="C4163" s="92"/>
      <c r="D4163" s="293" t="str">
        <f t="shared" si="256"/>
        <v/>
      </c>
      <c r="E4163" s="91" t="str">
        <f t="shared" si="259"/>
        <v/>
      </c>
      <c r="F4163" s="295"/>
      <c r="G4163" s="88" t="str">
        <f t="shared" si="257"/>
        <v/>
      </c>
      <c r="H4163" s="88" t="str">
        <f t="shared" si="258"/>
        <v/>
      </c>
    </row>
    <row r="4164" spans="2:8" ht="11.25" customHeight="1" x14ac:dyDescent="0.2">
      <c r="B4164" s="91"/>
      <c r="C4164" s="92"/>
      <c r="D4164" s="293" t="str">
        <f t="shared" si="256"/>
        <v/>
      </c>
      <c r="E4164" s="91" t="str">
        <f t="shared" si="259"/>
        <v/>
      </c>
      <c r="F4164" s="295"/>
      <c r="G4164" s="88" t="str">
        <f t="shared" si="257"/>
        <v/>
      </c>
      <c r="H4164" s="88" t="str">
        <f t="shared" si="258"/>
        <v/>
      </c>
    </row>
    <row r="4165" spans="2:8" ht="11.25" customHeight="1" x14ac:dyDescent="0.2">
      <c r="B4165" s="91"/>
      <c r="C4165" s="92"/>
      <c r="D4165" s="293" t="str">
        <f t="shared" si="256"/>
        <v/>
      </c>
      <c r="E4165" s="91" t="str">
        <f t="shared" si="259"/>
        <v/>
      </c>
      <c r="F4165" s="295"/>
      <c r="G4165" s="88" t="str">
        <f t="shared" si="257"/>
        <v/>
      </c>
      <c r="H4165" s="88" t="str">
        <f t="shared" si="258"/>
        <v/>
      </c>
    </row>
    <row r="4166" spans="2:8" ht="11.25" customHeight="1" x14ac:dyDescent="0.2">
      <c r="B4166" s="91"/>
      <c r="C4166" s="92"/>
      <c r="D4166" s="293" t="str">
        <f t="shared" si="256"/>
        <v/>
      </c>
      <c r="E4166" s="91" t="str">
        <f t="shared" si="259"/>
        <v/>
      </c>
      <c r="F4166" s="295"/>
      <c r="G4166" s="88" t="str">
        <f t="shared" si="257"/>
        <v/>
      </c>
      <c r="H4166" s="88" t="str">
        <f t="shared" si="258"/>
        <v/>
      </c>
    </row>
    <row r="4167" spans="2:8" ht="11.25" customHeight="1" x14ac:dyDescent="0.2">
      <c r="B4167" s="91"/>
      <c r="C4167" s="92"/>
      <c r="D4167" s="293" t="str">
        <f t="shared" si="256"/>
        <v/>
      </c>
      <c r="E4167" s="91" t="str">
        <f t="shared" si="259"/>
        <v/>
      </c>
      <c r="F4167" s="295"/>
      <c r="G4167" s="88" t="str">
        <f t="shared" si="257"/>
        <v/>
      </c>
      <c r="H4167" s="88" t="str">
        <f t="shared" si="258"/>
        <v/>
      </c>
    </row>
    <row r="4168" spans="2:8" ht="11.25" customHeight="1" x14ac:dyDescent="0.2">
      <c r="B4168" s="91"/>
      <c r="C4168" s="92"/>
      <c r="D4168" s="293" t="str">
        <f t="shared" si="256"/>
        <v/>
      </c>
      <c r="E4168" s="91" t="str">
        <f t="shared" si="259"/>
        <v/>
      </c>
      <c r="F4168" s="295"/>
      <c r="G4168" s="88" t="str">
        <f t="shared" si="257"/>
        <v/>
      </c>
      <c r="H4168" s="88" t="str">
        <f t="shared" si="258"/>
        <v/>
      </c>
    </row>
    <row r="4169" spans="2:8" ht="11.25" customHeight="1" x14ac:dyDescent="0.2">
      <c r="B4169" s="91"/>
      <c r="C4169" s="92"/>
      <c r="D4169" s="293" t="str">
        <f t="shared" si="256"/>
        <v/>
      </c>
      <c r="E4169" s="91" t="str">
        <f t="shared" si="259"/>
        <v/>
      </c>
      <c r="F4169" s="295"/>
      <c r="G4169" s="88" t="str">
        <f t="shared" si="257"/>
        <v/>
      </c>
      <c r="H4169" s="88" t="str">
        <f t="shared" si="258"/>
        <v/>
      </c>
    </row>
    <row r="4170" spans="2:8" ht="11.25" customHeight="1" x14ac:dyDescent="0.2">
      <c r="B4170" s="91"/>
      <c r="C4170" s="92"/>
      <c r="D4170" s="293" t="str">
        <f t="shared" si="256"/>
        <v/>
      </c>
      <c r="E4170" s="91" t="str">
        <f t="shared" si="259"/>
        <v/>
      </c>
      <c r="F4170" s="295"/>
      <c r="G4170" s="88" t="str">
        <f t="shared" si="257"/>
        <v/>
      </c>
      <c r="H4170" s="88" t="str">
        <f t="shared" si="258"/>
        <v/>
      </c>
    </row>
    <row r="4171" spans="2:8" ht="11.25" customHeight="1" x14ac:dyDescent="0.2">
      <c r="B4171" s="91"/>
      <c r="C4171" s="92"/>
      <c r="D4171" s="293" t="str">
        <f t="shared" si="256"/>
        <v/>
      </c>
      <c r="E4171" s="91" t="str">
        <f t="shared" si="259"/>
        <v/>
      </c>
      <c r="F4171" s="295"/>
      <c r="G4171" s="88" t="str">
        <f t="shared" si="257"/>
        <v/>
      </c>
      <c r="H4171" s="88" t="str">
        <f t="shared" si="258"/>
        <v/>
      </c>
    </row>
    <row r="4172" spans="2:8" ht="11.25" customHeight="1" x14ac:dyDescent="0.2">
      <c r="B4172" s="91"/>
      <c r="C4172" s="92"/>
      <c r="D4172" s="293" t="str">
        <f t="shared" si="256"/>
        <v/>
      </c>
      <c r="E4172" s="91" t="str">
        <f t="shared" si="259"/>
        <v/>
      </c>
      <c r="F4172" s="295"/>
      <c r="G4172" s="88" t="str">
        <f t="shared" si="257"/>
        <v/>
      </c>
      <c r="H4172" s="88" t="str">
        <f t="shared" si="258"/>
        <v/>
      </c>
    </row>
    <row r="4173" spans="2:8" ht="11.25" customHeight="1" x14ac:dyDescent="0.2">
      <c r="B4173" s="91"/>
      <c r="C4173" s="92"/>
      <c r="D4173" s="293" t="str">
        <f t="shared" si="256"/>
        <v/>
      </c>
      <c r="E4173" s="91" t="str">
        <f t="shared" si="259"/>
        <v/>
      </c>
      <c r="F4173" s="295"/>
      <c r="G4173" s="88" t="str">
        <f t="shared" si="257"/>
        <v/>
      </c>
      <c r="H4173" s="88" t="str">
        <f t="shared" si="258"/>
        <v/>
      </c>
    </row>
    <row r="4174" spans="2:8" ht="11.25" customHeight="1" x14ac:dyDescent="0.2">
      <c r="B4174" s="91"/>
      <c r="C4174" s="92"/>
      <c r="D4174" s="293" t="str">
        <f t="shared" si="256"/>
        <v/>
      </c>
      <c r="E4174" s="91" t="str">
        <f t="shared" si="259"/>
        <v/>
      </c>
      <c r="F4174" s="295"/>
      <c r="G4174" s="88" t="str">
        <f t="shared" si="257"/>
        <v/>
      </c>
      <c r="H4174" s="88" t="str">
        <f t="shared" si="258"/>
        <v/>
      </c>
    </row>
    <row r="4175" spans="2:8" ht="11.25" customHeight="1" x14ac:dyDescent="0.2">
      <c r="B4175" s="91"/>
      <c r="C4175" s="92"/>
      <c r="D4175" s="293" t="str">
        <f t="shared" si="256"/>
        <v/>
      </c>
      <c r="E4175" s="91" t="str">
        <f t="shared" si="259"/>
        <v/>
      </c>
      <c r="F4175" s="295"/>
      <c r="G4175" s="88" t="str">
        <f t="shared" si="257"/>
        <v/>
      </c>
      <c r="H4175" s="88" t="str">
        <f t="shared" si="258"/>
        <v/>
      </c>
    </row>
    <row r="4176" spans="2:8" ht="11.25" customHeight="1" x14ac:dyDescent="0.2">
      <c r="B4176" s="91"/>
      <c r="C4176" s="92"/>
      <c r="D4176" s="293" t="str">
        <f t="shared" si="256"/>
        <v/>
      </c>
      <c r="E4176" s="91" t="str">
        <f t="shared" si="259"/>
        <v/>
      </c>
      <c r="F4176" s="295"/>
      <c r="G4176" s="88" t="str">
        <f t="shared" si="257"/>
        <v/>
      </c>
      <c r="H4176" s="88" t="str">
        <f t="shared" si="258"/>
        <v/>
      </c>
    </row>
    <row r="4177" spans="2:8" ht="11.25" customHeight="1" x14ac:dyDescent="0.2">
      <c r="B4177" s="91"/>
      <c r="C4177" s="92"/>
      <c r="D4177" s="293" t="str">
        <f t="shared" si="256"/>
        <v/>
      </c>
      <c r="E4177" s="91" t="str">
        <f t="shared" si="259"/>
        <v/>
      </c>
      <c r="F4177" s="295"/>
      <c r="G4177" s="88" t="str">
        <f t="shared" si="257"/>
        <v/>
      </c>
      <c r="H4177" s="88" t="str">
        <f t="shared" si="258"/>
        <v/>
      </c>
    </row>
    <row r="4178" spans="2:8" ht="11.25" customHeight="1" x14ac:dyDescent="0.2">
      <c r="B4178" s="91"/>
      <c r="C4178" s="92"/>
      <c r="D4178" s="293" t="str">
        <f t="shared" si="256"/>
        <v/>
      </c>
      <c r="E4178" s="91" t="str">
        <f t="shared" si="259"/>
        <v/>
      </c>
      <c r="F4178" s="295"/>
      <c r="G4178" s="88" t="str">
        <f t="shared" si="257"/>
        <v/>
      </c>
      <c r="H4178" s="88" t="str">
        <f t="shared" si="258"/>
        <v/>
      </c>
    </row>
    <row r="4179" spans="2:8" ht="11.25" customHeight="1" x14ac:dyDescent="0.2">
      <c r="B4179" s="91"/>
      <c r="C4179" s="92"/>
      <c r="D4179" s="293" t="str">
        <f t="shared" si="256"/>
        <v/>
      </c>
      <c r="E4179" s="91" t="str">
        <f t="shared" si="259"/>
        <v/>
      </c>
      <c r="F4179" s="295"/>
      <c r="G4179" s="88" t="str">
        <f t="shared" si="257"/>
        <v/>
      </c>
      <c r="H4179" s="88" t="str">
        <f t="shared" si="258"/>
        <v/>
      </c>
    </row>
    <row r="4180" spans="2:8" ht="11.25" customHeight="1" x14ac:dyDescent="0.2">
      <c r="B4180" s="91"/>
      <c r="C4180" s="92"/>
      <c r="D4180" s="293" t="str">
        <f t="shared" si="256"/>
        <v/>
      </c>
      <c r="E4180" s="91" t="str">
        <f t="shared" si="259"/>
        <v/>
      </c>
      <c r="F4180" s="295"/>
      <c r="G4180" s="88" t="str">
        <f t="shared" si="257"/>
        <v/>
      </c>
      <c r="H4180" s="88" t="str">
        <f t="shared" si="258"/>
        <v/>
      </c>
    </row>
    <row r="4181" spans="2:8" ht="11.25" customHeight="1" x14ac:dyDescent="0.2">
      <c r="B4181" s="91"/>
      <c r="C4181" s="92"/>
      <c r="D4181" s="293" t="str">
        <f t="shared" si="256"/>
        <v/>
      </c>
      <c r="E4181" s="91" t="str">
        <f t="shared" si="259"/>
        <v/>
      </c>
      <c r="F4181" s="295"/>
      <c r="G4181" s="88" t="str">
        <f t="shared" si="257"/>
        <v/>
      </c>
      <c r="H4181" s="88" t="str">
        <f t="shared" si="258"/>
        <v/>
      </c>
    </row>
    <row r="4182" spans="2:8" ht="11.25" customHeight="1" x14ac:dyDescent="0.2">
      <c r="B4182" s="91"/>
      <c r="C4182" s="92"/>
      <c r="D4182" s="293" t="str">
        <f t="shared" si="256"/>
        <v/>
      </c>
      <c r="E4182" s="91" t="str">
        <f t="shared" si="259"/>
        <v/>
      </c>
      <c r="F4182" s="295"/>
      <c r="G4182" s="88" t="str">
        <f t="shared" si="257"/>
        <v/>
      </c>
      <c r="H4182" s="88" t="str">
        <f t="shared" si="258"/>
        <v/>
      </c>
    </row>
    <row r="4183" spans="2:8" ht="11.25" customHeight="1" x14ac:dyDescent="0.2">
      <c r="B4183" s="91"/>
      <c r="C4183" s="92"/>
      <c r="D4183" s="293" t="str">
        <f t="shared" si="256"/>
        <v/>
      </c>
      <c r="E4183" s="91" t="str">
        <f t="shared" si="259"/>
        <v/>
      </c>
      <c r="F4183" s="295"/>
      <c r="G4183" s="88" t="str">
        <f t="shared" si="257"/>
        <v/>
      </c>
      <c r="H4183" s="88" t="str">
        <f t="shared" si="258"/>
        <v/>
      </c>
    </row>
    <row r="4184" spans="2:8" ht="11.25" customHeight="1" x14ac:dyDescent="0.2">
      <c r="B4184" s="91"/>
      <c r="C4184" s="92"/>
      <c r="D4184" s="293" t="str">
        <f t="shared" ref="D4184:D4247" si="260">IF($B4184="","","SP_LASTSALEPRICE")</f>
        <v/>
      </c>
      <c r="E4184" s="91" t="str">
        <f t="shared" si="259"/>
        <v/>
      </c>
      <c r="F4184" s="295"/>
      <c r="G4184" s="88" t="str">
        <f t="shared" ref="G4184:G4247" si="261">IF(OR($C4184="",$C4185=""),"",IFERROR((C4184/C4185-1)*100,0))</f>
        <v/>
      </c>
      <c r="H4184" s="88" t="str">
        <f t="shared" ref="H4184:H4247" si="262">IF(OR($F4184="",$F4185=""),"",IFERROR((F4184/F4185-1)*100,0))</f>
        <v/>
      </c>
    </row>
    <row r="4185" spans="2:8" ht="11.25" customHeight="1" x14ac:dyDescent="0.2">
      <c r="B4185" s="91"/>
      <c r="C4185" s="92"/>
      <c r="D4185" s="293" t="str">
        <f t="shared" si="260"/>
        <v/>
      </c>
      <c r="E4185" s="91" t="str">
        <f t="shared" ref="E4185:E4248" si="263">IF($B4185="","",IF(WEEKDAY($B4185,11)=6,$B4185-1,IF(WEEKDAY($B4185,11)=7,$B4185-2,$B4185)))</f>
        <v/>
      </c>
      <c r="F4185" s="295"/>
      <c r="G4185" s="88" t="str">
        <f t="shared" si="261"/>
        <v/>
      </c>
      <c r="H4185" s="88" t="str">
        <f t="shared" si="262"/>
        <v/>
      </c>
    </row>
    <row r="4186" spans="2:8" ht="11.25" customHeight="1" x14ac:dyDescent="0.2">
      <c r="B4186" s="91"/>
      <c r="C4186" s="92"/>
      <c r="D4186" s="293" t="str">
        <f t="shared" si="260"/>
        <v/>
      </c>
      <c r="E4186" s="91" t="str">
        <f t="shared" si="263"/>
        <v/>
      </c>
      <c r="F4186" s="295"/>
      <c r="G4186" s="88" t="str">
        <f t="shared" si="261"/>
        <v/>
      </c>
      <c r="H4186" s="88" t="str">
        <f t="shared" si="262"/>
        <v/>
      </c>
    </row>
    <row r="4187" spans="2:8" ht="11.25" customHeight="1" x14ac:dyDescent="0.2">
      <c r="B4187" s="91"/>
      <c r="C4187" s="92"/>
      <c r="D4187" s="293" t="str">
        <f t="shared" si="260"/>
        <v/>
      </c>
      <c r="E4187" s="91" t="str">
        <f t="shared" si="263"/>
        <v/>
      </c>
      <c r="F4187" s="295"/>
      <c r="G4187" s="88" t="str">
        <f t="shared" si="261"/>
        <v/>
      </c>
      <c r="H4187" s="88" t="str">
        <f t="shared" si="262"/>
        <v/>
      </c>
    </row>
    <row r="4188" spans="2:8" ht="11.25" customHeight="1" x14ac:dyDescent="0.2">
      <c r="B4188" s="91"/>
      <c r="C4188" s="92"/>
      <c r="D4188" s="293" t="str">
        <f t="shared" si="260"/>
        <v/>
      </c>
      <c r="E4188" s="91" t="str">
        <f t="shared" si="263"/>
        <v/>
      </c>
      <c r="F4188" s="295"/>
      <c r="G4188" s="88" t="str">
        <f t="shared" si="261"/>
        <v/>
      </c>
      <c r="H4188" s="88" t="str">
        <f t="shared" si="262"/>
        <v/>
      </c>
    </row>
    <row r="4189" spans="2:8" ht="11.25" customHeight="1" x14ac:dyDescent="0.2">
      <c r="B4189" s="91"/>
      <c r="C4189" s="92"/>
      <c r="D4189" s="293" t="str">
        <f t="shared" si="260"/>
        <v/>
      </c>
      <c r="E4189" s="91" t="str">
        <f t="shared" si="263"/>
        <v/>
      </c>
      <c r="F4189" s="295"/>
      <c r="G4189" s="88" t="str">
        <f t="shared" si="261"/>
        <v/>
      </c>
      <c r="H4189" s="88" t="str">
        <f t="shared" si="262"/>
        <v/>
      </c>
    </row>
    <row r="4190" spans="2:8" ht="11.25" customHeight="1" x14ac:dyDescent="0.2">
      <c r="B4190" s="91"/>
      <c r="C4190" s="92"/>
      <c r="D4190" s="293" t="str">
        <f t="shared" si="260"/>
        <v/>
      </c>
      <c r="E4190" s="91" t="str">
        <f t="shared" si="263"/>
        <v/>
      </c>
      <c r="F4190" s="295"/>
      <c r="G4190" s="88" t="str">
        <f t="shared" si="261"/>
        <v/>
      </c>
      <c r="H4190" s="88" t="str">
        <f t="shared" si="262"/>
        <v/>
      </c>
    </row>
    <row r="4191" spans="2:8" ht="11.25" customHeight="1" x14ac:dyDescent="0.2">
      <c r="B4191" s="91"/>
      <c r="C4191" s="92"/>
      <c r="D4191" s="293" t="str">
        <f t="shared" si="260"/>
        <v/>
      </c>
      <c r="E4191" s="91" t="str">
        <f t="shared" si="263"/>
        <v/>
      </c>
      <c r="F4191" s="295"/>
      <c r="G4191" s="88" t="str">
        <f t="shared" si="261"/>
        <v/>
      </c>
      <c r="H4191" s="88" t="str">
        <f t="shared" si="262"/>
        <v/>
      </c>
    </row>
    <row r="4192" spans="2:8" ht="11.25" customHeight="1" x14ac:dyDescent="0.2">
      <c r="B4192" s="91"/>
      <c r="C4192" s="92"/>
      <c r="D4192" s="293" t="str">
        <f t="shared" si="260"/>
        <v/>
      </c>
      <c r="E4192" s="91" t="str">
        <f t="shared" si="263"/>
        <v/>
      </c>
      <c r="F4192" s="295"/>
      <c r="G4192" s="88" t="str">
        <f t="shared" si="261"/>
        <v/>
      </c>
      <c r="H4192" s="88" t="str">
        <f t="shared" si="262"/>
        <v/>
      </c>
    </row>
    <row r="4193" spans="2:8" ht="11.25" customHeight="1" x14ac:dyDescent="0.2">
      <c r="B4193" s="91"/>
      <c r="C4193" s="92"/>
      <c r="D4193" s="293" t="str">
        <f t="shared" si="260"/>
        <v/>
      </c>
      <c r="E4193" s="91" t="str">
        <f t="shared" si="263"/>
        <v/>
      </c>
      <c r="F4193" s="295"/>
      <c r="G4193" s="88" t="str">
        <f t="shared" si="261"/>
        <v/>
      </c>
      <c r="H4193" s="88" t="str">
        <f t="shared" si="262"/>
        <v/>
      </c>
    </row>
    <row r="4194" spans="2:8" ht="11.25" customHeight="1" x14ac:dyDescent="0.2">
      <c r="B4194" s="91"/>
      <c r="C4194" s="92"/>
      <c r="D4194" s="293" t="str">
        <f t="shared" si="260"/>
        <v/>
      </c>
      <c r="E4194" s="91" t="str">
        <f t="shared" si="263"/>
        <v/>
      </c>
      <c r="F4194" s="295"/>
      <c r="G4194" s="88" t="str">
        <f t="shared" si="261"/>
        <v/>
      </c>
      <c r="H4194" s="88" t="str">
        <f t="shared" si="262"/>
        <v/>
      </c>
    </row>
    <row r="4195" spans="2:8" ht="11.25" customHeight="1" x14ac:dyDescent="0.2">
      <c r="B4195" s="91"/>
      <c r="C4195" s="92"/>
      <c r="D4195" s="293" t="str">
        <f t="shared" si="260"/>
        <v/>
      </c>
      <c r="E4195" s="91" t="str">
        <f t="shared" si="263"/>
        <v/>
      </c>
      <c r="F4195" s="295"/>
      <c r="G4195" s="88" t="str">
        <f t="shared" si="261"/>
        <v/>
      </c>
      <c r="H4195" s="88" t="str">
        <f t="shared" si="262"/>
        <v/>
      </c>
    </row>
    <row r="4196" spans="2:8" ht="11.25" customHeight="1" x14ac:dyDescent="0.2">
      <c r="B4196" s="91"/>
      <c r="C4196" s="92"/>
      <c r="D4196" s="293" t="str">
        <f t="shared" si="260"/>
        <v/>
      </c>
      <c r="E4196" s="91" t="str">
        <f t="shared" si="263"/>
        <v/>
      </c>
      <c r="F4196" s="295"/>
      <c r="G4196" s="88" t="str">
        <f t="shared" si="261"/>
        <v/>
      </c>
      <c r="H4196" s="88" t="str">
        <f t="shared" si="262"/>
        <v/>
      </c>
    </row>
    <row r="4197" spans="2:8" ht="11.25" customHeight="1" x14ac:dyDescent="0.2">
      <c r="B4197" s="91"/>
      <c r="C4197" s="92"/>
      <c r="D4197" s="293" t="str">
        <f t="shared" si="260"/>
        <v/>
      </c>
      <c r="E4197" s="91" t="str">
        <f t="shared" si="263"/>
        <v/>
      </c>
      <c r="F4197" s="295"/>
      <c r="G4197" s="88" t="str">
        <f t="shared" si="261"/>
        <v/>
      </c>
      <c r="H4197" s="88" t="str">
        <f t="shared" si="262"/>
        <v/>
      </c>
    </row>
    <row r="4198" spans="2:8" ht="11.25" customHeight="1" x14ac:dyDescent="0.2">
      <c r="B4198" s="91"/>
      <c r="C4198" s="92"/>
      <c r="D4198" s="293" t="str">
        <f t="shared" si="260"/>
        <v/>
      </c>
      <c r="E4198" s="91" t="str">
        <f t="shared" si="263"/>
        <v/>
      </c>
      <c r="F4198" s="295"/>
      <c r="G4198" s="88" t="str">
        <f t="shared" si="261"/>
        <v/>
      </c>
      <c r="H4198" s="88" t="str">
        <f t="shared" si="262"/>
        <v/>
      </c>
    </row>
    <row r="4199" spans="2:8" ht="11.25" customHeight="1" x14ac:dyDescent="0.2">
      <c r="B4199" s="91"/>
      <c r="C4199" s="92"/>
      <c r="D4199" s="293" t="str">
        <f t="shared" si="260"/>
        <v/>
      </c>
      <c r="E4199" s="91" t="str">
        <f t="shared" si="263"/>
        <v/>
      </c>
      <c r="F4199" s="295"/>
      <c r="G4199" s="88" t="str">
        <f t="shared" si="261"/>
        <v/>
      </c>
      <c r="H4199" s="88" t="str">
        <f t="shared" si="262"/>
        <v/>
      </c>
    </row>
    <row r="4200" spans="2:8" ht="11.25" customHeight="1" x14ac:dyDescent="0.2">
      <c r="B4200" s="91"/>
      <c r="C4200" s="92"/>
      <c r="D4200" s="293" t="str">
        <f t="shared" si="260"/>
        <v/>
      </c>
      <c r="E4200" s="91" t="str">
        <f t="shared" si="263"/>
        <v/>
      </c>
      <c r="F4200" s="295"/>
      <c r="G4200" s="88" t="str">
        <f t="shared" si="261"/>
        <v/>
      </c>
      <c r="H4200" s="88" t="str">
        <f t="shared" si="262"/>
        <v/>
      </c>
    </row>
    <row r="4201" spans="2:8" ht="11.25" customHeight="1" x14ac:dyDescent="0.2">
      <c r="B4201" s="91"/>
      <c r="C4201" s="92"/>
      <c r="D4201" s="293" t="str">
        <f t="shared" si="260"/>
        <v/>
      </c>
      <c r="E4201" s="91" t="str">
        <f t="shared" si="263"/>
        <v/>
      </c>
      <c r="F4201" s="295"/>
      <c r="G4201" s="88" t="str">
        <f t="shared" si="261"/>
        <v/>
      </c>
      <c r="H4201" s="88" t="str">
        <f t="shared" si="262"/>
        <v/>
      </c>
    </row>
    <row r="4202" spans="2:8" ht="11.25" customHeight="1" x14ac:dyDescent="0.2">
      <c r="B4202" s="91"/>
      <c r="C4202" s="92"/>
      <c r="D4202" s="293" t="str">
        <f t="shared" si="260"/>
        <v/>
      </c>
      <c r="E4202" s="91" t="str">
        <f t="shared" si="263"/>
        <v/>
      </c>
      <c r="F4202" s="295"/>
      <c r="G4202" s="88" t="str">
        <f t="shared" si="261"/>
        <v/>
      </c>
      <c r="H4202" s="88" t="str">
        <f t="shared" si="262"/>
        <v/>
      </c>
    </row>
    <row r="4203" spans="2:8" ht="11.25" customHeight="1" x14ac:dyDescent="0.2">
      <c r="B4203" s="91"/>
      <c r="C4203" s="92"/>
      <c r="D4203" s="293" t="str">
        <f t="shared" si="260"/>
        <v/>
      </c>
      <c r="E4203" s="91" t="str">
        <f t="shared" si="263"/>
        <v/>
      </c>
      <c r="F4203" s="295"/>
      <c r="G4203" s="88" t="str">
        <f t="shared" si="261"/>
        <v/>
      </c>
      <c r="H4203" s="88" t="str">
        <f t="shared" si="262"/>
        <v/>
      </c>
    </row>
    <row r="4204" spans="2:8" ht="11.25" customHeight="1" x14ac:dyDescent="0.2">
      <c r="B4204" s="91"/>
      <c r="C4204" s="92"/>
      <c r="D4204" s="293" t="str">
        <f t="shared" si="260"/>
        <v/>
      </c>
      <c r="E4204" s="91" t="str">
        <f t="shared" si="263"/>
        <v/>
      </c>
      <c r="F4204" s="295"/>
      <c r="G4204" s="88" t="str">
        <f t="shared" si="261"/>
        <v/>
      </c>
      <c r="H4204" s="88" t="str">
        <f t="shared" si="262"/>
        <v/>
      </c>
    </row>
    <row r="4205" spans="2:8" ht="11.25" customHeight="1" x14ac:dyDescent="0.2">
      <c r="B4205" s="91"/>
      <c r="C4205" s="92"/>
      <c r="D4205" s="293" t="str">
        <f t="shared" si="260"/>
        <v/>
      </c>
      <c r="E4205" s="91" t="str">
        <f t="shared" si="263"/>
        <v/>
      </c>
      <c r="F4205" s="295"/>
      <c r="G4205" s="88" t="str">
        <f t="shared" si="261"/>
        <v/>
      </c>
      <c r="H4205" s="88" t="str">
        <f t="shared" si="262"/>
        <v/>
      </c>
    </row>
    <row r="4206" spans="2:8" ht="11.25" customHeight="1" x14ac:dyDescent="0.2">
      <c r="B4206" s="91"/>
      <c r="C4206" s="92"/>
      <c r="D4206" s="293" t="str">
        <f t="shared" si="260"/>
        <v/>
      </c>
      <c r="E4206" s="91" t="str">
        <f t="shared" si="263"/>
        <v/>
      </c>
      <c r="F4206" s="295"/>
      <c r="G4206" s="88" t="str">
        <f t="shared" si="261"/>
        <v/>
      </c>
      <c r="H4206" s="88" t="str">
        <f t="shared" si="262"/>
        <v/>
      </c>
    </row>
    <row r="4207" spans="2:8" ht="11.25" customHeight="1" x14ac:dyDescent="0.2">
      <c r="B4207" s="91"/>
      <c r="C4207" s="92"/>
      <c r="D4207" s="293" t="str">
        <f t="shared" si="260"/>
        <v/>
      </c>
      <c r="E4207" s="91" t="str">
        <f t="shared" si="263"/>
        <v/>
      </c>
      <c r="F4207" s="295"/>
      <c r="G4207" s="88" t="str">
        <f t="shared" si="261"/>
        <v/>
      </c>
      <c r="H4207" s="88" t="str">
        <f t="shared" si="262"/>
        <v/>
      </c>
    </row>
    <row r="4208" spans="2:8" ht="11.25" customHeight="1" x14ac:dyDescent="0.2">
      <c r="B4208" s="91"/>
      <c r="C4208" s="92"/>
      <c r="D4208" s="293" t="str">
        <f t="shared" si="260"/>
        <v/>
      </c>
      <c r="E4208" s="91" t="str">
        <f t="shared" si="263"/>
        <v/>
      </c>
      <c r="F4208" s="295"/>
      <c r="G4208" s="88" t="str">
        <f t="shared" si="261"/>
        <v/>
      </c>
      <c r="H4208" s="88" t="str">
        <f t="shared" si="262"/>
        <v/>
      </c>
    </row>
    <row r="4209" spans="2:8" ht="11.25" customHeight="1" x14ac:dyDescent="0.2">
      <c r="B4209" s="91"/>
      <c r="C4209" s="92"/>
      <c r="D4209" s="293" t="str">
        <f t="shared" si="260"/>
        <v/>
      </c>
      <c r="E4209" s="91" t="str">
        <f t="shared" si="263"/>
        <v/>
      </c>
      <c r="F4209" s="295"/>
      <c r="G4209" s="88" t="str">
        <f t="shared" si="261"/>
        <v/>
      </c>
      <c r="H4209" s="88" t="str">
        <f t="shared" si="262"/>
        <v/>
      </c>
    </row>
    <row r="4210" spans="2:8" ht="11.25" customHeight="1" x14ac:dyDescent="0.2">
      <c r="B4210" s="91"/>
      <c r="C4210" s="92"/>
      <c r="D4210" s="293" t="str">
        <f t="shared" si="260"/>
        <v/>
      </c>
      <c r="E4210" s="91" t="str">
        <f t="shared" si="263"/>
        <v/>
      </c>
      <c r="F4210" s="295"/>
      <c r="G4210" s="88" t="str">
        <f t="shared" si="261"/>
        <v/>
      </c>
      <c r="H4210" s="88" t="str">
        <f t="shared" si="262"/>
        <v/>
      </c>
    </row>
    <row r="4211" spans="2:8" ht="11.25" customHeight="1" x14ac:dyDescent="0.2">
      <c r="B4211" s="91"/>
      <c r="C4211" s="92"/>
      <c r="D4211" s="293" t="str">
        <f t="shared" si="260"/>
        <v/>
      </c>
      <c r="E4211" s="91" t="str">
        <f t="shared" si="263"/>
        <v/>
      </c>
      <c r="F4211" s="295"/>
      <c r="G4211" s="88" t="str">
        <f t="shared" si="261"/>
        <v/>
      </c>
      <c r="H4211" s="88" t="str">
        <f t="shared" si="262"/>
        <v/>
      </c>
    </row>
    <row r="4212" spans="2:8" ht="11.25" customHeight="1" x14ac:dyDescent="0.2">
      <c r="B4212" s="91"/>
      <c r="C4212" s="92"/>
      <c r="D4212" s="293" t="str">
        <f t="shared" si="260"/>
        <v/>
      </c>
      <c r="E4212" s="91" t="str">
        <f t="shared" si="263"/>
        <v/>
      </c>
      <c r="F4212" s="295"/>
      <c r="G4212" s="88" t="str">
        <f t="shared" si="261"/>
        <v/>
      </c>
      <c r="H4212" s="88" t="str">
        <f t="shared" si="262"/>
        <v/>
      </c>
    </row>
    <row r="4213" spans="2:8" ht="11.25" customHeight="1" x14ac:dyDescent="0.2">
      <c r="B4213" s="91"/>
      <c r="C4213" s="92"/>
      <c r="D4213" s="293" t="str">
        <f t="shared" si="260"/>
        <v/>
      </c>
      <c r="E4213" s="91" t="str">
        <f t="shared" si="263"/>
        <v/>
      </c>
      <c r="F4213" s="295"/>
      <c r="G4213" s="88" t="str">
        <f t="shared" si="261"/>
        <v/>
      </c>
      <c r="H4213" s="88" t="str">
        <f t="shared" si="262"/>
        <v/>
      </c>
    </row>
    <row r="4214" spans="2:8" ht="11.25" customHeight="1" x14ac:dyDescent="0.2">
      <c r="B4214" s="91"/>
      <c r="C4214" s="92"/>
      <c r="D4214" s="293" t="str">
        <f t="shared" si="260"/>
        <v/>
      </c>
      <c r="E4214" s="91" t="str">
        <f t="shared" si="263"/>
        <v/>
      </c>
      <c r="F4214" s="295"/>
      <c r="G4214" s="88" t="str">
        <f t="shared" si="261"/>
        <v/>
      </c>
      <c r="H4214" s="88" t="str">
        <f t="shared" si="262"/>
        <v/>
      </c>
    </row>
    <row r="4215" spans="2:8" ht="11.25" customHeight="1" x14ac:dyDescent="0.2">
      <c r="B4215" s="91"/>
      <c r="C4215" s="92"/>
      <c r="D4215" s="293" t="str">
        <f t="shared" si="260"/>
        <v/>
      </c>
      <c r="E4215" s="91" t="str">
        <f t="shared" si="263"/>
        <v/>
      </c>
      <c r="F4215" s="295"/>
      <c r="G4215" s="88" t="str">
        <f t="shared" si="261"/>
        <v/>
      </c>
      <c r="H4215" s="88" t="str">
        <f t="shared" si="262"/>
        <v/>
      </c>
    </row>
    <row r="4216" spans="2:8" ht="11.25" customHeight="1" x14ac:dyDescent="0.2">
      <c r="B4216" s="91"/>
      <c r="C4216" s="92"/>
      <c r="D4216" s="293" t="str">
        <f t="shared" si="260"/>
        <v/>
      </c>
      <c r="E4216" s="91" t="str">
        <f t="shared" si="263"/>
        <v/>
      </c>
      <c r="F4216" s="295"/>
      <c r="G4216" s="88" t="str">
        <f t="shared" si="261"/>
        <v/>
      </c>
      <c r="H4216" s="88" t="str">
        <f t="shared" si="262"/>
        <v/>
      </c>
    </row>
    <row r="4217" spans="2:8" ht="11.25" customHeight="1" x14ac:dyDescent="0.2">
      <c r="B4217" s="91"/>
      <c r="C4217" s="92"/>
      <c r="D4217" s="293" t="str">
        <f t="shared" si="260"/>
        <v/>
      </c>
      <c r="E4217" s="91" t="str">
        <f t="shared" si="263"/>
        <v/>
      </c>
      <c r="F4217" s="295"/>
      <c r="G4217" s="88" t="str">
        <f t="shared" si="261"/>
        <v/>
      </c>
      <c r="H4217" s="88" t="str">
        <f t="shared" si="262"/>
        <v/>
      </c>
    </row>
    <row r="4218" spans="2:8" ht="11.25" customHeight="1" x14ac:dyDescent="0.2">
      <c r="B4218" s="91"/>
      <c r="C4218" s="92"/>
      <c r="D4218" s="293" t="str">
        <f t="shared" si="260"/>
        <v/>
      </c>
      <c r="E4218" s="91" t="str">
        <f t="shared" si="263"/>
        <v/>
      </c>
      <c r="F4218" s="295"/>
      <c r="G4218" s="88" t="str">
        <f t="shared" si="261"/>
        <v/>
      </c>
      <c r="H4218" s="88" t="str">
        <f t="shared" si="262"/>
        <v/>
      </c>
    </row>
    <row r="4219" spans="2:8" ht="11.25" customHeight="1" x14ac:dyDescent="0.2">
      <c r="B4219" s="91"/>
      <c r="C4219" s="92"/>
      <c r="D4219" s="293" t="str">
        <f t="shared" si="260"/>
        <v/>
      </c>
      <c r="E4219" s="91" t="str">
        <f t="shared" si="263"/>
        <v/>
      </c>
      <c r="F4219" s="295"/>
      <c r="G4219" s="88" t="str">
        <f t="shared" si="261"/>
        <v/>
      </c>
      <c r="H4219" s="88" t="str">
        <f t="shared" si="262"/>
        <v/>
      </c>
    </row>
    <row r="4220" spans="2:8" ht="11.25" customHeight="1" x14ac:dyDescent="0.2">
      <c r="B4220" s="91"/>
      <c r="C4220" s="92"/>
      <c r="D4220" s="293" t="str">
        <f t="shared" si="260"/>
        <v/>
      </c>
      <c r="E4220" s="91" t="str">
        <f t="shared" si="263"/>
        <v/>
      </c>
      <c r="F4220" s="295"/>
      <c r="G4220" s="88" t="str">
        <f t="shared" si="261"/>
        <v/>
      </c>
      <c r="H4220" s="88" t="str">
        <f t="shared" si="262"/>
        <v/>
      </c>
    </row>
    <row r="4221" spans="2:8" ht="11.25" customHeight="1" x14ac:dyDescent="0.2">
      <c r="B4221" s="91"/>
      <c r="C4221" s="92"/>
      <c r="D4221" s="293" t="str">
        <f t="shared" si="260"/>
        <v/>
      </c>
      <c r="E4221" s="91" t="str">
        <f t="shared" si="263"/>
        <v/>
      </c>
      <c r="F4221" s="295"/>
      <c r="G4221" s="88" t="str">
        <f t="shared" si="261"/>
        <v/>
      </c>
      <c r="H4221" s="88" t="str">
        <f t="shared" si="262"/>
        <v/>
      </c>
    </row>
    <row r="4222" spans="2:8" ht="11.25" customHeight="1" x14ac:dyDescent="0.2">
      <c r="B4222" s="91"/>
      <c r="C4222" s="92"/>
      <c r="D4222" s="293" t="str">
        <f t="shared" si="260"/>
        <v/>
      </c>
      <c r="E4222" s="91" t="str">
        <f t="shared" si="263"/>
        <v/>
      </c>
      <c r="F4222" s="295"/>
      <c r="G4222" s="88" t="str">
        <f t="shared" si="261"/>
        <v/>
      </c>
      <c r="H4222" s="88" t="str">
        <f t="shared" si="262"/>
        <v/>
      </c>
    </row>
    <row r="4223" spans="2:8" ht="11.25" customHeight="1" x14ac:dyDescent="0.2">
      <c r="B4223" s="91"/>
      <c r="C4223" s="92"/>
      <c r="D4223" s="293" t="str">
        <f t="shared" si="260"/>
        <v/>
      </c>
      <c r="E4223" s="91" t="str">
        <f t="shared" si="263"/>
        <v/>
      </c>
      <c r="F4223" s="295"/>
      <c r="G4223" s="88" t="str">
        <f t="shared" si="261"/>
        <v/>
      </c>
      <c r="H4223" s="88" t="str">
        <f t="shared" si="262"/>
        <v/>
      </c>
    </row>
    <row r="4224" spans="2:8" ht="11.25" customHeight="1" x14ac:dyDescent="0.2">
      <c r="B4224" s="91"/>
      <c r="C4224" s="92"/>
      <c r="D4224" s="293" t="str">
        <f t="shared" si="260"/>
        <v/>
      </c>
      <c r="E4224" s="91" t="str">
        <f t="shared" si="263"/>
        <v/>
      </c>
      <c r="F4224" s="295"/>
      <c r="G4224" s="88" t="str">
        <f t="shared" si="261"/>
        <v/>
      </c>
      <c r="H4224" s="88" t="str">
        <f t="shared" si="262"/>
        <v/>
      </c>
    </row>
    <row r="4225" spans="2:8" ht="11.25" customHeight="1" x14ac:dyDescent="0.2">
      <c r="B4225" s="91"/>
      <c r="C4225" s="92"/>
      <c r="D4225" s="293" t="str">
        <f t="shared" si="260"/>
        <v/>
      </c>
      <c r="E4225" s="91" t="str">
        <f t="shared" si="263"/>
        <v/>
      </c>
      <c r="F4225" s="295"/>
      <c r="G4225" s="88" t="str">
        <f t="shared" si="261"/>
        <v/>
      </c>
      <c r="H4225" s="88" t="str">
        <f t="shared" si="262"/>
        <v/>
      </c>
    </row>
    <row r="4226" spans="2:8" ht="11.25" customHeight="1" x14ac:dyDescent="0.2">
      <c r="B4226" s="91"/>
      <c r="C4226" s="92"/>
      <c r="D4226" s="293" t="str">
        <f t="shared" si="260"/>
        <v/>
      </c>
      <c r="E4226" s="91" t="str">
        <f t="shared" si="263"/>
        <v/>
      </c>
      <c r="F4226" s="295"/>
      <c r="G4226" s="88" t="str">
        <f t="shared" si="261"/>
        <v/>
      </c>
      <c r="H4226" s="88" t="str">
        <f t="shared" si="262"/>
        <v/>
      </c>
    </row>
    <row r="4227" spans="2:8" ht="11.25" customHeight="1" x14ac:dyDescent="0.2">
      <c r="B4227" s="91"/>
      <c r="C4227" s="92"/>
      <c r="D4227" s="293" t="str">
        <f t="shared" si="260"/>
        <v/>
      </c>
      <c r="E4227" s="91" t="str">
        <f t="shared" si="263"/>
        <v/>
      </c>
      <c r="F4227" s="295"/>
      <c r="G4227" s="88" t="str">
        <f t="shared" si="261"/>
        <v/>
      </c>
      <c r="H4227" s="88" t="str">
        <f t="shared" si="262"/>
        <v/>
      </c>
    </row>
    <row r="4228" spans="2:8" ht="11.25" customHeight="1" x14ac:dyDescent="0.2">
      <c r="B4228" s="91"/>
      <c r="C4228" s="92"/>
      <c r="D4228" s="293" t="str">
        <f t="shared" si="260"/>
        <v/>
      </c>
      <c r="E4228" s="91" t="str">
        <f t="shared" si="263"/>
        <v/>
      </c>
      <c r="F4228" s="295"/>
      <c r="G4228" s="88" t="str">
        <f t="shared" si="261"/>
        <v/>
      </c>
      <c r="H4228" s="88" t="str">
        <f t="shared" si="262"/>
        <v/>
      </c>
    </row>
    <row r="4229" spans="2:8" ht="11.25" customHeight="1" x14ac:dyDescent="0.2">
      <c r="B4229" s="91"/>
      <c r="C4229" s="92"/>
      <c r="D4229" s="293" t="str">
        <f t="shared" si="260"/>
        <v/>
      </c>
      <c r="E4229" s="91" t="str">
        <f t="shared" si="263"/>
        <v/>
      </c>
      <c r="F4229" s="295"/>
      <c r="G4229" s="88" t="str">
        <f t="shared" si="261"/>
        <v/>
      </c>
      <c r="H4229" s="88" t="str">
        <f t="shared" si="262"/>
        <v/>
      </c>
    </row>
    <row r="4230" spans="2:8" ht="11.25" customHeight="1" x14ac:dyDescent="0.2">
      <c r="B4230" s="91"/>
      <c r="C4230" s="92"/>
      <c r="D4230" s="293" t="str">
        <f t="shared" si="260"/>
        <v/>
      </c>
      <c r="E4230" s="91" t="str">
        <f t="shared" si="263"/>
        <v/>
      </c>
      <c r="F4230" s="295"/>
      <c r="G4230" s="88" t="str">
        <f t="shared" si="261"/>
        <v/>
      </c>
      <c r="H4230" s="88" t="str">
        <f t="shared" si="262"/>
        <v/>
      </c>
    </row>
    <row r="4231" spans="2:8" ht="11.25" customHeight="1" x14ac:dyDescent="0.2">
      <c r="B4231" s="91"/>
      <c r="C4231" s="92"/>
      <c r="D4231" s="293" t="str">
        <f t="shared" si="260"/>
        <v/>
      </c>
      <c r="E4231" s="91" t="str">
        <f t="shared" si="263"/>
        <v/>
      </c>
      <c r="F4231" s="295"/>
      <c r="G4231" s="88" t="str">
        <f t="shared" si="261"/>
        <v/>
      </c>
      <c r="H4231" s="88" t="str">
        <f t="shared" si="262"/>
        <v/>
      </c>
    </row>
    <row r="4232" spans="2:8" ht="11.25" customHeight="1" x14ac:dyDescent="0.2">
      <c r="B4232" s="91"/>
      <c r="C4232" s="92"/>
      <c r="D4232" s="293" t="str">
        <f t="shared" si="260"/>
        <v/>
      </c>
      <c r="E4232" s="91" t="str">
        <f t="shared" si="263"/>
        <v/>
      </c>
      <c r="F4232" s="295"/>
      <c r="G4232" s="88" t="str">
        <f t="shared" si="261"/>
        <v/>
      </c>
      <c r="H4232" s="88" t="str">
        <f t="shared" si="262"/>
        <v/>
      </c>
    </row>
    <row r="4233" spans="2:8" ht="11.25" customHeight="1" x14ac:dyDescent="0.2">
      <c r="B4233" s="91"/>
      <c r="C4233" s="92"/>
      <c r="D4233" s="293" t="str">
        <f t="shared" si="260"/>
        <v/>
      </c>
      <c r="E4233" s="91" t="str">
        <f t="shared" si="263"/>
        <v/>
      </c>
      <c r="F4233" s="295"/>
      <c r="G4233" s="88" t="str">
        <f t="shared" si="261"/>
        <v/>
      </c>
      <c r="H4233" s="88" t="str">
        <f t="shared" si="262"/>
        <v/>
      </c>
    </row>
    <row r="4234" spans="2:8" ht="11.25" customHeight="1" x14ac:dyDescent="0.2">
      <c r="B4234" s="91"/>
      <c r="C4234" s="92"/>
      <c r="D4234" s="293" t="str">
        <f t="shared" si="260"/>
        <v/>
      </c>
      <c r="E4234" s="91" t="str">
        <f t="shared" si="263"/>
        <v/>
      </c>
      <c r="F4234" s="295"/>
      <c r="G4234" s="88" t="str">
        <f t="shared" si="261"/>
        <v/>
      </c>
      <c r="H4234" s="88" t="str">
        <f t="shared" si="262"/>
        <v/>
      </c>
    </row>
    <row r="4235" spans="2:8" ht="11.25" customHeight="1" x14ac:dyDescent="0.2">
      <c r="B4235" s="91"/>
      <c r="C4235" s="92"/>
      <c r="D4235" s="293" t="str">
        <f t="shared" si="260"/>
        <v/>
      </c>
      <c r="E4235" s="91" t="str">
        <f t="shared" si="263"/>
        <v/>
      </c>
      <c r="F4235" s="295"/>
      <c r="G4235" s="88" t="str">
        <f t="shared" si="261"/>
        <v/>
      </c>
      <c r="H4235" s="88" t="str">
        <f t="shared" si="262"/>
        <v/>
      </c>
    </row>
    <row r="4236" spans="2:8" ht="11.25" customHeight="1" x14ac:dyDescent="0.2">
      <c r="B4236" s="91"/>
      <c r="C4236" s="92"/>
      <c r="D4236" s="293" t="str">
        <f t="shared" si="260"/>
        <v/>
      </c>
      <c r="E4236" s="91" t="str">
        <f t="shared" si="263"/>
        <v/>
      </c>
      <c r="F4236" s="295"/>
      <c r="G4236" s="88" t="str">
        <f t="shared" si="261"/>
        <v/>
      </c>
      <c r="H4236" s="88" t="str">
        <f t="shared" si="262"/>
        <v/>
      </c>
    </row>
    <row r="4237" spans="2:8" ht="11.25" customHeight="1" x14ac:dyDescent="0.2">
      <c r="B4237" s="91"/>
      <c r="C4237" s="92"/>
      <c r="D4237" s="293" t="str">
        <f t="shared" si="260"/>
        <v/>
      </c>
      <c r="E4237" s="91" t="str">
        <f t="shared" si="263"/>
        <v/>
      </c>
      <c r="F4237" s="295"/>
      <c r="G4237" s="88" t="str">
        <f t="shared" si="261"/>
        <v/>
      </c>
      <c r="H4237" s="88" t="str">
        <f t="shared" si="262"/>
        <v/>
      </c>
    </row>
    <row r="4238" spans="2:8" ht="11.25" customHeight="1" x14ac:dyDescent="0.2">
      <c r="B4238" s="91"/>
      <c r="C4238" s="92"/>
      <c r="D4238" s="293" t="str">
        <f t="shared" si="260"/>
        <v/>
      </c>
      <c r="E4238" s="91" t="str">
        <f t="shared" si="263"/>
        <v/>
      </c>
      <c r="F4238" s="295"/>
      <c r="G4238" s="88" t="str">
        <f t="shared" si="261"/>
        <v/>
      </c>
      <c r="H4238" s="88" t="str">
        <f t="shared" si="262"/>
        <v/>
      </c>
    </row>
    <row r="4239" spans="2:8" ht="11.25" customHeight="1" x14ac:dyDescent="0.2">
      <c r="B4239" s="91"/>
      <c r="C4239" s="92"/>
      <c r="D4239" s="293" t="str">
        <f t="shared" si="260"/>
        <v/>
      </c>
      <c r="E4239" s="91" t="str">
        <f t="shared" si="263"/>
        <v/>
      </c>
      <c r="F4239" s="295"/>
      <c r="G4239" s="88" t="str">
        <f t="shared" si="261"/>
        <v/>
      </c>
      <c r="H4239" s="88" t="str">
        <f t="shared" si="262"/>
        <v/>
      </c>
    </row>
    <row r="4240" spans="2:8" ht="11.25" customHeight="1" x14ac:dyDescent="0.2">
      <c r="B4240" s="91"/>
      <c r="C4240" s="92"/>
      <c r="D4240" s="293" t="str">
        <f t="shared" si="260"/>
        <v/>
      </c>
      <c r="E4240" s="91" t="str">
        <f t="shared" si="263"/>
        <v/>
      </c>
      <c r="F4240" s="295"/>
      <c r="G4240" s="88" t="str">
        <f t="shared" si="261"/>
        <v/>
      </c>
      <c r="H4240" s="88" t="str">
        <f t="shared" si="262"/>
        <v/>
      </c>
    </row>
    <row r="4241" spans="2:8" ht="11.25" customHeight="1" x14ac:dyDescent="0.2">
      <c r="B4241" s="91"/>
      <c r="C4241" s="92"/>
      <c r="D4241" s="293" t="str">
        <f t="shared" si="260"/>
        <v/>
      </c>
      <c r="E4241" s="91" t="str">
        <f t="shared" si="263"/>
        <v/>
      </c>
      <c r="F4241" s="295"/>
      <c r="G4241" s="88" t="str">
        <f t="shared" si="261"/>
        <v/>
      </c>
      <c r="H4241" s="88" t="str">
        <f t="shared" si="262"/>
        <v/>
      </c>
    </row>
    <row r="4242" spans="2:8" ht="11.25" customHeight="1" x14ac:dyDescent="0.2">
      <c r="B4242" s="91"/>
      <c r="C4242" s="92"/>
      <c r="D4242" s="293" t="str">
        <f t="shared" si="260"/>
        <v/>
      </c>
      <c r="E4242" s="91" t="str">
        <f t="shared" si="263"/>
        <v/>
      </c>
      <c r="F4242" s="295"/>
      <c r="G4242" s="88" t="str">
        <f t="shared" si="261"/>
        <v/>
      </c>
      <c r="H4242" s="88" t="str">
        <f t="shared" si="262"/>
        <v/>
      </c>
    </row>
    <row r="4243" spans="2:8" ht="11.25" customHeight="1" x14ac:dyDescent="0.2">
      <c r="B4243" s="91"/>
      <c r="C4243" s="92"/>
      <c r="D4243" s="293" t="str">
        <f t="shared" si="260"/>
        <v/>
      </c>
      <c r="E4243" s="91" t="str">
        <f t="shared" si="263"/>
        <v/>
      </c>
      <c r="F4243" s="295"/>
      <c r="G4243" s="88" t="str">
        <f t="shared" si="261"/>
        <v/>
      </c>
      <c r="H4243" s="88" t="str">
        <f t="shared" si="262"/>
        <v/>
      </c>
    </row>
    <row r="4244" spans="2:8" ht="11.25" customHeight="1" x14ac:dyDescent="0.2">
      <c r="B4244" s="91"/>
      <c r="C4244" s="92"/>
      <c r="D4244" s="293" t="str">
        <f t="shared" si="260"/>
        <v/>
      </c>
      <c r="E4244" s="91" t="str">
        <f t="shared" si="263"/>
        <v/>
      </c>
      <c r="F4244" s="295"/>
      <c r="G4244" s="88" t="str">
        <f t="shared" si="261"/>
        <v/>
      </c>
      <c r="H4244" s="88" t="str">
        <f t="shared" si="262"/>
        <v/>
      </c>
    </row>
    <row r="4245" spans="2:8" ht="11.25" customHeight="1" x14ac:dyDescent="0.2">
      <c r="B4245" s="91"/>
      <c r="C4245" s="92"/>
      <c r="D4245" s="293" t="str">
        <f t="shared" si="260"/>
        <v/>
      </c>
      <c r="E4245" s="91" t="str">
        <f t="shared" si="263"/>
        <v/>
      </c>
      <c r="F4245" s="295"/>
      <c r="G4245" s="88" t="str">
        <f t="shared" si="261"/>
        <v/>
      </c>
      <c r="H4245" s="88" t="str">
        <f t="shared" si="262"/>
        <v/>
      </c>
    </row>
    <row r="4246" spans="2:8" ht="11.25" customHeight="1" x14ac:dyDescent="0.2">
      <c r="B4246" s="91"/>
      <c r="C4246" s="92"/>
      <c r="D4246" s="293" t="str">
        <f t="shared" si="260"/>
        <v/>
      </c>
      <c r="E4246" s="91" t="str">
        <f t="shared" si="263"/>
        <v/>
      </c>
      <c r="F4246" s="295"/>
      <c r="G4246" s="88" t="str">
        <f t="shared" si="261"/>
        <v/>
      </c>
      <c r="H4246" s="88" t="str">
        <f t="shared" si="262"/>
        <v/>
      </c>
    </row>
    <row r="4247" spans="2:8" ht="11.25" customHeight="1" x14ac:dyDescent="0.2">
      <c r="B4247" s="91"/>
      <c r="C4247" s="92"/>
      <c r="D4247" s="293" t="str">
        <f t="shared" si="260"/>
        <v/>
      </c>
      <c r="E4247" s="91" t="str">
        <f t="shared" si="263"/>
        <v/>
      </c>
      <c r="F4247" s="295"/>
      <c r="G4247" s="88" t="str">
        <f t="shared" si="261"/>
        <v/>
      </c>
      <c r="H4247" s="88" t="str">
        <f t="shared" si="262"/>
        <v/>
      </c>
    </row>
    <row r="4248" spans="2:8" ht="11.25" customHeight="1" x14ac:dyDescent="0.2">
      <c r="B4248" s="91"/>
      <c r="C4248" s="92"/>
      <c r="D4248" s="293" t="str">
        <f t="shared" ref="D4248:D4311" si="264">IF($B4248="","","SP_LASTSALEPRICE")</f>
        <v/>
      </c>
      <c r="E4248" s="91" t="str">
        <f t="shared" si="263"/>
        <v/>
      </c>
      <c r="F4248" s="295"/>
      <c r="G4248" s="88" t="str">
        <f t="shared" ref="G4248:G4311" si="265">IF(OR($C4248="",$C4249=""),"",IFERROR((C4248/C4249-1)*100,0))</f>
        <v/>
      </c>
      <c r="H4248" s="88" t="str">
        <f t="shared" ref="H4248:H4311" si="266">IF(OR($F4248="",$F4249=""),"",IFERROR((F4248/F4249-1)*100,0))</f>
        <v/>
      </c>
    </row>
    <row r="4249" spans="2:8" ht="11.25" customHeight="1" x14ac:dyDescent="0.2">
      <c r="B4249" s="91"/>
      <c r="C4249" s="92"/>
      <c r="D4249" s="293" t="str">
        <f t="shared" si="264"/>
        <v/>
      </c>
      <c r="E4249" s="91" t="str">
        <f t="shared" ref="E4249:E4312" si="267">IF($B4249="","",IF(WEEKDAY($B4249,11)=6,$B4249-1,IF(WEEKDAY($B4249,11)=7,$B4249-2,$B4249)))</f>
        <v/>
      </c>
      <c r="F4249" s="295"/>
      <c r="G4249" s="88" t="str">
        <f t="shared" si="265"/>
        <v/>
      </c>
      <c r="H4249" s="88" t="str">
        <f t="shared" si="266"/>
        <v/>
      </c>
    </row>
    <row r="4250" spans="2:8" ht="11.25" customHeight="1" x14ac:dyDescent="0.2">
      <c r="B4250" s="91"/>
      <c r="C4250" s="92"/>
      <c r="D4250" s="293" t="str">
        <f t="shared" si="264"/>
        <v/>
      </c>
      <c r="E4250" s="91" t="str">
        <f t="shared" si="267"/>
        <v/>
      </c>
      <c r="F4250" s="295"/>
      <c r="G4250" s="88" t="str">
        <f t="shared" si="265"/>
        <v/>
      </c>
      <c r="H4250" s="88" t="str">
        <f t="shared" si="266"/>
        <v/>
      </c>
    </row>
    <row r="4251" spans="2:8" ht="11.25" customHeight="1" x14ac:dyDescent="0.2">
      <c r="B4251" s="91"/>
      <c r="C4251" s="92"/>
      <c r="D4251" s="293" t="str">
        <f t="shared" si="264"/>
        <v/>
      </c>
      <c r="E4251" s="91" t="str">
        <f t="shared" si="267"/>
        <v/>
      </c>
      <c r="F4251" s="295"/>
      <c r="G4251" s="88" t="str">
        <f t="shared" si="265"/>
        <v/>
      </c>
      <c r="H4251" s="88" t="str">
        <f t="shared" si="266"/>
        <v/>
      </c>
    </row>
    <row r="4252" spans="2:8" ht="11.25" customHeight="1" x14ac:dyDescent="0.2">
      <c r="B4252" s="91"/>
      <c r="C4252" s="92"/>
      <c r="D4252" s="293" t="str">
        <f t="shared" si="264"/>
        <v/>
      </c>
      <c r="E4252" s="91" t="str">
        <f t="shared" si="267"/>
        <v/>
      </c>
      <c r="F4252" s="295"/>
      <c r="G4252" s="88" t="str">
        <f t="shared" si="265"/>
        <v/>
      </c>
      <c r="H4252" s="88" t="str">
        <f t="shared" si="266"/>
        <v/>
      </c>
    </row>
    <row r="4253" spans="2:8" ht="11.25" customHeight="1" x14ac:dyDescent="0.2">
      <c r="B4253" s="91"/>
      <c r="C4253" s="92"/>
      <c r="D4253" s="293" t="str">
        <f t="shared" si="264"/>
        <v/>
      </c>
      <c r="E4253" s="91" t="str">
        <f t="shared" si="267"/>
        <v/>
      </c>
      <c r="F4253" s="295"/>
      <c r="G4253" s="88" t="str">
        <f t="shared" si="265"/>
        <v/>
      </c>
      <c r="H4253" s="88" t="str">
        <f t="shared" si="266"/>
        <v/>
      </c>
    </row>
    <row r="4254" spans="2:8" ht="11.25" customHeight="1" x14ac:dyDescent="0.2">
      <c r="B4254" s="91"/>
      <c r="C4254" s="92"/>
      <c r="D4254" s="293" t="str">
        <f t="shared" si="264"/>
        <v/>
      </c>
      <c r="E4254" s="91" t="str">
        <f t="shared" si="267"/>
        <v/>
      </c>
      <c r="F4254" s="295"/>
      <c r="G4254" s="88" t="str">
        <f t="shared" si="265"/>
        <v/>
      </c>
      <c r="H4254" s="88" t="str">
        <f t="shared" si="266"/>
        <v/>
      </c>
    </row>
    <row r="4255" spans="2:8" ht="11.25" customHeight="1" x14ac:dyDescent="0.2">
      <c r="B4255" s="91"/>
      <c r="C4255" s="92"/>
      <c r="D4255" s="293" t="str">
        <f t="shared" si="264"/>
        <v/>
      </c>
      <c r="E4255" s="91" t="str">
        <f t="shared" si="267"/>
        <v/>
      </c>
      <c r="F4255" s="295"/>
      <c r="G4255" s="88" t="str">
        <f t="shared" si="265"/>
        <v/>
      </c>
      <c r="H4255" s="88" t="str">
        <f t="shared" si="266"/>
        <v/>
      </c>
    </row>
    <row r="4256" spans="2:8" ht="11.25" customHeight="1" x14ac:dyDescent="0.2">
      <c r="B4256" s="91"/>
      <c r="C4256" s="92"/>
      <c r="D4256" s="293" t="str">
        <f t="shared" si="264"/>
        <v/>
      </c>
      <c r="E4256" s="91" t="str">
        <f t="shared" si="267"/>
        <v/>
      </c>
      <c r="F4256" s="295"/>
      <c r="G4256" s="88" t="str">
        <f t="shared" si="265"/>
        <v/>
      </c>
      <c r="H4256" s="88" t="str">
        <f t="shared" si="266"/>
        <v/>
      </c>
    </row>
    <row r="4257" spans="2:8" ht="11.25" customHeight="1" x14ac:dyDescent="0.2">
      <c r="B4257" s="91"/>
      <c r="C4257" s="92"/>
      <c r="D4257" s="293" t="str">
        <f t="shared" si="264"/>
        <v/>
      </c>
      <c r="E4257" s="91" t="str">
        <f t="shared" si="267"/>
        <v/>
      </c>
      <c r="F4257" s="295"/>
      <c r="G4257" s="88" t="str">
        <f t="shared" si="265"/>
        <v/>
      </c>
      <c r="H4257" s="88" t="str">
        <f t="shared" si="266"/>
        <v/>
      </c>
    </row>
    <row r="4258" spans="2:8" ht="11.25" customHeight="1" x14ac:dyDescent="0.2">
      <c r="B4258" s="91"/>
      <c r="C4258" s="92"/>
      <c r="D4258" s="293" t="str">
        <f t="shared" si="264"/>
        <v/>
      </c>
      <c r="E4258" s="91" t="str">
        <f t="shared" si="267"/>
        <v/>
      </c>
      <c r="F4258" s="295"/>
      <c r="G4258" s="88" t="str">
        <f t="shared" si="265"/>
        <v/>
      </c>
      <c r="H4258" s="88" t="str">
        <f t="shared" si="266"/>
        <v/>
      </c>
    </row>
    <row r="4259" spans="2:8" ht="11.25" customHeight="1" x14ac:dyDescent="0.2">
      <c r="B4259" s="91"/>
      <c r="C4259" s="92"/>
      <c r="D4259" s="293" t="str">
        <f t="shared" si="264"/>
        <v/>
      </c>
      <c r="E4259" s="91" t="str">
        <f t="shared" si="267"/>
        <v/>
      </c>
      <c r="F4259" s="295"/>
      <c r="G4259" s="88" t="str">
        <f t="shared" si="265"/>
        <v/>
      </c>
      <c r="H4259" s="88" t="str">
        <f t="shared" si="266"/>
        <v/>
      </c>
    </row>
    <row r="4260" spans="2:8" ht="11.25" customHeight="1" x14ac:dyDescent="0.2">
      <c r="B4260" s="91"/>
      <c r="C4260" s="92"/>
      <c r="D4260" s="293" t="str">
        <f t="shared" si="264"/>
        <v/>
      </c>
      <c r="E4260" s="91" t="str">
        <f t="shared" si="267"/>
        <v/>
      </c>
      <c r="F4260" s="295"/>
      <c r="G4260" s="88" t="str">
        <f t="shared" si="265"/>
        <v/>
      </c>
      <c r="H4260" s="88" t="str">
        <f t="shared" si="266"/>
        <v/>
      </c>
    </row>
    <row r="4261" spans="2:8" ht="11.25" customHeight="1" x14ac:dyDescent="0.2">
      <c r="B4261" s="91"/>
      <c r="C4261" s="92"/>
      <c r="D4261" s="293" t="str">
        <f t="shared" si="264"/>
        <v/>
      </c>
      <c r="E4261" s="91" t="str">
        <f t="shared" si="267"/>
        <v/>
      </c>
      <c r="F4261" s="295"/>
      <c r="G4261" s="88" t="str">
        <f t="shared" si="265"/>
        <v/>
      </c>
      <c r="H4261" s="88" t="str">
        <f t="shared" si="266"/>
        <v/>
      </c>
    </row>
    <row r="4262" spans="2:8" ht="11.25" customHeight="1" x14ac:dyDescent="0.2">
      <c r="B4262" s="91"/>
      <c r="C4262" s="92"/>
      <c r="D4262" s="293" t="str">
        <f t="shared" si="264"/>
        <v/>
      </c>
      <c r="E4262" s="91" t="str">
        <f t="shared" si="267"/>
        <v/>
      </c>
      <c r="F4262" s="295"/>
      <c r="G4262" s="88" t="str">
        <f t="shared" si="265"/>
        <v/>
      </c>
      <c r="H4262" s="88" t="str">
        <f t="shared" si="266"/>
        <v/>
      </c>
    </row>
    <row r="4263" spans="2:8" ht="11.25" customHeight="1" x14ac:dyDescent="0.2">
      <c r="B4263" s="91"/>
      <c r="C4263" s="92"/>
      <c r="D4263" s="293" t="str">
        <f t="shared" si="264"/>
        <v/>
      </c>
      <c r="E4263" s="91" t="str">
        <f t="shared" si="267"/>
        <v/>
      </c>
      <c r="F4263" s="295"/>
      <c r="G4263" s="88" t="str">
        <f t="shared" si="265"/>
        <v/>
      </c>
      <c r="H4263" s="88" t="str">
        <f t="shared" si="266"/>
        <v/>
      </c>
    </row>
    <row r="4264" spans="2:8" ht="11.25" customHeight="1" x14ac:dyDescent="0.2">
      <c r="B4264" s="91"/>
      <c r="C4264" s="92"/>
      <c r="D4264" s="293" t="str">
        <f t="shared" si="264"/>
        <v/>
      </c>
      <c r="E4264" s="91" t="str">
        <f t="shared" si="267"/>
        <v/>
      </c>
      <c r="F4264" s="295"/>
      <c r="G4264" s="88" t="str">
        <f t="shared" si="265"/>
        <v/>
      </c>
      <c r="H4264" s="88" t="str">
        <f t="shared" si="266"/>
        <v/>
      </c>
    </row>
    <row r="4265" spans="2:8" ht="11.25" customHeight="1" x14ac:dyDescent="0.2">
      <c r="B4265" s="91"/>
      <c r="C4265" s="92"/>
      <c r="D4265" s="293" t="str">
        <f t="shared" si="264"/>
        <v/>
      </c>
      <c r="E4265" s="91" t="str">
        <f t="shared" si="267"/>
        <v/>
      </c>
      <c r="F4265" s="295"/>
      <c r="G4265" s="88" t="str">
        <f t="shared" si="265"/>
        <v/>
      </c>
      <c r="H4265" s="88" t="str">
        <f t="shared" si="266"/>
        <v/>
      </c>
    </row>
    <row r="4266" spans="2:8" ht="11.25" customHeight="1" x14ac:dyDescent="0.2">
      <c r="B4266" s="91"/>
      <c r="C4266" s="92"/>
      <c r="D4266" s="293" t="str">
        <f t="shared" si="264"/>
        <v/>
      </c>
      <c r="E4266" s="91" t="str">
        <f t="shared" si="267"/>
        <v/>
      </c>
      <c r="F4266" s="295"/>
      <c r="G4266" s="88" t="str">
        <f t="shared" si="265"/>
        <v/>
      </c>
      <c r="H4266" s="88" t="str">
        <f t="shared" si="266"/>
        <v/>
      </c>
    </row>
    <row r="4267" spans="2:8" ht="11.25" customHeight="1" x14ac:dyDescent="0.2">
      <c r="B4267" s="91"/>
      <c r="C4267" s="92"/>
      <c r="D4267" s="293" t="str">
        <f t="shared" si="264"/>
        <v/>
      </c>
      <c r="E4267" s="91" t="str">
        <f t="shared" si="267"/>
        <v/>
      </c>
      <c r="F4267" s="295"/>
      <c r="G4267" s="88" t="str">
        <f t="shared" si="265"/>
        <v/>
      </c>
      <c r="H4267" s="88" t="str">
        <f t="shared" si="266"/>
        <v/>
      </c>
    </row>
    <row r="4268" spans="2:8" ht="11.25" customHeight="1" x14ac:dyDescent="0.2">
      <c r="B4268" s="91"/>
      <c r="C4268" s="92"/>
      <c r="D4268" s="293" t="str">
        <f t="shared" si="264"/>
        <v/>
      </c>
      <c r="E4268" s="91" t="str">
        <f t="shared" si="267"/>
        <v/>
      </c>
      <c r="F4268" s="295"/>
      <c r="G4268" s="88" t="str">
        <f t="shared" si="265"/>
        <v/>
      </c>
      <c r="H4268" s="88" t="str">
        <f t="shared" si="266"/>
        <v/>
      </c>
    </row>
    <row r="4269" spans="2:8" ht="11.25" customHeight="1" x14ac:dyDescent="0.2">
      <c r="B4269" s="91"/>
      <c r="C4269" s="92"/>
      <c r="D4269" s="293" t="str">
        <f t="shared" si="264"/>
        <v/>
      </c>
      <c r="E4269" s="91" t="str">
        <f t="shared" si="267"/>
        <v/>
      </c>
      <c r="F4269" s="295"/>
      <c r="G4269" s="88" t="str">
        <f t="shared" si="265"/>
        <v/>
      </c>
      <c r="H4269" s="88" t="str">
        <f t="shared" si="266"/>
        <v/>
      </c>
    </row>
    <row r="4270" spans="2:8" ht="11.25" customHeight="1" x14ac:dyDescent="0.2">
      <c r="B4270" s="91"/>
      <c r="C4270" s="92"/>
      <c r="D4270" s="293" t="str">
        <f t="shared" si="264"/>
        <v/>
      </c>
      <c r="E4270" s="91" t="str">
        <f t="shared" si="267"/>
        <v/>
      </c>
      <c r="F4270" s="295"/>
      <c r="G4270" s="88" t="str">
        <f t="shared" si="265"/>
        <v/>
      </c>
      <c r="H4270" s="88" t="str">
        <f t="shared" si="266"/>
        <v/>
      </c>
    </row>
    <row r="4271" spans="2:8" ht="11.25" customHeight="1" x14ac:dyDescent="0.2">
      <c r="B4271" s="91"/>
      <c r="C4271" s="92"/>
      <c r="D4271" s="293" t="str">
        <f t="shared" si="264"/>
        <v/>
      </c>
      <c r="E4271" s="91" t="str">
        <f t="shared" si="267"/>
        <v/>
      </c>
      <c r="F4271" s="295"/>
      <c r="G4271" s="88" t="str">
        <f t="shared" si="265"/>
        <v/>
      </c>
      <c r="H4271" s="88" t="str">
        <f t="shared" si="266"/>
        <v/>
      </c>
    </row>
    <row r="4272" spans="2:8" ht="11.25" customHeight="1" x14ac:dyDescent="0.2">
      <c r="B4272" s="91"/>
      <c r="C4272" s="92"/>
      <c r="D4272" s="293" t="str">
        <f t="shared" si="264"/>
        <v/>
      </c>
      <c r="E4272" s="91" t="str">
        <f t="shared" si="267"/>
        <v/>
      </c>
      <c r="F4272" s="295"/>
      <c r="G4272" s="88" t="str">
        <f t="shared" si="265"/>
        <v/>
      </c>
      <c r="H4272" s="88" t="str">
        <f t="shared" si="266"/>
        <v/>
      </c>
    </row>
    <row r="4273" spans="2:8" ht="11.25" customHeight="1" x14ac:dyDescent="0.2">
      <c r="B4273" s="91"/>
      <c r="C4273" s="92"/>
      <c r="D4273" s="293" t="str">
        <f t="shared" si="264"/>
        <v/>
      </c>
      <c r="E4273" s="91" t="str">
        <f t="shared" si="267"/>
        <v/>
      </c>
      <c r="F4273" s="295"/>
      <c r="G4273" s="88" t="str">
        <f t="shared" si="265"/>
        <v/>
      </c>
      <c r="H4273" s="88" t="str">
        <f t="shared" si="266"/>
        <v/>
      </c>
    </row>
    <row r="4274" spans="2:8" ht="11.25" customHeight="1" x14ac:dyDescent="0.2">
      <c r="B4274" s="91"/>
      <c r="C4274" s="92"/>
      <c r="D4274" s="293" t="str">
        <f t="shared" si="264"/>
        <v/>
      </c>
      <c r="E4274" s="91" t="str">
        <f t="shared" si="267"/>
        <v/>
      </c>
      <c r="F4274" s="295"/>
      <c r="G4274" s="88" t="str">
        <f t="shared" si="265"/>
        <v/>
      </c>
      <c r="H4274" s="88" t="str">
        <f t="shared" si="266"/>
        <v/>
      </c>
    </row>
    <row r="4275" spans="2:8" ht="11.25" customHeight="1" x14ac:dyDescent="0.2">
      <c r="B4275" s="91"/>
      <c r="C4275" s="92"/>
      <c r="D4275" s="293" t="str">
        <f t="shared" si="264"/>
        <v/>
      </c>
      <c r="E4275" s="91" t="str">
        <f t="shared" si="267"/>
        <v/>
      </c>
      <c r="F4275" s="295"/>
      <c r="G4275" s="88" t="str">
        <f t="shared" si="265"/>
        <v/>
      </c>
      <c r="H4275" s="88" t="str">
        <f t="shared" si="266"/>
        <v/>
      </c>
    </row>
    <row r="4276" spans="2:8" ht="11.25" customHeight="1" x14ac:dyDescent="0.2">
      <c r="B4276" s="91"/>
      <c r="C4276" s="92"/>
      <c r="D4276" s="293" t="str">
        <f t="shared" si="264"/>
        <v/>
      </c>
      <c r="E4276" s="91" t="str">
        <f t="shared" si="267"/>
        <v/>
      </c>
      <c r="F4276" s="295"/>
      <c r="G4276" s="88" t="str">
        <f t="shared" si="265"/>
        <v/>
      </c>
      <c r="H4276" s="88" t="str">
        <f t="shared" si="266"/>
        <v/>
      </c>
    </row>
    <row r="4277" spans="2:8" ht="11.25" customHeight="1" x14ac:dyDescent="0.2">
      <c r="B4277" s="91"/>
      <c r="C4277" s="92"/>
      <c r="D4277" s="293" t="str">
        <f t="shared" si="264"/>
        <v/>
      </c>
      <c r="E4277" s="91" t="str">
        <f t="shared" si="267"/>
        <v/>
      </c>
      <c r="F4277" s="295"/>
      <c r="G4277" s="88" t="str">
        <f t="shared" si="265"/>
        <v/>
      </c>
      <c r="H4277" s="88" t="str">
        <f t="shared" si="266"/>
        <v/>
      </c>
    </row>
    <row r="4278" spans="2:8" ht="11.25" customHeight="1" x14ac:dyDescent="0.2">
      <c r="B4278" s="91"/>
      <c r="C4278" s="92"/>
      <c r="D4278" s="293" t="str">
        <f t="shared" si="264"/>
        <v/>
      </c>
      <c r="E4278" s="91" t="str">
        <f t="shared" si="267"/>
        <v/>
      </c>
      <c r="F4278" s="295"/>
      <c r="G4278" s="88" t="str">
        <f t="shared" si="265"/>
        <v/>
      </c>
      <c r="H4278" s="88" t="str">
        <f t="shared" si="266"/>
        <v/>
      </c>
    </row>
    <row r="4279" spans="2:8" ht="11.25" customHeight="1" x14ac:dyDescent="0.2">
      <c r="B4279" s="91"/>
      <c r="C4279" s="92"/>
      <c r="D4279" s="293" t="str">
        <f t="shared" si="264"/>
        <v/>
      </c>
      <c r="E4279" s="91" t="str">
        <f t="shared" si="267"/>
        <v/>
      </c>
      <c r="F4279" s="295"/>
      <c r="G4279" s="88" t="str">
        <f t="shared" si="265"/>
        <v/>
      </c>
      <c r="H4279" s="88" t="str">
        <f t="shared" si="266"/>
        <v/>
      </c>
    </row>
    <row r="4280" spans="2:8" ht="11.25" customHeight="1" x14ac:dyDescent="0.2">
      <c r="B4280" s="91"/>
      <c r="C4280" s="92"/>
      <c r="D4280" s="293" t="str">
        <f t="shared" si="264"/>
        <v/>
      </c>
      <c r="E4280" s="91" t="str">
        <f t="shared" si="267"/>
        <v/>
      </c>
      <c r="F4280" s="295"/>
      <c r="G4280" s="88" t="str">
        <f t="shared" si="265"/>
        <v/>
      </c>
      <c r="H4280" s="88" t="str">
        <f t="shared" si="266"/>
        <v/>
      </c>
    </row>
    <row r="4281" spans="2:8" ht="11.25" customHeight="1" x14ac:dyDescent="0.2">
      <c r="B4281" s="91"/>
      <c r="C4281" s="92"/>
      <c r="D4281" s="293" t="str">
        <f t="shared" si="264"/>
        <v/>
      </c>
      <c r="E4281" s="91" t="str">
        <f t="shared" si="267"/>
        <v/>
      </c>
      <c r="F4281" s="295"/>
      <c r="G4281" s="88" t="str">
        <f t="shared" si="265"/>
        <v/>
      </c>
      <c r="H4281" s="88" t="str">
        <f t="shared" si="266"/>
        <v/>
      </c>
    </row>
    <row r="4282" spans="2:8" ht="11.25" customHeight="1" x14ac:dyDescent="0.2">
      <c r="B4282" s="91"/>
      <c r="C4282" s="92"/>
      <c r="D4282" s="293" t="str">
        <f t="shared" si="264"/>
        <v/>
      </c>
      <c r="E4282" s="91" t="str">
        <f t="shared" si="267"/>
        <v/>
      </c>
      <c r="F4282" s="295"/>
      <c r="G4282" s="88" t="str">
        <f t="shared" si="265"/>
        <v/>
      </c>
      <c r="H4282" s="88" t="str">
        <f t="shared" si="266"/>
        <v/>
      </c>
    </row>
    <row r="4283" spans="2:8" ht="11.25" customHeight="1" x14ac:dyDescent="0.2">
      <c r="B4283" s="91"/>
      <c r="C4283" s="92"/>
      <c r="D4283" s="293" t="str">
        <f t="shared" si="264"/>
        <v/>
      </c>
      <c r="E4283" s="91" t="str">
        <f t="shared" si="267"/>
        <v/>
      </c>
      <c r="F4283" s="295"/>
      <c r="G4283" s="88" t="str">
        <f t="shared" si="265"/>
        <v/>
      </c>
      <c r="H4283" s="88" t="str">
        <f t="shared" si="266"/>
        <v/>
      </c>
    </row>
    <row r="4284" spans="2:8" ht="11.25" customHeight="1" x14ac:dyDescent="0.2">
      <c r="B4284" s="91"/>
      <c r="C4284" s="92"/>
      <c r="D4284" s="293" t="str">
        <f t="shared" si="264"/>
        <v/>
      </c>
      <c r="E4284" s="91" t="str">
        <f t="shared" si="267"/>
        <v/>
      </c>
      <c r="F4284" s="295"/>
      <c r="G4284" s="88" t="str">
        <f t="shared" si="265"/>
        <v/>
      </c>
      <c r="H4284" s="88" t="str">
        <f t="shared" si="266"/>
        <v/>
      </c>
    </row>
    <row r="4285" spans="2:8" ht="11.25" customHeight="1" x14ac:dyDescent="0.2">
      <c r="B4285" s="91"/>
      <c r="C4285" s="92"/>
      <c r="D4285" s="293" t="str">
        <f t="shared" si="264"/>
        <v/>
      </c>
      <c r="E4285" s="91" t="str">
        <f t="shared" si="267"/>
        <v/>
      </c>
      <c r="F4285" s="295"/>
      <c r="G4285" s="88" t="str">
        <f t="shared" si="265"/>
        <v/>
      </c>
      <c r="H4285" s="88" t="str">
        <f t="shared" si="266"/>
        <v/>
      </c>
    </row>
    <row r="4286" spans="2:8" ht="11.25" customHeight="1" x14ac:dyDescent="0.2">
      <c r="B4286" s="91"/>
      <c r="C4286" s="92"/>
      <c r="D4286" s="293" t="str">
        <f t="shared" si="264"/>
        <v/>
      </c>
      <c r="E4286" s="91" t="str">
        <f t="shared" si="267"/>
        <v/>
      </c>
      <c r="F4286" s="295"/>
      <c r="G4286" s="88" t="str">
        <f t="shared" si="265"/>
        <v/>
      </c>
      <c r="H4286" s="88" t="str">
        <f t="shared" si="266"/>
        <v/>
      </c>
    </row>
    <row r="4287" spans="2:8" ht="11.25" customHeight="1" x14ac:dyDescent="0.2">
      <c r="B4287" s="91"/>
      <c r="C4287" s="92"/>
      <c r="D4287" s="293" t="str">
        <f t="shared" si="264"/>
        <v/>
      </c>
      <c r="E4287" s="91" t="str">
        <f t="shared" si="267"/>
        <v/>
      </c>
      <c r="F4287" s="295"/>
      <c r="G4287" s="88" t="str">
        <f t="shared" si="265"/>
        <v/>
      </c>
      <c r="H4287" s="88" t="str">
        <f t="shared" si="266"/>
        <v/>
      </c>
    </row>
    <row r="4288" spans="2:8" ht="11.25" customHeight="1" x14ac:dyDescent="0.2">
      <c r="B4288" s="91"/>
      <c r="C4288" s="92"/>
      <c r="D4288" s="293" t="str">
        <f t="shared" si="264"/>
        <v/>
      </c>
      <c r="E4288" s="91" t="str">
        <f t="shared" si="267"/>
        <v/>
      </c>
      <c r="F4288" s="295"/>
      <c r="G4288" s="88" t="str">
        <f t="shared" si="265"/>
        <v/>
      </c>
      <c r="H4288" s="88" t="str">
        <f t="shared" si="266"/>
        <v/>
      </c>
    </row>
    <row r="4289" spans="2:8" ht="11.25" customHeight="1" x14ac:dyDescent="0.2">
      <c r="B4289" s="91"/>
      <c r="C4289" s="92"/>
      <c r="D4289" s="293" t="str">
        <f t="shared" si="264"/>
        <v/>
      </c>
      <c r="E4289" s="91" t="str">
        <f t="shared" si="267"/>
        <v/>
      </c>
      <c r="F4289" s="295"/>
      <c r="G4289" s="88" t="str">
        <f t="shared" si="265"/>
        <v/>
      </c>
      <c r="H4289" s="88" t="str">
        <f t="shared" si="266"/>
        <v/>
      </c>
    </row>
    <row r="4290" spans="2:8" ht="11.25" customHeight="1" x14ac:dyDescent="0.2">
      <c r="B4290" s="91"/>
      <c r="C4290" s="92"/>
      <c r="D4290" s="293" t="str">
        <f t="shared" si="264"/>
        <v/>
      </c>
      <c r="E4290" s="91" t="str">
        <f t="shared" si="267"/>
        <v/>
      </c>
      <c r="F4290" s="295"/>
      <c r="G4290" s="88" t="str">
        <f t="shared" si="265"/>
        <v/>
      </c>
      <c r="H4290" s="88" t="str">
        <f t="shared" si="266"/>
        <v/>
      </c>
    </row>
    <row r="4291" spans="2:8" ht="11.25" customHeight="1" x14ac:dyDescent="0.2">
      <c r="B4291" s="91"/>
      <c r="C4291" s="92"/>
      <c r="D4291" s="293" t="str">
        <f t="shared" si="264"/>
        <v/>
      </c>
      <c r="E4291" s="91" t="str">
        <f t="shared" si="267"/>
        <v/>
      </c>
      <c r="F4291" s="295"/>
      <c r="G4291" s="88" t="str">
        <f t="shared" si="265"/>
        <v/>
      </c>
      <c r="H4291" s="88" t="str">
        <f t="shared" si="266"/>
        <v/>
      </c>
    </row>
    <row r="4292" spans="2:8" ht="11.25" customHeight="1" x14ac:dyDescent="0.2">
      <c r="B4292" s="91"/>
      <c r="C4292" s="92"/>
      <c r="D4292" s="293" t="str">
        <f t="shared" si="264"/>
        <v/>
      </c>
      <c r="E4292" s="91" t="str">
        <f t="shared" si="267"/>
        <v/>
      </c>
      <c r="F4292" s="295"/>
      <c r="G4292" s="88" t="str">
        <f t="shared" si="265"/>
        <v/>
      </c>
      <c r="H4292" s="88" t="str">
        <f t="shared" si="266"/>
        <v/>
      </c>
    </row>
    <row r="4293" spans="2:8" ht="11.25" customHeight="1" x14ac:dyDescent="0.2">
      <c r="B4293" s="91"/>
      <c r="C4293" s="92"/>
      <c r="D4293" s="293" t="str">
        <f t="shared" si="264"/>
        <v/>
      </c>
      <c r="E4293" s="91" t="str">
        <f t="shared" si="267"/>
        <v/>
      </c>
      <c r="F4293" s="295"/>
      <c r="G4293" s="88" t="str">
        <f t="shared" si="265"/>
        <v/>
      </c>
      <c r="H4293" s="88" t="str">
        <f t="shared" si="266"/>
        <v/>
      </c>
    </row>
    <row r="4294" spans="2:8" ht="11.25" customHeight="1" x14ac:dyDescent="0.2">
      <c r="B4294" s="91"/>
      <c r="C4294" s="92"/>
      <c r="D4294" s="293" t="str">
        <f t="shared" si="264"/>
        <v/>
      </c>
      <c r="E4294" s="91" t="str">
        <f t="shared" si="267"/>
        <v/>
      </c>
      <c r="F4294" s="295"/>
      <c r="G4294" s="88" t="str">
        <f t="shared" si="265"/>
        <v/>
      </c>
      <c r="H4294" s="88" t="str">
        <f t="shared" si="266"/>
        <v/>
      </c>
    </row>
    <row r="4295" spans="2:8" ht="11.25" customHeight="1" x14ac:dyDescent="0.2">
      <c r="B4295" s="91"/>
      <c r="C4295" s="92"/>
      <c r="D4295" s="293" t="str">
        <f t="shared" si="264"/>
        <v/>
      </c>
      <c r="E4295" s="91" t="str">
        <f t="shared" si="267"/>
        <v/>
      </c>
      <c r="F4295" s="295"/>
      <c r="G4295" s="88" t="str">
        <f t="shared" si="265"/>
        <v/>
      </c>
      <c r="H4295" s="88" t="str">
        <f t="shared" si="266"/>
        <v/>
      </c>
    </row>
    <row r="4296" spans="2:8" ht="11.25" customHeight="1" x14ac:dyDescent="0.2">
      <c r="B4296" s="91"/>
      <c r="C4296" s="92"/>
      <c r="D4296" s="293" t="str">
        <f t="shared" si="264"/>
        <v/>
      </c>
      <c r="E4296" s="91" t="str">
        <f t="shared" si="267"/>
        <v/>
      </c>
      <c r="F4296" s="295"/>
      <c r="G4296" s="88" t="str">
        <f t="shared" si="265"/>
        <v/>
      </c>
      <c r="H4296" s="88" t="str">
        <f t="shared" si="266"/>
        <v/>
      </c>
    </row>
    <row r="4297" spans="2:8" ht="11.25" customHeight="1" x14ac:dyDescent="0.2">
      <c r="B4297" s="91"/>
      <c r="C4297" s="92"/>
      <c r="D4297" s="293" t="str">
        <f t="shared" si="264"/>
        <v/>
      </c>
      <c r="E4297" s="91" t="str">
        <f t="shared" si="267"/>
        <v/>
      </c>
      <c r="F4297" s="295"/>
      <c r="G4297" s="88" t="str">
        <f t="shared" si="265"/>
        <v/>
      </c>
      <c r="H4297" s="88" t="str">
        <f t="shared" si="266"/>
        <v/>
      </c>
    </row>
    <row r="4298" spans="2:8" ht="11.25" customHeight="1" x14ac:dyDescent="0.2">
      <c r="B4298" s="91"/>
      <c r="C4298" s="92"/>
      <c r="D4298" s="293" t="str">
        <f t="shared" si="264"/>
        <v/>
      </c>
      <c r="E4298" s="91" t="str">
        <f t="shared" si="267"/>
        <v/>
      </c>
      <c r="F4298" s="295"/>
      <c r="G4298" s="88" t="str">
        <f t="shared" si="265"/>
        <v/>
      </c>
      <c r="H4298" s="88" t="str">
        <f t="shared" si="266"/>
        <v/>
      </c>
    </row>
    <row r="4299" spans="2:8" ht="11.25" customHeight="1" x14ac:dyDescent="0.2">
      <c r="B4299" s="91"/>
      <c r="C4299" s="92"/>
      <c r="D4299" s="293" t="str">
        <f t="shared" si="264"/>
        <v/>
      </c>
      <c r="E4299" s="91" t="str">
        <f t="shared" si="267"/>
        <v/>
      </c>
      <c r="F4299" s="295"/>
      <c r="G4299" s="88" t="str">
        <f t="shared" si="265"/>
        <v/>
      </c>
      <c r="H4299" s="88" t="str">
        <f t="shared" si="266"/>
        <v/>
      </c>
    </row>
    <row r="4300" spans="2:8" ht="11.25" customHeight="1" x14ac:dyDescent="0.2">
      <c r="B4300" s="91"/>
      <c r="C4300" s="92"/>
      <c r="D4300" s="293" t="str">
        <f t="shared" si="264"/>
        <v/>
      </c>
      <c r="E4300" s="91" t="str">
        <f t="shared" si="267"/>
        <v/>
      </c>
      <c r="F4300" s="295"/>
      <c r="G4300" s="88" t="str">
        <f t="shared" si="265"/>
        <v/>
      </c>
      <c r="H4300" s="88" t="str">
        <f t="shared" si="266"/>
        <v/>
      </c>
    </row>
    <row r="4301" spans="2:8" ht="11.25" customHeight="1" x14ac:dyDescent="0.2">
      <c r="B4301" s="91"/>
      <c r="C4301" s="92"/>
      <c r="D4301" s="293" t="str">
        <f t="shared" si="264"/>
        <v/>
      </c>
      <c r="E4301" s="91" t="str">
        <f t="shared" si="267"/>
        <v/>
      </c>
      <c r="F4301" s="295"/>
      <c r="G4301" s="88" t="str">
        <f t="shared" si="265"/>
        <v/>
      </c>
      <c r="H4301" s="88" t="str">
        <f t="shared" si="266"/>
        <v/>
      </c>
    </row>
    <row r="4302" spans="2:8" ht="11.25" customHeight="1" x14ac:dyDescent="0.2">
      <c r="B4302" s="91"/>
      <c r="C4302" s="92"/>
      <c r="D4302" s="293" t="str">
        <f t="shared" si="264"/>
        <v/>
      </c>
      <c r="E4302" s="91" t="str">
        <f t="shared" si="267"/>
        <v/>
      </c>
      <c r="F4302" s="295"/>
      <c r="G4302" s="88" t="str">
        <f t="shared" si="265"/>
        <v/>
      </c>
      <c r="H4302" s="88" t="str">
        <f t="shared" si="266"/>
        <v/>
      </c>
    </row>
    <row r="4303" spans="2:8" ht="11.25" customHeight="1" x14ac:dyDescent="0.2">
      <c r="B4303" s="91"/>
      <c r="C4303" s="92"/>
      <c r="D4303" s="293" t="str">
        <f t="shared" si="264"/>
        <v/>
      </c>
      <c r="E4303" s="91" t="str">
        <f t="shared" si="267"/>
        <v/>
      </c>
      <c r="F4303" s="295"/>
      <c r="G4303" s="88" t="str">
        <f t="shared" si="265"/>
        <v/>
      </c>
      <c r="H4303" s="88" t="str">
        <f t="shared" si="266"/>
        <v/>
      </c>
    </row>
    <row r="4304" spans="2:8" ht="11.25" customHeight="1" x14ac:dyDescent="0.2">
      <c r="B4304" s="91"/>
      <c r="C4304" s="92"/>
      <c r="D4304" s="293" t="str">
        <f t="shared" si="264"/>
        <v/>
      </c>
      <c r="E4304" s="91" t="str">
        <f t="shared" si="267"/>
        <v/>
      </c>
      <c r="F4304" s="295"/>
      <c r="G4304" s="88" t="str">
        <f t="shared" si="265"/>
        <v/>
      </c>
      <c r="H4304" s="88" t="str">
        <f t="shared" si="266"/>
        <v/>
      </c>
    </row>
    <row r="4305" spans="2:8" ht="11.25" customHeight="1" x14ac:dyDescent="0.2">
      <c r="B4305" s="91"/>
      <c r="C4305" s="92"/>
      <c r="D4305" s="293" t="str">
        <f t="shared" si="264"/>
        <v/>
      </c>
      <c r="E4305" s="91" t="str">
        <f t="shared" si="267"/>
        <v/>
      </c>
      <c r="F4305" s="295"/>
      <c r="G4305" s="88" t="str">
        <f t="shared" si="265"/>
        <v/>
      </c>
      <c r="H4305" s="88" t="str">
        <f t="shared" si="266"/>
        <v/>
      </c>
    </row>
    <row r="4306" spans="2:8" ht="11.25" customHeight="1" x14ac:dyDescent="0.2">
      <c r="B4306" s="91"/>
      <c r="C4306" s="92"/>
      <c r="D4306" s="293" t="str">
        <f t="shared" si="264"/>
        <v/>
      </c>
      <c r="E4306" s="91" t="str">
        <f t="shared" si="267"/>
        <v/>
      </c>
      <c r="F4306" s="295"/>
      <c r="G4306" s="88" t="str">
        <f t="shared" si="265"/>
        <v/>
      </c>
      <c r="H4306" s="88" t="str">
        <f t="shared" si="266"/>
        <v/>
      </c>
    </row>
    <row r="4307" spans="2:8" ht="11.25" customHeight="1" x14ac:dyDescent="0.2">
      <c r="B4307" s="91"/>
      <c r="C4307" s="92"/>
      <c r="D4307" s="293" t="str">
        <f t="shared" si="264"/>
        <v/>
      </c>
      <c r="E4307" s="91" t="str">
        <f t="shared" si="267"/>
        <v/>
      </c>
      <c r="F4307" s="295"/>
      <c r="G4307" s="88" t="str">
        <f t="shared" si="265"/>
        <v/>
      </c>
      <c r="H4307" s="88" t="str">
        <f t="shared" si="266"/>
        <v/>
      </c>
    </row>
    <row r="4308" spans="2:8" ht="11.25" customHeight="1" x14ac:dyDescent="0.2">
      <c r="B4308" s="91"/>
      <c r="C4308" s="92"/>
      <c r="D4308" s="293" t="str">
        <f t="shared" si="264"/>
        <v/>
      </c>
      <c r="E4308" s="91" t="str">
        <f t="shared" si="267"/>
        <v/>
      </c>
      <c r="F4308" s="295"/>
      <c r="G4308" s="88" t="str">
        <f t="shared" si="265"/>
        <v/>
      </c>
      <c r="H4308" s="88" t="str">
        <f t="shared" si="266"/>
        <v/>
      </c>
    </row>
    <row r="4309" spans="2:8" ht="11.25" customHeight="1" x14ac:dyDescent="0.2">
      <c r="B4309" s="91"/>
      <c r="C4309" s="92"/>
      <c r="D4309" s="293" t="str">
        <f t="shared" si="264"/>
        <v/>
      </c>
      <c r="E4309" s="91" t="str">
        <f t="shared" si="267"/>
        <v/>
      </c>
      <c r="F4309" s="295"/>
      <c r="G4309" s="88" t="str">
        <f t="shared" si="265"/>
        <v/>
      </c>
      <c r="H4309" s="88" t="str">
        <f t="shared" si="266"/>
        <v/>
      </c>
    </row>
    <row r="4310" spans="2:8" ht="11.25" customHeight="1" x14ac:dyDescent="0.2">
      <c r="B4310" s="91"/>
      <c r="C4310" s="92"/>
      <c r="D4310" s="293" t="str">
        <f t="shared" si="264"/>
        <v/>
      </c>
      <c r="E4310" s="91" t="str">
        <f t="shared" si="267"/>
        <v/>
      </c>
      <c r="F4310" s="295"/>
      <c r="G4310" s="88" t="str">
        <f t="shared" si="265"/>
        <v/>
      </c>
      <c r="H4310" s="88" t="str">
        <f t="shared" si="266"/>
        <v/>
      </c>
    </row>
    <row r="4311" spans="2:8" ht="11.25" customHeight="1" x14ac:dyDescent="0.2">
      <c r="B4311" s="91"/>
      <c r="C4311" s="92"/>
      <c r="D4311" s="293" t="str">
        <f t="shared" si="264"/>
        <v/>
      </c>
      <c r="E4311" s="91" t="str">
        <f t="shared" si="267"/>
        <v/>
      </c>
      <c r="F4311" s="295"/>
      <c r="G4311" s="88" t="str">
        <f t="shared" si="265"/>
        <v/>
      </c>
      <c r="H4311" s="88" t="str">
        <f t="shared" si="266"/>
        <v/>
      </c>
    </row>
    <row r="4312" spans="2:8" ht="11.25" customHeight="1" x14ac:dyDescent="0.2">
      <c r="B4312" s="91"/>
      <c r="C4312" s="92"/>
      <c r="D4312" s="293" t="str">
        <f t="shared" ref="D4312:D4375" si="268">IF($B4312="","","SP_LASTSALEPRICE")</f>
        <v/>
      </c>
      <c r="E4312" s="91" t="str">
        <f t="shared" si="267"/>
        <v/>
      </c>
      <c r="F4312" s="295"/>
      <c r="G4312" s="88" t="str">
        <f t="shared" ref="G4312:G4375" si="269">IF(OR($C4312="",$C4313=""),"",IFERROR((C4312/C4313-1)*100,0))</f>
        <v/>
      </c>
      <c r="H4312" s="88" t="str">
        <f t="shared" ref="H4312:H4375" si="270">IF(OR($F4312="",$F4313=""),"",IFERROR((F4312/F4313-1)*100,0))</f>
        <v/>
      </c>
    </row>
    <row r="4313" spans="2:8" ht="11.25" customHeight="1" x14ac:dyDescent="0.2">
      <c r="B4313" s="91"/>
      <c r="C4313" s="92"/>
      <c r="D4313" s="293" t="str">
        <f t="shared" si="268"/>
        <v/>
      </c>
      <c r="E4313" s="91" t="str">
        <f t="shared" ref="E4313:E4376" si="271">IF($B4313="","",IF(WEEKDAY($B4313,11)=6,$B4313-1,IF(WEEKDAY($B4313,11)=7,$B4313-2,$B4313)))</f>
        <v/>
      </c>
      <c r="F4313" s="295"/>
      <c r="G4313" s="88" t="str">
        <f t="shared" si="269"/>
        <v/>
      </c>
      <c r="H4313" s="88" t="str">
        <f t="shared" si="270"/>
        <v/>
      </c>
    </row>
    <row r="4314" spans="2:8" ht="11.25" customHeight="1" x14ac:dyDescent="0.2">
      <c r="B4314" s="91"/>
      <c r="C4314" s="92"/>
      <c r="D4314" s="293" t="str">
        <f t="shared" si="268"/>
        <v/>
      </c>
      <c r="E4314" s="91" t="str">
        <f t="shared" si="271"/>
        <v/>
      </c>
      <c r="F4314" s="295"/>
      <c r="G4314" s="88" t="str">
        <f t="shared" si="269"/>
        <v/>
      </c>
      <c r="H4314" s="88" t="str">
        <f t="shared" si="270"/>
        <v/>
      </c>
    </row>
    <row r="4315" spans="2:8" ht="11.25" customHeight="1" x14ac:dyDescent="0.2">
      <c r="B4315" s="91"/>
      <c r="C4315" s="92"/>
      <c r="D4315" s="293" t="str">
        <f t="shared" si="268"/>
        <v/>
      </c>
      <c r="E4315" s="91" t="str">
        <f t="shared" si="271"/>
        <v/>
      </c>
      <c r="F4315" s="295"/>
      <c r="G4315" s="88" t="str">
        <f t="shared" si="269"/>
        <v/>
      </c>
      <c r="H4315" s="88" t="str">
        <f t="shared" si="270"/>
        <v/>
      </c>
    </row>
    <row r="4316" spans="2:8" ht="11.25" customHeight="1" x14ac:dyDescent="0.2">
      <c r="B4316" s="91"/>
      <c r="C4316" s="92"/>
      <c r="D4316" s="293" t="str">
        <f t="shared" si="268"/>
        <v/>
      </c>
      <c r="E4316" s="91" t="str">
        <f t="shared" si="271"/>
        <v/>
      </c>
      <c r="F4316" s="295"/>
      <c r="G4316" s="88" t="str">
        <f t="shared" si="269"/>
        <v/>
      </c>
      <c r="H4316" s="88" t="str">
        <f t="shared" si="270"/>
        <v/>
      </c>
    </row>
    <row r="4317" spans="2:8" ht="11.25" customHeight="1" x14ac:dyDescent="0.2">
      <c r="B4317" s="91"/>
      <c r="C4317" s="92"/>
      <c r="D4317" s="293" t="str">
        <f t="shared" si="268"/>
        <v/>
      </c>
      <c r="E4317" s="91" t="str">
        <f t="shared" si="271"/>
        <v/>
      </c>
      <c r="F4317" s="295"/>
      <c r="G4317" s="88" t="str">
        <f t="shared" si="269"/>
        <v/>
      </c>
      <c r="H4317" s="88" t="str">
        <f t="shared" si="270"/>
        <v/>
      </c>
    </row>
    <row r="4318" spans="2:8" ht="11.25" customHeight="1" x14ac:dyDescent="0.2">
      <c r="B4318" s="91"/>
      <c r="C4318" s="92"/>
      <c r="D4318" s="293" t="str">
        <f t="shared" si="268"/>
        <v/>
      </c>
      <c r="E4318" s="91" t="str">
        <f t="shared" si="271"/>
        <v/>
      </c>
      <c r="F4318" s="295"/>
      <c r="G4318" s="88" t="str">
        <f t="shared" si="269"/>
        <v/>
      </c>
      <c r="H4318" s="88" t="str">
        <f t="shared" si="270"/>
        <v/>
      </c>
    </row>
    <row r="4319" spans="2:8" ht="11.25" customHeight="1" x14ac:dyDescent="0.2">
      <c r="B4319" s="91"/>
      <c r="C4319" s="92"/>
      <c r="D4319" s="293" t="str">
        <f t="shared" si="268"/>
        <v/>
      </c>
      <c r="E4319" s="91" t="str">
        <f t="shared" si="271"/>
        <v/>
      </c>
      <c r="F4319" s="295"/>
      <c r="G4319" s="88" t="str">
        <f t="shared" si="269"/>
        <v/>
      </c>
      <c r="H4319" s="88" t="str">
        <f t="shared" si="270"/>
        <v/>
      </c>
    </row>
    <row r="4320" spans="2:8" ht="11.25" customHeight="1" x14ac:dyDescent="0.2">
      <c r="B4320" s="91"/>
      <c r="C4320" s="92"/>
      <c r="D4320" s="293" t="str">
        <f t="shared" si="268"/>
        <v/>
      </c>
      <c r="E4320" s="91" t="str">
        <f t="shared" si="271"/>
        <v/>
      </c>
      <c r="F4320" s="295"/>
      <c r="G4320" s="88" t="str">
        <f t="shared" si="269"/>
        <v/>
      </c>
      <c r="H4320" s="88" t="str">
        <f t="shared" si="270"/>
        <v/>
      </c>
    </row>
    <row r="4321" spans="2:8" ht="11.25" customHeight="1" x14ac:dyDescent="0.2">
      <c r="B4321" s="91"/>
      <c r="C4321" s="92"/>
      <c r="D4321" s="293" t="str">
        <f t="shared" si="268"/>
        <v/>
      </c>
      <c r="E4321" s="91" t="str">
        <f t="shared" si="271"/>
        <v/>
      </c>
      <c r="F4321" s="295"/>
      <c r="G4321" s="88" t="str">
        <f t="shared" si="269"/>
        <v/>
      </c>
      <c r="H4321" s="88" t="str">
        <f t="shared" si="270"/>
        <v/>
      </c>
    </row>
    <row r="4322" spans="2:8" ht="11.25" customHeight="1" x14ac:dyDescent="0.2">
      <c r="B4322" s="91"/>
      <c r="C4322" s="92"/>
      <c r="D4322" s="293" t="str">
        <f t="shared" si="268"/>
        <v/>
      </c>
      <c r="E4322" s="91" t="str">
        <f t="shared" si="271"/>
        <v/>
      </c>
      <c r="F4322" s="295"/>
      <c r="G4322" s="88" t="str">
        <f t="shared" si="269"/>
        <v/>
      </c>
      <c r="H4322" s="88" t="str">
        <f t="shared" si="270"/>
        <v/>
      </c>
    </row>
    <row r="4323" spans="2:8" ht="11.25" customHeight="1" x14ac:dyDescent="0.2">
      <c r="B4323" s="91"/>
      <c r="C4323" s="92"/>
      <c r="D4323" s="293" t="str">
        <f t="shared" si="268"/>
        <v/>
      </c>
      <c r="E4323" s="91" t="str">
        <f t="shared" si="271"/>
        <v/>
      </c>
      <c r="F4323" s="295"/>
      <c r="G4323" s="88" t="str">
        <f t="shared" si="269"/>
        <v/>
      </c>
      <c r="H4323" s="88" t="str">
        <f t="shared" si="270"/>
        <v/>
      </c>
    </row>
    <row r="4324" spans="2:8" ht="11.25" customHeight="1" x14ac:dyDescent="0.2">
      <c r="B4324" s="91"/>
      <c r="C4324" s="92"/>
      <c r="D4324" s="293" t="str">
        <f t="shared" si="268"/>
        <v/>
      </c>
      <c r="E4324" s="91" t="str">
        <f t="shared" si="271"/>
        <v/>
      </c>
      <c r="F4324" s="295"/>
      <c r="G4324" s="88" t="str">
        <f t="shared" si="269"/>
        <v/>
      </c>
      <c r="H4324" s="88" t="str">
        <f t="shared" si="270"/>
        <v/>
      </c>
    </row>
    <row r="4325" spans="2:8" ht="11.25" customHeight="1" x14ac:dyDescent="0.2">
      <c r="B4325" s="91"/>
      <c r="C4325" s="92"/>
      <c r="D4325" s="293" t="str">
        <f t="shared" si="268"/>
        <v/>
      </c>
      <c r="E4325" s="91" t="str">
        <f t="shared" si="271"/>
        <v/>
      </c>
      <c r="F4325" s="295"/>
      <c r="G4325" s="88" t="str">
        <f t="shared" si="269"/>
        <v/>
      </c>
      <c r="H4325" s="88" t="str">
        <f t="shared" si="270"/>
        <v/>
      </c>
    </row>
    <row r="4326" spans="2:8" ht="11.25" customHeight="1" x14ac:dyDescent="0.2">
      <c r="B4326" s="91"/>
      <c r="C4326" s="92"/>
      <c r="D4326" s="293" t="str">
        <f t="shared" si="268"/>
        <v/>
      </c>
      <c r="E4326" s="91" t="str">
        <f t="shared" si="271"/>
        <v/>
      </c>
      <c r="F4326" s="295"/>
      <c r="G4326" s="88" t="str">
        <f t="shared" si="269"/>
        <v/>
      </c>
      <c r="H4326" s="88" t="str">
        <f t="shared" si="270"/>
        <v/>
      </c>
    </row>
    <row r="4327" spans="2:8" ht="11.25" customHeight="1" x14ac:dyDescent="0.2">
      <c r="B4327" s="91"/>
      <c r="C4327" s="92"/>
      <c r="D4327" s="293" t="str">
        <f t="shared" si="268"/>
        <v/>
      </c>
      <c r="E4327" s="91" t="str">
        <f t="shared" si="271"/>
        <v/>
      </c>
      <c r="F4327" s="295"/>
      <c r="G4327" s="88" t="str">
        <f t="shared" si="269"/>
        <v/>
      </c>
      <c r="H4327" s="88" t="str">
        <f t="shared" si="270"/>
        <v/>
      </c>
    </row>
    <row r="4328" spans="2:8" ht="11.25" customHeight="1" x14ac:dyDescent="0.2">
      <c r="B4328" s="91"/>
      <c r="C4328" s="92"/>
      <c r="D4328" s="293" t="str">
        <f t="shared" si="268"/>
        <v/>
      </c>
      <c r="E4328" s="91" t="str">
        <f t="shared" si="271"/>
        <v/>
      </c>
      <c r="F4328" s="295"/>
      <c r="G4328" s="88" t="str">
        <f t="shared" si="269"/>
        <v/>
      </c>
      <c r="H4328" s="88" t="str">
        <f t="shared" si="270"/>
        <v/>
      </c>
    </row>
    <row r="4329" spans="2:8" ht="11.25" customHeight="1" x14ac:dyDescent="0.2">
      <c r="B4329" s="91"/>
      <c r="C4329" s="92"/>
      <c r="D4329" s="293" t="str">
        <f t="shared" si="268"/>
        <v/>
      </c>
      <c r="E4329" s="91" t="str">
        <f t="shared" si="271"/>
        <v/>
      </c>
      <c r="F4329" s="295"/>
      <c r="G4329" s="88" t="str">
        <f t="shared" si="269"/>
        <v/>
      </c>
      <c r="H4329" s="88" t="str">
        <f t="shared" si="270"/>
        <v/>
      </c>
    </row>
    <row r="4330" spans="2:8" ht="11.25" customHeight="1" x14ac:dyDescent="0.2">
      <c r="B4330" s="91"/>
      <c r="C4330" s="92"/>
      <c r="D4330" s="293" t="str">
        <f t="shared" si="268"/>
        <v/>
      </c>
      <c r="E4330" s="91" t="str">
        <f t="shared" si="271"/>
        <v/>
      </c>
      <c r="F4330" s="295"/>
      <c r="G4330" s="88" t="str">
        <f t="shared" si="269"/>
        <v/>
      </c>
      <c r="H4330" s="88" t="str">
        <f t="shared" si="270"/>
        <v/>
      </c>
    </row>
    <row r="4331" spans="2:8" ht="11.25" customHeight="1" x14ac:dyDescent="0.2">
      <c r="B4331" s="91"/>
      <c r="C4331" s="92"/>
      <c r="D4331" s="293" t="str">
        <f t="shared" si="268"/>
        <v/>
      </c>
      <c r="E4331" s="91" t="str">
        <f t="shared" si="271"/>
        <v/>
      </c>
      <c r="F4331" s="295"/>
      <c r="G4331" s="88" t="str">
        <f t="shared" si="269"/>
        <v/>
      </c>
      <c r="H4331" s="88" t="str">
        <f t="shared" si="270"/>
        <v/>
      </c>
    </row>
    <row r="4332" spans="2:8" ht="11.25" customHeight="1" x14ac:dyDescent="0.2">
      <c r="B4332" s="91"/>
      <c r="C4332" s="92"/>
      <c r="D4332" s="293" t="str">
        <f t="shared" si="268"/>
        <v/>
      </c>
      <c r="E4332" s="91" t="str">
        <f t="shared" si="271"/>
        <v/>
      </c>
      <c r="F4332" s="295"/>
      <c r="G4332" s="88" t="str">
        <f t="shared" si="269"/>
        <v/>
      </c>
      <c r="H4332" s="88" t="str">
        <f t="shared" si="270"/>
        <v/>
      </c>
    </row>
    <row r="4333" spans="2:8" ht="11.25" customHeight="1" x14ac:dyDescent="0.2">
      <c r="B4333" s="91"/>
      <c r="C4333" s="92"/>
      <c r="D4333" s="293" t="str">
        <f t="shared" si="268"/>
        <v/>
      </c>
      <c r="E4333" s="91" t="str">
        <f t="shared" si="271"/>
        <v/>
      </c>
      <c r="F4333" s="295"/>
      <c r="G4333" s="88" t="str">
        <f t="shared" si="269"/>
        <v/>
      </c>
      <c r="H4333" s="88" t="str">
        <f t="shared" si="270"/>
        <v/>
      </c>
    </row>
    <row r="4334" spans="2:8" ht="11.25" customHeight="1" x14ac:dyDescent="0.2">
      <c r="B4334" s="91"/>
      <c r="C4334" s="92"/>
      <c r="D4334" s="293" t="str">
        <f t="shared" si="268"/>
        <v/>
      </c>
      <c r="E4334" s="91" t="str">
        <f t="shared" si="271"/>
        <v/>
      </c>
      <c r="F4334" s="295"/>
      <c r="G4334" s="88" t="str">
        <f t="shared" si="269"/>
        <v/>
      </c>
      <c r="H4334" s="88" t="str">
        <f t="shared" si="270"/>
        <v/>
      </c>
    </row>
    <row r="4335" spans="2:8" ht="11.25" customHeight="1" x14ac:dyDescent="0.2">
      <c r="B4335" s="91"/>
      <c r="C4335" s="92"/>
      <c r="D4335" s="293" t="str">
        <f t="shared" si="268"/>
        <v/>
      </c>
      <c r="E4335" s="91" t="str">
        <f t="shared" si="271"/>
        <v/>
      </c>
      <c r="F4335" s="295"/>
      <c r="G4335" s="88" t="str">
        <f t="shared" si="269"/>
        <v/>
      </c>
      <c r="H4335" s="88" t="str">
        <f t="shared" si="270"/>
        <v/>
      </c>
    </row>
    <row r="4336" spans="2:8" ht="11.25" customHeight="1" x14ac:dyDescent="0.2">
      <c r="B4336" s="91"/>
      <c r="C4336" s="92"/>
      <c r="D4336" s="293" t="str">
        <f t="shared" si="268"/>
        <v/>
      </c>
      <c r="E4336" s="91" t="str">
        <f t="shared" si="271"/>
        <v/>
      </c>
      <c r="F4336" s="295"/>
      <c r="G4336" s="88" t="str">
        <f t="shared" si="269"/>
        <v/>
      </c>
      <c r="H4336" s="88" t="str">
        <f t="shared" si="270"/>
        <v/>
      </c>
    </row>
    <row r="4337" spans="2:8" ht="11.25" customHeight="1" x14ac:dyDescent="0.2">
      <c r="B4337" s="91"/>
      <c r="C4337" s="92"/>
      <c r="D4337" s="293" t="str">
        <f t="shared" si="268"/>
        <v/>
      </c>
      <c r="E4337" s="91" t="str">
        <f t="shared" si="271"/>
        <v/>
      </c>
      <c r="F4337" s="295"/>
      <c r="G4337" s="88" t="str">
        <f t="shared" si="269"/>
        <v/>
      </c>
      <c r="H4337" s="88" t="str">
        <f t="shared" si="270"/>
        <v/>
      </c>
    </row>
    <row r="4338" spans="2:8" ht="11.25" customHeight="1" x14ac:dyDescent="0.2">
      <c r="B4338" s="91"/>
      <c r="C4338" s="92"/>
      <c r="D4338" s="293" t="str">
        <f t="shared" si="268"/>
        <v/>
      </c>
      <c r="E4338" s="91" t="str">
        <f t="shared" si="271"/>
        <v/>
      </c>
      <c r="F4338" s="295"/>
      <c r="G4338" s="88" t="str">
        <f t="shared" si="269"/>
        <v/>
      </c>
      <c r="H4338" s="88" t="str">
        <f t="shared" si="270"/>
        <v/>
      </c>
    </row>
    <row r="4339" spans="2:8" ht="11.25" customHeight="1" x14ac:dyDescent="0.2">
      <c r="B4339" s="91"/>
      <c r="C4339" s="92"/>
      <c r="D4339" s="293" t="str">
        <f t="shared" si="268"/>
        <v/>
      </c>
      <c r="E4339" s="91" t="str">
        <f t="shared" si="271"/>
        <v/>
      </c>
      <c r="F4339" s="295"/>
      <c r="G4339" s="88" t="str">
        <f t="shared" si="269"/>
        <v/>
      </c>
      <c r="H4339" s="88" t="str">
        <f t="shared" si="270"/>
        <v/>
      </c>
    </row>
    <row r="4340" spans="2:8" ht="11.25" customHeight="1" x14ac:dyDescent="0.2">
      <c r="B4340" s="91"/>
      <c r="C4340" s="92"/>
      <c r="D4340" s="293" t="str">
        <f t="shared" si="268"/>
        <v/>
      </c>
      <c r="E4340" s="91" t="str">
        <f t="shared" si="271"/>
        <v/>
      </c>
      <c r="F4340" s="295"/>
      <c r="G4340" s="88" t="str">
        <f t="shared" si="269"/>
        <v/>
      </c>
      <c r="H4340" s="88" t="str">
        <f t="shared" si="270"/>
        <v/>
      </c>
    </row>
    <row r="4341" spans="2:8" ht="11.25" customHeight="1" x14ac:dyDescent="0.2">
      <c r="B4341" s="91"/>
      <c r="C4341" s="92"/>
      <c r="D4341" s="293" t="str">
        <f t="shared" si="268"/>
        <v/>
      </c>
      <c r="E4341" s="91" t="str">
        <f t="shared" si="271"/>
        <v/>
      </c>
      <c r="F4341" s="295"/>
      <c r="G4341" s="88" t="str">
        <f t="shared" si="269"/>
        <v/>
      </c>
      <c r="H4341" s="88" t="str">
        <f t="shared" si="270"/>
        <v/>
      </c>
    </row>
    <row r="4342" spans="2:8" ht="11.25" customHeight="1" x14ac:dyDescent="0.2">
      <c r="B4342" s="91"/>
      <c r="C4342" s="92"/>
      <c r="D4342" s="293" t="str">
        <f t="shared" si="268"/>
        <v/>
      </c>
      <c r="E4342" s="91" t="str">
        <f t="shared" si="271"/>
        <v/>
      </c>
      <c r="F4342" s="295"/>
      <c r="G4342" s="88" t="str">
        <f t="shared" si="269"/>
        <v/>
      </c>
      <c r="H4342" s="88" t="str">
        <f t="shared" si="270"/>
        <v/>
      </c>
    </row>
    <row r="4343" spans="2:8" ht="11.25" customHeight="1" x14ac:dyDescent="0.2">
      <c r="B4343" s="91"/>
      <c r="C4343" s="92"/>
      <c r="D4343" s="293" t="str">
        <f t="shared" si="268"/>
        <v/>
      </c>
      <c r="E4343" s="91" t="str">
        <f t="shared" si="271"/>
        <v/>
      </c>
      <c r="F4343" s="295"/>
      <c r="G4343" s="88" t="str">
        <f t="shared" si="269"/>
        <v/>
      </c>
      <c r="H4343" s="88" t="str">
        <f t="shared" si="270"/>
        <v/>
      </c>
    </row>
    <row r="4344" spans="2:8" ht="11.25" customHeight="1" x14ac:dyDescent="0.2">
      <c r="B4344" s="91"/>
      <c r="C4344" s="92"/>
      <c r="D4344" s="293" t="str">
        <f t="shared" si="268"/>
        <v/>
      </c>
      <c r="E4344" s="91" t="str">
        <f t="shared" si="271"/>
        <v/>
      </c>
      <c r="F4344" s="295"/>
      <c r="G4344" s="88" t="str">
        <f t="shared" si="269"/>
        <v/>
      </c>
      <c r="H4344" s="88" t="str">
        <f t="shared" si="270"/>
        <v/>
      </c>
    </row>
    <row r="4345" spans="2:8" ht="11.25" customHeight="1" x14ac:dyDescent="0.2">
      <c r="B4345" s="91"/>
      <c r="C4345" s="92"/>
      <c r="D4345" s="293" t="str">
        <f t="shared" si="268"/>
        <v/>
      </c>
      <c r="E4345" s="91" t="str">
        <f t="shared" si="271"/>
        <v/>
      </c>
      <c r="F4345" s="295"/>
      <c r="G4345" s="88" t="str">
        <f t="shared" si="269"/>
        <v/>
      </c>
      <c r="H4345" s="88" t="str">
        <f t="shared" si="270"/>
        <v/>
      </c>
    </row>
    <row r="4346" spans="2:8" ht="11.25" customHeight="1" x14ac:dyDescent="0.2">
      <c r="B4346" s="91"/>
      <c r="C4346" s="92"/>
      <c r="D4346" s="293" t="str">
        <f t="shared" si="268"/>
        <v/>
      </c>
      <c r="E4346" s="91" t="str">
        <f t="shared" si="271"/>
        <v/>
      </c>
      <c r="F4346" s="295"/>
      <c r="G4346" s="88" t="str">
        <f t="shared" si="269"/>
        <v/>
      </c>
      <c r="H4346" s="88" t="str">
        <f t="shared" si="270"/>
        <v/>
      </c>
    </row>
    <row r="4347" spans="2:8" ht="11.25" customHeight="1" x14ac:dyDescent="0.2">
      <c r="B4347" s="91"/>
      <c r="C4347" s="92"/>
      <c r="D4347" s="293" t="str">
        <f t="shared" si="268"/>
        <v/>
      </c>
      <c r="E4347" s="91" t="str">
        <f t="shared" si="271"/>
        <v/>
      </c>
      <c r="F4347" s="295"/>
      <c r="G4347" s="88" t="str">
        <f t="shared" si="269"/>
        <v/>
      </c>
      <c r="H4347" s="88" t="str">
        <f t="shared" si="270"/>
        <v/>
      </c>
    </row>
    <row r="4348" spans="2:8" ht="11.25" customHeight="1" x14ac:dyDescent="0.2">
      <c r="B4348" s="91"/>
      <c r="C4348" s="92"/>
      <c r="D4348" s="293" t="str">
        <f t="shared" si="268"/>
        <v/>
      </c>
      <c r="E4348" s="91" t="str">
        <f t="shared" si="271"/>
        <v/>
      </c>
      <c r="F4348" s="295"/>
      <c r="G4348" s="88" t="str">
        <f t="shared" si="269"/>
        <v/>
      </c>
      <c r="H4348" s="88" t="str">
        <f t="shared" si="270"/>
        <v/>
      </c>
    </row>
    <row r="4349" spans="2:8" ht="11.25" customHeight="1" x14ac:dyDescent="0.2">
      <c r="B4349" s="91"/>
      <c r="C4349" s="92"/>
      <c r="D4349" s="293" t="str">
        <f t="shared" si="268"/>
        <v/>
      </c>
      <c r="E4349" s="91" t="str">
        <f t="shared" si="271"/>
        <v/>
      </c>
      <c r="F4349" s="295"/>
      <c r="G4349" s="88" t="str">
        <f t="shared" si="269"/>
        <v/>
      </c>
      <c r="H4349" s="88" t="str">
        <f t="shared" si="270"/>
        <v/>
      </c>
    </row>
    <row r="4350" spans="2:8" ht="11.25" customHeight="1" x14ac:dyDescent="0.2">
      <c r="B4350" s="91"/>
      <c r="C4350" s="92"/>
      <c r="D4350" s="293" t="str">
        <f t="shared" si="268"/>
        <v/>
      </c>
      <c r="E4350" s="91" t="str">
        <f t="shared" si="271"/>
        <v/>
      </c>
      <c r="F4350" s="295"/>
      <c r="G4350" s="88" t="str">
        <f t="shared" si="269"/>
        <v/>
      </c>
      <c r="H4350" s="88" t="str">
        <f t="shared" si="270"/>
        <v/>
      </c>
    </row>
    <row r="4351" spans="2:8" ht="11.25" customHeight="1" x14ac:dyDescent="0.2">
      <c r="B4351" s="91"/>
      <c r="C4351" s="92"/>
      <c r="D4351" s="293" t="str">
        <f t="shared" si="268"/>
        <v/>
      </c>
      <c r="E4351" s="91" t="str">
        <f t="shared" si="271"/>
        <v/>
      </c>
      <c r="F4351" s="295"/>
      <c r="G4351" s="88" t="str">
        <f t="shared" si="269"/>
        <v/>
      </c>
      <c r="H4351" s="88" t="str">
        <f t="shared" si="270"/>
        <v/>
      </c>
    </row>
    <row r="4352" spans="2:8" ht="11.25" customHeight="1" x14ac:dyDescent="0.2">
      <c r="B4352" s="91"/>
      <c r="C4352" s="92"/>
      <c r="D4352" s="293" t="str">
        <f t="shared" si="268"/>
        <v/>
      </c>
      <c r="E4352" s="91" t="str">
        <f t="shared" si="271"/>
        <v/>
      </c>
      <c r="F4352" s="295"/>
      <c r="G4352" s="88" t="str">
        <f t="shared" si="269"/>
        <v/>
      </c>
      <c r="H4352" s="88" t="str">
        <f t="shared" si="270"/>
        <v/>
      </c>
    </row>
    <row r="4353" spans="2:8" ht="11.25" customHeight="1" x14ac:dyDescent="0.2">
      <c r="B4353" s="91"/>
      <c r="C4353" s="92"/>
      <c r="D4353" s="293" t="str">
        <f t="shared" si="268"/>
        <v/>
      </c>
      <c r="E4353" s="91" t="str">
        <f t="shared" si="271"/>
        <v/>
      </c>
      <c r="F4353" s="295"/>
      <c r="G4353" s="88" t="str">
        <f t="shared" si="269"/>
        <v/>
      </c>
      <c r="H4353" s="88" t="str">
        <f t="shared" si="270"/>
        <v/>
      </c>
    </row>
    <row r="4354" spans="2:8" ht="11.25" customHeight="1" x14ac:dyDescent="0.2">
      <c r="B4354" s="91"/>
      <c r="C4354" s="92"/>
      <c r="D4354" s="293" t="str">
        <f t="shared" si="268"/>
        <v/>
      </c>
      <c r="E4354" s="91" t="str">
        <f t="shared" si="271"/>
        <v/>
      </c>
      <c r="F4354" s="295"/>
      <c r="G4354" s="88" t="str">
        <f t="shared" si="269"/>
        <v/>
      </c>
      <c r="H4354" s="88" t="str">
        <f t="shared" si="270"/>
        <v/>
      </c>
    </row>
    <row r="4355" spans="2:8" ht="11.25" customHeight="1" x14ac:dyDescent="0.2">
      <c r="B4355" s="91"/>
      <c r="C4355" s="92"/>
      <c r="D4355" s="293" t="str">
        <f t="shared" si="268"/>
        <v/>
      </c>
      <c r="E4355" s="91" t="str">
        <f t="shared" si="271"/>
        <v/>
      </c>
      <c r="F4355" s="295"/>
      <c r="G4355" s="88" t="str">
        <f t="shared" si="269"/>
        <v/>
      </c>
      <c r="H4355" s="88" t="str">
        <f t="shared" si="270"/>
        <v/>
      </c>
    </row>
    <row r="4356" spans="2:8" ht="11.25" customHeight="1" x14ac:dyDescent="0.2">
      <c r="B4356" s="91"/>
      <c r="C4356" s="92"/>
      <c r="D4356" s="293" t="str">
        <f t="shared" si="268"/>
        <v/>
      </c>
      <c r="E4356" s="91" t="str">
        <f t="shared" si="271"/>
        <v/>
      </c>
      <c r="F4356" s="295"/>
      <c r="G4356" s="88" t="str">
        <f t="shared" si="269"/>
        <v/>
      </c>
      <c r="H4356" s="88" t="str">
        <f t="shared" si="270"/>
        <v/>
      </c>
    </row>
    <row r="4357" spans="2:8" ht="11.25" customHeight="1" x14ac:dyDescent="0.2">
      <c r="B4357" s="91"/>
      <c r="C4357" s="92"/>
      <c r="D4357" s="293" t="str">
        <f t="shared" si="268"/>
        <v/>
      </c>
      <c r="E4357" s="91" t="str">
        <f t="shared" si="271"/>
        <v/>
      </c>
      <c r="F4357" s="295"/>
      <c r="G4357" s="88" t="str">
        <f t="shared" si="269"/>
        <v/>
      </c>
      <c r="H4357" s="88" t="str">
        <f t="shared" si="270"/>
        <v/>
      </c>
    </row>
    <row r="4358" spans="2:8" ht="11.25" customHeight="1" x14ac:dyDescent="0.2">
      <c r="B4358" s="91"/>
      <c r="C4358" s="92"/>
      <c r="D4358" s="293" t="str">
        <f t="shared" si="268"/>
        <v/>
      </c>
      <c r="E4358" s="91" t="str">
        <f t="shared" si="271"/>
        <v/>
      </c>
      <c r="F4358" s="295"/>
      <c r="G4358" s="88" t="str">
        <f t="shared" si="269"/>
        <v/>
      </c>
      <c r="H4358" s="88" t="str">
        <f t="shared" si="270"/>
        <v/>
      </c>
    </row>
    <row r="4359" spans="2:8" ht="11.25" customHeight="1" x14ac:dyDescent="0.2">
      <c r="B4359" s="91"/>
      <c r="C4359" s="92"/>
      <c r="D4359" s="293" t="str">
        <f t="shared" si="268"/>
        <v/>
      </c>
      <c r="E4359" s="91" t="str">
        <f t="shared" si="271"/>
        <v/>
      </c>
      <c r="F4359" s="295"/>
      <c r="G4359" s="88" t="str">
        <f t="shared" si="269"/>
        <v/>
      </c>
      <c r="H4359" s="88" t="str">
        <f t="shared" si="270"/>
        <v/>
      </c>
    </row>
    <row r="4360" spans="2:8" ht="11.25" customHeight="1" x14ac:dyDescent="0.2">
      <c r="B4360" s="91"/>
      <c r="C4360" s="92"/>
      <c r="D4360" s="293" t="str">
        <f t="shared" si="268"/>
        <v/>
      </c>
      <c r="E4360" s="91" t="str">
        <f t="shared" si="271"/>
        <v/>
      </c>
      <c r="F4360" s="295"/>
      <c r="G4360" s="88" t="str">
        <f t="shared" si="269"/>
        <v/>
      </c>
      <c r="H4360" s="88" t="str">
        <f t="shared" si="270"/>
        <v/>
      </c>
    </row>
    <row r="4361" spans="2:8" ht="11.25" customHeight="1" x14ac:dyDescent="0.2">
      <c r="B4361" s="91"/>
      <c r="C4361" s="92"/>
      <c r="D4361" s="293" t="str">
        <f t="shared" si="268"/>
        <v/>
      </c>
      <c r="E4361" s="91" t="str">
        <f t="shared" si="271"/>
        <v/>
      </c>
      <c r="F4361" s="295"/>
      <c r="G4361" s="88" t="str">
        <f t="shared" si="269"/>
        <v/>
      </c>
      <c r="H4361" s="88" t="str">
        <f t="shared" si="270"/>
        <v/>
      </c>
    </row>
    <row r="4362" spans="2:8" ht="11.25" customHeight="1" x14ac:dyDescent="0.2">
      <c r="B4362" s="91"/>
      <c r="C4362" s="92"/>
      <c r="D4362" s="293" t="str">
        <f t="shared" si="268"/>
        <v/>
      </c>
      <c r="E4362" s="91" t="str">
        <f t="shared" si="271"/>
        <v/>
      </c>
      <c r="F4362" s="295"/>
      <c r="G4362" s="88" t="str">
        <f t="shared" si="269"/>
        <v/>
      </c>
      <c r="H4362" s="88" t="str">
        <f t="shared" si="270"/>
        <v/>
      </c>
    </row>
    <row r="4363" spans="2:8" ht="11.25" customHeight="1" x14ac:dyDescent="0.2">
      <c r="B4363" s="91"/>
      <c r="C4363" s="92"/>
      <c r="D4363" s="293" t="str">
        <f t="shared" si="268"/>
        <v/>
      </c>
      <c r="E4363" s="91" t="str">
        <f t="shared" si="271"/>
        <v/>
      </c>
      <c r="F4363" s="295"/>
      <c r="G4363" s="88" t="str">
        <f t="shared" si="269"/>
        <v/>
      </c>
      <c r="H4363" s="88" t="str">
        <f t="shared" si="270"/>
        <v/>
      </c>
    </row>
    <row r="4364" spans="2:8" ht="11.25" customHeight="1" x14ac:dyDescent="0.2">
      <c r="B4364" s="91"/>
      <c r="C4364" s="92"/>
      <c r="D4364" s="293" t="str">
        <f t="shared" si="268"/>
        <v/>
      </c>
      <c r="E4364" s="91" t="str">
        <f t="shared" si="271"/>
        <v/>
      </c>
      <c r="F4364" s="295"/>
      <c r="G4364" s="88" t="str">
        <f t="shared" si="269"/>
        <v/>
      </c>
      <c r="H4364" s="88" t="str">
        <f t="shared" si="270"/>
        <v/>
      </c>
    </row>
    <row r="4365" spans="2:8" ht="11.25" customHeight="1" x14ac:dyDescent="0.2">
      <c r="B4365" s="91"/>
      <c r="C4365" s="92"/>
      <c r="D4365" s="293" t="str">
        <f t="shared" si="268"/>
        <v/>
      </c>
      <c r="E4365" s="91" t="str">
        <f t="shared" si="271"/>
        <v/>
      </c>
      <c r="F4365" s="295"/>
      <c r="G4365" s="88" t="str">
        <f t="shared" si="269"/>
        <v/>
      </c>
      <c r="H4365" s="88" t="str">
        <f t="shared" si="270"/>
        <v/>
      </c>
    </row>
    <row r="4366" spans="2:8" ht="11.25" customHeight="1" x14ac:dyDescent="0.2">
      <c r="B4366" s="91"/>
      <c r="C4366" s="92"/>
      <c r="D4366" s="293" t="str">
        <f t="shared" si="268"/>
        <v/>
      </c>
      <c r="E4366" s="91" t="str">
        <f t="shared" si="271"/>
        <v/>
      </c>
      <c r="F4366" s="295"/>
      <c r="G4366" s="88" t="str">
        <f t="shared" si="269"/>
        <v/>
      </c>
      <c r="H4366" s="88" t="str">
        <f t="shared" si="270"/>
        <v/>
      </c>
    </row>
    <row r="4367" spans="2:8" ht="11.25" customHeight="1" x14ac:dyDescent="0.2">
      <c r="B4367" s="91"/>
      <c r="C4367" s="92"/>
      <c r="D4367" s="293" t="str">
        <f t="shared" si="268"/>
        <v/>
      </c>
      <c r="E4367" s="91" t="str">
        <f t="shared" si="271"/>
        <v/>
      </c>
      <c r="F4367" s="295"/>
      <c r="G4367" s="88" t="str">
        <f t="shared" si="269"/>
        <v/>
      </c>
      <c r="H4367" s="88" t="str">
        <f t="shared" si="270"/>
        <v/>
      </c>
    </row>
    <row r="4368" spans="2:8" ht="11.25" customHeight="1" x14ac:dyDescent="0.2">
      <c r="B4368" s="91"/>
      <c r="C4368" s="92"/>
      <c r="D4368" s="293" t="str">
        <f t="shared" si="268"/>
        <v/>
      </c>
      <c r="E4368" s="91" t="str">
        <f t="shared" si="271"/>
        <v/>
      </c>
      <c r="F4368" s="295"/>
      <c r="G4368" s="88" t="str">
        <f t="shared" si="269"/>
        <v/>
      </c>
      <c r="H4368" s="88" t="str">
        <f t="shared" si="270"/>
        <v/>
      </c>
    </row>
    <row r="4369" spans="2:8" ht="11.25" customHeight="1" x14ac:dyDescent="0.2">
      <c r="B4369" s="91"/>
      <c r="C4369" s="92"/>
      <c r="D4369" s="293" t="str">
        <f t="shared" si="268"/>
        <v/>
      </c>
      <c r="E4369" s="91" t="str">
        <f t="shared" si="271"/>
        <v/>
      </c>
      <c r="F4369" s="295"/>
      <c r="G4369" s="88" t="str">
        <f t="shared" si="269"/>
        <v/>
      </c>
      <c r="H4369" s="88" t="str">
        <f t="shared" si="270"/>
        <v/>
      </c>
    </row>
    <row r="4370" spans="2:8" ht="11.25" customHeight="1" x14ac:dyDescent="0.2">
      <c r="B4370" s="91"/>
      <c r="C4370" s="92"/>
      <c r="D4370" s="293" t="str">
        <f t="shared" si="268"/>
        <v/>
      </c>
      <c r="E4370" s="91" t="str">
        <f t="shared" si="271"/>
        <v/>
      </c>
      <c r="F4370" s="295"/>
      <c r="G4370" s="88" t="str">
        <f t="shared" si="269"/>
        <v/>
      </c>
      <c r="H4370" s="88" t="str">
        <f t="shared" si="270"/>
        <v/>
      </c>
    </row>
    <row r="4371" spans="2:8" ht="11.25" customHeight="1" x14ac:dyDescent="0.2">
      <c r="B4371" s="91"/>
      <c r="C4371" s="92"/>
      <c r="D4371" s="293" t="str">
        <f t="shared" si="268"/>
        <v/>
      </c>
      <c r="E4371" s="91" t="str">
        <f t="shared" si="271"/>
        <v/>
      </c>
      <c r="F4371" s="295"/>
      <c r="G4371" s="88" t="str">
        <f t="shared" si="269"/>
        <v/>
      </c>
      <c r="H4371" s="88" t="str">
        <f t="shared" si="270"/>
        <v/>
      </c>
    </row>
    <row r="4372" spans="2:8" ht="11.25" customHeight="1" x14ac:dyDescent="0.2">
      <c r="B4372" s="91"/>
      <c r="C4372" s="92"/>
      <c r="D4372" s="293" t="str">
        <f t="shared" si="268"/>
        <v/>
      </c>
      <c r="E4372" s="91" t="str">
        <f t="shared" si="271"/>
        <v/>
      </c>
      <c r="F4372" s="295"/>
      <c r="G4372" s="88" t="str">
        <f t="shared" si="269"/>
        <v/>
      </c>
      <c r="H4372" s="88" t="str">
        <f t="shared" si="270"/>
        <v/>
      </c>
    </row>
    <row r="4373" spans="2:8" ht="11.25" customHeight="1" x14ac:dyDescent="0.2">
      <c r="B4373" s="91"/>
      <c r="C4373" s="92"/>
      <c r="D4373" s="293" t="str">
        <f t="shared" si="268"/>
        <v/>
      </c>
      <c r="E4373" s="91" t="str">
        <f t="shared" si="271"/>
        <v/>
      </c>
      <c r="F4373" s="295"/>
      <c r="G4373" s="88" t="str">
        <f t="shared" si="269"/>
        <v/>
      </c>
      <c r="H4373" s="88" t="str">
        <f t="shared" si="270"/>
        <v/>
      </c>
    </row>
    <row r="4374" spans="2:8" ht="11.25" customHeight="1" x14ac:dyDescent="0.2">
      <c r="B4374" s="91"/>
      <c r="C4374" s="92"/>
      <c r="D4374" s="293" t="str">
        <f t="shared" si="268"/>
        <v/>
      </c>
      <c r="E4374" s="91" t="str">
        <f t="shared" si="271"/>
        <v/>
      </c>
      <c r="F4374" s="295"/>
      <c r="G4374" s="88" t="str">
        <f t="shared" si="269"/>
        <v/>
      </c>
      <c r="H4374" s="88" t="str">
        <f t="shared" si="270"/>
        <v/>
      </c>
    </row>
    <row r="4375" spans="2:8" ht="11.25" customHeight="1" x14ac:dyDescent="0.2">
      <c r="B4375" s="91"/>
      <c r="C4375" s="92"/>
      <c r="D4375" s="293" t="str">
        <f t="shared" si="268"/>
        <v/>
      </c>
      <c r="E4375" s="91" t="str">
        <f t="shared" si="271"/>
        <v/>
      </c>
      <c r="F4375" s="295"/>
      <c r="G4375" s="88" t="str">
        <f t="shared" si="269"/>
        <v/>
      </c>
      <c r="H4375" s="88" t="str">
        <f t="shared" si="270"/>
        <v/>
      </c>
    </row>
    <row r="4376" spans="2:8" ht="11.25" customHeight="1" x14ac:dyDescent="0.2">
      <c r="B4376" s="91"/>
      <c r="C4376" s="92"/>
      <c r="D4376" s="293" t="str">
        <f t="shared" ref="D4376:D4439" si="272">IF($B4376="","","SP_LASTSALEPRICE")</f>
        <v/>
      </c>
      <c r="E4376" s="91" t="str">
        <f t="shared" si="271"/>
        <v/>
      </c>
      <c r="F4376" s="295"/>
      <c r="G4376" s="88" t="str">
        <f t="shared" ref="G4376:G4439" si="273">IF(OR($C4376="",$C4377=""),"",IFERROR((C4376/C4377-1)*100,0))</f>
        <v/>
      </c>
      <c r="H4376" s="88" t="str">
        <f t="shared" ref="H4376:H4439" si="274">IF(OR($F4376="",$F4377=""),"",IFERROR((F4376/F4377-1)*100,0))</f>
        <v/>
      </c>
    </row>
    <row r="4377" spans="2:8" ht="11.25" customHeight="1" x14ac:dyDescent="0.2">
      <c r="B4377" s="91"/>
      <c r="C4377" s="92"/>
      <c r="D4377" s="293" t="str">
        <f t="shared" si="272"/>
        <v/>
      </c>
      <c r="E4377" s="91" t="str">
        <f t="shared" ref="E4377:E4440" si="275">IF($B4377="","",IF(WEEKDAY($B4377,11)=6,$B4377-1,IF(WEEKDAY($B4377,11)=7,$B4377-2,$B4377)))</f>
        <v/>
      </c>
      <c r="F4377" s="295"/>
      <c r="G4377" s="88" t="str">
        <f t="shared" si="273"/>
        <v/>
      </c>
      <c r="H4377" s="88" t="str">
        <f t="shared" si="274"/>
        <v/>
      </c>
    </row>
    <row r="4378" spans="2:8" ht="11.25" customHeight="1" x14ac:dyDescent="0.2">
      <c r="B4378" s="91"/>
      <c r="C4378" s="92"/>
      <c r="D4378" s="293" t="str">
        <f t="shared" si="272"/>
        <v/>
      </c>
      <c r="E4378" s="91" t="str">
        <f t="shared" si="275"/>
        <v/>
      </c>
      <c r="F4378" s="295"/>
      <c r="G4378" s="88" t="str">
        <f t="shared" si="273"/>
        <v/>
      </c>
      <c r="H4378" s="88" t="str">
        <f t="shared" si="274"/>
        <v/>
      </c>
    </row>
    <row r="4379" spans="2:8" ht="11.25" customHeight="1" x14ac:dyDescent="0.2">
      <c r="B4379" s="91"/>
      <c r="C4379" s="92"/>
      <c r="D4379" s="293" t="str">
        <f t="shared" si="272"/>
        <v/>
      </c>
      <c r="E4379" s="91" t="str">
        <f t="shared" si="275"/>
        <v/>
      </c>
      <c r="F4379" s="295"/>
      <c r="G4379" s="88" t="str">
        <f t="shared" si="273"/>
        <v/>
      </c>
      <c r="H4379" s="88" t="str">
        <f t="shared" si="274"/>
        <v/>
      </c>
    </row>
    <row r="4380" spans="2:8" ht="11.25" customHeight="1" x14ac:dyDescent="0.2">
      <c r="B4380" s="91"/>
      <c r="C4380" s="92"/>
      <c r="D4380" s="293" t="str">
        <f t="shared" si="272"/>
        <v/>
      </c>
      <c r="E4380" s="91" t="str">
        <f t="shared" si="275"/>
        <v/>
      </c>
      <c r="F4380" s="295"/>
      <c r="G4380" s="88" t="str">
        <f t="shared" si="273"/>
        <v/>
      </c>
      <c r="H4380" s="88" t="str">
        <f t="shared" si="274"/>
        <v/>
      </c>
    </row>
    <row r="4381" spans="2:8" ht="11.25" customHeight="1" x14ac:dyDescent="0.2">
      <c r="B4381" s="91"/>
      <c r="C4381" s="92"/>
      <c r="D4381" s="293" t="str">
        <f t="shared" si="272"/>
        <v/>
      </c>
      <c r="E4381" s="91" t="str">
        <f t="shared" si="275"/>
        <v/>
      </c>
      <c r="F4381" s="295"/>
      <c r="G4381" s="88" t="str">
        <f t="shared" si="273"/>
        <v/>
      </c>
      <c r="H4381" s="88" t="str">
        <f t="shared" si="274"/>
        <v/>
      </c>
    </row>
    <row r="4382" spans="2:8" ht="11.25" customHeight="1" x14ac:dyDescent="0.2">
      <c r="B4382" s="91"/>
      <c r="C4382" s="92"/>
      <c r="D4382" s="293" t="str">
        <f t="shared" si="272"/>
        <v/>
      </c>
      <c r="E4382" s="91" t="str">
        <f t="shared" si="275"/>
        <v/>
      </c>
      <c r="F4382" s="295"/>
      <c r="G4382" s="88" t="str">
        <f t="shared" si="273"/>
        <v/>
      </c>
      <c r="H4382" s="88" t="str">
        <f t="shared" si="274"/>
        <v/>
      </c>
    </row>
    <row r="4383" spans="2:8" ht="11.25" customHeight="1" x14ac:dyDescent="0.2">
      <c r="B4383" s="91"/>
      <c r="C4383" s="92"/>
      <c r="D4383" s="293" t="str">
        <f t="shared" si="272"/>
        <v/>
      </c>
      <c r="E4383" s="91" t="str">
        <f t="shared" si="275"/>
        <v/>
      </c>
      <c r="F4383" s="295"/>
      <c r="G4383" s="88" t="str">
        <f t="shared" si="273"/>
        <v/>
      </c>
      <c r="H4383" s="88" t="str">
        <f t="shared" si="274"/>
        <v/>
      </c>
    </row>
    <row r="4384" spans="2:8" ht="11.25" customHeight="1" x14ac:dyDescent="0.2">
      <c r="B4384" s="91"/>
      <c r="C4384" s="92"/>
      <c r="D4384" s="293" t="str">
        <f t="shared" si="272"/>
        <v/>
      </c>
      <c r="E4384" s="91" t="str">
        <f t="shared" si="275"/>
        <v/>
      </c>
      <c r="F4384" s="295"/>
      <c r="G4384" s="88" t="str">
        <f t="shared" si="273"/>
        <v/>
      </c>
      <c r="H4384" s="88" t="str">
        <f t="shared" si="274"/>
        <v/>
      </c>
    </row>
    <row r="4385" spans="2:8" ht="11.25" customHeight="1" x14ac:dyDescent="0.2">
      <c r="B4385" s="91"/>
      <c r="C4385" s="92"/>
      <c r="D4385" s="293" t="str">
        <f t="shared" si="272"/>
        <v/>
      </c>
      <c r="E4385" s="91" t="str">
        <f t="shared" si="275"/>
        <v/>
      </c>
      <c r="F4385" s="295"/>
      <c r="G4385" s="88" t="str">
        <f t="shared" si="273"/>
        <v/>
      </c>
      <c r="H4385" s="88" t="str">
        <f t="shared" si="274"/>
        <v/>
      </c>
    </row>
    <row r="4386" spans="2:8" ht="11.25" customHeight="1" x14ac:dyDescent="0.2">
      <c r="B4386" s="91"/>
      <c r="C4386" s="92"/>
      <c r="D4386" s="293" t="str">
        <f t="shared" si="272"/>
        <v/>
      </c>
      <c r="E4386" s="91" t="str">
        <f t="shared" si="275"/>
        <v/>
      </c>
      <c r="F4386" s="295"/>
      <c r="G4386" s="88" t="str">
        <f t="shared" si="273"/>
        <v/>
      </c>
      <c r="H4386" s="88" t="str">
        <f t="shared" si="274"/>
        <v/>
      </c>
    </row>
    <row r="4387" spans="2:8" ht="11.25" customHeight="1" x14ac:dyDescent="0.2">
      <c r="B4387" s="91"/>
      <c r="C4387" s="92"/>
      <c r="D4387" s="293" t="str">
        <f t="shared" si="272"/>
        <v/>
      </c>
      <c r="E4387" s="91" t="str">
        <f t="shared" si="275"/>
        <v/>
      </c>
      <c r="F4387" s="295"/>
      <c r="G4387" s="88" t="str">
        <f t="shared" si="273"/>
        <v/>
      </c>
      <c r="H4387" s="88" t="str">
        <f t="shared" si="274"/>
        <v/>
      </c>
    </row>
    <row r="4388" spans="2:8" ht="11.25" customHeight="1" x14ac:dyDescent="0.2">
      <c r="B4388" s="91"/>
      <c r="C4388" s="92"/>
      <c r="D4388" s="293" t="str">
        <f t="shared" si="272"/>
        <v/>
      </c>
      <c r="E4388" s="91" t="str">
        <f t="shared" si="275"/>
        <v/>
      </c>
      <c r="F4388" s="295"/>
      <c r="G4388" s="88" t="str">
        <f t="shared" si="273"/>
        <v/>
      </c>
      <c r="H4388" s="88" t="str">
        <f t="shared" si="274"/>
        <v/>
      </c>
    </row>
    <row r="4389" spans="2:8" ht="11.25" customHeight="1" x14ac:dyDescent="0.2">
      <c r="B4389" s="91"/>
      <c r="C4389" s="92"/>
      <c r="D4389" s="293" t="str">
        <f t="shared" si="272"/>
        <v/>
      </c>
      <c r="E4389" s="91" t="str">
        <f t="shared" si="275"/>
        <v/>
      </c>
      <c r="F4389" s="295"/>
      <c r="G4389" s="88" t="str">
        <f t="shared" si="273"/>
        <v/>
      </c>
      <c r="H4389" s="88" t="str">
        <f t="shared" si="274"/>
        <v/>
      </c>
    </row>
    <row r="4390" spans="2:8" ht="11.25" customHeight="1" x14ac:dyDescent="0.2">
      <c r="B4390" s="91"/>
      <c r="C4390" s="92"/>
      <c r="D4390" s="293" t="str">
        <f t="shared" si="272"/>
        <v/>
      </c>
      <c r="E4390" s="91" t="str">
        <f t="shared" si="275"/>
        <v/>
      </c>
      <c r="F4390" s="295"/>
      <c r="G4390" s="88" t="str">
        <f t="shared" si="273"/>
        <v/>
      </c>
      <c r="H4390" s="88" t="str">
        <f t="shared" si="274"/>
        <v/>
      </c>
    </row>
    <row r="4391" spans="2:8" ht="11.25" customHeight="1" x14ac:dyDescent="0.2">
      <c r="B4391" s="91"/>
      <c r="C4391" s="92"/>
      <c r="D4391" s="293" t="str">
        <f t="shared" si="272"/>
        <v/>
      </c>
      <c r="E4391" s="91" t="str">
        <f t="shared" si="275"/>
        <v/>
      </c>
      <c r="F4391" s="295"/>
      <c r="G4391" s="88" t="str">
        <f t="shared" si="273"/>
        <v/>
      </c>
      <c r="H4391" s="88" t="str">
        <f t="shared" si="274"/>
        <v/>
      </c>
    </row>
    <row r="4392" spans="2:8" ht="11.25" customHeight="1" x14ac:dyDescent="0.2">
      <c r="B4392" s="91"/>
      <c r="C4392" s="92"/>
      <c r="D4392" s="293" t="str">
        <f t="shared" si="272"/>
        <v/>
      </c>
      <c r="E4392" s="91" t="str">
        <f t="shared" si="275"/>
        <v/>
      </c>
      <c r="F4392" s="295"/>
      <c r="G4392" s="88" t="str">
        <f t="shared" si="273"/>
        <v/>
      </c>
      <c r="H4392" s="88" t="str">
        <f t="shared" si="274"/>
        <v/>
      </c>
    </row>
    <row r="4393" spans="2:8" ht="11.25" customHeight="1" x14ac:dyDescent="0.2">
      <c r="B4393" s="91"/>
      <c r="C4393" s="92"/>
      <c r="D4393" s="293" t="str">
        <f t="shared" si="272"/>
        <v/>
      </c>
      <c r="E4393" s="91" t="str">
        <f t="shared" si="275"/>
        <v/>
      </c>
      <c r="F4393" s="295"/>
      <c r="G4393" s="88" t="str">
        <f t="shared" si="273"/>
        <v/>
      </c>
      <c r="H4393" s="88" t="str">
        <f t="shared" si="274"/>
        <v/>
      </c>
    </row>
    <row r="4394" spans="2:8" ht="11.25" customHeight="1" x14ac:dyDescent="0.2">
      <c r="B4394" s="91"/>
      <c r="C4394" s="92"/>
      <c r="D4394" s="293" t="str">
        <f t="shared" si="272"/>
        <v/>
      </c>
      <c r="E4394" s="91" t="str">
        <f t="shared" si="275"/>
        <v/>
      </c>
      <c r="F4394" s="295"/>
      <c r="G4394" s="88" t="str">
        <f t="shared" si="273"/>
        <v/>
      </c>
      <c r="H4394" s="88" t="str">
        <f t="shared" si="274"/>
        <v/>
      </c>
    </row>
    <row r="4395" spans="2:8" ht="11.25" customHeight="1" x14ac:dyDescent="0.2">
      <c r="B4395" s="91"/>
      <c r="C4395" s="92"/>
      <c r="D4395" s="293" t="str">
        <f t="shared" si="272"/>
        <v/>
      </c>
      <c r="E4395" s="91" t="str">
        <f t="shared" si="275"/>
        <v/>
      </c>
      <c r="F4395" s="295"/>
      <c r="G4395" s="88" t="str">
        <f t="shared" si="273"/>
        <v/>
      </c>
      <c r="H4395" s="88" t="str">
        <f t="shared" si="274"/>
        <v/>
      </c>
    </row>
    <row r="4396" spans="2:8" ht="11.25" customHeight="1" x14ac:dyDescent="0.2">
      <c r="B4396" s="91"/>
      <c r="C4396" s="92"/>
      <c r="D4396" s="293" t="str">
        <f t="shared" si="272"/>
        <v/>
      </c>
      <c r="E4396" s="91" t="str">
        <f t="shared" si="275"/>
        <v/>
      </c>
      <c r="F4396" s="295"/>
      <c r="G4396" s="88" t="str">
        <f t="shared" si="273"/>
        <v/>
      </c>
      <c r="H4396" s="88" t="str">
        <f t="shared" si="274"/>
        <v/>
      </c>
    </row>
    <row r="4397" spans="2:8" ht="11.25" customHeight="1" x14ac:dyDescent="0.2">
      <c r="B4397" s="91"/>
      <c r="C4397" s="92"/>
      <c r="D4397" s="293" t="str">
        <f t="shared" si="272"/>
        <v/>
      </c>
      <c r="E4397" s="91" t="str">
        <f t="shared" si="275"/>
        <v/>
      </c>
      <c r="F4397" s="295"/>
      <c r="G4397" s="88" t="str">
        <f t="shared" si="273"/>
        <v/>
      </c>
      <c r="H4397" s="88" t="str">
        <f t="shared" si="274"/>
        <v/>
      </c>
    </row>
    <row r="4398" spans="2:8" ht="11.25" customHeight="1" x14ac:dyDescent="0.2">
      <c r="B4398" s="91"/>
      <c r="C4398" s="92"/>
      <c r="D4398" s="293" t="str">
        <f t="shared" si="272"/>
        <v/>
      </c>
      <c r="E4398" s="91" t="str">
        <f t="shared" si="275"/>
        <v/>
      </c>
      <c r="F4398" s="295"/>
      <c r="G4398" s="88" t="str">
        <f t="shared" si="273"/>
        <v/>
      </c>
      <c r="H4398" s="88" t="str">
        <f t="shared" si="274"/>
        <v/>
      </c>
    </row>
    <row r="4399" spans="2:8" ht="11.25" customHeight="1" x14ac:dyDescent="0.2">
      <c r="B4399" s="91"/>
      <c r="C4399" s="92"/>
      <c r="D4399" s="293" t="str">
        <f t="shared" si="272"/>
        <v/>
      </c>
      <c r="E4399" s="91" t="str">
        <f t="shared" si="275"/>
        <v/>
      </c>
      <c r="F4399" s="295"/>
      <c r="G4399" s="88" t="str">
        <f t="shared" si="273"/>
        <v/>
      </c>
      <c r="H4399" s="88" t="str">
        <f t="shared" si="274"/>
        <v/>
      </c>
    </row>
    <row r="4400" spans="2:8" ht="11.25" customHeight="1" x14ac:dyDescent="0.2">
      <c r="B4400" s="91"/>
      <c r="C4400" s="92"/>
      <c r="D4400" s="293" t="str">
        <f t="shared" si="272"/>
        <v/>
      </c>
      <c r="E4400" s="91" t="str">
        <f t="shared" si="275"/>
        <v/>
      </c>
      <c r="F4400" s="295"/>
      <c r="G4400" s="88" t="str">
        <f t="shared" si="273"/>
        <v/>
      </c>
      <c r="H4400" s="88" t="str">
        <f t="shared" si="274"/>
        <v/>
      </c>
    </row>
    <row r="4401" spans="2:8" ht="11.25" customHeight="1" x14ac:dyDescent="0.2">
      <c r="B4401" s="91"/>
      <c r="C4401" s="92"/>
      <c r="D4401" s="293" t="str">
        <f t="shared" si="272"/>
        <v/>
      </c>
      <c r="E4401" s="91" t="str">
        <f t="shared" si="275"/>
        <v/>
      </c>
      <c r="F4401" s="295"/>
      <c r="G4401" s="88" t="str">
        <f t="shared" si="273"/>
        <v/>
      </c>
      <c r="H4401" s="88" t="str">
        <f t="shared" si="274"/>
        <v/>
      </c>
    </row>
    <row r="4402" spans="2:8" ht="11.25" customHeight="1" x14ac:dyDescent="0.2">
      <c r="B4402" s="91"/>
      <c r="C4402" s="92"/>
      <c r="D4402" s="293" t="str">
        <f t="shared" si="272"/>
        <v/>
      </c>
      <c r="E4402" s="91" t="str">
        <f t="shared" si="275"/>
        <v/>
      </c>
      <c r="F4402" s="295"/>
      <c r="G4402" s="88" t="str">
        <f t="shared" si="273"/>
        <v/>
      </c>
      <c r="H4402" s="88" t="str">
        <f t="shared" si="274"/>
        <v/>
      </c>
    </row>
    <row r="4403" spans="2:8" ht="11.25" customHeight="1" x14ac:dyDescent="0.2">
      <c r="B4403" s="91"/>
      <c r="C4403" s="92"/>
      <c r="D4403" s="293" t="str">
        <f t="shared" si="272"/>
        <v/>
      </c>
      <c r="E4403" s="91" t="str">
        <f t="shared" si="275"/>
        <v/>
      </c>
      <c r="F4403" s="295"/>
      <c r="G4403" s="88" t="str">
        <f t="shared" si="273"/>
        <v/>
      </c>
      <c r="H4403" s="88" t="str">
        <f t="shared" si="274"/>
        <v/>
      </c>
    </row>
    <row r="4404" spans="2:8" ht="11.25" customHeight="1" x14ac:dyDescent="0.2">
      <c r="B4404" s="91"/>
      <c r="C4404" s="92"/>
      <c r="D4404" s="293" t="str">
        <f t="shared" si="272"/>
        <v/>
      </c>
      <c r="E4404" s="91" t="str">
        <f t="shared" si="275"/>
        <v/>
      </c>
      <c r="F4404" s="295"/>
      <c r="G4404" s="88" t="str">
        <f t="shared" si="273"/>
        <v/>
      </c>
      <c r="H4404" s="88" t="str">
        <f t="shared" si="274"/>
        <v/>
      </c>
    </row>
    <row r="4405" spans="2:8" ht="11.25" customHeight="1" x14ac:dyDescent="0.2">
      <c r="B4405" s="91"/>
      <c r="C4405" s="92"/>
      <c r="D4405" s="293" t="str">
        <f t="shared" si="272"/>
        <v/>
      </c>
      <c r="E4405" s="91" t="str">
        <f t="shared" si="275"/>
        <v/>
      </c>
      <c r="F4405" s="295"/>
      <c r="G4405" s="88" t="str">
        <f t="shared" si="273"/>
        <v/>
      </c>
      <c r="H4405" s="88" t="str">
        <f t="shared" si="274"/>
        <v/>
      </c>
    </row>
    <row r="4406" spans="2:8" ht="11.25" customHeight="1" x14ac:dyDescent="0.2">
      <c r="B4406" s="91"/>
      <c r="C4406" s="92"/>
      <c r="D4406" s="293" t="str">
        <f t="shared" si="272"/>
        <v/>
      </c>
      <c r="E4406" s="91" t="str">
        <f t="shared" si="275"/>
        <v/>
      </c>
      <c r="F4406" s="295"/>
      <c r="G4406" s="88" t="str">
        <f t="shared" si="273"/>
        <v/>
      </c>
      <c r="H4406" s="88" t="str">
        <f t="shared" si="274"/>
        <v/>
      </c>
    </row>
    <row r="4407" spans="2:8" ht="11.25" customHeight="1" x14ac:dyDescent="0.2">
      <c r="B4407" s="91"/>
      <c r="C4407" s="92"/>
      <c r="D4407" s="293" t="str">
        <f t="shared" si="272"/>
        <v/>
      </c>
      <c r="E4407" s="91" t="str">
        <f t="shared" si="275"/>
        <v/>
      </c>
      <c r="F4407" s="295"/>
      <c r="G4407" s="88" t="str">
        <f t="shared" si="273"/>
        <v/>
      </c>
      <c r="H4407" s="88" t="str">
        <f t="shared" si="274"/>
        <v/>
      </c>
    </row>
    <row r="4408" spans="2:8" ht="11.25" customHeight="1" x14ac:dyDescent="0.2">
      <c r="B4408" s="91"/>
      <c r="C4408" s="92"/>
      <c r="D4408" s="293" t="str">
        <f t="shared" si="272"/>
        <v/>
      </c>
      <c r="E4408" s="91" t="str">
        <f t="shared" si="275"/>
        <v/>
      </c>
      <c r="F4408" s="295"/>
      <c r="G4408" s="88" t="str">
        <f t="shared" si="273"/>
        <v/>
      </c>
      <c r="H4408" s="88" t="str">
        <f t="shared" si="274"/>
        <v/>
      </c>
    </row>
    <row r="4409" spans="2:8" ht="11.25" customHeight="1" x14ac:dyDescent="0.2">
      <c r="B4409" s="91"/>
      <c r="C4409" s="92"/>
      <c r="D4409" s="293" t="str">
        <f t="shared" si="272"/>
        <v/>
      </c>
      <c r="E4409" s="91" t="str">
        <f t="shared" si="275"/>
        <v/>
      </c>
      <c r="F4409" s="295"/>
      <c r="G4409" s="88" t="str">
        <f t="shared" si="273"/>
        <v/>
      </c>
      <c r="H4409" s="88" t="str">
        <f t="shared" si="274"/>
        <v/>
      </c>
    </row>
    <row r="4410" spans="2:8" ht="11.25" customHeight="1" x14ac:dyDescent="0.2">
      <c r="B4410" s="91"/>
      <c r="C4410" s="92"/>
      <c r="D4410" s="293" t="str">
        <f t="shared" si="272"/>
        <v/>
      </c>
      <c r="E4410" s="91" t="str">
        <f t="shared" si="275"/>
        <v/>
      </c>
      <c r="F4410" s="295"/>
      <c r="G4410" s="88" t="str">
        <f t="shared" si="273"/>
        <v/>
      </c>
      <c r="H4410" s="88" t="str">
        <f t="shared" si="274"/>
        <v/>
      </c>
    </row>
    <row r="4411" spans="2:8" ht="11.25" customHeight="1" x14ac:dyDescent="0.2">
      <c r="B4411" s="91"/>
      <c r="C4411" s="92"/>
      <c r="D4411" s="293" t="str">
        <f t="shared" si="272"/>
        <v/>
      </c>
      <c r="E4411" s="91" t="str">
        <f t="shared" si="275"/>
        <v/>
      </c>
      <c r="F4411" s="295"/>
      <c r="G4411" s="88" t="str">
        <f t="shared" si="273"/>
        <v/>
      </c>
      <c r="H4411" s="88" t="str">
        <f t="shared" si="274"/>
        <v/>
      </c>
    </row>
    <row r="4412" spans="2:8" ht="11.25" customHeight="1" x14ac:dyDescent="0.2">
      <c r="B4412" s="91"/>
      <c r="C4412" s="92"/>
      <c r="D4412" s="293" t="str">
        <f t="shared" si="272"/>
        <v/>
      </c>
      <c r="E4412" s="91" t="str">
        <f t="shared" si="275"/>
        <v/>
      </c>
      <c r="F4412" s="295"/>
      <c r="G4412" s="88" t="str">
        <f t="shared" si="273"/>
        <v/>
      </c>
      <c r="H4412" s="88" t="str">
        <f t="shared" si="274"/>
        <v/>
      </c>
    </row>
    <row r="4413" spans="2:8" ht="11.25" customHeight="1" x14ac:dyDescent="0.2">
      <c r="B4413" s="91"/>
      <c r="C4413" s="92"/>
      <c r="D4413" s="293" t="str">
        <f t="shared" si="272"/>
        <v/>
      </c>
      <c r="E4413" s="91" t="str">
        <f t="shared" si="275"/>
        <v/>
      </c>
      <c r="F4413" s="295"/>
      <c r="G4413" s="88" t="str">
        <f t="shared" si="273"/>
        <v/>
      </c>
      <c r="H4413" s="88" t="str">
        <f t="shared" si="274"/>
        <v/>
      </c>
    </row>
    <row r="4414" spans="2:8" ht="11.25" customHeight="1" x14ac:dyDescent="0.2">
      <c r="B4414" s="91"/>
      <c r="C4414" s="92"/>
      <c r="D4414" s="293" t="str">
        <f t="shared" si="272"/>
        <v/>
      </c>
      <c r="E4414" s="91" t="str">
        <f t="shared" si="275"/>
        <v/>
      </c>
      <c r="F4414" s="295"/>
      <c r="G4414" s="88" t="str">
        <f t="shared" si="273"/>
        <v/>
      </c>
      <c r="H4414" s="88" t="str">
        <f t="shared" si="274"/>
        <v/>
      </c>
    </row>
    <row r="4415" spans="2:8" ht="11.25" customHeight="1" x14ac:dyDescent="0.2">
      <c r="B4415" s="91"/>
      <c r="C4415" s="92"/>
      <c r="D4415" s="293" t="str">
        <f t="shared" si="272"/>
        <v/>
      </c>
      <c r="E4415" s="91" t="str">
        <f t="shared" si="275"/>
        <v/>
      </c>
      <c r="F4415" s="295"/>
      <c r="G4415" s="88" t="str">
        <f t="shared" si="273"/>
        <v/>
      </c>
      <c r="H4415" s="88" t="str">
        <f t="shared" si="274"/>
        <v/>
      </c>
    </row>
    <row r="4416" spans="2:8" ht="11.25" customHeight="1" x14ac:dyDescent="0.2">
      <c r="B4416" s="91"/>
      <c r="C4416" s="92"/>
      <c r="D4416" s="293" t="str">
        <f t="shared" si="272"/>
        <v/>
      </c>
      <c r="E4416" s="91" t="str">
        <f t="shared" si="275"/>
        <v/>
      </c>
      <c r="F4416" s="295"/>
      <c r="G4416" s="88" t="str">
        <f t="shared" si="273"/>
        <v/>
      </c>
      <c r="H4416" s="88" t="str">
        <f t="shared" si="274"/>
        <v/>
      </c>
    </row>
    <row r="4417" spans="2:8" ht="11.25" customHeight="1" x14ac:dyDescent="0.2">
      <c r="B4417" s="91"/>
      <c r="C4417" s="92"/>
      <c r="D4417" s="293" t="str">
        <f t="shared" si="272"/>
        <v/>
      </c>
      <c r="E4417" s="91" t="str">
        <f t="shared" si="275"/>
        <v/>
      </c>
      <c r="F4417" s="295"/>
      <c r="G4417" s="88" t="str">
        <f t="shared" si="273"/>
        <v/>
      </c>
      <c r="H4417" s="88" t="str">
        <f t="shared" si="274"/>
        <v/>
      </c>
    </row>
    <row r="4418" spans="2:8" ht="11.25" customHeight="1" x14ac:dyDescent="0.2">
      <c r="B4418" s="91"/>
      <c r="C4418" s="92"/>
      <c r="D4418" s="293" t="str">
        <f t="shared" si="272"/>
        <v/>
      </c>
      <c r="E4418" s="91" t="str">
        <f t="shared" si="275"/>
        <v/>
      </c>
      <c r="F4418" s="295"/>
      <c r="G4418" s="88" t="str">
        <f t="shared" si="273"/>
        <v/>
      </c>
      <c r="H4418" s="88" t="str">
        <f t="shared" si="274"/>
        <v/>
      </c>
    </row>
    <row r="4419" spans="2:8" ht="11.25" customHeight="1" x14ac:dyDescent="0.2">
      <c r="B4419" s="91"/>
      <c r="C4419" s="92"/>
      <c r="D4419" s="293" t="str">
        <f t="shared" si="272"/>
        <v/>
      </c>
      <c r="E4419" s="91" t="str">
        <f t="shared" si="275"/>
        <v/>
      </c>
      <c r="F4419" s="295"/>
      <c r="G4419" s="88" t="str">
        <f t="shared" si="273"/>
        <v/>
      </c>
      <c r="H4419" s="88" t="str">
        <f t="shared" si="274"/>
        <v/>
      </c>
    </row>
    <row r="4420" spans="2:8" ht="11.25" customHeight="1" x14ac:dyDescent="0.2">
      <c r="B4420" s="91"/>
      <c r="C4420" s="92"/>
      <c r="D4420" s="293" t="str">
        <f t="shared" si="272"/>
        <v/>
      </c>
      <c r="E4420" s="91" t="str">
        <f t="shared" si="275"/>
        <v/>
      </c>
      <c r="F4420" s="295"/>
      <c r="G4420" s="88" t="str">
        <f t="shared" si="273"/>
        <v/>
      </c>
      <c r="H4420" s="88" t="str">
        <f t="shared" si="274"/>
        <v/>
      </c>
    </row>
    <row r="4421" spans="2:8" ht="11.25" customHeight="1" x14ac:dyDescent="0.2">
      <c r="B4421" s="91"/>
      <c r="C4421" s="92"/>
      <c r="D4421" s="293" t="str">
        <f t="shared" si="272"/>
        <v/>
      </c>
      <c r="E4421" s="91" t="str">
        <f t="shared" si="275"/>
        <v/>
      </c>
      <c r="F4421" s="295"/>
      <c r="G4421" s="88" t="str">
        <f t="shared" si="273"/>
        <v/>
      </c>
      <c r="H4421" s="88" t="str">
        <f t="shared" si="274"/>
        <v/>
      </c>
    </row>
    <row r="4422" spans="2:8" ht="11.25" customHeight="1" x14ac:dyDescent="0.2">
      <c r="B4422" s="91"/>
      <c r="C4422" s="92"/>
      <c r="D4422" s="293" t="str">
        <f t="shared" si="272"/>
        <v/>
      </c>
      <c r="E4422" s="91" t="str">
        <f t="shared" si="275"/>
        <v/>
      </c>
      <c r="F4422" s="295"/>
      <c r="G4422" s="88" t="str">
        <f t="shared" si="273"/>
        <v/>
      </c>
      <c r="H4422" s="88" t="str">
        <f t="shared" si="274"/>
        <v/>
      </c>
    </row>
    <row r="4423" spans="2:8" ht="11.25" customHeight="1" x14ac:dyDescent="0.2">
      <c r="B4423" s="91"/>
      <c r="C4423" s="92"/>
      <c r="D4423" s="293" t="str">
        <f t="shared" si="272"/>
        <v/>
      </c>
      <c r="E4423" s="91" t="str">
        <f t="shared" si="275"/>
        <v/>
      </c>
      <c r="F4423" s="295"/>
      <c r="G4423" s="88" t="str">
        <f t="shared" si="273"/>
        <v/>
      </c>
      <c r="H4423" s="88" t="str">
        <f t="shared" si="274"/>
        <v/>
      </c>
    </row>
    <row r="4424" spans="2:8" ht="11.25" customHeight="1" x14ac:dyDescent="0.2">
      <c r="B4424" s="91"/>
      <c r="C4424" s="92"/>
      <c r="D4424" s="293" t="str">
        <f t="shared" si="272"/>
        <v/>
      </c>
      <c r="E4424" s="91" t="str">
        <f t="shared" si="275"/>
        <v/>
      </c>
      <c r="F4424" s="295"/>
      <c r="G4424" s="88" t="str">
        <f t="shared" si="273"/>
        <v/>
      </c>
      <c r="H4424" s="88" t="str">
        <f t="shared" si="274"/>
        <v/>
      </c>
    </row>
    <row r="4425" spans="2:8" ht="11.25" customHeight="1" x14ac:dyDescent="0.2">
      <c r="B4425" s="91"/>
      <c r="C4425" s="92"/>
      <c r="D4425" s="293" t="str">
        <f t="shared" si="272"/>
        <v/>
      </c>
      <c r="E4425" s="91" t="str">
        <f t="shared" si="275"/>
        <v/>
      </c>
      <c r="F4425" s="295"/>
      <c r="G4425" s="88" t="str">
        <f t="shared" si="273"/>
        <v/>
      </c>
      <c r="H4425" s="88" t="str">
        <f t="shared" si="274"/>
        <v/>
      </c>
    </row>
    <row r="4426" spans="2:8" ht="11.25" customHeight="1" x14ac:dyDescent="0.2">
      <c r="B4426" s="91"/>
      <c r="C4426" s="92"/>
      <c r="D4426" s="293" t="str">
        <f t="shared" si="272"/>
        <v/>
      </c>
      <c r="E4426" s="91" t="str">
        <f t="shared" si="275"/>
        <v/>
      </c>
      <c r="F4426" s="295"/>
      <c r="G4426" s="88" t="str">
        <f t="shared" si="273"/>
        <v/>
      </c>
      <c r="H4426" s="88" t="str">
        <f t="shared" si="274"/>
        <v/>
      </c>
    </row>
    <row r="4427" spans="2:8" ht="11.25" customHeight="1" x14ac:dyDescent="0.2">
      <c r="B4427" s="91"/>
      <c r="C4427" s="92"/>
      <c r="D4427" s="293" t="str">
        <f t="shared" si="272"/>
        <v/>
      </c>
      <c r="E4427" s="91" t="str">
        <f t="shared" si="275"/>
        <v/>
      </c>
      <c r="F4427" s="295"/>
      <c r="G4427" s="88" t="str">
        <f t="shared" si="273"/>
        <v/>
      </c>
      <c r="H4427" s="88" t="str">
        <f t="shared" si="274"/>
        <v/>
      </c>
    </row>
    <row r="4428" spans="2:8" ht="11.25" customHeight="1" x14ac:dyDescent="0.2">
      <c r="B4428" s="91"/>
      <c r="C4428" s="92"/>
      <c r="D4428" s="293" t="str">
        <f t="shared" si="272"/>
        <v/>
      </c>
      <c r="E4428" s="91" t="str">
        <f t="shared" si="275"/>
        <v/>
      </c>
      <c r="F4428" s="295"/>
      <c r="G4428" s="88" t="str">
        <f t="shared" si="273"/>
        <v/>
      </c>
      <c r="H4428" s="88" t="str">
        <f t="shared" si="274"/>
        <v/>
      </c>
    </row>
    <row r="4429" spans="2:8" ht="11.25" customHeight="1" x14ac:dyDescent="0.2">
      <c r="B4429" s="91"/>
      <c r="C4429" s="92"/>
      <c r="D4429" s="293" t="str">
        <f t="shared" si="272"/>
        <v/>
      </c>
      <c r="E4429" s="91" t="str">
        <f t="shared" si="275"/>
        <v/>
      </c>
      <c r="F4429" s="295"/>
      <c r="G4429" s="88" t="str">
        <f t="shared" si="273"/>
        <v/>
      </c>
      <c r="H4429" s="88" t="str">
        <f t="shared" si="274"/>
        <v/>
      </c>
    </row>
    <row r="4430" spans="2:8" ht="11.25" customHeight="1" x14ac:dyDescent="0.2">
      <c r="B4430" s="91"/>
      <c r="C4430" s="92"/>
      <c r="D4430" s="293" t="str">
        <f t="shared" si="272"/>
        <v/>
      </c>
      <c r="E4430" s="91" t="str">
        <f t="shared" si="275"/>
        <v/>
      </c>
      <c r="F4430" s="295"/>
      <c r="G4430" s="88" t="str">
        <f t="shared" si="273"/>
        <v/>
      </c>
      <c r="H4430" s="88" t="str">
        <f t="shared" si="274"/>
        <v/>
      </c>
    </row>
    <row r="4431" spans="2:8" ht="11.25" customHeight="1" x14ac:dyDescent="0.2">
      <c r="B4431" s="91"/>
      <c r="C4431" s="92"/>
      <c r="D4431" s="293" t="str">
        <f t="shared" si="272"/>
        <v/>
      </c>
      <c r="E4431" s="91" t="str">
        <f t="shared" si="275"/>
        <v/>
      </c>
      <c r="F4431" s="295"/>
      <c r="G4431" s="88" t="str">
        <f t="shared" si="273"/>
        <v/>
      </c>
      <c r="H4431" s="88" t="str">
        <f t="shared" si="274"/>
        <v/>
      </c>
    </row>
    <row r="4432" spans="2:8" ht="11.25" customHeight="1" x14ac:dyDescent="0.2">
      <c r="B4432" s="91"/>
      <c r="C4432" s="92"/>
      <c r="D4432" s="293" t="str">
        <f t="shared" si="272"/>
        <v/>
      </c>
      <c r="E4432" s="91" t="str">
        <f t="shared" si="275"/>
        <v/>
      </c>
      <c r="F4432" s="295"/>
      <c r="G4432" s="88" t="str">
        <f t="shared" si="273"/>
        <v/>
      </c>
      <c r="H4432" s="88" t="str">
        <f t="shared" si="274"/>
        <v/>
      </c>
    </row>
    <row r="4433" spans="2:8" ht="11.25" customHeight="1" x14ac:dyDescent="0.2">
      <c r="B4433" s="91"/>
      <c r="C4433" s="92"/>
      <c r="D4433" s="293" t="str">
        <f t="shared" si="272"/>
        <v/>
      </c>
      <c r="E4433" s="91" t="str">
        <f t="shared" si="275"/>
        <v/>
      </c>
      <c r="F4433" s="295"/>
      <c r="G4433" s="88" t="str">
        <f t="shared" si="273"/>
        <v/>
      </c>
      <c r="H4433" s="88" t="str">
        <f t="shared" si="274"/>
        <v/>
      </c>
    </row>
    <row r="4434" spans="2:8" ht="11.25" customHeight="1" x14ac:dyDescent="0.2">
      <c r="B4434" s="91"/>
      <c r="C4434" s="92"/>
      <c r="D4434" s="293" t="str">
        <f t="shared" si="272"/>
        <v/>
      </c>
      <c r="E4434" s="91" t="str">
        <f t="shared" si="275"/>
        <v/>
      </c>
      <c r="F4434" s="295"/>
      <c r="G4434" s="88" t="str">
        <f t="shared" si="273"/>
        <v/>
      </c>
      <c r="H4434" s="88" t="str">
        <f t="shared" si="274"/>
        <v/>
      </c>
    </row>
    <row r="4435" spans="2:8" ht="11.25" customHeight="1" x14ac:dyDescent="0.2">
      <c r="B4435" s="91"/>
      <c r="C4435" s="92"/>
      <c r="D4435" s="293" t="str">
        <f t="shared" si="272"/>
        <v/>
      </c>
      <c r="E4435" s="91" t="str">
        <f t="shared" si="275"/>
        <v/>
      </c>
      <c r="F4435" s="295"/>
      <c r="G4435" s="88" t="str">
        <f t="shared" si="273"/>
        <v/>
      </c>
      <c r="H4435" s="88" t="str">
        <f t="shared" si="274"/>
        <v/>
      </c>
    </row>
    <row r="4436" spans="2:8" ht="11.25" customHeight="1" x14ac:dyDescent="0.2">
      <c r="B4436" s="91"/>
      <c r="C4436" s="92"/>
      <c r="D4436" s="293" t="str">
        <f t="shared" si="272"/>
        <v/>
      </c>
      <c r="E4436" s="91" t="str">
        <f t="shared" si="275"/>
        <v/>
      </c>
      <c r="F4436" s="295"/>
      <c r="G4436" s="88" t="str">
        <f t="shared" si="273"/>
        <v/>
      </c>
      <c r="H4436" s="88" t="str">
        <f t="shared" si="274"/>
        <v/>
      </c>
    </row>
    <row r="4437" spans="2:8" ht="11.25" customHeight="1" x14ac:dyDescent="0.2">
      <c r="B4437" s="91"/>
      <c r="C4437" s="92"/>
      <c r="D4437" s="293" t="str">
        <f t="shared" si="272"/>
        <v/>
      </c>
      <c r="E4437" s="91" t="str">
        <f t="shared" si="275"/>
        <v/>
      </c>
      <c r="F4437" s="295"/>
      <c r="G4437" s="88" t="str">
        <f t="shared" si="273"/>
        <v/>
      </c>
      <c r="H4437" s="88" t="str">
        <f t="shared" si="274"/>
        <v/>
      </c>
    </row>
    <row r="4438" spans="2:8" ht="11.25" customHeight="1" x14ac:dyDescent="0.2">
      <c r="B4438" s="91"/>
      <c r="C4438" s="92"/>
      <c r="D4438" s="293" t="str">
        <f t="shared" si="272"/>
        <v/>
      </c>
      <c r="E4438" s="91" t="str">
        <f t="shared" si="275"/>
        <v/>
      </c>
      <c r="F4438" s="295"/>
      <c r="G4438" s="88" t="str">
        <f t="shared" si="273"/>
        <v/>
      </c>
      <c r="H4438" s="88" t="str">
        <f t="shared" si="274"/>
        <v/>
      </c>
    </row>
    <row r="4439" spans="2:8" ht="11.25" customHeight="1" x14ac:dyDescent="0.2">
      <c r="B4439" s="91"/>
      <c r="C4439" s="92"/>
      <c r="D4439" s="293" t="str">
        <f t="shared" si="272"/>
        <v/>
      </c>
      <c r="E4439" s="91" t="str">
        <f t="shared" si="275"/>
        <v/>
      </c>
      <c r="F4439" s="295"/>
      <c r="G4439" s="88" t="str">
        <f t="shared" si="273"/>
        <v/>
      </c>
      <c r="H4439" s="88" t="str">
        <f t="shared" si="274"/>
        <v/>
      </c>
    </row>
    <row r="4440" spans="2:8" ht="11.25" customHeight="1" x14ac:dyDescent="0.2">
      <c r="B4440" s="91"/>
      <c r="C4440" s="92"/>
      <c r="D4440" s="293" t="str">
        <f t="shared" ref="D4440:D4503" si="276">IF($B4440="","","SP_LASTSALEPRICE")</f>
        <v/>
      </c>
      <c r="E4440" s="91" t="str">
        <f t="shared" si="275"/>
        <v/>
      </c>
      <c r="F4440" s="295"/>
      <c r="G4440" s="88" t="str">
        <f t="shared" ref="G4440:G4503" si="277">IF(OR($C4440="",$C4441=""),"",IFERROR((C4440/C4441-1)*100,0))</f>
        <v/>
      </c>
      <c r="H4440" s="88" t="str">
        <f t="shared" ref="H4440:H4503" si="278">IF(OR($F4440="",$F4441=""),"",IFERROR((F4440/F4441-1)*100,0))</f>
        <v/>
      </c>
    </row>
    <row r="4441" spans="2:8" ht="11.25" customHeight="1" x14ac:dyDescent="0.2">
      <c r="B4441" s="91"/>
      <c r="C4441" s="92"/>
      <c r="D4441" s="293" t="str">
        <f t="shared" si="276"/>
        <v/>
      </c>
      <c r="E4441" s="91" t="str">
        <f t="shared" ref="E4441:E4504" si="279">IF($B4441="","",IF(WEEKDAY($B4441,11)=6,$B4441-1,IF(WEEKDAY($B4441,11)=7,$B4441-2,$B4441)))</f>
        <v/>
      </c>
      <c r="F4441" s="295"/>
      <c r="G4441" s="88" t="str">
        <f t="shared" si="277"/>
        <v/>
      </c>
      <c r="H4441" s="88" t="str">
        <f t="shared" si="278"/>
        <v/>
      </c>
    </row>
    <row r="4442" spans="2:8" ht="11.25" customHeight="1" x14ac:dyDescent="0.2">
      <c r="B4442" s="91"/>
      <c r="C4442" s="92"/>
      <c r="D4442" s="293" t="str">
        <f t="shared" si="276"/>
        <v/>
      </c>
      <c r="E4442" s="91" t="str">
        <f t="shared" si="279"/>
        <v/>
      </c>
      <c r="F4442" s="295"/>
      <c r="G4442" s="88" t="str">
        <f t="shared" si="277"/>
        <v/>
      </c>
      <c r="H4442" s="88" t="str">
        <f t="shared" si="278"/>
        <v/>
      </c>
    </row>
    <row r="4443" spans="2:8" ht="11.25" customHeight="1" x14ac:dyDescent="0.2">
      <c r="B4443" s="91"/>
      <c r="C4443" s="92"/>
      <c r="D4443" s="293" t="str">
        <f t="shared" si="276"/>
        <v/>
      </c>
      <c r="E4443" s="91" t="str">
        <f t="shared" si="279"/>
        <v/>
      </c>
      <c r="F4443" s="295"/>
      <c r="G4443" s="88" t="str">
        <f t="shared" si="277"/>
        <v/>
      </c>
      <c r="H4443" s="88" t="str">
        <f t="shared" si="278"/>
        <v/>
      </c>
    </row>
    <row r="4444" spans="2:8" ht="11.25" customHeight="1" x14ac:dyDescent="0.2">
      <c r="B4444" s="91"/>
      <c r="C4444" s="92"/>
      <c r="D4444" s="293" t="str">
        <f t="shared" si="276"/>
        <v/>
      </c>
      <c r="E4444" s="91" t="str">
        <f t="shared" si="279"/>
        <v/>
      </c>
      <c r="F4444" s="295"/>
      <c r="G4444" s="88" t="str">
        <f t="shared" si="277"/>
        <v/>
      </c>
      <c r="H4444" s="88" t="str">
        <f t="shared" si="278"/>
        <v/>
      </c>
    </row>
    <row r="4445" spans="2:8" ht="11.25" customHeight="1" x14ac:dyDescent="0.2">
      <c r="B4445" s="91"/>
      <c r="C4445" s="92"/>
      <c r="D4445" s="293" t="str">
        <f t="shared" si="276"/>
        <v/>
      </c>
      <c r="E4445" s="91" t="str">
        <f t="shared" si="279"/>
        <v/>
      </c>
      <c r="F4445" s="295"/>
      <c r="G4445" s="88" t="str">
        <f t="shared" si="277"/>
        <v/>
      </c>
      <c r="H4445" s="88" t="str">
        <f t="shared" si="278"/>
        <v/>
      </c>
    </row>
    <row r="4446" spans="2:8" ht="11.25" customHeight="1" x14ac:dyDescent="0.2">
      <c r="B4446" s="91"/>
      <c r="C4446" s="92"/>
      <c r="D4446" s="293" t="str">
        <f t="shared" si="276"/>
        <v/>
      </c>
      <c r="E4446" s="91" t="str">
        <f t="shared" si="279"/>
        <v/>
      </c>
      <c r="F4446" s="295"/>
      <c r="G4446" s="88" t="str">
        <f t="shared" si="277"/>
        <v/>
      </c>
      <c r="H4446" s="88" t="str">
        <f t="shared" si="278"/>
        <v/>
      </c>
    </row>
    <row r="4447" spans="2:8" ht="11.25" customHeight="1" x14ac:dyDescent="0.2">
      <c r="B4447" s="91"/>
      <c r="C4447" s="92"/>
      <c r="D4447" s="293" t="str">
        <f t="shared" si="276"/>
        <v/>
      </c>
      <c r="E4447" s="91" t="str">
        <f t="shared" si="279"/>
        <v/>
      </c>
      <c r="F4447" s="295"/>
      <c r="G4447" s="88" t="str">
        <f t="shared" si="277"/>
        <v/>
      </c>
      <c r="H4447" s="88" t="str">
        <f t="shared" si="278"/>
        <v/>
      </c>
    </row>
    <row r="4448" spans="2:8" ht="11.25" customHeight="1" x14ac:dyDescent="0.2">
      <c r="B4448" s="91"/>
      <c r="C4448" s="92"/>
      <c r="D4448" s="293" t="str">
        <f t="shared" si="276"/>
        <v/>
      </c>
      <c r="E4448" s="91" t="str">
        <f t="shared" si="279"/>
        <v/>
      </c>
      <c r="F4448" s="295"/>
      <c r="G4448" s="88" t="str">
        <f t="shared" si="277"/>
        <v/>
      </c>
      <c r="H4448" s="88" t="str">
        <f t="shared" si="278"/>
        <v/>
      </c>
    </row>
    <row r="4449" spans="2:8" ht="11.25" customHeight="1" x14ac:dyDescent="0.2">
      <c r="B4449" s="91"/>
      <c r="C4449" s="92"/>
      <c r="D4449" s="293" t="str">
        <f t="shared" si="276"/>
        <v/>
      </c>
      <c r="E4449" s="91" t="str">
        <f t="shared" si="279"/>
        <v/>
      </c>
      <c r="F4449" s="295"/>
      <c r="G4449" s="88" t="str">
        <f t="shared" si="277"/>
        <v/>
      </c>
      <c r="H4449" s="88" t="str">
        <f t="shared" si="278"/>
        <v/>
      </c>
    </row>
    <row r="4450" spans="2:8" ht="11.25" customHeight="1" x14ac:dyDescent="0.2">
      <c r="B4450" s="91"/>
      <c r="C4450" s="92"/>
      <c r="D4450" s="293" t="str">
        <f t="shared" si="276"/>
        <v/>
      </c>
      <c r="E4450" s="91" t="str">
        <f t="shared" si="279"/>
        <v/>
      </c>
      <c r="F4450" s="295"/>
      <c r="G4450" s="88" t="str">
        <f t="shared" si="277"/>
        <v/>
      </c>
      <c r="H4450" s="88" t="str">
        <f t="shared" si="278"/>
        <v/>
      </c>
    </row>
    <row r="4451" spans="2:8" ht="11.25" customHeight="1" x14ac:dyDescent="0.2">
      <c r="B4451" s="91"/>
      <c r="C4451" s="92"/>
      <c r="D4451" s="293" t="str">
        <f t="shared" si="276"/>
        <v/>
      </c>
      <c r="E4451" s="91" t="str">
        <f t="shared" si="279"/>
        <v/>
      </c>
      <c r="F4451" s="295"/>
      <c r="G4451" s="88" t="str">
        <f t="shared" si="277"/>
        <v/>
      </c>
      <c r="H4451" s="88" t="str">
        <f t="shared" si="278"/>
        <v/>
      </c>
    </row>
    <row r="4452" spans="2:8" ht="11.25" customHeight="1" x14ac:dyDescent="0.2">
      <c r="B4452" s="91"/>
      <c r="C4452" s="92"/>
      <c r="D4452" s="293" t="str">
        <f t="shared" si="276"/>
        <v/>
      </c>
      <c r="E4452" s="91" t="str">
        <f t="shared" si="279"/>
        <v/>
      </c>
      <c r="F4452" s="295"/>
      <c r="G4452" s="88" t="str">
        <f t="shared" si="277"/>
        <v/>
      </c>
      <c r="H4452" s="88" t="str">
        <f t="shared" si="278"/>
        <v/>
      </c>
    </row>
    <row r="4453" spans="2:8" ht="11.25" customHeight="1" x14ac:dyDescent="0.2">
      <c r="B4453" s="91"/>
      <c r="C4453" s="92"/>
      <c r="D4453" s="293" t="str">
        <f t="shared" si="276"/>
        <v/>
      </c>
      <c r="E4453" s="91" t="str">
        <f t="shared" si="279"/>
        <v/>
      </c>
      <c r="F4453" s="295"/>
      <c r="G4453" s="88" t="str">
        <f t="shared" si="277"/>
        <v/>
      </c>
      <c r="H4453" s="88" t="str">
        <f t="shared" si="278"/>
        <v/>
      </c>
    </row>
    <row r="4454" spans="2:8" ht="11.25" customHeight="1" x14ac:dyDescent="0.2">
      <c r="B4454" s="91"/>
      <c r="C4454" s="92"/>
      <c r="D4454" s="293" t="str">
        <f t="shared" si="276"/>
        <v/>
      </c>
      <c r="E4454" s="91" t="str">
        <f t="shared" si="279"/>
        <v/>
      </c>
      <c r="F4454" s="295"/>
      <c r="G4454" s="88" t="str">
        <f t="shared" si="277"/>
        <v/>
      </c>
      <c r="H4454" s="88" t="str">
        <f t="shared" si="278"/>
        <v/>
      </c>
    </row>
    <row r="4455" spans="2:8" ht="11.25" customHeight="1" x14ac:dyDescent="0.2">
      <c r="B4455" s="91"/>
      <c r="C4455" s="92"/>
      <c r="D4455" s="293" t="str">
        <f t="shared" si="276"/>
        <v/>
      </c>
      <c r="E4455" s="91" t="str">
        <f t="shared" si="279"/>
        <v/>
      </c>
      <c r="F4455" s="295"/>
      <c r="G4455" s="88" t="str">
        <f t="shared" si="277"/>
        <v/>
      </c>
      <c r="H4455" s="88" t="str">
        <f t="shared" si="278"/>
        <v/>
      </c>
    </row>
    <row r="4456" spans="2:8" ht="11.25" customHeight="1" x14ac:dyDescent="0.2">
      <c r="B4456" s="91"/>
      <c r="C4456" s="92"/>
      <c r="D4456" s="293" t="str">
        <f t="shared" si="276"/>
        <v/>
      </c>
      <c r="E4456" s="91" t="str">
        <f t="shared" si="279"/>
        <v/>
      </c>
      <c r="F4456" s="295"/>
      <c r="G4456" s="88" t="str">
        <f t="shared" si="277"/>
        <v/>
      </c>
      <c r="H4456" s="88" t="str">
        <f t="shared" si="278"/>
        <v/>
      </c>
    </row>
    <row r="4457" spans="2:8" ht="11.25" customHeight="1" x14ac:dyDescent="0.2">
      <c r="B4457" s="91"/>
      <c r="C4457" s="92"/>
      <c r="D4457" s="293" t="str">
        <f t="shared" si="276"/>
        <v/>
      </c>
      <c r="E4457" s="91" t="str">
        <f t="shared" si="279"/>
        <v/>
      </c>
      <c r="F4457" s="295"/>
      <c r="G4457" s="88" t="str">
        <f t="shared" si="277"/>
        <v/>
      </c>
      <c r="H4457" s="88" t="str">
        <f t="shared" si="278"/>
        <v/>
      </c>
    </row>
    <row r="4458" spans="2:8" ht="11.25" customHeight="1" x14ac:dyDescent="0.2">
      <c r="B4458" s="91"/>
      <c r="C4458" s="92"/>
      <c r="D4458" s="293" t="str">
        <f t="shared" si="276"/>
        <v/>
      </c>
      <c r="E4458" s="91" t="str">
        <f t="shared" si="279"/>
        <v/>
      </c>
      <c r="F4458" s="295"/>
      <c r="G4458" s="88" t="str">
        <f t="shared" si="277"/>
        <v/>
      </c>
      <c r="H4458" s="88" t="str">
        <f t="shared" si="278"/>
        <v/>
      </c>
    </row>
    <row r="4459" spans="2:8" ht="11.25" customHeight="1" x14ac:dyDescent="0.2">
      <c r="B4459" s="91"/>
      <c r="C4459" s="92"/>
      <c r="D4459" s="293" t="str">
        <f t="shared" si="276"/>
        <v/>
      </c>
      <c r="E4459" s="91" t="str">
        <f t="shared" si="279"/>
        <v/>
      </c>
      <c r="F4459" s="295"/>
      <c r="G4459" s="88" t="str">
        <f t="shared" si="277"/>
        <v/>
      </c>
      <c r="H4459" s="88" t="str">
        <f t="shared" si="278"/>
        <v/>
      </c>
    </row>
    <row r="4460" spans="2:8" ht="11.25" customHeight="1" x14ac:dyDescent="0.2">
      <c r="B4460" s="91"/>
      <c r="C4460" s="92"/>
      <c r="D4460" s="293" t="str">
        <f t="shared" si="276"/>
        <v/>
      </c>
      <c r="E4460" s="91" t="str">
        <f t="shared" si="279"/>
        <v/>
      </c>
      <c r="F4460" s="295"/>
      <c r="G4460" s="88" t="str">
        <f t="shared" si="277"/>
        <v/>
      </c>
      <c r="H4460" s="88" t="str">
        <f t="shared" si="278"/>
        <v/>
      </c>
    </row>
    <row r="4461" spans="2:8" ht="11.25" customHeight="1" x14ac:dyDescent="0.2">
      <c r="B4461" s="91"/>
      <c r="C4461" s="92"/>
      <c r="D4461" s="293" t="str">
        <f t="shared" si="276"/>
        <v/>
      </c>
      <c r="E4461" s="91" t="str">
        <f t="shared" si="279"/>
        <v/>
      </c>
      <c r="F4461" s="295"/>
      <c r="G4461" s="88" t="str">
        <f t="shared" si="277"/>
        <v/>
      </c>
      <c r="H4461" s="88" t="str">
        <f t="shared" si="278"/>
        <v/>
      </c>
    </row>
    <row r="4462" spans="2:8" ht="11.25" customHeight="1" x14ac:dyDescent="0.2">
      <c r="B4462" s="91"/>
      <c r="C4462" s="92"/>
      <c r="D4462" s="293" t="str">
        <f t="shared" si="276"/>
        <v/>
      </c>
      <c r="E4462" s="91" t="str">
        <f t="shared" si="279"/>
        <v/>
      </c>
      <c r="F4462" s="295"/>
      <c r="G4462" s="88" t="str">
        <f t="shared" si="277"/>
        <v/>
      </c>
      <c r="H4462" s="88" t="str">
        <f t="shared" si="278"/>
        <v/>
      </c>
    </row>
    <row r="4463" spans="2:8" ht="11.25" customHeight="1" x14ac:dyDescent="0.2">
      <c r="B4463" s="91"/>
      <c r="C4463" s="92"/>
      <c r="D4463" s="293" t="str">
        <f t="shared" si="276"/>
        <v/>
      </c>
      <c r="E4463" s="91" t="str">
        <f t="shared" si="279"/>
        <v/>
      </c>
      <c r="F4463" s="295"/>
      <c r="G4463" s="88" t="str">
        <f t="shared" si="277"/>
        <v/>
      </c>
      <c r="H4463" s="88" t="str">
        <f t="shared" si="278"/>
        <v/>
      </c>
    </row>
    <row r="4464" spans="2:8" ht="11.25" customHeight="1" x14ac:dyDescent="0.2">
      <c r="B4464" s="91"/>
      <c r="C4464" s="92"/>
      <c r="D4464" s="293" t="str">
        <f t="shared" si="276"/>
        <v/>
      </c>
      <c r="E4464" s="91" t="str">
        <f t="shared" si="279"/>
        <v/>
      </c>
      <c r="F4464" s="295"/>
      <c r="G4464" s="88" t="str">
        <f t="shared" si="277"/>
        <v/>
      </c>
      <c r="H4464" s="88" t="str">
        <f t="shared" si="278"/>
        <v/>
      </c>
    </row>
    <row r="4465" spans="2:8" ht="11.25" customHeight="1" x14ac:dyDescent="0.2">
      <c r="B4465" s="91"/>
      <c r="C4465" s="92"/>
      <c r="D4465" s="293" t="str">
        <f t="shared" si="276"/>
        <v/>
      </c>
      <c r="E4465" s="91" t="str">
        <f t="shared" si="279"/>
        <v/>
      </c>
      <c r="F4465" s="295"/>
      <c r="G4465" s="88" t="str">
        <f t="shared" si="277"/>
        <v/>
      </c>
      <c r="H4465" s="88" t="str">
        <f t="shared" si="278"/>
        <v/>
      </c>
    </row>
    <row r="4466" spans="2:8" ht="11.25" customHeight="1" x14ac:dyDescent="0.2">
      <c r="B4466" s="91"/>
      <c r="C4466" s="92"/>
      <c r="D4466" s="293" t="str">
        <f t="shared" si="276"/>
        <v/>
      </c>
      <c r="E4466" s="91" t="str">
        <f t="shared" si="279"/>
        <v/>
      </c>
      <c r="F4466" s="295"/>
      <c r="G4466" s="88" t="str">
        <f t="shared" si="277"/>
        <v/>
      </c>
      <c r="H4466" s="88" t="str">
        <f t="shared" si="278"/>
        <v/>
      </c>
    </row>
    <row r="4467" spans="2:8" ht="11.25" customHeight="1" x14ac:dyDescent="0.2">
      <c r="B4467" s="91"/>
      <c r="C4467" s="92"/>
      <c r="D4467" s="293" t="str">
        <f t="shared" si="276"/>
        <v/>
      </c>
      <c r="E4467" s="91" t="str">
        <f t="shared" si="279"/>
        <v/>
      </c>
      <c r="F4467" s="295"/>
      <c r="G4467" s="88" t="str">
        <f t="shared" si="277"/>
        <v/>
      </c>
      <c r="H4467" s="88" t="str">
        <f t="shared" si="278"/>
        <v/>
      </c>
    </row>
    <row r="4468" spans="2:8" ht="11.25" customHeight="1" x14ac:dyDescent="0.2">
      <c r="B4468" s="91"/>
      <c r="C4468" s="92"/>
      <c r="D4468" s="293" t="str">
        <f t="shared" si="276"/>
        <v/>
      </c>
      <c r="E4468" s="91" t="str">
        <f t="shared" si="279"/>
        <v/>
      </c>
      <c r="F4468" s="295"/>
      <c r="G4468" s="88" t="str">
        <f t="shared" si="277"/>
        <v/>
      </c>
      <c r="H4468" s="88" t="str">
        <f t="shared" si="278"/>
        <v/>
      </c>
    </row>
    <row r="4469" spans="2:8" ht="11.25" customHeight="1" x14ac:dyDescent="0.2">
      <c r="B4469" s="91"/>
      <c r="C4469" s="92"/>
      <c r="D4469" s="293" t="str">
        <f t="shared" si="276"/>
        <v/>
      </c>
      <c r="E4469" s="91" t="str">
        <f t="shared" si="279"/>
        <v/>
      </c>
      <c r="F4469" s="295"/>
      <c r="G4469" s="88" t="str">
        <f t="shared" si="277"/>
        <v/>
      </c>
      <c r="H4469" s="88" t="str">
        <f t="shared" si="278"/>
        <v/>
      </c>
    </row>
    <row r="4470" spans="2:8" ht="11.25" customHeight="1" x14ac:dyDescent="0.2">
      <c r="B4470" s="91"/>
      <c r="C4470" s="92"/>
      <c r="D4470" s="293" t="str">
        <f t="shared" si="276"/>
        <v/>
      </c>
      <c r="E4470" s="91" t="str">
        <f t="shared" si="279"/>
        <v/>
      </c>
      <c r="F4470" s="295"/>
      <c r="G4470" s="88" t="str">
        <f t="shared" si="277"/>
        <v/>
      </c>
      <c r="H4470" s="88" t="str">
        <f t="shared" si="278"/>
        <v/>
      </c>
    </row>
    <row r="4471" spans="2:8" ht="11.25" customHeight="1" x14ac:dyDescent="0.2">
      <c r="B4471" s="91"/>
      <c r="C4471" s="92"/>
      <c r="D4471" s="293" t="str">
        <f t="shared" si="276"/>
        <v/>
      </c>
      <c r="E4471" s="91" t="str">
        <f t="shared" si="279"/>
        <v/>
      </c>
      <c r="F4471" s="295"/>
      <c r="G4471" s="88" t="str">
        <f t="shared" si="277"/>
        <v/>
      </c>
      <c r="H4471" s="88" t="str">
        <f t="shared" si="278"/>
        <v/>
      </c>
    </row>
    <row r="4472" spans="2:8" ht="11.25" customHeight="1" x14ac:dyDescent="0.2">
      <c r="B4472" s="91"/>
      <c r="C4472" s="92"/>
      <c r="D4472" s="293" t="str">
        <f t="shared" si="276"/>
        <v/>
      </c>
      <c r="E4472" s="91" t="str">
        <f t="shared" si="279"/>
        <v/>
      </c>
      <c r="F4472" s="295"/>
      <c r="G4472" s="88" t="str">
        <f t="shared" si="277"/>
        <v/>
      </c>
      <c r="H4472" s="88" t="str">
        <f t="shared" si="278"/>
        <v/>
      </c>
    </row>
    <row r="4473" spans="2:8" ht="11.25" customHeight="1" x14ac:dyDescent="0.2">
      <c r="B4473" s="91"/>
      <c r="C4473" s="92"/>
      <c r="D4473" s="293" t="str">
        <f t="shared" si="276"/>
        <v/>
      </c>
      <c r="E4473" s="91" t="str">
        <f t="shared" si="279"/>
        <v/>
      </c>
      <c r="F4473" s="295"/>
      <c r="G4473" s="88" t="str">
        <f t="shared" si="277"/>
        <v/>
      </c>
      <c r="H4473" s="88" t="str">
        <f t="shared" si="278"/>
        <v/>
      </c>
    </row>
    <row r="4474" spans="2:8" ht="11.25" customHeight="1" x14ac:dyDescent="0.2">
      <c r="B4474" s="91"/>
      <c r="C4474" s="92"/>
      <c r="D4474" s="293" t="str">
        <f t="shared" si="276"/>
        <v/>
      </c>
      <c r="E4474" s="91" t="str">
        <f t="shared" si="279"/>
        <v/>
      </c>
      <c r="F4474" s="295"/>
      <c r="G4474" s="88" t="str">
        <f t="shared" si="277"/>
        <v/>
      </c>
      <c r="H4474" s="88" t="str">
        <f t="shared" si="278"/>
        <v/>
      </c>
    </row>
    <row r="4475" spans="2:8" ht="11.25" customHeight="1" x14ac:dyDescent="0.2">
      <c r="B4475" s="91"/>
      <c r="C4475" s="92"/>
      <c r="D4475" s="293" t="str">
        <f t="shared" si="276"/>
        <v/>
      </c>
      <c r="E4475" s="91" t="str">
        <f t="shared" si="279"/>
        <v/>
      </c>
      <c r="F4475" s="295"/>
      <c r="G4475" s="88" t="str">
        <f t="shared" si="277"/>
        <v/>
      </c>
      <c r="H4475" s="88" t="str">
        <f t="shared" si="278"/>
        <v/>
      </c>
    </row>
    <row r="4476" spans="2:8" ht="11.25" customHeight="1" x14ac:dyDescent="0.2">
      <c r="B4476" s="91"/>
      <c r="C4476" s="92"/>
      <c r="D4476" s="293" t="str">
        <f t="shared" si="276"/>
        <v/>
      </c>
      <c r="E4476" s="91" t="str">
        <f t="shared" si="279"/>
        <v/>
      </c>
      <c r="F4476" s="295"/>
      <c r="G4476" s="88" t="str">
        <f t="shared" si="277"/>
        <v/>
      </c>
      <c r="H4476" s="88" t="str">
        <f t="shared" si="278"/>
        <v/>
      </c>
    </row>
    <row r="4477" spans="2:8" ht="11.25" customHeight="1" x14ac:dyDescent="0.2">
      <c r="B4477" s="91"/>
      <c r="C4477" s="92"/>
      <c r="D4477" s="293" t="str">
        <f t="shared" si="276"/>
        <v/>
      </c>
      <c r="E4477" s="91" t="str">
        <f t="shared" si="279"/>
        <v/>
      </c>
      <c r="F4477" s="295"/>
      <c r="G4477" s="88" t="str">
        <f t="shared" si="277"/>
        <v/>
      </c>
      <c r="H4477" s="88" t="str">
        <f t="shared" si="278"/>
        <v/>
      </c>
    </row>
    <row r="4478" spans="2:8" ht="11.25" customHeight="1" x14ac:dyDescent="0.2">
      <c r="B4478" s="91"/>
      <c r="C4478" s="92"/>
      <c r="D4478" s="293" t="str">
        <f t="shared" si="276"/>
        <v/>
      </c>
      <c r="E4478" s="91" t="str">
        <f t="shared" si="279"/>
        <v/>
      </c>
      <c r="F4478" s="295"/>
      <c r="G4478" s="88" t="str">
        <f t="shared" si="277"/>
        <v/>
      </c>
      <c r="H4478" s="88" t="str">
        <f t="shared" si="278"/>
        <v/>
      </c>
    </row>
    <row r="4479" spans="2:8" ht="11.25" customHeight="1" x14ac:dyDescent="0.2">
      <c r="B4479" s="91"/>
      <c r="C4479" s="92"/>
      <c r="D4479" s="293" t="str">
        <f t="shared" si="276"/>
        <v/>
      </c>
      <c r="E4479" s="91" t="str">
        <f t="shared" si="279"/>
        <v/>
      </c>
      <c r="F4479" s="295"/>
      <c r="G4479" s="88" t="str">
        <f t="shared" si="277"/>
        <v/>
      </c>
      <c r="H4479" s="88" t="str">
        <f t="shared" si="278"/>
        <v/>
      </c>
    </row>
    <row r="4480" spans="2:8" ht="11.25" customHeight="1" x14ac:dyDescent="0.2">
      <c r="B4480" s="91"/>
      <c r="C4480" s="92"/>
      <c r="D4480" s="293" t="str">
        <f t="shared" si="276"/>
        <v/>
      </c>
      <c r="E4480" s="91" t="str">
        <f t="shared" si="279"/>
        <v/>
      </c>
      <c r="F4480" s="295"/>
      <c r="G4480" s="88" t="str">
        <f t="shared" si="277"/>
        <v/>
      </c>
      <c r="H4480" s="88" t="str">
        <f t="shared" si="278"/>
        <v/>
      </c>
    </row>
    <row r="4481" spans="2:8" ht="11.25" customHeight="1" x14ac:dyDescent="0.2">
      <c r="B4481" s="91"/>
      <c r="C4481" s="92"/>
      <c r="D4481" s="293" t="str">
        <f t="shared" si="276"/>
        <v/>
      </c>
      <c r="E4481" s="91" t="str">
        <f t="shared" si="279"/>
        <v/>
      </c>
      <c r="F4481" s="295"/>
      <c r="G4481" s="88" t="str">
        <f t="shared" si="277"/>
        <v/>
      </c>
      <c r="H4481" s="88" t="str">
        <f t="shared" si="278"/>
        <v/>
      </c>
    </row>
    <row r="4482" spans="2:8" ht="11.25" customHeight="1" x14ac:dyDescent="0.2">
      <c r="B4482" s="91"/>
      <c r="C4482" s="92"/>
      <c r="D4482" s="293" t="str">
        <f t="shared" si="276"/>
        <v/>
      </c>
      <c r="E4482" s="91" t="str">
        <f t="shared" si="279"/>
        <v/>
      </c>
      <c r="F4482" s="295"/>
      <c r="G4482" s="88" t="str">
        <f t="shared" si="277"/>
        <v/>
      </c>
      <c r="H4482" s="88" t="str">
        <f t="shared" si="278"/>
        <v/>
      </c>
    </row>
    <row r="4483" spans="2:8" ht="11.25" customHeight="1" x14ac:dyDescent="0.2">
      <c r="B4483" s="91"/>
      <c r="C4483" s="92"/>
      <c r="D4483" s="293" t="str">
        <f t="shared" si="276"/>
        <v/>
      </c>
      <c r="E4483" s="91" t="str">
        <f t="shared" si="279"/>
        <v/>
      </c>
      <c r="F4483" s="295"/>
      <c r="G4483" s="88" t="str">
        <f t="shared" si="277"/>
        <v/>
      </c>
      <c r="H4483" s="88" t="str">
        <f t="shared" si="278"/>
        <v/>
      </c>
    </row>
    <row r="4484" spans="2:8" ht="11.25" customHeight="1" x14ac:dyDescent="0.2">
      <c r="B4484" s="91"/>
      <c r="C4484" s="92"/>
      <c r="D4484" s="293" t="str">
        <f t="shared" si="276"/>
        <v/>
      </c>
      <c r="E4484" s="91" t="str">
        <f t="shared" si="279"/>
        <v/>
      </c>
      <c r="F4484" s="295"/>
      <c r="G4484" s="88" t="str">
        <f t="shared" si="277"/>
        <v/>
      </c>
      <c r="H4484" s="88" t="str">
        <f t="shared" si="278"/>
        <v/>
      </c>
    </row>
    <row r="4485" spans="2:8" ht="11.25" customHeight="1" x14ac:dyDescent="0.2">
      <c r="B4485" s="91"/>
      <c r="C4485" s="92"/>
      <c r="D4485" s="293" t="str">
        <f t="shared" si="276"/>
        <v/>
      </c>
      <c r="E4485" s="91" t="str">
        <f t="shared" si="279"/>
        <v/>
      </c>
      <c r="F4485" s="295"/>
      <c r="G4485" s="88" t="str">
        <f t="shared" si="277"/>
        <v/>
      </c>
      <c r="H4485" s="88" t="str">
        <f t="shared" si="278"/>
        <v/>
      </c>
    </row>
    <row r="4486" spans="2:8" ht="11.25" customHeight="1" x14ac:dyDescent="0.2">
      <c r="B4486" s="91"/>
      <c r="C4486" s="92"/>
      <c r="D4486" s="293" t="str">
        <f t="shared" si="276"/>
        <v/>
      </c>
      <c r="E4486" s="91" t="str">
        <f t="shared" si="279"/>
        <v/>
      </c>
      <c r="F4486" s="295"/>
      <c r="G4486" s="88" t="str">
        <f t="shared" si="277"/>
        <v/>
      </c>
      <c r="H4486" s="88" t="str">
        <f t="shared" si="278"/>
        <v/>
      </c>
    </row>
    <row r="4487" spans="2:8" ht="11.25" customHeight="1" x14ac:dyDescent="0.2">
      <c r="B4487" s="91"/>
      <c r="C4487" s="92"/>
      <c r="D4487" s="293" t="str">
        <f t="shared" si="276"/>
        <v/>
      </c>
      <c r="E4487" s="91" t="str">
        <f t="shared" si="279"/>
        <v/>
      </c>
      <c r="F4487" s="295"/>
      <c r="G4487" s="88" t="str">
        <f t="shared" si="277"/>
        <v/>
      </c>
      <c r="H4487" s="88" t="str">
        <f t="shared" si="278"/>
        <v/>
      </c>
    </row>
    <row r="4488" spans="2:8" ht="11.25" customHeight="1" x14ac:dyDescent="0.2">
      <c r="B4488" s="91"/>
      <c r="C4488" s="92"/>
      <c r="D4488" s="293" t="str">
        <f t="shared" si="276"/>
        <v/>
      </c>
      <c r="E4488" s="91" t="str">
        <f t="shared" si="279"/>
        <v/>
      </c>
      <c r="F4488" s="295"/>
      <c r="G4488" s="88" t="str">
        <f t="shared" si="277"/>
        <v/>
      </c>
      <c r="H4488" s="88" t="str">
        <f t="shared" si="278"/>
        <v/>
      </c>
    </row>
    <row r="4489" spans="2:8" ht="11.25" customHeight="1" x14ac:dyDescent="0.2">
      <c r="B4489" s="91"/>
      <c r="C4489" s="92"/>
      <c r="D4489" s="293" t="str">
        <f t="shared" si="276"/>
        <v/>
      </c>
      <c r="E4489" s="91" t="str">
        <f t="shared" si="279"/>
        <v/>
      </c>
      <c r="F4489" s="295"/>
      <c r="G4489" s="88" t="str">
        <f t="shared" si="277"/>
        <v/>
      </c>
      <c r="H4489" s="88" t="str">
        <f t="shared" si="278"/>
        <v/>
      </c>
    </row>
    <row r="4490" spans="2:8" ht="11.25" customHeight="1" x14ac:dyDescent="0.2">
      <c r="B4490" s="91"/>
      <c r="C4490" s="92"/>
      <c r="D4490" s="293" t="str">
        <f t="shared" si="276"/>
        <v/>
      </c>
      <c r="E4490" s="91" t="str">
        <f t="shared" si="279"/>
        <v/>
      </c>
      <c r="F4490" s="295"/>
      <c r="G4490" s="88" t="str">
        <f t="shared" si="277"/>
        <v/>
      </c>
      <c r="H4490" s="88" t="str">
        <f t="shared" si="278"/>
        <v/>
      </c>
    </row>
    <row r="4491" spans="2:8" ht="11.25" customHeight="1" x14ac:dyDescent="0.2">
      <c r="B4491" s="91"/>
      <c r="C4491" s="92"/>
      <c r="D4491" s="293" t="str">
        <f t="shared" si="276"/>
        <v/>
      </c>
      <c r="E4491" s="91" t="str">
        <f t="shared" si="279"/>
        <v/>
      </c>
      <c r="F4491" s="295"/>
      <c r="G4491" s="88" t="str">
        <f t="shared" si="277"/>
        <v/>
      </c>
      <c r="H4491" s="88" t="str">
        <f t="shared" si="278"/>
        <v/>
      </c>
    </row>
    <row r="4492" spans="2:8" ht="11.25" customHeight="1" x14ac:dyDescent="0.2">
      <c r="B4492" s="91"/>
      <c r="C4492" s="92"/>
      <c r="D4492" s="293" t="str">
        <f t="shared" si="276"/>
        <v/>
      </c>
      <c r="E4492" s="91" t="str">
        <f t="shared" si="279"/>
        <v/>
      </c>
      <c r="F4492" s="295"/>
      <c r="G4492" s="88" t="str">
        <f t="shared" si="277"/>
        <v/>
      </c>
      <c r="H4492" s="88" t="str">
        <f t="shared" si="278"/>
        <v/>
      </c>
    </row>
    <row r="4493" spans="2:8" ht="11.25" customHeight="1" x14ac:dyDescent="0.2">
      <c r="B4493" s="91"/>
      <c r="C4493" s="92"/>
      <c r="D4493" s="293" t="str">
        <f t="shared" si="276"/>
        <v/>
      </c>
      <c r="E4493" s="91" t="str">
        <f t="shared" si="279"/>
        <v/>
      </c>
      <c r="F4493" s="295"/>
      <c r="G4493" s="88" t="str">
        <f t="shared" si="277"/>
        <v/>
      </c>
      <c r="H4493" s="88" t="str">
        <f t="shared" si="278"/>
        <v/>
      </c>
    </row>
    <row r="4494" spans="2:8" ht="11.25" customHeight="1" x14ac:dyDescent="0.2">
      <c r="B4494" s="91"/>
      <c r="C4494" s="92"/>
      <c r="D4494" s="293" t="str">
        <f t="shared" si="276"/>
        <v/>
      </c>
      <c r="E4494" s="91" t="str">
        <f t="shared" si="279"/>
        <v/>
      </c>
      <c r="F4494" s="295"/>
      <c r="G4494" s="88" t="str">
        <f t="shared" si="277"/>
        <v/>
      </c>
      <c r="H4494" s="88" t="str">
        <f t="shared" si="278"/>
        <v/>
      </c>
    </row>
    <row r="4495" spans="2:8" ht="11.25" customHeight="1" x14ac:dyDescent="0.2">
      <c r="B4495" s="91"/>
      <c r="C4495" s="92"/>
      <c r="D4495" s="293" t="str">
        <f t="shared" si="276"/>
        <v/>
      </c>
      <c r="E4495" s="91" t="str">
        <f t="shared" si="279"/>
        <v/>
      </c>
      <c r="F4495" s="295"/>
      <c r="G4495" s="88" t="str">
        <f t="shared" si="277"/>
        <v/>
      </c>
      <c r="H4495" s="88" t="str">
        <f t="shared" si="278"/>
        <v/>
      </c>
    </row>
    <row r="4496" spans="2:8" ht="11.25" customHeight="1" x14ac:dyDescent="0.2">
      <c r="B4496" s="91"/>
      <c r="C4496" s="92"/>
      <c r="D4496" s="293" t="str">
        <f t="shared" si="276"/>
        <v/>
      </c>
      <c r="E4496" s="91" t="str">
        <f t="shared" si="279"/>
        <v/>
      </c>
      <c r="F4496" s="295"/>
      <c r="G4496" s="88" t="str">
        <f t="shared" si="277"/>
        <v/>
      </c>
      <c r="H4496" s="88" t="str">
        <f t="shared" si="278"/>
        <v/>
      </c>
    </row>
    <row r="4497" spans="2:8" ht="11.25" customHeight="1" x14ac:dyDescent="0.2">
      <c r="B4497" s="91"/>
      <c r="C4497" s="92"/>
      <c r="D4497" s="293" t="str">
        <f t="shared" si="276"/>
        <v/>
      </c>
      <c r="E4497" s="91" t="str">
        <f t="shared" si="279"/>
        <v/>
      </c>
      <c r="F4497" s="295"/>
      <c r="G4497" s="88" t="str">
        <f t="shared" si="277"/>
        <v/>
      </c>
      <c r="H4497" s="88" t="str">
        <f t="shared" si="278"/>
        <v/>
      </c>
    </row>
    <row r="4498" spans="2:8" ht="11.25" customHeight="1" x14ac:dyDescent="0.2">
      <c r="B4498" s="91"/>
      <c r="C4498" s="92"/>
      <c r="D4498" s="293" t="str">
        <f t="shared" si="276"/>
        <v/>
      </c>
      <c r="E4498" s="91" t="str">
        <f t="shared" si="279"/>
        <v/>
      </c>
      <c r="F4498" s="295"/>
      <c r="G4498" s="88" t="str">
        <f t="shared" si="277"/>
        <v/>
      </c>
      <c r="H4498" s="88" t="str">
        <f t="shared" si="278"/>
        <v/>
      </c>
    </row>
    <row r="4499" spans="2:8" ht="11.25" customHeight="1" x14ac:dyDescent="0.2">
      <c r="B4499" s="91"/>
      <c r="C4499" s="92"/>
      <c r="D4499" s="293" t="str">
        <f t="shared" si="276"/>
        <v/>
      </c>
      <c r="E4499" s="91" t="str">
        <f t="shared" si="279"/>
        <v/>
      </c>
      <c r="F4499" s="295"/>
      <c r="G4499" s="88" t="str">
        <f t="shared" si="277"/>
        <v/>
      </c>
      <c r="H4499" s="88" t="str">
        <f t="shared" si="278"/>
        <v/>
      </c>
    </row>
    <row r="4500" spans="2:8" ht="11.25" customHeight="1" x14ac:dyDescent="0.2">
      <c r="B4500" s="91"/>
      <c r="C4500" s="92"/>
      <c r="D4500" s="293" t="str">
        <f t="shared" si="276"/>
        <v/>
      </c>
      <c r="E4500" s="91" t="str">
        <f t="shared" si="279"/>
        <v/>
      </c>
      <c r="F4500" s="295"/>
      <c r="G4500" s="88" t="str">
        <f t="shared" si="277"/>
        <v/>
      </c>
      <c r="H4500" s="88" t="str">
        <f t="shared" si="278"/>
        <v/>
      </c>
    </row>
    <row r="4501" spans="2:8" ht="11.25" customHeight="1" x14ac:dyDescent="0.2">
      <c r="B4501" s="91"/>
      <c r="C4501" s="92"/>
      <c r="D4501" s="293" t="str">
        <f t="shared" si="276"/>
        <v/>
      </c>
      <c r="E4501" s="91" t="str">
        <f t="shared" si="279"/>
        <v/>
      </c>
      <c r="F4501" s="295"/>
      <c r="G4501" s="88" t="str">
        <f t="shared" si="277"/>
        <v/>
      </c>
      <c r="H4501" s="88" t="str">
        <f t="shared" si="278"/>
        <v/>
      </c>
    </row>
    <row r="4502" spans="2:8" ht="11.25" customHeight="1" x14ac:dyDescent="0.2">
      <c r="B4502" s="91"/>
      <c r="C4502" s="92"/>
      <c r="D4502" s="293" t="str">
        <f t="shared" si="276"/>
        <v/>
      </c>
      <c r="E4502" s="91" t="str">
        <f t="shared" si="279"/>
        <v/>
      </c>
      <c r="F4502" s="295"/>
      <c r="G4502" s="88" t="str">
        <f t="shared" si="277"/>
        <v/>
      </c>
      <c r="H4502" s="88" t="str">
        <f t="shared" si="278"/>
        <v/>
      </c>
    </row>
    <row r="4503" spans="2:8" ht="11.25" customHeight="1" x14ac:dyDescent="0.2">
      <c r="B4503" s="91"/>
      <c r="C4503" s="92"/>
      <c r="D4503" s="293" t="str">
        <f t="shared" si="276"/>
        <v/>
      </c>
      <c r="E4503" s="91" t="str">
        <f t="shared" si="279"/>
        <v/>
      </c>
      <c r="F4503" s="295"/>
      <c r="G4503" s="88" t="str">
        <f t="shared" si="277"/>
        <v/>
      </c>
      <c r="H4503" s="88" t="str">
        <f t="shared" si="278"/>
        <v/>
      </c>
    </row>
    <row r="4504" spans="2:8" ht="11.25" customHeight="1" x14ac:dyDescent="0.2">
      <c r="B4504" s="91"/>
      <c r="C4504" s="92"/>
      <c r="D4504" s="293" t="str">
        <f t="shared" ref="D4504:D4567" si="280">IF($B4504="","","SP_LASTSALEPRICE")</f>
        <v/>
      </c>
      <c r="E4504" s="91" t="str">
        <f t="shared" si="279"/>
        <v/>
      </c>
      <c r="F4504" s="295"/>
      <c r="G4504" s="88" t="str">
        <f t="shared" ref="G4504:G4567" si="281">IF(OR($C4504="",$C4505=""),"",IFERROR((C4504/C4505-1)*100,0))</f>
        <v/>
      </c>
      <c r="H4504" s="88" t="str">
        <f t="shared" ref="H4504:H4567" si="282">IF(OR($F4504="",$F4505=""),"",IFERROR((F4504/F4505-1)*100,0))</f>
        <v/>
      </c>
    </row>
    <row r="4505" spans="2:8" ht="11.25" customHeight="1" x14ac:dyDescent="0.2">
      <c r="B4505" s="91"/>
      <c r="C4505" s="92"/>
      <c r="D4505" s="293" t="str">
        <f t="shared" si="280"/>
        <v/>
      </c>
      <c r="E4505" s="91" t="str">
        <f t="shared" ref="E4505:E4568" si="283">IF($B4505="","",IF(WEEKDAY($B4505,11)=6,$B4505-1,IF(WEEKDAY($B4505,11)=7,$B4505-2,$B4505)))</f>
        <v/>
      </c>
      <c r="F4505" s="295"/>
      <c r="G4505" s="88" t="str">
        <f t="shared" si="281"/>
        <v/>
      </c>
      <c r="H4505" s="88" t="str">
        <f t="shared" si="282"/>
        <v/>
      </c>
    </row>
    <row r="4506" spans="2:8" ht="11.25" customHeight="1" x14ac:dyDescent="0.2">
      <c r="B4506" s="91"/>
      <c r="C4506" s="92"/>
      <c r="D4506" s="293" t="str">
        <f t="shared" si="280"/>
        <v/>
      </c>
      <c r="E4506" s="91" t="str">
        <f t="shared" si="283"/>
        <v/>
      </c>
      <c r="F4506" s="295"/>
      <c r="G4506" s="88" t="str">
        <f t="shared" si="281"/>
        <v/>
      </c>
      <c r="H4506" s="88" t="str">
        <f t="shared" si="282"/>
        <v/>
      </c>
    </row>
    <row r="4507" spans="2:8" ht="11.25" customHeight="1" x14ac:dyDescent="0.2">
      <c r="B4507" s="91"/>
      <c r="C4507" s="92"/>
      <c r="D4507" s="293" t="str">
        <f t="shared" si="280"/>
        <v/>
      </c>
      <c r="E4507" s="91" t="str">
        <f t="shared" si="283"/>
        <v/>
      </c>
      <c r="F4507" s="295"/>
      <c r="G4507" s="88" t="str">
        <f t="shared" si="281"/>
        <v/>
      </c>
      <c r="H4507" s="88" t="str">
        <f t="shared" si="282"/>
        <v/>
      </c>
    </row>
    <row r="4508" spans="2:8" ht="11.25" customHeight="1" x14ac:dyDescent="0.2">
      <c r="B4508" s="91"/>
      <c r="C4508" s="92"/>
      <c r="D4508" s="293" t="str">
        <f t="shared" si="280"/>
        <v/>
      </c>
      <c r="E4508" s="91" t="str">
        <f t="shared" si="283"/>
        <v/>
      </c>
      <c r="F4508" s="295"/>
      <c r="G4508" s="88" t="str">
        <f t="shared" si="281"/>
        <v/>
      </c>
      <c r="H4508" s="88" t="str">
        <f t="shared" si="282"/>
        <v/>
      </c>
    </row>
    <row r="4509" spans="2:8" ht="11.25" customHeight="1" x14ac:dyDescent="0.2">
      <c r="B4509" s="91"/>
      <c r="C4509" s="92"/>
      <c r="D4509" s="293" t="str">
        <f t="shared" si="280"/>
        <v/>
      </c>
      <c r="E4509" s="91" t="str">
        <f t="shared" si="283"/>
        <v/>
      </c>
      <c r="F4509" s="295"/>
      <c r="G4509" s="88" t="str">
        <f t="shared" si="281"/>
        <v/>
      </c>
      <c r="H4509" s="88" t="str">
        <f t="shared" si="282"/>
        <v/>
      </c>
    </row>
    <row r="4510" spans="2:8" ht="11.25" customHeight="1" x14ac:dyDescent="0.2">
      <c r="B4510" s="91"/>
      <c r="C4510" s="92"/>
      <c r="D4510" s="293" t="str">
        <f t="shared" si="280"/>
        <v/>
      </c>
      <c r="E4510" s="91" t="str">
        <f t="shared" si="283"/>
        <v/>
      </c>
      <c r="F4510" s="295"/>
      <c r="G4510" s="88" t="str">
        <f t="shared" si="281"/>
        <v/>
      </c>
      <c r="H4510" s="88" t="str">
        <f t="shared" si="282"/>
        <v/>
      </c>
    </row>
    <row r="4511" spans="2:8" ht="11.25" customHeight="1" x14ac:dyDescent="0.2">
      <c r="B4511" s="91"/>
      <c r="C4511" s="92"/>
      <c r="D4511" s="293" t="str">
        <f t="shared" si="280"/>
        <v/>
      </c>
      <c r="E4511" s="91" t="str">
        <f t="shared" si="283"/>
        <v/>
      </c>
      <c r="F4511" s="295"/>
      <c r="G4511" s="88" t="str">
        <f t="shared" si="281"/>
        <v/>
      </c>
      <c r="H4511" s="88" t="str">
        <f t="shared" si="282"/>
        <v/>
      </c>
    </row>
    <row r="4512" spans="2:8" ht="11.25" customHeight="1" x14ac:dyDescent="0.2">
      <c r="B4512" s="91"/>
      <c r="C4512" s="92"/>
      <c r="D4512" s="293" t="str">
        <f t="shared" si="280"/>
        <v/>
      </c>
      <c r="E4512" s="91" t="str">
        <f t="shared" si="283"/>
        <v/>
      </c>
      <c r="F4512" s="295"/>
      <c r="G4512" s="88" t="str">
        <f t="shared" si="281"/>
        <v/>
      </c>
      <c r="H4512" s="88" t="str">
        <f t="shared" si="282"/>
        <v/>
      </c>
    </row>
    <row r="4513" spans="2:8" ht="11.25" customHeight="1" x14ac:dyDescent="0.2">
      <c r="B4513" s="91"/>
      <c r="C4513" s="92"/>
      <c r="D4513" s="293" t="str">
        <f t="shared" si="280"/>
        <v/>
      </c>
      <c r="E4513" s="91" t="str">
        <f t="shared" si="283"/>
        <v/>
      </c>
      <c r="F4513" s="295"/>
      <c r="G4513" s="88" t="str">
        <f t="shared" si="281"/>
        <v/>
      </c>
      <c r="H4513" s="88" t="str">
        <f t="shared" si="282"/>
        <v/>
      </c>
    </row>
    <row r="4514" spans="2:8" ht="11.25" customHeight="1" x14ac:dyDescent="0.2">
      <c r="B4514" s="91"/>
      <c r="C4514" s="92"/>
      <c r="D4514" s="293" t="str">
        <f t="shared" si="280"/>
        <v/>
      </c>
      <c r="E4514" s="91" t="str">
        <f t="shared" si="283"/>
        <v/>
      </c>
      <c r="F4514" s="295"/>
      <c r="G4514" s="88" t="str">
        <f t="shared" si="281"/>
        <v/>
      </c>
      <c r="H4514" s="88" t="str">
        <f t="shared" si="282"/>
        <v/>
      </c>
    </row>
    <row r="4515" spans="2:8" ht="11.25" customHeight="1" x14ac:dyDescent="0.2">
      <c r="B4515" s="91"/>
      <c r="C4515" s="92"/>
      <c r="D4515" s="293" t="str">
        <f t="shared" si="280"/>
        <v/>
      </c>
      <c r="E4515" s="91" t="str">
        <f t="shared" si="283"/>
        <v/>
      </c>
      <c r="F4515" s="295"/>
      <c r="G4515" s="88" t="str">
        <f t="shared" si="281"/>
        <v/>
      </c>
      <c r="H4515" s="88" t="str">
        <f t="shared" si="282"/>
        <v/>
      </c>
    </row>
    <row r="4516" spans="2:8" ht="11.25" customHeight="1" x14ac:dyDescent="0.2">
      <c r="B4516" s="91"/>
      <c r="C4516" s="92"/>
      <c r="D4516" s="293" t="str">
        <f t="shared" si="280"/>
        <v/>
      </c>
      <c r="E4516" s="91" t="str">
        <f t="shared" si="283"/>
        <v/>
      </c>
      <c r="F4516" s="295"/>
      <c r="G4516" s="88" t="str">
        <f t="shared" si="281"/>
        <v/>
      </c>
      <c r="H4516" s="88" t="str">
        <f t="shared" si="282"/>
        <v/>
      </c>
    </row>
    <row r="4517" spans="2:8" ht="11.25" customHeight="1" x14ac:dyDescent="0.2">
      <c r="B4517" s="91"/>
      <c r="C4517" s="92"/>
      <c r="D4517" s="293" t="str">
        <f t="shared" si="280"/>
        <v/>
      </c>
      <c r="E4517" s="91" t="str">
        <f t="shared" si="283"/>
        <v/>
      </c>
      <c r="F4517" s="295"/>
      <c r="G4517" s="88" t="str">
        <f t="shared" si="281"/>
        <v/>
      </c>
      <c r="H4517" s="88" t="str">
        <f t="shared" si="282"/>
        <v/>
      </c>
    </row>
    <row r="4518" spans="2:8" ht="11.25" customHeight="1" x14ac:dyDescent="0.2">
      <c r="B4518" s="91"/>
      <c r="C4518" s="92"/>
      <c r="D4518" s="293" t="str">
        <f t="shared" si="280"/>
        <v/>
      </c>
      <c r="E4518" s="91" t="str">
        <f t="shared" si="283"/>
        <v/>
      </c>
      <c r="F4518" s="295"/>
      <c r="G4518" s="88" t="str">
        <f t="shared" si="281"/>
        <v/>
      </c>
      <c r="H4518" s="88" t="str">
        <f t="shared" si="282"/>
        <v/>
      </c>
    </row>
    <row r="4519" spans="2:8" ht="11.25" customHeight="1" x14ac:dyDescent="0.2">
      <c r="B4519" s="91"/>
      <c r="C4519" s="92"/>
      <c r="D4519" s="293" t="str">
        <f t="shared" si="280"/>
        <v/>
      </c>
      <c r="E4519" s="91" t="str">
        <f t="shared" si="283"/>
        <v/>
      </c>
      <c r="F4519" s="295"/>
      <c r="G4519" s="88" t="str">
        <f t="shared" si="281"/>
        <v/>
      </c>
      <c r="H4519" s="88" t="str">
        <f t="shared" si="282"/>
        <v/>
      </c>
    </row>
    <row r="4520" spans="2:8" ht="11.25" customHeight="1" x14ac:dyDescent="0.2">
      <c r="B4520" s="91"/>
      <c r="C4520" s="92"/>
      <c r="D4520" s="293" t="str">
        <f t="shared" si="280"/>
        <v/>
      </c>
      <c r="E4520" s="91" t="str">
        <f t="shared" si="283"/>
        <v/>
      </c>
      <c r="F4520" s="295"/>
      <c r="G4520" s="88" t="str">
        <f t="shared" si="281"/>
        <v/>
      </c>
      <c r="H4520" s="88" t="str">
        <f t="shared" si="282"/>
        <v/>
      </c>
    </row>
    <row r="4521" spans="2:8" ht="11.25" customHeight="1" x14ac:dyDescent="0.2">
      <c r="B4521" s="91"/>
      <c r="C4521" s="92"/>
      <c r="D4521" s="293" t="str">
        <f t="shared" si="280"/>
        <v/>
      </c>
      <c r="E4521" s="91" t="str">
        <f t="shared" si="283"/>
        <v/>
      </c>
      <c r="F4521" s="295"/>
      <c r="G4521" s="88" t="str">
        <f t="shared" si="281"/>
        <v/>
      </c>
      <c r="H4521" s="88" t="str">
        <f t="shared" si="282"/>
        <v/>
      </c>
    </row>
    <row r="4522" spans="2:8" ht="11.25" customHeight="1" x14ac:dyDescent="0.2">
      <c r="B4522" s="91"/>
      <c r="C4522" s="92"/>
      <c r="D4522" s="293" t="str">
        <f t="shared" si="280"/>
        <v/>
      </c>
      <c r="E4522" s="91" t="str">
        <f t="shared" si="283"/>
        <v/>
      </c>
      <c r="F4522" s="295"/>
      <c r="G4522" s="88" t="str">
        <f t="shared" si="281"/>
        <v/>
      </c>
      <c r="H4522" s="88" t="str">
        <f t="shared" si="282"/>
        <v/>
      </c>
    </row>
    <row r="4523" spans="2:8" ht="11.25" customHeight="1" x14ac:dyDescent="0.2">
      <c r="B4523" s="91"/>
      <c r="C4523" s="92"/>
      <c r="D4523" s="293" t="str">
        <f t="shared" si="280"/>
        <v/>
      </c>
      <c r="E4523" s="91" t="str">
        <f t="shared" si="283"/>
        <v/>
      </c>
      <c r="F4523" s="295"/>
      <c r="G4523" s="88" t="str">
        <f t="shared" si="281"/>
        <v/>
      </c>
      <c r="H4523" s="88" t="str">
        <f t="shared" si="282"/>
        <v/>
      </c>
    </row>
    <row r="4524" spans="2:8" ht="11.25" customHeight="1" x14ac:dyDescent="0.2">
      <c r="B4524" s="91"/>
      <c r="C4524" s="92"/>
      <c r="D4524" s="293" t="str">
        <f t="shared" si="280"/>
        <v/>
      </c>
      <c r="E4524" s="91" t="str">
        <f t="shared" si="283"/>
        <v/>
      </c>
      <c r="F4524" s="295"/>
      <c r="G4524" s="88" t="str">
        <f t="shared" si="281"/>
        <v/>
      </c>
      <c r="H4524" s="88" t="str">
        <f t="shared" si="282"/>
        <v/>
      </c>
    </row>
    <row r="4525" spans="2:8" ht="11.25" customHeight="1" x14ac:dyDescent="0.2">
      <c r="B4525" s="91"/>
      <c r="C4525" s="92"/>
      <c r="D4525" s="293" t="str">
        <f t="shared" si="280"/>
        <v/>
      </c>
      <c r="E4525" s="91" t="str">
        <f t="shared" si="283"/>
        <v/>
      </c>
      <c r="F4525" s="295"/>
      <c r="G4525" s="88" t="str">
        <f t="shared" si="281"/>
        <v/>
      </c>
      <c r="H4525" s="88" t="str">
        <f t="shared" si="282"/>
        <v/>
      </c>
    </row>
    <row r="4526" spans="2:8" ht="11.25" customHeight="1" x14ac:dyDescent="0.2">
      <c r="B4526" s="91"/>
      <c r="C4526" s="92"/>
      <c r="D4526" s="293" t="str">
        <f t="shared" si="280"/>
        <v/>
      </c>
      <c r="E4526" s="91" t="str">
        <f t="shared" si="283"/>
        <v/>
      </c>
      <c r="F4526" s="295"/>
      <c r="G4526" s="88" t="str">
        <f t="shared" si="281"/>
        <v/>
      </c>
      <c r="H4526" s="88" t="str">
        <f t="shared" si="282"/>
        <v/>
      </c>
    </row>
    <row r="4527" spans="2:8" ht="11.25" customHeight="1" x14ac:dyDescent="0.2">
      <c r="B4527" s="91"/>
      <c r="C4527" s="92"/>
      <c r="D4527" s="293" t="str">
        <f t="shared" si="280"/>
        <v/>
      </c>
      <c r="E4527" s="91" t="str">
        <f t="shared" si="283"/>
        <v/>
      </c>
      <c r="F4527" s="295"/>
      <c r="G4527" s="88" t="str">
        <f t="shared" si="281"/>
        <v/>
      </c>
      <c r="H4527" s="88" t="str">
        <f t="shared" si="282"/>
        <v/>
      </c>
    </row>
    <row r="4528" spans="2:8" ht="11.25" customHeight="1" x14ac:dyDescent="0.2">
      <c r="B4528" s="91"/>
      <c r="C4528" s="92"/>
      <c r="D4528" s="293" t="str">
        <f t="shared" si="280"/>
        <v/>
      </c>
      <c r="E4528" s="91" t="str">
        <f t="shared" si="283"/>
        <v/>
      </c>
      <c r="F4528" s="295"/>
      <c r="G4528" s="88" t="str">
        <f t="shared" si="281"/>
        <v/>
      </c>
      <c r="H4528" s="88" t="str">
        <f t="shared" si="282"/>
        <v/>
      </c>
    </row>
    <row r="4529" spans="2:8" ht="11.25" customHeight="1" x14ac:dyDescent="0.2">
      <c r="B4529" s="91"/>
      <c r="C4529" s="92"/>
      <c r="D4529" s="293" t="str">
        <f t="shared" si="280"/>
        <v/>
      </c>
      <c r="E4529" s="91" t="str">
        <f t="shared" si="283"/>
        <v/>
      </c>
      <c r="F4529" s="295"/>
      <c r="G4529" s="88" t="str">
        <f t="shared" si="281"/>
        <v/>
      </c>
      <c r="H4529" s="88" t="str">
        <f t="shared" si="282"/>
        <v/>
      </c>
    </row>
    <row r="4530" spans="2:8" ht="11.25" customHeight="1" x14ac:dyDescent="0.2">
      <c r="B4530" s="91"/>
      <c r="C4530" s="92"/>
      <c r="D4530" s="293" t="str">
        <f t="shared" si="280"/>
        <v/>
      </c>
      <c r="E4530" s="91" t="str">
        <f t="shared" si="283"/>
        <v/>
      </c>
      <c r="F4530" s="295"/>
      <c r="G4530" s="88" t="str">
        <f t="shared" si="281"/>
        <v/>
      </c>
      <c r="H4530" s="88" t="str">
        <f t="shared" si="282"/>
        <v/>
      </c>
    </row>
    <row r="4531" spans="2:8" ht="11.25" customHeight="1" x14ac:dyDescent="0.2">
      <c r="B4531" s="91"/>
      <c r="C4531" s="92"/>
      <c r="D4531" s="293" t="str">
        <f t="shared" si="280"/>
        <v/>
      </c>
      <c r="E4531" s="91" t="str">
        <f t="shared" si="283"/>
        <v/>
      </c>
      <c r="F4531" s="295"/>
      <c r="G4531" s="88" t="str">
        <f t="shared" si="281"/>
        <v/>
      </c>
      <c r="H4531" s="88" t="str">
        <f t="shared" si="282"/>
        <v/>
      </c>
    </row>
    <row r="4532" spans="2:8" ht="11.25" customHeight="1" x14ac:dyDescent="0.2">
      <c r="B4532" s="91"/>
      <c r="C4532" s="92"/>
      <c r="D4532" s="293" t="str">
        <f t="shared" si="280"/>
        <v/>
      </c>
      <c r="E4532" s="91" t="str">
        <f t="shared" si="283"/>
        <v/>
      </c>
      <c r="F4532" s="295"/>
      <c r="G4532" s="88" t="str">
        <f t="shared" si="281"/>
        <v/>
      </c>
      <c r="H4532" s="88" t="str">
        <f t="shared" si="282"/>
        <v/>
      </c>
    </row>
    <row r="4533" spans="2:8" ht="11.25" customHeight="1" x14ac:dyDescent="0.2">
      <c r="B4533" s="91"/>
      <c r="C4533" s="92"/>
      <c r="D4533" s="293" t="str">
        <f t="shared" si="280"/>
        <v/>
      </c>
      <c r="E4533" s="91" t="str">
        <f t="shared" si="283"/>
        <v/>
      </c>
      <c r="F4533" s="295"/>
      <c r="G4533" s="88" t="str">
        <f t="shared" si="281"/>
        <v/>
      </c>
      <c r="H4533" s="88" t="str">
        <f t="shared" si="282"/>
        <v/>
      </c>
    </row>
    <row r="4534" spans="2:8" ht="11.25" customHeight="1" x14ac:dyDescent="0.2">
      <c r="B4534" s="91"/>
      <c r="C4534" s="92"/>
      <c r="D4534" s="293" t="str">
        <f t="shared" si="280"/>
        <v/>
      </c>
      <c r="E4534" s="91" t="str">
        <f t="shared" si="283"/>
        <v/>
      </c>
      <c r="F4534" s="295"/>
      <c r="G4534" s="88" t="str">
        <f t="shared" si="281"/>
        <v/>
      </c>
      <c r="H4534" s="88" t="str">
        <f t="shared" si="282"/>
        <v/>
      </c>
    </row>
    <row r="4535" spans="2:8" ht="11.25" customHeight="1" x14ac:dyDescent="0.2">
      <c r="B4535" s="91"/>
      <c r="C4535" s="92"/>
      <c r="D4535" s="293" t="str">
        <f t="shared" si="280"/>
        <v/>
      </c>
      <c r="E4535" s="91" t="str">
        <f t="shared" si="283"/>
        <v/>
      </c>
      <c r="F4535" s="295"/>
      <c r="G4535" s="88" t="str">
        <f t="shared" si="281"/>
        <v/>
      </c>
      <c r="H4535" s="88" t="str">
        <f t="shared" si="282"/>
        <v/>
      </c>
    </row>
    <row r="4536" spans="2:8" ht="11.25" customHeight="1" x14ac:dyDescent="0.2">
      <c r="B4536" s="91"/>
      <c r="C4536" s="92"/>
      <c r="D4536" s="293" t="str">
        <f t="shared" si="280"/>
        <v/>
      </c>
      <c r="E4536" s="91" t="str">
        <f t="shared" si="283"/>
        <v/>
      </c>
      <c r="F4536" s="295"/>
      <c r="G4536" s="88" t="str">
        <f t="shared" si="281"/>
        <v/>
      </c>
      <c r="H4536" s="88" t="str">
        <f t="shared" si="282"/>
        <v/>
      </c>
    </row>
    <row r="4537" spans="2:8" ht="11.25" customHeight="1" x14ac:dyDescent="0.2">
      <c r="B4537" s="91"/>
      <c r="C4537" s="92"/>
      <c r="D4537" s="293" t="str">
        <f t="shared" si="280"/>
        <v/>
      </c>
      <c r="E4537" s="91" t="str">
        <f t="shared" si="283"/>
        <v/>
      </c>
      <c r="F4537" s="295"/>
      <c r="G4537" s="88" t="str">
        <f t="shared" si="281"/>
        <v/>
      </c>
      <c r="H4537" s="88" t="str">
        <f t="shared" si="282"/>
        <v/>
      </c>
    </row>
    <row r="4538" spans="2:8" ht="11.25" customHeight="1" x14ac:dyDescent="0.2">
      <c r="B4538" s="91"/>
      <c r="C4538" s="92"/>
      <c r="D4538" s="293" t="str">
        <f t="shared" si="280"/>
        <v/>
      </c>
      <c r="E4538" s="91" t="str">
        <f t="shared" si="283"/>
        <v/>
      </c>
      <c r="F4538" s="295"/>
      <c r="G4538" s="88" t="str">
        <f t="shared" si="281"/>
        <v/>
      </c>
      <c r="H4538" s="88" t="str">
        <f t="shared" si="282"/>
        <v/>
      </c>
    </row>
    <row r="4539" spans="2:8" ht="11.25" customHeight="1" x14ac:dyDescent="0.2">
      <c r="B4539" s="91"/>
      <c r="C4539" s="92"/>
      <c r="D4539" s="293" t="str">
        <f t="shared" si="280"/>
        <v/>
      </c>
      <c r="E4539" s="91" t="str">
        <f t="shared" si="283"/>
        <v/>
      </c>
      <c r="F4539" s="295"/>
      <c r="G4539" s="88" t="str">
        <f t="shared" si="281"/>
        <v/>
      </c>
      <c r="H4539" s="88" t="str">
        <f t="shared" si="282"/>
        <v/>
      </c>
    </row>
    <row r="4540" spans="2:8" ht="11.25" customHeight="1" x14ac:dyDescent="0.2">
      <c r="B4540" s="91"/>
      <c r="C4540" s="92"/>
      <c r="D4540" s="293" t="str">
        <f t="shared" si="280"/>
        <v/>
      </c>
      <c r="E4540" s="91" t="str">
        <f t="shared" si="283"/>
        <v/>
      </c>
      <c r="F4540" s="295"/>
      <c r="G4540" s="88" t="str">
        <f t="shared" si="281"/>
        <v/>
      </c>
      <c r="H4540" s="88" t="str">
        <f t="shared" si="282"/>
        <v/>
      </c>
    </row>
    <row r="4541" spans="2:8" ht="11.25" customHeight="1" x14ac:dyDescent="0.2">
      <c r="B4541" s="91"/>
      <c r="C4541" s="92"/>
      <c r="D4541" s="293" t="str">
        <f t="shared" si="280"/>
        <v/>
      </c>
      <c r="E4541" s="91" t="str">
        <f t="shared" si="283"/>
        <v/>
      </c>
      <c r="F4541" s="295"/>
      <c r="G4541" s="88" t="str">
        <f t="shared" si="281"/>
        <v/>
      </c>
      <c r="H4541" s="88" t="str">
        <f t="shared" si="282"/>
        <v/>
      </c>
    </row>
    <row r="4542" spans="2:8" ht="11.25" customHeight="1" x14ac:dyDescent="0.2">
      <c r="B4542" s="91"/>
      <c r="C4542" s="92"/>
      <c r="D4542" s="293" t="str">
        <f t="shared" si="280"/>
        <v/>
      </c>
      <c r="E4542" s="91" t="str">
        <f t="shared" si="283"/>
        <v/>
      </c>
      <c r="F4542" s="295"/>
      <c r="G4542" s="88" t="str">
        <f t="shared" si="281"/>
        <v/>
      </c>
      <c r="H4542" s="88" t="str">
        <f t="shared" si="282"/>
        <v/>
      </c>
    </row>
    <row r="4543" spans="2:8" ht="11.25" customHeight="1" x14ac:dyDescent="0.2">
      <c r="B4543" s="91"/>
      <c r="C4543" s="92"/>
      <c r="D4543" s="293" t="str">
        <f t="shared" si="280"/>
        <v/>
      </c>
      <c r="E4543" s="91" t="str">
        <f t="shared" si="283"/>
        <v/>
      </c>
      <c r="F4543" s="295"/>
      <c r="G4543" s="88" t="str">
        <f t="shared" si="281"/>
        <v/>
      </c>
      <c r="H4543" s="88" t="str">
        <f t="shared" si="282"/>
        <v/>
      </c>
    </row>
    <row r="4544" spans="2:8" ht="11.25" customHeight="1" x14ac:dyDescent="0.2">
      <c r="B4544" s="91"/>
      <c r="C4544" s="92"/>
      <c r="D4544" s="293" t="str">
        <f t="shared" si="280"/>
        <v/>
      </c>
      <c r="E4544" s="91" t="str">
        <f t="shared" si="283"/>
        <v/>
      </c>
      <c r="F4544" s="295"/>
      <c r="G4544" s="88" t="str">
        <f t="shared" si="281"/>
        <v/>
      </c>
      <c r="H4544" s="88" t="str">
        <f t="shared" si="282"/>
        <v/>
      </c>
    </row>
    <row r="4545" spans="2:8" ht="11.25" customHeight="1" x14ac:dyDescent="0.2">
      <c r="B4545" s="91"/>
      <c r="C4545" s="92"/>
      <c r="D4545" s="293" t="str">
        <f t="shared" si="280"/>
        <v/>
      </c>
      <c r="E4545" s="91" t="str">
        <f t="shared" si="283"/>
        <v/>
      </c>
      <c r="F4545" s="295"/>
      <c r="G4545" s="88" t="str">
        <f t="shared" si="281"/>
        <v/>
      </c>
      <c r="H4545" s="88" t="str">
        <f t="shared" si="282"/>
        <v/>
      </c>
    </row>
    <row r="4546" spans="2:8" ht="11.25" customHeight="1" x14ac:dyDescent="0.2">
      <c r="B4546" s="91"/>
      <c r="C4546" s="92"/>
      <c r="D4546" s="293" t="str">
        <f t="shared" si="280"/>
        <v/>
      </c>
      <c r="E4546" s="91" t="str">
        <f t="shared" si="283"/>
        <v/>
      </c>
      <c r="F4546" s="295"/>
      <c r="G4546" s="88" t="str">
        <f t="shared" si="281"/>
        <v/>
      </c>
      <c r="H4546" s="88" t="str">
        <f t="shared" si="282"/>
        <v/>
      </c>
    </row>
    <row r="4547" spans="2:8" ht="11.25" customHeight="1" x14ac:dyDescent="0.2">
      <c r="B4547" s="91"/>
      <c r="C4547" s="92"/>
      <c r="D4547" s="293" t="str">
        <f t="shared" si="280"/>
        <v/>
      </c>
      <c r="E4547" s="91" t="str">
        <f t="shared" si="283"/>
        <v/>
      </c>
      <c r="F4547" s="295"/>
      <c r="G4547" s="88" t="str">
        <f t="shared" si="281"/>
        <v/>
      </c>
      <c r="H4547" s="88" t="str">
        <f t="shared" si="282"/>
        <v/>
      </c>
    </row>
    <row r="4548" spans="2:8" ht="11.25" customHeight="1" x14ac:dyDescent="0.2">
      <c r="B4548" s="91"/>
      <c r="C4548" s="92"/>
      <c r="D4548" s="293" t="str">
        <f t="shared" si="280"/>
        <v/>
      </c>
      <c r="E4548" s="91" t="str">
        <f t="shared" si="283"/>
        <v/>
      </c>
      <c r="F4548" s="295"/>
      <c r="G4548" s="88" t="str">
        <f t="shared" si="281"/>
        <v/>
      </c>
      <c r="H4548" s="88" t="str">
        <f t="shared" si="282"/>
        <v/>
      </c>
    </row>
    <row r="4549" spans="2:8" ht="11.25" customHeight="1" x14ac:dyDescent="0.2">
      <c r="B4549" s="91"/>
      <c r="C4549" s="92"/>
      <c r="D4549" s="293" t="str">
        <f t="shared" si="280"/>
        <v/>
      </c>
      <c r="E4549" s="91" t="str">
        <f t="shared" si="283"/>
        <v/>
      </c>
      <c r="F4549" s="295"/>
      <c r="G4549" s="88" t="str">
        <f t="shared" si="281"/>
        <v/>
      </c>
      <c r="H4549" s="88" t="str">
        <f t="shared" si="282"/>
        <v/>
      </c>
    </row>
    <row r="4550" spans="2:8" ht="11.25" customHeight="1" x14ac:dyDescent="0.2">
      <c r="B4550" s="91"/>
      <c r="C4550" s="92"/>
      <c r="D4550" s="293" t="str">
        <f t="shared" si="280"/>
        <v/>
      </c>
      <c r="E4550" s="91" t="str">
        <f t="shared" si="283"/>
        <v/>
      </c>
      <c r="F4550" s="295"/>
      <c r="G4550" s="88" t="str">
        <f t="shared" si="281"/>
        <v/>
      </c>
      <c r="H4550" s="88" t="str">
        <f t="shared" si="282"/>
        <v/>
      </c>
    </row>
    <row r="4551" spans="2:8" ht="11.25" customHeight="1" x14ac:dyDescent="0.2">
      <c r="B4551" s="91"/>
      <c r="C4551" s="92"/>
      <c r="D4551" s="293" t="str">
        <f t="shared" si="280"/>
        <v/>
      </c>
      <c r="E4551" s="91" t="str">
        <f t="shared" si="283"/>
        <v/>
      </c>
      <c r="F4551" s="295"/>
      <c r="G4551" s="88" t="str">
        <f t="shared" si="281"/>
        <v/>
      </c>
      <c r="H4551" s="88" t="str">
        <f t="shared" si="282"/>
        <v/>
      </c>
    </row>
    <row r="4552" spans="2:8" ht="11.25" customHeight="1" x14ac:dyDescent="0.2">
      <c r="B4552" s="91"/>
      <c r="C4552" s="92"/>
      <c r="D4552" s="293" t="str">
        <f t="shared" si="280"/>
        <v/>
      </c>
      <c r="E4552" s="91" t="str">
        <f t="shared" si="283"/>
        <v/>
      </c>
      <c r="F4552" s="295"/>
      <c r="G4552" s="88" t="str">
        <f t="shared" si="281"/>
        <v/>
      </c>
      <c r="H4552" s="88" t="str">
        <f t="shared" si="282"/>
        <v/>
      </c>
    </row>
    <row r="4553" spans="2:8" ht="11.25" customHeight="1" x14ac:dyDescent="0.2">
      <c r="B4553" s="91"/>
      <c r="C4553" s="92"/>
      <c r="D4553" s="293" t="str">
        <f t="shared" si="280"/>
        <v/>
      </c>
      <c r="E4553" s="91" t="str">
        <f t="shared" si="283"/>
        <v/>
      </c>
      <c r="F4553" s="295"/>
      <c r="G4553" s="88" t="str">
        <f t="shared" si="281"/>
        <v/>
      </c>
      <c r="H4553" s="88" t="str">
        <f t="shared" si="282"/>
        <v/>
      </c>
    </row>
    <row r="4554" spans="2:8" ht="11.25" customHeight="1" x14ac:dyDescent="0.2">
      <c r="B4554" s="91"/>
      <c r="C4554" s="92"/>
      <c r="D4554" s="293" t="str">
        <f t="shared" si="280"/>
        <v/>
      </c>
      <c r="E4554" s="91" t="str">
        <f t="shared" si="283"/>
        <v/>
      </c>
      <c r="F4554" s="295"/>
      <c r="G4554" s="88" t="str">
        <f t="shared" si="281"/>
        <v/>
      </c>
      <c r="H4554" s="88" t="str">
        <f t="shared" si="282"/>
        <v/>
      </c>
    </row>
    <row r="4555" spans="2:8" ht="11.25" customHeight="1" x14ac:dyDescent="0.2">
      <c r="B4555" s="91"/>
      <c r="C4555" s="92"/>
      <c r="D4555" s="293" t="str">
        <f t="shared" si="280"/>
        <v/>
      </c>
      <c r="E4555" s="91" t="str">
        <f t="shared" si="283"/>
        <v/>
      </c>
      <c r="F4555" s="295"/>
      <c r="G4555" s="88" t="str">
        <f t="shared" si="281"/>
        <v/>
      </c>
      <c r="H4555" s="88" t="str">
        <f t="shared" si="282"/>
        <v/>
      </c>
    </row>
    <row r="4556" spans="2:8" ht="11.25" customHeight="1" x14ac:dyDescent="0.2">
      <c r="B4556" s="91"/>
      <c r="C4556" s="92"/>
      <c r="D4556" s="293" t="str">
        <f t="shared" si="280"/>
        <v/>
      </c>
      <c r="E4556" s="91" t="str">
        <f t="shared" si="283"/>
        <v/>
      </c>
      <c r="F4556" s="295"/>
      <c r="G4556" s="88" t="str">
        <f t="shared" si="281"/>
        <v/>
      </c>
      <c r="H4556" s="88" t="str">
        <f t="shared" si="282"/>
        <v/>
      </c>
    </row>
    <row r="4557" spans="2:8" ht="11.25" customHeight="1" x14ac:dyDescent="0.2">
      <c r="B4557" s="91"/>
      <c r="C4557" s="92"/>
      <c r="D4557" s="293" t="str">
        <f t="shared" si="280"/>
        <v/>
      </c>
      <c r="E4557" s="91" t="str">
        <f t="shared" si="283"/>
        <v/>
      </c>
      <c r="F4557" s="295"/>
      <c r="G4557" s="88" t="str">
        <f t="shared" si="281"/>
        <v/>
      </c>
      <c r="H4557" s="88" t="str">
        <f t="shared" si="282"/>
        <v/>
      </c>
    </row>
    <row r="4558" spans="2:8" ht="11.25" customHeight="1" x14ac:dyDescent="0.2">
      <c r="B4558" s="91"/>
      <c r="C4558" s="92"/>
      <c r="D4558" s="293" t="str">
        <f t="shared" si="280"/>
        <v/>
      </c>
      <c r="E4558" s="91" t="str">
        <f t="shared" si="283"/>
        <v/>
      </c>
      <c r="F4558" s="295"/>
      <c r="G4558" s="88" t="str">
        <f t="shared" si="281"/>
        <v/>
      </c>
      <c r="H4558" s="88" t="str">
        <f t="shared" si="282"/>
        <v/>
      </c>
    </row>
    <row r="4559" spans="2:8" ht="11.25" customHeight="1" x14ac:dyDescent="0.2">
      <c r="B4559" s="91"/>
      <c r="C4559" s="92"/>
      <c r="D4559" s="293" t="str">
        <f t="shared" si="280"/>
        <v/>
      </c>
      <c r="E4559" s="91" t="str">
        <f t="shared" si="283"/>
        <v/>
      </c>
      <c r="F4559" s="295"/>
      <c r="G4559" s="88" t="str">
        <f t="shared" si="281"/>
        <v/>
      </c>
      <c r="H4559" s="88" t="str">
        <f t="shared" si="282"/>
        <v/>
      </c>
    </row>
    <row r="4560" spans="2:8" ht="11.25" customHeight="1" x14ac:dyDescent="0.2">
      <c r="B4560" s="91"/>
      <c r="C4560" s="92"/>
      <c r="D4560" s="293" t="str">
        <f t="shared" si="280"/>
        <v/>
      </c>
      <c r="E4560" s="91" t="str">
        <f t="shared" si="283"/>
        <v/>
      </c>
      <c r="F4560" s="295"/>
      <c r="G4560" s="88" t="str">
        <f t="shared" si="281"/>
        <v/>
      </c>
      <c r="H4560" s="88" t="str">
        <f t="shared" si="282"/>
        <v/>
      </c>
    </row>
    <row r="4561" spans="2:8" ht="11.25" customHeight="1" x14ac:dyDescent="0.2">
      <c r="B4561" s="91"/>
      <c r="C4561" s="92"/>
      <c r="D4561" s="293" t="str">
        <f t="shared" si="280"/>
        <v/>
      </c>
      <c r="E4561" s="91" t="str">
        <f t="shared" si="283"/>
        <v/>
      </c>
      <c r="F4561" s="295"/>
      <c r="G4561" s="88" t="str">
        <f t="shared" si="281"/>
        <v/>
      </c>
      <c r="H4561" s="88" t="str">
        <f t="shared" si="282"/>
        <v/>
      </c>
    </row>
    <row r="4562" spans="2:8" ht="11.25" customHeight="1" x14ac:dyDescent="0.2">
      <c r="B4562" s="91"/>
      <c r="C4562" s="92"/>
      <c r="D4562" s="293" t="str">
        <f t="shared" si="280"/>
        <v/>
      </c>
      <c r="E4562" s="91" t="str">
        <f t="shared" si="283"/>
        <v/>
      </c>
      <c r="F4562" s="295"/>
      <c r="G4562" s="88" t="str">
        <f t="shared" si="281"/>
        <v/>
      </c>
      <c r="H4562" s="88" t="str">
        <f t="shared" si="282"/>
        <v/>
      </c>
    </row>
    <row r="4563" spans="2:8" ht="11.25" customHeight="1" x14ac:dyDescent="0.2">
      <c r="B4563" s="91"/>
      <c r="C4563" s="92"/>
      <c r="D4563" s="293" t="str">
        <f t="shared" si="280"/>
        <v/>
      </c>
      <c r="E4563" s="91" t="str">
        <f t="shared" si="283"/>
        <v/>
      </c>
      <c r="F4563" s="295"/>
      <c r="G4563" s="88" t="str">
        <f t="shared" si="281"/>
        <v/>
      </c>
      <c r="H4563" s="88" t="str">
        <f t="shared" si="282"/>
        <v/>
      </c>
    </row>
    <row r="4564" spans="2:8" ht="11.25" customHeight="1" x14ac:dyDescent="0.2">
      <c r="B4564" s="91"/>
      <c r="C4564" s="92"/>
      <c r="D4564" s="293" t="str">
        <f t="shared" si="280"/>
        <v/>
      </c>
      <c r="E4564" s="91" t="str">
        <f t="shared" si="283"/>
        <v/>
      </c>
      <c r="F4564" s="295"/>
      <c r="G4564" s="88" t="str">
        <f t="shared" si="281"/>
        <v/>
      </c>
      <c r="H4564" s="88" t="str">
        <f t="shared" si="282"/>
        <v/>
      </c>
    </row>
    <row r="4565" spans="2:8" ht="11.25" customHeight="1" x14ac:dyDescent="0.2">
      <c r="B4565" s="91"/>
      <c r="C4565" s="92"/>
      <c r="D4565" s="293" t="str">
        <f t="shared" si="280"/>
        <v/>
      </c>
      <c r="E4565" s="91" t="str">
        <f t="shared" si="283"/>
        <v/>
      </c>
      <c r="F4565" s="295"/>
      <c r="G4565" s="88" t="str">
        <f t="shared" si="281"/>
        <v/>
      </c>
      <c r="H4565" s="88" t="str">
        <f t="shared" si="282"/>
        <v/>
      </c>
    </row>
    <row r="4566" spans="2:8" ht="11.25" customHeight="1" x14ac:dyDescent="0.2">
      <c r="B4566" s="91"/>
      <c r="C4566" s="92"/>
      <c r="D4566" s="293" t="str">
        <f t="shared" si="280"/>
        <v/>
      </c>
      <c r="E4566" s="91" t="str">
        <f t="shared" si="283"/>
        <v/>
      </c>
      <c r="F4566" s="295"/>
      <c r="G4566" s="88" t="str">
        <f t="shared" si="281"/>
        <v/>
      </c>
      <c r="H4566" s="88" t="str">
        <f t="shared" si="282"/>
        <v/>
      </c>
    </row>
    <row r="4567" spans="2:8" ht="11.25" customHeight="1" x14ac:dyDescent="0.2">
      <c r="B4567" s="91"/>
      <c r="C4567" s="92"/>
      <c r="D4567" s="293" t="str">
        <f t="shared" si="280"/>
        <v/>
      </c>
      <c r="E4567" s="91" t="str">
        <f t="shared" si="283"/>
        <v/>
      </c>
      <c r="F4567" s="295"/>
      <c r="G4567" s="88" t="str">
        <f t="shared" si="281"/>
        <v/>
      </c>
      <c r="H4567" s="88" t="str">
        <f t="shared" si="282"/>
        <v/>
      </c>
    </row>
    <row r="4568" spans="2:8" ht="11.25" customHeight="1" x14ac:dyDescent="0.2">
      <c r="B4568" s="91"/>
      <c r="C4568" s="92"/>
      <c r="D4568" s="293" t="str">
        <f t="shared" ref="D4568:D4631" si="284">IF($B4568="","","SP_LASTSALEPRICE")</f>
        <v/>
      </c>
      <c r="E4568" s="91" t="str">
        <f t="shared" si="283"/>
        <v/>
      </c>
      <c r="F4568" s="295"/>
      <c r="G4568" s="88" t="str">
        <f t="shared" ref="G4568:G4631" si="285">IF(OR($C4568="",$C4569=""),"",IFERROR((C4568/C4569-1)*100,0))</f>
        <v/>
      </c>
      <c r="H4568" s="88" t="str">
        <f t="shared" ref="H4568:H4631" si="286">IF(OR($F4568="",$F4569=""),"",IFERROR((F4568/F4569-1)*100,0))</f>
        <v/>
      </c>
    </row>
    <row r="4569" spans="2:8" ht="11.25" customHeight="1" x14ac:dyDescent="0.2">
      <c r="B4569" s="91"/>
      <c r="C4569" s="92"/>
      <c r="D4569" s="293" t="str">
        <f t="shared" si="284"/>
        <v/>
      </c>
      <c r="E4569" s="91" t="str">
        <f t="shared" ref="E4569:E4632" si="287">IF($B4569="","",IF(WEEKDAY($B4569,11)=6,$B4569-1,IF(WEEKDAY($B4569,11)=7,$B4569-2,$B4569)))</f>
        <v/>
      </c>
      <c r="F4569" s="295"/>
      <c r="G4569" s="88" t="str">
        <f t="shared" si="285"/>
        <v/>
      </c>
      <c r="H4569" s="88" t="str">
        <f t="shared" si="286"/>
        <v/>
      </c>
    </row>
    <row r="4570" spans="2:8" ht="11.25" customHeight="1" x14ac:dyDescent="0.2">
      <c r="B4570" s="91"/>
      <c r="C4570" s="92"/>
      <c r="D4570" s="293" t="str">
        <f t="shared" si="284"/>
        <v/>
      </c>
      <c r="E4570" s="91" t="str">
        <f t="shared" si="287"/>
        <v/>
      </c>
      <c r="F4570" s="295"/>
      <c r="G4570" s="88" t="str">
        <f t="shared" si="285"/>
        <v/>
      </c>
      <c r="H4570" s="88" t="str">
        <f t="shared" si="286"/>
        <v/>
      </c>
    </row>
    <row r="4571" spans="2:8" ht="11.25" customHeight="1" x14ac:dyDescent="0.2">
      <c r="B4571" s="91"/>
      <c r="C4571" s="92"/>
      <c r="D4571" s="293" t="str">
        <f t="shared" si="284"/>
        <v/>
      </c>
      <c r="E4571" s="91" t="str">
        <f t="shared" si="287"/>
        <v/>
      </c>
      <c r="F4571" s="295"/>
      <c r="G4571" s="88" t="str">
        <f t="shared" si="285"/>
        <v/>
      </c>
      <c r="H4571" s="88" t="str">
        <f t="shared" si="286"/>
        <v/>
      </c>
    </row>
    <row r="4572" spans="2:8" ht="11.25" customHeight="1" x14ac:dyDescent="0.2">
      <c r="B4572" s="91"/>
      <c r="C4572" s="92"/>
      <c r="D4572" s="293" t="str">
        <f t="shared" si="284"/>
        <v/>
      </c>
      <c r="E4572" s="91" t="str">
        <f t="shared" si="287"/>
        <v/>
      </c>
      <c r="F4572" s="295"/>
      <c r="G4572" s="88" t="str">
        <f t="shared" si="285"/>
        <v/>
      </c>
      <c r="H4572" s="88" t="str">
        <f t="shared" si="286"/>
        <v/>
      </c>
    </row>
    <row r="4573" spans="2:8" ht="11.25" customHeight="1" x14ac:dyDescent="0.2">
      <c r="B4573" s="91"/>
      <c r="C4573" s="92"/>
      <c r="D4573" s="293" t="str">
        <f t="shared" si="284"/>
        <v/>
      </c>
      <c r="E4573" s="91" t="str">
        <f t="shared" si="287"/>
        <v/>
      </c>
      <c r="F4573" s="295"/>
      <c r="G4573" s="88" t="str">
        <f t="shared" si="285"/>
        <v/>
      </c>
      <c r="H4573" s="88" t="str">
        <f t="shared" si="286"/>
        <v/>
      </c>
    </row>
    <row r="4574" spans="2:8" ht="11.25" customHeight="1" x14ac:dyDescent="0.2">
      <c r="B4574" s="91"/>
      <c r="C4574" s="92"/>
      <c r="D4574" s="293" t="str">
        <f t="shared" si="284"/>
        <v/>
      </c>
      <c r="E4574" s="91" t="str">
        <f t="shared" si="287"/>
        <v/>
      </c>
      <c r="F4574" s="295"/>
      <c r="G4574" s="88" t="str">
        <f t="shared" si="285"/>
        <v/>
      </c>
      <c r="H4574" s="88" t="str">
        <f t="shared" si="286"/>
        <v/>
      </c>
    </row>
    <row r="4575" spans="2:8" ht="11.25" customHeight="1" x14ac:dyDescent="0.2">
      <c r="B4575" s="91"/>
      <c r="C4575" s="92"/>
      <c r="D4575" s="293" t="str">
        <f t="shared" si="284"/>
        <v/>
      </c>
      <c r="E4575" s="91" t="str">
        <f t="shared" si="287"/>
        <v/>
      </c>
      <c r="F4575" s="295"/>
      <c r="G4575" s="88" t="str">
        <f t="shared" si="285"/>
        <v/>
      </c>
      <c r="H4575" s="88" t="str">
        <f t="shared" si="286"/>
        <v/>
      </c>
    </row>
    <row r="4576" spans="2:8" ht="11.25" customHeight="1" x14ac:dyDescent="0.2">
      <c r="B4576" s="91"/>
      <c r="C4576" s="92"/>
      <c r="D4576" s="293" t="str">
        <f t="shared" si="284"/>
        <v/>
      </c>
      <c r="E4576" s="91" t="str">
        <f t="shared" si="287"/>
        <v/>
      </c>
      <c r="F4576" s="295"/>
      <c r="G4576" s="88" t="str">
        <f t="shared" si="285"/>
        <v/>
      </c>
      <c r="H4576" s="88" t="str">
        <f t="shared" si="286"/>
        <v/>
      </c>
    </row>
    <row r="4577" spans="2:8" ht="11.25" customHeight="1" x14ac:dyDescent="0.2">
      <c r="B4577" s="91"/>
      <c r="C4577" s="92"/>
      <c r="D4577" s="293" t="str">
        <f t="shared" si="284"/>
        <v/>
      </c>
      <c r="E4577" s="91" t="str">
        <f t="shared" si="287"/>
        <v/>
      </c>
      <c r="F4577" s="295"/>
      <c r="G4577" s="88" t="str">
        <f t="shared" si="285"/>
        <v/>
      </c>
      <c r="H4577" s="88" t="str">
        <f t="shared" si="286"/>
        <v/>
      </c>
    </row>
    <row r="4578" spans="2:8" ht="11.25" customHeight="1" x14ac:dyDescent="0.2">
      <c r="B4578" s="91"/>
      <c r="C4578" s="92"/>
      <c r="D4578" s="293" t="str">
        <f t="shared" si="284"/>
        <v/>
      </c>
      <c r="E4578" s="91" t="str">
        <f t="shared" si="287"/>
        <v/>
      </c>
      <c r="F4578" s="295"/>
      <c r="G4578" s="88" t="str">
        <f t="shared" si="285"/>
        <v/>
      </c>
      <c r="H4578" s="88" t="str">
        <f t="shared" si="286"/>
        <v/>
      </c>
    </row>
    <row r="4579" spans="2:8" ht="11.25" customHeight="1" x14ac:dyDescent="0.2">
      <c r="B4579" s="91"/>
      <c r="C4579" s="92"/>
      <c r="D4579" s="293" t="str">
        <f t="shared" si="284"/>
        <v/>
      </c>
      <c r="E4579" s="91" t="str">
        <f t="shared" si="287"/>
        <v/>
      </c>
      <c r="F4579" s="295"/>
      <c r="G4579" s="88" t="str">
        <f t="shared" si="285"/>
        <v/>
      </c>
      <c r="H4579" s="88" t="str">
        <f t="shared" si="286"/>
        <v/>
      </c>
    </row>
    <row r="4580" spans="2:8" ht="11.25" customHeight="1" x14ac:dyDescent="0.2">
      <c r="B4580" s="91"/>
      <c r="C4580" s="92"/>
      <c r="D4580" s="293" t="str">
        <f t="shared" si="284"/>
        <v/>
      </c>
      <c r="E4580" s="91" t="str">
        <f t="shared" si="287"/>
        <v/>
      </c>
      <c r="F4580" s="295"/>
      <c r="G4580" s="88" t="str">
        <f t="shared" si="285"/>
        <v/>
      </c>
      <c r="H4580" s="88" t="str">
        <f t="shared" si="286"/>
        <v/>
      </c>
    </row>
    <row r="4581" spans="2:8" ht="11.25" customHeight="1" x14ac:dyDescent="0.2">
      <c r="B4581" s="91"/>
      <c r="C4581" s="92"/>
      <c r="D4581" s="293" t="str">
        <f t="shared" si="284"/>
        <v/>
      </c>
      <c r="E4581" s="91" t="str">
        <f t="shared" si="287"/>
        <v/>
      </c>
      <c r="F4581" s="295"/>
      <c r="G4581" s="88" t="str">
        <f t="shared" si="285"/>
        <v/>
      </c>
      <c r="H4581" s="88" t="str">
        <f t="shared" si="286"/>
        <v/>
      </c>
    </row>
    <row r="4582" spans="2:8" ht="11.25" customHeight="1" x14ac:dyDescent="0.2">
      <c r="B4582" s="91"/>
      <c r="C4582" s="92"/>
      <c r="D4582" s="293" t="str">
        <f t="shared" si="284"/>
        <v/>
      </c>
      <c r="E4582" s="91" t="str">
        <f t="shared" si="287"/>
        <v/>
      </c>
      <c r="F4582" s="295"/>
      <c r="G4582" s="88" t="str">
        <f t="shared" si="285"/>
        <v/>
      </c>
      <c r="H4582" s="88" t="str">
        <f t="shared" si="286"/>
        <v/>
      </c>
    </row>
    <row r="4583" spans="2:8" ht="11.25" customHeight="1" x14ac:dyDescent="0.2">
      <c r="B4583" s="91"/>
      <c r="C4583" s="92"/>
      <c r="D4583" s="293" t="str">
        <f t="shared" si="284"/>
        <v/>
      </c>
      <c r="E4583" s="91" t="str">
        <f t="shared" si="287"/>
        <v/>
      </c>
      <c r="F4583" s="295"/>
      <c r="G4583" s="88" t="str">
        <f t="shared" si="285"/>
        <v/>
      </c>
      <c r="H4583" s="88" t="str">
        <f t="shared" si="286"/>
        <v/>
      </c>
    </row>
    <row r="4584" spans="2:8" ht="11.25" customHeight="1" x14ac:dyDescent="0.2">
      <c r="B4584" s="91"/>
      <c r="C4584" s="92"/>
      <c r="D4584" s="293" t="str">
        <f t="shared" si="284"/>
        <v/>
      </c>
      <c r="E4584" s="91" t="str">
        <f t="shared" si="287"/>
        <v/>
      </c>
      <c r="F4584" s="295"/>
      <c r="G4584" s="88" t="str">
        <f t="shared" si="285"/>
        <v/>
      </c>
      <c r="H4584" s="88" t="str">
        <f t="shared" si="286"/>
        <v/>
      </c>
    </row>
    <row r="4585" spans="2:8" ht="11.25" customHeight="1" x14ac:dyDescent="0.2">
      <c r="B4585" s="91"/>
      <c r="C4585" s="92"/>
      <c r="D4585" s="293" t="str">
        <f t="shared" si="284"/>
        <v/>
      </c>
      <c r="E4585" s="91" t="str">
        <f t="shared" si="287"/>
        <v/>
      </c>
      <c r="F4585" s="295"/>
      <c r="G4585" s="88" t="str">
        <f t="shared" si="285"/>
        <v/>
      </c>
      <c r="H4585" s="88" t="str">
        <f t="shared" si="286"/>
        <v/>
      </c>
    </row>
    <row r="4586" spans="2:8" ht="11.25" customHeight="1" x14ac:dyDescent="0.2">
      <c r="B4586" s="91"/>
      <c r="C4586" s="92"/>
      <c r="D4586" s="293" t="str">
        <f t="shared" si="284"/>
        <v/>
      </c>
      <c r="E4586" s="91" t="str">
        <f t="shared" si="287"/>
        <v/>
      </c>
      <c r="F4586" s="295"/>
      <c r="G4586" s="88" t="str">
        <f t="shared" si="285"/>
        <v/>
      </c>
      <c r="H4586" s="88" t="str">
        <f t="shared" si="286"/>
        <v/>
      </c>
    </row>
    <row r="4587" spans="2:8" ht="11.25" customHeight="1" x14ac:dyDescent="0.2">
      <c r="B4587" s="91"/>
      <c r="C4587" s="92"/>
      <c r="D4587" s="293" t="str">
        <f t="shared" si="284"/>
        <v/>
      </c>
      <c r="E4587" s="91" t="str">
        <f t="shared" si="287"/>
        <v/>
      </c>
      <c r="F4587" s="295"/>
      <c r="G4587" s="88" t="str">
        <f t="shared" si="285"/>
        <v/>
      </c>
      <c r="H4587" s="88" t="str">
        <f t="shared" si="286"/>
        <v/>
      </c>
    </row>
    <row r="4588" spans="2:8" ht="11.25" customHeight="1" x14ac:dyDescent="0.2">
      <c r="B4588" s="91"/>
      <c r="C4588" s="92"/>
      <c r="D4588" s="293" t="str">
        <f t="shared" si="284"/>
        <v/>
      </c>
      <c r="E4588" s="91" t="str">
        <f t="shared" si="287"/>
        <v/>
      </c>
      <c r="F4588" s="295"/>
      <c r="G4588" s="88" t="str">
        <f t="shared" si="285"/>
        <v/>
      </c>
      <c r="H4588" s="88" t="str">
        <f t="shared" si="286"/>
        <v/>
      </c>
    </row>
    <row r="4589" spans="2:8" ht="11.25" customHeight="1" x14ac:dyDescent="0.2">
      <c r="B4589" s="91"/>
      <c r="C4589" s="92"/>
      <c r="D4589" s="293" t="str">
        <f t="shared" si="284"/>
        <v/>
      </c>
      <c r="E4589" s="91" t="str">
        <f t="shared" si="287"/>
        <v/>
      </c>
      <c r="F4589" s="295"/>
      <c r="G4589" s="88" t="str">
        <f t="shared" si="285"/>
        <v/>
      </c>
      <c r="H4589" s="88" t="str">
        <f t="shared" si="286"/>
        <v/>
      </c>
    </row>
    <row r="4590" spans="2:8" ht="11.25" customHeight="1" x14ac:dyDescent="0.2">
      <c r="B4590" s="91"/>
      <c r="C4590" s="92"/>
      <c r="D4590" s="293" t="str">
        <f t="shared" si="284"/>
        <v/>
      </c>
      <c r="E4590" s="91" t="str">
        <f t="shared" si="287"/>
        <v/>
      </c>
      <c r="F4590" s="295"/>
      <c r="G4590" s="88" t="str">
        <f t="shared" si="285"/>
        <v/>
      </c>
      <c r="H4590" s="88" t="str">
        <f t="shared" si="286"/>
        <v/>
      </c>
    </row>
    <row r="4591" spans="2:8" ht="11.25" customHeight="1" x14ac:dyDescent="0.2">
      <c r="B4591" s="91"/>
      <c r="C4591" s="92"/>
      <c r="D4591" s="293" t="str">
        <f t="shared" si="284"/>
        <v/>
      </c>
      <c r="E4591" s="91" t="str">
        <f t="shared" si="287"/>
        <v/>
      </c>
      <c r="F4591" s="295"/>
      <c r="G4591" s="88" t="str">
        <f t="shared" si="285"/>
        <v/>
      </c>
      <c r="H4591" s="88" t="str">
        <f t="shared" si="286"/>
        <v/>
      </c>
    </row>
    <row r="4592" spans="2:8" ht="11.25" customHeight="1" x14ac:dyDescent="0.2">
      <c r="B4592" s="91"/>
      <c r="C4592" s="92"/>
      <c r="D4592" s="293" t="str">
        <f t="shared" si="284"/>
        <v/>
      </c>
      <c r="E4592" s="91" t="str">
        <f t="shared" si="287"/>
        <v/>
      </c>
      <c r="F4592" s="295"/>
      <c r="G4592" s="88" t="str">
        <f t="shared" si="285"/>
        <v/>
      </c>
      <c r="H4592" s="88" t="str">
        <f t="shared" si="286"/>
        <v/>
      </c>
    </row>
    <row r="4593" spans="2:8" ht="11.25" customHeight="1" x14ac:dyDescent="0.2">
      <c r="B4593" s="91"/>
      <c r="C4593" s="92"/>
      <c r="D4593" s="293" t="str">
        <f t="shared" si="284"/>
        <v/>
      </c>
      <c r="E4593" s="91" t="str">
        <f t="shared" si="287"/>
        <v/>
      </c>
      <c r="F4593" s="295"/>
      <c r="G4593" s="88" t="str">
        <f t="shared" si="285"/>
        <v/>
      </c>
      <c r="H4593" s="88" t="str">
        <f t="shared" si="286"/>
        <v/>
      </c>
    </row>
    <row r="4594" spans="2:8" ht="11.25" customHeight="1" x14ac:dyDescent="0.2">
      <c r="B4594" s="91"/>
      <c r="C4594" s="92"/>
      <c r="D4594" s="293" t="str">
        <f t="shared" si="284"/>
        <v/>
      </c>
      <c r="E4594" s="91" t="str">
        <f t="shared" si="287"/>
        <v/>
      </c>
      <c r="F4594" s="295"/>
      <c r="G4594" s="88" t="str">
        <f t="shared" si="285"/>
        <v/>
      </c>
      <c r="H4594" s="88" t="str">
        <f t="shared" si="286"/>
        <v/>
      </c>
    </row>
    <row r="4595" spans="2:8" ht="11.25" customHeight="1" x14ac:dyDescent="0.2">
      <c r="B4595" s="91"/>
      <c r="C4595" s="92"/>
      <c r="D4595" s="293" t="str">
        <f t="shared" si="284"/>
        <v/>
      </c>
      <c r="E4595" s="91" t="str">
        <f t="shared" si="287"/>
        <v/>
      </c>
      <c r="F4595" s="295"/>
      <c r="G4595" s="88" t="str">
        <f t="shared" si="285"/>
        <v/>
      </c>
      <c r="H4595" s="88" t="str">
        <f t="shared" si="286"/>
        <v/>
      </c>
    </row>
    <row r="4596" spans="2:8" ht="11.25" customHeight="1" x14ac:dyDescent="0.2">
      <c r="B4596" s="91"/>
      <c r="C4596" s="92"/>
      <c r="D4596" s="293" t="str">
        <f t="shared" si="284"/>
        <v/>
      </c>
      <c r="E4596" s="91" t="str">
        <f t="shared" si="287"/>
        <v/>
      </c>
      <c r="F4596" s="295"/>
      <c r="G4596" s="88" t="str">
        <f t="shared" si="285"/>
        <v/>
      </c>
      <c r="H4596" s="88" t="str">
        <f t="shared" si="286"/>
        <v/>
      </c>
    </row>
    <row r="4597" spans="2:8" ht="11.25" customHeight="1" x14ac:dyDescent="0.2">
      <c r="B4597" s="91"/>
      <c r="C4597" s="92"/>
      <c r="D4597" s="293" t="str">
        <f t="shared" si="284"/>
        <v/>
      </c>
      <c r="E4597" s="91" t="str">
        <f t="shared" si="287"/>
        <v/>
      </c>
      <c r="F4597" s="295"/>
      <c r="G4597" s="88" t="str">
        <f t="shared" si="285"/>
        <v/>
      </c>
      <c r="H4597" s="88" t="str">
        <f t="shared" si="286"/>
        <v/>
      </c>
    </row>
    <row r="4598" spans="2:8" ht="11.25" customHeight="1" x14ac:dyDescent="0.2">
      <c r="B4598" s="91"/>
      <c r="C4598" s="92"/>
      <c r="D4598" s="293" t="str">
        <f t="shared" si="284"/>
        <v/>
      </c>
      <c r="E4598" s="91" t="str">
        <f t="shared" si="287"/>
        <v/>
      </c>
      <c r="F4598" s="295"/>
      <c r="G4598" s="88" t="str">
        <f t="shared" si="285"/>
        <v/>
      </c>
      <c r="H4598" s="88" t="str">
        <f t="shared" si="286"/>
        <v/>
      </c>
    </row>
    <row r="4599" spans="2:8" ht="11.25" customHeight="1" x14ac:dyDescent="0.2">
      <c r="B4599" s="91"/>
      <c r="C4599" s="92"/>
      <c r="D4599" s="293" t="str">
        <f t="shared" si="284"/>
        <v/>
      </c>
      <c r="E4599" s="91" t="str">
        <f t="shared" si="287"/>
        <v/>
      </c>
      <c r="F4599" s="295"/>
      <c r="G4599" s="88" t="str">
        <f t="shared" si="285"/>
        <v/>
      </c>
      <c r="H4599" s="88" t="str">
        <f t="shared" si="286"/>
        <v/>
      </c>
    </row>
    <row r="4600" spans="2:8" ht="11.25" customHeight="1" x14ac:dyDescent="0.2">
      <c r="B4600" s="91"/>
      <c r="C4600" s="92"/>
      <c r="D4600" s="293" t="str">
        <f t="shared" si="284"/>
        <v/>
      </c>
      <c r="E4600" s="91" t="str">
        <f t="shared" si="287"/>
        <v/>
      </c>
      <c r="F4600" s="295"/>
      <c r="G4600" s="88" t="str">
        <f t="shared" si="285"/>
        <v/>
      </c>
      <c r="H4600" s="88" t="str">
        <f t="shared" si="286"/>
        <v/>
      </c>
    </row>
    <row r="4601" spans="2:8" ht="11.25" customHeight="1" x14ac:dyDescent="0.2">
      <c r="B4601" s="91"/>
      <c r="C4601" s="92"/>
      <c r="D4601" s="293" t="str">
        <f t="shared" si="284"/>
        <v/>
      </c>
      <c r="E4601" s="91" t="str">
        <f t="shared" si="287"/>
        <v/>
      </c>
      <c r="F4601" s="295"/>
      <c r="G4601" s="88" t="str">
        <f t="shared" si="285"/>
        <v/>
      </c>
      <c r="H4601" s="88" t="str">
        <f t="shared" si="286"/>
        <v/>
      </c>
    </row>
    <row r="4602" spans="2:8" ht="11.25" customHeight="1" x14ac:dyDescent="0.2">
      <c r="B4602" s="91"/>
      <c r="C4602" s="92"/>
      <c r="D4602" s="293" t="str">
        <f t="shared" si="284"/>
        <v/>
      </c>
      <c r="E4602" s="91" t="str">
        <f t="shared" si="287"/>
        <v/>
      </c>
      <c r="F4602" s="295"/>
      <c r="G4602" s="88" t="str">
        <f t="shared" si="285"/>
        <v/>
      </c>
      <c r="H4602" s="88" t="str">
        <f t="shared" si="286"/>
        <v/>
      </c>
    </row>
    <row r="4603" spans="2:8" ht="11.25" customHeight="1" x14ac:dyDescent="0.2">
      <c r="B4603" s="91"/>
      <c r="C4603" s="92"/>
      <c r="D4603" s="293" t="str">
        <f t="shared" si="284"/>
        <v/>
      </c>
      <c r="E4603" s="91" t="str">
        <f t="shared" si="287"/>
        <v/>
      </c>
      <c r="F4603" s="295"/>
      <c r="G4603" s="88" t="str">
        <f t="shared" si="285"/>
        <v/>
      </c>
      <c r="H4603" s="88" t="str">
        <f t="shared" si="286"/>
        <v/>
      </c>
    </row>
    <row r="4604" spans="2:8" ht="11.25" customHeight="1" x14ac:dyDescent="0.2">
      <c r="B4604" s="91"/>
      <c r="C4604" s="92"/>
      <c r="D4604" s="293" t="str">
        <f t="shared" si="284"/>
        <v/>
      </c>
      <c r="E4604" s="91" t="str">
        <f t="shared" si="287"/>
        <v/>
      </c>
      <c r="F4604" s="295"/>
      <c r="G4604" s="88" t="str">
        <f t="shared" si="285"/>
        <v/>
      </c>
      <c r="H4604" s="88" t="str">
        <f t="shared" si="286"/>
        <v/>
      </c>
    </row>
    <row r="4605" spans="2:8" ht="11.25" customHeight="1" x14ac:dyDescent="0.2">
      <c r="B4605" s="91"/>
      <c r="C4605" s="92"/>
      <c r="D4605" s="293" t="str">
        <f t="shared" si="284"/>
        <v/>
      </c>
      <c r="E4605" s="91" t="str">
        <f t="shared" si="287"/>
        <v/>
      </c>
      <c r="F4605" s="295"/>
      <c r="G4605" s="88" t="str">
        <f t="shared" si="285"/>
        <v/>
      </c>
      <c r="H4605" s="88" t="str">
        <f t="shared" si="286"/>
        <v/>
      </c>
    </row>
    <row r="4606" spans="2:8" ht="11.25" customHeight="1" x14ac:dyDescent="0.2">
      <c r="B4606" s="91"/>
      <c r="C4606" s="92"/>
      <c r="D4606" s="293" t="str">
        <f t="shared" si="284"/>
        <v/>
      </c>
      <c r="E4606" s="91" t="str">
        <f t="shared" si="287"/>
        <v/>
      </c>
      <c r="F4606" s="295"/>
      <c r="G4606" s="88" t="str">
        <f t="shared" si="285"/>
        <v/>
      </c>
      <c r="H4606" s="88" t="str">
        <f t="shared" si="286"/>
        <v/>
      </c>
    </row>
    <row r="4607" spans="2:8" ht="11.25" customHeight="1" x14ac:dyDescent="0.2">
      <c r="B4607" s="91"/>
      <c r="C4607" s="92"/>
      <c r="D4607" s="293" t="str">
        <f t="shared" si="284"/>
        <v/>
      </c>
      <c r="E4607" s="91" t="str">
        <f t="shared" si="287"/>
        <v/>
      </c>
      <c r="F4607" s="295"/>
      <c r="G4607" s="88" t="str">
        <f t="shared" si="285"/>
        <v/>
      </c>
      <c r="H4607" s="88" t="str">
        <f t="shared" si="286"/>
        <v/>
      </c>
    </row>
    <row r="4608" spans="2:8" ht="11.25" customHeight="1" x14ac:dyDescent="0.2">
      <c r="B4608" s="91"/>
      <c r="C4608" s="92"/>
      <c r="D4608" s="293" t="str">
        <f t="shared" si="284"/>
        <v/>
      </c>
      <c r="E4608" s="91" t="str">
        <f t="shared" si="287"/>
        <v/>
      </c>
      <c r="F4608" s="295"/>
      <c r="G4608" s="88" t="str">
        <f t="shared" si="285"/>
        <v/>
      </c>
      <c r="H4608" s="88" t="str">
        <f t="shared" si="286"/>
        <v/>
      </c>
    </row>
    <row r="4609" spans="2:8" ht="11.25" customHeight="1" x14ac:dyDescent="0.2">
      <c r="B4609" s="91"/>
      <c r="C4609" s="92"/>
      <c r="D4609" s="293" t="str">
        <f t="shared" si="284"/>
        <v/>
      </c>
      <c r="E4609" s="91" t="str">
        <f t="shared" si="287"/>
        <v/>
      </c>
      <c r="F4609" s="295"/>
      <c r="G4609" s="88" t="str">
        <f t="shared" si="285"/>
        <v/>
      </c>
      <c r="H4609" s="88" t="str">
        <f t="shared" si="286"/>
        <v/>
      </c>
    </row>
    <row r="4610" spans="2:8" ht="11.25" customHeight="1" x14ac:dyDescent="0.2">
      <c r="B4610" s="91"/>
      <c r="C4610" s="92"/>
      <c r="D4610" s="293" t="str">
        <f t="shared" si="284"/>
        <v/>
      </c>
      <c r="E4610" s="91" t="str">
        <f t="shared" si="287"/>
        <v/>
      </c>
      <c r="F4610" s="295"/>
      <c r="G4610" s="88" t="str">
        <f t="shared" si="285"/>
        <v/>
      </c>
      <c r="H4610" s="88" t="str">
        <f t="shared" si="286"/>
        <v/>
      </c>
    </row>
    <row r="4611" spans="2:8" ht="11.25" customHeight="1" x14ac:dyDescent="0.2">
      <c r="B4611" s="91"/>
      <c r="C4611" s="92"/>
      <c r="D4611" s="293" t="str">
        <f t="shared" si="284"/>
        <v/>
      </c>
      <c r="E4611" s="91" t="str">
        <f t="shared" si="287"/>
        <v/>
      </c>
      <c r="F4611" s="295"/>
      <c r="G4611" s="88" t="str">
        <f t="shared" si="285"/>
        <v/>
      </c>
      <c r="H4611" s="88" t="str">
        <f t="shared" si="286"/>
        <v/>
      </c>
    </row>
    <row r="4612" spans="2:8" ht="11.25" customHeight="1" x14ac:dyDescent="0.2">
      <c r="B4612" s="91"/>
      <c r="C4612" s="92"/>
      <c r="D4612" s="293" t="str">
        <f t="shared" si="284"/>
        <v/>
      </c>
      <c r="E4612" s="91" t="str">
        <f t="shared" si="287"/>
        <v/>
      </c>
      <c r="F4612" s="295"/>
      <c r="G4612" s="88" t="str">
        <f t="shared" si="285"/>
        <v/>
      </c>
      <c r="H4612" s="88" t="str">
        <f t="shared" si="286"/>
        <v/>
      </c>
    </row>
    <row r="4613" spans="2:8" ht="11.25" customHeight="1" x14ac:dyDescent="0.2">
      <c r="B4613" s="91"/>
      <c r="C4613" s="92"/>
      <c r="D4613" s="293" t="str">
        <f t="shared" si="284"/>
        <v/>
      </c>
      <c r="E4613" s="91" t="str">
        <f t="shared" si="287"/>
        <v/>
      </c>
      <c r="F4613" s="295"/>
      <c r="G4613" s="88" t="str">
        <f t="shared" si="285"/>
        <v/>
      </c>
      <c r="H4613" s="88" t="str">
        <f t="shared" si="286"/>
        <v/>
      </c>
    </row>
    <row r="4614" spans="2:8" ht="11.25" customHeight="1" x14ac:dyDescent="0.2">
      <c r="B4614" s="91"/>
      <c r="C4614" s="92"/>
      <c r="D4614" s="293" t="str">
        <f t="shared" si="284"/>
        <v/>
      </c>
      <c r="E4614" s="91" t="str">
        <f t="shared" si="287"/>
        <v/>
      </c>
      <c r="F4614" s="295"/>
      <c r="G4614" s="88" t="str">
        <f t="shared" si="285"/>
        <v/>
      </c>
      <c r="H4614" s="88" t="str">
        <f t="shared" si="286"/>
        <v/>
      </c>
    </row>
    <row r="4615" spans="2:8" ht="11.25" customHeight="1" x14ac:dyDescent="0.2">
      <c r="B4615" s="91"/>
      <c r="C4615" s="92"/>
      <c r="D4615" s="293" t="str">
        <f t="shared" si="284"/>
        <v/>
      </c>
      <c r="E4615" s="91" t="str">
        <f t="shared" si="287"/>
        <v/>
      </c>
      <c r="F4615" s="295"/>
      <c r="G4615" s="88" t="str">
        <f t="shared" si="285"/>
        <v/>
      </c>
      <c r="H4615" s="88" t="str">
        <f t="shared" si="286"/>
        <v/>
      </c>
    </row>
    <row r="4616" spans="2:8" ht="11.25" customHeight="1" x14ac:dyDescent="0.2">
      <c r="B4616" s="91"/>
      <c r="C4616" s="92"/>
      <c r="D4616" s="293" t="str">
        <f t="shared" si="284"/>
        <v/>
      </c>
      <c r="E4616" s="91" t="str">
        <f t="shared" si="287"/>
        <v/>
      </c>
      <c r="F4616" s="295"/>
      <c r="G4616" s="88" t="str">
        <f t="shared" si="285"/>
        <v/>
      </c>
      <c r="H4616" s="88" t="str">
        <f t="shared" si="286"/>
        <v/>
      </c>
    </row>
    <row r="4617" spans="2:8" ht="11.25" customHeight="1" x14ac:dyDescent="0.2">
      <c r="B4617" s="91"/>
      <c r="C4617" s="92"/>
      <c r="D4617" s="293" t="str">
        <f t="shared" si="284"/>
        <v/>
      </c>
      <c r="E4617" s="91" t="str">
        <f t="shared" si="287"/>
        <v/>
      </c>
      <c r="F4617" s="295"/>
      <c r="G4617" s="88" t="str">
        <f t="shared" si="285"/>
        <v/>
      </c>
      <c r="H4617" s="88" t="str">
        <f t="shared" si="286"/>
        <v/>
      </c>
    </row>
    <row r="4618" spans="2:8" ht="11.25" customHeight="1" x14ac:dyDescent="0.2">
      <c r="B4618" s="91"/>
      <c r="C4618" s="92"/>
      <c r="D4618" s="293" t="str">
        <f t="shared" si="284"/>
        <v/>
      </c>
      <c r="E4618" s="91" t="str">
        <f t="shared" si="287"/>
        <v/>
      </c>
      <c r="F4618" s="295"/>
      <c r="G4618" s="88" t="str">
        <f t="shared" si="285"/>
        <v/>
      </c>
      <c r="H4618" s="88" t="str">
        <f t="shared" si="286"/>
        <v/>
      </c>
    </row>
    <row r="4619" spans="2:8" ht="11.25" customHeight="1" x14ac:dyDescent="0.2">
      <c r="B4619" s="91"/>
      <c r="C4619" s="92"/>
      <c r="D4619" s="293" t="str">
        <f t="shared" si="284"/>
        <v/>
      </c>
      <c r="E4619" s="91" t="str">
        <f t="shared" si="287"/>
        <v/>
      </c>
      <c r="F4619" s="295"/>
      <c r="G4619" s="88" t="str">
        <f t="shared" si="285"/>
        <v/>
      </c>
      <c r="H4619" s="88" t="str">
        <f t="shared" si="286"/>
        <v/>
      </c>
    </row>
    <row r="4620" spans="2:8" ht="11.25" customHeight="1" x14ac:dyDescent="0.2">
      <c r="B4620" s="91"/>
      <c r="C4620" s="92"/>
      <c r="D4620" s="293" t="str">
        <f t="shared" si="284"/>
        <v/>
      </c>
      <c r="E4620" s="91" t="str">
        <f t="shared" si="287"/>
        <v/>
      </c>
      <c r="F4620" s="295"/>
      <c r="G4620" s="88" t="str">
        <f t="shared" si="285"/>
        <v/>
      </c>
      <c r="H4620" s="88" t="str">
        <f t="shared" si="286"/>
        <v/>
      </c>
    </row>
    <row r="4621" spans="2:8" ht="11.25" customHeight="1" x14ac:dyDescent="0.2">
      <c r="B4621" s="91"/>
      <c r="C4621" s="92"/>
      <c r="D4621" s="293" t="str">
        <f t="shared" si="284"/>
        <v/>
      </c>
      <c r="E4621" s="91" t="str">
        <f t="shared" si="287"/>
        <v/>
      </c>
      <c r="F4621" s="295"/>
      <c r="G4621" s="88" t="str">
        <f t="shared" si="285"/>
        <v/>
      </c>
      <c r="H4621" s="88" t="str">
        <f t="shared" si="286"/>
        <v/>
      </c>
    </row>
    <row r="4622" spans="2:8" ht="11.25" customHeight="1" x14ac:dyDescent="0.2">
      <c r="B4622" s="91"/>
      <c r="C4622" s="92"/>
      <c r="D4622" s="293" t="str">
        <f t="shared" si="284"/>
        <v/>
      </c>
      <c r="E4622" s="91" t="str">
        <f t="shared" si="287"/>
        <v/>
      </c>
      <c r="F4622" s="295"/>
      <c r="G4622" s="88" t="str">
        <f t="shared" si="285"/>
        <v/>
      </c>
      <c r="H4622" s="88" t="str">
        <f t="shared" si="286"/>
        <v/>
      </c>
    </row>
    <row r="4623" spans="2:8" ht="11.25" customHeight="1" x14ac:dyDescent="0.2">
      <c r="B4623" s="91"/>
      <c r="C4623" s="92"/>
      <c r="D4623" s="293" t="str">
        <f t="shared" si="284"/>
        <v/>
      </c>
      <c r="E4623" s="91" t="str">
        <f t="shared" si="287"/>
        <v/>
      </c>
      <c r="F4623" s="295"/>
      <c r="G4623" s="88" t="str">
        <f t="shared" si="285"/>
        <v/>
      </c>
      <c r="H4623" s="88" t="str">
        <f t="shared" si="286"/>
        <v/>
      </c>
    </row>
    <row r="4624" spans="2:8" ht="11.25" customHeight="1" x14ac:dyDescent="0.2">
      <c r="B4624" s="91"/>
      <c r="C4624" s="92"/>
      <c r="D4624" s="293" t="str">
        <f t="shared" si="284"/>
        <v/>
      </c>
      <c r="E4624" s="91" t="str">
        <f t="shared" si="287"/>
        <v/>
      </c>
      <c r="F4624" s="295"/>
      <c r="G4624" s="88" t="str">
        <f t="shared" si="285"/>
        <v/>
      </c>
      <c r="H4624" s="88" t="str">
        <f t="shared" si="286"/>
        <v/>
      </c>
    </row>
    <row r="4625" spans="2:8" ht="11.25" customHeight="1" x14ac:dyDescent="0.2">
      <c r="B4625" s="91"/>
      <c r="C4625" s="92"/>
      <c r="D4625" s="293" t="str">
        <f t="shared" si="284"/>
        <v/>
      </c>
      <c r="E4625" s="91" t="str">
        <f t="shared" si="287"/>
        <v/>
      </c>
      <c r="F4625" s="295"/>
      <c r="G4625" s="88" t="str">
        <f t="shared" si="285"/>
        <v/>
      </c>
      <c r="H4625" s="88" t="str">
        <f t="shared" si="286"/>
        <v/>
      </c>
    </row>
    <row r="4626" spans="2:8" ht="11.25" customHeight="1" x14ac:dyDescent="0.2">
      <c r="B4626" s="91"/>
      <c r="C4626" s="92"/>
      <c r="D4626" s="293" t="str">
        <f t="shared" si="284"/>
        <v/>
      </c>
      <c r="E4626" s="91" t="str">
        <f t="shared" si="287"/>
        <v/>
      </c>
      <c r="F4626" s="295"/>
      <c r="G4626" s="88" t="str">
        <f t="shared" si="285"/>
        <v/>
      </c>
      <c r="H4626" s="88" t="str">
        <f t="shared" si="286"/>
        <v/>
      </c>
    </row>
    <row r="4627" spans="2:8" ht="11.25" customHeight="1" x14ac:dyDescent="0.2">
      <c r="B4627" s="91"/>
      <c r="C4627" s="92"/>
      <c r="D4627" s="293" t="str">
        <f t="shared" si="284"/>
        <v/>
      </c>
      <c r="E4627" s="91" t="str">
        <f t="shared" si="287"/>
        <v/>
      </c>
      <c r="F4627" s="295"/>
      <c r="G4627" s="88" t="str">
        <f t="shared" si="285"/>
        <v/>
      </c>
      <c r="H4627" s="88" t="str">
        <f t="shared" si="286"/>
        <v/>
      </c>
    </row>
    <row r="4628" spans="2:8" ht="11.25" customHeight="1" x14ac:dyDescent="0.2">
      <c r="B4628" s="91"/>
      <c r="C4628" s="92"/>
      <c r="D4628" s="293" t="str">
        <f t="shared" si="284"/>
        <v/>
      </c>
      <c r="E4628" s="91" t="str">
        <f t="shared" si="287"/>
        <v/>
      </c>
      <c r="F4628" s="295"/>
      <c r="G4628" s="88" t="str">
        <f t="shared" si="285"/>
        <v/>
      </c>
      <c r="H4628" s="88" t="str">
        <f t="shared" si="286"/>
        <v/>
      </c>
    </row>
    <row r="4629" spans="2:8" ht="11.25" customHeight="1" x14ac:dyDescent="0.2">
      <c r="B4629" s="91"/>
      <c r="C4629" s="92"/>
      <c r="D4629" s="293" t="str">
        <f t="shared" si="284"/>
        <v/>
      </c>
      <c r="E4629" s="91" t="str">
        <f t="shared" si="287"/>
        <v/>
      </c>
      <c r="F4629" s="295"/>
      <c r="G4629" s="88" t="str">
        <f t="shared" si="285"/>
        <v/>
      </c>
      <c r="H4629" s="88" t="str">
        <f t="shared" si="286"/>
        <v/>
      </c>
    </row>
    <row r="4630" spans="2:8" ht="11.25" customHeight="1" x14ac:dyDescent="0.2">
      <c r="B4630" s="91"/>
      <c r="C4630" s="92"/>
      <c r="D4630" s="293" t="str">
        <f t="shared" si="284"/>
        <v/>
      </c>
      <c r="E4630" s="91" t="str">
        <f t="shared" si="287"/>
        <v/>
      </c>
      <c r="F4630" s="295"/>
      <c r="G4630" s="88" t="str">
        <f t="shared" si="285"/>
        <v/>
      </c>
      <c r="H4630" s="88" t="str">
        <f t="shared" si="286"/>
        <v/>
      </c>
    </row>
    <row r="4631" spans="2:8" ht="11.25" customHeight="1" x14ac:dyDescent="0.2">
      <c r="B4631" s="91"/>
      <c r="C4631" s="92"/>
      <c r="D4631" s="293" t="str">
        <f t="shared" si="284"/>
        <v/>
      </c>
      <c r="E4631" s="91" t="str">
        <f t="shared" si="287"/>
        <v/>
      </c>
      <c r="F4631" s="295"/>
      <c r="G4631" s="88" t="str">
        <f t="shared" si="285"/>
        <v/>
      </c>
      <c r="H4631" s="88" t="str">
        <f t="shared" si="286"/>
        <v/>
      </c>
    </row>
    <row r="4632" spans="2:8" ht="11.25" customHeight="1" x14ac:dyDescent="0.2">
      <c r="B4632" s="91"/>
      <c r="C4632" s="92"/>
      <c r="D4632" s="293" t="str">
        <f t="shared" ref="D4632:D4695" si="288">IF($B4632="","","SP_LASTSALEPRICE")</f>
        <v/>
      </c>
      <c r="E4632" s="91" t="str">
        <f t="shared" si="287"/>
        <v/>
      </c>
      <c r="F4632" s="295"/>
      <c r="G4632" s="88" t="str">
        <f t="shared" ref="G4632:G4695" si="289">IF(OR($C4632="",$C4633=""),"",IFERROR((C4632/C4633-1)*100,0))</f>
        <v/>
      </c>
      <c r="H4632" s="88" t="str">
        <f t="shared" ref="H4632:H4695" si="290">IF(OR($F4632="",$F4633=""),"",IFERROR((F4632/F4633-1)*100,0))</f>
        <v/>
      </c>
    </row>
    <row r="4633" spans="2:8" ht="11.25" customHeight="1" x14ac:dyDescent="0.2">
      <c r="B4633" s="91"/>
      <c r="C4633" s="92"/>
      <c r="D4633" s="293" t="str">
        <f t="shared" si="288"/>
        <v/>
      </c>
      <c r="E4633" s="91" t="str">
        <f t="shared" ref="E4633:E4696" si="291">IF($B4633="","",IF(WEEKDAY($B4633,11)=6,$B4633-1,IF(WEEKDAY($B4633,11)=7,$B4633-2,$B4633)))</f>
        <v/>
      </c>
      <c r="F4633" s="295"/>
      <c r="G4633" s="88" t="str">
        <f t="shared" si="289"/>
        <v/>
      </c>
      <c r="H4633" s="88" t="str">
        <f t="shared" si="290"/>
        <v/>
      </c>
    </row>
    <row r="4634" spans="2:8" ht="11.25" customHeight="1" x14ac:dyDescent="0.2">
      <c r="B4634" s="91"/>
      <c r="C4634" s="92"/>
      <c r="D4634" s="293" t="str">
        <f t="shared" si="288"/>
        <v/>
      </c>
      <c r="E4634" s="91" t="str">
        <f t="shared" si="291"/>
        <v/>
      </c>
      <c r="F4634" s="295"/>
      <c r="G4634" s="88" t="str">
        <f t="shared" si="289"/>
        <v/>
      </c>
      <c r="H4634" s="88" t="str">
        <f t="shared" si="290"/>
        <v/>
      </c>
    </row>
    <row r="4635" spans="2:8" ht="11.25" customHeight="1" x14ac:dyDescent="0.2">
      <c r="B4635" s="91"/>
      <c r="C4635" s="92"/>
      <c r="D4635" s="293" t="str">
        <f t="shared" si="288"/>
        <v/>
      </c>
      <c r="E4635" s="91" t="str">
        <f t="shared" si="291"/>
        <v/>
      </c>
      <c r="F4635" s="295"/>
      <c r="G4635" s="88" t="str">
        <f t="shared" si="289"/>
        <v/>
      </c>
      <c r="H4635" s="88" t="str">
        <f t="shared" si="290"/>
        <v/>
      </c>
    </row>
    <row r="4636" spans="2:8" ht="11.25" customHeight="1" x14ac:dyDescent="0.2">
      <c r="B4636" s="91"/>
      <c r="C4636" s="92"/>
      <c r="D4636" s="293" t="str">
        <f t="shared" si="288"/>
        <v/>
      </c>
      <c r="E4636" s="91" t="str">
        <f t="shared" si="291"/>
        <v/>
      </c>
      <c r="F4636" s="295"/>
      <c r="G4636" s="88" t="str">
        <f t="shared" si="289"/>
        <v/>
      </c>
      <c r="H4636" s="88" t="str">
        <f t="shared" si="290"/>
        <v/>
      </c>
    </row>
    <row r="4637" spans="2:8" ht="11.25" customHeight="1" x14ac:dyDescent="0.2">
      <c r="B4637" s="91"/>
      <c r="C4637" s="92"/>
      <c r="D4637" s="293" t="str">
        <f t="shared" si="288"/>
        <v/>
      </c>
      <c r="E4637" s="91" t="str">
        <f t="shared" si="291"/>
        <v/>
      </c>
      <c r="F4637" s="295"/>
      <c r="G4637" s="88" t="str">
        <f t="shared" si="289"/>
        <v/>
      </c>
      <c r="H4637" s="88" t="str">
        <f t="shared" si="290"/>
        <v/>
      </c>
    </row>
    <row r="4638" spans="2:8" ht="11.25" customHeight="1" x14ac:dyDescent="0.2">
      <c r="B4638" s="91"/>
      <c r="C4638" s="92"/>
      <c r="D4638" s="293" t="str">
        <f t="shared" si="288"/>
        <v/>
      </c>
      <c r="E4638" s="91" t="str">
        <f t="shared" si="291"/>
        <v/>
      </c>
      <c r="F4638" s="295"/>
      <c r="G4638" s="88" t="str">
        <f t="shared" si="289"/>
        <v/>
      </c>
      <c r="H4638" s="88" t="str">
        <f t="shared" si="290"/>
        <v/>
      </c>
    </row>
    <row r="4639" spans="2:8" ht="11.25" customHeight="1" x14ac:dyDescent="0.2">
      <c r="B4639" s="91"/>
      <c r="C4639" s="92"/>
      <c r="D4639" s="293" t="str">
        <f t="shared" si="288"/>
        <v/>
      </c>
      <c r="E4639" s="91" t="str">
        <f t="shared" si="291"/>
        <v/>
      </c>
      <c r="F4639" s="295"/>
      <c r="G4639" s="88" t="str">
        <f t="shared" si="289"/>
        <v/>
      </c>
      <c r="H4639" s="88" t="str">
        <f t="shared" si="290"/>
        <v/>
      </c>
    </row>
    <row r="4640" spans="2:8" ht="11.25" customHeight="1" x14ac:dyDescent="0.2">
      <c r="B4640" s="91"/>
      <c r="C4640" s="92"/>
      <c r="D4640" s="293" t="str">
        <f t="shared" si="288"/>
        <v/>
      </c>
      <c r="E4640" s="91" t="str">
        <f t="shared" si="291"/>
        <v/>
      </c>
      <c r="F4640" s="295"/>
      <c r="G4640" s="88" t="str">
        <f t="shared" si="289"/>
        <v/>
      </c>
      <c r="H4640" s="88" t="str">
        <f t="shared" si="290"/>
        <v/>
      </c>
    </row>
    <row r="4641" spans="2:8" ht="11.25" customHeight="1" x14ac:dyDescent="0.2">
      <c r="B4641" s="91"/>
      <c r="C4641" s="92"/>
      <c r="D4641" s="293" t="str">
        <f t="shared" si="288"/>
        <v/>
      </c>
      <c r="E4641" s="91" t="str">
        <f t="shared" si="291"/>
        <v/>
      </c>
      <c r="F4641" s="295"/>
      <c r="G4641" s="88" t="str">
        <f t="shared" si="289"/>
        <v/>
      </c>
      <c r="H4641" s="88" t="str">
        <f t="shared" si="290"/>
        <v/>
      </c>
    </row>
    <row r="4642" spans="2:8" ht="11.25" customHeight="1" x14ac:dyDescent="0.2">
      <c r="B4642" s="91"/>
      <c r="C4642" s="92"/>
      <c r="D4642" s="293" t="str">
        <f t="shared" si="288"/>
        <v/>
      </c>
      <c r="E4642" s="91" t="str">
        <f t="shared" si="291"/>
        <v/>
      </c>
      <c r="F4642" s="295"/>
      <c r="G4642" s="88" t="str">
        <f t="shared" si="289"/>
        <v/>
      </c>
      <c r="H4642" s="88" t="str">
        <f t="shared" si="290"/>
        <v/>
      </c>
    </row>
    <row r="4643" spans="2:8" ht="11.25" customHeight="1" x14ac:dyDescent="0.2">
      <c r="B4643" s="91"/>
      <c r="C4643" s="92"/>
      <c r="D4643" s="293" t="str">
        <f t="shared" si="288"/>
        <v/>
      </c>
      <c r="E4643" s="91" t="str">
        <f t="shared" si="291"/>
        <v/>
      </c>
      <c r="F4643" s="295"/>
      <c r="G4643" s="88" t="str">
        <f t="shared" si="289"/>
        <v/>
      </c>
      <c r="H4643" s="88" t="str">
        <f t="shared" si="290"/>
        <v/>
      </c>
    </row>
    <row r="4644" spans="2:8" ht="11.25" customHeight="1" x14ac:dyDescent="0.2">
      <c r="B4644" s="91"/>
      <c r="C4644" s="92"/>
      <c r="D4644" s="293" t="str">
        <f t="shared" si="288"/>
        <v/>
      </c>
      <c r="E4644" s="91" t="str">
        <f t="shared" si="291"/>
        <v/>
      </c>
      <c r="F4644" s="295"/>
      <c r="G4644" s="88" t="str">
        <f t="shared" si="289"/>
        <v/>
      </c>
      <c r="H4644" s="88" t="str">
        <f t="shared" si="290"/>
        <v/>
      </c>
    </row>
    <row r="4645" spans="2:8" ht="11.25" customHeight="1" x14ac:dyDescent="0.2">
      <c r="B4645" s="91"/>
      <c r="C4645" s="92"/>
      <c r="D4645" s="293" t="str">
        <f t="shared" si="288"/>
        <v/>
      </c>
      <c r="E4645" s="91" t="str">
        <f t="shared" si="291"/>
        <v/>
      </c>
      <c r="F4645" s="295"/>
      <c r="G4645" s="88" t="str">
        <f t="shared" si="289"/>
        <v/>
      </c>
      <c r="H4645" s="88" t="str">
        <f t="shared" si="290"/>
        <v/>
      </c>
    </row>
    <row r="4646" spans="2:8" ht="11.25" customHeight="1" x14ac:dyDescent="0.2">
      <c r="B4646" s="91"/>
      <c r="C4646" s="92"/>
      <c r="D4646" s="293" t="str">
        <f t="shared" si="288"/>
        <v/>
      </c>
      <c r="E4646" s="91" t="str">
        <f t="shared" si="291"/>
        <v/>
      </c>
      <c r="F4646" s="295"/>
      <c r="G4646" s="88" t="str">
        <f t="shared" si="289"/>
        <v/>
      </c>
      <c r="H4646" s="88" t="str">
        <f t="shared" si="290"/>
        <v/>
      </c>
    </row>
    <row r="4647" spans="2:8" ht="11.25" customHeight="1" x14ac:dyDescent="0.2">
      <c r="B4647" s="91"/>
      <c r="C4647" s="92"/>
      <c r="D4647" s="293" t="str">
        <f t="shared" si="288"/>
        <v/>
      </c>
      <c r="E4647" s="91" t="str">
        <f t="shared" si="291"/>
        <v/>
      </c>
      <c r="F4647" s="295"/>
      <c r="G4647" s="88" t="str">
        <f t="shared" si="289"/>
        <v/>
      </c>
      <c r="H4647" s="88" t="str">
        <f t="shared" si="290"/>
        <v/>
      </c>
    </row>
    <row r="4648" spans="2:8" ht="11.25" customHeight="1" x14ac:dyDescent="0.2">
      <c r="B4648" s="91"/>
      <c r="C4648" s="92"/>
      <c r="D4648" s="293" t="str">
        <f t="shared" si="288"/>
        <v/>
      </c>
      <c r="E4648" s="91" t="str">
        <f t="shared" si="291"/>
        <v/>
      </c>
      <c r="F4648" s="295"/>
      <c r="G4648" s="88" t="str">
        <f t="shared" si="289"/>
        <v/>
      </c>
      <c r="H4648" s="88" t="str">
        <f t="shared" si="290"/>
        <v/>
      </c>
    </row>
    <row r="4649" spans="2:8" ht="11.25" customHeight="1" x14ac:dyDescent="0.2">
      <c r="B4649" s="91"/>
      <c r="C4649" s="92"/>
      <c r="D4649" s="293" t="str">
        <f t="shared" si="288"/>
        <v/>
      </c>
      <c r="E4649" s="91" t="str">
        <f t="shared" si="291"/>
        <v/>
      </c>
      <c r="F4649" s="295"/>
      <c r="G4649" s="88" t="str">
        <f t="shared" si="289"/>
        <v/>
      </c>
      <c r="H4649" s="88" t="str">
        <f t="shared" si="290"/>
        <v/>
      </c>
    </row>
    <row r="4650" spans="2:8" ht="11.25" customHeight="1" x14ac:dyDescent="0.2">
      <c r="B4650" s="91"/>
      <c r="C4650" s="92"/>
      <c r="D4650" s="293" t="str">
        <f t="shared" si="288"/>
        <v/>
      </c>
      <c r="E4650" s="91" t="str">
        <f t="shared" si="291"/>
        <v/>
      </c>
      <c r="F4650" s="295"/>
      <c r="G4650" s="88" t="str">
        <f t="shared" si="289"/>
        <v/>
      </c>
      <c r="H4650" s="88" t="str">
        <f t="shared" si="290"/>
        <v/>
      </c>
    </row>
    <row r="4651" spans="2:8" ht="11.25" customHeight="1" x14ac:dyDescent="0.2">
      <c r="B4651" s="91"/>
      <c r="C4651" s="92"/>
      <c r="D4651" s="293" t="str">
        <f t="shared" si="288"/>
        <v/>
      </c>
      <c r="E4651" s="91" t="str">
        <f t="shared" si="291"/>
        <v/>
      </c>
      <c r="F4651" s="295"/>
      <c r="G4651" s="88" t="str">
        <f t="shared" si="289"/>
        <v/>
      </c>
      <c r="H4651" s="88" t="str">
        <f t="shared" si="290"/>
        <v/>
      </c>
    </row>
    <row r="4652" spans="2:8" ht="11.25" customHeight="1" x14ac:dyDescent="0.2">
      <c r="B4652" s="91"/>
      <c r="C4652" s="92"/>
      <c r="D4652" s="293" t="str">
        <f t="shared" si="288"/>
        <v/>
      </c>
      <c r="E4652" s="91" t="str">
        <f t="shared" si="291"/>
        <v/>
      </c>
      <c r="F4652" s="295"/>
      <c r="G4652" s="88" t="str">
        <f t="shared" si="289"/>
        <v/>
      </c>
      <c r="H4652" s="88" t="str">
        <f t="shared" si="290"/>
        <v/>
      </c>
    </row>
    <row r="4653" spans="2:8" ht="11.25" customHeight="1" x14ac:dyDescent="0.2">
      <c r="B4653" s="91"/>
      <c r="C4653" s="92"/>
      <c r="D4653" s="293" t="str">
        <f t="shared" si="288"/>
        <v/>
      </c>
      <c r="E4653" s="91" t="str">
        <f t="shared" si="291"/>
        <v/>
      </c>
      <c r="F4653" s="295"/>
      <c r="G4653" s="88" t="str">
        <f t="shared" si="289"/>
        <v/>
      </c>
      <c r="H4653" s="88" t="str">
        <f t="shared" si="290"/>
        <v/>
      </c>
    </row>
    <row r="4654" spans="2:8" ht="11.25" customHeight="1" x14ac:dyDescent="0.2">
      <c r="B4654" s="91"/>
      <c r="C4654" s="92"/>
      <c r="D4654" s="293" t="str">
        <f t="shared" si="288"/>
        <v/>
      </c>
      <c r="E4654" s="91" t="str">
        <f t="shared" si="291"/>
        <v/>
      </c>
      <c r="F4654" s="295"/>
      <c r="G4654" s="88" t="str">
        <f t="shared" si="289"/>
        <v/>
      </c>
      <c r="H4654" s="88" t="str">
        <f t="shared" si="290"/>
        <v/>
      </c>
    </row>
    <row r="4655" spans="2:8" ht="11.25" customHeight="1" x14ac:dyDescent="0.2">
      <c r="B4655" s="91"/>
      <c r="C4655" s="92"/>
      <c r="D4655" s="293" t="str">
        <f t="shared" si="288"/>
        <v/>
      </c>
      <c r="E4655" s="91" t="str">
        <f t="shared" si="291"/>
        <v/>
      </c>
      <c r="F4655" s="295"/>
      <c r="G4655" s="88" t="str">
        <f t="shared" si="289"/>
        <v/>
      </c>
      <c r="H4655" s="88" t="str">
        <f t="shared" si="290"/>
        <v/>
      </c>
    </row>
    <row r="4656" spans="2:8" ht="11.25" customHeight="1" x14ac:dyDescent="0.2">
      <c r="B4656" s="91"/>
      <c r="C4656" s="92"/>
      <c r="D4656" s="293" t="str">
        <f t="shared" si="288"/>
        <v/>
      </c>
      <c r="E4656" s="91" t="str">
        <f t="shared" si="291"/>
        <v/>
      </c>
      <c r="F4656" s="295"/>
      <c r="G4656" s="88" t="str">
        <f t="shared" si="289"/>
        <v/>
      </c>
      <c r="H4656" s="88" t="str">
        <f t="shared" si="290"/>
        <v/>
      </c>
    </row>
    <row r="4657" spans="2:8" ht="11.25" customHeight="1" x14ac:dyDescent="0.2">
      <c r="B4657" s="91"/>
      <c r="C4657" s="92"/>
      <c r="D4657" s="293" t="str">
        <f t="shared" si="288"/>
        <v/>
      </c>
      <c r="E4657" s="91" t="str">
        <f t="shared" si="291"/>
        <v/>
      </c>
      <c r="F4657" s="295"/>
      <c r="G4657" s="88" t="str">
        <f t="shared" si="289"/>
        <v/>
      </c>
      <c r="H4657" s="88" t="str">
        <f t="shared" si="290"/>
        <v/>
      </c>
    </row>
    <row r="4658" spans="2:8" ht="11.25" customHeight="1" x14ac:dyDescent="0.2">
      <c r="B4658" s="91"/>
      <c r="C4658" s="92"/>
      <c r="D4658" s="293" t="str">
        <f t="shared" si="288"/>
        <v/>
      </c>
      <c r="E4658" s="91" t="str">
        <f t="shared" si="291"/>
        <v/>
      </c>
      <c r="F4658" s="295"/>
      <c r="G4658" s="88" t="str">
        <f t="shared" si="289"/>
        <v/>
      </c>
      <c r="H4658" s="88" t="str">
        <f t="shared" si="290"/>
        <v/>
      </c>
    </row>
    <row r="4659" spans="2:8" ht="11.25" customHeight="1" x14ac:dyDescent="0.2">
      <c r="B4659" s="91"/>
      <c r="C4659" s="92"/>
      <c r="D4659" s="293" t="str">
        <f t="shared" si="288"/>
        <v/>
      </c>
      <c r="E4659" s="91" t="str">
        <f t="shared" si="291"/>
        <v/>
      </c>
      <c r="F4659" s="295"/>
      <c r="G4659" s="88" t="str">
        <f t="shared" si="289"/>
        <v/>
      </c>
      <c r="H4659" s="88" t="str">
        <f t="shared" si="290"/>
        <v/>
      </c>
    </row>
    <row r="4660" spans="2:8" ht="11.25" customHeight="1" x14ac:dyDescent="0.2">
      <c r="B4660" s="91"/>
      <c r="C4660" s="92"/>
      <c r="D4660" s="293" t="str">
        <f t="shared" si="288"/>
        <v/>
      </c>
      <c r="E4660" s="91" t="str">
        <f t="shared" si="291"/>
        <v/>
      </c>
      <c r="F4660" s="295"/>
      <c r="G4660" s="88" t="str">
        <f t="shared" si="289"/>
        <v/>
      </c>
      <c r="H4660" s="88" t="str">
        <f t="shared" si="290"/>
        <v/>
      </c>
    </row>
    <row r="4661" spans="2:8" ht="11.25" customHeight="1" x14ac:dyDescent="0.2">
      <c r="B4661" s="91"/>
      <c r="C4661" s="92"/>
      <c r="D4661" s="293" t="str">
        <f t="shared" si="288"/>
        <v/>
      </c>
      <c r="E4661" s="91" t="str">
        <f t="shared" si="291"/>
        <v/>
      </c>
      <c r="F4661" s="295"/>
      <c r="G4661" s="88" t="str">
        <f t="shared" si="289"/>
        <v/>
      </c>
      <c r="H4661" s="88" t="str">
        <f t="shared" si="290"/>
        <v/>
      </c>
    </row>
    <row r="4662" spans="2:8" ht="11.25" customHeight="1" x14ac:dyDescent="0.2">
      <c r="B4662" s="91"/>
      <c r="C4662" s="92"/>
      <c r="D4662" s="293" t="str">
        <f t="shared" si="288"/>
        <v/>
      </c>
      <c r="E4662" s="91" t="str">
        <f t="shared" si="291"/>
        <v/>
      </c>
      <c r="F4662" s="295"/>
      <c r="G4662" s="88" t="str">
        <f t="shared" si="289"/>
        <v/>
      </c>
      <c r="H4662" s="88" t="str">
        <f t="shared" si="290"/>
        <v/>
      </c>
    </row>
    <row r="4663" spans="2:8" ht="11.25" customHeight="1" x14ac:dyDescent="0.2">
      <c r="B4663" s="91"/>
      <c r="C4663" s="92"/>
      <c r="D4663" s="293" t="str">
        <f t="shared" si="288"/>
        <v/>
      </c>
      <c r="E4663" s="91" t="str">
        <f t="shared" si="291"/>
        <v/>
      </c>
      <c r="F4663" s="295"/>
      <c r="G4663" s="88" t="str">
        <f t="shared" si="289"/>
        <v/>
      </c>
      <c r="H4663" s="88" t="str">
        <f t="shared" si="290"/>
        <v/>
      </c>
    </row>
    <row r="4664" spans="2:8" ht="11.25" customHeight="1" x14ac:dyDescent="0.2">
      <c r="B4664" s="91"/>
      <c r="C4664" s="92"/>
      <c r="D4664" s="293" t="str">
        <f t="shared" si="288"/>
        <v/>
      </c>
      <c r="E4664" s="91" t="str">
        <f t="shared" si="291"/>
        <v/>
      </c>
      <c r="F4664" s="295"/>
      <c r="G4664" s="88" t="str">
        <f t="shared" si="289"/>
        <v/>
      </c>
      <c r="H4664" s="88" t="str">
        <f t="shared" si="290"/>
        <v/>
      </c>
    </row>
    <row r="4665" spans="2:8" ht="11.25" customHeight="1" x14ac:dyDescent="0.2">
      <c r="B4665" s="91"/>
      <c r="C4665" s="92"/>
      <c r="D4665" s="293" t="str">
        <f t="shared" si="288"/>
        <v/>
      </c>
      <c r="E4665" s="91" t="str">
        <f t="shared" si="291"/>
        <v/>
      </c>
      <c r="F4665" s="295"/>
      <c r="G4665" s="88" t="str">
        <f t="shared" si="289"/>
        <v/>
      </c>
      <c r="H4665" s="88" t="str">
        <f t="shared" si="290"/>
        <v/>
      </c>
    </row>
    <row r="4666" spans="2:8" ht="11.25" customHeight="1" x14ac:dyDescent="0.2">
      <c r="B4666" s="91"/>
      <c r="C4666" s="92"/>
      <c r="D4666" s="293" t="str">
        <f t="shared" si="288"/>
        <v/>
      </c>
      <c r="E4666" s="91" t="str">
        <f t="shared" si="291"/>
        <v/>
      </c>
      <c r="F4666" s="295"/>
      <c r="G4666" s="88" t="str">
        <f t="shared" si="289"/>
        <v/>
      </c>
      <c r="H4666" s="88" t="str">
        <f t="shared" si="290"/>
        <v/>
      </c>
    </row>
    <row r="4667" spans="2:8" ht="11.25" customHeight="1" x14ac:dyDescent="0.2">
      <c r="B4667" s="91"/>
      <c r="C4667" s="92"/>
      <c r="D4667" s="293" t="str">
        <f t="shared" si="288"/>
        <v/>
      </c>
      <c r="E4667" s="91" t="str">
        <f t="shared" si="291"/>
        <v/>
      </c>
      <c r="F4667" s="295"/>
      <c r="G4667" s="88" t="str">
        <f t="shared" si="289"/>
        <v/>
      </c>
      <c r="H4667" s="88" t="str">
        <f t="shared" si="290"/>
        <v/>
      </c>
    </row>
    <row r="4668" spans="2:8" ht="11.25" customHeight="1" x14ac:dyDescent="0.2">
      <c r="B4668" s="91"/>
      <c r="C4668" s="92"/>
      <c r="D4668" s="293" t="str">
        <f t="shared" si="288"/>
        <v/>
      </c>
      <c r="E4668" s="91" t="str">
        <f t="shared" si="291"/>
        <v/>
      </c>
      <c r="F4668" s="295"/>
      <c r="G4668" s="88" t="str">
        <f t="shared" si="289"/>
        <v/>
      </c>
      <c r="H4668" s="88" t="str">
        <f t="shared" si="290"/>
        <v/>
      </c>
    </row>
    <row r="4669" spans="2:8" ht="11.25" customHeight="1" x14ac:dyDescent="0.2">
      <c r="B4669" s="91"/>
      <c r="C4669" s="92"/>
      <c r="D4669" s="293" t="str">
        <f t="shared" si="288"/>
        <v/>
      </c>
      <c r="E4669" s="91" t="str">
        <f t="shared" si="291"/>
        <v/>
      </c>
      <c r="F4669" s="295"/>
      <c r="G4669" s="88" t="str">
        <f t="shared" si="289"/>
        <v/>
      </c>
      <c r="H4669" s="88" t="str">
        <f t="shared" si="290"/>
        <v/>
      </c>
    </row>
    <row r="4670" spans="2:8" ht="11.25" customHeight="1" x14ac:dyDescent="0.2">
      <c r="B4670" s="91"/>
      <c r="C4670" s="92"/>
      <c r="D4670" s="293" t="str">
        <f t="shared" si="288"/>
        <v/>
      </c>
      <c r="E4670" s="91" t="str">
        <f t="shared" si="291"/>
        <v/>
      </c>
      <c r="F4670" s="295"/>
      <c r="G4670" s="88" t="str">
        <f t="shared" si="289"/>
        <v/>
      </c>
      <c r="H4670" s="88" t="str">
        <f t="shared" si="290"/>
        <v/>
      </c>
    </row>
    <row r="4671" spans="2:8" ht="11.25" customHeight="1" x14ac:dyDescent="0.2">
      <c r="B4671" s="91"/>
      <c r="C4671" s="92"/>
      <c r="D4671" s="293" t="str">
        <f t="shared" si="288"/>
        <v/>
      </c>
      <c r="E4671" s="91" t="str">
        <f t="shared" si="291"/>
        <v/>
      </c>
      <c r="F4671" s="295"/>
      <c r="G4671" s="88" t="str">
        <f t="shared" si="289"/>
        <v/>
      </c>
      <c r="H4671" s="88" t="str">
        <f t="shared" si="290"/>
        <v/>
      </c>
    </row>
    <row r="4672" spans="2:8" ht="11.25" customHeight="1" x14ac:dyDescent="0.2">
      <c r="B4672" s="91"/>
      <c r="C4672" s="92"/>
      <c r="D4672" s="293" t="str">
        <f t="shared" si="288"/>
        <v/>
      </c>
      <c r="E4672" s="91" t="str">
        <f t="shared" si="291"/>
        <v/>
      </c>
      <c r="F4672" s="295"/>
      <c r="G4672" s="88" t="str">
        <f t="shared" si="289"/>
        <v/>
      </c>
      <c r="H4672" s="88" t="str">
        <f t="shared" si="290"/>
        <v/>
      </c>
    </row>
    <row r="4673" spans="2:8" ht="11.25" customHeight="1" x14ac:dyDescent="0.2">
      <c r="B4673" s="91"/>
      <c r="C4673" s="92"/>
      <c r="D4673" s="293" t="str">
        <f t="shared" si="288"/>
        <v/>
      </c>
      <c r="E4673" s="91" t="str">
        <f t="shared" si="291"/>
        <v/>
      </c>
      <c r="F4673" s="295"/>
      <c r="G4673" s="88" t="str">
        <f t="shared" si="289"/>
        <v/>
      </c>
      <c r="H4673" s="88" t="str">
        <f t="shared" si="290"/>
        <v/>
      </c>
    </row>
    <row r="4674" spans="2:8" ht="11.25" customHeight="1" x14ac:dyDescent="0.2">
      <c r="B4674" s="91"/>
      <c r="C4674" s="92"/>
      <c r="D4674" s="293" t="str">
        <f t="shared" si="288"/>
        <v/>
      </c>
      <c r="E4674" s="91" t="str">
        <f t="shared" si="291"/>
        <v/>
      </c>
      <c r="F4674" s="295"/>
      <c r="G4674" s="88" t="str">
        <f t="shared" si="289"/>
        <v/>
      </c>
      <c r="H4674" s="88" t="str">
        <f t="shared" si="290"/>
        <v/>
      </c>
    </row>
    <row r="4675" spans="2:8" ht="11.25" customHeight="1" x14ac:dyDescent="0.2">
      <c r="B4675" s="91"/>
      <c r="C4675" s="92"/>
      <c r="D4675" s="293" t="str">
        <f t="shared" si="288"/>
        <v/>
      </c>
      <c r="E4675" s="91" t="str">
        <f t="shared" si="291"/>
        <v/>
      </c>
      <c r="F4675" s="295"/>
      <c r="G4675" s="88" t="str">
        <f t="shared" si="289"/>
        <v/>
      </c>
      <c r="H4675" s="88" t="str">
        <f t="shared" si="290"/>
        <v/>
      </c>
    </row>
    <row r="4676" spans="2:8" ht="11.25" customHeight="1" x14ac:dyDescent="0.2">
      <c r="B4676" s="91"/>
      <c r="C4676" s="92"/>
      <c r="D4676" s="293" t="str">
        <f t="shared" si="288"/>
        <v/>
      </c>
      <c r="E4676" s="91" t="str">
        <f t="shared" si="291"/>
        <v/>
      </c>
      <c r="F4676" s="295"/>
      <c r="G4676" s="88" t="str">
        <f t="shared" si="289"/>
        <v/>
      </c>
      <c r="H4676" s="88" t="str">
        <f t="shared" si="290"/>
        <v/>
      </c>
    </row>
    <row r="4677" spans="2:8" ht="11.25" customHeight="1" x14ac:dyDescent="0.2">
      <c r="B4677" s="91"/>
      <c r="C4677" s="92"/>
      <c r="D4677" s="293" t="str">
        <f t="shared" si="288"/>
        <v/>
      </c>
      <c r="E4677" s="91" t="str">
        <f t="shared" si="291"/>
        <v/>
      </c>
      <c r="F4677" s="295"/>
      <c r="G4677" s="88" t="str">
        <f t="shared" si="289"/>
        <v/>
      </c>
      <c r="H4677" s="88" t="str">
        <f t="shared" si="290"/>
        <v/>
      </c>
    </row>
    <row r="4678" spans="2:8" ht="11.25" customHeight="1" x14ac:dyDescent="0.2">
      <c r="B4678" s="91"/>
      <c r="C4678" s="92"/>
      <c r="D4678" s="293" t="str">
        <f t="shared" si="288"/>
        <v/>
      </c>
      <c r="E4678" s="91" t="str">
        <f t="shared" si="291"/>
        <v/>
      </c>
      <c r="F4678" s="295"/>
      <c r="G4678" s="88" t="str">
        <f t="shared" si="289"/>
        <v/>
      </c>
      <c r="H4678" s="88" t="str">
        <f t="shared" si="290"/>
        <v/>
      </c>
    </row>
    <row r="4679" spans="2:8" ht="11.25" customHeight="1" x14ac:dyDescent="0.2">
      <c r="B4679" s="91"/>
      <c r="C4679" s="92"/>
      <c r="D4679" s="293" t="str">
        <f t="shared" si="288"/>
        <v/>
      </c>
      <c r="E4679" s="91" t="str">
        <f t="shared" si="291"/>
        <v/>
      </c>
      <c r="F4679" s="295"/>
      <c r="G4679" s="88" t="str">
        <f t="shared" si="289"/>
        <v/>
      </c>
      <c r="H4679" s="88" t="str">
        <f t="shared" si="290"/>
        <v/>
      </c>
    </row>
    <row r="4680" spans="2:8" ht="11.25" customHeight="1" x14ac:dyDescent="0.2">
      <c r="B4680" s="91"/>
      <c r="C4680" s="92"/>
      <c r="D4680" s="293" t="str">
        <f t="shared" si="288"/>
        <v/>
      </c>
      <c r="E4680" s="91" t="str">
        <f t="shared" si="291"/>
        <v/>
      </c>
      <c r="F4680" s="295"/>
      <c r="G4680" s="88" t="str">
        <f t="shared" si="289"/>
        <v/>
      </c>
      <c r="H4680" s="88" t="str">
        <f t="shared" si="290"/>
        <v/>
      </c>
    </row>
    <row r="4681" spans="2:8" ht="11.25" customHeight="1" x14ac:dyDescent="0.2">
      <c r="B4681" s="91"/>
      <c r="C4681" s="92"/>
      <c r="D4681" s="293" t="str">
        <f t="shared" si="288"/>
        <v/>
      </c>
      <c r="E4681" s="91" t="str">
        <f t="shared" si="291"/>
        <v/>
      </c>
      <c r="F4681" s="295"/>
      <c r="G4681" s="88" t="str">
        <f t="shared" si="289"/>
        <v/>
      </c>
      <c r="H4681" s="88" t="str">
        <f t="shared" si="290"/>
        <v/>
      </c>
    </row>
    <row r="4682" spans="2:8" ht="11.25" customHeight="1" x14ac:dyDescent="0.2">
      <c r="B4682" s="91"/>
      <c r="C4682" s="92"/>
      <c r="D4682" s="293" t="str">
        <f t="shared" si="288"/>
        <v/>
      </c>
      <c r="E4682" s="91" t="str">
        <f t="shared" si="291"/>
        <v/>
      </c>
      <c r="F4682" s="295"/>
      <c r="G4682" s="88" t="str">
        <f t="shared" si="289"/>
        <v/>
      </c>
      <c r="H4682" s="88" t="str">
        <f t="shared" si="290"/>
        <v/>
      </c>
    </row>
    <row r="4683" spans="2:8" ht="11.25" customHeight="1" x14ac:dyDescent="0.2">
      <c r="B4683" s="91"/>
      <c r="C4683" s="92"/>
      <c r="D4683" s="293" t="str">
        <f t="shared" si="288"/>
        <v/>
      </c>
      <c r="E4683" s="91" t="str">
        <f t="shared" si="291"/>
        <v/>
      </c>
      <c r="F4683" s="295"/>
      <c r="G4683" s="88" t="str">
        <f t="shared" si="289"/>
        <v/>
      </c>
      <c r="H4683" s="88" t="str">
        <f t="shared" si="290"/>
        <v/>
      </c>
    </row>
    <row r="4684" spans="2:8" ht="11.25" customHeight="1" x14ac:dyDescent="0.2">
      <c r="B4684" s="91"/>
      <c r="C4684" s="92"/>
      <c r="D4684" s="293" t="str">
        <f t="shared" si="288"/>
        <v/>
      </c>
      <c r="E4684" s="91" t="str">
        <f t="shared" si="291"/>
        <v/>
      </c>
      <c r="F4684" s="295"/>
      <c r="G4684" s="88" t="str">
        <f t="shared" si="289"/>
        <v/>
      </c>
      <c r="H4684" s="88" t="str">
        <f t="shared" si="290"/>
        <v/>
      </c>
    </row>
    <row r="4685" spans="2:8" ht="11.25" customHeight="1" x14ac:dyDescent="0.2">
      <c r="B4685" s="91"/>
      <c r="C4685" s="92"/>
      <c r="D4685" s="293" t="str">
        <f t="shared" si="288"/>
        <v/>
      </c>
      <c r="E4685" s="91" t="str">
        <f t="shared" si="291"/>
        <v/>
      </c>
      <c r="F4685" s="295"/>
      <c r="G4685" s="88" t="str">
        <f t="shared" si="289"/>
        <v/>
      </c>
      <c r="H4685" s="88" t="str">
        <f t="shared" si="290"/>
        <v/>
      </c>
    </row>
    <row r="4686" spans="2:8" ht="11.25" customHeight="1" x14ac:dyDescent="0.2">
      <c r="B4686" s="91"/>
      <c r="C4686" s="92"/>
      <c r="D4686" s="293" t="str">
        <f t="shared" si="288"/>
        <v/>
      </c>
      <c r="E4686" s="91" t="str">
        <f t="shared" si="291"/>
        <v/>
      </c>
      <c r="F4686" s="295"/>
      <c r="G4686" s="88" t="str">
        <f t="shared" si="289"/>
        <v/>
      </c>
      <c r="H4686" s="88" t="str">
        <f t="shared" si="290"/>
        <v/>
      </c>
    </row>
    <row r="4687" spans="2:8" ht="11.25" customHeight="1" x14ac:dyDescent="0.2">
      <c r="B4687" s="91"/>
      <c r="C4687" s="92"/>
      <c r="D4687" s="293" t="str">
        <f t="shared" si="288"/>
        <v/>
      </c>
      <c r="E4687" s="91" t="str">
        <f t="shared" si="291"/>
        <v/>
      </c>
      <c r="F4687" s="295"/>
      <c r="G4687" s="88" t="str">
        <f t="shared" si="289"/>
        <v/>
      </c>
      <c r="H4687" s="88" t="str">
        <f t="shared" si="290"/>
        <v/>
      </c>
    </row>
    <row r="4688" spans="2:8" ht="11.25" customHeight="1" x14ac:dyDescent="0.2">
      <c r="B4688" s="91"/>
      <c r="C4688" s="92"/>
      <c r="D4688" s="293" t="str">
        <f t="shared" si="288"/>
        <v/>
      </c>
      <c r="E4688" s="91" t="str">
        <f t="shared" si="291"/>
        <v/>
      </c>
      <c r="F4688" s="295"/>
      <c r="G4688" s="88" t="str">
        <f t="shared" si="289"/>
        <v/>
      </c>
      <c r="H4688" s="88" t="str">
        <f t="shared" si="290"/>
        <v/>
      </c>
    </row>
    <row r="4689" spans="2:8" ht="11.25" customHeight="1" x14ac:dyDescent="0.2">
      <c r="B4689" s="91"/>
      <c r="C4689" s="92"/>
      <c r="D4689" s="293" t="str">
        <f t="shared" si="288"/>
        <v/>
      </c>
      <c r="E4689" s="91" t="str">
        <f t="shared" si="291"/>
        <v/>
      </c>
      <c r="F4689" s="295"/>
      <c r="G4689" s="88" t="str">
        <f t="shared" si="289"/>
        <v/>
      </c>
      <c r="H4689" s="88" t="str">
        <f t="shared" si="290"/>
        <v/>
      </c>
    </row>
    <row r="4690" spans="2:8" ht="11.25" customHeight="1" x14ac:dyDescent="0.2">
      <c r="B4690" s="91"/>
      <c r="C4690" s="92"/>
      <c r="D4690" s="293" t="str">
        <f t="shared" si="288"/>
        <v/>
      </c>
      <c r="E4690" s="91" t="str">
        <f t="shared" si="291"/>
        <v/>
      </c>
      <c r="F4690" s="295"/>
      <c r="G4690" s="88" t="str">
        <f t="shared" si="289"/>
        <v/>
      </c>
      <c r="H4690" s="88" t="str">
        <f t="shared" si="290"/>
        <v/>
      </c>
    </row>
    <row r="4691" spans="2:8" ht="11.25" customHeight="1" x14ac:dyDescent="0.2">
      <c r="B4691" s="91"/>
      <c r="C4691" s="92"/>
      <c r="D4691" s="293" t="str">
        <f t="shared" si="288"/>
        <v/>
      </c>
      <c r="E4691" s="91" t="str">
        <f t="shared" si="291"/>
        <v/>
      </c>
      <c r="F4691" s="295"/>
      <c r="G4691" s="88" t="str">
        <f t="shared" si="289"/>
        <v/>
      </c>
      <c r="H4691" s="88" t="str">
        <f t="shared" si="290"/>
        <v/>
      </c>
    </row>
    <row r="4692" spans="2:8" ht="11.25" customHeight="1" x14ac:dyDescent="0.2">
      <c r="B4692" s="91"/>
      <c r="C4692" s="92"/>
      <c r="D4692" s="293" t="str">
        <f t="shared" si="288"/>
        <v/>
      </c>
      <c r="E4692" s="91" t="str">
        <f t="shared" si="291"/>
        <v/>
      </c>
      <c r="F4692" s="295"/>
      <c r="G4692" s="88" t="str">
        <f t="shared" si="289"/>
        <v/>
      </c>
      <c r="H4692" s="88" t="str">
        <f t="shared" si="290"/>
        <v/>
      </c>
    </row>
    <row r="4693" spans="2:8" ht="11.25" customHeight="1" x14ac:dyDescent="0.2">
      <c r="B4693" s="91"/>
      <c r="C4693" s="92"/>
      <c r="D4693" s="293" t="str">
        <f t="shared" si="288"/>
        <v/>
      </c>
      <c r="E4693" s="91" t="str">
        <f t="shared" si="291"/>
        <v/>
      </c>
      <c r="F4693" s="295"/>
      <c r="G4693" s="88" t="str">
        <f t="shared" si="289"/>
        <v/>
      </c>
      <c r="H4693" s="88" t="str">
        <f t="shared" si="290"/>
        <v/>
      </c>
    </row>
    <row r="4694" spans="2:8" ht="11.25" customHeight="1" x14ac:dyDescent="0.2">
      <c r="B4694" s="91"/>
      <c r="C4694" s="92"/>
      <c r="D4694" s="293" t="str">
        <f t="shared" si="288"/>
        <v/>
      </c>
      <c r="E4694" s="91" t="str">
        <f t="shared" si="291"/>
        <v/>
      </c>
      <c r="F4694" s="295"/>
      <c r="G4694" s="88" t="str">
        <f t="shared" si="289"/>
        <v/>
      </c>
      <c r="H4694" s="88" t="str">
        <f t="shared" si="290"/>
        <v/>
      </c>
    </row>
    <row r="4695" spans="2:8" ht="11.25" customHeight="1" x14ac:dyDescent="0.2">
      <c r="B4695" s="91"/>
      <c r="C4695" s="92"/>
      <c r="D4695" s="293" t="str">
        <f t="shared" si="288"/>
        <v/>
      </c>
      <c r="E4695" s="91" t="str">
        <f t="shared" si="291"/>
        <v/>
      </c>
      <c r="F4695" s="295"/>
      <c r="G4695" s="88" t="str">
        <f t="shared" si="289"/>
        <v/>
      </c>
      <c r="H4695" s="88" t="str">
        <f t="shared" si="290"/>
        <v/>
      </c>
    </row>
    <row r="4696" spans="2:8" ht="11.25" customHeight="1" x14ac:dyDescent="0.2">
      <c r="B4696" s="91"/>
      <c r="C4696" s="92"/>
      <c r="D4696" s="293" t="str">
        <f t="shared" ref="D4696:D4759" si="292">IF($B4696="","","SP_LASTSALEPRICE")</f>
        <v/>
      </c>
      <c r="E4696" s="91" t="str">
        <f t="shared" si="291"/>
        <v/>
      </c>
      <c r="F4696" s="295"/>
      <c r="G4696" s="88" t="str">
        <f t="shared" ref="G4696:G4759" si="293">IF(OR($C4696="",$C4697=""),"",IFERROR((C4696/C4697-1)*100,0))</f>
        <v/>
      </c>
      <c r="H4696" s="88" t="str">
        <f t="shared" ref="H4696:H4759" si="294">IF(OR($F4696="",$F4697=""),"",IFERROR((F4696/F4697-1)*100,0))</f>
        <v/>
      </c>
    </row>
    <row r="4697" spans="2:8" ht="11.25" customHeight="1" x14ac:dyDescent="0.2">
      <c r="B4697" s="91"/>
      <c r="C4697" s="92"/>
      <c r="D4697" s="293" t="str">
        <f t="shared" si="292"/>
        <v/>
      </c>
      <c r="E4697" s="91" t="str">
        <f t="shared" ref="E4697:E4760" si="295">IF($B4697="","",IF(WEEKDAY($B4697,11)=6,$B4697-1,IF(WEEKDAY($B4697,11)=7,$B4697-2,$B4697)))</f>
        <v/>
      </c>
      <c r="F4697" s="295"/>
      <c r="G4697" s="88" t="str">
        <f t="shared" si="293"/>
        <v/>
      </c>
      <c r="H4697" s="88" t="str">
        <f t="shared" si="294"/>
        <v/>
      </c>
    </row>
    <row r="4698" spans="2:8" ht="11.25" customHeight="1" x14ac:dyDescent="0.2">
      <c r="B4698" s="91"/>
      <c r="C4698" s="92"/>
      <c r="D4698" s="293" t="str">
        <f t="shared" si="292"/>
        <v/>
      </c>
      <c r="E4698" s="91" t="str">
        <f t="shared" si="295"/>
        <v/>
      </c>
      <c r="F4698" s="295"/>
      <c r="G4698" s="88" t="str">
        <f t="shared" si="293"/>
        <v/>
      </c>
      <c r="H4698" s="88" t="str">
        <f t="shared" si="294"/>
        <v/>
      </c>
    </row>
    <row r="4699" spans="2:8" ht="11.25" customHeight="1" x14ac:dyDescent="0.2">
      <c r="B4699" s="91"/>
      <c r="C4699" s="92"/>
      <c r="D4699" s="293" t="str">
        <f t="shared" si="292"/>
        <v/>
      </c>
      <c r="E4699" s="91" t="str">
        <f t="shared" si="295"/>
        <v/>
      </c>
      <c r="F4699" s="295"/>
      <c r="G4699" s="88" t="str">
        <f t="shared" si="293"/>
        <v/>
      </c>
      <c r="H4699" s="88" t="str">
        <f t="shared" si="294"/>
        <v/>
      </c>
    </row>
    <row r="4700" spans="2:8" ht="11.25" customHeight="1" x14ac:dyDescent="0.2">
      <c r="B4700" s="91"/>
      <c r="C4700" s="92"/>
      <c r="D4700" s="293" t="str">
        <f t="shared" si="292"/>
        <v/>
      </c>
      <c r="E4700" s="91" t="str">
        <f t="shared" si="295"/>
        <v/>
      </c>
      <c r="F4700" s="295"/>
      <c r="G4700" s="88" t="str">
        <f t="shared" si="293"/>
        <v/>
      </c>
      <c r="H4700" s="88" t="str">
        <f t="shared" si="294"/>
        <v/>
      </c>
    </row>
    <row r="4701" spans="2:8" ht="11.25" customHeight="1" x14ac:dyDescent="0.2">
      <c r="B4701" s="91"/>
      <c r="C4701" s="92"/>
      <c r="D4701" s="293" t="str">
        <f t="shared" si="292"/>
        <v/>
      </c>
      <c r="E4701" s="91" t="str">
        <f t="shared" si="295"/>
        <v/>
      </c>
      <c r="F4701" s="295"/>
      <c r="G4701" s="88" t="str">
        <f t="shared" si="293"/>
        <v/>
      </c>
      <c r="H4701" s="88" t="str">
        <f t="shared" si="294"/>
        <v/>
      </c>
    </row>
    <row r="4702" spans="2:8" ht="11.25" customHeight="1" x14ac:dyDescent="0.2">
      <c r="B4702" s="91"/>
      <c r="C4702" s="92"/>
      <c r="D4702" s="293" t="str">
        <f t="shared" si="292"/>
        <v/>
      </c>
      <c r="E4702" s="91" t="str">
        <f t="shared" si="295"/>
        <v/>
      </c>
      <c r="F4702" s="295"/>
      <c r="G4702" s="88" t="str">
        <f t="shared" si="293"/>
        <v/>
      </c>
      <c r="H4702" s="88" t="str">
        <f t="shared" si="294"/>
        <v/>
      </c>
    </row>
    <row r="4703" spans="2:8" ht="11.25" customHeight="1" x14ac:dyDescent="0.2">
      <c r="B4703" s="91"/>
      <c r="C4703" s="92"/>
      <c r="D4703" s="293" t="str">
        <f t="shared" si="292"/>
        <v/>
      </c>
      <c r="E4703" s="91" t="str">
        <f t="shared" si="295"/>
        <v/>
      </c>
      <c r="F4703" s="295"/>
      <c r="G4703" s="88" t="str">
        <f t="shared" si="293"/>
        <v/>
      </c>
      <c r="H4703" s="88" t="str">
        <f t="shared" si="294"/>
        <v/>
      </c>
    </row>
    <row r="4704" spans="2:8" ht="11.25" customHeight="1" x14ac:dyDescent="0.2">
      <c r="B4704" s="91"/>
      <c r="C4704" s="92"/>
      <c r="D4704" s="293" t="str">
        <f t="shared" si="292"/>
        <v/>
      </c>
      <c r="E4704" s="91" t="str">
        <f t="shared" si="295"/>
        <v/>
      </c>
      <c r="F4704" s="295"/>
      <c r="G4704" s="88" t="str">
        <f t="shared" si="293"/>
        <v/>
      </c>
      <c r="H4704" s="88" t="str">
        <f t="shared" si="294"/>
        <v/>
      </c>
    </row>
    <row r="4705" spans="2:8" ht="11.25" customHeight="1" x14ac:dyDescent="0.2">
      <c r="B4705" s="91"/>
      <c r="C4705" s="92"/>
      <c r="D4705" s="293" t="str">
        <f t="shared" si="292"/>
        <v/>
      </c>
      <c r="E4705" s="91" t="str">
        <f t="shared" si="295"/>
        <v/>
      </c>
      <c r="F4705" s="295"/>
      <c r="G4705" s="88" t="str">
        <f t="shared" si="293"/>
        <v/>
      </c>
      <c r="H4705" s="88" t="str">
        <f t="shared" si="294"/>
        <v/>
      </c>
    </row>
    <row r="4706" spans="2:8" ht="11.25" customHeight="1" x14ac:dyDescent="0.2">
      <c r="B4706" s="91"/>
      <c r="C4706" s="92"/>
      <c r="D4706" s="293" t="str">
        <f t="shared" si="292"/>
        <v/>
      </c>
      <c r="E4706" s="91" t="str">
        <f t="shared" si="295"/>
        <v/>
      </c>
      <c r="F4706" s="295"/>
      <c r="G4706" s="88" t="str">
        <f t="shared" si="293"/>
        <v/>
      </c>
      <c r="H4706" s="88" t="str">
        <f t="shared" si="294"/>
        <v/>
      </c>
    </row>
    <row r="4707" spans="2:8" ht="11.25" customHeight="1" x14ac:dyDescent="0.2">
      <c r="B4707" s="91"/>
      <c r="C4707" s="92"/>
      <c r="D4707" s="293" t="str">
        <f t="shared" si="292"/>
        <v/>
      </c>
      <c r="E4707" s="91" t="str">
        <f t="shared" si="295"/>
        <v/>
      </c>
      <c r="F4707" s="295"/>
      <c r="G4707" s="88" t="str">
        <f t="shared" si="293"/>
        <v/>
      </c>
      <c r="H4707" s="88" t="str">
        <f t="shared" si="294"/>
        <v/>
      </c>
    </row>
    <row r="4708" spans="2:8" ht="11.25" customHeight="1" x14ac:dyDescent="0.2">
      <c r="B4708" s="91"/>
      <c r="C4708" s="92"/>
      <c r="D4708" s="293" t="str">
        <f t="shared" si="292"/>
        <v/>
      </c>
      <c r="E4708" s="91" t="str">
        <f t="shared" si="295"/>
        <v/>
      </c>
      <c r="F4708" s="295"/>
      <c r="G4708" s="88" t="str">
        <f t="shared" si="293"/>
        <v/>
      </c>
      <c r="H4708" s="88" t="str">
        <f t="shared" si="294"/>
        <v/>
      </c>
    </row>
    <row r="4709" spans="2:8" ht="11.25" customHeight="1" x14ac:dyDescent="0.2">
      <c r="B4709" s="91"/>
      <c r="C4709" s="92"/>
      <c r="D4709" s="293" t="str">
        <f t="shared" si="292"/>
        <v/>
      </c>
      <c r="E4709" s="91" t="str">
        <f t="shared" si="295"/>
        <v/>
      </c>
      <c r="F4709" s="295"/>
      <c r="G4709" s="88" t="str">
        <f t="shared" si="293"/>
        <v/>
      </c>
      <c r="H4709" s="88" t="str">
        <f t="shared" si="294"/>
        <v/>
      </c>
    </row>
    <row r="4710" spans="2:8" ht="11.25" customHeight="1" x14ac:dyDescent="0.2">
      <c r="B4710" s="91"/>
      <c r="C4710" s="92"/>
      <c r="D4710" s="293" t="str">
        <f t="shared" si="292"/>
        <v/>
      </c>
      <c r="E4710" s="91" t="str">
        <f t="shared" si="295"/>
        <v/>
      </c>
      <c r="F4710" s="295"/>
      <c r="G4710" s="88" t="str">
        <f t="shared" si="293"/>
        <v/>
      </c>
      <c r="H4710" s="88" t="str">
        <f t="shared" si="294"/>
        <v/>
      </c>
    </row>
    <row r="4711" spans="2:8" ht="11.25" customHeight="1" x14ac:dyDescent="0.2">
      <c r="B4711" s="91"/>
      <c r="C4711" s="92"/>
      <c r="D4711" s="293" t="str">
        <f t="shared" si="292"/>
        <v/>
      </c>
      <c r="E4711" s="91" t="str">
        <f t="shared" si="295"/>
        <v/>
      </c>
      <c r="F4711" s="295"/>
      <c r="G4711" s="88" t="str">
        <f t="shared" si="293"/>
        <v/>
      </c>
      <c r="H4711" s="88" t="str">
        <f t="shared" si="294"/>
        <v/>
      </c>
    </row>
    <row r="4712" spans="2:8" ht="11.25" customHeight="1" x14ac:dyDescent="0.2">
      <c r="B4712" s="91"/>
      <c r="C4712" s="92"/>
      <c r="D4712" s="293" t="str">
        <f t="shared" si="292"/>
        <v/>
      </c>
      <c r="E4712" s="91" t="str">
        <f t="shared" si="295"/>
        <v/>
      </c>
      <c r="F4712" s="295"/>
      <c r="G4712" s="88" t="str">
        <f t="shared" si="293"/>
        <v/>
      </c>
      <c r="H4712" s="88" t="str">
        <f t="shared" si="294"/>
        <v/>
      </c>
    </row>
    <row r="4713" spans="2:8" ht="11.25" customHeight="1" x14ac:dyDescent="0.2">
      <c r="B4713" s="91"/>
      <c r="C4713" s="92"/>
      <c r="D4713" s="293" t="str">
        <f t="shared" si="292"/>
        <v/>
      </c>
      <c r="E4713" s="91" t="str">
        <f t="shared" si="295"/>
        <v/>
      </c>
      <c r="F4713" s="295"/>
      <c r="G4713" s="88" t="str">
        <f t="shared" si="293"/>
        <v/>
      </c>
      <c r="H4713" s="88" t="str">
        <f t="shared" si="294"/>
        <v/>
      </c>
    </row>
    <row r="4714" spans="2:8" ht="11.25" customHeight="1" x14ac:dyDescent="0.2">
      <c r="B4714" s="91"/>
      <c r="C4714" s="92"/>
      <c r="D4714" s="293" t="str">
        <f t="shared" si="292"/>
        <v/>
      </c>
      <c r="E4714" s="91" t="str">
        <f t="shared" si="295"/>
        <v/>
      </c>
      <c r="F4714" s="295"/>
      <c r="G4714" s="88" t="str">
        <f t="shared" si="293"/>
        <v/>
      </c>
      <c r="H4714" s="88" t="str">
        <f t="shared" si="294"/>
        <v/>
      </c>
    </row>
    <row r="4715" spans="2:8" ht="11.25" customHeight="1" x14ac:dyDescent="0.2">
      <c r="B4715" s="91"/>
      <c r="C4715" s="92"/>
      <c r="D4715" s="293" t="str">
        <f t="shared" si="292"/>
        <v/>
      </c>
      <c r="E4715" s="91" t="str">
        <f t="shared" si="295"/>
        <v/>
      </c>
      <c r="F4715" s="295"/>
      <c r="G4715" s="88" t="str">
        <f t="shared" si="293"/>
        <v/>
      </c>
      <c r="H4715" s="88" t="str">
        <f t="shared" si="294"/>
        <v/>
      </c>
    </row>
    <row r="4716" spans="2:8" ht="11.25" customHeight="1" x14ac:dyDescent="0.2">
      <c r="B4716" s="91"/>
      <c r="C4716" s="92"/>
      <c r="D4716" s="293" t="str">
        <f t="shared" si="292"/>
        <v/>
      </c>
      <c r="E4716" s="91" t="str">
        <f t="shared" si="295"/>
        <v/>
      </c>
      <c r="F4716" s="295"/>
      <c r="G4716" s="88" t="str">
        <f t="shared" si="293"/>
        <v/>
      </c>
      <c r="H4716" s="88" t="str">
        <f t="shared" si="294"/>
        <v/>
      </c>
    </row>
    <row r="4717" spans="2:8" ht="11.25" customHeight="1" x14ac:dyDescent="0.2">
      <c r="B4717" s="91"/>
      <c r="C4717" s="92"/>
      <c r="D4717" s="293" t="str">
        <f t="shared" si="292"/>
        <v/>
      </c>
      <c r="E4717" s="91" t="str">
        <f t="shared" si="295"/>
        <v/>
      </c>
      <c r="F4717" s="295"/>
      <c r="G4717" s="88" t="str">
        <f t="shared" si="293"/>
        <v/>
      </c>
      <c r="H4717" s="88" t="str">
        <f t="shared" si="294"/>
        <v/>
      </c>
    </row>
    <row r="4718" spans="2:8" ht="11.25" customHeight="1" x14ac:dyDescent="0.2">
      <c r="B4718" s="91"/>
      <c r="C4718" s="92"/>
      <c r="D4718" s="293" t="str">
        <f t="shared" si="292"/>
        <v/>
      </c>
      <c r="E4718" s="91" t="str">
        <f t="shared" si="295"/>
        <v/>
      </c>
      <c r="F4718" s="295"/>
      <c r="G4718" s="88" t="str">
        <f t="shared" si="293"/>
        <v/>
      </c>
      <c r="H4718" s="88" t="str">
        <f t="shared" si="294"/>
        <v/>
      </c>
    </row>
    <row r="4719" spans="2:8" ht="11.25" customHeight="1" x14ac:dyDescent="0.2">
      <c r="B4719" s="91"/>
      <c r="C4719" s="92"/>
      <c r="D4719" s="293" t="str">
        <f t="shared" si="292"/>
        <v/>
      </c>
      <c r="E4719" s="91" t="str">
        <f t="shared" si="295"/>
        <v/>
      </c>
      <c r="F4719" s="295"/>
      <c r="G4719" s="88" t="str">
        <f t="shared" si="293"/>
        <v/>
      </c>
      <c r="H4719" s="88" t="str">
        <f t="shared" si="294"/>
        <v/>
      </c>
    </row>
    <row r="4720" spans="2:8" ht="11.25" customHeight="1" x14ac:dyDescent="0.2">
      <c r="B4720" s="91"/>
      <c r="C4720" s="92"/>
      <c r="D4720" s="293" t="str">
        <f t="shared" si="292"/>
        <v/>
      </c>
      <c r="E4720" s="91" t="str">
        <f t="shared" si="295"/>
        <v/>
      </c>
      <c r="F4720" s="295"/>
      <c r="G4720" s="88" t="str">
        <f t="shared" si="293"/>
        <v/>
      </c>
      <c r="H4720" s="88" t="str">
        <f t="shared" si="294"/>
        <v/>
      </c>
    </row>
    <row r="4721" spans="2:8" ht="11.25" customHeight="1" x14ac:dyDescent="0.2">
      <c r="B4721" s="91"/>
      <c r="C4721" s="92"/>
      <c r="D4721" s="293" t="str">
        <f t="shared" si="292"/>
        <v/>
      </c>
      <c r="E4721" s="91" t="str">
        <f t="shared" si="295"/>
        <v/>
      </c>
      <c r="F4721" s="295"/>
      <c r="G4721" s="88" t="str">
        <f t="shared" si="293"/>
        <v/>
      </c>
      <c r="H4721" s="88" t="str">
        <f t="shared" si="294"/>
        <v/>
      </c>
    </row>
    <row r="4722" spans="2:8" ht="11.25" customHeight="1" x14ac:dyDescent="0.2">
      <c r="B4722" s="91"/>
      <c r="C4722" s="92"/>
      <c r="D4722" s="293" t="str">
        <f t="shared" si="292"/>
        <v/>
      </c>
      <c r="E4722" s="91" t="str">
        <f t="shared" si="295"/>
        <v/>
      </c>
      <c r="F4722" s="295"/>
      <c r="G4722" s="88" t="str">
        <f t="shared" si="293"/>
        <v/>
      </c>
      <c r="H4722" s="88" t="str">
        <f t="shared" si="294"/>
        <v/>
      </c>
    </row>
    <row r="4723" spans="2:8" ht="11.25" customHeight="1" x14ac:dyDescent="0.2">
      <c r="B4723" s="91"/>
      <c r="C4723" s="92"/>
      <c r="D4723" s="293" t="str">
        <f t="shared" si="292"/>
        <v/>
      </c>
      <c r="E4723" s="91" t="str">
        <f t="shared" si="295"/>
        <v/>
      </c>
      <c r="F4723" s="295"/>
      <c r="G4723" s="88" t="str">
        <f t="shared" si="293"/>
        <v/>
      </c>
      <c r="H4723" s="88" t="str">
        <f t="shared" si="294"/>
        <v/>
      </c>
    </row>
    <row r="4724" spans="2:8" ht="11.25" customHeight="1" x14ac:dyDescent="0.2">
      <c r="B4724" s="91"/>
      <c r="C4724" s="92"/>
      <c r="D4724" s="293" t="str">
        <f t="shared" si="292"/>
        <v/>
      </c>
      <c r="E4724" s="91" t="str">
        <f t="shared" si="295"/>
        <v/>
      </c>
      <c r="F4724" s="295"/>
      <c r="G4724" s="88" t="str">
        <f t="shared" si="293"/>
        <v/>
      </c>
      <c r="H4724" s="88" t="str">
        <f t="shared" si="294"/>
        <v/>
      </c>
    </row>
    <row r="4725" spans="2:8" ht="11.25" customHeight="1" x14ac:dyDescent="0.2">
      <c r="B4725" s="91"/>
      <c r="C4725" s="92"/>
      <c r="D4725" s="293" t="str">
        <f t="shared" si="292"/>
        <v/>
      </c>
      <c r="E4725" s="91" t="str">
        <f t="shared" si="295"/>
        <v/>
      </c>
      <c r="F4725" s="295"/>
      <c r="G4725" s="88" t="str">
        <f t="shared" si="293"/>
        <v/>
      </c>
      <c r="H4725" s="88" t="str">
        <f t="shared" si="294"/>
        <v/>
      </c>
    </row>
    <row r="4726" spans="2:8" ht="11.25" customHeight="1" x14ac:dyDescent="0.2">
      <c r="B4726" s="91"/>
      <c r="C4726" s="92"/>
      <c r="D4726" s="293" t="str">
        <f t="shared" si="292"/>
        <v/>
      </c>
      <c r="E4726" s="91" t="str">
        <f t="shared" si="295"/>
        <v/>
      </c>
      <c r="F4726" s="295"/>
      <c r="G4726" s="88" t="str">
        <f t="shared" si="293"/>
        <v/>
      </c>
      <c r="H4726" s="88" t="str">
        <f t="shared" si="294"/>
        <v/>
      </c>
    </row>
    <row r="4727" spans="2:8" ht="11.25" customHeight="1" x14ac:dyDescent="0.2">
      <c r="B4727" s="91"/>
      <c r="C4727" s="92"/>
      <c r="D4727" s="293" t="str">
        <f t="shared" si="292"/>
        <v/>
      </c>
      <c r="E4727" s="91" t="str">
        <f t="shared" si="295"/>
        <v/>
      </c>
      <c r="F4727" s="295"/>
      <c r="G4727" s="88" t="str">
        <f t="shared" si="293"/>
        <v/>
      </c>
      <c r="H4727" s="88" t="str">
        <f t="shared" si="294"/>
        <v/>
      </c>
    </row>
    <row r="4728" spans="2:8" ht="11.25" customHeight="1" x14ac:dyDescent="0.2">
      <c r="B4728" s="91"/>
      <c r="C4728" s="92"/>
      <c r="D4728" s="293" t="str">
        <f t="shared" si="292"/>
        <v/>
      </c>
      <c r="E4728" s="91" t="str">
        <f t="shared" si="295"/>
        <v/>
      </c>
      <c r="F4728" s="295"/>
      <c r="G4728" s="88" t="str">
        <f t="shared" si="293"/>
        <v/>
      </c>
      <c r="H4728" s="88" t="str">
        <f t="shared" si="294"/>
        <v/>
      </c>
    </row>
    <row r="4729" spans="2:8" ht="11.25" customHeight="1" x14ac:dyDescent="0.2">
      <c r="B4729" s="91"/>
      <c r="C4729" s="92"/>
      <c r="D4729" s="293" t="str">
        <f t="shared" si="292"/>
        <v/>
      </c>
      <c r="E4729" s="91" t="str">
        <f t="shared" si="295"/>
        <v/>
      </c>
      <c r="F4729" s="295"/>
      <c r="G4729" s="88" t="str">
        <f t="shared" si="293"/>
        <v/>
      </c>
      <c r="H4729" s="88" t="str">
        <f t="shared" si="294"/>
        <v/>
      </c>
    </row>
    <row r="4730" spans="2:8" ht="11.25" customHeight="1" x14ac:dyDescent="0.2">
      <c r="B4730" s="91"/>
      <c r="C4730" s="92"/>
      <c r="D4730" s="293" t="str">
        <f t="shared" si="292"/>
        <v/>
      </c>
      <c r="E4730" s="91" t="str">
        <f t="shared" si="295"/>
        <v/>
      </c>
      <c r="F4730" s="295"/>
      <c r="G4730" s="88" t="str">
        <f t="shared" si="293"/>
        <v/>
      </c>
      <c r="H4730" s="88" t="str">
        <f t="shared" si="294"/>
        <v/>
      </c>
    </row>
    <row r="4731" spans="2:8" ht="11.25" customHeight="1" x14ac:dyDescent="0.2">
      <c r="B4731" s="91"/>
      <c r="C4731" s="92"/>
      <c r="D4731" s="293" t="str">
        <f t="shared" si="292"/>
        <v/>
      </c>
      <c r="E4731" s="91" t="str">
        <f t="shared" si="295"/>
        <v/>
      </c>
      <c r="F4731" s="295"/>
      <c r="G4731" s="88" t="str">
        <f t="shared" si="293"/>
        <v/>
      </c>
      <c r="H4731" s="88" t="str">
        <f t="shared" si="294"/>
        <v/>
      </c>
    </row>
    <row r="4732" spans="2:8" ht="11.25" customHeight="1" x14ac:dyDescent="0.2">
      <c r="B4732" s="91"/>
      <c r="C4732" s="92"/>
      <c r="D4732" s="293" t="str">
        <f t="shared" si="292"/>
        <v/>
      </c>
      <c r="E4732" s="91" t="str">
        <f t="shared" si="295"/>
        <v/>
      </c>
      <c r="F4732" s="295"/>
      <c r="G4732" s="88" t="str">
        <f t="shared" si="293"/>
        <v/>
      </c>
      <c r="H4732" s="88" t="str">
        <f t="shared" si="294"/>
        <v/>
      </c>
    </row>
    <row r="4733" spans="2:8" ht="11.25" customHeight="1" x14ac:dyDescent="0.2">
      <c r="B4733" s="91"/>
      <c r="C4733" s="92"/>
      <c r="D4733" s="293" t="str">
        <f t="shared" si="292"/>
        <v/>
      </c>
      <c r="E4733" s="91" t="str">
        <f t="shared" si="295"/>
        <v/>
      </c>
      <c r="F4733" s="295"/>
      <c r="G4733" s="88" t="str">
        <f t="shared" si="293"/>
        <v/>
      </c>
      <c r="H4733" s="88" t="str">
        <f t="shared" si="294"/>
        <v/>
      </c>
    </row>
    <row r="4734" spans="2:8" ht="11.25" customHeight="1" x14ac:dyDescent="0.2">
      <c r="B4734" s="91"/>
      <c r="C4734" s="92"/>
      <c r="D4734" s="293" t="str">
        <f t="shared" si="292"/>
        <v/>
      </c>
      <c r="E4734" s="91" t="str">
        <f t="shared" si="295"/>
        <v/>
      </c>
      <c r="F4734" s="295"/>
      <c r="G4734" s="88" t="str">
        <f t="shared" si="293"/>
        <v/>
      </c>
      <c r="H4734" s="88" t="str">
        <f t="shared" si="294"/>
        <v/>
      </c>
    </row>
    <row r="4735" spans="2:8" ht="11.25" customHeight="1" x14ac:dyDescent="0.2">
      <c r="B4735" s="91"/>
      <c r="C4735" s="92"/>
      <c r="D4735" s="293" t="str">
        <f t="shared" si="292"/>
        <v/>
      </c>
      <c r="E4735" s="91" t="str">
        <f t="shared" si="295"/>
        <v/>
      </c>
      <c r="F4735" s="295"/>
      <c r="G4735" s="88" t="str">
        <f t="shared" si="293"/>
        <v/>
      </c>
      <c r="H4735" s="88" t="str">
        <f t="shared" si="294"/>
        <v/>
      </c>
    </row>
    <row r="4736" spans="2:8" ht="11.25" customHeight="1" x14ac:dyDescent="0.2">
      <c r="B4736" s="91"/>
      <c r="C4736" s="92"/>
      <c r="D4736" s="293" t="str">
        <f t="shared" si="292"/>
        <v/>
      </c>
      <c r="E4736" s="91" t="str">
        <f t="shared" si="295"/>
        <v/>
      </c>
      <c r="F4736" s="295"/>
      <c r="G4736" s="88" t="str">
        <f t="shared" si="293"/>
        <v/>
      </c>
      <c r="H4736" s="88" t="str">
        <f t="shared" si="294"/>
        <v/>
      </c>
    </row>
    <row r="4737" spans="2:8" ht="11.25" customHeight="1" x14ac:dyDescent="0.2">
      <c r="B4737" s="91"/>
      <c r="C4737" s="92"/>
      <c r="D4737" s="293" t="str">
        <f t="shared" si="292"/>
        <v/>
      </c>
      <c r="E4737" s="91" t="str">
        <f t="shared" si="295"/>
        <v/>
      </c>
      <c r="F4737" s="295"/>
      <c r="G4737" s="88" t="str">
        <f t="shared" si="293"/>
        <v/>
      </c>
      <c r="H4737" s="88" t="str">
        <f t="shared" si="294"/>
        <v/>
      </c>
    </row>
    <row r="4738" spans="2:8" ht="11.25" customHeight="1" x14ac:dyDescent="0.2">
      <c r="B4738" s="91"/>
      <c r="C4738" s="92"/>
      <c r="D4738" s="293" t="str">
        <f t="shared" si="292"/>
        <v/>
      </c>
      <c r="E4738" s="91" t="str">
        <f t="shared" si="295"/>
        <v/>
      </c>
      <c r="F4738" s="295"/>
      <c r="G4738" s="88" t="str">
        <f t="shared" si="293"/>
        <v/>
      </c>
      <c r="H4738" s="88" t="str">
        <f t="shared" si="294"/>
        <v/>
      </c>
    </row>
    <row r="4739" spans="2:8" ht="11.25" customHeight="1" x14ac:dyDescent="0.2">
      <c r="B4739" s="91"/>
      <c r="C4739" s="92"/>
      <c r="D4739" s="293" t="str">
        <f t="shared" si="292"/>
        <v/>
      </c>
      <c r="E4739" s="91" t="str">
        <f t="shared" si="295"/>
        <v/>
      </c>
      <c r="F4739" s="295"/>
      <c r="G4739" s="88" t="str">
        <f t="shared" si="293"/>
        <v/>
      </c>
      <c r="H4739" s="88" t="str">
        <f t="shared" si="294"/>
        <v/>
      </c>
    </row>
    <row r="4740" spans="2:8" ht="11.25" customHeight="1" x14ac:dyDescent="0.2">
      <c r="B4740" s="91"/>
      <c r="C4740" s="92"/>
      <c r="D4740" s="293" t="str">
        <f t="shared" si="292"/>
        <v/>
      </c>
      <c r="E4740" s="91" t="str">
        <f t="shared" si="295"/>
        <v/>
      </c>
      <c r="F4740" s="295"/>
      <c r="G4740" s="88" t="str">
        <f t="shared" si="293"/>
        <v/>
      </c>
      <c r="H4740" s="88" t="str">
        <f t="shared" si="294"/>
        <v/>
      </c>
    </row>
    <row r="4741" spans="2:8" ht="11.25" customHeight="1" x14ac:dyDescent="0.2">
      <c r="B4741" s="91"/>
      <c r="C4741" s="92"/>
      <c r="D4741" s="293" t="str">
        <f t="shared" si="292"/>
        <v/>
      </c>
      <c r="E4741" s="91" t="str">
        <f t="shared" si="295"/>
        <v/>
      </c>
      <c r="F4741" s="295"/>
      <c r="G4741" s="88" t="str">
        <f t="shared" si="293"/>
        <v/>
      </c>
      <c r="H4741" s="88" t="str">
        <f t="shared" si="294"/>
        <v/>
      </c>
    </row>
    <row r="4742" spans="2:8" ht="11.25" customHeight="1" x14ac:dyDescent="0.2">
      <c r="B4742" s="91"/>
      <c r="C4742" s="92"/>
      <c r="D4742" s="293" t="str">
        <f t="shared" si="292"/>
        <v/>
      </c>
      <c r="E4742" s="91" t="str">
        <f t="shared" si="295"/>
        <v/>
      </c>
      <c r="F4742" s="295"/>
      <c r="G4742" s="88" t="str">
        <f t="shared" si="293"/>
        <v/>
      </c>
      <c r="H4742" s="88" t="str">
        <f t="shared" si="294"/>
        <v/>
      </c>
    </row>
    <row r="4743" spans="2:8" ht="11.25" customHeight="1" x14ac:dyDescent="0.2">
      <c r="B4743" s="91"/>
      <c r="C4743" s="92"/>
      <c r="D4743" s="293" t="str">
        <f t="shared" si="292"/>
        <v/>
      </c>
      <c r="E4743" s="91" t="str">
        <f t="shared" si="295"/>
        <v/>
      </c>
      <c r="F4743" s="295"/>
      <c r="G4743" s="88" t="str">
        <f t="shared" si="293"/>
        <v/>
      </c>
      <c r="H4743" s="88" t="str">
        <f t="shared" si="294"/>
        <v/>
      </c>
    </row>
    <row r="4744" spans="2:8" ht="11.25" customHeight="1" x14ac:dyDescent="0.2">
      <c r="B4744" s="91"/>
      <c r="C4744" s="92"/>
      <c r="D4744" s="293" t="str">
        <f t="shared" si="292"/>
        <v/>
      </c>
      <c r="E4744" s="91" t="str">
        <f t="shared" si="295"/>
        <v/>
      </c>
      <c r="F4744" s="295"/>
      <c r="G4744" s="88" t="str">
        <f t="shared" si="293"/>
        <v/>
      </c>
      <c r="H4744" s="88" t="str">
        <f t="shared" si="294"/>
        <v/>
      </c>
    </row>
    <row r="4745" spans="2:8" ht="11.25" customHeight="1" x14ac:dyDescent="0.2">
      <c r="B4745" s="91"/>
      <c r="C4745" s="92"/>
      <c r="D4745" s="293" t="str">
        <f t="shared" si="292"/>
        <v/>
      </c>
      <c r="E4745" s="91" t="str">
        <f t="shared" si="295"/>
        <v/>
      </c>
      <c r="F4745" s="295"/>
      <c r="G4745" s="88" t="str">
        <f t="shared" si="293"/>
        <v/>
      </c>
      <c r="H4745" s="88" t="str">
        <f t="shared" si="294"/>
        <v/>
      </c>
    </row>
    <row r="4746" spans="2:8" ht="11.25" customHeight="1" x14ac:dyDescent="0.2">
      <c r="B4746" s="91"/>
      <c r="C4746" s="92"/>
      <c r="D4746" s="293" t="str">
        <f t="shared" si="292"/>
        <v/>
      </c>
      <c r="E4746" s="91" t="str">
        <f t="shared" si="295"/>
        <v/>
      </c>
      <c r="F4746" s="295"/>
      <c r="G4746" s="88" t="str">
        <f t="shared" si="293"/>
        <v/>
      </c>
      <c r="H4746" s="88" t="str">
        <f t="shared" si="294"/>
        <v/>
      </c>
    </row>
    <row r="4747" spans="2:8" ht="11.25" customHeight="1" x14ac:dyDescent="0.2">
      <c r="B4747" s="91"/>
      <c r="C4747" s="92"/>
      <c r="D4747" s="293" t="str">
        <f t="shared" si="292"/>
        <v/>
      </c>
      <c r="E4747" s="91" t="str">
        <f t="shared" si="295"/>
        <v/>
      </c>
      <c r="F4747" s="295"/>
      <c r="G4747" s="88" t="str">
        <f t="shared" si="293"/>
        <v/>
      </c>
      <c r="H4747" s="88" t="str">
        <f t="shared" si="294"/>
        <v/>
      </c>
    </row>
    <row r="4748" spans="2:8" ht="11.25" customHeight="1" x14ac:dyDescent="0.2">
      <c r="B4748" s="91"/>
      <c r="C4748" s="92"/>
      <c r="D4748" s="293" t="str">
        <f t="shared" si="292"/>
        <v/>
      </c>
      <c r="E4748" s="91" t="str">
        <f t="shared" si="295"/>
        <v/>
      </c>
      <c r="F4748" s="295"/>
      <c r="G4748" s="88" t="str">
        <f t="shared" si="293"/>
        <v/>
      </c>
      <c r="H4748" s="88" t="str">
        <f t="shared" si="294"/>
        <v/>
      </c>
    </row>
    <row r="4749" spans="2:8" ht="11.25" customHeight="1" x14ac:dyDescent="0.2">
      <c r="B4749" s="91"/>
      <c r="C4749" s="92"/>
      <c r="D4749" s="293" t="str">
        <f t="shared" si="292"/>
        <v/>
      </c>
      <c r="E4749" s="91" t="str">
        <f t="shared" si="295"/>
        <v/>
      </c>
      <c r="F4749" s="295"/>
      <c r="G4749" s="88" t="str">
        <f t="shared" si="293"/>
        <v/>
      </c>
      <c r="H4749" s="88" t="str">
        <f t="shared" si="294"/>
        <v/>
      </c>
    </row>
    <row r="4750" spans="2:8" ht="11.25" customHeight="1" x14ac:dyDescent="0.2">
      <c r="B4750" s="91"/>
      <c r="C4750" s="92"/>
      <c r="D4750" s="293" t="str">
        <f t="shared" si="292"/>
        <v/>
      </c>
      <c r="E4750" s="91" t="str">
        <f t="shared" si="295"/>
        <v/>
      </c>
      <c r="F4750" s="295"/>
      <c r="G4750" s="88" t="str">
        <f t="shared" si="293"/>
        <v/>
      </c>
      <c r="H4750" s="88" t="str">
        <f t="shared" si="294"/>
        <v/>
      </c>
    </row>
    <row r="4751" spans="2:8" ht="11.25" customHeight="1" x14ac:dyDescent="0.2">
      <c r="B4751" s="91"/>
      <c r="C4751" s="92"/>
      <c r="D4751" s="293" t="str">
        <f t="shared" si="292"/>
        <v/>
      </c>
      <c r="E4751" s="91" t="str">
        <f t="shared" si="295"/>
        <v/>
      </c>
      <c r="F4751" s="295"/>
      <c r="G4751" s="88" t="str">
        <f t="shared" si="293"/>
        <v/>
      </c>
      <c r="H4751" s="88" t="str">
        <f t="shared" si="294"/>
        <v/>
      </c>
    </row>
    <row r="4752" spans="2:8" ht="11.25" customHeight="1" x14ac:dyDescent="0.2">
      <c r="B4752" s="91"/>
      <c r="C4752" s="92"/>
      <c r="D4752" s="293" t="str">
        <f t="shared" si="292"/>
        <v/>
      </c>
      <c r="E4752" s="91" t="str">
        <f t="shared" si="295"/>
        <v/>
      </c>
      <c r="F4752" s="295"/>
      <c r="G4752" s="88" t="str">
        <f t="shared" si="293"/>
        <v/>
      </c>
      <c r="H4752" s="88" t="str">
        <f t="shared" si="294"/>
        <v/>
      </c>
    </row>
    <row r="4753" spans="2:8" ht="11.25" customHeight="1" x14ac:dyDescent="0.2">
      <c r="B4753" s="91"/>
      <c r="C4753" s="92"/>
      <c r="D4753" s="293" t="str">
        <f t="shared" si="292"/>
        <v/>
      </c>
      <c r="E4753" s="91" t="str">
        <f t="shared" si="295"/>
        <v/>
      </c>
      <c r="F4753" s="295"/>
      <c r="G4753" s="88" t="str">
        <f t="shared" si="293"/>
        <v/>
      </c>
      <c r="H4753" s="88" t="str">
        <f t="shared" si="294"/>
        <v/>
      </c>
    </row>
    <row r="4754" spans="2:8" ht="11.25" customHeight="1" x14ac:dyDescent="0.2">
      <c r="B4754" s="91"/>
      <c r="C4754" s="92"/>
      <c r="D4754" s="293" t="str">
        <f t="shared" si="292"/>
        <v/>
      </c>
      <c r="E4754" s="91" t="str">
        <f t="shared" si="295"/>
        <v/>
      </c>
      <c r="F4754" s="295"/>
      <c r="G4754" s="88" t="str">
        <f t="shared" si="293"/>
        <v/>
      </c>
      <c r="H4754" s="88" t="str">
        <f t="shared" si="294"/>
        <v/>
      </c>
    </row>
    <row r="4755" spans="2:8" ht="11.25" customHeight="1" x14ac:dyDescent="0.2">
      <c r="B4755" s="91"/>
      <c r="C4755" s="92"/>
      <c r="D4755" s="293" t="str">
        <f t="shared" si="292"/>
        <v/>
      </c>
      <c r="E4755" s="91" t="str">
        <f t="shared" si="295"/>
        <v/>
      </c>
      <c r="F4755" s="295"/>
      <c r="G4755" s="88" t="str">
        <f t="shared" si="293"/>
        <v/>
      </c>
      <c r="H4755" s="88" t="str">
        <f t="shared" si="294"/>
        <v/>
      </c>
    </row>
    <row r="4756" spans="2:8" ht="11.25" customHeight="1" x14ac:dyDescent="0.2">
      <c r="B4756" s="91"/>
      <c r="C4756" s="92"/>
      <c r="D4756" s="293" t="str">
        <f t="shared" si="292"/>
        <v/>
      </c>
      <c r="E4756" s="91" t="str">
        <f t="shared" si="295"/>
        <v/>
      </c>
      <c r="F4756" s="295"/>
      <c r="G4756" s="88" t="str">
        <f t="shared" si="293"/>
        <v/>
      </c>
      <c r="H4756" s="88" t="str">
        <f t="shared" si="294"/>
        <v/>
      </c>
    </row>
    <row r="4757" spans="2:8" ht="11.25" customHeight="1" x14ac:dyDescent="0.2">
      <c r="B4757" s="91"/>
      <c r="C4757" s="92"/>
      <c r="D4757" s="293" t="str">
        <f t="shared" si="292"/>
        <v/>
      </c>
      <c r="E4757" s="91" t="str">
        <f t="shared" si="295"/>
        <v/>
      </c>
      <c r="F4757" s="295"/>
      <c r="G4757" s="88" t="str">
        <f t="shared" si="293"/>
        <v/>
      </c>
      <c r="H4757" s="88" t="str">
        <f t="shared" si="294"/>
        <v/>
      </c>
    </row>
    <row r="4758" spans="2:8" ht="11.25" customHeight="1" x14ac:dyDescent="0.2">
      <c r="B4758" s="91"/>
      <c r="C4758" s="92"/>
      <c r="D4758" s="293" t="str">
        <f t="shared" si="292"/>
        <v/>
      </c>
      <c r="E4758" s="91" t="str">
        <f t="shared" si="295"/>
        <v/>
      </c>
      <c r="F4758" s="295"/>
      <c r="G4758" s="88" t="str">
        <f t="shared" si="293"/>
        <v/>
      </c>
      <c r="H4758" s="88" t="str">
        <f t="shared" si="294"/>
        <v/>
      </c>
    </row>
    <row r="4759" spans="2:8" ht="11.25" customHeight="1" x14ac:dyDescent="0.2">
      <c r="B4759" s="91"/>
      <c r="C4759" s="92"/>
      <c r="D4759" s="293" t="str">
        <f t="shared" si="292"/>
        <v/>
      </c>
      <c r="E4759" s="91" t="str">
        <f t="shared" si="295"/>
        <v/>
      </c>
      <c r="F4759" s="295"/>
      <c r="G4759" s="88" t="str">
        <f t="shared" si="293"/>
        <v/>
      </c>
      <c r="H4759" s="88" t="str">
        <f t="shared" si="294"/>
        <v/>
      </c>
    </row>
    <row r="4760" spans="2:8" ht="11.25" customHeight="1" x14ac:dyDescent="0.2">
      <c r="B4760" s="91"/>
      <c r="C4760" s="92"/>
      <c r="D4760" s="293" t="str">
        <f t="shared" ref="D4760:D4823" si="296">IF($B4760="","","SP_LASTSALEPRICE")</f>
        <v/>
      </c>
      <c r="E4760" s="91" t="str">
        <f t="shared" si="295"/>
        <v/>
      </c>
      <c r="F4760" s="295"/>
      <c r="G4760" s="88" t="str">
        <f t="shared" ref="G4760:G4823" si="297">IF(OR($C4760="",$C4761=""),"",IFERROR((C4760/C4761-1)*100,0))</f>
        <v/>
      </c>
      <c r="H4760" s="88" t="str">
        <f t="shared" ref="H4760:H4823" si="298">IF(OR($F4760="",$F4761=""),"",IFERROR((F4760/F4761-1)*100,0))</f>
        <v/>
      </c>
    </row>
    <row r="4761" spans="2:8" ht="11.25" customHeight="1" x14ac:dyDescent="0.2">
      <c r="B4761" s="91"/>
      <c r="C4761" s="92"/>
      <c r="D4761" s="293" t="str">
        <f t="shared" si="296"/>
        <v/>
      </c>
      <c r="E4761" s="91" t="str">
        <f t="shared" ref="E4761:E4824" si="299">IF($B4761="","",IF(WEEKDAY($B4761,11)=6,$B4761-1,IF(WEEKDAY($B4761,11)=7,$B4761-2,$B4761)))</f>
        <v/>
      </c>
      <c r="F4761" s="295"/>
      <c r="G4761" s="88" t="str">
        <f t="shared" si="297"/>
        <v/>
      </c>
      <c r="H4761" s="88" t="str">
        <f t="shared" si="298"/>
        <v/>
      </c>
    </row>
    <row r="4762" spans="2:8" ht="11.25" customHeight="1" x14ac:dyDescent="0.2">
      <c r="B4762" s="91"/>
      <c r="C4762" s="92"/>
      <c r="D4762" s="293" t="str">
        <f t="shared" si="296"/>
        <v/>
      </c>
      <c r="E4762" s="91" t="str">
        <f t="shared" si="299"/>
        <v/>
      </c>
      <c r="F4762" s="295"/>
      <c r="G4762" s="88" t="str">
        <f t="shared" si="297"/>
        <v/>
      </c>
      <c r="H4762" s="88" t="str">
        <f t="shared" si="298"/>
        <v/>
      </c>
    </row>
    <row r="4763" spans="2:8" ht="11.25" customHeight="1" x14ac:dyDescent="0.2">
      <c r="B4763" s="91"/>
      <c r="C4763" s="92"/>
      <c r="D4763" s="293" t="str">
        <f t="shared" si="296"/>
        <v/>
      </c>
      <c r="E4763" s="91" t="str">
        <f t="shared" si="299"/>
        <v/>
      </c>
      <c r="F4763" s="295"/>
      <c r="G4763" s="88" t="str">
        <f t="shared" si="297"/>
        <v/>
      </c>
      <c r="H4763" s="88" t="str">
        <f t="shared" si="298"/>
        <v/>
      </c>
    </row>
    <row r="4764" spans="2:8" ht="11.25" customHeight="1" x14ac:dyDescent="0.2">
      <c r="B4764" s="91"/>
      <c r="C4764" s="92"/>
      <c r="D4764" s="293" t="str">
        <f t="shared" si="296"/>
        <v/>
      </c>
      <c r="E4764" s="91" t="str">
        <f t="shared" si="299"/>
        <v/>
      </c>
      <c r="F4764" s="295"/>
      <c r="G4764" s="88" t="str">
        <f t="shared" si="297"/>
        <v/>
      </c>
      <c r="H4764" s="88" t="str">
        <f t="shared" si="298"/>
        <v/>
      </c>
    </row>
    <row r="4765" spans="2:8" ht="11.25" customHeight="1" x14ac:dyDescent="0.2">
      <c r="B4765" s="91"/>
      <c r="C4765" s="92"/>
      <c r="D4765" s="293" t="str">
        <f t="shared" si="296"/>
        <v/>
      </c>
      <c r="E4765" s="91" t="str">
        <f t="shared" si="299"/>
        <v/>
      </c>
      <c r="F4765" s="295"/>
      <c r="G4765" s="88" t="str">
        <f t="shared" si="297"/>
        <v/>
      </c>
      <c r="H4765" s="88" t="str">
        <f t="shared" si="298"/>
        <v/>
      </c>
    </row>
    <row r="4766" spans="2:8" ht="11.25" customHeight="1" x14ac:dyDescent="0.2">
      <c r="B4766" s="91"/>
      <c r="C4766" s="92"/>
      <c r="D4766" s="293" t="str">
        <f t="shared" si="296"/>
        <v/>
      </c>
      <c r="E4766" s="91" t="str">
        <f t="shared" si="299"/>
        <v/>
      </c>
      <c r="F4766" s="295"/>
      <c r="G4766" s="88" t="str">
        <f t="shared" si="297"/>
        <v/>
      </c>
      <c r="H4766" s="88" t="str">
        <f t="shared" si="298"/>
        <v/>
      </c>
    </row>
    <row r="4767" spans="2:8" ht="11.25" customHeight="1" x14ac:dyDescent="0.2">
      <c r="B4767" s="91"/>
      <c r="C4767" s="92"/>
      <c r="D4767" s="293" t="str">
        <f t="shared" si="296"/>
        <v/>
      </c>
      <c r="E4767" s="91" t="str">
        <f t="shared" si="299"/>
        <v/>
      </c>
      <c r="F4767" s="295"/>
      <c r="G4767" s="88" t="str">
        <f t="shared" si="297"/>
        <v/>
      </c>
      <c r="H4767" s="88" t="str">
        <f t="shared" si="298"/>
        <v/>
      </c>
    </row>
    <row r="4768" spans="2:8" ht="11.25" customHeight="1" x14ac:dyDescent="0.2">
      <c r="B4768" s="91"/>
      <c r="C4768" s="92"/>
      <c r="D4768" s="293" t="str">
        <f t="shared" si="296"/>
        <v/>
      </c>
      <c r="E4768" s="91" t="str">
        <f t="shared" si="299"/>
        <v/>
      </c>
      <c r="F4768" s="295"/>
      <c r="G4768" s="88" t="str">
        <f t="shared" si="297"/>
        <v/>
      </c>
      <c r="H4768" s="88" t="str">
        <f t="shared" si="298"/>
        <v/>
      </c>
    </row>
    <row r="4769" spans="2:8" ht="11.25" customHeight="1" x14ac:dyDescent="0.2">
      <c r="B4769" s="91"/>
      <c r="C4769" s="92"/>
      <c r="D4769" s="293" t="str">
        <f t="shared" si="296"/>
        <v/>
      </c>
      <c r="E4769" s="91" t="str">
        <f t="shared" si="299"/>
        <v/>
      </c>
      <c r="F4769" s="295"/>
      <c r="G4769" s="88" t="str">
        <f t="shared" si="297"/>
        <v/>
      </c>
      <c r="H4769" s="88" t="str">
        <f t="shared" si="298"/>
        <v/>
      </c>
    </row>
    <row r="4770" spans="2:8" ht="11.25" customHeight="1" x14ac:dyDescent="0.2">
      <c r="B4770" s="91"/>
      <c r="C4770" s="92"/>
      <c r="D4770" s="293" t="str">
        <f t="shared" si="296"/>
        <v/>
      </c>
      <c r="E4770" s="91" t="str">
        <f t="shared" si="299"/>
        <v/>
      </c>
      <c r="F4770" s="295"/>
      <c r="G4770" s="88" t="str">
        <f t="shared" si="297"/>
        <v/>
      </c>
      <c r="H4770" s="88" t="str">
        <f t="shared" si="298"/>
        <v/>
      </c>
    </row>
    <row r="4771" spans="2:8" ht="11.25" customHeight="1" x14ac:dyDescent="0.2">
      <c r="B4771" s="91"/>
      <c r="C4771" s="92"/>
      <c r="D4771" s="293" t="str">
        <f t="shared" si="296"/>
        <v/>
      </c>
      <c r="E4771" s="91" t="str">
        <f t="shared" si="299"/>
        <v/>
      </c>
      <c r="F4771" s="295"/>
      <c r="G4771" s="88" t="str">
        <f t="shared" si="297"/>
        <v/>
      </c>
      <c r="H4771" s="88" t="str">
        <f t="shared" si="298"/>
        <v/>
      </c>
    </row>
    <row r="4772" spans="2:8" ht="11.25" customHeight="1" x14ac:dyDescent="0.2">
      <c r="B4772" s="91"/>
      <c r="C4772" s="92"/>
      <c r="D4772" s="293" t="str">
        <f t="shared" si="296"/>
        <v/>
      </c>
      <c r="E4772" s="91" t="str">
        <f t="shared" si="299"/>
        <v/>
      </c>
      <c r="F4772" s="295"/>
      <c r="G4772" s="88" t="str">
        <f t="shared" si="297"/>
        <v/>
      </c>
      <c r="H4772" s="88" t="str">
        <f t="shared" si="298"/>
        <v/>
      </c>
    </row>
    <row r="4773" spans="2:8" ht="11.25" customHeight="1" x14ac:dyDescent="0.2">
      <c r="B4773" s="91"/>
      <c r="C4773" s="92"/>
      <c r="D4773" s="293" t="str">
        <f t="shared" si="296"/>
        <v/>
      </c>
      <c r="E4773" s="91" t="str">
        <f t="shared" si="299"/>
        <v/>
      </c>
      <c r="F4773" s="295"/>
      <c r="G4773" s="88" t="str">
        <f t="shared" si="297"/>
        <v/>
      </c>
      <c r="H4773" s="88" t="str">
        <f t="shared" si="298"/>
        <v/>
      </c>
    </row>
    <row r="4774" spans="2:8" ht="11.25" customHeight="1" x14ac:dyDescent="0.2">
      <c r="B4774" s="91"/>
      <c r="C4774" s="92"/>
      <c r="D4774" s="293" t="str">
        <f t="shared" si="296"/>
        <v/>
      </c>
      <c r="E4774" s="91" t="str">
        <f t="shared" si="299"/>
        <v/>
      </c>
      <c r="F4774" s="295"/>
      <c r="G4774" s="88" t="str">
        <f t="shared" si="297"/>
        <v/>
      </c>
      <c r="H4774" s="88" t="str">
        <f t="shared" si="298"/>
        <v/>
      </c>
    </row>
    <row r="4775" spans="2:8" ht="11.25" customHeight="1" x14ac:dyDescent="0.2">
      <c r="B4775" s="91"/>
      <c r="C4775" s="92"/>
      <c r="D4775" s="293" t="str">
        <f t="shared" si="296"/>
        <v/>
      </c>
      <c r="E4775" s="91" t="str">
        <f t="shared" si="299"/>
        <v/>
      </c>
      <c r="F4775" s="295"/>
      <c r="G4775" s="88" t="str">
        <f t="shared" si="297"/>
        <v/>
      </c>
      <c r="H4775" s="88" t="str">
        <f t="shared" si="298"/>
        <v/>
      </c>
    </row>
    <row r="4776" spans="2:8" ht="11.25" customHeight="1" x14ac:dyDescent="0.2">
      <c r="B4776" s="91"/>
      <c r="C4776" s="92"/>
      <c r="D4776" s="293" t="str">
        <f t="shared" si="296"/>
        <v/>
      </c>
      <c r="E4776" s="91" t="str">
        <f t="shared" si="299"/>
        <v/>
      </c>
      <c r="F4776" s="295"/>
      <c r="G4776" s="88" t="str">
        <f t="shared" si="297"/>
        <v/>
      </c>
      <c r="H4776" s="88" t="str">
        <f t="shared" si="298"/>
        <v/>
      </c>
    </row>
    <row r="4777" spans="2:8" ht="11.25" customHeight="1" x14ac:dyDescent="0.2">
      <c r="B4777" s="91"/>
      <c r="C4777" s="92"/>
      <c r="D4777" s="293" t="str">
        <f t="shared" si="296"/>
        <v/>
      </c>
      <c r="E4777" s="91" t="str">
        <f t="shared" si="299"/>
        <v/>
      </c>
      <c r="F4777" s="295"/>
      <c r="G4777" s="88" t="str">
        <f t="shared" si="297"/>
        <v/>
      </c>
      <c r="H4777" s="88" t="str">
        <f t="shared" si="298"/>
        <v/>
      </c>
    </row>
    <row r="4778" spans="2:8" ht="11.25" customHeight="1" x14ac:dyDescent="0.2">
      <c r="B4778" s="91"/>
      <c r="C4778" s="92"/>
      <c r="D4778" s="293" t="str">
        <f t="shared" si="296"/>
        <v/>
      </c>
      <c r="E4778" s="91" t="str">
        <f t="shared" si="299"/>
        <v/>
      </c>
      <c r="F4778" s="295"/>
      <c r="G4778" s="88" t="str">
        <f t="shared" si="297"/>
        <v/>
      </c>
      <c r="H4778" s="88" t="str">
        <f t="shared" si="298"/>
        <v/>
      </c>
    </row>
    <row r="4779" spans="2:8" ht="11.25" customHeight="1" x14ac:dyDescent="0.2">
      <c r="B4779" s="91"/>
      <c r="C4779" s="92"/>
      <c r="D4779" s="293" t="str">
        <f t="shared" si="296"/>
        <v/>
      </c>
      <c r="E4779" s="91" t="str">
        <f t="shared" si="299"/>
        <v/>
      </c>
      <c r="F4779" s="295"/>
      <c r="G4779" s="88" t="str">
        <f t="shared" si="297"/>
        <v/>
      </c>
      <c r="H4779" s="88" t="str">
        <f t="shared" si="298"/>
        <v/>
      </c>
    </row>
    <row r="4780" spans="2:8" ht="11.25" customHeight="1" x14ac:dyDescent="0.2">
      <c r="B4780" s="91"/>
      <c r="C4780" s="92"/>
      <c r="D4780" s="293" t="str">
        <f t="shared" si="296"/>
        <v/>
      </c>
      <c r="E4780" s="91" t="str">
        <f t="shared" si="299"/>
        <v/>
      </c>
      <c r="F4780" s="295"/>
      <c r="G4780" s="88" t="str">
        <f t="shared" si="297"/>
        <v/>
      </c>
      <c r="H4780" s="88" t="str">
        <f t="shared" si="298"/>
        <v/>
      </c>
    </row>
    <row r="4781" spans="2:8" ht="11.25" customHeight="1" x14ac:dyDescent="0.2">
      <c r="B4781" s="91"/>
      <c r="C4781" s="92"/>
      <c r="D4781" s="293" t="str">
        <f t="shared" si="296"/>
        <v/>
      </c>
      <c r="E4781" s="91" t="str">
        <f t="shared" si="299"/>
        <v/>
      </c>
      <c r="F4781" s="295"/>
      <c r="G4781" s="88" t="str">
        <f t="shared" si="297"/>
        <v/>
      </c>
      <c r="H4781" s="88" t="str">
        <f t="shared" si="298"/>
        <v/>
      </c>
    </row>
    <row r="4782" spans="2:8" ht="11.25" customHeight="1" x14ac:dyDescent="0.2">
      <c r="B4782" s="91"/>
      <c r="C4782" s="92"/>
      <c r="D4782" s="293" t="str">
        <f t="shared" si="296"/>
        <v/>
      </c>
      <c r="E4782" s="91" t="str">
        <f t="shared" si="299"/>
        <v/>
      </c>
      <c r="F4782" s="295"/>
      <c r="G4782" s="88" t="str">
        <f t="shared" si="297"/>
        <v/>
      </c>
      <c r="H4782" s="88" t="str">
        <f t="shared" si="298"/>
        <v/>
      </c>
    </row>
    <row r="4783" spans="2:8" ht="11.25" customHeight="1" x14ac:dyDescent="0.2">
      <c r="B4783" s="91"/>
      <c r="C4783" s="92"/>
      <c r="D4783" s="293" t="str">
        <f t="shared" si="296"/>
        <v/>
      </c>
      <c r="E4783" s="91" t="str">
        <f t="shared" si="299"/>
        <v/>
      </c>
      <c r="F4783" s="295"/>
      <c r="G4783" s="88" t="str">
        <f t="shared" si="297"/>
        <v/>
      </c>
      <c r="H4783" s="88" t="str">
        <f t="shared" si="298"/>
        <v/>
      </c>
    </row>
    <row r="4784" spans="2:8" ht="11.25" customHeight="1" x14ac:dyDescent="0.2">
      <c r="B4784" s="91"/>
      <c r="C4784" s="92"/>
      <c r="D4784" s="293" t="str">
        <f t="shared" si="296"/>
        <v/>
      </c>
      <c r="E4784" s="91" t="str">
        <f t="shared" si="299"/>
        <v/>
      </c>
      <c r="F4784" s="295"/>
      <c r="G4784" s="88" t="str">
        <f t="shared" si="297"/>
        <v/>
      </c>
      <c r="H4784" s="88" t="str">
        <f t="shared" si="298"/>
        <v/>
      </c>
    </row>
    <row r="4785" spans="2:8" ht="11.25" customHeight="1" x14ac:dyDescent="0.2">
      <c r="B4785" s="91"/>
      <c r="C4785" s="92"/>
      <c r="D4785" s="293" t="str">
        <f t="shared" si="296"/>
        <v/>
      </c>
      <c r="E4785" s="91" t="str">
        <f t="shared" si="299"/>
        <v/>
      </c>
      <c r="F4785" s="295"/>
      <c r="G4785" s="88" t="str">
        <f t="shared" si="297"/>
        <v/>
      </c>
      <c r="H4785" s="88" t="str">
        <f t="shared" si="298"/>
        <v/>
      </c>
    </row>
    <row r="4786" spans="2:8" ht="11.25" customHeight="1" x14ac:dyDescent="0.2">
      <c r="B4786" s="91"/>
      <c r="C4786" s="92"/>
      <c r="D4786" s="293" t="str">
        <f t="shared" si="296"/>
        <v/>
      </c>
      <c r="E4786" s="91" t="str">
        <f t="shared" si="299"/>
        <v/>
      </c>
      <c r="F4786" s="295"/>
      <c r="G4786" s="88" t="str">
        <f t="shared" si="297"/>
        <v/>
      </c>
      <c r="H4786" s="88" t="str">
        <f t="shared" si="298"/>
        <v/>
      </c>
    </row>
    <row r="4787" spans="2:8" ht="11.25" customHeight="1" x14ac:dyDescent="0.2">
      <c r="B4787" s="91"/>
      <c r="C4787" s="92"/>
      <c r="D4787" s="293" t="str">
        <f t="shared" si="296"/>
        <v/>
      </c>
      <c r="E4787" s="91" t="str">
        <f t="shared" si="299"/>
        <v/>
      </c>
      <c r="F4787" s="295"/>
      <c r="G4787" s="88" t="str">
        <f t="shared" si="297"/>
        <v/>
      </c>
      <c r="H4787" s="88" t="str">
        <f t="shared" si="298"/>
        <v/>
      </c>
    </row>
    <row r="4788" spans="2:8" ht="11.25" customHeight="1" x14ac:dyDescent="0.2">
      <c r="B4788" s="91"/>
      <c r="C4788" s="92"/>
      <c r="D4788" s="293" t="str">
        <f t="shared" si="296"/>
        <v/>
      </c>
      <c r="E4788" s="91" t="str">
        <f t="shared" si="299"/>
        <v/>
      </c>
      <c r="F4788" s="295"/>
      <c r="G4788" s="88" t="str">
        <f t="shared" si="297"/>
        <v/>
      </c>
      <c r="H4788" s="88" t="str">
        <f t="shared" si="298"/>
        <v/>
      </c>
    </row>
    <row r="4789" spans="2:8" ht="11.25" customHeight="1" x14ac:dyDescent="0.2">
      <c r="B4789" s="91"/>
      <c r="C4789" s="92"/>
      <c r="D4789" s="293" t="str">
        <f t="shared" si="296"/>
        <v/>
      </c>
      <c r="E4789" s="91" t="str">
        <f t="shared" si="299"/>
        <v/>
      </c>
      <c r="F4789" s="295"/>
      <c r="G4789" s="88" t="str">
        <f t="shared" si="297"/>
        <v/>
      </c>
      <c r="H4789" s="88" t="str">
        <f t="shared" si="298"/>
        <v/>
      </c>
    </row>
    <row r="4790" spans="2:8" ht="11.25" customHeight="1" x14ac:dyDescent="0.2">
      <c r="B4790" s="91"/>
      <c r="C4790" s="92"/>
      <c r="D4790" s="293" t="str">
        <f t="shared" si="296"/>
        <v/>
      </c>
      <c r="E4790" s="91" t="str">
        <f t="shared" si="299"/>
        <v/>
      </c>
      <c r="F4790" s="295"/>
      <c r="G4790" s="88" t="str">
        <f t="shared" si="297"/>
        <v/>
      </c>
      <c r="H4790" s="88" t="str">
        <f t="shared" si="298"/>
        <v/>
      </c>
    </row>
    <row r="4791" spans="2:8" ht="11.25" customHeight="1" x14ac:dyDescent="0.2">
      <c r="B4791" s="91"/>
      <c r="C4791" s="92"/>
      <c r="D4791" s="293" t="str">
        <f t="shared" si="296"/>
        <v/>
      </c>
      <c r="E4791" s="91" t="str">
        <f t="shared" si="299"/>
        <v/>
      </c>
      <c r="F4791" s="295"/>
      <c r="G4791" s="88" t="str">
        <f t="shared" si="297"/>
        <v/>
      </c>
      <c r="H4791" s="88" t="str">
        <f t="shared" si="298"/>
        <v/>
      </c>
    </row>
    <row r="4792" spans="2:8" ht="11.25" customHeight="1" x14ac:dyDescent="0.2">
      <c r="B4792" s="91"/>
      <c r="C4792" s="92"/>
      <c r="D4792" s="293" t="str">
        <f t="shared" si="296"/>
        <v/>
      </c>
      <c r="E4792" s="91" t="str">
        <f t="shared" si="299"/>
        <v/>
      </c>
      <c r="F4792" s="295"/>
      <c r="G4792" s="88" t="str">
        <f t="shared" si="297"/>
        <v/>
      </c>
      <c r="H4792" s="88" t="str">
        <f t="shared" si="298"/>
        <v/>
      </c>
    </row>
    <row r="4793" spans="2:8" ht="11.25" customHeight="1" x14ac:dyDescent="0.2">
      <c r="B4793" s="91"/>
      <c r="C4793" s="92"/>
      <c r="D4793" s="293" t="str">
        <f t="shared" si="296"/>
        <v/>
      </c>
      <c r="E4793" s="91" t="str">
        <f t="shared" si="299"/>
        <v/>
      </c>
      <c r="F4793" s="295"/>
      <c r="G4793" s="88" t="str">
        <f t="shared" si="297"/>
        <v/>
      </c>
      <c r="H4793" s="88" t="str">
        <f t="shared" si="298"/>
        <v/>
      </c>
    </row>
    <row r="4794" spans="2:8" ht="11.25" customHeight="1" x14ac:dyDescent="0.2">
      <c r="B4794" s="91"/>
      <c r="C4794" s="92"/>
      <c r="D4794" s="293" t="str">
        <f t="shared" si="296"/>
        <v/>
      </c>
      <c r="E4794" s="91" t="str">
        <f t="shared" si="299"/>
        <v/>
      </c>
      <c r="F4794" s="295"/>
      <c r="G4794" s="88" t="str">
        <f t="shared" si="297"/>
        <v/>
      </c>
      <c r="H4794" s="88" t="str">
        <f t="shared" si="298"/>
        <v/>
      </c>
    </row>
    <row r="4795" spans="2:8" ht="11.25" customHeight="1" x14ac:dyDescent="0.2">
      <c r="B4795" s="91"/>
      <c r="C4795" s="92"/>
      <c r="D4795" s="293" t="str">
        <f t="shared" si="296"/>
        <v/>
      </c>
      <c r="E4795" s="91" t="str">
        <f t="shared" si="299"/>
        <v/>
      </c>
      <c r="F4795" s="295"/>
      <c r="G4795" s="88" t="str">
        <f t="shared" si="297"/>
        <v/>
      </c>
      <c r="H4795" s="88" t="str">
        <f t="shared" si="298"/>
        <v/>
      </c>
    </row>
    <row r="4796" spans="2:8" ht="11.25" customHeight="1" x14ac:dyDescent="0.2">
      <c r="B4796" s="91"/>
      <c r="C4796" s="92"/>
      <c r="D4796" s="293" t="str">
        <f t="shared" si="296"/>
        <v/>
      </c>
      <c r="E4796" s="91" t="str">
        <f t="shared" si="299"/>
        <v/>
      </c>
      <c r="F4796" s="295"/>
      <c r="G4796" s="88" t="str">
        <f t="shared" si="297"/>
        <v/>
      </c>
      <c r="H4796" s="88" t="str">
        <f t="shared" si="298"/>
        <v/>
      </c>
    </row>
    <row r="4797" spans="2:8" ht="11.25" customHeight="1" x14ac:dyDescent="0.2">
      <c r="B4797" s="91"/>
      <c r="C4797" s="92"/>
      <c r="D4797" s="293" t="str">
        <f t="shared" si="296"/>
        <v/>
      </c>
      <c r="E4797" s="91" t="str">
        <f t="shared" si="299"/>
        <v/>
      </c>
      <c r="F4797" s="295"/>
      <c r="G4797" s="88" t="str">
        <f t="shared" si="297"/>
        <v/>
      </c>
      <c r="H4797" s="88" t="str">
        <f t="shared" si="298"/>
        <v/>
      </c>
    </row>
    <row r="4798" spans="2:8" ht="11.25" customHeight="1" x14ac:dyDescent="0.2">
      <c r="B4798" s="91"/>
      <c r="C4798" s="92"/>
      <c r="D4798" s="293" t="str">
        <f t="shared" si="296"/>
        <v/>
      </c>
      <c r="E4798" s="91" t="str">
        <f t="shared" si="299"/>
        <v/>
      </c>
      <c r="F4798" s="295"/>
      <c r="G4798" s="88" t="str">
        <f t="shared" si="297"/>
        <v/>
      </c>
      <c r="H4798" s="88" t="str">
        <f t="shared" si="298"/>
        <v/>
      </c>
    </row>
    <row r="4799" spans="2:8" ht="11.25" customHeight="1" x14ac:dyDescent="0.2">
      <c r="B4799" s="91"/>
      <c r="C4799" s="92"/>
      <c r="D4799" s="293" t="str">
        <f t="shared" si="296"/>
        <v/>
      </c>
      <c r="E4799" s="91" t="str">
        <f t="shared" si="299"/>
        <v/>
      </c>
      <c r="F4799" s="295"/>
      <c r="G4799" s="88" t="str">
        <f t="shared" si="297"/>
        <v/>
      </c>
      <c r="H4799" s="88" t="str">
        <f t="shared" si="298"/>
        <v/>
      </c>
    </row>
    <row r="4800" spans="2:8" ht="11.25" customHeight="1" x14ac:dyDescent="0.2">
      <c r="B4800" s="91"/>
      <c r="C4800" s="92"/>
      <c r="D4800" s="293" t="str">
        <f t="shared" si="296"/>
        <v/>
      </c>
      <c r="E4800" s="91" t="str">
        <f t="shared" si="299"/>
        <v/>
      </c>
      <c r="F4800" s="295"/>
      <c r="G4800" s="88" t="str">
        <f t="shared" si="297"/>
        <v/>
      </c>
      <c r="H4800" s="88" t="str">
        <f t="shared" si="298"/>
        <v/>
      </c>
    </row>
    <row r="4801" spans="2:8" ht="11.25" customHeight="1" x14ac:dyDescent="0.2">
      <c r="B4801" s="91"/>
      <c r="C4801" s="92"/>
      <c r="D4801" s="293" t="str">
        <f t="shared" si="296"/>
        <v/>
      </c>
      <c r="E4801" s="91" t="str">
        <f t="shared" si="299"/>
        <v/>
      </c>
      <c r="F4801" s="295"/>
      <c r="G4801" s="88" t="str">
        <f t="shared" si="297"/>
        <v/>
      </c>
      <c r="H4801" s="88" t="str">
        <f t="shared" si="298"/>
        <v/>
      </c>
    </row>
    <row r="4802" spans="2:8" ht="11.25" customHeight="1" x14ac:dyDescent="0.2">
      <c r="B4802" s="91"/>
      <c r="C4802" s="92"/>
      <c r="D4802" s="293" t="str">
        <f t="shared" si="296"/>
        <v/>
      </c>
      <c r="E4802" s="91" t="str">
        <f t="shared" si="299"/>
        <v/>
      </c>
      <c r="F4802" s="295"/>
      <c r="G4802" s="88" t="str">
        <f t="shared" si="297"/>
        <v/>
      </c>
      <c r="H4802" s="88" t="str">
        <f t="shared" si="298"/>
        <v/>
      </c>
    </row>
    <row r="4803" spans="2:8" ht="11.25" customHeight="1" x14ac:dyDescent="0.2">
      <c r="B4803" s="91"/>
      <c r="C4803" s="92"/>
      <c r="D4803" s="293" t="str">
        <f t="shared" si="296"/>
        <v/>
      </c>
      <c r="E4803" s="91" t="str">
        <f t="shared" si="299"/>
        <v/>
      </c>
      <c r="F4803" s="295"/>
      <c r="G4803" s="88" t="str">
        <f t="shared" si="297"/>
        <v/>
      </c>
      <c r="H4803" s="88" t="str">
        <f t="shared" si="298"/>
        <v/>
      </c>
    </row>
    <row r="4804" spans="2:8" ht="11.25" customHeight="1" x14ac:dyDescent="0.2">
      <c r="B4804" s="91"/>
      <c r="C4804" s="92"/>
      <c r="D4804" s="293" t="str">
        <f t="shared" si="296"/>
        <v/>
      </c>
      <c r="E4804" s="91" t="str">
        <f t="shared" si="299"/>
        <v/>
      </c>
      <c r="F4804" s="295"/>
      <c r="G4804" s="88" t="str">
        <f t="shared" si="297"/>
        <v/>
      </c>
      <c r="H4804" s="88" t="str">
        <f t="shared" si="298"/>
        <v/>
      </c>
    </row>
    <row r="4805" spans="2:8" ht="11.25" customHeight="1" x14ac:dyDescent="0.2">
      <c r="B4805" s="91"/>
      <c r="C4805" s="92"/>
      <c r="D4805" s="293" t="str">
        <f t="shared" si="296"/>
        <v/>
      </c>
      <c r="E4805" s="91" t="str">
        <f t="shared" si="299"/>
        <v/>
      </c>
      <c r="F4805" s="295"/>
      <c r="G4805" s="88" t="str">
        <f t="shared" si="297"/>
        <v/>
      </c>
      <c r="H4805" s="88" t="str">
        <f t="shared" si="298"/>
        <v/>
      </c>
    </row>
    <row r="4806" spans="2:8" ht="11.25" customHeight="1" x14ac:dyDescent="0.2">
      <c r="B4806" s="91"/>
      <c r="C4806" s="92"/>
      <c r="D4806" s="293" t="str">
        <f t="shared" si="296"/>
        <v/>
      </c>
      <c r="E4806" s="91" t="str">
        <f t="shared" si="299"/>
        <v/>
      </c>
      <c r="F4806" s="295"/>
      <c r="G4806" s="88" t="str">
        <f t="shared" si="297"/>
        <v/>
      </c>
      <c r="H4806" s="88" t="str">
        <f t="shared" si="298"/>
        <v/>
      </c>
    </row>
    <row r="4807" spans="2:8" ht="11.25" customHeight="1" x14ac:dyDescent="0.2">
      <c r="B4807" s="91"/>
      <c r="C4807" s="92"/>
      <c r="D4807" s="293" t="str">
        <f t="shared" si="296"/>
        <v/>
      </c>
      <c r="E4807" s="91" t="str">
        <f t="shared" si="299"/>
        <v/>
      </c>
      <c r="F4807" s="295"/>
      <c r="G4807" s="88" t="str">
        <f t="shared" si="297"/>
        <v/>
      </c>
      <c r="H4807" s="88" t="str">
        <f t="shared" si="298"/>
        <v/>
      </c>
    </row>
    <row r="4808" spans="2:8" ht="11.25" customHeight="1" x14ac:dyDescent="0.2">
      <c r="B4808" s="91"/>
      <c r="C4808" s="92"/>
      <c r="D4808" s="293" t="str">
        <f t="shared" si="296"/>
        <v/>
      </c>
      <c r="E4808" s="91" t="str">
        <f t="shared" si="299"/>
        <v/>
      </c>
      <c r="F4808" s="295"/>
      <c r="G4808" s="88" t="str">
        <f t="shared" si="297"/>
        <v/>
      </c>
      <c r="H4808" s="88" t="str">
        <f t="shared" si="298"/>
        <v/>
      </c>
    </row>
    <row r="4809" spans="2:8" ht="11.25" customHeight="1" x14ac:dyDescent="0.2">
      <c r="B4809" s="91"/>
      <c r="C4809" s="92"/>
      <c r="D4809" s="293" t="str">
        <f t="shared" si="296"/>
        <v/>
      </c>
      <c r="E4809" s="91" t="str">
        <f t="shared" si="299"/>
        <v/>
      </c>
      <c r="F4809" s="295"/>
      <c r="G4809" s="88" t="str">
        <f t="shared" si="297"/>
        <v/>
      </c>
      <c r="H4809" s="88" t="str">
        <f t="shared" si="298"/>
        <v/>
      </c>
    </row>
    <row r="4810" spans="2:8" ht="11.25" customHeight="1" x14ac:dyDescent="0.2">
      <c r="B4810" s="91"/>
      <c r="C4810" s="92"/>
      <c r="D4810" s="293" t="str">
        <f t="shared" si="296"/>
        <v/>
      </c>
      <c r="E4810" s="91" t="str">
        <f t="shared" si="299"/>
        <v/>
      </c>
      <c r="F4810" s="295"/>
      <c r="G4810" s="88" t="str">
        <f t="shared" si="297"/>
        <v/>
      </c>
      <c r="H4810" s="88" t="str">
        <f t="shared" si="298"/>
        <v/>
      </c>
    </row>
    <row r="4811" spans="2:8" ht="11.25" customHeight="1" x14ac:dyDescent="0.2">
      <c r="B4811" s="91"/>
      <c r="C4811" s="92"/>
      <c r="D4811" s="293" t="str">
        <f t="shared" si="296"/>
        <v/>
      </c>
      <c r="E4811" s="91" t="str">
        <f t="shared" si="299"/>
        <v/>
      </c>
      <c r="F4811" s="295"/>
      <c r="G4811" s="88" t="str">
        <f t="shared" si="297"/>
        <v/>
      </c>
      <c r="H4811" s="88" t="str">
        <f t="shared" si="298"/>
        <v/>
      </c>
    </row>
    <row r="4812" spans="2:8" ht="11.25" customHeight="1" x14ac:dyDescent="0.2">
      <c r="B4812" s="91"/>
      <c r="C4812" s="92"/>
      <c r="D4812" s="293" t="str">
        <f t="shared" si="296"/>
        <v/>
      </c>
      <c r="E4812" s="91" t="str">
        <f t="shared" si="299"/>
        <v/>
      </c>
      <c r="F4812" s="295"/>
      <c r="G4812" s="88" t="str">
        <f t="shared" si="297"/>
        <v/>
      </c>
      <c r="H4812" s="88" t="str">
        <f t="shared" si="298"/>
        <v/>
      </c>
    </row>
    <row r="4813" spans="2:8" ht="11.25" customHeight="1" x14ac:dyDescent="0.2">
      <c r="B4813" s="91"/>
      <c r="C4813" s="92"/>
      <c r="D4813" s="293" t="str">
        <f t="shared" si="296"/>
        <v/>
      </c>
      <c r="E4813" s="91" t="str">
        <f t="shared" si="299"/>
        <v/>
      </c>
      <c r="F4813" s="295"/>
      <c r="G4813" s="88" t="str">
        <f t="shared" si="297"/>
        <v/>
      </c>
      <c r="H4813" s="88" t="str">
        <f t="shared" si="298"/>
        <v/>
      </c>
    </row>
    <row r="4814" spans="2:8" ht="11.25" customHeight="1" x14ac:dyDescent="0.2">
      <c r="B4814" s="91"/>
      <c r="C4814" s="92"/>
      <c r="D4814" s="293" t="str">
        <f t="shared" si="296"/>
        <v/>
      </c>
      <c r="E4814" s="91" t="str">
        <f t="shared" si="299"/>
        <v/>
      </c>
      <c r="F4814" s="295"/>
      <c r="G4814" s="88" t="str">
        <f t="shared" si="297"/>
        <v/>
      </c>
      <c r="H4814" s="88" t="str">
        <f t="shared" si="298"/>
        <v/>
      </c>
    </row>
    <row r="4815" spans="2:8" ht="11.25" customHeight="1" x14ac:dyDescent="0.2">
      <c r="B4815" s="91"/>
      <c r="C4815" s="92"/>
      <c r="D4815" s="293" t="str">
        <f t="shared" si="296"/>
        <v/>
      </c>
      <c r="E4815" s="91" t="str">
        <f t="shared" si="299"/>
        <v/>
      </c>
      <c r="F4815" s="295"/>
      <c r="G4815" s="88" t="str">
        <f t="shared" si="297"/>
        <v/>
      </c>
      <c r="H4815" s="88" t="str">
        <f t="shared" si="298"/>
        <v/>
      </c>
    </row>
    <row r="4816" spans="2:8" ht="11.25" customHeight="1" x14ac:dyDescent="0.2">
      <c r="B4816" s="91"/>
      <c r="C4816" s="92"/>
      <c r="D4816" s="293" t="str">
        <f t="shared" si="296"/>
        <v/>
      </c>
      <c r="E4816" s="91" t="str">
        <f t="shared" si="299"/>
        <v/>
      </c>
      <c r="F4816" s="295"/>
      <c r="G4816" s="88" t="str">
        <f t="shared" si="297"/>
        <v/>
      </c>
      <c r="H4816" s="88" t="str">
        <f t="shared" si="298"/>
        <v/>
      </c>
    </row>
    <row r="4817" spans="2:8" ht="11.25" customHeight="1" x14ac:dyDescent="0.2">
      <c r="B4817" s="91"/>
      <c r="C4817" s="92"/>
      <c r="D4817" s="293" t="str">
        <f t="shared" si="296"/>
        <v/>
      </c>
      <c r="E4817" s="91" t="str">
        <f t="shared" si="299"/>
        <v/>
      </c>
      <c r="F4817" s="295"/>
      <c r="G4817" s="88" t="str">
        <f t="shared" si="297"/>
        <v/>
      </c>
      <c r="H4817" s="88" t="str">
        <f t="shared" si="298"/>
        <v/>
      </c>
    </row>
    <row r="4818" spans="2:8" ht="11.25" customHeight="1" x14ac:dyDescent="0.2">
      <c r="B4818" s="91"/>
      <c r="C4818" s="92"/>
      <c r="D4818" s="293" t="str">
        <f t="shared" si="296"/>
        <v/>
      </c>
      <c r="E4818" s="91" t="str">
        <f t="shared" si="299"/>
        <v/>
      </c>
      <c r="F4818" s="295"/>
      <c r="G4818" s="88" t="str">
        <f t="shared" si="297"/>
        <v/>
      </c>
      <c r="H4818" s="88" t="str">
        <f t="shared" si="298"/>
        <v/>
      </c>
    </row>
    <row r="4819" spans="2:8" ht="11.25" customHeight="1" x14ac:dyDescent="0.2">
      <c r="B4819" s="91"/>
      <c r="C4819" s="92"/>
      <c r="D4819" s="293" t="str">
        <f t="shared" si="296"/>
        <v/>
      </c>
      <c r="E4819" s="91" t="str">
        <f t="shared" si="299"/>
        <v/>
      </c>
      <c r="F4819" s="295"/>
      <c r="G4819" s="88" t="str">
        <f t="shared" si="297"/>
        <v/>
      </c>
      <c r="H4819" s="88" t="str">
        <f t="shared" si="298"/>
        <v/>
      </c>
    </row>
    <row r="4820" spans="2:8" ht="11.25" customHeight="1" x14ac:dyDescent="0.2">
      <c r="B4820" s="91"/>
      <c r="C4820" s="92"/>
      <c r="D4820" s="293" t="str">
        <f t="shared" si="296"/>
        <v/>
      </c>
      <c r="E4820" s="91" t="str">
        <f t="shared" si="299"/>
        <v/>
      </c>
      <c r="F4820" s="295"/>
      <c r="G4820" s="88" t="str">
        <f t="shared" si="297"/>
        <v/>
      </c>
      <c r="H4820" s="88" t="str">
        <f t="shared" si="298"/>
        <v/>
      </c>
    </row>
    <row r="4821" spans="2:8" ht="11.25" customHeight="1" x14ac:dyDescent="0.2">
      <c r="B4821" s="91"/>
      <c r="C4821" s="92"/>
      <c r="D4821" s="293" t="str">
        <f t="shared" si="296"/>
        <v/>
      </c>
      <c r="E4821" s="91" t="str">
        <f t="shared" si="299"/>
        <v/>
      </c>
      <c r="F4821" s="295"/>
      <c r="G4821" s="88" t="str">
        <f t="shared" si="297"/>
        <v/>
      </c>
      <c r="H4821" s="88" t="str">
        <f t="shared" si="298"/>
        <v/>
      </c>
    </row>
    <row r="4822" spans="2:8" ht="11.25" customHeight="1" x14ac:dyDescent="0.2">
      <c r="B4822" s="91"/>
      <c r="C4822" s="92"/>
      <c r="D4822" s="293" t="str">
        <f t="shared" si="296"/>
        <v/>
      </c>
      <c r="E4822" s="91" t="str">
        <f t="shared" si="299"/>
        <v/>
      </c>
      <c r="F4822" s="295"/>
      <c r="G4822" s="88" t="str">
        <f t="shared" si="297"/>
        <v/>
      </c>
      <c r="H4822" s="88" t="str">
        <f t="shared" si="298"/>
        <v/>
      </c>
    </row>
    <row r="4823" spans="2:8" ht="11.25" customHeight="1" x14ac:dyDescent="0.2">
      <c r="B4823" s="91"/>
      <c r="C4823" s="92"/>
      <c r="D4823" s="293" t="str">
        <f t="shared" si="296"/>
        <v/>
      </c>
      <c r="E4823" s="91" t="str">
        <f t="shared" si="299"/>
        <v/>
      </c>
      <c r="F4823" s="295"/>
      <c r="G4823" s="88" t="str">
        <f t="shared" si="297"/>
        <v/>
      </c>
      <c r="H4823" s="88" t="str">
        <f t="shared" si="298"/>
        <v/>
      </c>
    </row>
    <row r="4824" spans="2:8" ht="11.25" customHeight="1" x14ac:dyDescent="0.2">
      <c r="B4824" s="91"/>
      <c r="C4824" s="92"/>
      <c r="D4824" s="293" t="str">
        <f t="shared" ref="D4824:D4887" si="300">IF($B4824="","","SP_LASTSALEPRICE")</f>
        <v/>
      </c>
      <c r="E4824" s="91" t="str">
        <f t="shared" si="299"/>
        <v/>
      </c>
      <c r="F4824" s="295"/>
      <c r="G4824" s="88" t="str">
        <f t="shared" ref="G4824:G4887" si="301">IF(OR($C4824="",$C4825=""),"",IFERROR((C4824/C4825-1)*100,0))</f>
        <v/>
      </c>
      <c r="H4824" s="88" t="str">
        <f t="shared" ref="H4824:H4887" si="302">IF(OR($F4824="",$F4825=""),"",IFERROR((F4824/F4825-1)*100,0))</f>
        <v/>
      </c>
    </row>
    <row r="4825" spans="2:8" ht="11.25" customHeight="1" x14ac:dyDescent="0.2">
      <c r="B4825" s="91"/>
      <c r="C4825" s="92"/>
      <c r="D4825" s="293" t="str">
        <f t="shared" si="300"/>
        <v/>
      </c>
      <c r="E4825" s="91" t="str">
        <f t="shared" ref="E4825:E4888" si="303">IF($B4825="","",IF(WEEKDAY($B4825,11)=6,$B4825-1,IF(WEEKDAY($B4825,11)=7,$B4825-2,$B4825)))</f>
        <v/>
      </c>
      <c r="F4825" s="295"/>
      <c r="G4825" s="88" t="str">
        <f t="shared" si="301"/>
        <v/>
      </c>
      <c r="H4825" s="88" t="str">
        <f t="shared" si="302"/>
        <v/>
      </c>
    </row>
    <row r="4826" spans="2:8" ht="11.25" customHeight="1" x14ac:dyDescent="0.2">
      <c r="B4826" s="91"/>
      <c r="C4826" s="92"/>
      <c r="D4826" s="293" t="str">
        <f t="shared" si="300"/>
        <v/>
      </c>
      <c r="E4826" s="91" t="str">
        <f t="shared" si="303"/>
        <v/>
      </c>
      <c r="F4826" s="295"/>
      <c r="G4826" s="88" t="str">
        <f t="shared" si="301"/>
        <v/>
      </c>
      <c r="H4826" s="88" t="str">
        <f t="shared" si="302"/>
        <v/>
      </c>
    </row>
    <row r="4827" spans="2:8" ht="11.25" customHeight="1" x14ac:dyDescent="0.2">
      <c r="B4827" s="91"/>
      <c r="C4827" s="92"/>
      <c r="D4827" s="293" t="str">
        <f t="shared" si="300"/>
        <v/>
      </c>
      <c r="E4827" s="91" t="str">
        <f t="shared" si="303"/>
        <v/>
      </c>
      <c r="F4827" s="295"/>
      <c r="G4827" s="88" t="str">
        <f t="shared" si="301"/>
        <v/>
      </c>
      <c r="H4827" s="88" t="str">
        <f t="shared" si="302"/>
        <v/>
      </c>
    </row>
    <row r="4828" spans="2:8" ht="11.25" customHeight="1" x14ac:dyDescent="0.2">
      <c r="B4828" s="91"/>
      <c r="C4828" s="92"/>
      <c r="D4828" s="293" t="str">
        <f t="shared" si="300"/>
        <v/>
      </c>
      <c r="E4828" s="91" t="str">
        <f t="shared" si="303"/>
        <v/>
      </c>
      <c r="F4828" s="295"/>
      <c r="G4828" s="88" t="str">
        <f t="shared" si="301"/>
        <v/>
      </c>
      <c r="H4828" s="88" t="str">
        <f t="shared" si="302"/>
        <v/>
      </c>
    </row>
    <row r="4829" spans="2:8" ht="11.25" customHeight="1" x14ac:dyDescent="0.2">
      <c r="B4829" s="91"/>
      <c r="C4829" s="92"/>
      <c r="D4829" s="293" t="str">
        <f t="shared" si="300"/>
        <v/>
      </c>
      <c r="E4829" s="91" t="str">
        <f t="shared" si="303"/>
        <v/>
      </c>
      <c r="F4829" s="295"/>
      <c r="G4829" s="88" t="str">
        <f t="shared" si="301"/>
        <v/>
      </c>
      <c r="H4829" s="88" t="str">
        <f t="shared" si="302"/>
        <v/>
      </c>
    </row>
    <row r="4830" spans="2:8" ht="11.25" customHeight="1" x14ac:dyDescent="0.2">
      <c r="B4830" s="91"/>
      <c r="C4830" s="92"/>
      <c r="D4830" s="293" t="str">
        <f t="shared" si="300"/>
        <v/>
      </c>
      <c r="E4830" s="91" t="str">
        <f t="shared" si="303"/>
        <v/>
      </c>
      <c r="F4830" s="295"/>
      <c r="G4830" s="88" t="str">
        <f t="shared" si="301"/>
        <v/>
      </c>
      <c r="H4830" s="88" t="str">
        <f t="shared" si="302"/>
        <v/>
      </c>
    </row>
    <row r="4831" spans="2:8" ht="11.25" customHeight="1" x14ac:dyDescent="0.2">
      <c r="B4831" s="91"/>
      <c r="C4831" s="92"/>
      <c r="D4831" s="293" t="str">
        <f t="shared" si="300"/>
        <v/>
      </c>
      <c r="E4831" s="91" t="str">
        <f t="shared" si="303"/>
        <v/>
      </c>
      <c r="F4831" s="295"/>
      <c r="G4831" s="88" t="str">
        <f t="shared" si="301"/>
        <v/>
      </c>
      <c r="H4831" s="88" t="str">
        <f t="shared" si="302"/>
        <v/>
      </c>
    </row>
    <row r="4832" spans="2:8" ht="11.25" customHeight="1" x14ac:dyDescent="0.2">
      <c r="B4832" s="91"/>
      <c r="C4832" s="92"/>
      <c r="D4832" s="293" t="str">
        <f t="shared" si="300"/>
        <v/>
      </c>
      <c r="E4832" s="91" t="str">
        <f t="shared" si="303"/>
        <v/>
      </c>
      <c r="F4832" s="295"/>
      <c r="G4832" s="88" t="str">
        <f t="shared" si="301"/>
        <v/>
      </c>
      <c r="H4832" s="88" t="str">
        <f t="shared" si="302"/>
        <v/>
      </c>
    </row>
    <row r="4833" spans="2:8" ht="11.25" customHeight="1" x14ac:dyDescent="0.2">
      <c r="B4833" s="91"/>
      <c r="C4833" s="92"/>
      <c r="D4833" s="293" t="str">
        <f t="shared" si="300"/>
        <v/>
      </c>
      <c r="E4833" s="91" t="str">
        <f t="shared" si="303"/>
        <v/>
      </c>
      <c r="F4833" s="295"/>
      <c r="G4833" s="88" t="str">
        <f t="shared" si="301"/>
        <v/>
      </c>
      <c r="H4833" s="88" t="str">
        <f t="shared" si="302"/>
        <v/>
      </c>
    </row>
    <row r="4834" spans="2:8" ht="11.25" customHeight="1" x14ac:dyDescent="0.2">
      <c r="B4834" s="91"/>
      <c r="C4834" s="92"/>
      <c r="D4834" s="293" t="str">
        <f t="shared" si="300"/>
        <v/>
      </c>
      <c r="E4834" s="91" t="str">
        <f t="shared" si="303"/>
        <v/>
      </c>
      <c r="F4834" s="295"/>
      <c r="G4834" s="88" t="str">
        <f t="shared" si="301"/>
        <v/>
      </c>
      <c r="H4834" s="88" t="str">
        <f t="shared" si="302"/>
        <v/>
      </c>
    </row>
    <row r="4835" spans="2:8" ht="11.25" customHeight="1" x14ac:dyDescent="0.2">
      <c r="B4835" s="91"/>
      <c r="C4835" s="92"/>
      <c r="D4835" s="293" t="str">
        <f t="shared" si="300"/>
        <v/>
      </c>
      <c r="E4835" s="91" t="str">
        <f t="shared" si="303"/>
        <v/>
      </c>
      <c r="F4835" s="295"/>
      <c r="G4835" s="88" t="str">
        <f t="shared" si="301"/>
        <v/>
      </c>
      <c r="H4835" s="88" t="str">
        <f t="shared" si="302"/>
        <v/>
      </c>
    </row>
    <row r="4836" spans="2:8" ht="11.25" customHeight="1" x14ac:dyDescent="0.2">
      <c r="B4836" s="91"/>
      <c r="C4836" s="92"/>
      <c r="D4836" s="293" t="str">
        <f t="shared" si="300"/>
        <v/>
      </c>
      <c r="E4836" s="91" t="str">
        <f t="shared" si="303"/>
        <v/>
      </c>
      <c r="F4836" s="295"/>
      <c r="G4836" s="88" t="str">
        <f t="shared" si="301"/>
        <v/>
      </c>
      <c r="H4836" s="88" t="str">
        <f t="shared" si="302"/>
        <v/>
      </c>
    </row>
    <row r="4837" spans="2:8" ht="11.25" customHeight="1" x14ac:dyDescent="0.2">
      <c r="B4837" s="91"/>
      <c r="C4837" s="92"/>
      <c r="D4837" s="293" t="str">
        <f t="shared" si="300"/>
        <v/>
      </c>
      <c r="E4837" s="91" t="str">
        <f t="shared" si="303"/>
        <v/>
      </c>
      <c r="F4837" s="295"/>
      <c r="G4837" s="88" t="str">
        <f t="shared" si="301"/>
        <v/>
      </c>
      <c r="H4837" s="88" t="str">
        <f t="shared" si="302"/>
        <v/>
      </c>
    </row>
    <row r="4838" spans="2:8" ht="11.25" customHeight="1" x14ac:dyDescent="0.2">
      <c r="B4838" s="91"/>
      <c r="C4838" s="92"/>
      <c r="D4838" s="293" t="str">
        <f t="shared" si="300"/>
        <v/>
      </c>
      <c r="E4838" s="91" t="str">
        <f t="shared" si="303"/>
        <v/>
      </c>
      <c r="F4838" s="295"/>
      <c r="G4838" s="88" t="str">
        <f t="shared" si="301"/>
        <v/>
      </c>
      <c r="H4838" s="88" t="str">
        <f t="shared" si="302"/>
        <v/>
      </c>
    </row>
    <row r="4839" spans="2:8" ht="11.25" customHeight="1" x14ac:dyDescent="0.2">
      <c r="B4839" s="91"/>
      <c r="C4839" s="92"/>
      <c r="D4839" s="293" t="str">
        <f t="shared" si="300"/>
        <v/>
      </c>
      <c r="E4839" s="91" t="str">
        <f t="shared" si="303"/>
        <v/>
      </c>
      <c r="F4839" s="295"/>
      <c r="G4839" s="88" t="str">
        <f t="shared" si="301"/>
        <v/>
      </c>
      <c r="H4839" s="88" t="str">
        <f t="shared" si="302"/>
        <v/>
      </c>
    </row>
    <row r="4840" spans="2:8" ht="11.25" customHeight="1" x14ac:dyDescent="0.2">
      <c r="B4840" s="91"/>
      <c r="C4840" s="92"/>
      <c r="D4840" s="293" t="str">
        <f t="shared" si="300"/>
        <v/>
      </c>
      <c r="E4840" s="91" t="str">
        <f t="shared" si="303"/>
        <v/>
      </c>
      <c r="F4840" s="295"/>
      <c r="G4840" s="88" t="str">
        <f t="shared" si="301"/>
        <v/>
      </c>
      <c r="H4840" s="88" t="str">
        <f t="shared" si="302"/>
        <v/>
      </c>
    </row>
    <row r="4841" spans="2:8" ht="11.25" customHeight="1" x14ac:dyDescent="0.2">
      <c r="B4841" s="91"/>
      <c r="C4841" s="92"/>
      <c r="D4841" s="293" t="str">
        <f t="shared" si="300"/>
        <v/>
      </c>
      <c r="E4841" s="91" t="str">
        <f t="shared" si="303"/>
        <v/>
      </c>
      <c r="F4841" s="295"/>
      <c r="G4841" s="88" t="str">
        <f t="shared" si="301"/>
        <v/>
      </c>
      <c r="H4841" s="88" t="str">
        <f t="shared" si="302"/>
        <v/>
      </c>
    </row>
    <row r="4842" spans="2:8" ht="11.25" customHeight="1" x14ac:dyDescent="0.2">
      <c r="B4842" s="91"/>
      <c r="C4842" s="92"/>
      <c r="D4842" s="293" t="str">
        <f t="shared" si="300"/>
        <v/>
      </c>
      <c r="E4842" s="91" t="str">
        <f t="shared" si="303"/>
        <v/>
      </c>
      <c r="F4842" s="295"/>
      <c r="G4842" s="88" t="str">
        <f t="shared" si="301"/>
        <v/>
      </c>
      <c r="H4842" s="88" t="str">
        <f t="shared" si="302"/>
        <v/>
      </c>
    </row>
    <row r="4843" spans="2:8" ht="11.25" customHeight="1" x14ac:dyDescent="0.2">
      <c r="B4843" s="91"/>
      <c r="C4843" s="92"/>
      <c r="D4843" s="293" t="str">
        <f t="shared" si="300"/>
        <v/>
      </c>
      <c r="E4843" s="91" t="str">
        <f t="shared" si="303"/>
        <v/>
      </c>
      <c r="F4843" s="295"/>
      <c r="G4843" s="88" t="str">
        <f t="shared" si="301"/>
        <v/>
      </c>
      <c r="H4843" s="88" t="str">
        <f t="shared" si="302"/>
        <v/>
      </c>
    </row>
    <row r="4844" spans="2:8" ht="11.25" customHeight="1" x14ac:dyDescent="0.2">
      <c r="B4844" s="91"/>
      <c r="C4844" s="92"/>
      <c r="D4844" s="293" t="str">
        <f t="shared" si="300"/>
        <v/>
      </c>
      <c r="E4844" s="91" t="str">
        <f t="shared" si="303"/>
        <v/>
      </c>
      <c r="F4844" s="295"/>
      <c r="G4844" s="88" t="str">
        <f t="shared" si="301"/>
        <v/>
      </c>
      <c r="H4844" s="88" t="str">
        <f t="shared" si="302"/>
        <v/>
      </c>
    </row>
    <row r="4845" spans="2:8" ht="11.25" customHeight="1" x14ac:dyDescent="0.2">
      <c r="B4845" s="91"/>
      <c r="C4845" s="92"/>
      <c r="D4845" s="293" t="str">
        <f t="shared" si="300"/>
        <v/>
      </c>
      <c r="E4845" s="91" t="str">
        <f t="shared" si="303"/>
        <v/>
      </c>
      <c r="F4845" s="295"/>
      <c r="G4845" s="88" t="str">
        <f t="shared" si="301"/>
        <v/>
      </c>
      <c r="H4845" s="88" t="str">
        <f t="shared" si="302"/>
        <v/>
      </c>
    </row>
    <row r="4846" spans="2:8" ht="11.25" customHeight="1" x14ac:dyDescent="0.2">
      <c r="B4846" s="91"/>
      <c r="C4846" s="92"/>
      <c r="D4846" s="293" t="str">
        <f t="shared" si="300"/>
        <v/>
      </c>
      <c r="E4846" s="91" t="str">
        <f t="shared" si="303"/>
        <v/>
      </c>
      <c r="F4846" s="295"/>
      <c r="G4846" s="88" t="str">
        <f t="shared" si="301"/>
        <v/>
      </c>
      <c r="H4846" s="88" t="str">
        <f t="shared" si="302"/>
        <v/>
      </c>
    </row>
    <row r="4847" spans="2:8" ht="11.25" customHeight="1" x14ac:dyDescent="0.2">
      <c r="B4847" s="91"/>
      <c r="C4847" s="92"/>
      <c r="D4847" s="293" t="str">
        <f t="shared" si="300"/>
        <v/>
      </c>
      <c r="E4847" s="91" t="str">
        <f t="shared" si="303"/>
        <v/>
      </c>
      <c r="F4847" s="295"/>
      <c r="G4847" s="88" t="str">
        <f t="shared" si="301"/>
        <v/>
      </c>
      <c r="H4847" s="88" t="str">
        <f t="shared" si="302"/>
        <v/>
      </c>
    </row>
    <row r="4848" spans="2:8" ht="11.25" customHeight="1" x14ac:dyDescent="0.2">
      <c r="B4848" s="91"/>
      <c r="C4848" s="92"/>
      <c r="D4848" s="293" t="str">
        <f t="shared" si="300"/>
        <v/>
      </c>
      <c r="E4848" s="91" t="str">
        <f t="shared" si="303"/>
        <v/>
      </c>
      <c r="F4848" s="295"/>
      <c r="G4848" s="88" t="str">
        <f t="shared" si="301"/>
        <v/>
      </c>
      <c r="H4848" s="88" t="str">
        <f t="shared" si="302"/>
        <v/>
      </c>
    </row>
    <row r="4849" spans="2:8" ht="11.25" customHeight="1" x14ac:dyDescent="0.2">
      <c r="B4849" s="91"/>
      <c r="C4849" s="92"/>
      <c r="D4849" s="293" t="str">
        <f t="shared" si="300"/>
        <v/>
      </c>
      <c r="E4849" s="91" t="str">
        <f t="shared" si="303"/>
        <v/>
      </c>
      <c r="F4849" s="295"/>
      <c r="G4849" s="88" t="str">
        <f t="shared" si="301"/>
        <v/>
      </c>
      <c r="H4849" s="88" t="str">
        <f t="shared" si="302"/>
        <v/>
      </c>
    </row>
    <row r="4850" spans="2:8" ht="11.25" customHeight="1" x14ac:dyDescent="0.2">
      <c r="B4850" s="91"/>
      <c r="C4850" s="92"/>
      <c r="D4850" s="293" t="str">
        <f t="shared" si="300"/>
        <v/>
      </c>
      <c r="E4850" s="91" t="str">
        <f t="shared" si="303"/>
        <v/>
      </c>
      <c r="F4850" s="295"/>
      <c r="G4850" s="88" t="str">
        <f t="shared" si="301"/>
        <v/>
      </c>
      <c r="H4850" s="88" t="str">
        <f t="shared" si="302"/>
        <v/>
      </c>
    </row>
    <row r="4851" spans="2:8" ht="11.25" customHeight="1" x14ac:dyDescent="0.2">
      <c r="B4851" s="91"/>
      <c r="C4851" s="92"/>
      <c r="D4851" s="293" t="str">
        <f t="shared" si="300"/>
        <v/>
      </c>
      <c r="E4851" s="91" t="str">
        <f t="shared" si="303"/>
        <v/>
      </c>
      <c r="F4851" s="295"/>
      <c r="G4851" s="88" t="str">
        <f t="shared" si="301"/>
        <v/>
      </c>
      <c r="H4851" s="88" t="str">
        <f t="shared" si="302"/>
        <v/>
      </c>
    </row>
    <row r="4852" spans="2:8" ht="11.25" customHeight="1" x14ac:dyDescent="0.2">
      <c r="B4852" s="91"/>
      <c r="C4852" s="92"/>
      <c r="D4852" s="293" t="str">
        <f t="shared" si="300"/>
        <v/>
      </c>
      <c r="E4852" s="91" t="str">
        <f t="shared" si="303"/>
        <v/>
      </c>
      <c r="F4852" s="295"/>
      <c r="G4852" s="88" t="str">
        <f t="shared" si="301"/>
        <v/>
      </c>
      <c r="H4852" s="88" t="str">
        <f t="shared" si="302"/>
        <v/>
      </c>
    </row>
    <row r="4853" spans="2:8" ht="11.25" customHeight="1" x14ac:dyDescent="0.2">
      <c r="B4853" s="91"/>
      <c r="C4853" s="92"/>
      <c r="D4853" s="293" t="str">
        <f t="shared" si="300"/>
        <v/>
      </c>
      <c r="E4853" s="91" t="str">
        <f t="shared" si="303"/>
        <v/>
      </c>
      <c r="F4853" s="295"/>
      <c r="G4853" s="88" t="str">
        <f t="shared" si="301"/>
        <v/>
      </c>
      <c r="H4853" s="88" t="str">
        <f t="shared" si="302"/>
        <v/>
      </c>
    </row>
    <row r="4854" spans="2:8" ht="11.25" customHeight="1" x14ac:dyDescent="0.2">
      <c r="B4854" s="91"/>
      <c r="C4854" s="92"/>
      <c r="D4854" s="293" t="str">
        <f t="shared" si="300"/>
        <v/>
      </c>
      <c r="E4854" s="91" t="str">
        <f t="shared" si="303"/>
        <v/>
      </c>
      <c r="F4854" s="295"/>
      <c r="G4854" s="88" t="str">
        <f t="shared" si="301"/>
        <v/>
      </c>
      <c r="H4854" s="88" t="str">
        <f t="shared" si="302"/>
        <v/>
      </c>
    </row>
    <row r="4855" spans="2:8" ht="11.25" customHeight="1" x14ac:dyDescent="0.2">
      <c r="B4855" s="91"/>
      <c r="C4855" s="92"/>
      <c r="D4855" s="293" t="str">
        <f t="shared" si="300"/>
        <v/>
      </c>
      <c r="E4855" s="91" t="str">
        <f t="shared" si="303"/>
        <v/>
      </c>
      <c r="F4855" s="295"/>
      <c r="G4855" s="88" t="str">
        <f t="shared" si="301"/>
        <v/>
      </c>
      <c r="H4855" s="88" t="str">
        <f t="shared" si="302"/>
        <v/>
      </c>
    </row>
    <row r="4856" spans="2:8" ht="11.25" customHeight="1" x14ac:dyDescent="0.2">
      <c r="B4856" s="91"/>
      <c r="C4856" s="92"/>
      <c r="D4856" s="293" t="str">
        <f t="shared" si="300"/>
        <v/>
      </c>
      <c r="E4856" s="91" t="str">
        <f t="shared" si="303"/>
        <v/>
      </c>
      <c r="F4856" s="295"/>
      <c r="G4856" s="88" t="str">
        <f t="shared" si="301"/>
        <v/>
      </c>
      <c r="H4856" s="88" t="str">
        <f t="shared" si="302"/>
        <v/>
      </c>
    </row>
    <row r="4857" spans="2:8" ht="11.25" customHeight="1" x14ac:dyDescent="0.2">
      <c r="B4857" s="91"/>
      <c r="C4857" s="92"/>
      <c r="D4857" s="293" t="str">
        <f t="shared" si="300"/>
        <v/>
      </c>
      <c r="E4857" s="91" t="str">
        <f t="shared" si="303"/>
        <v/>
      </c>
      <c r="F4857" s="295"/>
      <c r="G4857" s="88" t="str">
        <f t="shared" si="301"/>
        <v/>
      </c>
      <c r="H4857" s="88" t="str">
        <f t="shared" si="302"/>
        <v/>
      </c>
    </row>
    <row r="4858" spans="2:8" ht="11.25" customHeight="1" x14ac:dyDescent="0.2">
      <c r="B4858" s="91"/>
      <c r="C4858" s="92"/>
      <c r="D4858" s="293" t="str">
        <f t="shared" si="300"/>
        <v/>
      </c>
      <c r="E4858" s="91" t="str">
        <f t="shared" si="303"/>
        <v/>
      </c>
      <c r="F4858" s="295"/>
      <c r="G4858" s="88" t="str">
        <f t="shared" si="301"/>
        <v/>
      </c>
      <c r="H4858" s="88" t="str">
        <f t="shared" si="302"/>
        <v/>
      </c>
    </row>
    <row r="4859" spans="2:8" ht="11.25" customHeight="1" x14ac:dyDescent="0.2">
      <c r="B4859" s="91"/>
      <c r="C4859" s="92"/>
      <c r="D4859" s="293" t="str">
        <f t="shared" si="300"/>
        <v/>
      </c>
      <c r="E4859" s="91" t="str">
        <f t="shared" si="303"/>
        <v/>
      </c>
      <c r="F4859" s="295"/>
      <c r="G4859" s="88" t="str">
        <f t="shared" si="301"/>
        <v/>
      </c>
      <c r="H4859" s="88" t="str">
        <f t="shared" si="302"/>
        <v/>
      </c>
    </row>
    <row r="4860" spans="2:8" ht="11.25" customHeight="1" x14ac:dyDescent="0.2">
      <c r="B4860" s="91"/>
      <c r="C4860" s="92"/>
      <c r="D4860" s="293" t="str">
        <f t="shared" si="300"/>
        <v/>
      </c>
      <c r="E4860" s="91" t="str">
        <f t="shared" si="303"/>
        <v/>
      </c>
      <c r="F4860" s="295"/>
      <c r="G4860" s="88" t="str">
        <f t="shared" si="301"/>
        <v/>
      </c>
      <c r="H4860" s="88" t="str">
        <f t="shared" si="302"/>
        <v/>
      </c>
    </row>
    <row r="4861" spans="2:8" ht="11.25" customHeight="1" x14ac:dyDescent="0.2">
      <c r="B4861" s="91"/>
      <c r="C4861" s="92"/>
      <c r="D4861" s="293" t="str">
        <f t="shared" si="300"/>
        <v/>
      </c>
      <c r="E4861" s="91" t="str">
        <f t="shared" si="303"/>
        <v/>
      </c>
      <c r="F4861" s="295"/>
      <c r="G4861" s="88" t="str">
        <f t="shared" si="301"/>
        <v/>
      </c>
      <c r="H4861" s="88" t="str">
        <f t="shared" si="302"/>
        <v/>
      </c>
    </row>
    <row r="4862" spans="2:8" ht="11.25" customHeight="1" x14ac:dyDescent="0.2">
      <c r="B4862" s="91"/>
      <c r="C4862" s="92"/>
      <c r="D4862" s="293" t="str">
        <f t="shared" si="300"/>
        <v/>
      </c>
      <c r="E4862" s="91" t="str">
        <f t="shared" si="303"/>
        <v/>
      </c>
      <c r="F4862" s="295"/>
      <c r="G4862" s="88" t="str">
        <f t="shared" si="301"/>
        <v/>
      </c>
      <c r="H4862" s="88" t="str">
        <f t="shared" si="302"/>
        <v/>
      </c>
    </row>
    <row r="4863" spans="2:8" ht="11.25" customHeight="1" x14ac:dyDescent="0.2">
      <c r="B4863" s="91"/>
      <c r="C4863" s="92"/>
      <c r="D4863" s="293" t="str">
        <f t="shared" si="300"/>
        <v/>
      </c>
      <c r="E4863" s="91" t="str">
        <f t="shared" si="303"/>
        <v/>
      </c>
      <c r="F4863" s="295"/>
      <c r="G4863" s="88" t="str">
        <f t="shared" si="301"/>
        <v/>
      </c>
      <c r="H4863" s="88" t="str">
        <f t="shared" si="302"/>
        <v/>
      </c>
    </row>
    <row r="4864" spans="2:8" ht="11.25" customHeight="1" x14ac:dyDescent="0.2">
      <c r="B4864" s="91"/>
      <c r="C4864" s="92"/>
      <c r="D4864" s="293" t="str">
        <f t="shared" si="300"/>
        <v/>
      </c>
      <c r="E4864" s="91" t="str">
        <f t="shared" si="303"/>
        <v/>
      </c>
      <c r="F4864" s="295"/>
      <c r="G4864" s="88" t="str">
        <f t="shared" si="301"/>
        <v/>
      </c>
      <c r="H4864" s="88" t="str">
        <f t="shared" si="302"/>
        <v/>
      </c>
    </row>
    <row r="4865" spans="2:8" ht="11.25" customHeight="1" x14ac:dyDescent="0.2">
      <c r="B4865" s="91"/>
      <c r="C4865" s="92"/>
      <c r="D4865" s="293" t="str">
        <f t="shared" si="300"/>
        <v/>
      </c>
      <c r="E4865" s="91" t="str">
        <f t="shared" si="303"/>
        <v/>
      </c>
      <c r="F4865" s="295"/>
      <c r="G4865" s="88" t="str">
        <f t="shared" si="301"/>
        <v/>
      </c>
      <c r="H4865" s="88" t="str">
        <f t="shared" si="302"/>
        <v/>
      </c>
    </row>
    <row r="4866" spans="2:8" ht="11.25" customHeight="1" x14ac:dyDescent="0.2">
      <c r="B4866" s="91"/>
      <c r="C4866" s="92"/>
      <c r="D4866" s="293" t="str">
        <f t="shared" si="300"/>
        <v/>
      </c>
      <c r="E4866" s="91" t="str">
        <f t="shared" si="303"/>
        <v/>
      </c>
      <c r="F4866" s="295"/>
      <c r="G4866" s="88" t="str">
        <f t="shared" si="301"/>
        <v/>
      </c>
      <c r="H4866" s="88" t="str">
        <f t="shared" si="302"/>
        <v/>
      </c>
    </row>
    <row r="4867" spans="2:8" ht="11.25" customHeight="1" x14ac:dyDescent="0.2">
      <c r="B4867" s="91"/>
      <c r="C4867" s="92"/>
      <c r="D4867" s="293" t="str">
        <f t="shared" si="300"/>
        <v/>
      </c>
      <c r="E4867" s="91" t="str">
        <f t="shared" si="303"/>
        <v/>
      </c>
      <c r="F4867" s="295"/>
      <c r="G4867" s="88" t="str">
        <f t="shared" si="301"/>
        <v/>
      </c>
      <c r="H4867" s="88" t="str">
        <f t="shared" si="302"/>
        <v/>
      </c>
    </row>
    <row r="4868" spans="2:8" ht="11.25" customHeight="1" x14ac:dyDescent="0.2">
      <c r="B4868" s="91"/>
      <c r="C4868" s="92"/>
      <c r="D4868" s="293" t="str">
        <f t="shared" si="300"/>
        <v/>
      </c>
      <c r="E4868" s="91" t="str">
        <f t="shared" si="303"/>
        <v/>
      </c>
      <c r="F4868" s="295"/>
      <c r="G4868" s="88" t="str">
        <f t="shared" si="301"/>
        <v/>
      </c>
      <c r="H4868" s="88" t="str">
        <f t="shared" si="302"/>
        <v/>
      </c>
    </row>
    <row r="4869" spans="2:8" ht="11.25" customHeight="1" x14ac:dyDescent="0.2">
      <c r="B4869" s="91"/>
      <c r="C4869" s="92"/>
      <c r="D4869" s="293" t="str">
        <f t="shared" si="300"/>
        <v/>
      </c>
      <c r="E4869" s="91" t="str">
        <f t="shared" si="303"/>
        <v/>
      </c>
      <c r="F4869" s="295"/>
      <c r="G4869" s="88" t="str">
        <f t="shared" si="301"/>
        <v/>
      </c>
      <c r="H4869" s="88" t="str">
        <f t="shared" si="302"/>
        <v/>
      </c>
    </row>
    <row r="4870" spans="2:8" ht="11.25" customHeight="1" x14ac:dyDescent="0.2">
      <c r="B4870" s="91"/>
      <c r="C4870" s="92"/>
      <c r="D4870" s="293" t="str">
        <f t="shared" si="300"/>
        <v/>
      </c>
      <c r="E4870" s="91" t="str">
        <f t="shared" si="303"/>
        <v/>
      </c>
      <c r="F4870" s="295"/>
      <c r="G4870" s="88" t="str">
        <f t="shared" si="301"/>
        <v/>
      </c>
      <c r="H4870" s="88" t="str">
        <f t="shared" si="302"/>
        <v/>
      </c>
    </row>
    <row r="4871" spans="2:8" ht="11.25" customHeight="1" x14ac:dyDescent="0.2">
      <c r="B4871" s="91"/>
      <c r="C4871" s="92"/>
      <c r="D4871" s="293" t="str">
        <f t="shared" si="300"/>
        <v/>
      </c>
      <c r="E4871" s="91" t="str">
        <f t="shared" si="303"/>
        <v/>
      </c>
      <c r="F4871" s="295"/>
      <c r="G4871" s="88" t="str">
        <f t="shared" si="301"/>
        <v/>
      </c>
      <c r="H4871" s="88" t="str">
        <f t="shared" si="302"/>
        <v/>
      </c>
    </row>
    <row r="4872" spans="2:8" ht="11.25" customHeight="1" x14ac:dyDescent="0.2">
      <c r="B4872" s="91"/>
      <c r="C4872" s="92"/>
      <c r="D4872" s="293" t="str">
        <f t="shared" si="300"/>
        <v/>
      </c>
      <c r="E4872" s="91" t="str">
        <f t="shared" si="303"/>
        <v/>
      </c>
      <c r="F4872" s="295"/>
      <c r="G4872" s="88" t="str">
        <f t="shared" si="301"/>
        <v/>
      </c>
      <c r="H4872" s="88" t="str">
        <f t="shared" si="302"/>
        <v/>
      </c>
    </row>
    <row r="4873" spans="2:8" ht="11.25" customHeight="1" x14ac:dyDescent="0.2">
      <c r="B4873" s="91"/>
      <c r="C4873" s="92"/>
      <c r="D4873" s="293" t="str">
        <f t="shared" si="300"/>
        <v/>
      </c>
      <c r="E4873" s="91" t="str">
        <f t="shared" si="303"/>
        <v/>
      </c>
      <c r="F4873" s="295"/>
      <c r="G4873" s="88" t="str">
        <f t="shared" si="301"/>
        <v/>
      </c>
      <c r="H4873" s="88" t="str">
        <f t="shared" si="302"/>
        <v/>
      </c>
    </row>
    <row r="4874" spans="2:8" ht="11.25" customHeight="1" x14ac:dyDescent="0.2">
      <c r="B4874" s="91"/>
      <c r="C4874" s="92"/>
      <c r="D4874" s="293" t="str">
        <f t="shared" si="300"/>
        <v/>
      </c>
      <c r="E4874" s="91" t="str">
        <f t="shared" si="303"/>
        <v/>
      </c>
      <c r="F4874" s="295"/>
      <c r="G4874" s="88" t="str">
        <f t="shared" si="301"/>
        <v/>
      </c>
      <c r="H4874" s="88" t="str">
        <f t="shared" si="302"/>
        <v/>
      </c>
    </row>
    <row r="4875" spans="2:8" ht="11.25" customHeight="1" x14ac:dyDescent="0.2">
      <c r="B4875" s="91"/>
      <c r="C4875" s="92"/>
      <c r="D4875" s="293" t="str">
        <f t="shared" si="300"/>
        <v/>
      </c>
      <c r="E4875" s="91" t="str">
        <f t="shared" si="303"/>
        <v/>
      </c>
      <c r="F4875" s="295"/>
      <c r="G4875" s="88" t="str">
        <f t="shared" si="301"/>
        <v/>
      </c>
      <c r="H4875" s="88" t="str">
        <f t="shared" si="302"/>
        <v/>
      </c>
    </row>
    <row r="4876" spans="2:8" ht="11.25" customHeight="1" x14ac:dyDescent="0.2">
      <c r="B4876" s="91"/>
      <c r="C4876" s="92"/>
      <c r="D4876" s="293" t="str">
        <f t="shared" si="300"/>
        <v/>
      </c>
      <c r="E4876" s="91" t="str">
        <f t="shared" si="303"/>
        <v/>
      </c>
      <c r="F4876" s="295"/>
      <c r="G4876" s="88" t="str">
        <f t="shared" si="301"/>
        <v/>
      </c>
      <c r="H4876" s="88" t="str">
        <f t="shared" si="302"/>
        <v/>
      </c>
    </row>
    <row r="4877" spans="2:8" ht="11.25" customHeight="1" x14ac:dyDescent="0.2">
      <c r="B4877" s="91"/>
      <c r="C4877" s="92"/>
      <c r="D4877" s="293" t="str">
        <f t="shared" si="300"/>
        <v/>
      </c>
      <c r="E4877" s="91" t="str">
        <f t="shared" si="303"/>
        <v/>
      </c>
      <c r="F4877" s="295"/>
      <c r="G4877" s="88" t="str">
        <f t="shared" si="301"/>
        <v/>
      </c>
      <c r="H4877" s="88" t="str">
        <f t="shared" si="302"/>
        <v/>
      </c>
    </row>
    <row r="4878" spans="2:8" ht="11.25" customHeight="1" x14ac:dyDescent="0.2">
      <c r="B4878" s="91"/>
      <c r="C4878" s="92"/>
      <c r="D4878" s="293" t="str">
        <f t="shared" si="300"/>
        <v/>
      </c>
      <c r="E4878" s="91" t="str">
        <f t="shared" si="303"/>
        <v/>
      </c>
      <c r="F4878" s="295"/>
      <c r="G4878" s="88" t="str">
        <f t="shared" si="301"/>
        <v/>
      </c>
      <c r="H4878" s="88" t="str">
        <f t="shared" si="302"/>
        <v/>
      </c>
    </row>
    <row r="4879" spans="2:8" ht="11.25" customHeight="1" x14ac:dyDescent="0.2">
      <c r="B4879" s="91"/>
      <c r="C4879" s="92"/>
      <c r="D4879" s="293" t="str">
        <f t="shared" si="300"/>
        <v/>
      </c>
      <c r="E4879" s="91" t="str">
        <f t="shared" si="303"/>
        <v/>
      </c>
      <c r="F4879" s="295"/>
      <c r="G4879" s="88" t="str">
        <f t="shared" si="301"/>
        <v/>
      </c>
      <c r="H4879" s="88" t="str">
        <f t="shared" si="302"/>
        <v/>
      </c>
    </row>
    <row r="4880" spans="2:8" ht="11.25" customHeight="1" x14ac:dyDescent="0.2">
      <c r="B4880" s="91"/>
      <c r="C4880" s="92"/>
      <c r="D4880" s="293" t="str">
        <f t="shared" si="300"/>
        <v/>
      </c>
      <c r="E4880" s="91" t="str">
        <f t="shared" si="303"/>
        <v/>
      </c>
      <c r="F4880" s="295"/>
      <c r="G4880" s="88" t="str">
        <f t="shared" si="301"/>
        <v/>
      </c>
      <c r="H4880" s="88" t="str">
        <f t="shared" si="302"/>
        <v/>
      </c>
    </row>
    <row r="4881" spans="2:8" ht="11.25" customHeight="1" x14ac:dyDescent="0.2">
      <c r="B4881" s="91"/>
      <c r="C4881" s="92"/>
      <c r="D4881" s="293" t="str">
        <f t="shared" si="300"/>
        <v/>
      </c>
      <c r="E4881" s="91" t="str">
        <f t="shared" si="303"/>
        <v/>
      </c>
      <c r="F4881" s="295"/>
      <c r="G4881" s="88" t="str">
        <f t="shared" si="301"/>
        <v/>
      </c>
      <c r="H4881" s="88" t="str">
        <f t="shared" si="302"/>
        <v/>
      </c>
    </row>
    <row r="4882" spans="2:8" ht="11.25" customHeight="1" x14ac:dyDescent="0.2">
      <c r="B4882" s="91"/>
      <c r="C4882" s="92"/>
      <c r="D4882" s="293" t="str">
        <f t="shared" si="300"/>
        <v/>
      </c>
      <c r="E4882" s="91" t="str">
        <f t="shared" si="303"/>
        <v/>
      </c>
      <c r="F4882" s="295"/>
      <c r="G4882" s="88" t="str">
        <f t="shared" si="301"/>
        <v/>
      </c>
      <c r="H4882" s="88" t="str">
        <f t="shared" si="302"/>
        <v/>
      </c>
    </row>
    <row r="4883" spans="2:8" ht="11.25" customHeight="1" x14ac:dyDescent="0.2">
      <c r="B4883" s="91"/>
      <c r="C4883" s="92"/>
      <c r="D4883" s="293" t="str">
        <f t="shared" si="300"/>
        <v/>
      </c>
      <c r="E4883" s="91" t="str">
        <f t="shared" si="303"/>
        <v/>
      </c>
      <c r="F4883" s="295"/>
      <c r="G4883" s="88" t="str">
        <f t="shared" si="301"/>
        <v/>
      </c>
      <c r="H4883" s="88" t="str">
        <f t="shared" si="302"/>
        <v/>
      </c>
    </row>
    <row r="4884" spans="2:8" ht="11.25" customHeight="1" x14ac:dyDescent="0.2">
      <c r="B4884" s="91"/>
      <c r="C4884" s="92"/>
      <c r="D4884" s="293" t="str">
        <f t="shared" si="300"/>
        <v/>
      </c>
      <c r="E4884" s="91" t="str">
        <f t="shared" si="303"/>
        <v/>
      </c>
      <c r="F4884" s="295"/>
      <c r="G4884" s="88" t="str">
        <f t="shared" si="301"/>
        <v/>
      </c>
      <c r="H4884" s="88" t="str">
        <f t="shared" si="302"/>
        <v/>
      </c>
    </row>
    <row r="4885" spans="2:8" ht="11.25" customHeight="1" x14ac:dyDescent="0.2">
      <c r="B4885" s="91"/>
      <c r="C4885" s="92"/>
      <c r="D4885" s="293" t="str">
        <f t="shared" si="300"/>
        <v/>
      </c>
      <c r="E4885" s="91" t="str">
        <f t="shared" si="303"/>
        <v/>
      </c>
      <c r="F4885" s="295"/>
      <c r="G4885" s="88" t="str">
        <f t="shared" si="301"/>
        <v/>
      </c>
      <c r="H4885" s="88" t="str">
        <f t="shared" si="302"/>
        <v/>
      </c>
    </row>
    <row r="4886" spans="2:8" ht="11.25" customHeight="1" x14ac:dyDescent="0.2">
      <c r="B4886" s="91"/>
      <c r="C4886" s="92"/>
      <c r="D4886" s="293" t="str">
        <f t="shared" si="300"/>
        <v/>
      </c>
      <c r="E4886" s="91" t="str">
        <f t="shared" si="303"/>
        <v/>
      </c>
      <c r="F4886" s="295"/>
      <c r="G4886" s="88" t="str">
        <f t="shared" si="301"/>
        <v/>
      </c>
      <c r="H4886" s="88" t="str">
        <f t="shared" si="302"/>
        <v/>
      </c>
    </row>
    <row r="4887" spans="2:8" ht="11.25" customHeight="1" x14ac:dyDescent="0.2">
      <c r="B4887" s="91"/>
      <c r="C4887" s="92"/>
      <c r="D4887" s="293" t="str">
        <f t="shared" si="300"/>
        <v/>
      </c>
      <c r="E4887" s="91" t="str">
        <f t="shared" si="303"/>
        <v/>
      </c>
      <c r="F4887" s="295"/>
      <c r="G4887" s="88" t="str">
        <f t="shared" si="301"/>
        <v/>
      </c>
      <c r="H4887" s="88" t="str">
        <f t="shared" si="302"/>
        <v/>
      </c>
    </row>
    <row r="4888" spans="2:8" ht="11.25" customHeight="1" x14ac:dyDescent="0.2">
      <c r="B4888" s="91"/>
      <c r="C4888" s="92"/>
      <c r="D4888" s="293" t="str">
        <f t="shared" ref="D4888:D4951" si="304">IF($B4888="","","SP_LASTSALEPRICE")</f>
        <v/>
      </c>
      <c r="E4888" s="91" t="str">
        <f t="shared" si="303"/>
        <v/>
      </c>
      <c r="F4888" s="295"/>
      <c r="G4888" s="88" t="str">
        <f t="shared" ref="G4888:G4951" si="305">IF(OR($C4888="",$C4889=""),"",IFERROR((C4888/C4889-1)*100,0))</f>
        <v/>
      </c>
      <c r="H4888" s="88" t="str">
        <f t="shared" ref="H4888:H4951" si="306">IF(OR($F4888="",$F4889=""),"",IFERROR((F4888/F4889-1)*100,0))</f>
        <v/>
      </c>
    </row>
    <row r="4889" spans="2:8" ht="11.25" customHeight="1" x14ac:dyDescent="0.2">
      <c r="B4889" s="91"/>
      <c r="C4889" s="92"/>
      <c r="D4889" s="293" t="str">
        <f t="shared" si="304"/>
        <v/>
      </c>
      <c r="E4889" s="91" t="str">
        <f t="shared" ref="E4889:E4952" si="307">IF($B4889="","",IF(WEEKDAY($B4889,11)=6,$B4889-1,IF(WEEKDAY($B4889,11)=7,$B4889-2,$B4889)))</f>
        <v/>
      </c>
      <c r="F4889" s="295"/>
      <c r="G4889" s="88" t="str">
        <f t="shared" si="305"/>
        <v/>
      </c>
      <c r="H4889" s="88" t="str">
        <f t="shared" si="306"/>
        <v/>
      </c>
    </row>
    <row r="4890" spans="2:8" ht="11.25" customHeight="1" x14ac:dyDescent="0.2">
      <c r="B4890" s="91"/>
      <c r="C4890" s="92"/>
      <c r="D4890" s="293" t="str">
        <f t="shared" si="304"/>
        <v/>
      </c>
      <c r="E4890" s="91" t="str">
        <f t="shared" si="307"/>
        <v/>
      </c>
      <c r="F4890" s="295"/>
      <c r="G4890" s="88" t="str">
        <f t="shared" si="305"/>
        <v/>
      </c>
      <c r="H4890" s="88" t="str">
        <f t="shared" si="306"/>
        <v/>
      </c>
    </row>
    <row r="4891" spans="2:8" ht="11.25" customHeight="1" x14ac:dyDescent="0.2">
      <c r="B4891" s="91"/>
      <c r="C4891" s="92"/>
      <c r="D4891" s="293" t="str">
        <f t="shared" si="304"/>
        <v/>
      </c>
      <c r="E4891" s="91" t="str">
        <f t="shared" si="307"/>
        <v/>
      </c>
      <c r="F4891" s="295"/>
      <c r="G4891" s="88" t="str">
        <f t="shared" si="305"/>
        <v/>
      </c>
      <c r="H4891" s="88" t="str">
        <f t="shared" si="306"/>
        <v/>
      </c>
    </row>
    <row r="4892" spans="2:8" ht="11.25" customHeight="1" x14ac:dyDescent="0.2">
      <c r="B4892" s="91"/>
      <c r="C4892" s="92"/>
      <c r="D4892" s="293" t="str">
        <f t="shared" si="304"/>
        <v/>
      </c>
      <c r="E4892" s="91" t="str">
        <f t="shared" si="307"/>
        <v/>
      </c>
      <c r="F4892" s="295"/>
      <c r="G4892" s="88" t="str">
        <f t="shared" si="305"/>
        <v/>
      </c>
      <c r="H4892" s="88" t="str">
        <f t="shared" si="306"/>
        <v/>
      </c>
    </row>
    <row r="4893" spans="2:8" ht="11.25" customHeight="1" x14ac:dyDescent="0.2">
      <c r="B4893" s="91"/>
      <c r="C4893" s="92"/>
      <c r="D4893" s="293" t="str">
        <f t="shared" si="304"/>
        <v/>
      </c>
      <c r="E4893" s="91" t="str">
        <f t="shared" si="307"/>
        <v/>
      </c>
      <c r="F4893" s="295"/>
      <c r="G4893" s="88" t="str">
        <f t="shared" si="305"/>
        <v/>
      </c>
      <c r="H4893" s="88" t="str">
        <f t="shared" si="306"/>
        <v/>
      </c>
    </row>
    <row r="4894" spans="2:8" ht="11.25" customHeight="1" x14ac:dyDescent="0.2">
      <c r="B4894" s="91"/>
      <c r="C4894" s="92"/>
      <c r="D4894" s="293" t="str">
        <f t="shared" si="304"/>
        <v/>
      </c>
      <c r="E4894" s="91" t="str">
        <f t="shared" si="307"/>
        <v/>
      </c>
      <c r="F4894" s="295"/>
      <c r="G4894" s="88" t="str">
        <f t="shared" si="305"/>
        <v/>
      </c>
      <c r="H4894" s="88" t="str">
        <f t="shared" si="306"/>
        <v/>
      </c>
    </row>
    <row r="4895" spans="2:8" ht="11.25" customHeight="1" x14ac:dyDescent="0.2">
      <c r="B4895" s="91"/>
      <c r="C4895" s="92"/>
      <c r="D4895" s="293" t="str">
        <f t="shared" si="304"/>
        <v/>
      </c>
      <c r="E4895" s="91" t="str">
        <f t="shared" si="307"/>
        <v/>
      </c>
      <c r="F4895" s="295"/>
      <c r="G4895" s="88" t="str">
        <f t="shared" si="305"/>
        <v/>
      </c>
      <c r="H4895" s="88" t="str">
        <f t="shared" si="306"/>
        <v/>
      </c>
    </row>
    <row r="4896" spans="2:8" ht="11.25" customHeight="1" x14ac:dyDescent="0.2">
      <c r="B4896" s="91"/>
      <c r="C4896" s="92"/>
      <c r="D4896" s="293" t="str">
        <f t="shared" si="304"/>
        <v/>
      </c>
      <c r="E4896" s="91" t="str">
        <f t="shared" si="307"/>
        <v/>
      </c>
      <c r="F4896" s="295"/>
      <c r="G4896" s="88" t="str">
        <f t="shared" si="305"/>
        <v/>
      </c>
      <c r="H4896" s="88" t="str">
        <f t="shared" si="306"/>
        <v/>
      </c>
    </row>
    <row r="4897" spans="2:8" ht="11.25" customHeight="1" x14ac:dyDescent="0.2">
      <c r="B4897" s="91"/>
      <c r="C4897" s="92"/>
      <c r="D4897" s="293" t="str">
        <f t="shared" si="304"/>
        <v/>
      </c>
      <c r="E4897" s="91" t="str">
        <f t="shared" si="307"/>
        <v/>
      </c>
      <c r="F4897" s="295"/>
      <c r="G4897" s="88" t="str">
        <f t="shared" si="305"/>
        <v/>
      </c>
      <c r="H4897" s="88" t="str">
        <f t="shared" si="306"/>
        <v/>
      </c>
    </row>
    <row r="4898" spans="2:8" ht="11.25" customHeight="1" x14ac:dyDescent="0.2">
      <c r="B4898" s="91"/>
      <c r="C4898" s="92"/>
      <c r="D4898" s="293" t="str">
        <f t="shared" si="304"/>
        <v/>
      </c>
      <c r="E4898" s="91" t="str">
        <f t="shared" si="307"/>
        <v/>
      </c>
      <c r="F4898" s="295"/>
      <c r="G4898" s="88" t="str">
        <f t="shared" si="305"/>
        <v/>
      </c>
      <c r="H4898" s="88" t="str">
        <f t="shared" si="306"/>
        <v/>
      </c>
    </row>
    <row r="4899" spans="2:8" ht="11.25" customHeight="1" x14ac:dyDescent="0.2">
      <c r="B4899" s="91"/>
      <c r="C4899" s="92"/>
      <c r="D4899" s="293" t="str">
        <f t="shared" si="304"/>
        <v/>
      </c>
      <c r="E4899" s="91" t="str">
        <f t="shared" si="307"/>
        <v/>
      </c>
      <c r="F4899" s="295"/>
      <c r="G4899" s="88" t="str">
        <f t="shared" si="305"/>
        <v/>
      </c>
      <c r="H4899" s="88" t="str">
        <f t="shared" si="306"/>
        <v/>
      </c>
    </row>
    <row r="4900" spans="2:8" ht="11.25" customHeight="1" x14ac:dyDescent="0.2">
      <c r="B4900" s="91"/>
      <c r="C4900" s="92"/>
      <c r="D4900" s="293" t="str">
        <f t="shared" si="304"/>
        <v/>
      </c>
      <c r="E4900" s="91" t="str">
        <f t="shared" si="307"/>
        <v/>
      </c>
      <c r="F4900" s="295"/>
      <c r="G4900" s="88" t="str">
        <f t="shared" si="305"/>
        <v/>
      </c>
      <c r="H4900" s="88" t="str">
        <f t="shared" si="306"/>
        <v/>
      </c>
    </row>
    <row r="4901" spans="2:8" ht="11.25" customHeight="1" x14ac:dyDescent="0.2">
      <c r="B4901" s="91"/>
      <c r="C4901" s="92"/>
      <c r="D4901" s="293" t="str">
        <f t="shared" si="304"/>
        <v/>
      </c>
      <c r="E4901" s="91" t="str">
        <f t="shared" si="307"/>
        <v/>
      </c>
      <c r="F4901" s="295"/>
      <c r="G4901" s="88" t="str">
        <f t="shared" si="305"/>
        <v/>
      </c>
      <c r="H4901" s="88" t="str">
        <f t="shared" si="306"/>
        <v/>
      </c>
    </row>
    <row r="4902" spans="2:8" ht="11.25" customHeight="1" x14ac:dyDescent="0.2">
      <c r="B4902" s="91"/>
      <c r="C4902" s="92"/>
      <c r="D4902" s="293" t="str">
        <f t="shared" si="304"/>
        <v/>
      </c>
      <c r="E4902" s="91" t="str">
        <f t="shared" si="307"/>
        <v/>
      </c>
      <c r="F4902" s="295"/>
      <c r="G4902" s="88" t="str">
        <f t="shared" si="305"/>
        <v/>
      </c>
      <c r="H4902" s="88" t="str">
        <f t="shared" si="306"/>
        <v/>
      </c>
    </row>
    <row r="4903" spans="2:8" ht="11.25" customHeight="1" x14ac:dyDescent="0.2">
      <c r="B4903" s="91"/>
      <c r="C4903" s="92"/>
      <c r="D4903" s="293" t="str">
        <f t="shared" si="304"/>
        <v/>
      </c>
      <c r="E4903" s="91" t="str">
        <f t="shared" si="307"/>
        <v/>
      </c>
      <c r="F4903" s="295"/>
      <c r="G4903" s="88" t="str">
        <f t="shared" si="305"/>
        <v/>
      </c>
      <c r="H4903" s="88" t="str">
        <f t="shared" si="306"/>
        <v/>
      </c>
    </row>
    <row r="4904" spans="2:8" ht="11.25" customHeight="1" x14ac:dyDescent="0.2">
      <c r="B4904" s="91"/>
      <c r="C4904" s="92"/>
      <c r="D4904" s="293" t="str">
        <f t="shared" si="304"/>
        <v/>
      </c>
      <c r="E4904" s="91" t="str">
        <f t="shared" si="307"/>
        <v/>
      </c>
      <c r="F4904" s="295"/>
      <c r="G4904" s="88" t="str">
        <f t="shared" si="305"/>
        <v/>
      </c>
      <c r="H4904" s="88" t="str">
        <f t="shared" si="306"/>
        <v/>
      </c>
    </row>
    <row r="4905" spans="2:8" ht="11.25" customHeight="1" x14ac:dyDescent="0.2">
      <c r="B4905" s="91"/>
      <c r="C4905" s="92"/>
      <c r="D4905" s="293" t="str">
        <f t="shared" si="304"/>
        <v/>
      </c>
      <c r="E4905" s="91" t="str">
        <f t="shared" si="307"/>
        <v/>
      </c>
      <c r="F4905" s="295"/>
      <c r="G4905" s="88" t="str">
        <f t="shared" si="305"/>
        <v/>
      </c>
      <c r="H4905" s="88" t="str">
        <f t="shared" si="306"/>
        <v/>
      </c>
    </row>
    <row r="4906" spans="2:8" ht="11.25" customHeight="1" x14ac:dyDescent="0.2">
      <c r="B4906" s="91"/>
      <c r="C4906" s="92"/>
      <c r="D4906" s="293" t="str">
        <f t="shared" si="304"/>
        <v/>
      </c>
      <c r="E4906" s="91" t="str">
        <f t="shared" si="307"/>
        <v/>
      </c>
      <c r="F4906" s="295"/>
      <c r="G4906" s="88" t="str">
        <f t="shared" si="305"/>
        <v/>
      </c>
      <c r="H4906" s="88" t="str">
        <f t="shared" si="306"/>
        <v/>
      </c>
    </row>
    <row r="4907" spans="2:8" ht="11.25" customHeight="1" x14ac:dyDescent="0.2">
      <c r="B4907" s="91"/>
      <c r="C4907" s="92"/>
      <c r="D4907" s="293" t="str">
        <f t="shared" si="304"/>
        <v/>
      </c>
      <c r="E4907" s="91" t="str">
        <f t="shared" si="307"/>
        <v/>
      </c>
      <c r="F4907" s="295"/>
      <c r="G4907" s="88" t="str">
        <f t="shared" si="305"/>
        <v/>
      </c>
      <c r="H4907" s="88" t="str">
        <f t="shared" si="306"/>
        <v/>
      </c>
    </row>
    <row r="4908" spans="2:8" ht="11.25" customHeight="1" x14ac:dyDescent="0.2">
      <c r="B4908" s="91"/>
      <c r="C4908" s="92"/>
      <c r="D4908" s="293" t="str">
        <f t="shared" si="304"/>
        <v/>
      </c>
      <c r="E4908" s="91" t="str">
        <f t="shared" si="307"/>
        <v/>
      </c>
      <c r="F4908" s="295"/>
      <c r="G4908" s="88" t="str">
        <f t="shared" si="305"/>
        <v/>
      </c>
      <c r="H4908" s="88" t="str">
        <f t="shared" si="306"/>
        <v/>
      </c>
    </row>
    <row r="4909" spans="2:8" ht="11.25" customHeight="1" x14ac:dyDescent="0.2">
      <c r="B4909" s="91"/>
      <c r="C4909" s="92"/>
      <c r="D4909" s="293" t="str">
        <f t="shared" si="304"/>
        <v/>
      </c>
      <c r="E4909" s="91" t="str">
        <f t="shared" si="307"/>
        <v/>
      </c>
      <c r="F4909" s="295"/>
      <c r="G4909" s="88" t="str">
        <f t="shared" si="305"/>
        <v/>
      </c>
      <c r="H4909" s="88" t="str">
        <f t="shared" si="306"/>
        <v/>
      </c>
    </row>
    <row r="4910" spans="2:8" ht="11.25" customHeight="1" x14ac:dyDescent="0.2">
      <c r="B4910" s="91"/>
      <c r="C4910" s="92"/>
      <c r="D4910" s="293" t="str">
        <f t="shared" si="304"/>
        <v/>
      </c>
      <c r="E4910" s="91" t="str">
        <f t="shared" si="307"/>
        <v/>
      </c>
      <c r="F4910" s="295"/>
      <c r="G4910" s="88" t="str">
        <f t="shared" si="305"/>
        <v/>
      </c>
      <c r="H4910" s="88" t="str">
        <f t="shared" si="306"/>
        <v/>
      </c>
    </row>
    <row r="4911" spans="2:8" ht="11.25" customHeight="1" x14ac:dyDescent="0.2">
      <c r="B4911" s="91"/>
      <c r="C4911" s="92"/>
      <c r="D4911" s="293" t="str">
        <f t="shared" si="304"/>
        <v/>
      </c>
      <c r="E4911" s="91" t="str">
        <f t="shared" si="307"/>
        <v/>
      </c>
      <c r="F4911" s="295"/>
      <c r="G4911" s="88" t="str">
        <f t="shared" si="305"/>
        <v/>
      </c>
      <c r="H4911" s="88" t="str">
        <f t="shared" si="306"/>
        <v/>
      </c>
    </row>
    <row r="4912" spans="2:8" ht="11.25" customHeight="1" x14ac:dyDescent="0.2">
      <c r="B4912" s="91"/>
      <c r="C4912" s="92"/>
      <c r="D4912" s="293" t="str">
        <f t="shared" si="304"/>
        <v/>
      </c>
      <c r="E4912" s="91" t="str">
        <f t="shared" si="307"/>
        <v/>
      </c>
      <c r="F4912" s="295"/>
      <c r="G4912" s="88" t="str">
        <f t="shared" si="305"/>
        <v/>
      </c>
      <c r="H4912" s="88" t="str">
        <f t="shared" si="306"/>
        <v/>
      </c>
    </row>
    <row r="4913" spans="2:8" ht="11.25" customHeight="1" x14ac:dyDescent="0.2">
      <c r="B4913" s="91"/>
      <c r="C4913" s="92"/>
      <c r="D4913" s="293" t="str">
        <f t="shared" si="304"/>
        <v/>
      </c>
      <c r="E4913" s="91" t="str">
        <f t="shared" si="307"/>
        <v/>
      </c>
      <c r="F4913" s="295"/>
      <c r="G4913" s="88" t="str">
        <f t="shared" si="305"/>
        <v/>
      </c>
      <c r="H4913" s="88" t="str">
        <f t="shared" si="306"/>
        <v/>
      </c>
    </row>
    <row r="4914" spans="2:8" ht="11.25" customHeight="1" x14ac:dyDescent="0.2">
      <c r="B4914" s="91"/>
      <c r="C4914" s="92"/>
      <c r="D4914" s="293" t="str">
        <f t="shared" si="304"/>
        <v/>
      </c>
      <c r="E4914" s="91" t="str">
        <f t="shared" si="307"/>
        <v/>
      </c>
      <c r="F4914" s="295"/>
      <c r="G4914" s="88" t="str">
        <f t="shared" si="305"/>
        <v/>
      </c>
      <c r="H4914" s="88" t="str">
        <f t="shared" si="306"/>
        <v/>
      </c>
    </row>
    <row r="4915" spans="2:8" ht="11.25" customHeight="1" x14ac:dyDescent="0.2">
      <c r="B4915" s="91"/>
      <c r="C4915" s="92"/>
      <c r="D4915" s="293" t="str">
        <f t="shared" si="304"/>
        <v/>
      </c>
      <c r="E4915" s="91" t="str">
        <f t="shared" si="307"/>
        <v/>
      </c>
      <c r="F4915" s="295"/>
      <c r="G4915" s="88" t="str">
        <f t="shared" si="305"/>
        <v/>
      </c>
      <c r="H4915" s="88" t="str">
        <f t="shared" si="306"/>
        <v/>
      </c>
    </row>
    <row r="4916" spans="2:8" ht="11.25" customHeight="1" x14ac:dyDescent="0.2">
      <c r="B4916" s="91"/>
      <c r="C4916" s="92"/>
      <c r="D4916" s="293" t="str">
        <f t="shared" si="304"/>
        <v/>
      </c>
      <c r="E4916" s="91" t="str">
        <f t="shared" si="307"/>
        <v/>
      </c>
      <c r="F4916" s="295"/>
      <c r="G4916" s="88" t="str">
        <f t="shared" si="305"/>
        <v/>
      </c>
      <c r="H4916" s="88" t="str">
        <f t="shared" si="306"/>
        <v/>
      </c>
    </row>
    <row r="4917" spans="2:8" ht="11.25" customHeight="1" x14ac:dyDescent="0.2">
      <c r="B4917" s="91"/>
      <c r="C4917" s="92"/>
      <c r="D4917" s="293" t="str">
        <f t="shared" si="304"/>
        <v/>
      </c>
      <c r="E4917" s="91" t="str">
        <f t="shared" si="307"/>
        <v/>
      </c>
      <c r="F4917" s="295"/>
      <c r="G4917" s="88" t="str">
        <f t="shared" si="305"/>
        <v/>
      </c>
      <c r="H4917" s="88" t="str">
        <f t="shared" si="306"/>
        <v/>
      </c>
    </row>
    <row r="4918" spans="2:8" ht="11.25" customHeight="1" x14ac:dyDescent="0.2">
      <c r="B4918" s="91"/>
      <c r="C4918" s="92"/>
      <c r="D4918" s="293" t="str">
        <f t="shared" si="304"/>
        <v/>
      </c>
      <c r="E4918" s="91" t="str">
        <f t="shared" si="307"/>
        <v/>
      </c>
      <c r="F4918" s="295"/>
      <c r="G4918" s="88" t="str">
        <f t="shared" si="305"/>
        <v/>
      </c>
      <c r="H4918" s="88" t="str">
        <f t="shared" si="306"/>
        <v/>
      </c>
    </row>
    <row r="4919" spans="2:8" ht="11.25" customHeight="1" x14ac:dyDescent="0.2">
      <c r="B4919" s="91"/>
      <c r="C4919" s="92"/>
      <c r="D4919" s="293" t="str">
        <f t="shared" si="304"/>
        <v/>
      </c>
      <c r="E4919" s="91" t="str">
        <f t="shared" si="307"/>
        <v/>
      </c>
      <c r="F4919" s="295"/>
      <c r="G4919" s="88" t="str">
        <f t="shared" si="305"/>
        <v/>
      </c>
      <c r="H4919" s="88" t="str">
        <f t="shared" si="306"/>
        <v/>
      </c>
    </row>
    <row r="4920" spans="2:8" ht="11.25" customHeight="1" x14ac:dyDescent="0.2">
      <c r="B4920" s="91"/>
      <c r="C4920" s="92"/>
      <c r="D4920" s="293" t="str">
        <f t="shared" si="304"/>
        <v/>
      </c>
      <c r="E4920" s="91" t="str">
        <f t="shared" si="307"/>
        <v/>
      </c>
      <c r="F4920" s="295"/>
      <c r="G4920" s="88" t="str">
        <f t="shared" si="305"/>
        <v/>
      </c>
      <c r="H4920" s="88" t="str">
        <f t="shared" si="306"/>
        <v/>
      </c>
    </row>
    <row r="4921" spans="2:8" ht="11.25" customHeight="1" x14ac:dyDescent="0.2">
      <c r="B4921" s="91"/>
      <c r="C4921" s="92"/>
      <c r="D4921" s="293" t="str">
        <f t="shared" si="304"/>
        <v/>
      </c>
      <c r="E4921" s="91" t="str">
        <f t="shared" si="307"/>
        <v/>
      </c>
      <c r="F4921" s="295"/>
      <c r="G4921" s="88" t="str">
        <f t="shared" si="305"/>
        <v/>
      </c>
      <c r="H4921" s="88" t="str">
        <f t="shared" si="306"/>
        <v/>
      </c>
    </row>
    <row r="4922" spans="2:8" ht="11.25" customHeight="1" x14ac:dyDescent="0.2">
      <c r="B4922" s="91"/>
      <c r="C4922" s="92"/>
      <c r="D4922" s="293" t="str">
        <f t="shared" si="304"/>
        <v/>
      </c>
      <c r="E4922" s="91" t="str">
        <f t="shared" si="307"/>
        <v/>
      </c>
      <c r="F4922" s="295"/>
      <c r="G4922" s="88" t="str">
        <f t="shared" si="305"/>
        <v/>
      </c>
      <c r="H4922" s="88" t="str">
        <f t="shared" si="306"/>
        <v/>
      </c>
    </row>
    <row r="4923" spans="2:8" ht="11.25" customHeight="1" x14ac:dyDescent="0.2">
      <c r="B4923" s="91"/>
      <c r="C4923" s="92"/>
      <c r="D4923" s="293" t="str">
        <f t="shared" si="304"/>
        <v/>
      </c>
      <c r="E4923" s="91" t="str">
        <f t="shared" si="307"/>
        <v/>
      </c>
      <c r="F4923" s="295"/>
      <c r="G4923" s="88" t="str">
        <f t="shared" si="305"/>
        <v/>
      </c>
      <c r="H4923" s="88" t="str">
        <f t="shared" si="306"/>
        <v/>
      </c>
    </row>
    <row r="4924" spans="2:8" ht="11.25" customHeight="1" x14ac:dyDescent="0.2">
      <c r="B4924" s="91"/>
      <c r="C4924" s="92"/>
      <c r="D4924" s="293" t="str">
        <f t="shared" si="304"/>
        <v/>
      </c>
      <c r="E4924" s="91" t="str">
        <f t="shared" si="307"/>
        <v/>
      </c>
      <c r="F4924" s="295"/>
      <c r="G4924" s="88" t="str">
        <f t="shared" si="305"/>
        <v/>
      </c>
      <c r="H4924" s="88" t="str">
        <f t="shared" si="306"/>
        <v/>
      </c>
    </row>
    <row r="4925" spans="2:8" ht="11.25" customHeight="1" x14ac:dyDescent="0.2">
      <c r="B4925" s="91"/>
      <c r="C4925" s="92"/>
      <c r="D4925" s="293" t="str">
        <f t="shared" si="304"/>
        <v/>
      </c>
      <c r="E4925" s="91" t="str">
        <f t="shared" si="307"/>
        <v/>
      </c>
      <c r="F4925" s="295"/>
      <c r="G4925" s="88" t="str">
        <f t="shared" si="305"/>
        <v/>
      </c>
      <c r="H4925" s="88" t="str">
        <f t="shared" si="306"/>
        <v/>
      </c>
    </row>
    <row r="4926" spans="2:8" ht="11.25" customHeight="1" x14ac:dyDescent="0.2">
      <c r="B4926" s="91"/>
      <c r="C4926" s="92"/>
      <c r="D4926" s="293" t="str">
        <f t="shared" si="304"/>
        <v/>
      </c>
      <c r="E4926" s="91" t="str">
        <f t="shared" si="307"/>
        <v/>
      </c>
      <c r="F4926" s="295"/>
      <c r="G4926" s="88" t="str">
        <f t="shared" si="305"/>
        <v/>
      </c>
      <c r="H4926" s="88" t="str">
        <f t="shared" si="306"/>
        <v/>
      </c>
    </row>
    <row r="4927" spans="2:8" ht="11.25" customHeight="1" x14ac:dyDescent="0.2">
      <c r="B4927" s="91"/>
      <c r="C4927" s="92"/>
      <c r="D4927" s="293" t="str">
        <f t="shared" si="304"/>
        <v/>
      </c>
      <c r="E4927" s="91" t="str">
        <f t="shared" si="307"/>
        <v/>
      </c>
      <c r="F4927" s="295"/>
      <c r="G4927" s="88" t="str">
        <f t="shared" si="305"/>
        <v/>
      </c>
      <c r="H4927" s="88" t="str">
        <f t="shared" si="306"/>
        <v/>
      </c>
    </row>
    <row r="4928" spans="2:8" ht="11.25" customHeight="1" x14ac:dyDescent="0.2">
      <c r="B4928" s="91"/>
      <c r="C4928" s="92"/>
      <c r="D4928" s="293" t="str">
        <f t="shared" si="304"/>
        <v/>
      </c>
      <c r="E4928" s="91" t="str">
        <f t="shared" si="307"/>
        <v/>
      </c>
      <c r="F4928" s="295"/>
      <c r="G4928" s="88" t="str">
        <f t="shared" si="305"/>
        <v/>
      </c>
      <c r="H4928" s="88" t="str">
        <f t="shared" si="306"/>
        <v/>
      </c>
    </row>
    <row r="4929" spans="2:8" ht="11.25" customHeight="1" x14ac:dyDescent="0.2">
      <c r="B4929" s="91"/>
      <c r="C4929" s="92"/>
      <c r="D4929" s="293" t="str">
        <f t="shared" si="304"/>
        <v/>
      </c>
      <c r="E4929" s="91" t="str">
        <f t="shared" si="307"/>
        <v/>
      </c>
      <c r="F4929" s="295"/>
      <c r="G4929" s="88" t="str">
        <f t="shared" si="305"/>
        <v/>
      </c>
      <c r="H4929" s="88" t="str">
        <f t="shared" si="306"/>
        <v/>
      </c>
    </row>
    <row r="4930" spans="2:8" ht="11.25" customHeight="1" x14ac:dyDescent="0.2">
      <c r="B4930" s="91"/>
      <c r="C4930" s="92"/>
      <c r="D4930" s="293" t="str">
        <f t="shared" si="304"/>
        <v/>
      </c>
      <c r="E4930" s="91" t="str">
        <f t="shared" si="307"/>
        <v/>
      </c>
      <c r="F4930" s="295"/>
      <c r="G4930" s="88" t="str">
        <f t="shared" si="305"/>
        <v/>
      </c>
      <c r="H4930" s="88" t="str">
        <f t="shared" si="306"/>
        <v/>
      </c>
    </row>
    <row r="4931" spans="2:8" ht="11.25" customHeight="1" x14ac:dyDescent="0.2">
      <c r="B4931" s="91"/>
      <c r="C4931" s="92"/>
      <c r="D4931" s="293" t="str">
        <f t="shared" si="304"/>
        <v/>
      </c>
      <c r="E4931" s="91" t="str">
        <f t="shared" si="307"/>
        <v/>
      </c>
      <c r="F4931" s="295"/>
      <c r="G4931" s="88" t="str">
        <f t="shared" si="305"/>
        <v/>
      </c>
      <c r="H4931" s="88" t="str">
        <f t="shared" si="306"/>
        <v/>
      </c>
    </row>
    <row r="4932" spans="2:8" ht="11.25" customHeight="1" x14ac:dyDescent="0.2">
      <c r="B4932" s="91"/>
      <c r="C4932" s="92"/>
      <c r="D4932" s="293" t="str">
        <f t="shared" si="304"/>
        <v/>
      </c>
      <c r="E4932" s="91" t="str">
        <f t="shared" si="307"/>
        <v/>
      </c>
      <c r="F4932" s="295"/>
      <c r="G4932" s="88" t="str">
        <f t="shared" si="305"/>
        <v/>
      </c>
      <c r="H4932" s="88" t="str">
        <f t="shared" si="306"/>
        <v/>
      </c>
    </row>
    <row r="4933" spans="2:8" ht="11.25" customHeight="1" x14ac:dyDescent="0.2">
      <c r="B4933" s="91"/>
      <c r="C4933" s="92"/>
      <c r="D4933" s="293" t="str">
        <f t="shared" si="304"/>
        <v/>
      </c>
      <c r="E4933" s="91" t="str">
        <f t="shared" si="307"/>
        <v/>
      </c>
      <c r="F4933" s="295"/>
      <c r="G4933" s="88" t="str">
        <f t="shared" si="305"/>
        <v/>
      </c>
      <c r="H4933" s="88" t="str">
        <f t="shared" si="306"/>
        <v/>
      </c>
    </row>
    <row r="4934" spans="2:8" ht="11.25" customHeight="1" x14ac:dyDescent="0.2">
      <c r="B4934" s="91"/>
      <c r="C4934" s="92"/>
      <c r="D4934" s="293" t="str">
        <f t="shared" si="304"/>
        <v/>
      </c>
      <c r="E4934" s="91" t="str">
        <f t="shared" si="307"/>
        <v/>
      </c>
      <c r="F4934" s="295"/>
      <c r="G4934" s="88" t="str">
        <f t="shared" si="305"/>
        <v/>
      </c>
      <c r="H4934" s="88" t="str">
        <f t="shared" si="306"/>
        <v/>
      </c>
    </row>
    <row r="4935" spans="2:8" ht="11.25" customHeight="1" x14ac:dyDescent="0.2">
      <c r="B4935" s="91"/>
      <c r="C4935" s="92"/>
      <c r="D4935" s="293" t="str">
        <f t="shared" si="304"/>
        <v/>
      </c>
      <c r="E4935" s="91" t="str">
        <f t="shared" si="307"/>
        <v/>
      </c>
      <c r="F4935" s="295"/>
      <c r="G4935" s="88" t="str">
        <f t="shared" si="305"/>
        <v/>
      </c>
      <c r="H4935" s="88" t="str">
        <f t="shared" si="306"/>
        <v/>
      </c>
    </row>
    <row r="4936" spans="2:8" ht="11.25" customHeight="1" x14ac:dyDescent="0.2">
      <c r="B4936" s="91"/>
      <c r="C4936" s="92"/>
      <c r="D4936" s="293" t="str">
        <f t="shared" si="304"/>
        <v/>
      </c>
      <c r="E4936" s="91" t="str">
        <f t="shared" si="307"/>
        <v/>
      </c>
      <c r="F4936" s="295"/>
      <c r="G4936" s="88" t="str">
        <f t="shared" si="305"/>
        <v/>
      </c>
      <c r="H4936" s="88" t="str">
        <f t="shared" si="306"/>
        <v/>
      </c>
    </row>
    <row r="4937" spans="2:8" ht="11.25" customHeight="1" x14ac:dyDescent="0.2">
      <c r="B4937" s="91"/>
      <c r="C4937" s="92"/>
      <c r="D4937" s="293" t="str">
        <f t="shared" si="304"/>
        <v/>
      </c>
      <c r="E4937" s="91" t="str">
        <f t="shared" si="307"/>
        <v/>
      </c>
      <c r="F4937" s="295"/>
      <c r="G4937" s="88" t="str">
        <f t="shared" si="305"/>
        <v/>
      </c>
      <c r="H4937" s="88" t="str">
        <f t="shared" si="306"/>
        <v/>
      </c>
    </row>
    <row r="4938" spans="2:8" ht="11.25" customHeight="1" x14ac:dyDescent="0.2">
      <c r="B4938" s="91"/>
      <c r="C4938" s="92"/>
      <c r="D4938" s="293" t="str">
        <f t="shared" si="304"/>
        <v/>
      </c>
      <c r="E4938" s="91" t="str">
        <f t="shared" si="307"/>
        <v/>
      </c>
      <c r="F4938" s="295"/>
      <c r="G4938" s="88" t="str">
        <f t="shared" si="305"/>
        <v/>
      </c>
      <c r="H4938" s="88" t="str">
        <f t="shared" si="306"/>
        <v/>
      </c>
    </row>
    <row r="4939" spans="2:8" ht="11.25" customHeight="1" x14ac:dyDescent="0.2">
      <c r="B4939" s="91"/>
      <c r="C4939" s="92"/>
      <c r="D4939" s="293" t="str">
        <f t="shared" si="304"/>
        <v/>
      </c>
      <c r="E4939" s="91" t="str">
        <f t="shared" si="307"/>
        <v/>
      </c>
      <c r="F4939" s="295"/>
      <c r="G4939" s="88" t="str">
        <f t="shared" si="305"/>
        <v/>
      </c>
      <c r="H4939" s="88" t="str">
        <f t="shared" si="306"/>
        <v/>
      </c>
    </row>
    <row r="4940" spans="2:8" ht="11.25" customHeight="1" x14ac:dyDescent="0.2">
      <c r="B4940" s="91"/>
      <c r="C4940" s="92"/>
      <c r="D4940" s="293" t="str">
        <f t="shared" si="304"/>
        <v/>
      </c>
      <c r="E4940" s="91" t="str">
        <f t="shared" si="307"/>
        <v/>
      </c>
      <c r="F4940" s="295"/>
      <c r="G4940" s="88" t="str">
        <f t="shared" si="305"/>
        <v/>
      </c>
      <c r="H4940" s="88" t="str">
        <f t="shared" si="306"/>
        <v/>
      </c>
    </row>
    <row r="4941" spans="2:8" ht="11.25" customHeight="1" x14ac:dyDescent="0.2">
      <c r="B4941" s="91"/>
      <c r="C4941" s="92"/>
      <c r="D4941" s="293" t="str">
        <f t="shared" si="304"/>
        <v/>
      </c>
      <c r="E4941" s="91" t="str">
        <f t="shared" si="307"/>
        <v/>
      </c>
      <c r="F4941" s="295"/>
      <c r="G4941" s="88" t="str">
        <f t="shared" si="305"/>
        <v/>
      </c>
      <c r="H4941" s="88" t="str">
        <f t="shared" si="306"/>
        <v/>
      </c>
    </row>
    <row r="4942" spans="2:8" ht="11.25" customHeight="1" x14ac:dyDescent="0.2">
      <c r="B4942" s="91"/>
      <c r="C4942" s="92"/>
      <c r="D4942" s="293" t="str">
        <f t="shared" si="304"/>
        <v/>
      </c>
      <c r="E4942" s="91" t="str">
        <f t="shared" si="307"/>
        <v/>
      </c>
      <c r="F4942" s="295"/>
      <c r="G4942" s="88" t="str">
        <f t="shared" si="305"/>
        <v/>
      </c>
      <c r="H4942" s="88" t="str">
        <f t="shared" si="306"/>
        <v/>
      </c>
    </row>
    <row r="4943" spans="2:8" ht="11.25" customHeight="1" x14ac:dyDescent="0.2">
      <c r="B4943" s="91"/>
      <c r="C4943" s="92"/>
      <c r="D4943" s="293" t="str">
        <f t="shared" si="304"/>
        <v/>
      </c>
      <c r="E4943" s="91" t="str">
        <f t="shared" si="307"/>
        <v/>
      </c>
      <c r="F4943" s="295"/>
      <c r="G4943" s="88" t="str">
        <f t="shared" si="305"/>
        <v/>
      </c>
      <c r="H4943" s="88" t="str">
        <f t="shared" si="306"/>
        <v/>
      </c>
    </row>
    <row r="4944" spans="2:8" ht="11.25" customHeight="1" x14ac:dyDescent="0.2">
      <c r="B4944" s="91"/>
      <c r="C4944" s="92"/>
      <c r="D4944" s="293" t="str">
        <f t="shared" si="304"/>
        <v/>
      </c>
      <c r="E4944" s="91" t="str">
        <f t="shared" si="307"/>
        <v/>
      </c>
      <c r="F4944" s="295"/>
      <c r="G4944" s="88" t="str">
        <f t="shared" si="305"/>
        <v/>
      </c>
      <c r="H4944" s="88" t="str">
        <f t="shared" si="306"/>
        <v/>
      </c>
    </row>
    <row r="4945" spans="2:8" ht="11.25" customHeight="1" x14ac:dyDescent="0.2">
      <c r="B4945" s="91"/>
      <c r="C4945" s="92"/>
      <c r="D4945" s="293" t="str">
        <f t="shared" si="304"/>
        <v/>
      </c>
      <c r="E4945" s="91" t="str">
        <f t="shared" si="307"/>
        <v/>
      </c>
      <c r="F4945" s="295"/>
      <c r="G4945" s="88" t="str">
        <f t="shared" si="305"/>
        <v/>
      </c>
      <c r="H4945" s="88" t="str">
        <f t="shared" si="306"/>
        <v/>
      </c>
    </row>
    <row r="4946" spans="2:8" ht="11.25" customHeight="1" x14ac:dyDescent="0.2">
      <c r="B4946" s="91"/>
      <c r="C4946" s="92"/>
      <c r="D4946" s="293" t="str">
        <f t="shared" si="304"/>
        <v/>
      </c>
      <c r="E4946" s="91" t="str">
        <f t="shared" si="307"/>
        <v/>
      </c>
      <c r="F4946" s="295"/>
      <c r="G4946" s="88" t="str">
        <f t="shared" si="305"/>
        <v/>
      </c>
      <c r="H4946" s="88" t="str">
        <f t="shared" si="306"/>
        <v/>
      </c>
    </row>
    <row r="4947" spans="2:8" ht="11.25" customHeight="1" x14ac:dyDescent="0.2">
      <c r="B4947" s="91"/>
      <c r="C4947" s="92"/>
      <c r="D4947" s="293" t="str">
        <f t="shared" si="304"/>
        <v/>
      </c>
      <c r="E4947" s="91" t="str">
        <f t="shared" si="307"/>
        <v/>
      </c>
      <c r="F4947" s="295"/>
      <c r="G4947" s="88" t="str">
        <f t="shared" si="305"/>
        <v/>
      </c>
      <c r="H4947" s="88" t="str">
        <f t="shared" si="306"/>
        <v/>
      </c>
    </row>
    <row r="4948" spans="2:8" ht="11.25" customHeight="1" x14ac:dyDescent="0.2">
      <c r="B4948" s="91"/>
      <c r="C4948" s="92"/>
      <c r="D4948" s="293" t="str">
        <f t="shared" si="304"/>
        <v/>
      </c>
      <c r="E4948" s="91" t="str">
        <f t="shared" si="307"/>
        <v/>
      </c>
      <c r="F4948" s="295"/>
      <c r="G4948" s="88" t="str">
        <f t="shared" si="305"/>
        <v/>
      </c>
      <c r="H4948" s="88" t="str">
        <f t="shared" si="306"/>
        <v/>
      </c>
    </row>
    <row r="4949" spans="2:8" ht="11.25" customHeight="1" x14ac:dyDescent="0.2">
      <c r="B4949" s="91"/>
      <c r="C4949" s="92"/>
      <c r="D4949" s="293" t="str">
        <f t="shared" si="304"/>
        <v/>
      </c>
      <c r="E4949" s="91" t="str">
        <f t="shared" si="307"/>
        <v/>
      </c>
      <c r="F4949" s="295"/>
      <c r="G4949" s="88" t="str">
        <f t="shared" si="305"/>
        <v/>
      </c>
      <c r="H4949" s="88" t="str">
        <f t="shared" si="306"/>
        <v/>
      </c>
    </row>
    <row r="4950" spans="2:8" ht="11.25" customHeight="1" x14ac:dyDescent="0.2">
      <c r="B4950" s="91"/>
      <c r="C4950" s="92"/>
      <c r="D4950" s="293" t="str">
        <f t="shared" si="304"/>
        <v/>
      </c>
      <c r="E4950" s="91" t="str">
        <f t="shared" si="307"/>
        <v/>
      </c>
      <c r="F4950" s="295"/>
      <c r="G4950" s="88" t="str">
        <f t="shared" si="305"/>
        <v/>
      </c>
      <c r="H4950" s="88" t="str">
        <f t="shared" si="306"/>
        <v/>
      </c>
    </row>
    <row r="4951" spans="2:8" ht="11.25" customHeight="1" x14ac:dyDescent="0.2">
      <c r="B4951" s="91"/>
      <c r="C4951" s="92"/>
      <c r="D4951" s="293" t="str">
        <f t="shared" si="304"/>
        <v/>
      </c>
      <c r="E4951" s="91" t="str">
        <f t="shared" si="307"/>
        <v/>
      </c>
      <c r="F4951" s="295"/>
      <c r="G4951" s="88" t="str">
        <f t="shared" si="305"/>
        <v/>
      </c>
      <c r="H4951" s="88" t="str">
        <f t="shared" si="306"/>
        <v/>
      </c>
    </row>
    <row r="4952" spans="2:8" ht="11.25" customHeight="1" x14ac:dyDescent="0.2">
      <c r="B4952" s="91"/>
      <c r="C4952" s="92"/>
      <c r="D4952" s="293" t="str">
        <f t="shared" ref="D4952:D5015" si="308">IF($B4952="","","SP_LASTSALEPRICE")</f>
        <v/>
      </c>
      <c r="E4952" s="91" t="str">
        <f t="shared" si="307"/>
        <v/>
      </c>
      <c r="F4952" s="295"/>
      <c r="G4952" s="88" t="str">
        <f t="shared" ref="G4952:G5015" si="309">IF(OR($C4952="",$C4953=""),"",IFERROR((C4952/C4953-1)*100,0))</f>
        <v/>
      </c>
      <c r="H4952" s="88" t="str">
        <f t="shared" ref="H4952:H5015" si="310">IF(OR($F4952="",$F4953=""),"",IFERROR((F4952/F4953-1)*100,0))</f>
        <v/>
      </c>
    </row>
    <row r="4953" spans="2:8" ht="11.25" customHeight="1" x14ac:dyDescent="0.2">
      <c r="B4953" s="91"/>
      <c r="C4953" s="92"/>
      <c r="D4953" s="293" t="str">
        <f t="shared" si="308"/>
        <v/>
      </c>
      <c r="E4953" s="91" t="str">
        <f t="shared" ref="E4953:E5016" si="311">IF($B4953="","",IF(WEEKDAY($B4953,11)=6,$B4953-1,IF(WEEKDAY($B4953,11)=7,$B4953-2,$B4953)))</f>
        <v/>
      </c>
      <c r="F4953" s="295"/>
      <c r="G4953" s="88" t="str">
        <f t="shared" si="309"/>
        <v/>
      </c>
      <c r="H4953" s="88" t="str">
        <f t="shared" si="310"/>
        <v/>
      </c>
    </row>
    <row r="4954" spans="2:8" ht="11.25" customHeight="1" x14ac:dyDescent="0.2">
      <c r="B4954" s="91"/>
      <c r="C4954" s="92"/>
      <c r="D4954" s="293" t="str">
        <f t="shared" si="308"/>
        <v/>
      </c>
      <c r="E4954" s="91" t="str">
        <f t="shared" si="311"/>
        <v/>
      </c>
      <c r="F4954" s="295"/>
      <c r="G4954" s="88" t="str">
        <f t="shared" si="309"/>
        <v/>
      </c>
      <c r="H4954" s="88" t="str">
        <f t="shared" si="310"/>
        <v/>
      </c>
    </row>
    <row r="4955" spans="2:8" ht="11.25" customHeight="1" x14ac:dyDescent="0.2">
      <c r="B4955" s="91"/>
      <c r="C4955" s="92"/>
      <c r="D4955" s="293" t="str">
        <f t="shared" si="308"/>
        <v/>
      </c>
      <c r="E4955" s="91" t="str">
        <f t="shared" si="311"/>
        <v/>
      </c>
      <c r="F4955" s="295"/>
      <c r="G4955" s="88" t="str">
        <f t="shared" si="309"/>
        <v/>
      </c>
      <c r="H4955" s="88" t="str">
        <f t="shared" si="310"/>
        <v/>
      </c>
    </row>
    <row r="4956" spans="2:8" ht="11.25" customHeight="1" x14ac:dyDescent="0.2">
      <c r="B4956" s="91"/>
      <c r="C4956" s="92"/>
      <c r="D4956" s="293" t="str">
        <f t="shared" si="308"/>
        <v/>
      </c>
      <c r="E4956" s="91" t="str">
        <f t="shared" si="311"/>
        <v/>
      </c>
      <c r="F4956" s="295"/>
      <c r="G4956" s="88" t="str">
        <f t="shared" si="309"/>
        <v/>
      </c>
      <c r="H4956" s="88" t="str">
        <f t="shared" si="310"/>
        <v/>
      </c>
    </row>
    <row r="4957" spans="2:8" ht="11.25" customHeight="1" x14ac:dyDescent="0.2">
      <c r="B4957" s="91"/>
      <c r="C4957" s="92"/>
      <c r="D4957" s="293" t="str">
        <f t="shared" si="308"/>
        <v/>
      </c>
      <c r="E4957" s="91" t="str">
        <f t="shared" si="311"/>
        <v/>
      </c>
      <c r="F4957" s="295"/>
      <c r="G4957" s="88" t="str">
        <f t="shared" si="309"/>
        <v/>
      </c>
      <c r="H4957" s="88" t="str">
        <f t="shared" si="310"/>
        <v/>
      </c>
    </row>
    <row r="4958" spans="2:8" ht="11.25" customHeight="1" x14ac:dyDescent="0.2">
      <c r="B4958" s="91"/>
      <c r="C4958" s="92"/>
      <c r="D4958" s="293" t="str">
        <f t="shared" si="308"/>
        <v/>
      </c>
      <c r="E4958" s="91" t="str">
        <f t="shared" si="311"/>
        <v/>
      </c>
      <c r="F4958" s="295"/>
      <c r="G4958" s="88" t="str">
        <f t="shared" si="309"/>
        <v/>
      </c>
      <c r="H4958" s="88" t="str">
        <f t="shared" si="310"/>
        <v/>
      </c>
    </row>
    <row r="4959" spans="2:8" ht="11.25" customHeight="1" x14ac:dyDescent="0.2">
      <c r="B4959" s="91"/>
      <c r="C4959" s="92"/>
      <c r="D4959" s="293" t="str">
        <f t="shared" si="308"/>
        <v/>
      </c>
      <c r="E4959" s="91" t="str">
        <f t="shared" si="311"/>
        <v/>
      </c>
      <c r="F4959" s="295"/>
      <c r="G4959" s="88" t="str">
        <f t="shared" si="309"/>
        <v/>
      </c>
      <c r="H4959" s="88" t="str">
        <f t="shared" si="310"/>
        <v/>
      </c>
    </row>
    <row r="4960" spans="2:8" ht="11.25" customHeight="1" x14ac:dyDescent="0.2">
      <c r="B4960" s="91"/>
      <c r="C4960" s="92"/>
      <c r="D4960" s="293" t="str">
        <f t="shared" si="308"/>
        <v/>
      </c>
      <c r="E4960" s="91" t="str">
        <f t="shared" si="311"/>
        <v/>
      </c>
      <c r="F4960" s="295"/>
      <c r="G4960" s="88" t="str">
        <f t="shared" si="309"/>
        <v/>
      </c>
      <c r="H4960" s="88" t="str">
        <f t="shared" si="310"/>
        <v/>
      </c>
    </row>
    <row r="4961" spans="2:8" ht="11.25" customHeight="1" x14ac:dyDescent="0.2">
      <c r="B4961" s="91"/>
      <c r="C4961" s="92"/>
      <c r="D4961" s="293" t="str">
        <f t="shared" si="308"/>
        <v/>
      </c>
      <c r="E4961" s="91" t="str">
        <f t="shared" si="311"/>
        <v/>
      </c>
      <c r="F4961" s="295"/>
      <c r="G4961" s="88" t="str">
        <f t="shared" si="309"/>
        <v/>
      </c>
      <c r="H4961" s="88" t="str">
        <f t="shared" si="310"/>
        <v/>
      </c>
    </row>
    <row r="4962" spans="2:8" ht="11.25" customHeight="1" x14ac:dyDescent="0.2">
      <c r="B4962" s="91"/>
      <c r="C4962" s="92"/>
      <c r="D4962" s="293" t="str">
        <f t="shared" si="308"/>
        <v/>
      </c>
      <c r="E4962" s="91" t="str">
        <f t="shared" si="311"/>
        <v/>
      </c>
      <c r="F4962" s="295"/>
      <c r="G4962" s="88" t="str">
        <f t="shared" si="309"/>
        <v/>
      </c>
      <c r="H4962" s="88" t="str">
        <f t="shared" si="310"/>
        <v/>
      </c>
    </row>
    <row r="4963" spans="2:8" ht="11.25" customHeight="1" x14ac:dyDescent="0.2">
      <c r="B4963" s="91"/>
      <c r="C4963" s="92"/>
      <c r="D4963" s="293" t="str">
        <f t="shared" si="308"/>
        <v/>
      </c>
      <c r="E4963" s="91" t="str">
        <f t="shared" si="311"/>
        <v/>
      </c>
      <c r="F4963" s="295"/>
      <c r="G4963" s="88" t="str">
        <f t="shared" si="309"/>
        <v/>
      </c>
      <c r="H4963" s="88" t="str">
        <f t="shared" si="310"/>
        <v/>
      </c>
    </row>
    <row r="4964" spans="2:8" ht="11.25" customHeight="1" x14ac:dyDescent="0.2">
      <c r="B4964" s="91"/>
      <c r="C4964" s="92"/>
      <c r="D4964" s="293" t="str">
        <f t="shared" si="308"/>
        <v/>
      </c>
      <c r="E4964" s="91" t="str">
        <f t="shared" si="311"/>
        <v/>
      </c>
      <c r="F4964" s="295"/>
      <c r="G4964" s="88" t="str">
        <f t="shared" si="309"/>
        <v/>
      </c>
      <c r="H4964" s="88" t="str">
        <f t="shared" si="310"/>
        <v/>
      </c>
    </row>
    <row r="4965" spans="2:8" ht="11.25" customHeight="1" x14ac:dyDescent="0.2">
      <c r="B4965" s="91"/>
      <c r="C4965" s="92"/>
      <c r="D4965" s="293" t="str">
        <f t="shared" si="308"/>
        <v/>
      </c>
      <c r="E4965" s="91" t="str">
        <f t="shared" si="311"/>
        <v/>
      </c>
      <c r="F4965" s="295"/>
      <c r="G4965" s="88" t="str">
        <f t="shared" si="309"/>
        <v/>
      </c>
      <c r="H4965" s="88" t="str">
        <f t="shared" si="310"/>
        <v/>
      </c>
    </row>
    <row r="4966" spans="2:8" ht="11.25" customHeight="1" x14ac:dyDescent="0.2">
      <c r="B4966" s="91"/>
      <c r="C4966" s="92"/>
      <c r="D4966" s="293" t="str">
        <f t="shared" si="308"/>
        <v/>
      </c>
      <c r="E4966" s="91" t="str">
        <f t="shared" si="311"/>
        <v/>
      </c>
      <c r="F4966" s="295"/>
      <c r="G4966" s="88" t="str">
        <f t="shared" si="309"/>
        <v/>
      </c>
      <c r="H4966" s="88" t="str">
        <f t="shared" si="310"/>
        <v/>
      </c>
    </row>
    <row r="4967" spans="2:8" ht="11.25" customHeight="1" x14ac:dyDescent="0.2">
      <c r="B4967" s="91"/>
      <c r="C4967" s="92"/>
      <c r="D4967" s="293" t="str">
        <f t="shared" si="308"/>
        <v/>
      </c>
      <c r="E4967" s="91" t="str">
        <f t="shared" si="311"/>
        <v/>
      </c>
      <c r="F4967" s="295"/>
      <c r="G4967" s="88" t="str">
        <f t="shared" si="309"/>
        <v/>
      </c>
      <c r="H4967" s="88" t="str">
        <f t="shared" si="310"/>
        <v/>
      </c>
    </row>
    <row r="4968" spans="2:8" ht="11.25" customHeight="1" x14ac:dyDescent="0.2">
      <c r="B4968" s="91"/>
      <c r="C4968" s="92"/>
      <c r="D4968" s="293" t="str">
        <f t="shared" si="308"/>
        <v/>
      </c>
      <c r="E4968" s="91" t="str">
        <f t="shared" si="311"/>
        <v/>
      </c>
      <c r="F4968" s="295"/>
      <c r="G4968" s="88" t="str">
        <f t="shared" si="309"/>
        <v/>
      </c>
      <c r="H4968" s="88" t="str">
        <f t="shared" si="310"/>
        <v/>
      </c>
    </row>
    <row r="4969" spans="2:8" ht="11.25" customHeight="1" x14ac:dyDescent="0.2">
      <c r="B4969" s="91"/>
      <c r="C4969" s="92"/>
      <c r="D4969" s="293" t="str">
        <f t="shared" si="308"/>
        <v/>
      </c>
      <c r="E4969" s="91" t="str">
        <f t="shared" si="311"/>
        <v/>
      </c>
      <c r="F4969" s="295"/>
      <c r="G4969" s="88" t="str">
        <f t="shared" si="309"/>
        <v/>
      </c>
      <c r="H4969" s="88" t="str">
        <f t="shared" si="310"/>
        <v/>
      </c>
    </row>
    <row r="4970" spans="2:8" ht="11.25" customHeight="1" x14ac:dyDescent="0.2">
      <c r="B4970" s="91"/>
      <c r="C4970" s="92"/>
      <c r="D4970" s="293" t="str">
        <f t="shared" si="308"/>
        <v/>
      </c>
      <c r="E4970" s="91" t="str">
        <f t="shared" si="311"/>
        <v/>
      </c>
      <c r="F4970" s="295"/>
      <c r="G4970" s="88" t="str">
        <f t="shared" si="309"/>
        <v/>
      </c>
      <c r="H4970" s="88" t="str">
        <f t="shared" si="310"/>
        <v/>
      </c>
    </row>
    <row r="4971" spans="2:8" ht="11.25" customHeight="1" x14ac:dyDescent="0.2">
      <c r="B4971" s="91"/>
      <c r="C4971" s="92"/>
      <c r="D4971" s="293" t="str">
        <f t="shared" si="308"/>
        <v/>
      </c>
      <c r="E4971" s="91" t="str">
        <f t="shared" si="311"/>
        <v/>
      </c>
      <c r="F4971" s="295"/>
      <c r="G4971" s="88" t="str">
        <f t="shared" si="309"/>
        <v/>
      </c>
      <c r="H4971" s="88" t="str">
        <f t="shared" si="310"/>
        <v/>
      </c>
    </row>
    <row r="4972" spans="2:8" ht="11.25" customHeight="1" x14ac:dyDescent="0.2">
      <c r="B4972" s="91"/>
      <c r="C4972" s="92"/>
      <c r="D4972" s="293" t="str">
        <f t="shared" si="308"/>
        <v/>
      </c>
      <c r="E4972" s="91" t="str">
        <f t="shared" si="311"/>
        <v/>
      </c>
      <c r="F4972" s="295"/>
      <c r="G4972" s="88" t="str">
        <f t="shared" si="309"/>
        <v/>
      </c>
      <c r="H4972" s="88" t="str">
        <f t="shared" si="310"/>
        <v/>
      </c>
    </row>
    <row r="4973" spans="2:8" ht="11.25" customHeight="1" x14ac:dyDescent="0.2">
      <c r="B4973" s="91"/>
      <c r="C4973" s="92"/>
      <c r="D4973" s="293" t="str">
        <f t="shared" si="308"/>
        <v/>
      </c>
      <c r="E4973" s="91" t="str">
        <f t="shared" si="311"/>
        <v/>
      </c>
      <c r="F4973" s="295"/>
      <c r="G4973" s="88" t="str">
        <f t="shared" si="309"/>
        <v/>
      </c>
      <c r="H4973" s="88" t="str">
        <f t="shared" si="310"/>
        <v/>
      </c>
    </row>
    <row r="4974" spans="2:8" ht="11.25" customHeight="1" x14ac:dyDescent="0.2">
      <c r="B4974" s="91"/>
      <c r="C4974" s="92"/>
      <c r="D4974" s="293" t="str">
        <f t="shared" si="308"/>
        <v/>
      </c>
      <c r="E4974" s="91" t="str">
        <f t="shared" si="311"/>
        <v/>
      </c>
      <c r="F4974" s="295"/>
      <c r="G4974" s="88" t="str">
        <f t="shared" si="309"/>
        <v/>
      </c>
      <c r="H4974" s="88" t="str">
        <f t="shared" si="310"/>
        <v/>
      </c>
    </row>
    <row r="4975" spans="2:8" ht="11.25" customHeight="1" x14ac:dyDescent="0.2">
      <c r="B4975" s="91"/>
      <c r="C4975" s="92"/>
      <c r="D4975" s="293" t="str">
        <f t="shared" si="308"/>
        <v/>
      </c>
      <c r="E4975" s="91" t="str">
        <f t="shared" si="311"/>
        <v/>
      </c>
      <c r="F4975" s="295"/>
      <c r="G4975" s="88" t="str">
        <f t="shared" si="309"/>
        <v/>
      </c>
      <c r="H4975" s="88" t="str">
        <f t="shared" si="310"/>
        <v/>
      </c>
    </row>
    <row r="4976" spans="2:8" ht="11.25" customHeight="1" x14ac:dyDescent="0.2">
      <c r="B4976" s="91"/>
      <c r="C4976" s="92"/>
      <c r="D4976" s="293" t="str">
        <f t="shared" si="308"/>
        <v/>
      </c>
      <c r="E4976" s="91" t="str">
        <f t="shared" si="311"/>
        <v/>
      </c>
      <c r="F4976" s="295"/>
      <c r="G4976" s="88" t="str">
        <f t="shared" si="309"/>
        <v/>
      </c>
      <c r="H4976" s="88" t="str">
        <f t="shared" si="310"/>
        <v/>
      </c>
    </row>
    <row r="4977" spans="2:8" ht="11.25" customHeight="1" x14ac:dyDescent="0.2">
      <c r="B4977" s="91"/>
      <c r="C4977" s="92"/>
      <c r="D4977" s="293" t="str">
        <f t="shared" si="308"/>
        <v/>
      </c>
      <c r="E4977" s="91" t="str">
        <f t="shared" si="311"/>
        <v/>
      </c>
      <c r="F4977" s="295"/>
      <c r="G4977" s="88" t="str">
        <f t="shared" si="309"/>
        <v/>
      </c>
      <c r="H4977" s="88" t="str">
        <f t="shared" si="310"/>
        <v/>
      </c>
    </row>
    <row r="4978" spans="2:8" ht="11.25" customHeight="1" x14ac:dyDescent="0.2">
      <c r="B4978" s="91"/>
      <c r="C4978" s="92"/>
      <c r="D4978" s="293" t="str">
        <f t="shared" si="308"/>
        <v/>
      </c>
      <c r="E4978" s="91" t="str">
        <f t="shared" si="311"/>
        <v/>
      </c>
      <c r="F4978" s="295"/>
      <c r="G4978" s="88" t="str">
        <f t="shared" si="309"/>
        <v/>
      </c>
      <c r="H4978" s="88" t="str">
        <f t="shared" si="310"/>
        <v/>
      </c>
    </row>
    <row r="4979" spans="2:8" ht="11.25" customHeight="1" x14ac:dyDescent="0.2">
      <c r="B4979" s="91"/>
      <c r="C4979" s="92"/>
      <c r="D4979" s="293" t="str">
        <f t="shared" si="308"/>
        <v/>
      </c>
      <c r="E4979" s="91" t="str">
        <f t="shared" si="311"/>
        <v/>
      </c>
      <c r="F4979" s="295"/>
      <c r="G4979" s="88" t="str">
        <f t="shared" si="309"/>
        <v/>
      </c>
      <c r="H4979" s="88" t="str">
        <f t="shared" si="310"/>
        <v/>
      </c>
    </row>
    <row r="4980" spans="2:8" ht="11.25" customHeight="1" x14ac:dyDescent="0.2">
      <c r="B4980" s="91"/>
      <c r="C4980" s="92"/>
      <c r="D4980" s="293" t="str">
        <f t="shared" si="308"/>
        <v/>
      </c>
      <c r="E4980" s="91" t="str">
        <f t="shared" si="311"/>
        <v/>
      </c>
      <c r="F4980" s="295"/>
      <c r="G4980" s="88" t="str">
        <f t="shared" si="309"/>
        <v/>
      </c>
      <c r="H4980" s="88" t="str">
        <f t="shared" si="310"/>
        <v/>
      </c>
    </row>
    <row r="4981" spans="2:8" ht="11.25" customHeight="1" x14ac:dyDescent="0.2">
      <c r="B4981" s="91"/>
      <c r="C4981" s="92"/>
      <c r="D4981" s="293" t="str">
        <f t="shared" si="308"/>
        <v/>
      </c>
      <c r="E4981" s="91" t="str">
        <f t="shared" si="311"/>
        <v/>
      </c>
      <c r="F4981" s="295"/>
      <c r="G4981" s="88" t="str">
        <f t="shared" si="309"/>
        <v/>
      </c>
      <c r="H4981" s="88" t="str">
        <f t="shared" si="310"/>
        <v/>
      </c>
    </row>
    <row r="4982" spans="2:8" ht="11.25" customHeight="1" x14ac:dyDescent="0.2">
      <c r="B4982" s="91"/>
      <c r="C4982" s="92"/>
      <c r="D4982" s="293" t="str">
        <f t="shared" si="308"/>
        <v/>
      </c>
      <c r="E4982" s="91" t="str">
        <f t="shared" si="311"/>
        <v/>
      </c>
      <c r="F4982" s="295"/>
      <c r="G4982" s="88" t="str">
        <f t="shared" si="309"/>
        <v/>
      </c>
      <c r="H4982" s="88" t="str">
        <f t="shared" si="310"/>
        <v/>
      </c>
    </row>
    <row r="4983" spans="2:8" ht="11.25" customHeight="1" x14ac:dyDescent="0.2">
      <c r="B4983" s="91"/>
      <c r="C4983" s="92"/>
      <c r="D4983" s="293" t="str">
        <f t="shared" si="308"/>
        <v/>
      </c>
      <c r="E4983" s="91" t="str">
        <f t="shared" si="311"/>
        <v/>
      </c>
      <c r="F4983" s="295"/>
      <c r="G4983" s="88" t="str">
        <f t="shared" si="309"/>
        <v/>
      </c>
      <c r="H4983" s="88" t="str">
        <f t="shared" si="310"/>
        <v/>
      </c>
    </row>
    <row r="4984" spans="2:8" ht="11.25" customHeight="1" x14ac:dyDescent="0.2">
      <c r="B4984" s="91"/>
      <c r="C4984" s="92"/>
      <c r="D4984" s="293" t="str">
        <f t="shared" si="308"/>
        <v/>
      </c>
      <c r="E4984" s="91" t="str">
        <f t="shared" si="311"/>
        <v/>
      </c>
      <c r="F4984" s="295"/>
      <c r="G4984" s="88" t="str">
        <f t="shared" si="309"/>
        <v/>
      </c>
      <c r="H4984" s="88" t="str">
        <f t="shared" si="310"/>
        <v/>
      </c>
    </row>
    <row r="4985" spans="2:8" ht="11.25" customHeight="1" x14ac:dyDescent="0.2">
      <c r="B4985" s="91"/>
      <c r="C4985" s="92"/>
      <c r="D4985" s="293" t="str">
        <f t="shared" si="308"/>
        <v/>
      </c>
      <c r="E4985" s="91" t="str">
        <f t="shared" si="311"/>
        <v/>
      </c>
      <c r="F4985" s="295"/>
      <c r="G4985" s="88" t="str">
        <f t="shared" si="309"/>
        <v/>
      </c>
      <c r="H4985" s="88" t="str">
        <f t="shared" si="310"/>
        <v/>
      </c>
    </row>
    <row r="4986" spans="2:8" ht="11.25" customHeight="1" x14ac:dyDescent="0.2">
      <c r="B4986" s="91"/>
      <c r="C4986" s="92"/>
      <c r="D4986" s="293" t="str">
        <f t="shared" si="308"/>
        <v/>
      </c>
      <c r="E4986" s="91" t="str">
        <f t="shared" si="311"/>
        <v/>
      </c>
      <c r="F4986" s="295"/>
      <c r="G4986" s="88" t="str">
        <f t="shared" si="309"/>
        <v/>
      </c>
      <c r="H4986" s="88" t="str">
        <f t="shared" si="310"/>
        <v/>
      </c>
    </row>
    <row r="4987" spans="2:8" ht="11.25" customHeight="1" x14ac:dyDescent="0.2">
      <c r="B4987" s="91"/>
      <c r="C4987" s="92"/>
      <c r="D4987" s="293" t="str">
        <f t="shared" si="308"/>
        <v/>
      </c>
      <c r="E4987" s="91" t="str">
        <f t="shared" si="311"/>
        <v/>
      </c>
      <c r="F4987" s="295"/>
      <c r="G4987" s="88" t="str">
        <f t="shared" si="309"/>
        <v/>
      </c>
      <c r="H4987" s="88" t="str">
        <f t="shared" si="310"/>
        <v/>
      </c>
    </row>
    <row r="4988" spans="2:8" ht="11.25" customHeight="1" x14ac:dyDescent="0.2">
      <c r="B4988" s="91"/>
      <c r="C4988" s="92"/>
      <c r="D4988" s="293" t="str">
        <f t="shared" si="308"/>
        <v/>
      </c>
      <c r="E4988" s="91" t="str">
        <f t="shared" si="311"/>
        <v/>
      </c>
      <c r="F4988" s="295"/>
      <c r="G4988" s="88" t="str">
        <f t="shared" si="309"/>
        <v/>
      </c>
      <c r="H4988" s="88" t="str">
        <f t="shared" si="310"/>
        <v/>
      </c>
    </row>
    <row r="4989" spans="2:8" ht="11.25" customHeight="1" x14ac:dyDescent="0.2">
      <c r="B4989" s="91"/>
      <c r="C4989" s="92"/>
      <c r="D4989" s="293" t="str">
        <f t="shared" si="308"/>
        <v/>
      </c>
      <c r="E4989" s="91" t="str">
        <f t="shared" si="311"/>
        <v/>
      </c>
      <c r="F4989" s="295"/>
      <c r="G4989" s="88" t="str">
        <f t="shared" si="309"/>
        <v/>
      </c>
      <c r="H4989" s="88" t="str">
        <f t="shared" si="310"/>
        <v/>
      </c>
    </row>
    <row r="4990" spans="2:8" ht="11.25" customHeight="1" x14ac:dyDescent="0.2">
      <c r="B4990" s="91"/>
      <c r="C4990" s="92"/>
      <c r="D4990" s="293" t="str">
        <f t="shared" si="308"/>
        <v/>
      </c>
      <c r="E4990" s="91" t="str">
        <f t="shared" si="311"/>
        <v/>
      </c>
      <c r="F4990" s="295"/>
      <c r="G4990" s="88" t="str">
        <f t="shared" si="309"/>
        <v/>
      </c>
      <c r="H4990" s="88" t="str">
        <f t="shared" si="310"/>
        <v/>
      </c>
    </row>
    <row r="4991" spans="2:8" ht="11.25" customHeight="1" x14ac:dyDescent="0.2">
      <c r="B4991" s="91"/>
      <c r="C4991" s="92"/>
      <c r="D4991" s="293" t="str">
        <f t="shared" si="308"/>
        <v/>
      </c>
      <c r="E4991" s="91" t="str">
        <f t="shared" si="311"/>
        <v/>
      </c>
      <c r="F4991" s="295"/>
      <c r="G4991" s="88" t="str">
        <f t="shared" si="309"/>
        <v/>
      </c>
      <c r="H4991" s="88" t="str">
        <f t="shared" si="310"/>
        <v/>
      </c>
    </row>
    <row r="4992" spans="2:8" ht="11.25" customHeight="1" x14ac:dyDescent="0.2">
      <c r="B4992" s="91"/>
      <c r="C4992" s="92"/>
      <c r="D4992" s="293" t="str">
        <f t="shared" si="308"/>
        <v/>
      </c>
      <c r="E4992" s="91" t="str">
        <f t="shared" si="311"/>
        <v/>
      </c>
      <c r="F4992" s="295"/>
      <c r="G4992" s="88" t="str">
        <f t="shared" si="309"/>
        <v/>
      </c>
      <c r="H4992" s="88" t="str">
        <f t="shared" si="310"/>
        <v/>
      </c>
    </row>
    <row r="4993" spans="2:8" ht="11.25" customHeight="1" x14ac:dyDescent="0.2">
      <c r="B4993" s="91"/>
      <c r="C4993" s="92"/>
      <c r="D4993" s="293" t="str">
        <f t="shared" si="308"/>
        <v/>
      </c>
      <c r="E4993" s="91" t="str">
        <f t="shared" si="311"/>
        <v/>
      </c>
      <c r="F4993" s="295"/>
      <c r="G4993" s="88" t="str">
        <f t="shared" si="309"/>
        <v/>
      </c>
      <c r="H4993" s="88" t="str">
        <f t="shared" si="310"/>
        <v/>
      </c>
    </row>
    <row r="4994" spans="2:8" ht="11.25" customHeight="1" x14ac:dyDescent="0.2">
      <c r="B4994" s="91"/>
      <c r="C4994" s="92"/>
      <c r="D4994" s="293" t="str">
        <f t="shared" si="308"/>
        <v/>
      </c>
      <c r="E4994" s="91" t="str">
        <f t="shared" si="311"/>
        <v/>
      </c>
      <c r="F4994" s="295"/>
      <c r="G4994" s="88" t="str">
        <f t="shared" si="309"/>
        <v/>
      </c>
      <c r="H4994" s="88" t="str">
        <f t="shared" si="310"/>
        <v/>
      </c>
    </row>
    <row r="4995" spans="2:8" ht="11.25" customHeight="1" x14ac:dyDescent="0.2">
      <c r="B4995" s="91"/>
      <c r="C4995" s="92"/>
      <c r="D4995" s="293" t="str">
        <f t="shared" si="308"/>
        <v/>
      </c>
      <c r="E4995" s="91" t="str">
        <f t="shared" si="311"/>
        <v/>
      </c>
      <c r="F4995" s="295"/>
      <c r="G4995" s="88" t="str">
        <f t="shared" si="309"/>
        <v/>
      </c>
      <c r="H4995" s="88" t="str">
        <f t="shared" si="310"/>
        <v/>
      </c>
    </row>
    <row r="4996" spans="2:8" ht="11.25" customHeight="1" x14ac:dyDescent="0.2">
      <c r="B4996" s="91"/>
      <c r="C4996" s="92"/>
      <c r="D4996" s="293" t="str">
        <f t="shared" si="308"/>
        <v/>
      </c>
      <c r="E4996" s="91" t="str">
        <f t="shared" si="311"/>
        <v/>
      </c>
      <c r="F4996" s="295"/>
      <c r="G4996" s="88" t="str">
        <f t="shared" si="309"/>
        <v/>
      </c>
      <c r="H4996" s="88" t="str">
        <f t="shared" si="310"/>
        <v/>
      </c>
    </row>
    <row r="4997" spans="2:8" ht="11.25" customHeight="1" x14ac:dyDescent="0.2">
      <c r="B4997" s="91"/>
      <c r="C4997" s="92"/>
      <c r="D4997" s="293" t="str">
        <f t="shared" si="308"/>
        <v/>
      </c>
      <c r="E4997" s="91" t="str">
        <f t="shared" si="311"/>
        <v/>
      </c>
      <c r="F4997" s="295"/>
      <c r="G4997" s="88" t="str">
        <f t="shared" si="309"/>
        <v/>
      </c>
      <c r="H4997" s="88" t="str">
        <f t="shared" si="310"/>
        <v/>
      </c>
    </row>
    <row r="4998" spans="2:8" ht="11.25" customHeight="1" x14ac:dyDescent="0.2">
      <c r="B4998" s="91"/>
      <c r="C4998" s="92"/>
      <c r="D4998" s="293" t="str">
        <f t="shared" si="308"/>
        <v/>
      </c>
      <c r="E4998" s="91" t="str">
        <f t="shared" si="311"/>
        <v/>
      </c>
      <c r="F4998" s="295"/>
      <c r="G4998" s="88" t="str">
        <f t="shared" si="309"/>
        <v/>
      </c>
      <c r="H4998" s="88" t="str">
        <f t="shared" si="310"/>
        <v/>
      </c>
    </row>
    <row r="4999" spans="2:8" ht="11.25" customHeight="1" x14ac:dyDescent="0.2">
      <c r="B4999" s="91"/>
      <c r="C4999" s="92"/>
      <c r="D4999" s="293" t="str">
        <f t="shared" si="308"/>
        <v/>
      </c>
      <c r="E4999" s="91" t="str">
        <f t="shared" si="311"/>
        <v/>
      </c>
      <c r="F4999" s="295"/>
      <c r="G4999" s="88" t="str">
        <f t="shared" si="309"/>
        <v/>
      </c>
      <c r="H4999" s="88" t="str">
        <f t="shared" si="310"/>
        <v/>
      </c>
    </row>
    <row r="5000" spans="2:8" ht="11.25" customHeight="1" x14ac:dyDescent="0.2">
      <c r="B5000" s="91"/>
      <c r="C5000" s="92"/>
      <c r="D5000" s="293" t="str">
        <f t="shared" si="308"/>
        <v/>
      </c>
      <c r="E5000" s="91" t="str">
        <f t="shared" si="311"/>
        <v/>
      </c>
      <c r="F5000" s="295"/>
      <c r="G5000" s="88" t="str">
        <f t="shared" si="309"/>
        <v/>
      </c>
      <c r="H5000" s="88" t="str">
        <f t="shared" si="310"/>
        <v/>
      </c>
    </row>
    <row r="5001" spans="2:8" ht="11.25" customHeight="1" x14ac:dyDescent="0.2">
      <c r="B5001" s="91"/>
      <c r="C5001" s="92"/>
      <c r="D5001" s="293" t="str">
        <f t="shared" si="308"/>
        <v/>
      </c>
      <c r="E5001" s="91" t="str">
        <f t="shared" si="311"/>
        <v/>
      </c>
      <c r="F5001" s="295"/>
      <c r="G5001" s="88" t="str">
        <f t="shared" si="309"/>
        <v/>
      </c>
      <c r="H5001" s="88" t="str">
        <f t="shared" si="310"/>
        <v/>
      </c>
    </row>
    <row r="5002" spans="2:8" ht="11.25" customHeight="1" x14ac:dyDescent="0.2">
      <c r="B5002" s="91"/>
      <c r="C5002" s="92"/>
      <c r="D5002" s="293" t="str">
        <f t="shared" si="308"/>
        <v/>
      </c>
      <c r="E5002" s="91" t="str">
        <f t="shared" si="311"/>
        <v/>
      </c>
      <c r="F5002" s="295"/>
      <c r="G5002" s="88" t="str">
        <f t="shared" si="309"/>
        <v/>
      </c>
      <c r="H5002" s="88" t="str">
        <f t="shared" si="310"/>
        <v/>
      </c>
    </row>
    <row r="5003" spans="2:8" ht="11.25" customHeight="1" x14ac:dyDescent="0.2">
      <c r="B5003" s="91"/>
      <c r="C5003" s="92"/>
      <c r="D5003" s="293" t="str">
        <f t="shared" si="308"/>
        <v/>
      </c>
      <c r="E5003" s="91" t="str">
        <f t="shared" si="311"/>
        <v/>
      </c>
      <c r="F5003" s="295"/>
      <c r="G5003" s="88" t="str">
        <f t="shared" si="309"/>
        <v/>
      </c>
      <c r="H5003" s="88" t="str">
        <f t="shared" si="310"/>
        <v/>
      </c>
    </row>
    <row r="5004" spans="2:8" ht="11.25" customHeight="1" x14ac:dyDescent="0.2">
      <c r="B5004" s="91"/>
      <c r="C5004" s="92"/>
      <c r="D5004" s="293" t="str">
        <f t="shared" si="308"/>
        <v/>
      </c>
      <c r="E5004" s="91" t="str">
        <f t="shared" si="311"/>
        <v/>
      </c>
      <c r="F5004" s="295"/>
      <c r="G5004" s="88" t="str">
        <f t="shared" si="309"/>
        <v/>
      </c>
      <c r="H5004" s="88" t="str">
        <f t="shared" si="310"/>
        <v/>
      </c>
    </row>
    <row r="5005" spans="2:8" ht="11.25" customHeight="1" x14ac:dyDescent="0.2">
      <c r="B5005" s="91"/>
      <c r="C5005" s="92"/>
      <c r="D5005" s="293" t="str">
        <f t="shared" si="308"/>
        <v/>
      </c>
      <c r="E5005" s="91" t="str">
        <f t="shared" si="311"/>
        <v/>
      </c>
      <c r="F5005" s="295"/>
      <c r="G5005" s="88" t="str">
        <f t="shared" si="309"/>
        <v/>
      </c>
      <c r="H5005" s="88" t="str">
        <f t="shared" si="310"/>
        <v/>
      </c>
    </row>
    <row r="5006" spans="2:8" ht="11.25" customHeight="1" x14ac:dyDescent="0.2">
      <c r="B5006" s="91"/>
      <c r="C5006" s="92"/>
      <c r="D5006" s="293" t="str">
        <f t="shared" si="308"/>
        <v/>
      </c>
      <c r="E5006" s="91" t="str">
        <f t="shared" si="311"/>
        <v/>
      </c>
      <c r="F5006" s="295"/>
      <c r="G5006" s="88" t="str">
        <f t="shared" si="309"/>
        <v/>
      </c>
      <c r="H5006" s="88" t="str">
        <f t="shared" si="310"/>
        <v/>
      </c>
    </row>
    <row r="5007" spans="2:8" ht="11.25" customHeight="1" x14ac:dyDescent="0.2">
      <c r="B5007" s="91"/>
      <c r="C5007" s="92"/>
      <c r="D5007" s="293" t="str">
        <f t="shared" si="308"/>
        <v/>
      </c>
      <c r="E5007" s="91" t="str">
        <f t="shared" si="311"/>
        <v/>
      </c>
      <c r="F5007" s="295"/>
      <c r="G5007" s="88" t="str">
        <f t="shared" si="309"/>
        <v/>
      </c>
      <c r="H5007" s="88" t="str">
        <f t="shared" si="310"/>
        <v/>
      </c>
    </row>
    <row r="5008" spans="2:8" ht="11.25" customHeight="1" x14ac:dyDescent="0.2">
      <c r="B5008" s="91"/>
      <c r="C5008" s="92"/>
      <c r="D5008" s="293" t="str">
        <f t="shared" si="308"/>
        <v/>
      </c>
      <c r="E5008" s="91" t="str">
        <f t="shared" si="311"/>
        <v/>
      </c>
      <c r="F5008" s="295"/>
      <c r="G5008" s="88" t="str">
        <f t="shared" si="309"/>
        <v/>
      </c>
      <c r="H5008" s="88" t="str">
        <f t="shared" si="310"/>
        <v/>
      </c>
    </row>
    <row r="5009" spans="2:8" ht="11.25" customHeight="1" x14ac:dyDescent="0.2">
      <c r="B5009" s="91"/>
      <c r="C5009" s="92"/>
      <c r="D5009" s="293" t="str">
        <f t="shared" si="308"/>
        <v/>
      </c>
      <c r="E5009" s="91" t="str">
        <f t="shared" si="311"/>
        <v/>
      </c>
      <c r="F5009" s="295"/>
      <c r="G5009" s="88" t="str">
        <f t="shared" si="309"/>
        <v/>
      </c>
      <c r="H5009" s="88" t="str">
        <f t="shared" si="310"/>
        <v/>
      </c>
    </row>
    <row r="5010" spans="2:8" ht="11.25" customHeight="1" x14ac:dyDescent="0.2">
      <c r="B5010" s="91"/>
      <c r="C5010" s="92"/>
      <c r="D5010" s="293" t="str">
        <f t="shared" si="308"/>
        <v/>
      </c>
      <c r="E5010" s="91" t="str">
        <f t="shared" si="311"/>
        <v/>
      </c>
      <c r="F5010" s="295"/>
      <c r="G5010" s="88" t="str">
        <f t="shared" si="309"/>
        <v/>
      </c>
      <c r="H5010" s="88" t="str">
        <f t="shared" si="310"/>
        <v/>
      </c>
    </row>
    <row r="5011" spans="2:8" ht="11.25" customHeight="1" x14ac:dyDescent="0.2">
      <c r="B5011" s="91"/>
      <c r="C5011" s="92"/>
      <c r="D5011" s="293" t="str">
        <f t="shared" si="308"/>
        <v/>
      </c>
      <c r="E5011" s="91" t="str">
        <f t="shared" si="311"/>
        <v/>
      </c>
      <c r="F5011" s="295"/>
      <c r="G5011" s="88" t="str">
        <f t="shared" si="309"/>
        <v/>
      </c>
      <c r="H5011" s="88" t="str">
        <f t="shared" si="310"/>
        <v/>
      </c>
    </row>
    <row r="5012" spans="2:8" ht="11.25" customHeight="1" x14ac:dyDescent="0.2">
      <c r="B5012" s="91"/>
      <c r="C5012" s="92"/>
      <c r="D5012" s="293" t="str">
        <f t="shared" si="308"/>
        <v/>
      </c>
      <c r="E5012" s="91" t="str">
        <f t="shared" si="311"/>
        <v/>
      </c>
      <c r="F5012" s="295"/>
      <c r="G5012" s="88" t="str">
        <f t="shared" si="309"/>
        <v/>
      </c>
      <c r="H5012" s="88" t="str">
        <f t="shared" si="310"/>
        <v/>
      </c>
    </row>
    <row r="5013" spans="2:8" ht="11.25" customHeight="1" x14ac:dyDescent="0.2">
      <c r="B5013" s="91"/>
      <c r="C5013" s="92"/>
      <c r="D5013" s="293" t="str">
        <f t="shared" si="308"/>
        <v/>
      </c>
      <c r="E5013" s="91" t="str">
        <f t="shared" si="311"/>
        <v/>
      </c>
      <c r="F5013" s="295"/>
      <c r="G5013" s="88" t="str">
        <f t="shared" si="309"/>
        <v/>
      </c>
      <c r="H5013" s="88" t="str">
        <f t="shared" si="310"/>
        <v/>
      </c>
    </row>
    <row r="5014" spans="2:8" ht="11.25" customHeight="1" x14ac:dyDescent="0.2">
      <c r="B5014" s="91"/>
      <c r="C5014" s="92"/>
      <c r="D5014" s="293" t="str">
        <f t="shared" si="308"/>
        <v/>
      </c>
      <c r="E5014" s="91" t="str">
        <f t="shared" si="311"/>
        <v/>
      </c>
      <c r="F5014" s="295"/>
      <c r="G5014" s="88" t="str">
        <f t="shared" si="309"/>
        <v/>
      </c>
      <c r="H5014" s="88" t="str">
        <f t="shared" si="310"/>
        <v/>
      </c>
    </row>
    <row r="5015" spans="2:8" ht="11.25" customHeight="1" x14ac:dyDescent="0.2">
      <c r="B5015" s="91"/>
      <c r="C5015" s="92"/>
      <c r="D5015" s="293" t="str">
        <f t="shared" si="308"/>
        <v/>
      </c>
      <c r="E5015" s="91" t="str">
        <f t="shared" si="311"/>
        <v/>
      </c>
      <c r="F5015" s="295"/>
      <c r="G5015" s="88" t="str">
        <f t="shared" si="309"/>
        <v/>
      </c>
      <c r="H5015" s="88" t="str">
        <f t="shared" si="310"/>
        <v/>
      </c>
    </row>
    <row r="5016" spans="2:8" ht="11.25" customHeight="1" x14ac:dyDescent="0.2">
      <c r="B5016" s="91"/>
      <c r="C5016" s="92"/>
      <c r="D5016" s="293" t="str">
        <f t="shared" ref="D5016:D5079" si="312">IF($B5016="","","SP_LASTSALEPRICE")</f>
        <v/>
      </c>
      <c r="E5016" s="91" t="str">
        <f t="shared" si="311"/>
        <v/>
      </c>
      <c r="F5016" s="295"/>
      <c r="G5016" s="88" t="str">
        <f t="shared" ref="G5016:G5079" si="313">IF(OR($C5016="",$C5017=""),"",IFERROR((C5016/C5017-1)*100,0))</f>
        <v/>
      </c>
      <c r="H5016" s="88" t="str">
        <f t="shared" ref="H5016:H5079" si="314">IF(OR($F5016="",$F5017=""),"",IFERROR((F5016/F5017-1)*100,0))</f>
        <v/>
      </c>
    </row>
    <row r="5017" spans="2:8" ht="11.25" customHeight="1" x14ac:dyDescent="0.2">
      <c r="B5017" s="91"/>
      <c r="C5017" s="92"/>
      <c r="D5017" s="293" t="str">
        <f t="shared" si="312"/>
        <v/>
      </c>
      <c r="E5017" s="91" t="str">
        <f t="shared" ref="E5017:E5080" si="315">IF($B5017="","",IF(WEEKDAY($B5017,11)=6,$B5017-1,IF(WEEKDAY($B5017,11)=7,$B5017-2,$B5017)))</f>
        <v/>
      </c>
      <c r="F5017" s="295"/>
      <c r="G5017" s="88" t="str">
        <f t="shared" si="313"/>
        <v/>
      </c>
      <c r="H5017" s="88" t="str">
        <f t="shared" si="314"/>
        <v/>
      </c>
    </row>
    <row r="5018" spans="2:8" ht="11.25" customHeight="1" x14ac:dyDescent="0.2">
      <c r="B5018" s="91"/>
      <c r="C5018" s="92"/>
      <c r="D5018" s="293" t="str">
        <f t="shared" si="312"/>
        <v/>
      </c>
      <c r="E5018" s="91" t="str">
        <f t="shared" si="315"/>
        <v/>
      </c>
      <c r="F5018" s="295"/>
      <c r="G5018" s="88" t="str">
        <f t="shared" si="313"/>
        <v/>
      </c>
      <c r="H5018" s="88" t="str">
        <f t="shared" si="314"/>
        <v/>
      </c>
    </row>
    <row r="5019" spans="2:8" ht="11.25" customHeight="1" x14ac:dyDescent="0.2">
      <c r="B5019" s="91"/>
      <c r="C5019" s="92"/>
      <c r="D5019" s="293" t="str">
        <f t="shared" si="312"/>
        <v/>
      </c>
      <c r="E5019" s="91" t="str">
        <f t="shared" si="315"/>
        <v/>
      </c>
      <c r="F5019" s="295"/>
      <c r="G5019" s="88" t="str">
        <f t="shared" si="313"/>
        <v/>
      </c>
      <c r="H5019" s="88" t="str">
        <f t="shared" si="314"/>
        <v/>
      </c>
    </row>
    <row r="5020" spans="2:8" ht="11.25" customHeight="1" x14ac:dyDescent="0.2">
      <c r="B5020" s="91"/>
      <c r="C5020" s="92"/>
      <c r="D5020" s="293" t="str">
        <f t="shared" si="312"/>
        <v/>
      </c>
      <c r="E5020" s="91" t="str">
        <f t="shared" si="315"/>
        <v/>
      </c>
      <c r="F5020" s="295"/>
      <c r="G5020" s="88" t="str">
        <f t="shared" si="313"/>
        <v/>
      </c>
      <c r="H5020" s="88" t="str">
        <f t="shared" si="314"/>
        <v/>
      </c>
    </row>
    <row r="5021" spans="2:8" ht="11.25" customHeight="1" x14ac:dyDescent="0.2">
      <c r="B5021" s="91"/>
      <c r="C5021" s="92"/>
      <c r="D5021" s="293" t="str">
        <f t="shared" si="312"/>
        <v/>
      </c>
      <c r="E5021" s="91" t="str">
        <f t="shared" si="315"/>
        <v/>
      </c>
      <c r="F5021" s="295"/>
      <c r="G5021" s="88" t="str">
        <f t="shared" si="313"/>
        <v/>
      </c>
      <c r="H5021" s="88" t="str">
        <f t="shared" si="314"/>
        <v/>
      </c>
    </row>
    <row r="5022" spans="2:8" ht="11.25" customHeight="1" x14ac:dyDescent="0.2">
      <c r="B5022" s="91"/>
      <c r="C5022" s="92"/>
      <c r="D5022" s="293" t="str">
        <f t="shared" si="312"/>
        <v/>
      </c>
      <c r="E5022" s="91" t="str">
        <f t="shared" si="315"/>
        <v/>
      </c>
      <c r="F5022" s="295"/>
      <c r="G5022" s="88" t="str">
        <f t="shared" si="313"/>
        <v/>
      </c>
      <c r="H5022" s="88" t="str">
        <f t="shared" si="314"/>
        <v/>
      </c>
    </row>
    <row r="5023" spans="2:8" ht="11.25" customHeight="1" x14ac:dyDescent="0.2">
      <c r="B5023" s="91"/>
      <c r="C5023" s="92"/>
      <c r="D5023" s="293" t="str">
        <f t="shared" si="312"/>
        <v/>
      </c>
      <c r="E5023" s="91" t="str">
        <f t="shared" si="315"/>
        <v/>
      </c>
      <c r="F5023" s="295"/>
      <c r="G5023" s="88" t="str">
        <f t="shared" si="313"/>
        <v/>
      </c>
      <c r="H5023" s="88" t="str">
        <f t="shared" si="314"/>
        <v/>
      </c>
    </row>
    <row r="5024" spans="2:8" ht="11.25" customHeight="1" x14ac:dyDescent="0.2">
      <c r="B5024" s="91"/>
      <c r="C5024" s="92"/>
      <c r="D5024" s="293" t="str">
        <f t="shared" si="312"/>
        <v/>
      </c>
      <c r="E5024" s="91" t="str">
        <f t="shared" si="315"/>
        <v/>
      </c>
      <c r="F5024" s="295"/>
      <c r="G5024" s="88" t="str">
        <f t="shared" si="313"/>
        <v/>
      </c>
      <c r="H5024" s="88" t="str">
        <f t="shared" si="314"/>
        <v/>
      </c>
    </row>
    <row r="5025" spans="2:8" ht="11.25" customHeight="1" x14ac:dyDescent="0.2">
      <c r="B5025" s="91"/>
      <c r="C5025" s="92"/>
      <c r="D5025" s="293" t="str">
        <f t="shared" si="312"/>
        <v/>
      </c>
      <c r="E5025" s="91" t="str">
        <f t="shared" si="315"/>
        <v/>
      </c>
      <c r="F5025" s="295"/>
      <c r="G5025" s="88" t="str">
        <f t="shared" si="313"/>
        <v/>
      </c>
      <c r="H5025" s="88" t="str">
        <f t="shared" si="314"/>
        <v/>
      </c>
    </row>
    <row r="5026" spans="2:8" ht="11.25" customHeight="1" x14ac:dyDescent="0.2">
      <c r="B5026" s="91"/>
      <c r="C5026" s="92"/>
      <c r="D5026" s="293" t="str">
        <f t="shared" si="312"/>
        <v/>
      </c>
      <c r="E5026" s="91" t="str">
        <f t="shared" si="315"/>
        <v/>
      </c>
      <c r="F5026" s="295"/>
      <c r="G5026" s="88" t="str">
        <f t="shared" si="313"/>
        <v/>
      </c>
      <c r="H5026" s="88" t="str">
        <f t="shared" si="314"/>
        <v/>
      </c>
    </row>
    <row r="5027" spans="2:8" ht="11.25" customHeight="1" x14ac:dyDescent="0.2">
      <c r="B5027" s="91"/>
      <c r="C5027" s="92"/>
      <c r="D5027" s="293" t="str">
        <f t="shared" si="312"/>
        <v/>
      </c>
      <c r="E5027" s="91" t="str">
        <f t="shared" si="315"/>
        <v/>
      </c>
      <c r="F5027" s="295"/>
      <c r="G5027" s="88" t="str">
        <f t="shared" si="313"/>
        <v/>
      </c>
      <c r="H5027" s="88" t="str">
        <f t="shared" si="314"/>
        <v/>
      </c>
    </row>
    <row r="5028" spans="2:8" ht="11.25" customHeight="1" x14ac:dyDescent="0.2">
      <c r="B5028" s="91"/>
      <c r="C5028" s="92"/>
      <c r="D5028" s="293" t="str">
        <f t="shared" si="312"/>
        <v/>
      </c>
      <c r="E5028" s="91" t="str">
        <f t="shared" si="315"/>
        <v/>
      </c>
      <c r="F5028" s="295"/>
      <c r="G5028" s="88" t="str">
        <f t="shared" si="313"/>
        <v/>
      </c>
      <c r="H5028" s="88" t="str">
        <f t="shared" si="314"/>
        <v/>
      </c>
    </row>
    <row r="5029" spans="2:8" ht="11.25" customHeight="1" x14ac:dyDescent="0.2">
      <c r="B5029" s="91"/>
      <c r="C5029" s="92"/>
      <c r="D5029" s="293" t="str">
        <f t="shared" si="312"/>
        <v/>
      </c>
      <c r="E5029" s="91" t="str">
        <f t="shared" si="315"/>
        <v/>
      </c>
      <c r="F5029" s="295"/>
      <c r="G5029" s="88" t="str">
        <f t="shared" si="313"/>
        <v/>
      </c>
      <c r="H5029" s="88" t="str">
        <f t="shared" si="314"/>
        <v/>
      </c>
    </row>
    <row r="5030" spans="2:8" ht="11.25" customHeight="1" x14ac:dyDescent="0.2">
      <c r="B5030" s="91"/>
      <c r="C5030" s="92"/>
      <c r="D5030" s="293" t="str">
        <f t="shared" si="312"/>
        <v/>
      </c>
      <c r="E5030" s="91" t="str">
        <f t="shared" si="315"/>
        <v/>
      </c>
      <c r="F5030" s="295"/>
      <c r="G5030" s="88" t="str">
        <f t="shared" si="313"/>
        <v/>
      </c>
      <c r="H5030" s="88" t="str">
        <f t="shared" si="314"/>
        <v/>
      </c>
    </row>
    <row r="5031" spans="2:8" ht="11.25" customHeight="1" x14ac:dyDescent="0.2">
      <c r="B5031" s="91"/>
      <c r="C5031" s="92"/>
      <c r="D5031" s="293" t="str">
        <f t="shared" si="312"/>
        <v/>
      </c>
      <c r="E5031" s="91" t="str">
        <f t="shared" si="315"/>
        <v/>
      </c>
      <c r="F5031" s="295"/>
      <c r="G5031" s="88" t="str">
        <f t="shared" si="313"/>
        <v/>
      </c>
      <c r="H5031" s="88" t="str">
        <f t="shared" si="314"/>
        <v/>
      </c>
    </row>
    <row r="5032" spans="2:8" ht="11.25" customHeight="1" x14ac:dyDescent="0.2">
      <c r="B5032" s="91"/>
      <c r="C5032" s="92"/>
      <c r="D5032" s="293" t="str">
        <f t="shared" si="312"/>
        <v/>
      </c>
      <c r="E5032" s="91" t="str">
        <f t="shared" si="315"/>
        <v/>
      </c>
      <c r="F5032" s="295"/>
      <c r="G5032" s="88" t="str">
        <f t="shared" si="313"/>
        <v/>
      </c>
      <c r="H5032" s="88" t="str">
        <f t="shared" si="314"/>
        <v/>
      </c>
    </row>
    <row r="5033" spans="2:8" ht="11.25" customHeight="1" x14ac:dyDescent="0.2">
      <c r="B5033" s="91"/>
      <c r="C5033" s="92"/>
      <c r="D5033" s="293" t="str">
        <f t="shared" si="312"/>
        <v/>
      </c>
      <c r="E5033" s="91" t="str">
        <f t="shared" si="315"/>
        <v/>
      </c>
      <c r="F5033" s="295"/>
      <c r="G5033" s="88" t="str">
        <f t="shared" si="313"/>
        <v/>
      </c>
      <c r="H5033" s="88" t="str">
        <f t="shared" si="314"/>
        <v/>
      </c>
    </row>
    <row r="5034" spans="2:8" ht="11.25" customHeight="1" x14ac:dyDescent="0.2">
      <c r="B5034" s="91"/>
      <c r="C5034" s="92"/>
      <c r="D5034" s="293" t="str">
        <f t="shared" si="312"/>
        <v/>
      </c>
      <c r="E5034" s="91" t="str">
        <f t="shared" si="315"/>
        <v/>
      </c>
      <c r="F5034" s="295"/>
      <c r="G5034" s="88" t="str">
        <f t="shared" si="313"/>
        <v/>
      </c>
      <c r="H5034" s="88" t="str">
        <f t="shared" si="314"/>
        <v/>
      </c>
    </row>
    <row r="5035" spans="2:8" ht="11.25" customHeight="1" x14ac:dyDescent="0.2">
      <c r="B5035" s="91"/>
      <c r="C5035" s="92"/>
      <c r="D5035" s="293" t="str">
        <f t="shared" si="312"/>
        <v/>
      </c>
      <c r="E5035" s="91" t="str">
        <f t="shared" si="315"/>
        <v/>
      </c>
      <c r="F5035" s="295"/>
      <c r="G5035" s="88" t="str">
        <f t="shared" si="313"/>
        <v/>
      </c>
      <c r="H5035" s="88" t="str">
        <f t="shared" si="314"/>
        <v/>
      </c>
    </row>
    <row r="5036" spans="2:8" ht="11.25" customHeight="1" x14ac:dyDescent="0.2">
      <c r="B5036" s="91"/>
      <c r="C5036" s="92"/>
      <c r="D5036" s="293" t="str">
        <f t="shared" si="312"/>
        <v/>
      </c>
      <c r="E5036" s="91" t="str">
        <f t="shared" si="315"/>
        <v/>
      </c>
      <c r="F5036" s="295"/>
      <c r="G5036" s="88" t="str">
        <f t="shared" si="313"/>
        <v/>
      </c>
      <c r="H5036" s="88" t="str">
        <f t="shared" si="314"/>
        <v/>
      </c>
    </row>
    <row r="5037" spans="2:8" ht="11.25" customHeight="1" x14ac:dyDescent="0.2">
      <c r="B5037" s="91"/>
      <c r="C5037" s="92"/>
      <c r="D5037" s="293" t="str">
        <f t="shared" si="312"/>
        <v/>
      </c>
      <c r="E5037" s="91" t="str">
        <f t="shared" si="315"/>
        <v/>
      </c>
      <c r="F5037" s="295"/>
      <c r="G5037" s="88" t="str">
        <f t="shared" si="313"/>
        <v/>
      </c>
      <c r="H5037" s="88" t="str">
        <f t="shared" si="314"/>
        <v/>
      </c>
    </row>
    <row r="5038" spans="2:8" ht="11.25" customHeight="1" x14ac:dyDescent="0.2">
      <c r="B5038" s="91"/>
      <c r="C5038" s="92"/>
      <c r="D5038" s="293" t="str">
        <f t="shared" si="312"/>
        <v/>
      </c>
      <c r="E5038" s="91" t="str">
        <f t="shared" si="315"/>
        <v/>
      </c>
      <c r="F5038" s="295"/>
      <c r="G5038" s="88" t="str">
        <f t="shared" si="313"/>
        <v/>
      </c>
      <c r="H5038" s="88" t="str">
        <f t="shared" si="314"/>
        <v/>
      </c>
    </row>
    <row r="5039" spans="2:8" ht="11.25" customHeight="1" x14ac:dyDescent="0.2">
      <c r="B5039" s="91"/>
      <c r="C5039" s="92"/>
      <c r="D5039" s="293" t="str">
        <f t="shared" si="312"/>
        <v/>
      </c>
      <c r="E5039" s="91" t="str">
        <f t="shared" si="315"/>
        <v/>
      </c>
      <c r="F5039" s="295"/>
      <c r="G5039" s="88" t="str">
        <f t="shared" si="313"/>
        <v/>
      </c>
      <c r="H5039" s="88" t="str">
        <f t="shared" si="314"/>
        <v/>
      </c>
    </row>
    <row r="5040" spans="2:8" ht="11.25" customHeight="1" x14ac:dyDescent="0.2">
      <c r="B5040" s="91"/>
      <c r="C5040" s="92"/>
      <c r="D5040" s="293" t="str">
        <f t="shared" si="312"/>
        <v/>
      </c>
      <c r="E5040" s="91" t="str">
        <f t="shared" si="315"/>
        <v/>
      </c>
      <c r="F5040" s="295"/>
      <c r="G5040" s="88" t="str">
        <f t="shared" si="313"/>
        <v/>
      </c>
      <c r="H5040" s="88" t="str">
        <f t="shared" si="314"/>
        <v/>
      </c>
    </row>
    <row r="5041" spans="2:8" ht="11.25" customHeight="1" x14ac:dyDescent="0.2">
      <c r="B5041" s="91"/>
      <c r="C5041" s="92"/>
      <c r="D5041" s="293" t="str">
        <f t="shared" si="312"/>
        <v/>
      </c>
      <c r="E5041" s="91" t="str">
        <f t="shared" si="315"/>
        <v/>
      </c>
      <c r="F5041" s="295"/>
      <c r="G5041" s="88" t="str">
        <f t="shared" si="313"/>
        <v/>
      </c>
      <c r="H5041" s="88" t="str">
        <f t="shared" si="314"/>
        <v/>
      </c>
    </row>
    <row r="5042" spans="2:8" ht="11.25" customHeight="1" x14ac:dyDescent="0.2">
      <c r="B5042" s="91"/>
      <c r="C5042" s="92"/>
      <c r="D5042" s="293" t="str">
        <f t="shared" si="312"/>
        <v/>
      </c>
      <c r="E5042" s="91" t="str">
        <f t="shared" si="315"/>
        <v/>
      </c>
      <c r="F5042" s="295"/>
      <c r="G5042" s="88" t="str">
        <f t="shared" si="313"/>
        <v/>
      </c>
      <c r="H5042" s="88" t="str">
        <f t="shared" si="314"/>
        <v/>
      </c>
    </row>
    <row r="5043" spans="2:8" ht="11.25" customHeight="1" x14ac:dyDescent="0.2">
      <c r="B5043" s="91"/>
      <c r="C5043" s="92"/>
      <c r="D5043" s="293" t="str">
        <f t="shared" si="312"/>
        <v/>
      </c>
      <c r="E5043" s="91" t="str">
        <f t="shared" si="315"/>
        <v/>
      </c>
      <c r="F5043" s="295"/>
      <c r="G5043" s="88" t="str">
        <f t="shared" si="313"/>
        <v/>
      </c>
      <c r="H5043" s="88" t="str">
        <f t="shared" si="314"/>
        <v/>
      </c>
    </row>
    <row r="5044" spans="2:8" ht="11.25" customHeight="1" x14ac:dyDescent="0.2">
      <c r="B5044" s="91"/>
      <c r="C5044" s="92"/>
      <c r="D5044" s="293" t="str">
        <f t="shared" si="312"/>
        <v/>
      </c>
      <c r="E5044" s="91" t="str">
        <f t="shared" si="315"/>
        <v/>
      </c>
      <c r="F5044" s="295"/>
      <c r="G5044" s="88" t="str">
        <f t="shared" si="313"/>
        <v/>
      </c>
      <c r="H5044" s="88" t="str">
        <f t="shared" si="314"/>
        <v/>
      </c>
    </row>
    <row r="5045" spans="2:8" ht="11.25" customHeight="1" x14ac:dyDescent="0.2">
      <c r="B5045" s="91"/>
      <c r="C5045" s="92"/>
      <c r="D5045" s="293" t="str">
        <f t="shared" si="312"/>
        <v/>
      </c>
      <c r="E5045" s="91" t="str">
        <f t="shared" si="315"/>
        <v/>
      </c>
      <c r="F5045" s="295"/>
      <c r="G5045" s="88" t="str">
        <f t="shared" si="313"/>
        <v/>
      </c>
      <c r="H5045" s="88" t="str">
        <f t="shared" si="314"/>
        <v/>
      </c>
    </row>
    <row r="5046" spans="2:8" ht="11.25" customHeight="1" x14ac:dyDescent="0.2">
      <c r="B5046" s="91"/>
      <c r="C5046" s="92"/>
      <c r="D5046" s="293" t="str">
        <f t="shared" si="312"/>
        <v/>
      </c>
      <c r="E5046" s="91" t="str">
        <f t="shared" si="315"/>
        <v/>
      </c>
      <c r="F5046" s="295"/>
      <c r="G5046" s="88" t="str">
        <f t="shared" si="313"/>
        <v/>
      </c>
      <c r="H5046" s="88" t="str">
        <f t="shared" si="314"/>
        <v/>
      </c>
    </row>
    <row r="5047" spans="2:8" ht="11.25" customHeight="1" x14ac:dyDescent="0.2">
      <c r="B5047" s="91"/>
      <c r="C5047" s="92"/>
      <c r="D5047" s="293" t="str">
        <f t="shared" si="312"/>
        <v/>
      </c>
      <c r="E5047" s="91" t="str">
        <f t="shared" si="315"/>
        <v/>
      </c>
      <c r="F5047" s="295"/>
      <c r="G5047" s="88" t="str">
        <f t="shared" si="313"/>
        <v/>
      </c>
      <c r="H5047" s="88" t="str">
        <f t="shared" si="314"/>
        <v/>
      </c>
    </row>
    <row r="5048" spans="2:8" ht="11.25" customHeight="1" x14ac:dyDescent="0.2">
      <c r="B5048" s="91"/>
      <c r="C5048" s="92"/>
      <c r="D5048" s="293" t="str">
        <f t="shared" si="312"/>
        <v/>
      </c>
      <c r="E5048" s="91" t="str">
        <f t="shared" si="315"/>
        <v/>
      </c>
      <c r="F5048" s="295"/>
      <c r="G5048" s="88" t="str">
        <f t="shared" si="313"/>
        <v/>
      </c>
      <c r="H5048" s="88" t="str">
        <f t="shared" si="314"/>
        <v/>
      </c>
    </row>
    <row r="5049" spans="2:8" ht="11.25" customHeight="1" x14ac:dyDescent="0.2">
      <c r="B5049" s="91"/>
      <c r="C5049" s="92"/>
      <c r="D5049" s="293" t="str">
        <f t="shared" si="312"/>
        <v/>
      </c>
      <c r="E5049" s="91" t="str">
        <f t="shared" si="315"/>
        <v/>
      </c>
      <c r="F5049" s="295"/>
      <c r="G5049" s="88" t="str">
        <f t="shared" si="313"/>
        <v/>
      </c>
      <c r="H5049" s="88" t="str">
        <f t="shared" si="314"/>
        <v/>
      </c>
    </row>
    <row r="5050" spans="2:8" ht="11.25" customHeight="1" x14ac:dyDescent="0.2">
      <c r="B5050" s="91"/>
      <c r="C5050" s="92"/>
      <c r="D5050" s="293" t="str">
        <f t="shared" si="312"/>
        <v/>
      </c>
      <c r="E5050" s="91" t="str">
        <f t="shared" si="315"/>
        <v/>
      </c>
      <c r="F5050" s="295"/>
      <c r="G5050" s="88" t="str">
        <f t="shared" si="313"/>
        <v/>
      </c>
      <c r="H5050" s="88" t="str">
        <f t="shared" si="314"/>
        <v/>
      </c>
    </row>
    <row r="5051" spans="2:8" ht="11.25" customHeight="1" x14ac:dyDescent="0.2">
      <c r="B5051" s="91"/>
      <c r="C5051" s="92"/>
      <c r="D5051" s="293" t="str">
        <f t="shared" si="312"/>
        <v/>
      </c>
      <c r="E5051" s="91" t="str">
        <f t="shared" si="315"/>
        <v/>
      </c>
      <c r="F5051" s="295"/>
      <c r="G5051" s="88" t="str">
        <f t="shared" si="313"/>
        <v/>
      </c>
      <c r="H5051" s="88" t="str">
        <f t="shared" si="314"/>
        <v/>
      </c>
    </row>
    <row r="5052" spans="2:8" ht="11.25" customHeight="1" x14ac:dyDescent="0.2">
      <c r="B5052" s="91"/>
      <c r="C5052" s="92"/>
      <c r="D5052" s="293" t="str">
        <f t="shared" si="312"/>
        <v/>
      </c>
      <c r="E5052" s="91" t="str">
        <f t="shared" si="315"/>
        <v/>
      </c>
      <c r="F5052" s="295"/>
      <c r="G5052" s="88" t="str">
        <f t="shared" si="313"/>
        <v/>
      </c>
      <c r="H5052" s="88" t="str">
        <f t="shared" si="314"/>
        <v/>
      </c>
    </row>
    <row r="5053" spans="2:8" ht="11.25" customHeight="1" x14ac:dyDescent="0.2">
      <c r="B5053" s="91"/>
      <c r="C5053" s="92"/>
      <c r="D5053" s="293" t="str">
        <f t="shared" si="312"/>
        <v/>
      </c>
      <c r="E5053" s="91" t="str">
        <f t="shared" si="315"/>
        <v/>
      </c>
      <c r="F5053" s="295"/>
      <c r="G5053" s="88" t="str">
        <f t="shared" si="313"/>
        <v/>
      </c>
      <c r="H5053" s="88" t="str">
        <f t="shared" si="314"/>
        <v/>
      </c>
    </row>
    <row r="5054" spans="2:8" ht="11.25" customHeight="1" x14ac:dyDescent="0.2">
      <c r="B5054" s="91"/>
      <c r="C5054" s="92"/>
      <c r="D5054" s="293" t="str">
        <f t="shared" si="312"/>
        <v/>
      </c>
      <c r="E5054" s="91" t="str">
        <f t="shared" si="315"/>
        <v/>
      </c>
      <c r="F5054" s="295"/>
      <c r="G5054" s="88" t="str">
        <f t="shared" si="313"/>
        <v/>
      </c>
      <c r="H5054" s="88" t="str">
        <f t="shared" si="314"/>
        <v/>
      </c>
    </row>
    <row r="5055" spans="2:8" ht="11.25" customHeight="1" x14ac:dyDescent="0.2">
      <c r="B5055" s="91"/>
      <c r="C5055" s="92"/>
      <c r="D5055" s="293" t="str">
        <f t="shared" si="312"/>
        <v/>
      </c>
      <c r="E5055" s="91" t="str">
        <f t="shared" si="315"/>
        <v/>
      </c>
      <c r="F5055" s="295"/>
      <c r="G5055" s="88" t="str">
        <f t="shared" si="313"/>
        <v/>
      </c>
      <c r="H5055" s="88" t="str">
        <f t="shared" si="314"/>
        <v/>
      </c>
    </row>
    <row r="5056" spans="2:8" ht="11.25" customHeight="1" x14ac:dyDescent="0.2">
      <c r="B5056" s="91"/>
      <c r="C5056" s="92"/>
      <c r="D5056" s="293" t="str">
        <f t="shared" si="312"/>
        <v/>
      </c>
      <c r="E5056" s="91" t="str">
        <f t="shared" si="315"/>
        <v/>
      </c>
      <c r="F5056" s="295"/>
      <c r="G5056" s="88" t="str">
        <f t="shared" si="313"/>
        <v/>
      </c>
      <c r="H5056" s="88" t="str">
        <f t="shared" si="314"/>
        <v/>
      </c>
    </row>
    <row r="5057" spans="2:8" ht="11.25" customHeight="1" x14ac:dyDescent="0.2">
      <c r="B5057" s="91"/>
      <c r="C5057" s="92"/>
      <c r="D5057" s="293" t="str">
        <f t="shared" si="312"/>
        <v/>
      </c>
      <c r="E5057" s="91" t="str">
        <f t="shared" si="315"/>
        <v/>
      </c>
      <c r="F5057" s="295"/>
      <c r="G5057" s="88" t="str">
        <f t="shared" si="313"/>
        <v/>
      </c>
      <c r="H5057" s="88" t="str">
        <f t="shared" si="314"/>
        <v/>
      </c>
    </row>
    <row r="5058" spans="2:8" ht="11.25" customHeight="1" x14ac:dyDescent="0.2">
      <c r="B5058" s="91"/>
      <c r="C5058" s="92"/>
      <c r="D5058" s="293" t="str">
        <f t="shared" si="312"/>
        <v/>
      </c>
      <c r="E5058" s="91" t="str">
        <f t="shared" si="315"/>
        <v/>
      </c>
      <c r="F5058" s="295"/>
      <c r="G5058" s="88" t="str">
        <f t="shared" si="313"/>
        <v/>
      </c>
      <c r="H5058" s="88" t="str">
        <f t="shared" si="314"/>
        <v/>
      </c>
    </row>
    <row r="5059" spans="2:8" ht="11.25" customHeight="1" x14ac:dyDescent="0.2">
      <c r="B5059" s="91"/>
      <c r="C5059" s="92"/>
      <c r="D5059" s="293" t="str">
        <f t="shared" si="312"/>
        <v/>
      </c>
      <c r="E5059" s="91" t="str">
        <f t="shared" si="315"/>
        <v/>
      </c>
      <c r="F5059" s="295"/>
      <c r="G5059" s="88" t="str">
        <f t="shared" si="313"/>
        <v/>
      </c>
      <c r="H5059" s="88" t="str">
        <f t="shared" si="314"/>
        <v/>
      </c>
    </row>
    <row r="5060" spans="2:8" ht="11.25" customHeight="1" x14ac:dyDescent="0.2">
      <c r="B5060" s="91"/>
      <c r="C5060" s="92"/>
      <c r="D5060" s="293" t="str">
        <f t="shared" si="312"/>
        <v/>
      </c>
      <c r="E5060" s="91" t="str">
        <f t="shared" si="315"/>
        <v/>
      </c>
      <c r="F5060" s="295"/>
      <c r="G5060" s="88" t="str">
        <f t="shared" si="313"/>
        <v/>
      </c>
      <c r="H5060" s="88" t="str">
        <f t="shared" si="314"/>
        <v/>
      </c>
    </row>
    <row r="5061" spans="2:8" ht="11.25" customHeight="1" x14ac:dyDescent="0.2">
      <c r="B5061" s="91"/>
      <c r="C5061" s="92"/>
      <c r="D5061" s="293" t="str">
        <f t="shared" si="312"/>
        <v/>
      </c>
      <c r="E5061" s="91" t="str">
        <f t="shared" si="315"/>
        <v/>
      </c>
      <c r="F5061" s="295"/>
      <c r="G5061" s="88" t="str">
        <f t="shared" si="313"/>
        <v/>
      </c>
      <c r="H5061" s="88" t="str">
        <f t="shared" si="314"/>
        <v/>
      </c>
    </row>
    <row r="5062" spans="2:8" ht="11.25" customHeight="1" x14ac:dyDescent="0.2">
      <c r="B5062" s="91"/>
      <c r="C5062" s="92"/>
      <c r="D5062" s="293" t="str">
        <f t="shared" si="312"/>
        <v/>
      </c>
      <c r="E5062" s="91" t="str">
        <f t="shared" si="315"/>
        <v/>
      </c>
      <c r="F5062" s="295"/>
      <c r="G5062" s="88" t="str">
        <f t="shared" si="313"/>
        <v/>
      </c>
      <c r="H5062" s="88" t="str">
        <f t="shared" si="314"/>
        <v/>
      </c>
    </row>
    <row r="5063" spans="2:8" ht="11.25" customHeight="1" x14ac:dyDescent="0.2">
      <c r="B5063" s="91"/>
      <c r="C5063" s="92"/>
      <c r="D5063" s="293" t="str">
        <f t="shared" si="312"/>
        <v/>
      </c>
      <c r="E5063" s="91" t="str">
        <f t="shared" si="315"/>
        <v/>
      </c>
      <c r="F5063" s="295"/>
      <c r="G5063" s="88" t="str">
        <f t="shared" si="313"/>
        <v/>
      </c>
      <c r="H5063" s="88" t="str">
        <f t="shared" si="314"/>
        <v/>
      </c>
    </row>
    <row r="5064" spans="2:8" ht="11.25" customHeight="1" x14ac:dyDescent="0.2">
      <c r="B5064" s="91"/>
      <c r="C5064" s="92"/>
      <c r="D5064" s="293" t="str">
        <f t="shared" si="312"/>
        <v/>
      </c>
      <c r="E5064" s="91" t="str">
        <f t="shared" si="315"/>
        <v/>
      </c>
      <c r="F5064" s="295"/>
      <c r="G5064" s="88" t="str">
        <f t="shared" si="313"/>
        <v/>
      </c>
      <c r="H5064" s="88" t="str">
        <f t="shared" si="314"/>
        <v/>
      </c>
    </row>
    <row r="5065" spans="2:8" ht="11.25" customHeight="1" x14ac:dyDescent="0.2">
      <c r="B5065" s="91"/>
      <c r="C5065" s="92"/>
      <c r="D5065" s="293" t="str">
        <f t="shared" si="312"/>
        <v/>
      </c>
      <c r="E5065" s="91" t="str">
        <f t="shared" si="315"/>
        <v/>
      </c>
      <c r="F5065" s="295"/>
      <c r="G5065" s="88" t="str">
        <f t="shared" si="313"/>
        <v/>
      </c>
      <c r="H5065" s="88" t="str">
        <f t="shared" si="314"/>
        <v/>
      </c>
    </row>
    <row r="5066" spans="2:8" ht="11.25" customHeight="1" x14ac:dyDescent="0.2">
      <c r="B5066" s="91"/>
      <c r="C5066" s="92"/>
      <c r="D5066" s="293" t="str">
        <f t="shared" si="312"/>
        <v/>
      </c>
      <c r="E5066" s="91" t="str">
        <f t="shared" si="315"/>
        <v/>
      </c>
      <c r="F5066" s="295"/>
      <c r="G5066" s="88" t="str">
        <f t="shared" si="313"/>
        <v/>
      </c>
      <c r="H5066" s="88" t="str">
        <f t="shared" si="314"/>
        <v/>
      </c>
    </row>
    <row r="5067" spans="2:8" ht="11.25" customHeight="1" x14ac:dyDescent="0.2">
      <c r="B5067" s="91"/>
      <c r="C5067" s="92"/>
      <c r="D5067" s="293" t="str">
        <f t="shared" si="312"/>
        <v/>
      </c>
      <c r="E5067" s="91" t="str">
        <f t="shared" si="315"/>
        <v/>
      </c>
      <c r="F5067" s="295"/>
      <c r="G5067" s="88" t="str">
        <f t="shared" si="313"/>
        <v/>
      </c>
      <c r="H5067" s="88" t="str">
        <f t="shared" si="314"/>
        <v/>
      </c>
    </row>
    <row r="5068" spans="2:8" ht="11.25" customHeight="1" x14ac:dyDescent="0.2">
      <c r="B5068" s="91"/>
      <c r="C5068" s="92"/>
      <c r="D5068" s="293" t="str">
        <f t="shared" si="312"/>
        <v/>
      </c>
      <c r="E5068" s="91" t="str">
        <f t="shared" si="315"/>
        <v/>
      </c>
      <c r="F5068" s="295"/>
      <c r="G5068" s="88" t="str">
        <f t="shared" si="313"/>
        <v/>
      </c>
      <c r="H5068" s="88" t="str">
        <f t="shared" si="314"/>
        <v/>
      </c>
    </row>
    <row r="5069" spans="2:8" ht="11.25" customHeight="1" x14ac:dyDescent="0.2">
      <c r="B5069" s="91"/>
      <c r="C5069" s="92"/>
      <c r="D5069" s="293" t="str">
        <f t="shared" si="312"/>
        <v/>
      </c>
      <c r="E5069" s="91" t="str">
        <f t="shared" si="315"/>
        <v/>
      </c>
      <c r="F5069" s="295"/>
      <c r="G5069" s="88" t="str">
        <f t="shared" si="313"/>
        <v/>
      </c>
      <c r="H5069" s="88" t="str">
        <f t="shared" si="314"/>
        <v/>
      </c>
    </row>
    <row r="5070" spans="2:8" ht="11.25" customHeight="1" x14ac:dyDescent="0.2">
      <c r="B5070" s="91"/>
      <c r="C5070" s="92"/>
      <c r="D5070" s="293" t="str">
        <f t="shared" si="312"/>
        <v/>
      </c>
      <c r="E5070" s="91" t="str">
        <f t="shared" si="315"/>
        <v/>
      </c>
      <c r="F5070" s="295"/>
      <c r="G5070" s="88" t="str">
        <f t="shared" si="313"/>
        <v/>
      </c>
      <c r="H5070" s="88" t="str">
        <f t="shared" si="314"/>
        <v/>
      </c>
    </row>
    <row r="5071" spans="2:8" ht="11.25" customHeight="1" x14ac:dyDescent="0.2">
      <c r="B5071" s="91"/>
      <c r="C5071" s="92"/>
      <c r="D5071" s="293" t="str">
        <f t="shared" si="312"/>
        <v/>
      </c>
      <c r="E5071" s="91" t="str">
        <f t="shared" si="315"/>
        <v/>
      </c>
      <c r="F5071" s="295"/>
      <c r="G5071" s="88" t="str">
        <f t="shared" si="313"/>
        <v/>
      </c>
      <c r="H5071" s="88" t="str">
        <f t="shared" si="314"/>
        <v/>
      </c>
    </row>
    <row r="5072" spans="2:8" ht="11.25" customHeight="1" x14ac:dyDescent="0.2">
      <c r="B5072" s="91"/>
      <c r="C5072" s="92"/>
      <c r="D5072" s="293" t="str">
        <f t="shared" si="312"/>
        <v/>
      </c>
      <c r="E5072" s="91" t="str">
        <f t="shared" si="315"/>
        <v/>
      </c>
      <c r="F5072" s="295"/>
      <c r="G5072" s="88" t="str">
        <f t="shared" si="313"/>
        <v/>
      </c>
      <c r="H5072" s="88" t="str">
        <f t="shared" si="314"/>
        <v/>
      </c>
    </row>
    <row r="5073" spans="2:8" ht="11.25" customHeight="1" x14ac:dyDescent="0.2">
      <c r="B5073" s="91"/>
      <c r="C5073" s="92"/>
      <c r="D5073" s="293" t="str">
        <f t="shared" si="312"/>
        <v/>
      </c>
      <c r="E5073" s="91" t="str">
        <f t="shared" si="315"/>
        <v/>
      </c>
      <c r="F5073" s="295"/>
      <c r="G5073" s="88" t="str">
        <f t="shared" si="313"/>
        <v/>
      </c>
      <c r="H5073" s="88" t="str">
        <f t="shared" si="314"/>
        <v/>
      </c>
    </row>
    <row r="5074" spans="2:8" ht="11.25" customHeight="1" x14ac:dyDescent="0.2">
      <c r="B5074" s="91"/>
      <c r="C5074" s="92"/>
      <c r="D5074" s="293" t="str">
        <f t="shared" si="312"/>
        <v/>
      </c>
      <c r="E5074" s="91" t="str">
        <f t="shared" si="315"/>
        <v/>
      </c>
      <c r="F5074" s="295"/>
      <c r="G5074" s="88" t="str">
        <f t="shared" si="313"/>
        <v/>
      </c>
      <c r="H5074" s="88" t="str">
        <f t="shared" si="314"/>
        <v/>
      </c>
    </row>
    <row r="5075" spans="2:8" ht="11.25" customHeight="1" x14ac:dyDescent="0.2">
      <c r="B5075" s="91"/>
      <c r="C5075" s="92"/>
      <c r="D5075" s="293" t="str">
        <f t="shared" si="312"/>
        <v/>
      </c>
      <c r="E5075" s="91" t="str">
        <f t="shared" si="315"/>
        <v/>
      </c>
      <c r="F5075" s="295"/>
      <c r="G5075" s="88" t="str">
        <f t="shared" si="313"/>
        <v/>
      </c>
      <c r="H5075" s="88" t="str">
        <f t="shared" si="314"/>
        <v/>
      </c>
    </row>
    <row r="5076" spans="2:8" ht="11.25" customHeight="1" x14ac:dyDescent="0.2">
      <c r="B5076" s="91"/>
      <c r="C5076" s="92"/>
      <c r="D5076" s="293" t="str">
        <f t="shared" si="312"/>
        <v/>
      </c>
      <c r="E5076" s="91" t="str">
        <f t="shared" si="315"/>
        <v/>
      </c>
      <c r="F5076" s="295"/>
      <c r="G5076" s="88" t="str">
        <f t="shared" si="313"/>
        <v/>
      </c>
      <c r="H5076" s="88" t="str">
        <f t="shared" si="314"/>
        <v/>
      </c>
    </row>
    <row r="5077" spans="2:8" ht="11.25" customHeight="1" x14ac:dyDescent="0.2">
      <c r="B5077" s="91"/>
      <c r="C5077" s="92"/>
      <c r="D5077" s="293" t="str">
        <f t="shared" si="312"/>
        <v/>
      </c>
      <c r="E5077" s="91" t="str">
        <f t="shared" si="315"/>
        <v/>
      </c>
      <c r="F5077" s="295"/>
      <c r="G5077" s="88" t="str">
        <f t="shared" si="313"/>
        <v/>
      </c>
      <c r="H5077" s="88" t="str">
        <f t="shared" si="314"/>
        <v/>
      </c>
    </row>
    <row r="5078" spans="2:8" ht="11.25" customHeight="1" x14ac:dyDescent="0.2">
      <c r="B5078" s="91"/>
      <c r="C5078" s="92"/>
      <c r="D5078" s="293" t="str">
        <f t="shared" si="312"/>
        <v/>
      </c>
      <c r="E5078" s="91" t="str">
        <f t="shared" si="315"/>
        <v/>
      </c>
      <c r="F5078" s="295"/>
      <c r="G5078" s="88" t="str">
        <f t="shared" si="313"/>
        <v/>
      </c>
      <c r="H5078" s="88" t="str">
        <f t="shared" si="314"/>
        <v/>
      </c>
    </row>
    <row r="5079" spans="2:8" ht="11.25" customHeight="1" x14ac:dyDescent="0.2">
      <c r="B5079" s="91"/>
      <c r="C5079" s="92"/>
      <c r="D5079" s="293" t="str">
        <f t="shared" si="312"/>
        <v/>
      </c>
      <c r="E5079" s="91" t="str">
        <f t="shared" si="315"/>
        <v/>
      </c>
      <c r="F5079" s="295"/>
      <c r="G5079" s="88" t="str">
        <f t="shared" si="313"/>
        <v/>
      </c>
      <c r="H5079" s="88" t="str">
        <f t="shared" si="314"/>
        <v/>
      </c>
    </row>
    <row r="5080" spans="2:8" ht="11.25" customHeight="1" x14ac:dyDescent="0.2">
      <c r="B5080" s="91"/>
      <c r="C5080" s="92"/>
      <c r="D5080" s="293" t="str">
        <f t="shared" ref="D5080:D5143" si="316">IF($B5080="","","SP_LASTSALEPRICE")</f>
        <v/>
      </c>
      <c r="E5080" s="91" t="str">
        <f t="shared" si="315"/>
        <v/>
      </c>
      <c r="F5080" s="295"/>
      <c r="G5080" s="88" t="str">
        <f t="shared" ref="G5080:G5143" si="317">IF(OR($C5080="",$C5081=""),"",IFERROR((C5080/C5081-1)*100,0))</f>
        <v/>
      </c>
      <c r="H5080" s="88" t="str">
        <f t="shared" ref="H5080:H5143" si="318">IF(OR($F5080="",$F5081=""),"",IFERROR((F5080/F5081-1)*100,0))</f>
        <v/>
      </c>
    </row>
    <row r="5081" spans="2:8" ht="11.25" customHeight="1" x14ac:dyDescent="0.2">
      <c r="B5081" s="91"/>
      <c r="C5081" s="92"/>
      <c r="D5081" s="293" t="str">
        <f t="shared" si="316"/>
        <v/>
      </c>
      <c r="E5081" s="91" t="str">
        <f t="shared" ref="E5081:E5144" si="319">IF($B5081="","",IF(WEEKDAY($B5081,11)=6,$B5081-1,IF(WEEKDAY($B5081,11)=7,$B5081-2,$B5081)))</f>
        <v/>
      </c>
      <c r="F5081" s="295"/>
      <c r="G5081" s="88" t="str">
        <f t="shared" si="317"/>
        <v/>
      </c>
      <c r="H5081" s="88" t="str">
        <f t="shared" si="318"/>
        <v/>
      </c>
    </row>
    <row r="5082" spans="2:8" ht="11.25" customHeight="1" x14ac:dyDescent="0.2">
      <c r="B5082" s="91"/>
      <c r="C5082" s="92"/>
      <c r="D5082" s="293" t="str">
        <f t="shared" si="316"/>
        <v/>
      </c>
      <c r="E5082" s="91" t="str">
        <f t="shared" si="319"/>
        <v/>
      </c>
      <c r="F5082" s="295"/>
      <c r="G5082" s="88" t="str">
        <f t="shared" si="317"/>
        <v/>
      </c>
      <c r="H5082" s="88" t="str">
        <f t="shared" si="318"/>
        <v/>
      </c>
    </row>
    <row r="5083" spans="2:8" ht="11.25" customHeight="1" x14ac:dyDescent="0.2">
      <c r="B5083" s="91"/>
      <c r="C5083" s="92"/>
      <c r="D5083" s="293" t="str">
        <f t="shared" si="316"/>
        <v/>
      </c>
      <c r="E5083" s="91" t="str">
        <f t="shared" si="319"/>
        <v/>
      </c>
      <c r="F5083" s="295"/>
      <c r="G5083" s="88" t="str">
        <f t="shared" si="317"/>
        <v/>
      </c>
      <c r="H5083" s="88" t="str">
        <f t="shared" si="318"/>
        <v/>
      </c>
    </row>
    <row r="5084" spans="2:8" ht="11.25" customHeight="1" x14ac:dyDescent="0.2">
      <c r="B5084" s="91"/>
      <c r="C5084" s="92"/>
      <c r="D5084" s="293" t="str">
        <f t="shared" si="316"/>
        <v/>
      </c>
      <c r="E5084" s="91" t="str">
        <f t="shared" si="319"/>
        <v/>
      </c>
      <c r="F5084" s="295"/>
      <c r="G5084" s="88" t="str">
        <f t="shared" si="317"/>
        <v/>
      </c>
      <c r="H5084" s="88" t="str">
        <f t="shared" si="318"/>
        <v/>
      </c>
    </row>
    <row r="5085" spans="2:8" ht="11.25" customHeight="1" x14ac:dyDescent="0.2">
      <c r="B5085" s="91"/>
      <c r="C5085" s="92"/>
      <c r="D5085" s="293" t="str">
        <f t="shared" si="316"/>
        <v/>
      </c>
      <c r="E5085" s="91" t="str">
        <f t="shared" si="319"/>
        <v/>
      </c>
      <c r="F5085" s="295"/>
      <c r="G5085" s="88" t="str">
        <f t="shared" si="317"/>
        <v/>
      </c>
      <c r="H5085" s="88" t="str">
        <f t="shared" si="318"/>
        <v/>
      </c>
    </row>
    <row r="5086" spans="2:8" ht="11.25" customHeight="1" x14ac:dyDescent="0.2">
      <c r="B5086" s="91"/>
      <c r="C5086" s="92"/>
      <c r="D5086" s="293" t="str">
        <f t="shared" si="316"/>
        <v/>
      </c>
      <c r="E5086" s="91" t="str">
        <f t="shared" si="319"/>
        <v/>
      </c>
      <c r="F5086" s="295"/>
      <c r="G5086" s="88" t="str">
        <f t="shared" si="317"/>
        <v/>
      </c>
      <c r="H5086" s="88" t="str">
        <f t="shared" si="318"/>
        <v/>
      </c>
    </row>
    <row r="5087" spans="2:8" ht="11.25" customHeight="1" x14ac:dyDescent="0.2">
      <c r="B5087" s="91"/>
      <c r="C5087" s="92"/>
      <c r="D5087" s="293" t="str">
        <f t="shared" si="316"/>
        <v/>
      </c>
      <c r="E5087" s="91" t="str">
        <f t="shared" si="319"/>
        <v/>
      </c>
      <c r="F5087" s="295"/>
      <c r="G5087" s="88" t="str">
        <f t="shared" si="317"/>
        <v/>
      </c>
      <c r="H5087" s="88" t="str">
        <f t="shared" si="318"/>
        <v/>
      </c>
    </row>
    <row r="5088" spans="2:8" ht="11.25" customHeight="1" x14ac:dyDescent="0.2">
      <c r="B5088" s="91"/>
      <c r="C5088" s="92"/>
      <c r="D5088" s="293" t="str">
        <f t="shared" si="316"/>
        <v/>
      </c>
      <c r="E5088" s="91" t="str">
        <f t="shared" si="319"/>
        <v/>
      </c>
      <c r="F5088" s="295"/>
      <c r="G5088" s="88" t="str">
        <f t="shared" si="317"/>
        <v/>
      </c>
      <c r="H5088" s="88" t="str">
        <f t="shared" si="318"/>
        <v/>
      </c>
    </row>
    <row r="5089" spans="2:8" ht="11.25" customHeight="1" x14ac:dyDescent="0.2">
      <c r="B5089" s="91"/>
      <c r="C5089" s="92"/>
      <c r="D5089" s="293" t="str">
        <f t="shared" si="316"/>
        <v/>
      </c>
      <c r="E5089" s="91" t="str">
        <f t="shared" si="319"/>
        <v/>
      </c>
      <c r="F5089" s="295"/>
      <c r="G5089" s="88" t="str">
        <f t="shared" si="317"/>
        <v/>
      </c>
      <c r="H5089" s="88" t="str">
        <f t="shared" si="318"/>
        <v/>
      </c>
    </row>
    <row r="5090" spans="2:8" ht="11.25" customHeight="1" x14ac:dyDescent="0.2">
      <c r="B5090" s="91"/>
      <c r="C5090" s="92"/>
      <c r="D5090" s="293" t="str">
        <f t="shared" si="316"/>
        <v/>
      </c>
      <c r="E5090" s="91" t="str">
        <f t="shared" si="319"/>
        <v/>
      </c>
      <c r="F5090" s="295"/>
      <c r="G5090" s="88" t="str">
        <f t="shared" si="317"/>
        <v/>
      </c>
      <c r="H5090" s="88" t="str">
        <f t="shared" si="318"/>
        <v/>
      </c>
    </row>
    <row r="5091" spans="2:8" ht="11.25" customHeight="1" x14ac:dyDescent="0.2">
      <c r="B5091" s="91"/>
      <c r="C5091" s="92"/>
      <c r="D5091" s="293" t="str">
        <f t="shared" si="316"/>
        <v/>
      </c>
      <c r="E5091" s="91" t="str">
        <f t="shared" si="319"/>
        <v/>
      </c>
      <c r="F5091" s="295"/>
      <c r="G5091" s="88" t="str">
        <f t="shared" si="317"/>
        <v/>
      </c>
      <c r="H5091" s="88" t="str">
        <f t="shared" si="318"/>
        <v/>
      </c>
    </row>
    <row r="5092" spans="2:8" ht="11.25" customHeight="1" x14ac:dyDescent="0.2">
      <c r="B5092" s="91"/>
      <c r="C5092" s="92"/>
      <c r="D5092" s="293" t="str">
        <f t="shared" si="316"/>
        <v/>
      </c>
      <c r="E5092" s="91" t="str">
        <f t="shared" si="319"/>
        <v/>
      </c>
      <c r="F5092" s="295"/>
      <c r="G5092" s="88" t="str">
        <f t="shared" si="317"/>
        <v/>
      </c>
      <c r="H5092" s="88" t="str">
        <f t="shared" si="318"/>
        <v/>
      </c>
    </row>
    <row r="5093" spans="2:8" ht="11.25" customHeight="1" x14ac:dyDescent="0.2">
      <c r="B5093" s="91"/>
      <c r="C5093" s="92"/>
      <c r="D5093" s="293" t="str">
        <f t="shared" si="316"/>
        <v/>
      </c>
      <c r="E5093" s="91" t="str">
        <f t="shared" si="319"/>
        <v/>
      </c>
      <c r="F5093" s="295"/>
      <c r="G5093" s="88" t="str">
        <f t="shared" si="317"/>
        <v/>
      </c>
      <c r="H5093" s="88" t="str">
        <f t="shared" si="318"/>
        <v/>
      </c>
    </row>
    <row r="5094" spans="2:8" ht="11.25" customHeight="1" x14ac:dyDescent="0.2">
      <c r="B5094" s="91"/>
      <c r="C5094" s="92"/>
      <c r="D5094" s="293" t="str">
        <f t="shared" si="316"/>
        <v/>
      </c>
      <c r="E5094" s="91" t="str">
        <f t="shared" si="319"/>
        <v/>
      </c>
      <c r="F5094" s="295"/>
      <c r="G5094" s="88" t="str">
        <f t="shared" si="317"/>
        <v/>
      </c>
      <c r="H5094" s="88" t="str">
        <f t="shared" si="318"/>
        <v/>
      </c>
    </row>
    <row r="5095" spans="2:8" ht="11.25" customHeight="1" x14ac:dyDescent="0.2">
      <c r="B5095" s="91"/>
      <c r="C5095" s="92"/>
      <c r="D5095" s="293" t="str">
        <f t="shared" si="316"/>
        <v/>
      </c>
      <c r="E5095" s="91" t="str">
        <f t="shared" si="319"/>
        <v/>
      </c>
      <c r="F5095" s="295"/>
      <c r="G5095" s="88" t="str">
        <f t="shared" si="317"/>
        <v/>
      </c>
      <c r="H5095" s="88" t="str">
        <f t="shared" si="318"/>
        <v/>
      </c>
    </row>
    <row r="5096" spans="2:8" ht="11.25" customHeight="1" x14ac:dyDescent="0.2">
      <c r="B5096" s="91"/>
      <c r="C5096" s="92"/>
      <c r="D5096" s="293" t="str">
        <f t="shared" si="316"/>
        <v/>
      </c>
      <c r="E5096" s="91" t="str">
        <f t="shared" si="319"/>
        <v/>
      </c>
      <c r="F5096" s="295"/>
      <c r="G5096" s="88" t="str">
        <f t="shared" si="317"/>
        <v/>
      </c>
      <c r="H5096" s="88" t="str">
        <f t="shared" si="318"/>
        <v/>
      </c>
    </row>
    <row r="5097" spans="2:8" ht="11.25" customHeight="1" x14ac:dyDescent="0.2">
      <c r="B5097" s="91"/>
      <c r="C5097" s="92"/>
      <c r="D5097" s="293" t="str">
        <f t="shared" si="316"/>
        <v/>
      </c>
      <c r="E5097" s="91" t="str">
        <f t="shared" si="319"/>
        <v/>
      </c>
      <c r="F5097" s="295"/>
      <c r="G5097" s="88" t="str">
        <f t="shared" si="317"/>
        <v/>
      </c>
      <c r="H5097" s="88" t="str">
        <f t="shared" si="318"/>
        <v/>
      </c>
    </row>
    <row r="5098" spans="2:8" ht="11.25" customHeight="1" x14ac:dyDescent="0.2">
      <c r="B5098" s="91"/>
      <c r="C5098" s="92"/>
      <c r="D5098" s="293" t="str">
        <f t="shared" si="316"/>
        <v/>
      </c>
      <c r="E5098" s="91" t="str">
        <f t="shared" si="319"/>
        <v/>
      </c>
      <c r="F5098" s="295"/>
      <c r="G5098" s="88" t="str">
        <f t="shared" si="317"/>
        <v/>
      </c>
      <c r="H5098" s="88" t="str">
        <f t="shared" si="318"/>
        <v/>
      </c>
    </row>
    <row r="5099" spans="2:8" ht="11.25" customHeight="1" x14ac:dyDescent="0.2">
      <c r="B5099" s="91"/>
      <c r="C5099" s="92"/>
      <c r="D5099" s="293" t="str">
        <f t="shared" si="316"/>
        <v/>
      </c>
      <c r="E5099" s="91" t="str">
        <f t="shared" si="319"/>
        <v/>
      </c>
      <c r="F5099" s="295"/>
      <c r="G5099" s="88" t="str">
        <f t="shared" si="317"/>
        <v/>
      </c>
      <c r="H5099" s="88" t="str">
        <f t="shared" si="318"/>
        <v/>
      </c>
    </row>
    <row r="5100" spans="2:8" ht="11.25" customHeight="1" x14ac:dyDescent="0.2">
      <c r="B5100" s="91"/>
      <c r="C5100" s="92"/>
      <c r="D5100" s="293" t="str">
        <f t="shared" si="316"/>
        <v/>
      </c>
      <c r="E5100" s="91" t="str">
        <f t="shared" si="319"/>
        <v/>
      </c>
      <c r="F5100" s="295"/>
      <c r="G5100" s="88" t="str">
        <f t="shared" si="317"/>
        <v/>
      </c>
      <c r="H5100" s="88" t="str">
        <f t="shared" si="318"/>
        <v/>
      </c>
    </row>
    <row r="5101" spans="2:8" ht="11.25" customHeight="1" x14ac:dyDescent="0.2">
      <c r="B5101" s="91"/>
      <c r="C5101" s="92"/>
      <c r="D5101" s="293" t="str">
        <f t="shared" si="316"/>
        <v/>
      </c>
      <c r="E5101" s="91" t="str">
        <f t="shared" si="319"/>
        <v/>
      </c>
      <c r="F5101" s="295"/>
      <c r="G5101" s="88" t="str">
        <f t="shared" si="317"/>
        <v/>
      </c>
      <c r="H5101" s="88" t="str">
        <f t="shared" si="318"/>
        <v/>
      </c>
    </row>
    <row r="5102" spans="2:8" ht="11.25" customHeight="1" x14ac:dyDescent="0.2">
      <c r="B5102" s="91"/>
      <c r="C5102" s="92"/>
      <c r="D5102" s="293" t="str">
        <f t="shared" si="316"/>
        <v/>
      </c>
      <c r="E5102" s="91" t="str">
        <f t="shared" si="319"/>
        <v/>
      </c>
      <c r="F5102" s="295"/>
      <c r="G5102" s="88" t="str">
        <f t="shared" si="317"/>
        <v/>
      </c>
      <c r="H5102" s="88" t="str">
        <f t="shared" si="318"/>
        <v/>
      </c>
    </row>
    <row r="5103" spans="2:8" ht="11.25" customHeight="1" x14ac:dyDescent="0.2">
      <c r="B5103" s="91"/>
      <c r="C5103" s="92"/>
      <c r="D5103" s="293" t="str">
        <f t="shared" si="316"/>
        <v/>
      </c>
      <c r="E5103" s="91" t="str">
        <f t="shared" si="319"/>
        <v/>
      </c>
      <c r="F5103" s="295"/>
      <c r="G5103" s="88" t="str">
        <f t="shared" si="317"/>
        <v/>
      </c>
      <c r="H5103" s="88" t="str">
        <f t="shared" si="318"/>
        <v/>
      </c>
    </row>
    <row r="5104" spans="2:8" ht="11.25" customHeight="1" x14ac:dyDescent="0.2">
      <c r="B5104" s="91"/>
      <c r="C5104" s="92"/>
      <c r="D5104" s="293" t="str">
        <f t="shared" si="316"/>
        <v/>
      </c>
      <c r="E5104" s="91" t="str">
        <f t="shared" si="319"/>
        <v/>
      </c>
      <c r="F5104" s="295"/>
      <c r="G5104" s="88" t="str">
        <f t="shared" si="317"/>
        <v/>
      </c>
      <c r="H5104" s="88" t="str">
        <f t="shared" si="318"/>
        <v/>
      </c>
    </row>
    <row r="5105" spans="2:8" ht="11.25" customHeight="1" x14ac:dyDescent="0.2">
      <c r="B5105" s="91"/>
      <c r="C5105" s="92"/>
      <c r="D5105" s="293" t="str">
        <f t="shared" si="316"/>
        <v/>
      </c>
      <c r="E5105" s="91" t="str">
        <f t="shared" si="319"/>
        <v/>
      </c>
      <c r="F5105" s="295"/>
      <c r="G5105" s="88" t="str">
        <f t="shared" si="317"/>
        <v/>
      </c>
      <c r="H5105" s="88" t="str">
        <f t="shared" si="318"/>
        <v/>
      </c>
    </row>
    <row r="5106" spans="2:8" ht="11.25" customHeight="1" x14ac:dyDescent="0.2">
      <c r="B5106" s="91"/>
      <c r="C5106" s="92"/>
      <c r="D5106" s="293" t="str">
        <f t="shared" si="316"/>
        <v/>
      </c>
      <c r="E5106" s="91" t="str">
        <f t="shared" si="319"/>
        <v/>
      </c>
      <c r="F5106" s="295"/>
      <c r="G5106" s="88" t="str">
        <f t="shared" si="317"/>
        <v/>
      </c>
      <c r="H5106" s="88" t="str">
        <f t="shared" si="318"/>
        <v/>
      </c>
    </row>
    <row r="5107" spans="2:8" ht="11.25" customHeight="1" x14ac:dyDescent="0.2">
      <c r="B5107" s="91"/>
      <c r="C5107" s="92"/>
      <c r="D5107" s="293" t="str">
        <f t="shared" si="316"/>
        <v/>
      </c>
      <c r="E5107" s="91" t="str">
        <f t="shared" si="319"/>
        <v/>
      </c>
      <c r="F5107" s="295"/>
      <c r="G5107" s="88" t="str">
        <f t="shared" si="317"/>
        <v/>
      </c>
      <c r="H5107" s="88" t="str">
        <f t="shared" si="318"/>
        <v/>
      </c>
    </row>
    <row r="5108" spans="2:8" ht="11.25" customHeight="1" x14ac:dyDescent="0.2">
      <c r="B5108" s="91"/>
      <c r="C5108" s="92"/>
      <c r="D5108" s="293" t="str">
        <f t="shared" si="316"/>
        <v/>
      </c>
      <c r="E5108" s="91" t="str">
        <f t="shared" si="319"/>
        <v/>
      </c>
      <c r="F5108" s="295"/>
      <c r="G5108" s="88" t="str">
        <f t="shared" si="317"/>
        <v/>
      </c>
      <c r="H5108" s="88" t="str">
        <f t="shared" si="318"/>
        <v/>
      </c>
    </row>
    <row r="5109" spans="2:8" ht="11.25" customHeight="1" x14ac:dyDescent="0.2">
      <c r="B5109" s="91"/>
      <c r="C5109" s="92"/>
      <c r="D5109" s="293" t="str">
        <f t="shared" si="316"/>
        <v/>
      </c>
      <c r="E5109" s="91" t="str">
        <f t="shared" si="319"/>
        <v/>
      </c>
      <c r="F5109" s="295"/>
      <c r="G5109" s="88" t="str">
        <f t="shared" si="317"/>
        <v/>
      </c>
      <c r="H5109" s="88" t="str">
        <f t="shared" si="318"/>
        <v/>
      </c>
    </row>
    <row r="5110" spans="2:8" ht="11.25" customHeight="1" x14ac:dyDescent="0.2">
      <c r="B5110" s="91"/>
      <c r="C5110" s="92"/>
      <c r="D5110" s="293" t="str">
        <f t="shared" si="316"/>
        <v/>
      </c>
      <c r="E5110" s="91" t="str">
        <f t="shared" si="319"/>
        <v/>
      </c>
      <c r="F5110" s="295"/>
      <c r="G5110" s="88" t="str">
        <f t="shared" si="317"/>
        <v/>
      </c>
      <c r="H5110" s="88" t="str">
        <f t="shared" si="318"/>
        <v/>
      </c>
    </row>
    <row r="5111" spans="2:8" ht="11.25" customHeight="1" x14ac:dyDescent="0.2">
      <c r="B5111" s="91"/>
      <c r="C5111" s="92"/>
      <c r="D5111" s="293" t="str">
        <f t="shared" si="316"/>
        <v/>
      </c>
      <c r="E5111" s="91" t="str">
        <f t="shared" si="319"/>
        <v/>
      </c>
      <c r="F5111" s="295"/>
      <c r="G5111" s="88" t="str">
        <f t="shared" si="317"/>
        <v/>
      </c>
      <c r="H5111" s="88" t="str">
        <f t="shared" si="318"/>
        <v/>
      </c>
    </row>
    <row r="5112" spans="2:8" ht="11.25" customHeight="1" x14ac:dyDescent="0.2">
      <c r="B5112" s="91"/>
      <c r="C5112" s="92"/>
      <c r="D5112" s="293" t="str">
        <f t="shared" si="316"/>
        <v/>
      </c>
      <c r="E5112" s="91" t="str">
        <f t="shared" si="319"/>
        <v/>
      </c>
      <c r="F5112" s="295"/>
      <c r="G5112" s="88" t="str">
        <f t="shared" si="317"/>
        <v/>
      </c>
      <c r="H5112" s="88" t="str">
        <f t="shared" si="318"/>
        <v/>
      </c>
    </row>
    <row r="5113" spans="2:8" ht="11.25" customHeight="1" x14ac:dyDescent="0.2">
      <c r="B5113" s="91"/>
      <c r="C5113" s="92"/>
      <c r="D5113" s="293" t="str">
        <f t="shared" si="316"/>
        <v/>
      </c>
      <c r="E5113" s="91" t="str">
        <f t="shared" si="319"/>
        <v/>
      </c>
      <c r="F5113" s="295"/>
      <c r="G5113" s="88" t="str">
        <f t="shared" si="317"/>
        <v/>
      </c>
      <c r="H5113" s="88" t="str">
        <f t="shared" si="318"/>
        <v/>
      </c>
    </row>
    <row r="5114" spans="2:8" ht="11.25" customHeight="1" x14ac:dyDescent="0.2">
      <c r="B5114" s="91"/>
      <c r="C5114" s="92"/>
      <c r="D5114" s="293" t="str">
        <f t="shared" si="316"/>
        <v/>
      </c>
      <c r="E5114" s="91" t="str">
        <f t="shared" si="319"/>
        <v/>
      </c>
      <c r="F5114" s="295"/>
      <c r="G5114" s="88" t="str">
        <f t="shared" si="317"/>
        <v/>
      </c>
      <c r="H5114" s="88" t="str">
        <f t="shared" si="318"/>
        <v/>
      </c>
    </row>
    <row r="5115" spans="2:8" ht="11.25" customHeight="1" x14ac:dyDescent="0.2">
      <c r="B5115" s="91"/>
      <c r="C5115" s="92"/>
      <c r="D5115" s="293" t="str">
        <f t="shared" si="316"/>
        <v/>
      </c>
      <c r="E5115" s="91" t="str">
        <f t="shared" si="319"/>
        <v/>
      </c>
      <c r="F5115" s="295"/>
      <c r="G5115" s="88" t="str">
        <f t="shared" si="317"/>
        <v/>
      </c>
      <c r="H5115" s="88" t="str">
        <f t="shared" si="318"/>
        <v/>
      </c>
    </row>
    <row r="5116" spans="2:8" ht="11.25" customHeight="1" x14ac:dyDescent="0.2">
      <c r="B5116" s="91"/>
      <c r="C5116" s="92"/>
      <c r="D5116" s="293" t="str">
        <f t="shared" si="316"/>
        <v/>
      </c>
      <c r="E5116" s="91" t="str">
        <f t="shared" si="319"/>
        <v/>
      </c>
      <c r="F5116" s="295"/>
      <c r="G5116" s="88" t="str">
        <f t="shared" si="317"/>
        <v/>
      </c>
      <c r="H5116" s="88" t="str">
        <f t="shared" si="318"/>
        <v/>
      </c>
    </row>
    <row r="5117" spans="2:8" ht="11.25" customHeight="1" x14ac:dyDescent="0.2">
      <c r="B5117" s="91"/>
      <c r="C5117" s="92"/>
      <c r="D5117" s="293" t="str">
        <f t="shared" si="316"/>
        <v/>
      </c>
      <c r="E5117" s="91" t="str">
        <f t="shared" si="319"/>
        <v/>
      </c>
      <c r="F5117" s="295"/>
      <c r="G5117" s="88" t="str">
        <f t="shared" si="317"/>
        <v/>
      </c>
      <c r="H5117" s="88" t="str">
        <f t="shared" si="318"/>
        <v/>
      </c>
    </row>
    <row r="5118" spans="2:8" ht="11.25" customHeight="1" x14ac:dyDescent="0.2">
      <c r="B5118" s="91"/>
      <c r="C5118" s="92"/>
      <c r="D5118" s="293" t="str">
        <f t="shared" si="316"/>
        <v/>
      </c>
      <c r="E5118" s="91" t="str">
        <f t="shared" si="319"/>
        <v/>
      </c>
      <c r="F5118" s="295"/>
      <c r="G5118" s="88" t="str">
        <f t="shared" si="317"/>
        <v/>
      </c>
      <c r="H5118" s="88" t="str">
        <f t="shared" si="318"/>
        <v/>
      </c>
    </row>
    <row r="5119" spans="2:8" ht="11.25" customHeight="1" x14ac:dyDescent="0.2">
      <c r="B5119" s="91"/>
      <c r="C5119" s="92"/>
      <c r="D5119" s="293" t="str">
        <f t="shared" si="316"/>
        <v/>
      </c>
      <c r="E5119" s="91" t="str">
        <f t="shared" si="319"/>
        <v/>
      </c>
      <c r="F5119" s="295"/>
      <c r="G5119" s="88" t="str">
        <f t="shared" si="317"/>
        <v/>
      </c>
      <c r="H5119" s="88" t="str">
        <f t="shared" si="318"/>
        <v/>
      </c>
    </row>
    <row r="5120" spans="2:8" ht="11.25" customHeight="1" x14ac:dyDescent="0.2">
      <c r="B5120" s="91"/>
      <c r="C5120" s="92"/>
      <c r="D5120" s="293" t="str">
        <f t="shared" si="316"/>
        <v/>
      </c>
      <c r="E5120" s="91" t="str">
        <f t="shared" si="319"/>
        <v/>
      </c>
      <c r="F5120" s="295"/>
      <c r="G5120" s="88" t="str">
        <f t="shared" si="317"/>
        <v/>
      </c>
      <c r="H5120" s="88" t="str">
        <f t="shared" si="318"/>
        <v/>
      </c>
    </row>
    <row r="5121" spans="2:8" ht="11.25" customHeight="1" x14ac:dyDescent="0.2">
      <c r="B5121" s="91"/>
      <c r="C5121" s="92"/>
      <c r="D5121" s="293" t="str">
        <f t="shared" si="316"/>
        <v/>
      </c>
      <c r="E5121" s="91" t="str">
        <f t="shared" si="319"/>
        <v/>
      </c>
      <c r="F5121" s="295"/>
      <c r="G5121" s="88" t="str">
        <f t="shared" si="317"/>
        <v/>
      </c>
      <c r="H5121" s="88" t="str">
        <f t="shared" si="318"/>
        <v/>
      </c>
    </row>
    <row r="5122" spans="2:8" ht="11.25" customHeight="1" x14ac:dyDescent="0.2">
      <c r="B5122" s="91"/>
      <c r="C5122" s="92"/>
      <c r="D5122" s="293" t="str">
        <f t="shared" si="316"/>
        <v/>
      </c>
      <c r="E5122" s="91" t="str">
        <f t="shared" si="319"/>
        <v/>
      </c>
      <c r="F5122" s="295"/>
      <c r="G5122" s="88" t="str">
        <f t="shared" si="317"/>
        <v/>
      </c>
      <c r="H5122" s="88" t="str">
        <f t="shared" si="318"/>
        <v/>
      </c>
    </row>
    <row r="5123" spans="2:8" ht="11.25" customHeight="1" x14ac:dyDescent="0.2">
      <c r="B5123" s="91"/>
      <c r="C5123" s="92"/>
      <c r="D5123" s="293" t="str">
        <f t="shared" si="316"/>
        <v/>
      </c>
      <c r="E5123" s="91" t="str">
        <f t="shared" si="319"/>
        <v/>
      </c>
      <c r="F5123" s="295"/>
      <c r="G5123" s="88" t="str">
        <f t="shared" si="317"/>
        <v/>
      </c>
      <c r="H5123" s="88" t="str">
        <f t="shared" si="318"/>
        <v/>
      </c>
    </row>
    <row r="5124" spans="2:8" ht="11.25" customHeight="1" x14ac:dyDescent="0.2">
      <c r="B5124" s="91"/>
      <c r="C5124" s="92"/>
      <c r="D5124" s="293" t="str">
        <f t="shared" si="316"/>
        <v/>
      </c>
      <c r="E5124" s="91" t="str">
        <f t="shared" si="319"/>
        <v/>
      </c>
      <c r="F5124" s="295"/>
      <c r="G5124" s="88" t="str">
        <f t="shared" si="317"/>
        <v/>
      </c>
      <c r="H5124" s="88" t="str">
        <f t="shared" si="318"/>
        <v/>
      </c>
    </row>
    <row r="5125" spans="2:8" ht="11.25" customHeight="1" x14ac:dyDescent="0.2">
      <c r="B5125" s="91"/>
      <c r="C5125" s="92"/>
      <c r="D5125" s="293" t="str">
        <f t="shared" si="316"/>
        <v/>
      </c>
      <c r="E5125" s="91" t="str">
        <f t="shared" si="319"/>
        <v/>
      </c>
      <c r="F5125" s="295"/>
      <c r="G5125" s="88" t="str">
        <f t="shared" si="317"/>
        <v/>
      </c>
      <c r="H5125" s="88" t="str">
        <f t="shared" si="318"/>
        <v/>
      </c>
    </row>
    <row r="5126" spans="2:8" ht="11.25" customHeight="1" x14ac:dyDescent="0.2">
      <c r="B5126" s="91"/>
      <c r="C5126" s="92"/>
      <c r="D5126" s="293" t="str">
        <f t="shared" si="316"/>
        <v/>
      </c>
      <c r="E5126" s="91" t="str">
        <f t="shared" si="319"/>
        <v/>
      </c>
      <c r="F5126" s="295"/>
      <c r="G5126" s="88" t="str">
        <f t="shared" si="317"/>
        <v/>
      </c>
      <c r="H5126" s="88" t="str">
        <f t="shared" si="318"/>
        <v/>
      </c>
    </row>
    <row r="5127" spans="2:8" ht="11.25" customHeight="1" x14ac:dyDescent="0.2">
      <c r="B5127" s="91"/>
      <c r="C5127" s="92"/>
      <c r="D5127" s="293" t="str">
        <f t="shared" si="316"/>
        <v/>
      </c>
      <c r="E5127" s="91" t="str">
        <f t="shared" si="319"/>
        <v/>
      </c>
      <c r="F5127" s="295"/>
      <c r="G5127" s="88" t="str">
        <f t="shared" si="317"/>
        <v/>
      </c>
      <c r="H5127" s="88" t="str">
        <f t="shared" si="318"/>
        <v/>
      </c>
    </row>
    <row r="5128" spans="2:8" ht="11.25" customHeight="1" x14ac:dyDescent="0.2">
      <c r="B5128" s="91"/>
      <c r="C5128" s="92"/>
      <c r="D5128" s="293" t="str">
        <f t="shared" si="316"/>
        <v/>
      </c>
      <c r="E5128" s="91" t="str">
        <f t="shared" si="319"/>
        <v/>
      </c>
      <c r="F5128" s="295"/>
      <c r="G5128" s="88" t="str">
        <f t="shared" si="317"/>
        <v/>
      </c>
      <c r="H5128" s="88" t="str">
        <f t="shared" si="318"/>
        <v/>
      </c>
    </row>
    <row r="5129" spans="2:8" ht="11.25" customHeight="1" x14ac:dyDescent="0.2">
      <c r="B5129" s="91"/>
      <c r="C5129" s="92"/>
      <c r="D5129" s="293" t="str">
        <f t="shared" si="316"/>
        <v/>
      </c>
      <c r="E5129" s="91" t="str">
        <f t="shared" si="319"/>
        <v/>
      </c>
      <c r="F5129" s="295"/>
      <c r="G5129" s="88" t="str">
        <f t="shared" si="317"/>
        <v/>
      </c>
      <c r="H5129" s="88" t="str">
        <f t="shared" si="318"/>
        <v/>
      </c>
    </row>
    <row r="5130" spans="2:8" ht="11.25" customHeight="1" x14ac:dyDescent="0.2">
      <c r="B5130" s="91"/>
      <c r="C5130" s="92"/>
      <c r="D5130" s="293" t="str">
        <f t="shared" si="316"/>
        <v/>
      </c>
      <c r="E5130" s="91" t="str">
        <f t="shared" si="319"/>
        <v/>
      </c>
      <c r="F5130" s="295"/>
      <c r="G5130" s="88" t="str">
        <f t="shared" si="317"/>
        <v/>
      </c>
      <c r="H5130" s="88" t="str">
        <f t="shared" si="318"/>
        <v/>
      </c>
    </row>
    <row r="5131" spans="2:8" ht="11.25" customHeight="1" x14ac:dyDescent="0.2">
      <c r="B5131" s="91"/>
      <c r="C5131" s="92"/>
      <c r="D5131" s="293" t="str">
        <f t="shared" si="316"/>
        <v/>
      </c>
      <c r="E5131" s="91" t="str">
        <f t="shared" si="319"/>
        <v/>
      </c>
      <c r="F5131" s="295"/>
      <c r="G5131" s="88" t="str">
        <f t="shared" si="317"/>
        <v/>
      </c>
      <c r="H5131" s="88" t="str">
        <f t="shared" si="318"/>
        <v/>
      </c>
    </row>
    <row r="5132" spans="2:8" ht="11.25" customHeight="1" x14ac:dyDescent="0.2">
      <c r="B5132" s="91"/>
      <c r="C5132" s="92"/>
      <c r="D5132" s="293" t="str">
        <f t="shared" si="316"/>
        <v/>
      </c>
      <c r="E5132" s="91" t="str">
        <f t="shared" si="319"/>
        <v/>
      </c>
      <c r="F5132" s="295"/>
      <c r="G5132" s="88" t="str">
        <f t="shared" si="317"/>
        <v/>
      </c>
      <c r="H5132" s="88" t="str">
        <f t="shared" si="318"/>
        <v/>
      </c>
    </row>
    <row r="5133" spans="2:8" ht="11.25" customHeight="1" x14ac:dyDescent="0.2">
      <c r="B5133" s="91"/>
      <c r="C5133" s="92"/>
      <c r="D5133" s="293" t="str">
        <f t="shared" si="316"/>
        <v/>
      </c>
      <c r="E5133" s="91" t="str">
        <f t="shared" si="319"/>
        <v/>
      </c>
      <c r="F5133" s="295"/>
      <c r="G5133" s="88" t="str">
        <f t="shared" si="317"/>
        <v/>
      </c>
      <c r="H5133" s="88" t="str">
        <f t="shared" si="318"/>
        <v/>
      </c>
    </row>
    <row r="5134" spans="2:8" ht="11.25" customHeight="1" x14ac:dyDescent="0.2">
      <c r="B5134" s="91"/>
      <c r="C5134" s="92"/>
      <c r="D5134" s="293" t="str">
        <f t="shared" si="316"/>
        <v/>
      </c>
      <c r="E5134" s="91" t="str">
        <f t="shared" si="319"/>
        <v/>
      </c>
      <c r="F5134" s="295"/>
      <c r="G5134" s="88" t="str">
        <f t="shared" si="317"/>
        <v/>
      </c>
      <c r="H5134" s="88" t="str">
        <f t="shared" si="318"/>
        <v/>
      </c>
    </row>
    <row r="5135" spans="2:8" ht="11.25" customHeight="1" x14ac:dyDescent="0.2">
      <c r="B5135" s="91"/>
      <c r="C5135" s="92"/>
      <c r="D5135" s="293" t="str">
        <f t="shared" si="316"/>
        <v/>
      </c>
      <c r="E5135" s="91" t="str">
        <f t="shared" si="319"/>
        <v/>
      </c>
      <c r="F5135" s="295"/>
      <c r="G5135" s="88" t="str">
        <f t="shared" si="317"/>
        <v/>
      </c>
      <c r="H5135" s="88" t="str">
        <f t="shared" si="318"/>
        <v/>
      </c>
    </row>
    <row r="5136" spans="2:8" ht="11.25" customHeight="1" x14ac:dyDescent="0.2">
      <c r="B5136" s="91"/>
      <c r="C5136" s="92"/>
      <c r="D5136" s="293" t="str">
        <f t="shared" si="316"/>
        <v/>
      </c>
      <c r="E5136" s="91" t="str">
        <f t="shared" si="319"/>
        <v/>
      </c>
      <c r="F5136" s="295"/>
      <c r="G5136" s="88" t="str">
        <f t="shared" si="317"/>
        <v/>
      </c>
      <c r="H5136" s="88" t="str">
        <f t="shared" si="318"/>
        <v/>
      </c>
    </row>
    <row r="5137" spans="2:8" ht="11.25" customHeight="1" x14ac:dyDescent="0.2">
      <c r="B5137" s="91"/>
      <c r="C5137" s="92"/>
      <c r="D5137" s="293" t="str">
        <f t="shared" si="316"/>
        <v/>
      </c>
      <c r="E5137" s="91" t="str">
        <f t="shared" si="319"/>
        <v/>
      </c>
      <c r="F5137" s="295"/>
      <c r="G5137" s="88" t="str">
        <f t="shared" si="317"/>
        <v/>
      </c>
      <c r="H5137" s="88" t="str">
        <f t="shared" si="318"/>
        <v/>
      </c>
    </row>
    <row r="5138" spans="2:8" ht="11.25" customHeight="1" x14ac:dyDescent="0.2">
      <c r="B5138" s="91"/>
      <c r="C5138" s="92"/>
      <c r="D5138" s="293" t="str">
        <f t="shared" si="316"/>
        <v/>
      </c>
      <c r="E5138" s="91" t="str">
        <f t="shared" si="319"/>
        <v/>
      </c>
      <c r="F5138" s="295"/>
      <c r="G5138" s="88" t="str">
        <f t="shared" si="317"/>
        <v/>
      </c>
      <c r="H5138" s="88" t="str">
        <f t="shared" si="318"/>
        <v/>
      </c>
    </row>
    <row r="5139" spans="2:8" ht="11.25" customHeight="1" x14ac:dyDescent="0.2">
      <c r="B5139" s="91"/>
      <c r="C5139" s="92"/>
      <c r="D5139" s="293" t="str">
        <f t="shared" si="316"/>
        <v/>
      </c>
      <c r="E5139" s="91" t="str">
        <f t="shared" si="319"/>
        <v/>
      </c>
      <c r="F5139" s="295"/>
      <c r="G5139" s="88" t="str">
        <f t="shared" si="317"/>
        <v/>
      </c>
      <c r="H5139" s="88" t="str">
        <f t="shared" si="318"/>
        <v/>
      </c>
    </row>
    <row r="5140" spans="2:8" ht="11.25" customHeight="1" x14ac:dyDescent="0.2">
      <c r="B5140" s="91"/>
      <c r="C5140" s="92"/>
      <c r="D5140" s="293" t="str">
        <f t="shared" si="316"/>
        <v/>
      </c>
      <c r="E5140" s="91" t="str">
        <f t="shared" si="319"/>
        <v/>
      </c>
      <c r="F5140" s="295"/>
      <c r="G5140" s="88" t="str">
        <f t="shared" si="317"/>
        <v/>
      </c>
      <c r="H5140" s="88" t="str">
        <f t="shared" si="318"/>
        <v/>
      </c>
    </row>
    <row r="5141" spans="2:8" ht="11.25" customHeight="1" x14ac:dyDescent="0.2">
      <c r="B5141" s="91"/>
      <c r="C5141" s="92"/>
      <c r="D5141" s="293" t="str">
        <f t="shared" si="316"/>
        <v/>
      </c>
      <c r="E5141" s="91" t="str">
        <f t="shared" si="319"/>
        <v/>
      </c>
      <c r="F5141" s="295"/>
      <c r="G5141" s="88" t="str">
        <f t="shared" si="317"/>
        <v/>
      </c>
      <c r="H5141" s="88" t="str">
        <f t="shared" si="318"/>
        <v/>
      </c>
    </row>
    <row r="5142" spans="2:8" ht="11.25" customHeight="1" x14ac:dyDescent="0.2">
      <c r="B5142" s="91"/>
      <c r="C5142" s="92"/>
      <c r="D5142" s="293" t="str">
        <f t="shared" si="316"/>
        <v/>
      </c>
      <c r="E5142" s="91" t="str">
        <f t="shared" si="319"/>
        <v/>
      </c>
      <c r="F5142" s="295"/>
      <c r="G5142" s="88" t="str">
        <f t="shared" si="317"/>
        <v/>
      </c>
      <c r="H5142" s="88" t="str">
        <f t="shared" si="318"/>
        <v/>
      </c>
    </row>
    <row r="5143" spans="2:8" ht="11.25" customHeight="1" x14ac:dyDescent="0.2">
      <c r="B5143" s="91"/>
      <c r="C5143" s="92"/>
      <c r="D5143" s="293" t="str">
        <f t="shared" si="316"/>
        <v/>
      </c>
      <c r="E5143" s="91" t="str">
        <f t="shared" si="319"/>
        <v/>
      </c>
      <c r="F5143" s="295"/>
      <c r="G5143" s="88" t="str">
        <f t="shared" si="317"/>
        <v/>
      </c>
      <c r="H5143" s="88" t="str">
        <f t="shared" si="318"/>
        <v/>
      </c>
    </row>
    <row r="5144" spans="2:8" ht="11.25" customHeight="1" x14ac:dyDescent="0.2">
      <c r="B5144" s="91"/>
      <c r="C5144" s="92"/>
      <c r="D5144" s="293" t="str">
        <f t="shared" ref="D5144:D5207" si="320">IF($B5144="","","SP_LASTSALEPRICE")</f>
        <v/>
      </c>
      <c r="E5144" s="91" t="str">
        <f t="shared" si="319"/>
        <v/>
      </c>
      <c r="F5144" s="295"/>
      <c r="G5144" s="88" t="str">
        <f t="shared" ref="G5144:G5207" si="321">IF(OR($C5144="",$C5145=""),"",IFERROR((C5144/C5145-1)*100,0))</f>
        <v/>
      </c>
      <c r="H5144" s="88" t="str">
        <f t="shared" ref="H5144:H5207" si="322">IF(OR($F5144="",$F5145=""),"",IFERROR((F5144/F5145-1)*100,0))</f>
        <v/>
      </c>
    </row>
    <row r="5145" spans="2:8" ht="11.25" customHeight="1" x14ac:dyDescent="0.2">
      <c r="B5145" s="91"/>
      <c r="C5145" s="92"/>
      <c r="D5145" s="293" t="str">
        <f t="shared" si="320"/>
        <v/>
      </c>
      <c r="E5145" s="91" t="str">
        <f t="shared" ref="E5145:E5208" si="323">IF($B5145="","",IF(WEEKDAY($B5145,11)=6,$B5145-1,IF(WEEKDAY($B5145,11)=7,$B5145-2,$B5145)))</f>
        <v/>
      </c>
      <c r="F5145" s="295"/>
      <c r="G5145" s="88" t="str">
        <f t="shared" si="321"/>
        <v/>
      </c>
      <c r="H5145" s="88" t="str">
        <f t="shared" si="322"/>
        <v/>
      </c>
    </row>
    <row r="5146" spans="2:8" ht="11.25" customHeight="1" x14ac:dyDescent="0.2">
      <c r="B5146" s="91"/>
      <c r="C5146" s="92"/>
      <c r="D5146" s="293" t="str">
        <f t="shared" si="320"/>
        <v/>
      </c>
      <c r="E5146" s="91" t="str">
        <f t="shared" si="323"/>
        <v/>
      </c>
      <c r="F5146" s="295"/>
      <c r="G5146" s="88" t="str">
        <f t="shared" si="321"/>
        <v/>
      </c>
      <c r="H5146" s="88" t="str">
        <f t="shared" si="322"/>
        <v/>
      </c>
    </row>
    <row r="5147" spans="2:8" ht="11.25" customHeight="1" x14ac:dyDescent="0.2">
      <c r="B5147" s="91"/>
      <c r="C5147" s="92"/>
      <c r="D5147" s="293" t="str">
        <f t="shared" si="320"/>
        <v/>
      </c>
      <c r="E5147" s="91" t="str">
        <f t="shared" si="323"/>
        <v/>
      </c>
      <c r="F5147" s="295"/>
      <c r="G5147" s="88" t="str">
        <f t="shared" si="321"/>
        <v/>
      </c>
      <c r="H5147" s="88" t="str">
        <f t="shared" si="322"/>
        <v/>
      </c>
    </row>
    <row r="5148" spans="2:8" ht="11.25" customHeight="1" x14ac:dyDescent="0.2">
      <c r="B5148" s="91"/>
      <c r="C5148" s="92"/>
      <c r="D5148" s="293" t="str">
        <f t="shared" si="320"/>
        <v/>
      </c>
      <c r="E5148" s="91" t="str">
        <f t="shared" si="323"/>
        <v/>
      </c>
      <c r="F5148" s="295"/>
      <c r="G5148" s="88" t="str">
        <f t="shared" si="321"/>
        <v/>
      </c>
      <c r="H5148" s="88" t="str">
        <f t="shared" si="322"/>
        <v/>
      </c>
    </row>
    <row r="5149" spans="2:8" ht="11.25" customHeight="1" x14ac:dyDescent="0.2">
      <c r="B5149" s="91"/>
      <c r="C5149" s="92"/>
      <c r="D5149" s="293" t="str">
        <f t="shared" si="320"/>
        <v/>
      </c>
      <c r="E5149" s="91" t="str">
        <f t="shared" si="323"/>
        <v/>
      </c>
      <c r="F5149" s="295"/>
      <c r="G5149" s="88" t="str">
        <f t="shared" si="321"/>
        <v/>
      </c>
      <c r="H5149" s="88" t="str">
        <f t="shared" si="322"/>
        <v/>
      </c>
    </row>
    <row r="5150" spans="2:8" ht="11.25" customHeight="1" x14ac:dyDescent="0.2">
      <c r="B5150" s="91"/>
      <c r="C5150" s="92"/>
      <c r="D5150" s="293" t="str">
        <f t="shared" si="320"/>
        <v/>
      </c>
      <c r="E5150" s="91" t="str">
        <f t="shared" si="323"/>
        <v/>
      </c>
      <c r="F5150" s="295"/>
      <c r="G5150" s="88" t="str">
        <f t="shared" si="321"/>
        <v/>
      </c>
      <c r="H5150" s="88" t="str">
        <f t="shared" si="322"/>
        <v/>
      </c>
    </row>
    <row r="5151" spans="2:8" ht="11.25" customHeight="1" x14ac:dyDescent="0.2">
      <c r="B5151" s="91"/>
      <c r="C5151" s="92"/>
      <c r="D5151" s="293" t="str">
        <f t="shared" si="320"/>
        <v/>
      </c>
      <c r="E5151" s="91" t="str">
        <f t="shared" si="323"/>
        <v/>
      </c>
      <c r="F5151" s="295"/>
      <c r="G5151" s="88" t="str">
        <f t="shared" si="321"/>
        <v/>
      </c>
      <c r="H5151" s="88" t="str">
        <f t="shared" si="322"/>
        <v/>
      </c>
    </row>
    <row r="5152" spans="2:8" ht="11.25" customHeight="1" x14ac:dyDescent="0.2">
      <c r="B5152" s="91"/>
      <c r="C5152" s="92"/>
      <c r="D5152" s="293" t="str">
        <f t="shared" si="320"/>
        <v/>
      </c>
      <c r="E5152" s="91" t="str">
        <f t="shared" si="323"/>
        <v/>
      </c>
      <c r="F5152" s="295"/>
      <c r="G5152" s="88" t="str">
        <f t="shared" si="321"/>
        <v/>
      </c>
      <c r="H5152" s="88" t="str">
        <f t="shared" si="322"/>
        <v/>
      </c>
    </row>
    <row r="5153" spans="2:8" ht="11.25" customHeight="1" x14ac:dyDescent="0.2">
      <c r="B5153" s="91"/>
      <c r="C5153" s="92"/>
      <c r="D5153" s="293" t="str">
        <f t="shared" si="320"/>
        <v/>
      </c>
      <c r="E5153" s="91" t="str">
        <f t="shared" si="323"/>
        <v/>
      </c>
      <c r="F5153" s="295"/>
      <c r="G5153" s="88" t="str">
        <f t="shared" si="321"/>
        <v/>
      </c>
      <c r="H5153" s="88" t="str">
        <f t="shared" si="322"/>
        <v/>
      </c>
    </row>
    <row r="5154" spans="2:8" ht="11.25" customHeight="1" x14ac:dyDescent="0.2">
      <c r="B5154" s="91"/>
      <c r="C5154" s="92"/>
      <c r="D5154" s="293" t="str">
        <f t="shared" si="320"/>
        <v/>
      </c>
      <c r="E5154" s="91" t="str">
        <f t="shared" si="323"/>
        <v/>
      </c>
      <c r="F5154" s="295"/>
      <c r="G5154" s="88" t="str">
        <f t="shared" si="321"/>
        <v/>
      </c>
      <c r="H5154" s="88" t="str">
        <f t="shared" si="322"/>
        <v/>
      </c>
    </row>
    <row r="5155" spans="2:8" ht="11.25" customHeight="1" x14ac:dyDescent="0.2">
      <c r="B5155" s="91"/>
      <c r="C5155" s="92"/>
      <c r="D5155" s="293" t="str">
        <f t="shared" si="320"/>
        <v/>
      </c>
      <c r="E5155" s="91" t="str">
        <f t="shared" si="323"/>
        <v/>
      </c>
      <c r="F5155" s="295"/>
      <c r="G5155" s="88" t="str">
        <f t="shared" si="321"/>
        <v/>
      </c>
      <c r="H5155" s="88" t="str">
        <f t="shared" si="322"/>
        <v/>
      </c>
    </row>
    <row r="5156" spans="2:8" ht="11.25" customHeight="1" x14ac:dyDescent="0.2">
      <c r="B5156" s="91"/>
      <c r="C5156" s="92"/>
      <c r="D5156" s="293" t="str">
        <f t="shared" si="320"/>
        <v/>
      </c>
      <c r="E5156" s="91" t="str">
        <f t="shared" si="323"/>
        <v/>
      </c>
      <c r="F5156" s="295"/>
      <c r="G5156" s="88" t="str">
        <f t="shared" si="321"/>
        <v/>
      </c>
      <c r="H5156" s="88" t="str">
        <f t="shared" si="322"/>
        <v/>
      </c>
    </row>
    <row r="5157" spans="2:8" ht="11.25" customHeight="1" x14ac:dyDescent="0.2">
      <c r="B5157" s="91"/>
      <c r="C5157" s="92"/>
      <c r="D5157" s="293" t="str">
        <f t="shared" si="320"/>
        <v/>
      </c>
      <c r="E5157" s="91" t="str">
        <f t="shared" si="323"/>
        <v/>
      </c>
      <c r="F5157" s="295"/>
      <c r="G5157" s="88" t="str">
        <f t="shared" si="321"/>
        <v/>
      </c>
      <c r="H5157" s="88" t="str">
        <f t="shared" si="322"/>
        <v/>
      </c>
    </row>
    <row r="5158" spans="2:8" ht="11.25" customHeight="1" x14ac:dyDescent="0.2">
      <c r="B5158" s="91"/>
      <c r="C5158" s="92"/>
      <c r="D5158" s="293" t="str">
        <f t="shared" si="320"/>
        <v/>
      </c>
      <c r="E5158" s="91" t="str">
        <f t="shared" si="323"/>
        <v/>
      </c>
      <c r="F5158" s="295"/>
      <c r="G5158" s="88" t="str">
        <f t="shared" si="321"/>
        <v/>
      </c>
      <c r="H5158" s="88" t="str">
        <f t="shared" si="322"/>
        <v/>
      </c>
    </row>
    <row r="5159" spans="2:8" ht="11.25" customHeight="1" x14ac:dyDescent="0.2">
      <c r="B5159" s="91"/>
      <c r="C5159" s="92"/>
      <c r="D5159" s="293" t="str">
        <f t="shared" si="320"/>
        <v/>
      </c>
      <c r="E5159" s="91" t="str">
        <f t="shared" si="323"/>
        <v/>
      </c>
      <c r="F5159" s="295"/>
      <c r="G5159" s="88" t="str">
        <f t="shared" si="321"/>
        <v/>
      </c>
      <c r="H5159" s="88" t="str">
        <f t="shared" si="322"/>
        <v/>
      </c>
    </row>
    <row r="5160" spans="2:8" ht="11.25" customHeight="1" x14ac:dyDescent="0.2">
      <c r="B5160" s="91"/>
      <c r="C5160" s="92"/>
      <c r="D5160" s="293" t="str">
        <f t="shared" si="320"/>
        <v/>
      </c>
      <c r="E5160" s="91" t="str">
        <f t="shared" si="323"/>
        <v/>
      </c>
      <c r="F5160" s="295"/>
      <c r="G5160" s="88" t="str">
        <f t="shared" si="321"/>
        <v/>
      </c>
      <c r="H5160" s="88" t="str">
        <f t="shared" si="322"/>
        <v/>
      </c>
    </row>
    <row r="5161" spans="2:8" ht="11.25" customHeight="1" x14ac:dyDescent="0.2">
      <c r="B5161" s="91"/>
      <c r="C5161" s="92"/>
      <c r="D5161" s="293" t="str">
        <f t="shared" si="320"/>
        <v/>
      </c>
      <c r="E5161" s="91" t="str">
        <f t="shared" si="323"/>
        <v/>
      </c>
      <c r="F5161" s="295"/>
      <c r="G5161" s="88" t="str">
        <f t="shared" si="321"/>
        <v/>
      </c>
      <c r="H5161" s="88" t="str">
        <f t="shared" si="322"/>
        <v/>
      </c>
    </row>
    <row r="5162" spans="2:8" ht="11.25" customHeight="1" x14ac:dyDescent="0.2">
      <c r="B5162" s="91"/>
      <c r="C5162" s="92"/>
      <c r="D5162" s="293" t="str">
        <f t="shared" si="320"/>
        <v/>
      </c>
      <c r="E5162" s="91" t="str">
        <f t="shared" si="323"/>
        <v/>
      </c>
      <c r="F5162" s="295"/>
      <c r="G5162" s="88" t="str">
        <f t="shared" si="321"/>
        <v/>
      </c>
      <c r="H5162" s="88" t="str">
        <f t="shared" si="322"/>
        <v/>
      </c>
    </row>
    <row r="5163" spans="2:8" ht="11.25" customHeight="1" x14ac:dyDescent="0.2">
      <c r="B5163" s="91"/>
      <c r="C5163" s="92"/>
      <c r="D5163" s="293" t="str">
        <f t="shared" si="320"/>
        <v/>
      </c>
      <c r="E5163" s="91" t="str">
        <f t="shared" si="323"/>
        <v/>
      </c>
      <c r="F5163" s="295"/>
      <c r="G5163" s="88" t="str">
        <f t="shared" si="321"/>
        <v/>
      </c>
      <c r="H5163" s="88" t="str">
        <f t="shared" si="322"/>
        <v/>
      </c>
    </row>
    <row r="5164" spans="2:8" ht="11.25" customHeight="1" x14ac:dyDescent="0.2">
      <c r="B5164" s="91"/>
      <c r="C5164" s="92"/>
      <c r="D5164" s="293" t="str">
        <f t="shared" si="320"/>
        <v/>
      </c>
      <c r="E5164" s="91" t="str">
        <f t="shared" si="323"/>
        <v/>
      </c>
      <c r="F5164" s="295"/>
      <c r="G5164" s="88" t="str">
        <f t="shared" si="321"/>
        <v/>
      </c>
      <c r="H5164" s="88" t="str">
        <f t="shared" si="322"/>
        <v/>
      </c>
    </row>
    <row r="5165" spans="2:8" ht="11.25" customHeight="1" x14ac:dyDescent="0.2">
      <c r="B5165" s="91"/>
      <c r="C5165" s="92"/>
      <c r="D5165" s="293" t="str">
        <f t="shared" si="320"/>
        <v/>
      </c>
      <c r="E5165" s="91" t="str">
        <f t="shared" si="323"/>
        <v/>
      </c>
      <c r="F5165" s="295"/>
      <c r="G5165" s="88" t="str">
        <f t="shared" si="321"/>
        <v/>
      </c>
      <c r="H5165" s="88" t="str">
        <f t="shared" si="322"/>
        <v/>
      </c>
    </row>
    <row r="5166" spans="2:8" ht="11.25" customHeight="1" x14ac:dyDescent="0.2">
      <c r="B5166" s="91"/>
      <c r="C5166" s="92"/>
      <c r="D5166" s="293" t="str">
        <f t="shared" si="320"/>
        <v/>
      </c>
      <c r="E5166" s="91" t="str">
        <f t="shared" si="323"/>
        <v/>
      </c>
      <c r="F5166" s="295"/>
      <c r="G5166" s="88" t="str">
        <f t="shared" si="321"/>
        <v/>
      </c>
      <c r="H5166" s="88" t="str">
        <f t="shared" si="322"/>
        <v/>
      </c>
    </row>
    <row r="5167" spans="2:8" ht="11.25" customHeight="1" x14ac:dyDescent="0.2">
      <c r="B5167" s="91"/>
      <c r="C5167" s="92"/>
      <c r="D5167" s="293" t="str">
        <f t="shared" si="320"/>
        <v/>
      </c>
      <c r="E5167" s="91" t="str">
        <f t="shared" si="323"/>
        <v/>
      </c>
      <c r="F5167" s="295"/>
      <c r="G5167" s="88" t="str">
        <f t="shared" si="321"/>
        <v/>
      </c>
      <c r="H5167" s="88" t="str">
        <f t="shared" si="322"/>
        <v/>
      </c>
    </row>
    <row r="5168" spans="2:8" ht="11.25" customHeight="1" x14ac:dyDescent="0.2">
      <c r="B5168" s="91"/>
      <c r="C5168" s="92"/>
      <c r="D5168" s="293" t="str">
        <f t="shared" si="320"/>
        <v/>
      </c>
      <c r="E5168" s="91" t="str">
        <f t="shared" si="323"/>
        <v/>
      </c>
      <c r="F5168" s="295"/>
      <c r="G5168" s="88" t="str">
        <f t="shared" si="321"/>
        <v/>
      </c>
      <c r="H5168" s="88" t="str">
        <f t="shared" si="322"/>
        <v/>
      </c>
    </row>
    <row r="5169" spans="2:8" ht="11.25" customHeight="1" x14ac:dyDescent="0.2">
      <c r="B5169" s="91"/>
      <c r="C5169" s="92"/>
      <c r="D5169" s="293" t="str">
        <f t="shared" si="320"/>
        <v/>
      </c>
      <c r="E5169" s="91" t="str">
        <f t="shared" si="323"/>
        <v/>
      </c>
      <c r="F5169" s="295"/>
      <c r="G5169" s="88" t="str">
        <f t="shared" si="321"/>
        <v/>
      </c>
      <c r="H5169" s="88" t="str">
        <f t="shared" si="322"/>
        <v/>
      </c>
    </row>
    <row r="5170" spans="2:8" ht="11.25" customHeight="1" x14ac:dyDescent="0.2">
      <c r="B5170" s="91"/>
      <c r="C5170" s="92"/>
      <c r="D5170" s="293" t="str">
        <f t="shared" si="320"/>
        <v/>
      </c>
      <c r="E5170" s="91" t="str">
        <f t="shared" si="323"/>
        <v/>
      </c>
      <c r="F5170" s="295"/>
      <c r="G5170" s="88" t="str">
        <f t="shared" si="321"/>
        <v/>
      </c>
      <c r="H5170" s="88" t="str">
        <f t="shared" si="322"/>
        <v/>
      </c>
    </row>
    <row r="5171" spans="2:8" ht="11.25" customHeight="1" x14ac:dyDescent="0.2">
      <c r="B5171" s="91"/>
      <c r="C5171" s="92"/>
      <c r="D5171" s="293" t="str">
        <f t="shared" si="320"/>
        <v/>
      </c>
      <c r="E5171" s="91" t="str">
        <f t="shared" si="323"/>
        <v/>
      </c>
      <c r="F5171" s="295"/>
      <c r="G5171" s="88" t="str">
        <f t="shared" si="321"/>
        <v/>
      </c>
      <c r="H5171" s="88" t="str">
        <f t="shared" si="322"/>
        <v/>
      </c>
    </row>
    <row r="5172" spans="2:8" ht="11.25" customHeight="1" x14ac:dyDescent="0.2">
      <c r="B5172" s="91"/>
      <c r="C5172" s="92"/>
      <c r="D5172" s="293" t="str">
        <f t="shared" si="320"/>
        <v/>
      </c>
      <c r="E5172" s="91" t="str">
        <f t="shared" si="323"/>
        <v/>
      </c>
      <c r="F5172" s="295"/>
      <c r="G5172" s="88" t="str">
        <f t="shared" si="321"/>
        <v/>
      </c>
      <c r="H5172" s="88" t="str">
        <f t="shared" si="322"/>
        <v/>
      </c>
    </row>
    <row r="5173" spans="2:8" ht="11.25" customHeight="1" x14ac:dyDescent="0.2">
      <c r="B5173" s="91"/>
      <c r="C5173" s="92"/>
      <c r="D5173" s="293" t="str">
        <f t="shared" si="320"/>
        <v/>
      </c>
      <c r="E5173" s="91" t="str">
        <f t="shared" si="323"/>
        <v/>
      </c>
      <c r="F5173" s="295"/>
      <c r="G5173" s="88" t="str">
        <f t="shared" si="321"/>
        <v/>
      </c>
      <c r="H5173" s="88" t="str">
        <f t="shared" si="322"/>
        <v/>
      </c>
    </row>
    <row r="5174" spans="2:8" ht="11.25" customHeight="1" x14ac:dyDescent="0.2">
      <c r="B5174" s="91"/>
      <c r="C5174" s="92"/>
      <c r="D5174" s="293" t="str">
        <f t="shared" si="320"/>
        <v/>
      </c>
      <c r="E5174" s="91" t="str">
        <f t="shared" si="323"/>
        <v/>
      </c>
      <c r="F5174" s="295"/>
      <c r="G5174" s="88" t="str">
        <f t="shared" si="321"/>
        <v/>
      </c>
      <c r="H5174" s="88" t="str">
        <f t="shared" si="322"/>
        <v/>
      </c>
    </row>
    <row r="5175" spans="2:8" ht="11.25" customHeight="1" x14ac:dyDescent="0.2">
      <c r="B5175" s="91"/>
      <c r="C5175" s="92"/>
      <c r="D5175" s="293" t="str">
        <f t="shared" si="320"/>
        <v/>
      </c>
      <c r="E5175" s="91" t="str">
        <f t="shared" si="323"/>
        <v/>
      </c>
      <c r="F5175" s="295"/>
      <c r="G5175" s="88" t="str">
        <f t="shared" si="321"/>
        <v/>
      </c>
      <c r="H5175" s="88" t="str">
        <f t="shared" si="322"/>
        <v/>
      </c>
    </row>
    <row r="5176" spans="2:8" ht="11.25" customHeight="1" x14ac:dyDescent="0.2">
      <c r="B5176" s="91"/>
      <c r="C5176" s="92"/>
      <c r="D5176" s="293" t="str">
        <f t="shared" si="320"/>
        <v/>
      </c>
      <c r="E5176" s="91" t="str">
        <f t="shared" si="323"/>
        <v/>
      </c>
      <c r="F5176" s="295"/>
      <c r="G5176" s="88" t="str">
        <f t="shared" si="321"/>
        <v/>
      </c>
      <c r="H5176" s="88" t="str">
        <f t="shared" si="322"/>
        <v/>
      </c>
    </row>
    <row r="5177" spans="2:8" ht="11.25" customHeight="1" x14ac:dyDescent="0.2">
      <c r="B5177" s="91"/>
      <c r="C5177" s="92"/>
      <c r="D5177" s="293" t="str">
        <f t="shared" si="320"/>
        <v/>
      </c>
      <c r="E5177" s="91" t="str">
        <f t="shared" si="323"/>
        <v/>
      </c>
      <c r="F5177" s="295"/>
      <c r="G5177" s="88" t="str">
        <f t="shared" si="321"/>
        <v/>
      </c>
      <c r="H5177" s="88" t="str">
        <f t="shared" si="322"/>
        <v/>
      </c>
    </row>
    <row r="5178" spans="2:8" ht="11.25" customHeight="1" x14ac:dyDescent="0.2">
      <c r="B5178" s="91"/>
      <c r="C5178" s="92"/>
      <c r="D5178" s="293" t="str">
        <f t="shared" si="320"/>
        <v/>
      </c>
      <c r="E5178" s="91" t="str">
        <f t="shared" si="323"/>
        <v/>
      </c>
      <c r="F5178" s="295"/>
      <c r="G5178" s="88" t="str">
        <f t="shared" si="321"/>
        <v/>
      </c>
      <c r="H5178" s="88" t="str">
        <f t="shared" si="322"/>
        <v/>
      </c>
    </row>
    <row r="5179" spans="2:8" ht="11.25" customHeight="1" x14ac:dyDescent="0.2">
      <c r="B5179" s="91"/>
      <c r="C5179" s="92"/>
      <c r="D5179" s="293" t="str">
        <f t="shared" si="320"/>
        <v/>
      </c>
      <c r="E5179" s="91" t="str">
        <f t="shared" si="323"/>
        <v/>
      </c>
      <c r="F5179" s="295"/>
      <c r="G5179" s="88" t="str">
        <f t="shared" si="321"/>
        <v/>
      </c>
      <c r="H5179" s="88" t="str">
        <f t="shared" si="322"/>
        <v/>
      </c>
    </row>
    <row r="5180" spans="2:8" ht="11.25" customHeight="1" x14ac:dyDescent="0.2">
      <c r="B5180" s="91"/>
      <c r="C5180" s="92"/>
      <c r="D5180" s="293" t="str">
        <f t="shared" si="320"/>
        <v/>
      </c>
      <c r="E5180" s="91" t="str">
        <f t="shared" si="323"/>
        <v/>
      </c>
      <c r="F5180" s="295"/>
      <c r="G5180" s="88" t="str">
        <f t="shared" si="321"/>
        <v/>
      </c>
      <c r="H5180" s="88" t="str">
        <f t="shared" si="322"/>
        <v/>
      </c>
    </row>
    <row r="5181" spans="2:8" ht="11.25" customHeight="1" x14ac:dyDescent="0.2">
      <c r="B5181" s="91"/>
      <c r="C5181" s="92"/>
      <c r="D5181" s="293" t="str">
        <f t="shared" si="320"/>
        <v/>
      </c>
      <c r="E5181" s="91" t="str">
        <f t="shared" si="323"/>
        <v/>
      </c>
      <c r="F5181" s="295"/>
      <c r="G5181" s="88" t="str">
        <f t="shared" si="321"/>
        <v/>
      </c>
      <c r="H5181" s="88" t="str">
        <f t="shared" si="322"/>
        <v/>
      </c>
    </row>
    <row r="5182" spans="2:8" ht="11.25" customHeight="1" x14ac:dyDescent="0.2">
      <c r="B5182" s="91"/>
      <c r="C5182" s="92"/>
      <c r="D5182" s="293" t="str">
        <f t="shared" si="320"/>
        <v/>
      </c>
      <c r="E5182" s="91" t="str">
        <f t="shared" si="323"/>
        <v/>
      </c>
      <c r="F5182" s="295"/>
      <c r="G5182" s="88" t="str">
        <f t="shared" si="321"/>
        <v/>
      </c>
      <c r="H5182" s="88" t="str">
        <f t="shared" si="322"/>
        <v/>
      </c>
    </row>
    <row r="5183" spans="2:8" ht="11.25" customHeight="1" x14ac:dyDescent="0.2">
      <c r="B5183" s="91"/>
      <c r="C5183" s="92"/>
      <c r="D5183" s="293" t="str">
        <f t="shared" si="320"/>
        <v/>
      </c>
      <c r="E5183" s="91" t="str">
        <f t="shared" si="323"/>
        <v/>
      </c>
      <c r="F5183" s="295"/>
      <c r="G5183" s="88" t="str">
        <f t="shared" si="321"/>
        <v/>
      </c>
      <c r="H5183" s="88" t="str">
        <f t="shared" si="322"/>
        <v/>
      </c>
    </row>
    <row r="5184" spans="2:8" ht="11.25" customHeight="1" x14ac:dyDescent="0.2">
      <c r="B5184" s="91"/>
      <c r="C5184" s="92"/>
      <c r="D5184" s="293" t="str">
        <f t="shared" si="320"/>
        <v/>
      </c>
      <c r="E5184" s="91" t="str">
        <f t="shared" si="323"/>
        <v/>
      </c>
      <c r="F5184" s="295"/>
      <c r="G5184" s="88" t="str">
        <f t="shared" si="321"/>
        <v/>
      </c>
      <c r="H5184" s="88" t="str">
        <f t="shared" si="322"/>
        <v/>
      </c>
    </row>
    <row r="5185" spans="2:8" ht="11.25" customHeight="1" x14ac:dyDescent="0.2">
      <c r="B5185" s="91"/>
      <c r="C5185" s="92"/>
      <c r="D5185" s="293" t="str">
        <f t="shared" si="320"/>
        <v/>
      </c>
      <c r="E5185" s="91" t="str">
        <f t="shared" si="323"/>
        <v/>
      </c>
      <c r="F5185" s="295"/>
      <c r="G5185" s="88" t="str">
        <f t="shared" si="321"/>
        <v/>
      </c>
      <c r="H5185" s="88" t="str">
        <f t="shared" si="322"/>
        <v/>
      </c>
    </row>
    <row r="5186" spans="2:8" ht="11.25" customHeight="1" x14ac:dyDescent="0.2">
      <c r="B5186" s="91"/>
      <c r="C5186" s="92"/>
      <c r="D5186" s="293" t="str">
        <f t="shared" si="320"/>
        <v/>
      </c>
      <c r="E5186" s="91" t="str">
        <f t="shared" si="323"/>
        <v/>
      </c>
      <c r="F5186" s="295"/>
      <c r="G5186" s="88" t="str">
        <f t="shared" si="321"/>
        <v/>
      </c>
      <c r="H5186" s="88" t="str">
        <f t="shared" si="322"/>
        <v/>
      </c>
    </row>
    <row r="5187" spans="2:8" ht="11.25" customHeight="1" x14ac:dyDescent="0.2">
      <c r="B5187" s="91"/>
      <c r="C5187" s="92"/>
      <c r="D5187" s="293" t="str">
        <f t="shared" si="320"/>
        <v/>
      </c>
      <c r="E5187" s="91" t="str">
        <f t="shared" si="323"/>
        <v/>
      </c>
      <c r="F5187" s="295"/>
      <c r="G5187" s="88" t="str">
        <f t="shared" si="321"/>
        <v/>
      </c>
      <c r="H5187" s="88" t="str">
        <f t="shared" si="322"/>
        <v/>
      </c>
    </row>
    <row r="5188" spans="2:8" ht="11.25" customHeight="1" x14ac:dyDescent="0.2">
      <c r="B5188" s="91"/>
      <c r="C5188" s="92"/>
      <c r="D5188" s="293" t="str">
        <f t="shared" si="320"/>
        <v/>
      </c>
      <c r="E5188" s="91" t="str">
        <f t="shared" si="323"/>
        <v/>
      </c>
      <c r="F5188" s="295"/>
      <c r="G5188" s="88" t="str">
        <f t="shared" si="321"/>
        <v/>
      </c>
      <c r="H5188" s="88" t="str">
        <f t="shared" si="322"/>
        <v/>
      </c>
    </row>
    <row r="5189" spans="2:8" ht="11.25" customHeight="1" x14ac:dyDescent="0.2">
      <c r="B5189" s="91"/>
      <c r="C5189" s="92"/>
      <c r="D5189" s="293" t="str">
        <f t="shared" si="320"/>
        <v/>
      </c>
      <c r="E5189" s="91" t="str">
        <f t="shared" si="323"/>
        <v/>
      </c>
      <c r="F5189" s="295"/>
      <c r="G5189" s="88" t="str">
        <f t="shared" si="321"/>
        <v/>
      </c>
      <c r="H5189" s="88" t="str">
        <f t="shared" si="322"/>
        <v/>
      </c>
    </row>
    <row r="5190" spans="2:8" ht="11.25" customHeight="1" x14ac:dyDescent="0.2">
      <c r="B5190" s="91"/>
      <c r="C5190" s="92"/>
      <c r="D5190" s="293" t="str">
        <f t="shared" si="320"/>
        <v/>
      </c>
      <c r="E5190" s="91" t="str">
        <f t="shared" si="323"/>
        <v/>
      </c>
      <c r="F5190" s="295"/>
      <c r="G5190" s="88" t="str">
        <f t="shared" si="321"/>
        <v/>
      </c>
      <c r="H5190" s="88" t="str">
        <f t="shared" si="322"/>
        <v/>
      </c>
    </row>
    <row r="5191" spans="2:8" ht="11.25" customHeight="1" x14ac:dyDescent="0.2">
      <c r="B5191" s="91"/>
      <c r="C5191" s="92"/>
      <c r="D5191" s="293" t="str">
        <f t="shared" si="320"/>
        <v/>
      </c>
      <c r="E5191" s="91" t="str">
        <f t="shared" si="323"/>
        <v/>
      </c>
      <c r="F5191" s="295"/>
      <c r="G5191" s="88" t="str">
        <f t="shared" si="321"/>
        <v/>
      </c>
      <c r="H5191" s="88" t="str">
        <f t="shared" si="322"/>
        <v/>
      </c>
    </row>
    <row r="5192" spans="2:8" ht="11.25" customHeight="1" x14ac:dyDescent="0.2">
      <c r="B5192" s="91"/>
      <c r="C5192" s="92"/>
      <c r="D5192" s="293" t="str">
        <f t="shared" si="320"/>
        <v/>
      </c>
      <c r="E5192" s="91" t="str">
        <f t="shared" si="323"/>
        <v/>
      </c>
      <c r="F5192" s="295"/>
      <c r="G5192" s="88" t="str">
        <f t="shared" si="321"/>
        <v/>
      </c>
      <c r="H5192" s="88" t="str">
        <f t="shared" si="322"/>
        <v/>
      </c>
    </row>
    <row r="5193" spans="2:8" ht="11.25" customHeight="1" x14ac:dyDescent="0.2">
      <c r="B5193" s="91"/>
      <c r="C5193" s="92"/>
      <c r="D5193" s="293" t="str">
        <f t="shared" si="320"/>
        <v/>
      </c>
      <c r="E5193" s="91" t="str">
        <f t="shared" si="323"/>
        <v/>
      </c>
      <c r="F5193" s="295"/>
      <c r="G5193" s="88" t="str">
        <f t="shared" si="321"/>
        <v/>
      </c>
      <c r="H5193" s="88" t="str">
        <f t="shared" si="322"/>
        <v/>
      </c>
    </row>
    <row r="5194" spans="2:8" ht="11.25" customHeight="1" x14ac:dyDescent="0.2">
      <c r="B5194" s="91"/>
      <c r="C5194" s="92"/>
      <c r="D5194" s="293" t="str">
        <f t="shared" si="320"/>
        <v/>
      </c>
      <c r="E5194" s="91" t="str">
        <f t="shared" si="323"/>
        <v/>
      </c>
      <c r="F5194" s="295"/>
      <c r="G5194" s="88" t="str">
        <f t="shared" si="321"/>
        <v/>
      </c>
      <c r="H5194" s="88" t="str">
        <f t="shared" si="322"/>
        <v/>
      </c>
    </row>
    <row r="5195" spans="2:8" ht="11.25" customHeight="1" x14ac:dyDescent="0.2">
      <c r="B5195" s="91"/>
      <c r="C5195" s="92"/>
      <c r="D5195" s="293" t="str">
        <f t="shared" si="320"/>
        <v/>
      </c>
      <c r="E5195" s="91" t="str">
        <f t="shared" si="323"/>
        <v/>
      </c>
      <c r="F5195" s="295"/>
      <c r="G5195" s="88" t="str">
        <f t="shared" si="321"/>
        <v/>
      </c>
      <c r="H5195" s="88" t="str">
        <f t="shared" si="322"/>
        <v/>
      </c>
    </row>
    <row r="5196" spans="2:8" ht="11.25" customHeight="1" x14ac:dyDescent="0.2">
      <c r="B5196" s="91"/>
      <c r="C5196" s="92"/>
      <c r="D5196" s="293" t="str">
        <f t="shared" si="320"/>
        <v/>
      </c>
      <c r="E5196" s="91" t="str">
        <f t="shared" si="323"/>
        <v/>
      </c>
      <c r="F5196" s="295"/>
      <c r="G5196" s="88" t="str">
        <f t="shared" si="321"/>
        <v/>
      </c>
      <c r="H5196" s="88" t="str">
        <f t="shared" si="322"/>
        <v/>
      </c>
    </row>
    <row r="5197" spans="2:8" ht="11.25" customHeight="1" x14ac:dyDescent="0.2">
      <c r="B5197" s="91"/>
      <c r="C5197" s="92"/>
      <c r="D5197" s="293" t="str">
        <f t="shared" si="320"/>
        <v/>
      </c>
      <c r="E5197" s="91" t="str">
        <f t="shared" si="323"/>
        <v/>
      </c>
      <c r="F5197" s="295"/>
      <c r="G5197" s="88" t="str">
        <f t="shared" si="321"/>
        <v/>
      </c>
      <c r="H5197" s="88" t="str">
        <f t="shared" si="322"/>
        <v/>
      </c>
    </row>
    <row r="5198" spans="2:8" ht="11.25" customHeight="1" x14ac:dyDescent="0.2">
      <c r="B5198" s="91"/>
      <c r="C5198" s="92"/>
      <c r="D5198" s="293" t="str">
        <f t="shared" si="320"/>
        <v/>
      </c>
      <c r="E5198" s="91" t="str">
        <f t="shared" si="323"/>
        <v/>
      </c>
      <c r="F5198" s="295"/>
      <c r="G5198" s="88" t="str">
        <f t="shared" si="321"/>
        <v/>
      </c>
      <c r="H5198" s="88" t="str">
        <f t="shared" si="322"/>
        <v/>
      </c>
    </row>
    <row r="5199" spans="2:8" ht="11.25" customHeight="1" x14ac:dyDescent="0.2">
      <c r="B5199" s="91"/>
      <c r="C5199" s="92"/>
      <c r="D5199" s="293" t="str">
        <f t="shared" si="320"/>
        <v/>
      </c>
      <c r="E5199" s="91" t="str">
        <f t="shared" si="323"/>
        <v/>
      </c>
      <c r="F5199" s="295"/>
      <c r="G5199" s="88" t="str">
        <f t="shared" si="321"/>
        <v/>
      </c>
      <c r="H5199" s="88" t="str">
        <f t="shared" si="322"/>
        <v/>
      </c>
    </row>
    <row r="5200" spans="2:8" ht="11.25" customHeight="1" x14ac:dyDescent="0.2">
      <c r="B5200" s="91"/>
      <c r="C5200" s="92"/>
      <c r="D5200" s="293" t="str">
        <f t="shared" si="320"/>
        <v/>
      </c>
      <c r="E5200" s="91" t="str">
        <f t="shared" si="323"/>
        <v/>
      </c>
      <c r="F5200" s="295"/>
      <c r="G5200" s="88" t="str">
        <f t="shared" si="321"/>
        <v/>
      </c>
      <c r="H5200" s="88" t="str">
        <f t="shared" si="322"/>
        <v/>
      </c>
    </row>
    <row r="5201" spans="2:8" ht="11.25" customHeight="1" x14ac:dyDescent="0.2">
      <c r="B5201" s="91"/>
      <c r="C5201" s="92"/>
      <c r="D5201" s="293" t="str">
        <f t="shared" si="320"/>
        <v/>
      </c>
      <c r="E5201" s="91" t="str">
        <f t="shared" si="323"/>
        <v/>
      </c>
      <c r="F5201" s="295"/>
      <c r="G5201" s="88" t="str">
        <f t="shared" si="321"/>
        <v/>
      </c>
      <c r="H5201" s="88" t="str">
        <f t="shared" si="322"/>
        <v/>
      </c>
    </row>
    <row r="5202" spans="2:8" ht="11.25" customHeight="1" x14ac:dyDescent="0.2">
      <c r="B5202" s="91"/>
      <c r="C5202" s="92"/>
      <c r="D5202" s="293" t="str">
        <f t="shared" si="320"/>
        <v/>
      </c>
      <c r="E5202" s="91" t="str">
        <f t="shared" si="323"/>
        <v/>
      </c>
      <c r="F5202" s="295"/>
      <c r="G5202" s="88" t="str">
        <f t="shared" si="321"/>
        <v/>
      </c>
      <c r="H5202" s="88" t="str">
        <f t="shared" si="322"/>
        <v/>
      </c>
    </row>
    <row r="5203" spans="2:8" ht="11.25" customHeight="1" x14ac:dyDescent="0.2">
      <c r="B5203" s="147"/>
      <c r="C5203" s="68"/>
      <c r="D5203" s="293" t="str">
        <f t="shared" si="320"/>
        <v/>
      </c>
      <c r="E5203" s="91" t="str">
        <f t="shared" si="323"/>
        <v/>
      </c>
      <c r="F5203" s="295"/>
      <c r="G5203" s="88" t="str">
        <f t="shared" si="321"/>
        <v/>
      </c>
      <c r="H5203" s="88" t="str">
        <f t="shared" si="322"/>
        <v/>
      </c>
    </row>
    <row r="5204" spans="2:8" ht="11.25" customHeight="1" x14ac:dyDescent="0.2">
      <c r="B5204" s="147"/>
      <c r="C5204" s="68"/>
      <c r="D5204" s="293" t="str">
        <f t="shared" si="320"/>
        <v/>
      </c>
      <c r="E5204" s="91" t="str">
        <f t="shared" si="323"/>
        <v/>
      </c>
      <c r="F5204" s="295"/>
      <c r="G5204" s="88" t="str">
        <f t="shared" si="321"/>
        <v/>
      </c>
      <c r="H5204" s="88" t="str">
        <f t="shared" si="322"/>
        <v/>
      </c>
    </row>
    <row r="5205" spans="2:8" ht="11.25" customHeight="1" x14ac:dyDescent="0.2">
      <c r="B5205" s="147"/>
      <c r="C5205" s="68"/>
      <c r="D5205" s="293" t="str">
        <f t="shared" si="320"/>
        <v/>
      </c>
      <c r="E5205" s="91" t="str">
        <f t="shared" si="323"/>
        <v/>
      </c>
      <c r="F5205" s="295"/>
      <c r="G5205" s="88" t="str">
        <f t="shared" si="321"/>
        <v/>
      </c>
      <c r="H5205" s="88" t="str">
        <f t="shared" si="322"/>
        <v/>
      </c>
    </row>
    <row r="5206" spans="2:8" ht="11.25" customHeight="1" x14ac:dyDescent="0.2">
      <c r="B5206" s="147"/>
      <c r="C5206" s="68"/>
      <c r="D5206" s="293" t="str">
        <f t="shared" si="320"/>
        <v/>
      </c>
      <c r="E5206" s="91" t="str">
        <f t="shared" si="323"/>
        <v/>
      </c>
      <c r="F5206" s="295"/>
      <c r="G5206" s="88" t="str">
        <f t="shared" si="321"/>
        <v/>
      </c>
      <c r="H5206" s="88" t="str">
        <f t="shared" si="322"/>
        <v/>
      </c>
    </row>
    <row r="5207" spans="2:8" ht="11.25" customHeight="1" x14ac:dyDescent="0.2">
      <c r="B5207" s="147"/>
      <c r="C5207" s="68"/>
      <c r="D5207" s="293" t="str">
        <f t="shared" si="320"/>
        <v/>
      </c>
      <c r="E5207" s="91" t="str">
        <f t="shared" si="323"/>
        <v/>
      </c>
      <c r="F5207" s="295"/>
      <c r="G5207" s="88" t="str">
        <f t="shared" si="321"/>
        <v/>
      </c>
      <c r="H5207" s="88" t="str">
        <f t="shared" si="322"/>
        <v/>
      </c>
    </row>
    <row r="5208" spans="2:8" ht="11.25" customHeight="1" x14ac:dyDescent="0.2">
      <c r="B5208" s="147"/>
      <c r="C5208" s="68"/>
      <c r="D5208" s="293" t="str">
        <f t="shared" ref="D5208:D5271" si="324">IF($B5208="","","SP_LASTSALEPRICE")</f>
        <v/>
      </c>
      <c r="E5208" s="91" t="str">
        <f t="shared" si="323"/>
        <v/>
      </c>
      <c r="F5208" s="295"/>
      <c r="G5208" s="88" t="str">
        <f t="shared" ref="G5208:G5271" si="325">IF(OR($C5208="",$C5209=""),"",IFERROR((C5208/C5209-1)*100,0))</f>
        <v/>
      </c>
      <c r="H5208" s="88" t="str">
        <f t="shared" ref="H5208:H5271" si="326">IF(OR($F5208="",$F5209=""),"",IFERROR((F5208/F5209-1)*100,0))</f>
        <v/>
      </c>
    </row>
    <row r="5209" spans="2:8" ht="11.25" customHeight="1" x14ac:dyDescent="0.2">
      <c r="B5209" s="147"/>
      <c r="C5209" s="68"/>
      <c r="D5209" s="293" t="str">
        <f t="shared" si="324"/>
        <v/>
      </c>
      <c r="E5209" s="91" t="str">
        <f t="shared" ref="E5209:E5272" si="327">IF($B5209="","",IF(WEEKDAY($B5209,11)=6,$B5209-1,IF(WEEKDAY($B5209,11)=7,$B5209-2,$B5209)))</f>
        <v/>
      </c>
      <c r="F5209" s="295"/>
      <c r="G5209" s="88" t="str">
        <f t="shared" si="325"/>
        <v/>
      </c>
      <c r="H5209" s="88" t="str">
        <f t="shared" si="326"/>
        <v/>
      </c>
    </row>
    <row r="5210" spans="2:8" ht="11.25" customHeight="1" x14ac:dyDescent="0.2">
      <c r="B5210" s="147"/>
      <c r="C5210" s="68"/>
      <c r="D5210" s="293" t="str">
        <f t="shared" si="324"/>
        <v/>
      </c>
      <c r="E5210" s="91" t="str">
        <f t="shared" si="327"/>
        <v/>
      </c>
      <c r="F5210" s="295"/>
      <c r="G5210" s="88" t="str">
        <f t="shared" si="325"/>
        <v/>
      </c>
      <c r="H5210" s="88" t="str">
        <f t="shared" si="326"/>
        <v/>
      </c>
    </row>
    <row r="5211" spans="2:8" ht="11.25" customHeight="1" x14ac:dyDescent="0.2">
      <c r="B5211" s="147"/>
      <c r="C5211" s="68"/>
      <c r="D5211" s="293" t="str">
        <f t="shared" si="324"/>
        <v/>
      </c>
      <c r="E5211" s="91" t="str">
        <f t="shared" si="327"/>
        <v/>
      </c>
      <c r="F5211" s="295"/>
      <c r="G5211" s="88" t="str">
        <f t="shared" si="325"/>
        <v/>
      </c>
      <c r="H5211" s="88" t="str">
        <f t="shared" si="326"/>
        <v/>
      </c>
    </row>
    <row r="5212" spans="2:8" ht="11.25" customHeight="1" x14ac:dyDescent="0.2">
      <c r="B5212" s="147"/>
      <c r="C5212" s="68"/>
      <c r="D5212" s="293" t="str">
        <f t="shared" si="324"/>
        <v/>
      </c>
      <c r="E5212" s="91" t="str">
        <f t="shared" si="327"/>
        <v/>
      </c>
      <c r="F5212" s="295"/>
      <c r="G5212" s="88" t="str">
        <f t="shared" si="325"/>
        <v/>
      </c>
      <c r="H5212" s="88" t="str">
        <f t="shared" si="326"/>
        <v/>
      </c>
    </row>
    <row r="5213" spans="2:8" ht="11.25" customHeight="1" x14ac:dyDescent="0.2">
      <c r="B5213" s="147"/>
      <c r="C5213" s="68"/>
      <c r="D5213" s="293" t="str">
        <f t="shared" si="324"/>
        <v/>
      </c>
      <c r="E5213" s="91" t="str">
        <f t="shared" si="327"/>
        <v/>
      </c>
      <c r="F5213" s="295"/>
      <c r="G5213" s="88" t="str">
        <f t="shared" si="325"/>
        <v/>
      </c>
      <c r="H5213" s="88" t="str">
        <f t="shared" si="326"/>
        <v/>
      </c>
    </row>
    <row r="5214" spans="2:8" ht="11.25" customHeight="1" x14ac:dyDescent="0.2">
      <c r="B5214" s="147"/>
      <c r="C5214" s="68"/>
      <c r="D5214" s="293" t="str">
        <f t="shared" si="324"/>
        <v/>
      </c>
      <c r="E5214" s="91" t="str">
        <f t="shared" si="327"/>
        <v/>
      </c>
      <c r="F5214" s="295"/>
      <c r="G5214" s="88" t="str">
        <f t="shared" si="325"/>
        <v/>
      </c>
      <c r="H5214" s="88" t="str">
        <f t="shared" si="326"/>
        <v/>
      </c>
    </row>
    <row r="5215" spans="2:8" ht="11.25" customHeight="1" x14ac:dyDescent="0.2">
      <c r="B5215" s="147"/>
      <c r="C5215" s="68"/>
      <c r="D5215" s="293" t="str">
        <f t="shared" si="324"/>
        <v/>
      </c>
      <c r="E5215" s="91" t="str">
        <f t="shared" si="327"/>
        <v/>
      </c>
      <c r="F5215" s="295"/>
      <c r="G5215" s="88" t="str">
        <f t="shared" si="325"/>
        <v/>
      </c>
      <c r="H5215" s="88" t="str">
        <f t="shared" si="326"/>
        <v/>
      </c>
    </row>
    <row r="5216" spans="2:8" ht="11.25" customHeight="1" x14ac:dyDescent="0.2">
      <c r="B5216" s="147"/>
      <c r="C5216" s="68"/>
      <c r="D5216" s="293" t="str">
        <f t="shared" si="324"/>
        <v/>
      </c>
      <c r="E5216" s="91" t="str">
        <f t="shared" si="327"/>
        <v/>
      </c>
      <c r="F5216" s="295"/>
      <c r="G5216" s="88" t="str">
        <f t="shared" si="325"/>
        <v/>
      </c>
      <c r="H5216" s="88" t="str">
        <f t="shared" si="326"/>
        <v/>
      </c>
    </row>
    <row r="5217" spans="2:8" ht="11.25" customHeight="1" x14ac:dyDescent="0.2">
      <c r="B5217" s="147"/>
      <c r="C5217" s="68"/>
      <c r="D5217" s="293" t="str">
        <f t="shared" si="324"/>
        <v/>
      </c>
      <c r="E5217" s="91" t="str">
        <f t="shared" si="327"/>
        <v/>
      </c>
      <c r="F5217" s="295"/>
      <c r="G5217" s="88" t="str">
        <f t="shared" si="325"/>
        <v/>
      </c>
      <c r="H5217" s="88" t="str">
        <f t="shared" si="326"/>
        <v/>
      </c>
    </row>
    <row r="5218" spans="2:8" ht="11.25" customHeight="1" x14ac:dyDescent="0.2">
      <c r="B5218" s="147"/>
      <c r="C5218" s="68"/>
      <c r="D5218" s="293" t="str">
        <f t="shared" si="324"/>
        <v/>
      </c>
      <c r="E5218" s="91" t="str">
        <f t="shared" si="327"/>
        <v/>
      </c>
      <c r="F5218" s="295"/>
      <c r="G5218" s="88" t="str">
        <f t="shared" si="325"/>
        <v/>
      </c>
      <c r="H5218" s="88" t="str">
        <f t="shared" si="326"/>
        <v/>
      </c>
    </row>
    <row r="5219" spans="2:8" ht="11.25" customHeight="1" x14ac:dyDescent="0.2">
      <c r="B5219" s="147"/>
      <c r="C5219" s="68"/>
      <c r="D5219" s="293" t="str">
        <f t="shared" si="324"/>
        <v/>
      </c>
      <c r="E5219" s="91" t="str">
        <f t="shared" si="327"/>
        <v/>
      </c>
      <c r="F5219" s="295"/>
      <c r="G5219" s="88" t="str">
        <f t="shared" si="325"/>
        <v/>
      </c>
      <c r="H5219" s="88" t="str">
        <f t="shared" si="326"/>
        <v/>
      </c>
    </row>
    <row r="5220" spans="2:8" ht="11.25" customHeight="1" x14ac:dyDescent="0.2">
      <c r="B5220" s="147"/>
      <c r="C5220" s="68"/>
      <c r="D5220" s="293" t="str">
        <f t="shared" si="324"/>
        <v/>
      </c>
      <c r="E5220" s="91" t="str">
        <f t="shared" si="327"/>
        <v/>
      </c>
      <c r="F5220" s="295"/>
      <c r="G5220" s="88" t="str">
        <f t="shared" si="325"/>
        <v/>
      </c>
      <c r="H5220" s="88" t="str">
        <f t="shared" si="326"/>
        <v/>
      </c>
    </row>
    <row r="5221" spans="2:8" ht="11.25" customHeight="1" x14ac:dyDescent="0.2">
      <c r="B5221" s="147"/>
      <c r="C5221" s="68"/>
      <c r="D5221" s="293" t="str">
        <f t="shared" si="324"/>
        <v/>
      </c>
      <c r="E5221" s="91" t="str">
        <f t="shared" si="327"/>
        <v/>
      </c>
      <c r="F5221" s="295"/>
      <c r="G5221" s="88" t="str">
        <f t="shared" si="325"/>
        <v/>
      </c>
      <c r="H5221" s="88" t="str">
        <f t="shared" si="326"/>
        <v/>
      </c>
    </row>
    <row r="5222" spans="2:8" ht="11.25" customHeight="1" x14ac:dyDescent="0.2">
      <c r="B5222" s="147"/>
      <c r="C5222" s="68"/>
      <c r="D5222" s="293" t="str">
        <f t="shared" si="324"/>
        <v/>
      </c>
      <c r="E5222" s="91" t="str">
        <f t="shared" si="327"/>
        <v/>
      </c>
      <c r="F5222" s="295"/>
      <c r="G5222" s="88" t="str">
        <f t="shared" si="325"/>
        <v/>
      </c>
      <c r="H5222" s="88" t="str">
        <f t="shared" si="326"/>
        <v/>
      </c>
    </row>
    <row r="5223" spans="2:8" ht="11.25" customHeight="1" x14ac:dyDescent="0.2">
      <c r="B5223" s="147"/>
      <c r="C5223" s="68"/>
      <c r="D5223" s="293" t="str">
        <f t="shared" si="324"/>
        <v/>
      </c>
      <c r="E5223" s="91" t="str">
        <f t="shared" si="327"/>
        <v/>
      </c>
      <c r="F5223" s="295"/>
      <c r="G5223" s="88" t="str">
        <f t="shared" si="325"/>
        <v/>
      </c>
      <c r="H5223" s="88" t="str">
        <f t="shared" si="326"/>
        <v/>
      </c>
    </row>
    <row r="5224" spans="2:8" ht="11.25" customHeight="1" x14ac:dyDescent="0.2">
      <c r="B5224" s="147"/>
      <c r="C5224" s="68"/>
      <c r="D5224" s="293" t="str">
        <f t="shared" si="324"/>
        <v/>
      </c>
      <c r="E5224" s="91" t="str">
        <f t="shared" si="327"/>
        <v/>
      </c>
      <c r="F5224" s="295"/>
      <c r="G5224" s="88" t="str">
        <f t="shared" si="325"/>
        <v/>
      </c>
      <c r="H5224" s="88" t="str">
        <f t="shared" si="326"/>
        <v/>
      </c>
    </row>
    <row r="5225" spans="2:8" ht="11.25" customHeight="1" x14ac:dyDescent="0.2">
      <c r="B5225" s="147"/>
      <c r="C5225" s="68"/>
      <c r="D5225" s="293" t="str">
        <f t="shared" si="324"/>
        <v/>
      </c>
      <c r="E5225" s="91" t="str">
        <f t="shared" si="327"/>
        <v/>
      </c>
      <c r="F5225" s="295"/>
      <c r="G5225" s="88" t="str">
        <f t="shared" si="325"/>
        <v/>
      </c>
      <c r="H5225" s="88" t="str">
        <f t="shared" si="326"/>
        <v/>
      </c>
    </row>
    <row r="5226" spans="2:8" ht="11.25" customHeight="1" x14ac:dyDescent="0.2">
      <c r="B5226" s="147"/>
      <c r="C5226" s="68"/>
      <c r="D5226" s="293" t="str">
        <f t="shared" si="324"/>
        <v/>
      </c>
      <c r="E5226" s="91" t="str">
        <f t="shared" si="327"/>
        <v/>
      </c>
      <c r="F5226" s="295"/>
      <c r="G5226" s="88" t="str">
        <f t="shared" si="325"/>
        <v/>
      </c>
      <c r="H5226" s="88" t="str">
        <f t="shared" si="326"/>
        <v/>
      </c>
    </row>
    <row r="5227" spans="2:8" ht="11.25" customHeight="1" x14ac:dyDescent="0.2">
      <c r="B5227" s="147"/>
      <c r="C5227" s="68"/>
      <c r="D5227" s="293" t="str">
        <f t="shared" si="324"/>
        <v/>
      </c>
      <c r="E5227" s="91" t="str">
        <f t="shared" si="327"/>
        <v/>
      </c>
      <c r="F5227" s="295"/>
      <c r="G5227" s="88" t="str">
        <f t="shared" si="325"/>
        <v/>
      </c>
      <c r="H5227" s="88" t="str">
        <f t="shared" si="326"/>
        <v/>
      </c>
    </row>
    <row r="5228" spans="2:8" ht="11.25" customHeight="1" x14ac:dyDescent="0.2">
      <c r="B5228" s="147"/>
      <c r="C5228" s="68"/>
      <c r="D5228" s="293" t="str">
        <f t="shared" si="324"/>
        <v/>
      </c>
      <c r="E5228" s="91" t="str">
        <f t="shared" si="327"/>
        <v/>
      </c>
      <c r="F5228" s="295"/>
      <c r="G5228" s="88" t="str">
        <f t="shared" si="325"/>
        <v/>
      </c>
      <c r="H5228" s="88" t="str">
        <f t="shared" si="326"/>
        <v/>
      </c>
    </row>
    <row r="5229" spans="2:8" ht="11.25" customHeight="1" x14ac:dyDescent="0.2">
      <c r="B5229" s="147"/>
      <c r="C5229" s="68"/>
      <c r="D5229" s="293" t="str">
        <f t="shared" si="324"/>
        <v/>
      </c>
      <c r="E5229" s="91" t="str">
        <f t="shared" si="327"/>
        <v/>
      </c>
      <c r="F5229" s="295"/>
      <c r="G5229" s="88" t="str">
        <f t="shared" si="325"/>
        <v/>
      </c>
      <c r="H5229" s="88" t="str">
        <f t="shared" si="326"/>
        <v/>
      </c>
    </row>
    <row r="5230" spans="2:8" ht="11.25" customHeight="1" x14ac:dyDescent="0.2">
      <c r="B5230" s="147"/>
      <c r="C5230" s="68"/>
      <c r="D5230" s="293" t="str">
        <f t="shared" si="324"/>
        <v/>
      </c>
      <c r="E5230" s="91" t="str">
        <f t="shared" si="327"/>
        <v/>
      </c>
      <c r="F5230" s="295"/>
      <c r="G5230" s="88" t="str">
        <f t="shared" si="325"/>
        <v/>
      </c>
      <c r="H5230" s="88" t="str">
        <f t="shared" si="326"/>
        <v/>
      </c>
    </row>
    <row r="5231" spans="2:8" ht="11.25" customHeight="1" x14ac:dyDescent="0.2">
      <c r="B5231" s="147"/>
      <c r="C5231" s="68"/>
      <c r="D5231" s="293" t="str">
        <f t="shared" si="324"/>
        <v/>
      </c>
      <c r="E5231" s="91" t="str">
        <f t="shared" si="327"/>
        <v/>
      </c>
      <c r="F5231" s="295"/>
      <c r="G5231" s="88" t="str">
        <f t="shared" si="325"/>
        <v/>
      </c>
      <c r="H5231" s="88" t="str">
        <f t="shared" si="326"/>
        <v/>
      </c>
    </row>
    <row r="5232" spans="2:8" ht="11.25" customHeight="1" x14ac:dyDescent="0.2">
      <c r="B5232" s="147"/>
      <c r="C5232" s="68"/>
      <c r="D5232" s="293" t="str">
        <f t="shared" si="324"/>
        <v/>
      </c>
      <c r="E5232" s="91" t="str">
        <f t="shared" si="327"/>
        <v/>
      </c>
      <c r="F5232" s="295"/>
      <c r="G5232" s="88" t="str">
        <f t="shared" si="325"/>
        <v/>
      </c>
      <c r="H5232" s="88" t="str">
        <f t="shared" si="326"/>
        <v/>
      </c>
    </row>
    <row r="5233" spans="2:8" ht="11.25" customHeight="1" x14ac:dyDescent="0.2">
      <c r="B5233" s="147"/>
      <c r="C5233" s="68"/>
      <c r="D5233" s="293" t="str">
        <f t="shared" si="324"/>
        <v/>
      </c>
      <c r="E5233" s="91" t="str">
        <f t="shared" si="327"/>
        <v/>
      </c>
      <c r="F5233" s="295"/>
      <c r="G5233" s="88" t="str">
        <f t="shared" si="325"/>
        <v/>
      </c>
      <c r="H5233" s="88" t="str">
        <f t="shared" si="326"/>
        <v/>
      </c>
    </row>
    <row r="5234" spans="2:8" ht="11.25" customHeight="1" x14ac:dyDescent="0.2">
      <c r="B5234" s="147"/>
      <c r="C5234" s="68"/>
      <c r="D5234" s="293" t="str">
        <f t="shared" si="324"/>
        <v/>
      </c>
      <c r="E5234" s="91" t="str">
        <f t="shared" si="327"/>
        <v/>
      </c>
      <c r="F5234" s="295"/>
      <c r="G5234" s="88" t="str">
        <f t="shared" si="325"/>
        <v/>
      </c>
      <c r="H5234" s="88" t="str">
        <f t="shared" si="326"/>
        <v/>
      </c>
    </row>
    <row r="5235" spans="2:8" ht="11.25" customHeight="1" x14ac:dyDescent="0.2">
      <c r="B5235" s="147"/>
      <c r="C5235" s="68"/>
      <c r="D5235" s="293" t="str">
        <f t="shared" si="324"/>
        <v/>
      </c>
      <c r="E5235" s="91" t="str">
        <f t="shared" si="327"/>
        <v/>
      </c>
      <c r="F5235" s="295"/>
      <c r="G5235" s="88" t="str">
        <f t="shared" si="325"/>
        <v/>
      </c>
      <c r="H5235" s="88" t="str">
        <f t="shared" si="326"/>
        <v/>
      </c>
    </row>
    <row r="5236" spans="2:8" ht="11.25" customHeight="1" x14ac:dyDescent="0.2">
      <c r="B5236" s="147"/>
      <c r="C5236" s="68"/>
      <c r="D5236" s="293" t="str">
        <f t="shared" si="324"/>
        <v/>
      </c>
      <c r="E5236" s="91" t="str">
        <f t="shared" si="327"/>
        <v/>
      </c>
      <c r="F5236" s="295"/>
      <c r="G5236" s="88" t="str">
        <f t="shared" si="325"/>
        <v/>
      </c>
      <c r="H5236" s="88" t="str">
        <f t="shared" si="326"/>
        <v/>
      </c>
    </row>
    <row r="5237" spans="2:8" ht="11.25" customHeight="1" x14ac:dyDescent="0.2">
      <c r="B5237" s="147"/>
      <c r="C5237" s="68"/>
      <c r="D5237" s="293" t="str">
        <f t="shared" si="324"/>
        <v/>
      </c>
      <c r="E5237" s="91" t="str">
        <f t="shared" si="327"/>
        <v/>
      </c>
      <c r="F5237" s="295"/>
      <c r="G5237" s="88" t="str">
        <f t="shared" si="325"/>
        <v/>
      </c>
      <c r="H5237" s="88" t="str">
        <f t="shared" si="326"/>
        <v/>
      </c>
    </row>
    <row r="5238" spans="2:8" ht="11.25" customHeight="1" x14ac:dyDescent="0.2">
      <c r="B5238" s="147"/>
      <c r="C5238" s="68"/>
      <c r="D5238" s="293" t="str">
        <f t="shared" si="324"/>
        <v/>
      </c>
      <c r="E5238" s="91" t="str">
        <f t="shared" si="327"/>
        <v/>
      </c>
      <c r="F5238" s="295"/>
      <c r="G5238" s="88" t="str">
        <f t="shared" si="325"/>
        <v/>
      </c>
      <c r="H5238" s="88" t="str">
        <f t="shared" si="326"/>
        <v/>
      </c>
    </row>
    <row r="5239" spans="2:8" ht="11.25" customHeight="1" x14ac:dyDescent="0.2">
      <c r="B5239" s="147"/>
      <c r="C5239" s="68"/>
      <c r="D5239" s="293" t="str">
        <f t="shared" si="324"/>
        <v/>
      </c>
      <c r="E5239" s="91" t="str">
        <f t="shared" si="327"/>
        <v/>
      </c>
      <c r="F5239" s="295"/>
      <c r="G5239" s="88" t="str">
        <f t="shared" si="325"/>
        <v/>
      </c>
      <c r="H5239" s="88" t="str">
        <f t="shared" si="326"/>
        <v/>
      </c>
    </row>
    <row r="5240" spans="2:8" ht="11.25" customHeight="1" x14ac:dyDescent="0.2">
      <c r="B5240" s="147"/>
      <c r="C5240" s="68"/>
      <c r="D5240" s="293" t="str">
        <f t="shared" si="324"/>
        <v/>
      </c>
      <c r="E5240" s="91" t="str">
        <f t="shared" si="327"/>
        <v/>
      </c>
      <c r="F5240" s="295"/>
      <c r="G5240" s="88" t="str">
        <f t="shared" si="325"/>
        <v/>
      </c>
      <c r="H5240" s="88" t="str">
        <f t="shared" si="326"/>
        <v/>
      </c>
    </row>
    <row r="5241" spans="2:8" ht="11.25" customHeight="1" x14ac:dyDescent="0.2">
      <c r="B5241" s="147"/>
      <c r="C5241" s="68"/>
      <c r="D5241" s="293" t="str">
        <f t="shared" si="324"/>
        <v/>
      </c>
      <c r="E5241" s="91" t="str">
        <f t="shared" si="327"/>
        <v/>
      </c>
      <c r="F5241" s="295"/>
      <c r="G5241" s="88" t="str">
        <f t="shared" si="325"/>
        <v/>
      </c>
      <c r="H5241" s="88" t="str">
        <f t="shared" si="326"/>
        <v/>
      </c>
    </row>
    <row r="5242" spans="2:8" ht="11.25" customHeight="1" x14ac:dyDescent="0.2">
      <c r="B5242" s="147"/>
      <c r="C5242" s="68"/>
      <c r="D5242" s="293" t="str">
        <f t="shared" si="324"/>
        <v/>
      </c>
      <c r="E5242" s="91" t="str">
        <f t="shared" si="327"/>
        <v/>
      </c>
      <c r="F5242" s="295"/>
      <c r="G5242" s="88" t="str">
        <f t="shared" si="325"/>
        <v/>
      </c>
      <c r="H5242" s="88" t="str">
        <f t="shared" si="326"/>
        <v/>
      </c>
    </row>
    <row r="5243" spans="2:8" ht="11.25" customHeight="1" x14ac:dyDescent="0.2">
      <c r="B5243" s="147"/>
      <c r="C5243" s="68"/>
      <c r="D5243" s="293" t="str">
        <f t="shared" si="324"/>
        <v/>
      </c>
      <c r="E5243" s="91" t="str">
        <f t="shared" si="327"/>
        <v/>
      </c>
      <c r="F5243" s="295"/>
      <c r="G5243" s="88" t="str">
        <f t="shared" si="325"/>
        <v/>
      </c>
      <c r="H5243" s="88" t="str">
        <f t="shared" si="326"/>
        <v/>
      </c>
    </row>
    <row r="5244" spans="2:8" ht="11.25" customHeight="1" x14ac:dyDescent="0.2">
      <c r="B5244" s="147"/>
      <c r="C5244" s="68"/>
      <c r="D5244" s="293" t="str">
        <f t="shared" si="324"/>
        <v/>
      </c>
      <c r="E5244" s="91" t="str">
        <f t="shared" si="327"/>
        <v/>
      </c>
      <c r="F5244" s="295"/>
      <c r="G5244" s="88" t="str">
        <f t="shared" si="325"/>
        <v/>
      </c>
      <c r="H5244" s="88" t="str">
        <f t="shared" si="326"/>
        <v/>
      </c>
    </row>
    <row r="5245" spans="2:8" ht="11.25" customHeight="1" x14ac:dyDescent="0.2">
      <c r="B5245" s="147"/>
      <c r="C5245" s="68"/>
      <c r="D5245" s="293" t="str">
        <f t="shared" si="324"/>
        <v/>
      </c>
      <c r="E5245" s="91" t="str">
        <f t="shared" si="327"/>
        <v/>
      </c>
      <c r="F5245" s="295"/>
      <c r="G5245" s="88" t="str">
        <f t="shared" si="325"/>
        <v/>
      </c>
      <c r="H5245" s="88" t="str">
        <f t="shared" si="326"/>
        <v/>
      </c>
    </row>
    <row r="5246" spans="2:8" ht="11.25" customHeight="1" x14ac:dyDescent="0.2">
      <c r="B5246" s="147"/>
      <c r="C5246" s="68"/>
      <c r="D5246" s="293" t="str">
        <f t="shared" si="324"/>
        <v/>
      </c>
      <c r="E5246" s="91" t="str">
        <f t="shared" si="327"/>
        <v/>
      </c>
      <c r="F5246" s="295"/>
      <c r="G5246" s="88" t="str">
        <f t="shared" si="325"/>
        <v/>
      </c>
      <c r="H5246" s="88" t="str">
        <f t="shared" si="326"/>
        <v/>
      </c>
    </row>
    <row r="5247" spans="2:8" ht="11.25" customHeight="1" x14ac:dyDescent="0.2">
      <c r="B5247" s="147"/>
      <c r="C5247" s="68"/>
      <c r="D5247" s="293" t="str">
        <f t="shared" si="324"/>
        <v/>
      </c>
      <c r="E5247" s="91" t="str">
        <f t="shared" si="327"/>
        <v/>
      </c>
      <c r="F5247" s="295"/>
      <c r="G5247" s="88" t="str">
        <f t="shared" si="325"/>
        <v/>
      </c>
      <c r="H5247" s="88" t="str">
        <f t="shared" si="326"/>
        <v/>
      </c>
    </row>
    <row r="5248" spans="2:8" ht="11.25" customHeight="1" x14ac:dyDescent="0.2">
      <c r="B5248" s="147"/>
      <c r="C5248" s="68"/>
      <c r="D5248" s="293" t="str">
        <f t="shared" si="324"/>
        <v/>
      </c>
      <c r="E5248" s="91" t="str">
        <f t="shared" si="327"/>
        <v/>
      </c>
      <c r="F5248" s="295"/>
      <c r="G5248" s="88" t="str">
        <f t="shared" si="325"/>
        <v/>
      </c>
      <c r="H5248" s="88" t="str">
        <f t="shared" si="326"/>
        <v/>
      </c>
    </row>
    <row r="5249" spans="2:8" ht="11.25" customHeight="1" x14ac:dyDescent="0.2">
      <c r="B5249" s="147"/>
      <c r="C5249" s="68"/>
      <c r="D5249" s="293" t="str">
        <f t="shared" si="324"/>
        <v/>
      </c>
      <c r="E5249" s="91" t="str">
        <f t="shared" si="327"/>
        <v/>
      </c>
      <c r="F5249" s="295"/>
      <c r="G5249" s="88" t="str">
        <f t="shared" si="325"/>
        <v/>
      </c>
      <c r="H5249" s="88" t="str">
        <f t="shared" si="326"/>
        <v/>
      </c>
    </row>
    <row r="5250" spans="2:8" ht="11.25" customHeight="1" x14ac:dyDescent="0.2">
      <c r="B5250" s="147"/>
      <c r="C5250" s="68"/>
      <c r="D5250" s="293" t="str">
        <f t="shared" si="324"/>
        <v/>
      </c>
      <c r="E5250" s="91" t="str">
        <f t="shared" si="327"/>
        <v/>
      </c>
      <c r="F5250" s="295"/>
      <c r="G5250" s="88" t="str">
        <f t="shared" si="325"/>
        <v/>
      </c>
      <c r="H5250" s="88" t="str">
        <f t="shared" si="326"/>
        <v/>
      </c>
    </row>
    <row r="5251" spans="2:8" ht="11.25" customHeight="1" x14ac:dyDescent="0.2">
      <c r="B5251" s="147"/>
      <c r="C5251" s="68"/>
      <c r="D5251" s="293" t="str">
        <f t="shared" si="324"/>
        <v/>
      </c>
      <c r="E5251" s="91" t="str">
        <f t="shared" si="327"/>
        <v/>
      </c>
      <c r="F5251" s="295"/>
      <c r="G5251" s="88" t="str">
        <f t="shared" si="325"/>
        <v/>
      </c>
      <c r="H5251" s="88" t="str">
        <f t="shared" si="326"/>
        <v/>
      </c>
    </row>
    <row r="5252" spans="2:8" ht="11.25" customHeight="1" x14ac:dyDescent="0.2">
      <c r="B5252" s="147"/>
      <c r="C5252" s="68"/>
      <c r="D5252" s="293" t="str">
        <f t="shared" si="324"/>
        <v/>
      </c>
      <c r="E5252" s="91" t="str">
        <f t="shared" si="327"/>
        <v/>
      </c>
      <c r="F5252" s="295"/>
      <c r="G5252" s="88" t="str">
        <f t="shared" si="325"/>
        <v/>
      </c>
      <c r="H5252" s="88" t="str">
        <f t="shared" si="326"/>
        <v/>
      </c>
    </row>
    <row r="5253" spans="2:8" ht="11.25" customHeight="1" x14ac:dyDescent="0.2">
      <c r="B5253" s="147"/>
      <c r="C5253" s="68"/>
      <c r="D5253" s="293" t="str">
        <f t="shared" si="324"/>
        <v/>
      </c>
      <c r="E5253" s="91" t="str">
        <f t="shared" si="327"/>
        <v/>
      </c>
      <c r="F5253" s="295"/>
      <c r="G5253" s="88" t="str">
        <f t="shared" si="325"/>
        <v/>
      </c>
      <c r="H5253" s="88" t="str">
        <f t="shared" si="326"/>
        <v/>
      </c>
    </row>
    <row r="5254" spans="2:8" ht="11.25" customHeight="1" x14ac:dyDescent="0.2">
      <c r="B5254" s="147"/>
      <c r="C5254" s="68"/>
      <c r="D5254" s="293" t="str">
        <f t="shared" si="324"/>
        <v/>
      </c>
      <c r="E5254" s="91" t="str">
        <f t="shared" si="327"/>
        <v/>
      </c>
      <c r="F5254" s="295"/>
      <c r="G5254" s="88" t="str">
        <f t="shared" si="325"/>
        <v/>
      </c>
      <c r="H5254" s="88" t="str">
        <f t="shared" si="326"/>
        <v/>
      </c>
    </row>
    <row r="5255" spans="2:8" ht="11.25" customHeight="1" x14ac:dyDescent="0.2">
      <c r="B5255" s="147"/>
      <c r="C5255" s="68"/>
      <c r="D5255" s="293" t="str">
        <f t="shared" si="324"/>
        <v/>
      </c>
      <c r="E5255" s="91" t="str">
        <f t="shared" si="327"/>
        <v/>
      </c>
      <c r="F5255" s="295"/>
      <c r="G5255" s="88" t="str">
        <f t="shared" si="325"/>
        <v/>
      </c>
      <c r="H5255" s="88" t="str">
        <f t="shared" si="326"/>
        <v/>
      </c>
    </row>
    <row r="5256" spans="2:8" ht="11.25" customHeight="1" x14ac:dyDescent="0.2">
      <c r="B5256" s="147"/>
      <c r="C5256" s="68"/>
      <c r="D5256" s="293" t="str">
        <f t="shared" si="324"/>
        <v/>
      </c>
      <c r="E5256" s="91" t="str">
        <f t="shared" si="327"/>
        <v/>
      </c>
      <c r="F5256" s="295"/>
      <c r="G5256" s="88" t="str">
        <f t="shared" si="325"/>
        <v/>
      </c>
      <c r="H5256" s="88" t="str">
        <f t="shared" si="326"/>
        <v/>
      </c>
    </row>
    <row r="5257" spans="2:8" ht="11.25" customHeight="1" x14ac:dyDescent="0.2">
      <c r="B5257" s="147"/>
      <c r="C5257" s="68"/>
      <c r="D5257" s="293" t="str">
        <f t="shared" si="324"/>
        <v/>
      </c>
      <c r="E5257" s="91" t="str">
        <f t="shared" si="327"/>
        <v/>
      </c>
      <c r="F5257" s="295"/>
      <c r="G5257" s="88" t="str">
        <f t="shared" si="325"/>
        <v/>
      </c>
      <c r="H5257" s="88" t="str">
        <f t="shared" si="326"/>
        <v/>
      </c>
    </row>
    <row r="5258" spans="2:8" ht="11.25" customHeight="1" x14ac:dyDescent="0.2">
      <c r="B5258" s="147"/>
      <c r="C5258" s="68"/>
      <c r="D5258" s="293" t="str">
        <f t="shared" si="324"/>
        <v/>
      </c>
      <c r="E5258" s="91" t="str">
        <f t="shared" si="327"/>
        <v/>
      </c>
      <c r="F5258" s="295"/>
      <c r="G5258" s="88" t="str">
        <f t="shared" si="325"/>
        <v/>
      </c>
      <c r="H5258" s="88" t="str">
        <f t="shared" si="326"/>
        <v/>
      </c>
    </row>
    <row r="5259" spans="2:8" ht="11.25" customHeight="1" x14ac:dyDescent="0.2">
      <c r="B5259" s="147"/>
      <c r="C5259" s="68"/>
      <c r="D5259" s="293" t="str">
        <f t="shared" si="324"/>
        <v/>
      </c>
      <c r="E5259" s="91" t="str">
        <f t="shared" si="327"/>
        <v/>
      </c>
      <c r="F5259" s="295"/>
      <c r="G5259" s="88" t="str">
        <f t="shared" si="325"/>
        <v/>
      </c>
      <c r="H5259" s="88" t="str">
        <f t="shared" si="326"/>
        <v/>
      </c>
    </row>
    <row r="5260" spans="2:8" ht="11.25" customHeight="1" x14ac:dyDescent="0.2">
      <c r="B5260" s="147"/>
      <c r="C5260" s="68"/>
      <c r="D5260" s="293" t="str">
        <f t="shared" si="324"/>
        <v/>
      </c>
      <c r="E5260" s="91" t="str">
        <f t="shared" si="327"/>
        <v/>
      </c>
      <c r="F5260" s="295"/>
      <c r="G5260" s="88" t="str">
        <f t="shared" si="325"/>
        <v/>
      </c>
      <c r="H5260" s="88" t="str">
        <f t="shared" si="326"/>
        <v/>
      </c>
    </row>
    <row r="5261" spans="2:8" ht="11.25" customHeight="1" x14ac:dyDescent="0.2">
      <c r="B5261" s="147"/>
      <c r="C5261" s="68"/>
      <c r="D5261" s="293" t="str">
        <f t="shared" si="324"/>
        <v/>
      </c>
      <c r="E5261" s="91" t="str">
        <f t="shared" si="327"/>
        <v/>
      </c>
      <c r="F5261" s="295"/>
      <c r="G5261" s="88" t="str">
        <f t="shared" si="325"/>
        <v/>
      </c>
      <c r="H5261" s="88" t="str">
        <f t="shared" si="326"/>
        <v/>
      </c>
    </row>
    <row r="5262" spans="2:8" ht="11.25" customHeight="1" x14ac:dyDescent="0.2">
      <c r="B5262" s="147"/>
      <c r="C5262" s="68"/>
      <c r="D5262" s="293" t="str">
        <f t="shared" si="324"/>
        <v/>
      </c>
      <c r="E5262" s="91" t="str">
        <f t="shared" si="327"/>
        <v/>
      </c>
      <c r="F5262" s="295"/>
      <c r="G5262" s="88" t="str">
        <f t="shared" si="325"/>
        <v/>
      </c>
      <c r="H5262" s="88" t="str">
        <f t="shared" si="326"/>
        <v/>
      </c>
    </row>
    <row r="5263" spans="2:8" ht="11.25" customHeight="1" x14ac:dyDescent="0.2">
      <c r="B5263" s="147"/>
      <c r="C5263" s="68"/>
      <c r="D5263" s="293" t="str">
        <f t="shared" si="324"/>
        <v/>
      </c>
      <c r="E5263" s="91" t="str">
        <f t="shared" si="327"/>
        <v/>
      </c>
      <c r="F5263" s="295"/>
      <c r="G5263" s="88" t="str">
        <f t="shared" si="325"/>
        <v/>
      </c>
      <c r="H5263" s="88" t="str">
        <f t="shared" si="326"/>
        <v/>
      </c>
    </row>
    <row r="5264" spans="2:8" ht="11.25" customHeight="1" x14ac:dyDescent="0.2">
      <c r="B5264" s="147"/>
      <c r="C5264" s="68"/>
      <c r="D5264" s="293" t="str">
        <f t="shared" si="324"/>
        <v/>
      </c>
      <c r="E5264" s="91" t="str">
        <f t="shared" si="327"/>
        <v/>
      </c>
      <c r="F5264" s="295"/>
      <c r="G5264" s="88" t="str">
        <f t="shared" si="325"/>
        <v/>
      </c>
      <c r="H5264" s="88" t="str">
        <f t="shared" si="326"/>
        <v/>
      </c>
    </row>
    <row r="5265" spans="2:8" ht="11.25" customHeight="1" x14ac:dyDescent="0.2">
      <c r="B5265" s="147"/>
      <c r="C5265" s="68"/>
      <c r="D5265" s="293" t="str">
        <f t="shared" si="324"/>
        <v/>
      </c>
      <c r="E5265" s="91" t="str">
        <f t="shared" si="327"/>
        <v/>
      </c>
      <c r="F5265" s="295"/>
      <c r="G5265" s="88" t="str">
        <f t="shared" si="325"/>
        <v/>
      </c>
      <c r="H5265" s="88" t="str">
        <f t="shared" si="326"/>
        <v/>
      </c>
    </row>
    <row r="5266" spans="2:8" ht="11.25" customHeight="1" x14ac:dyDescent="0.2">
      <c r="B5266" s="147"/>
      <c r="C5266" s="68"/>
      <c r="D5266" s="293" t="str">
        <f t="shared" si="324"/>
        <v/>
      </c>
      <c r="E5266" s="91" t="str">
        <f t="shared" si="327"/>
        <v/>
      </c>
      <c r="F5266" s="295"/>
      <c r="G5266" s="88" t="str">
        <f t="shared" si="325"/>
        <v/>
      </c>
      <c r="H5266" s="88" t="str">
        <f t="shared" si="326"/>
        <v/>
      </c>
    </row>
    <row r="5267" spans="2:8" ht="11.25" customHeight="1" x14ac:dyDescent="0.2">
      <c r="B5267" s="147"/>
      <c r="C5267" s="68"/>
      <c r="D5267" s="293" t="str">
        <f t="shared" si="324"/>
        <v/>
      </c>
      <c r="E5267" s="91" t="str">
        <f t="shared" si="327"/>
        <v/>
      </c>
      <c r="F5267" s="295"/>
      <c r="G5267" s="88" t="str">
        <f t="shared" si="325"/>
        <v/>
      </c>
      <c r="H5267" s="88" t="str">
        <f t="shared" si="326"/>
        <v/>
      </c>
    </row>
    <row r="5268" spans="2:8" ht="11.25" customHeight="1" x14ac:dyDescent="0.2">
      <c r="B5268" s="147"/>
      <c r="C5268" s="68"/>
      <c r="D5268" s="293" t="str">
        <f t="shared" si="324"/>
        <v/>
      </c>
      <c r="E5268" s="91" t="str">
        <f t="shared" si="327"/>
        <v/>
      </c>
      <c r="F5268" s="295"/>
      <c r="G5268" s="88" t="str">
        <f t="shared" si="325"/>
        <v/>
      </c>
      <c r="H5268" s="88" t="str">
        <f t="shared" si="326"/>
        <v/>
      </c>
    </row>
    <row r="5269" spans="2:8" ht="11.25" customHeight="1" x14ac:dyDescent="0.2">
      <c r="B5269" s="147"/>
      <c r="C5269" s="68"/>
      <c r="D5269" s="293" t="str">
        <f t="shared" si="324"/>
        <v/>
      </c>
      <c r="E5269" s="91" t="str">
        <f t="shared" si="327"/>
        <v/>
      </c>
      <c r="F5269" s="295"/>
      <c r="G5269" s="88" t="str">
        <f t="shared" si="325"/>
        <v/>
      </c>
      <c r="H5269" s="88" t="str">
        <f t="shared" si="326"/>
        <v/>
      </c>
    </row>
    <row r="5270" spans="2:8" ht="11.25" customHeight="1" x14ac:dyDescent="0.2">
      <c r="B5270" s="147"/>
      <c r="C5270" s="68"/>
      <c r="D5270" s="293" t="str">
        <f t="shared" si="324"/>
        <v/>
      </c>
      <c r="E5270" s="91" t="str">
        <f t="shared" si="327"/>
        <v/>
      </c>
      <c r="F5270" s="295"/>
      <c r="G5270" s="88" t="str">
        <f t="shared" si="325"/>
        <v/>
      </c>
      <c r="H5270" s="88" t="str">
        <f t="shared" si="326"/>
        <v/>
      </c>
    </row>
    <row r="5271" spans="2:8" ht="11.25" customHeight="1" x14ac:dyDescent="0.2">
      <c r="B5271" s="147"/>
      <c r="C5271" s="68"/>
      <c r="D5271" s="293" t="str">
        <f t="shared" si="324"/>
        <v/>
      </c>
      <c r="E5271" s="91" t="str">
        <f t="shared" si="327"/>
        <v/>
      </c>
      <c r="F5271" s="295"/>
      <c r="G5271" s="88" t="str">
        <f t="shared" si="325"/>
        <v/>
      </c>
      <c r="H5271" s="88" t="str">
        <f t="shared" si="326"/>
        <v/>
      </c>
    </row>
    <row r="5272" spans="2:8" ht="11.25" customHeight="1" x14ac:dyDescent="0.2">
      <c r="B5272" s="147"/>
      <c r="C5272" s="68"/>
      <c r="D5272" s="293" t="str">
        <f t="shared" ref="D5272:D5335" si="328">IF($B5272="","","SP_LASTSALEPRICE")</f>
        <v/>
      </c>
      <c r="E5272" s="91" t="str">
        <f t="shared" si="327"/>
        <v/>
      </c>
      <c r="F5272" s="295"/>
      <c r="G5272" s="88" t="str">
        <f t="shared" ref="G5272:G5335" si="329">IF(OR($C5272="",$C5273=""),"",IFERROR((C5272/C5273-1)*100,0))</f>
        <v/>
      </c>
      <c r="H5272" s="88" t="str">
        <f t="shared" ref="H5272:H5335" si="330">IF(OR($F5272="",$F5273=""),"",IFERROR((F5272/F5273-1)*100,0))</f>
        <v/>
      </c>
    </row>
    <row r="5273" spans="2:8" ht="11.25" customHeight="1" x14ac:dyDescent="0.2">
      <c r="B5273" s="147"/>
      <c r="C5273" s="68"/>
      <c r="D5273" s="293" t="str">
        <f t="shared" si="328"/>
        <v/>
      </c>
      <c r="E5273" s="91" t="str">
        <f t="shared" ref="E5273:E5336" si="331">IF($B5273="","",IF(WEEKDAY($B5273,11)=6,$B5273-1,IF(WEEKDAY($B5273,11)=7,$B5273-2,$B5273)))</f>
        <v/>
      </c>
      <c r="F5273" s="295"/>
      <c r="G5273" s="88" t="str">
        <f t="shared" si="329"/>
        <v/>
      </c>
      <c r="H5273" s="88" t="str">
        <f t="shared" si="330"/>
        <v/>
      </c>
    </row>
    <row r="5274" spans="2:8" ht="11.25" customHeight="1" x14ac:dyDescent="0.2">
      <c r="B5274" s="147"/>
      <c r="C5274" s="68"/>
      <c r="D5274" s="293" t="str">
        <f t="shared" si="328"/>
        <v/>
      </c>
      <c r="E5274" s="91" t="str">
        <f t="shared" si="331"/>
        <v/>
      </c>
      <c r="F5274" s="295"/>
      <c r="G5274" s="88" t="str">
        <f t="shared" si="329"/>
        <v/>
      </c>
      <c r="H5274" s="88" t="str">
        <f t="shared" si="330"/>
        <v/>
      </c>
    </row>
    <row r="5275" spans="2:8" ht="11.25" customHeight="1" x14ac:dyDescent="0.2">
      <c r="B5275" s="147"/>
      <c r="C5275" s="68"/>
      <c r="D5275" s="293" t="str">
        <f t="shared" si="328"/>
        <v/>
      </c>
      <c r="E5275" s="91" t="str">
        <f t="shared" si="331"/>
        <v/>
      </c>
      <c r="F5275" s="295"/>
      <c r="G5275" s="88" t="str">
        <f t="shared" si="329"/>
        <v/>
      </c>
      <c r="H5275" s="88" t="str">
        <f t="shared" si="330"/>
        <v/>
      </c>
    </row>
    <row r="5276" spans="2:8" ht="11.25" customHeight="1" x14ac:dyDescent="0.2">
      <c r="B5276" s="147"/>
      <c r="C5276" s="68"/>
      <c r="D5276" s="293" t="str">
        <f t="shared" si="328"/>
        <v/>
      </c>
      <c r="E5276" s="91" t="str">
        <f t="shared" si="331"/>
        <v/>
      </c>
      <c r="F5276" s="295"/>
      <c r="G5276" s="88" t="str">
        <f t="shared" si="329"/>
        <v/>
      </c>
      <c r="H5276" s="88" t="str">
        <f t="shared" si="330"/>
        <v/>
      </c>
    </row>
    <row r="5277" spans="2:8" ht="11.25" customHeight="1" x14ac:dyDescent="0.2">
      <c r="B5277" s="147"/>
      <c r="C5277" s="68"/>
      <c r="D5277" s="293" t="str">
        <f t="shared" si="328"/>
        <v/>
      </c>
      <c r="E5277" s="91" t="str">
        <f t="shared" si="331"/>
        <v/>
      </c>
      <c r="F5277" s="295"/>
      <c r="G5277" s="88" t="str">
        <f t="shared" si="329"/>
        <v/>
      </c>
      <c r="H5277" s="88" t="str">
        <f t="shared" si="330"/>
        <v/>
      </c>
    </row>
    <row r="5278" spans="2:8" ht="11.25" customHeight="1" x14ac:dyDescent="0.2">
      <c r="B5278" s="147"/>
      <c r="C5278" s="68"/>
      <c r="D5278" s="293" t="str">
        <f t="shared" si="328"/>
        <v/>
      </c>
      <c r="E5278" s="91" t="str">
        <f t="shared" si="331"/>
        <v/>
      </c>
      <c r="F5278" s="295"/>
      <c r="G5278" s="88" t="str">
        <f t="shared" si="329"/>
        <v/>
      </c>
      <c r="H5278" s="88" t="str">
        <f t="shared" si="330"/>
        <v/>
      </c>
    </row>
    <row r="5279" spans="2:8" ht="11.25" customHeight="1" x14ac:dyDescent="0.2">
      <c r="B5279" s="147"/>
      <c r="C5279" s="68"/>
      <c r="D5279" s="293" t="str">
        <f t="shared" si="328"/>
        <v/>
      </c>
      <c r="E5279" s="91" t="str">
        <f t="shared" si="331"/>
        <v/>
      </c>
      <c r="F5279" s="295"/>
      <c r="G5279" s="88" t="str">
        <f t="shared" si="329"/>
        <v/>
      </c>
      <c r="H5279" s="88" t="str">
        <f t="shared" si="330"/>
        <v/>
      </c>
    </row>
    <row r="5280" spans="2:8" ht="11.25" customHeight="1" x14ac:dyDescent="0.2">
      <c r="B5280" s="147"/>
      <c r="C5280" s="68"/>
      <c r="D5280" s="293" t="str">
        <f t="shared" si="328"/>
        <v/>
      </c>
      <c r="E5280" s="91" t="str">
        <f t="shared" si="331"/>
        <v/>
      </c>
      <c r="F5280" s="295"/>
      <c r="G5280" s="88" t="str">
        <f t="shared" si="329"/>
        <v/>
      </c>
      <c r="H5280" s="88" t="str">
        <f t="shared" si="330"/>
        <v/>
      </c>
    </row>
    <row r="5281" spans="2:8" ht="11.25" customHeight="1" x14ac:dyDescent="0.2">
      <c r="B5281" s="147"/>
      <c r="C5281" s="68"/>
      <c r="D5281" s="293" t="str">
        <f t="shared" si="328"/>
        <v/>
      </c>
      <c r="E5281" s="91" t="str">
        <f t="shared" si="331"/>
        <v/>
      </c>
      <c r="F5281" s="295"/>
      <c r="G5281" s="88" t="str">
        <f t="shared" si="329"/>
        <v/>
      </c>
      <c r="H5281" s="88" t="str">
        <f t="shared" si="330"/>
        <v/>
      </c>
    </row>
    <row r="5282" spans="2:8" ht="11.25" customHeight="1" x14ac:dyDescent="0.2">
      <c r="B5282" s="147"/>
      <c r="C5282" s="68"/>
      <c r="D5282" s="293" t="str">
        <f t="shared" si="328"/>
        <v/>
      </c>
      <c r="E5282" s="91" t="str">
        <f t="shared" si="331"/>
        <v/>
      </c>
      <c r="F5282" s="295"/>
      <c r="G5282" s="88" t="str">
        <f t="shared" si="329"/>
        <v/>
      </c>
      <c r="H5282" s="88" t="str">
        <f t="shared" si="330"/>
        <v/>
      </c>
    </row>
    <row r="5283" spans="2:8" ht="11.25" customHeight="1" x14ac:dyDescent="0.2">
      <c r="B5283" s="147"/>
      <c r="C5283" s="68"/>
      <c r="D5283" s="293" t="str">
        <f t="shared" si="328"/>
        <v/>
      </c>
      <c r="E5283" s="91" t="str">
        <f t="shared" si="331"/>
        <v/>
      </c>
      <c r="F5283" s="295"/>
      <c r="G5283" s="88" t="str">
        <f t="shared" si="329"/>
        <v/>
      </c>
      <c r="H5283" s="88" t="str">
        <f t="shared" si="330"/>
        <v/>
      </c>
    </row>
    <row r="5284" spans="2:8" ht="11.25" customHeight="1" x14ac:dyDescent="0.2">
      <c r="B5284" s="147"/>
      <c r="C5284" s="68"/>
      <c r="D5284" s="293" t="str">
        <f t="shared" si="328"/>
        <v/>
      </c>
      <c r="E5284" s="91" t="str">
        <f t="shared" si="331"/>
        <v/>
      </c>
      <c r="F5284" s="295"/>
      <c r="G5284" s="88" t="str">
        <f t="shared" si="329"/>
        <v/>
      </c>
      <c r="H5284" s="88" t="str">
        <f t="shared" si="330"/>
        <v/>
      </c>
    </row>
    <row r="5285" spans="2:8" ht="11.25" customHeight="1" x14ac:dyDescent="0.2">
      <c r="B5285" s="147"/>
      <c r="C5285" s="68"/>
      <c r="D5285" s="293" t="str">
        <f t="shared" si="328"/>
        <v/>
      </c>
      <c r="E5285" s="91" t="str">
        <f t="shared" si="331"/>
        <v/>
      </c>
      <c r="F5285" s="295"/>
      <c r="G5285" s="88" t="str">
        <f t="shared" si="329"/>
        <v/>
      </c>
      <c r="H5285" s="88" t="str">
        <f t="shared" si="330"/>
        <v/>
      </c>
    </row>
    <row r="5286" spans="2:8" ht="11.25" customHeight="1" x14ac:dyDescent="0.2">
      <c r="B5286" s="147"/>
      <c r="C5286" s="68"/>
      <c r="D5286" s="293" t="str">
        <f t="shared" si="328"/>
        <v/>
      </c>
      <c r="E5286" s="91" t="str">
        <f t="shared" si="331"/>
        <v/>
      </c>
      <c r="F5286" s="295"/>
      <c r="G5286" s="88" t="str">
        <f t="shared" si="329"/>
        <v/>
      </c>
      <c r="H5286" s="88" t="str">
        <f t="shared" si="330"/>
        <v/>
      </c>
    </row>
    <row r="5287" spans="2:8" ht="11.25" customHeight="1" x14ac:dyDescent="0.2">
      <c r="B5287" s="147"/>
      <c r="C5287" s="68"/>
      <c r="D5287" s="293" t="str">
        <f t="shared" si="328"/>
        <v/>
      </c>
      <c r="E5287" s="91" t="str">
        <f t="shared" si="331"/>
        <v/>
      </c>
      <c r="F5287" s="295"/>
      <c r="G5287" s="88" t="str">
        <f t="shared" si="329"/>
        <v/>
      </c>
      <c r="H5287" s="88" t="str">
        <f t="shared" si="330"/>
        <v/>
      </c>
    </row>
    <row r="5288" spans="2:8" ht="11.25" customHeight="1" x14ac:dyDescent="0.2">
      <c r="B5288" s="147"/>
      <c r="C5288" s="68"/>
      <c r="D5288" s="293" t="str">
        <f t="shared" si="328"/>
        <v/>
      </c>
      <c r="E5288" s="91" t="str">
        <f t="shared" si="331"/>
        <v/>
      </c>
      <c r="F5288" s="295"/>
      <c r="G5288" s="88" t="str">
        <f t="shared" si="329"/>
        <v/>
      </c>
      <c r="H5288" s="88" t="str">
        <f t="shared" si="330"/>
        <v/>
      </c>
    </row>
    <row r="5289" spans="2:8" ht="11.25" customHeight="1" x14ac:dyDescent="0.2">
      <c r="B5289" s="147"/>
      <c r="C5289" s="68"/>
      <c r="D5289" s="293" t="str">
        <f t="shared" si="328"/>
        <v/>
      </c>
      <c r="E5289" s="91" t="str">
        <f t="shared" si="331"/>
        <v/>
      </c>
      <c r="F5289" s="295"/>
      <c r="G5289" s="88" t="str">
        <f t="shared" si="329"/>
        <v/>
      </c>
      <c r="H5289" s="88" t="str">
        <f t="shared" si="330"/>
        <v/>
      </c>
    </row>
    <row r="5290" spans="2:8" ht="11.25" customHeight="1" x14ac:dyDescent="0.2">
      <c r="B5290" s="147"/>
      <c r="C5290" s="68"/>
      <c r="D5290" s="293" t="str">
        <f t="shared" si="328"/>
        <v/>
      </c>
      <c r="E5290" s="91" t="str">
        <f t="shared" si="331"/>
        <v/>
      </c>
      <c r="F5290" s="295"/>
      <c r="G5290" s="88" t="str">
        <f t="shared" si="329"/>
        <v/>
      </c>
      <c r="H5290" s="88" t="str">
        <f t="shared" si="330"/>
        <v/>
      </c>
    </row>
    <row r="5291" spans="2:8" ht="11.25" customHeight="1" x14ac:dyDescent="0.2">
      <c r="B5291" s="147"/>
      <c r="C5291" s="68"/>
      <c r="D5291" s="293" t="str">
        <f t="shared" si="328"/>
        <v/>
      </c>
      <c r="E5291" s="91" t="str">
        <f t="shared" si="331"/>
        <v/>
      </c>
      <c r="F5291" s="295"/>
      <c r="G5291" s="88" t="str">
        <f t="shared" si="329"/>
        <v/>
      </c>
      <c r="H5291" s="88" t="str">
        <f t="shared" si="330"/>
        <v/>
      </c>
    </row>
    <row r="5292" spans="2:8" ht="11.25" customHeight="1" x14ac:dyDescent="0.2">
      <c r="B5292" s="147"/>
      <c r="C5292" s="68"/>
      <c r="D5292" s="293" t="str">
        <f t="shared" si="328"/>
        <v/>
      </c>
      <c r="E5292" s="91" t="str">
        <f t="shared" si="331"/>
        <v/>
      </c>
      <c r="F5292" s="295"/>
      <c r="G5292" s="88" t="str">
        <f t="shared" si="329"/>
        <v/>
      </c>
      <c r="H5292" s="88" t="str">
        <f t="shared" si="330"/>
        <v/>
      </c>
    </row>
    <row r="5293" spans="2:8" ht="11.25" customHeight="1" x14ac:dyDescent="0.2">
      <c r="B5293" s="147"/>
      <c r="C5293" s="68"/>
      <c r="D5293" s="293" t="str">
        <f t="shared" si="328"/>
        <v/>
      </c>
      <c r="E5293" s="91" t="str">
        <f t="shared" si="331"/>
        <v/>
      </c>
      <c r="F5293" s="295"/>
      <c r="G5293" s="88" t="str">
        <f t="shared" si="329"/>
        <v/>
      </c>
      <c r="H5293" s="88" t="str">
        <f t="shared" si="330"/>
        <v/>
      </c>
    </row>
    <row r="5294" spans="2:8" ht="11.25" customHeight="1" x14ac:dyDescent="0.2">
      <c r="B5294" s="147"/>
      <c r="C5294" s="68"/>
      <c r="D5294" s="293" t="str">
        <f t="shared" si="328"/>
        <v/>
      </c>
      <c r="E5294" s="91" t="str">
        <f t="shared" si="331"/>
        <v/>
      </c>
      <c r="F5294" s="295"/>
      <c r="G5294" s="88" t="str">
        <f t="shared" si="329"/>
        <v/>
      </c>
      <c r="H5294" s="88" t="str">
        <f t="shared" si="330"/>
        <v/>
      </c>
    </row>
    <row r="5295" spans="2:8" ht="11.25" customHeight="1" x14ac:dyDescent="0.2">
      <c r="B5295" s="147"/>
      <c r="C5295" s="68"/>
      <c r="D5295" s="293" t="str">
        <f t="shared" si="328"/>
        <v/>
      </c>
      <c r="E5295" s="91" t="str">
        <f t="shared" si="331"/>
        <v/>
      </c>
      <c r="F5295" s="295"/>
      <c r="G5295" s="88" t="str">
        <f t="shared" si="329"/>
        <v/>
      </c>
      <c r="H5295" s="88" t="str">
        <f t="shared" si="330"/>
        <v/>
      </c>
    </row>
    <row r="5296" spans="2:8" ht="11.25" customHeight="1" x14ac:dyDescent="0.2">
      <c r="B5296" s="147"/>
      <c r="C5296" s="68"/>
      <c r="D5296" s="293" t="str">
        <f t="shared" si="328"/>
        <v/>
      </c>
      <c r="E5296" s="91" t="str">
        <f t="shared" si="331"/>
        <v/>
      </c>
      <c r="F5296" s="295"/>
      <c r="G5296" s="88" t="str">
        <f t="shared" si="329"/>
        <v/>
      </c>
      <c r="H5296" s="88" t="str">
        <f t="shared" si="330"/>
        <v/>
      </c>
    </row>
    <row r="5297" spans="2:8" ht="11.25" customHeight="1" x14ac:dyDescent="0.2">
      <c r="B5297" s="147"/>
      <c r="C5297" s="68"/>
      <c r="D5297" s="293" t="str">
        <f t="shared" si="328"/>
        <v/>
      </c>
      <c r="E5297" s="91" t="str">
        <f t="shared" si="331"/>
        <v/>
      </c>
      <c r="F5297" s="295"/>
      <c r="G5297" s="88" t="str">
        <f t="shared" si="329"/>
        <v/>
      </c>
      <c r="H5297" s="88" t="str">
        <f t="shared" si="330"/>
        <v/>
      </c>
    </row>
    <row r="5298" spans="2:8" ht="11.25" customHeight="1" x14ac:dyDescent="0.2">
      <c r="B5298" s="147"/>
      <c r="C5298" s="68"/>
      <c r="D5298" s="293" t="str">
        <f t="shared" si="328"/>
        <v/>
      </c>
      <c r="E5298" s="91" t="str">
        <f t="shared" si="331"/>
        <v/>
      </c>
      <c r="F5298" s="295"/>
      <c r="G5298" s="88" t="str">
        <f t="shared" si="329"/>
        <v/>
      </c>
      <c r="H5298" s="88" t="str">
        <f t="shared" si="330"/>
        <v/>
      </c>
    </row>
    <row r="5299" spans="2:8" ht="11.25" customHeight="1" x14ac:dyDescent="0.2">
      <c r="B5299" s="147"/>
      <c r="C5299" s="68"/>
      <c r="D5299" s="293" t="str">
        <f t="shared" si="328"/>
        <v/>
      </c>
      <c r="E5299" s="91" t="str">
        <f t="shared" si="331"/>
        <v/>
      </c>
      <c r="F5299" s="295"/>
      <c r="G5299" s="88" t="str">
        <f t="shared" si="329"/>
        <v/>
      </c>
      <c r="H5299" s="88" t="str">
        <f t="shared" si="330"/>
        <v/>
      </c>
    </row>
    <row r="5300" spans="2:8" ht="11.25" customHeight="1" x14ac:dyDescent="0.2">
      <c r="B5300" s="147"/>
      <c r="C5300" s="68"/>
      <c r="D5300" s="293" t="str">
        <f t="shared" si="328"/>
        <v/>
      </c>
      <c r="E5300" s="91" t="str">
        <f t="shared" si="331"/>
        <v/>
      </c>
      <c r="F5300" s="295"/>
      <c r="G5300" s="88" t="str">
        <f t="shared" si="329"/>
        <v/>
      </c>
      <c r="H5300" s="88" t="str">
        <f t="shared" si="330"/>
        <v/>
      </c>
    </row>
    <row r="5301" spans="2:8" ht="11.25" customHeight="1" x14ac:dyDescent="0.2">
      <c r="B5301" s="147"/>
      <c r="C5301" s="68"/>
      <c r="D5301" s="293" t="str">
        <f t="shared" si="328"/>
        <v/>
      </c>
      <c r="E5301" s="91" t="str">
        <f t="shared" si="331"/>
        <v/>
      </c>
      <c r="F5301" s="295"/>
      <c r="G5301" s="88" t="str">
        <f t="shared" si="329"/>
        <v/>
      </c>
      <c r="H5301" s="88" t="str">
        <f t="shared" si="330"/>
        <v/>
      </c>
    </row>
    <row r="5302" spans="2:8" ht="11.25" customHeight="1" x14ac:dyDescent="0.2">
      <c r="B5302" s="147"/>
      <c r="C5302" s="68"/>
      <c r="D5302" s="293" t="str">
        <f t="shared" si="328"/>
        <v/>
      </c>
      <c r="E5302" s="91" t="str">
        <f t="shared" si="331"/>
        <v/>
      </c>
      <c r="F5302" s="295"/>
      <c r="G5302" s="88" t="str">
        <f t="shared" si="329"/>
        <v/>
      </c>
      <c r="H5302" s="88" t="str">
        <f t="shared" si="330"/>
        <v/>
      </c>
    </row>
    <row r="5303" spans="2:8" ht="11.25" customHeight="1" x14ac:dyDescent="0.2">
      <c r="B5303" s="147"/>
      <c r="C5303" s="68"/>
      <c r="D5303" s="293" t="str">
        <f t="shared" si="328"/>
        <v/>
      </c>
      <c r="E5303" s="91" t="str">
        <f t="shared" si="331"/>
        <v/>
      </c>
      <c r="F5303" s="295"/>
      <c r="G5303" s="88" t="str">
        <f t="shared" si="329"/>
        <v/>
      </c>
      <c r="H5303" s="88" t="str">
        <f t="shared" si="330"/>
        <v/>
      </c>
    </row>
    <row r="5304" spans="2:8" ht="11.25" customHeight="1" x14ac:dyDescent="0.2">
      <c r="B5304" s="147"/>
      <c r="C5304" s="68"/>
      <c r="D5304" s="293" t="str">
        <f t="shared" si="328"/>
        <v/>
      </c>
      <c r="E5304" s="91" t="str">
        <f t="shared" si="331"/>
        <v/>
      </c>
      <c r="F5304" s="295"/>
      <c r="G5304" s="88" t="str">
        <f t="shared" si="329"/>
        <v/>
      </c>
      <c r="H5304" s="88" t="str">
        <f t="shared" si="330"/>
        <v/>
      </c>
    </row>
    <row r="5305" spans="2:8" ht="11.25" customHeight="1" x14ac:dyDescent="0.2">
      <c r="B5305" s="147"/>
      <c r="C5305" s="68"/>
      <c r="D5305" s="293" t="str">
        <f t="shared" si="328"/>
        <v/>
      </c>
      <c r="E5305" s="91" t="str">
        <f t="shared" si="331"/>
        <v/>
      </c>
      <c r="F5305" s="295"/>
      <c r="G5305" s="88" t="str">
        <f t="shared" si="329"/>
        <v/>
      </c>
      <c r="H5305" s="88" t="str">
        <f t="shared" si="330"/>
        <v/>
      </c>
    </row>
    <row r="5306" spans="2:8" ht="11.25" customHeight="1" x14ac:dyDescent="0.2">
      <c r="B5306" s="147"/>
      <c r="C5306" s="68"/>
      <c r="D5306" s="293" t="str">
        <f t="shared" si="328"/>
        <v/>
      </c>
      <c r="E5306" s="91" t="str">
        <f t="shared" si="331"/>
        <v/>
      </c>
      <c r="F5306" s="295"/>
      <c r="G5306" s="88" t="str">
        <f t="shared" si="329"/>
        <v/>
      </c>
      <c r="H5306" s="88" t="str">
        <f t="shared" si="330"/>
        <v/>
      </c>
    </row>
    <row r="5307" spans="2:8" ht="11.25" customHeight="1" x14ac:dyDescent="0.2">
      <c r="B5307" s="147"/>
      <c r="C5307" s="68"/>
      <c r="D5307" s="293" t="str">
        <f t="shared" si="328"/>
        <v/>
      </c>
      <c r="E5307" s="91" t="str">
        <f t="shared" si="331"/>
        <v/>
      </c>
      <c r="F5307" s="295"/>
      <c r="G5307" s="88" t="str">
        <f t="shared" si="329"/>
        <v/>
      </c>
      <c r="H5307" s="88" t="str">
        <f t="shared" si="330"/>
        <v/>
      </c>
    </row>
    <row r="5308" spans="2:8" ht="11.25" customHeight="1" x14ac:dyDescent="0.2">
      <c r="B5308" s="147"/>
      <c r="C5308" s="68"/>
      <c r="D5308" s="293" t="str">
        <f t="shared" si="328"/>
        <v/>
      </c>
      <c r="E5308" s="91" t="str">
        <f t="shared" si="331"/>
        <v/>
      </c>
      <c r="F5308" s="295"/>
      <c r="G5308" s="88" t="str">
        <f t="shared" si="329"/>
        <v/>
      </c>
      <c r="H5308" s="88" t="str">
        <f t="shared" si="330"/>
        <v/>
      </c>
    </row>
    <row r="5309" spans="2:8" ht="11.25" customHeight="1" x14ac:dyDescent="0.2">
      <c r="B5309" s="147"/>
      <c r="C5309" s="68"/>
      <c r="D5309" s="293" t="str">
        <f t="shared" si="328"/>
        <v/>
      </c>
      <c r="E5309" s="91" t="str">
        <f t="shared" si="331"/>
        <v/>
      </c>
      <c r="F5309" s="295"/>
      <c r="G5309" s="88" t="str">
        <f t="shared" si="329"/>
        <v/>
      </c>
      <c r="H5309" s="88" t="str">
        <f t="shared" si="330"/>
        <v/>
      </c>
    </row>
    <row r="5310" spans="2:8" ht="11.25" customHeight="1" x14ac:dyDescent="0.2">
      <c r="B5310" s="147"/>
      <c r="C5310" s="68"/>
      <c r="D5310" s="293" t="str">
        <f t="shared" si="328"/>
        <v/>
      </c>
      <c r="E5310" s="91" t="str">
        <f t="shared" si="331"/>
        <v/>
      </c>
      <c r="F5310" s="295"/>
      <c r="G5310" s="88" t="str">
        <f t="shared" si="329"/>
        <v/>
      </c>
      <c r="H5310" s="88" t="str">
        <f t="shared" si="330"/>
        <v/>
      </c>
    </row>
    <row r="5311" spans="2:8" ht="11.25" customHeight="1" x14ac:dyDescent="0.2">
      <c r="B5311" s="147"/>
      <c r="C5311" s="68"/>
      <c r="D5311" s="293" t="str">
        <f t="shared" si="328"/>
        <v/>
      </c>
      <c r="E5311" s="91" t="str">
        <f t="shared" si="331"/>
        <v/>
      </c>
      <c r="F5311" s="295"/>
      <c r="G5311" s="88" t="str">
        <f t="shared" si="329"/>
        <v/>
      </c>
      <c r="H5311" s="88" t="str">
        <f t="shared" si="330"/>
        <v/>
      </c>
    </row>
    <row r="5312" spans="2:8" ht="11.25" customHeight="1" x14ac:dyDescent="0.2">
      <c r="B5312" s="147"/>
      <c r="C5312" s="68"/>
      <c r="D5312" s="293" t="str">
        <f t="shared" si="328"/>
        <v/>
      </c>
      <c r="E5312" s="91" t="str">
        <f t="shared" si="331"/>
        <v/>
      </c>
      <c r="F5312" s="295"/>
      <c r="G5312" s="88" t="str">
        <f t="shared" si="329"/>
        <v/>
      </c>
      <c r="H5312" s="88" t="str">
        <f t="shared" si="330"/>
        <v/>
      </c>
    </row>
    <row r="5313" spans="2:8" ht="11.25" customHeight="1" x14ac:dyDescent="0.2">
      <c r="B5313" s="147"/>
      <c r="C5313" s="68"/>
      <c r="D5313" s="293" t="str">
        <f t="shared" si="328"/>
        <v/>
      </c>
      <c r="E5313" s="91" t="str">
        <f t="shared" si="331"/>
        <v/>
      </c>
      <c r="F5313" s="295"/>
      <c r="G5313" s="88" t="str">
        <f t="shared" si="329"/>
        <v/>
      </c>
      <c r="H5313" s="88" t="str">
        <f t="shared" si="330"/>
        <v/>
      </c>
    </row>
    <row r="5314" spans="2:8" ht="11.25" customHeight="1" x14ac:dyDescent="0.2">
      <c r="B5314" s="147"/>
      <c r="C5314" s="68"/>
      <c r="D5314" s="293" t="str">
        <f t="shared" si="328"/>
        <v/>
      </c>
      <c r="E5314" s="91" t="str">
        <f t="shared" si="331"/>
        <v/>
      </c>
      <c r="F5314" s="295"/>
      <c r="G5314" s="88" t="str">
        <f t="shared" si="329"/>
        <v/>
      </c>
      <c r="H5314" s="88" t="str">
        <f t="shared" si="330"/>
        <v/>
      </c>
    </row>
    <row r="5315" spans="2:8" ht="11.25" customHeight="1" x14ac:dyDescent="0.2">
      <c r="B5315" s="147"/>
      <c r="C5315" s="68"/>
      <c r="D5315" s="293" t="str">
        <f t="shared" si="328"/>
        <v/>
      </c>
      <c r="E5315" s="91" t="str">
        <f t="shared" si="331"/>
        <v/>
      </c>
      <c r="F5315" s="295"/>
      <c r="G5315" s="88" t="str">
        <f t="shared" si="329"/>
        <v/>
      </c>
      <c r="H5315" s="88" t="str">
        <f t="shared" si="330"/>
        <v/>
      </c>
    </row>
    <row r="5316" spans="2:8" ht="11.25" customHeight="1" x14ac:dyDescent="0.2">
      <c r="B5316" s="147"/>
      <c r="C5316" s="68"/>
      <c r="D5316" s="293" t="str">
        <f t="shared" si="328"/>
        <v/>
      </c>
      <c r="E5316" s="91" t="str">
        <f t="shared" si="331"/>
        <v/>
      </c>
      <c r="F5316" s="295"/>
      <c r="G5316" s="88" t="str">
        <f t="shared" si="329"/>
        <v/>
      </c>
      <c r="H5316" s="88" t="str">
        <f t="shared" si="330"/>
        <v/>
      </c>
    </row>
    <row r="5317" spans="2:8" ht="11.25" customHeight="1" x14ac:dyDescent="0.2">
      <c r="B5317" s="147"/>
      <c r="C5317" s="68"/>
      <c r="D5317" s="293" t="str">
        <f t="shared" si="328"/>
        <v/>
      </c>
      <c r="E5317" s="91" t="str">
        <f t="shared" si="331"/>
        <v/>
      </c>
      <c r="F5317" s="295"/>
      <c r="G5317" s="88" t="str">
        <f t="shared" si="329"/>
        <v/>
      </c>
      <c r="H5317" s="88" t="str">
        <f t="shared" si="330"/>
        <v/>
      </c>
    </row>
    <row r="5318" spans="2:8" ht="11.25" customHeight="1" x14ac:dyDescent="0.2">
      <c r="B5318" s="147"/>
      <c r="C5318" s="68"/>
      <c r="D5318" s="293" t="str">
        <f t="shared" si="328"/>
        <v/>
      </c>
      <c r="E5318" s="91" t="str">
        <f t="shared" si="331"/>
        <v/>
      </c>
      <c r="F5318" s="295"/>
      <c r="G5318" s="88" t="str">
        <f t="shared" si="329"/>
        <v/>
      </c>
      <c r="H5318" s="88" t="str">
        <f t="shared" si="330"/>
        <v/>
      </c>
    </row>
    <row r="5319" spans="2:8" ht="11.25" customHeight="1" x14ac:dyDescent="0.2">
      <c r="B5319" s="147"/>
      <c r="C5319" s="68"/>
      <c r="D5319" s="293" t="str">
        <f t="shared" si="328"/>
        <v/>
      </c>
      <c r="E5319" s="91" t="str">
        <f t="shared" si="331"/>
        <v/>
      </c>
      <c r="F5319" s="295"/>
      <c r="G5319" s="88" t="str">
        <f t="shared" si="329"/>
        <v/>
      </c>
      <c r="H5319" s="88" t="str">
        <f t="shared" si="330"/>
        <v/>
      </c>
    </row>
    <row r="5320" spans="2:8" ht="11.25" customHeight="1" x14ac:dyDescent="0.2">
      <c r="B5320" s="147"/>
      <c r="C5320" s="68"/>
      <c r="D5320" s="293" t="str">
        <f t="shared" si="328"/>
        <v/>
      </c>
      <c r="E5320" s="91" t="str">
        <f t="shared" si="331"/>
        <v/>
      </c>
      <c r="F5320" s="295"/>
      <c r="G5320" s="88" t="str">
        <f t="shared" si="329"/>
        <v/>
      </c>
      <c r="H5320" s="88" t="str">
        <f t="shared" si="330"/>
        <v/>
      </c>
    </row>
    <row r="5321" spans="2:8" ht="11.25" customHeight="1" x14ac:dyDescent="0.2">
      <c r="B5321" s="147"/>
      <c r="C5321" s="68"/>
      <c r="D5321" s="293" t="str">
        <f t="shared" si="328"/>
        <v/>
      </c>
      <c r="E5321" s="91" t="str">
        <f t="shared" si="331"/>
        <v/>
      </c>
      <c r="F5321" s="295"/>
      <c r="G5321" s="88" t="str">
        <f t="shared" si="329"/>
        <v/>
      </c>
      <c r="H5321" s="88" t="str">
        <f t="shared" si="330"/>
        <v/>
      </c>
    </row>
    <row r="5322" spans="2:8" ht="11.25" customHeight="1" x14ac:dyDescent="0.2">
      <c r="B5322" s="147"/>
      <c r="C5322" s="68"/>
      <c r="D5322" s="293" t="str">
        <f t="shared" si="328"/>
        <v/>
      </c>
      <c r="E5322" s="91" t="str">
        <f t="shared" si="331"/>
        <v/>
      </c>
      <c r="F5322" s="295"/>
      <c r="G5322" s="88" t="str">
        <f t="shared" si="329"/>
        <v/>
      </c>
      <c r="H5322" s="88" t="str">
        <f t="shared" si="330"/>
        <v/>
      </c>
    </row>
    <row r="5323" spans="2:8" ht="11.25" customHeight="1" x14ac:dyDescent="0.2">
      <c r="B5323" s="147"/>
      <c r="C5323" s="68"/>
      <c r="D5323" s="293" t="str">
        <f t="shared" si="328"/>
        <v/>
      </c>
      <c r="E5323" s="91" t="str">
        <f t="shared" si="331"/>
        <v/>
      </c>
      <c r="F5323" s="295"/>
      <c r="G5323" s="88" t="str">
        <f t="shared" si="329"/>
        <v/>
      </c>
      <c r="H5323" s="88" t="str">
        <f t="shared" si="330"/>
        <v/>
      </c>
    </row>
    <row r="5324" spans="2:8" ht="11.25" customHeight="1" x14ac:dyDescent="0.2">
      <c r="B5324" s="147"/>
      <c r="C5324" s="68"/>
      <c r="D5324" s="293" t="str">
        <f t="shared" si="328"/>
        <v/>
      </c>
      <c r="E5324" s="91" t="str">
        <f t="shared" si="331"/>
        <v/>
      </c>
      <c r="F5324" s="295"/>
      <c r="G5324" s="88" t="str">
        <f t="shared" si="329"/>
        <v/>
      </c>
      <c r="H5324" s="88" t="str">
        <f t="shared" si="330"/>
        <v/>
      </c>
    </row>
    <row r="5325" spans="2:8" ht="11.25" customHeight="1" x14ac:dyDescent="0.2">
      <c r="B5325" s="147"/>
      <c r="C5325" s="68"/>
      <c r="D5325" s="293" t="str">
        <f t="shared" si="328"/>
        <v/>
      </c>
      <c r="E5325" s="91" t="str">
        <f t="shared" si="331"/>
        <v/>
      </c>
      <c r="F5325" s="295"/>
      <c r="G5325" s="88" t="str">
        <f t="shared" si="329"/>
        <v/>
      </c>
      <c r="H5325" s="88" t="str">
        <f t="shared" si="330"/>
        <v/>
      </c>
    </row>
    <row r="5326" spans="2:8" ht="11.25" customHeight="1" x14ac:dyDescent="0.2">
      <c r="B5326" s="147"/>
      <c r="C5326" s="68"/>
      <c r="D5326" s="293" t="str">
        <f t="shared" si="328"/>
        <v/>
      </c>
      <c r="E5326" s="91" t="str">
        <f t="shared" si="331"/>
        <v/>
      </c>
      <c r="F5326" s="295"/>
      <c r="G5326" s="88" t="str">
        <f t="shared" si="329"/>
        <v/>
      </c>
      <c r="H5326" s="88" t="str">
        <f t="shared" si="330"/>
        <v/>
      </c>
    </row>
    <row r="5327" spans="2:8" ht="11.25" customHeight="1" x14ac:dyDescent="0.2">
      <c r="B5327" s="147"/>
      <c r="C5327" s="68"/>
      <c r="D5327" s="293" t="str">
        <f t="shared" si="328"/>
        <v/>
      </c>
      <c r="E5327" s="91" t="str">
        <f t="shared" si="331"/>
        <v/>
      </c>
      <c r="F5327" s="295"/>
      <c r="G5327" s="88" t="str">
        <f t="shared" si="329"/>
        <v/>
      </c>
      <c r="H5327" s="88" t="str">
        <f t="shared" si="330"/>
        <v/>
      </c>
    </row>
    <row r="5328" spans="2:8" ht="11.25" customHeight="1" x14ac:dyDescent="0.2">
      <c r="B5328" s="147"/>
      <c r="C5328" s="68"/>
      <c r="D5328" s="293" t="str">
        <f t="shared" si="328"/>
        <v/>
      </c>
      <c r="E5328" s="91" t="str">
        <f t="shared" si="331"/>
        <v/>
      </c>
      <c r="F5328" s="295"/>
      <c r="G5328" s="88" t="str">
        <f t="shared" si="329"/>
        <v/>
      </c>
      <c r="H5328" s="88" t="str">
        <f t="shared" si="330"/>
        <v/>
      </c>
    </row>
    <row r="5329" spans="2:8" ht="11.25" customHeight="1" x14ac:dyDescent="0.2">
      <c r="B5329" s="147"/>
      <c r="C5329" s="68"/>
      <c r="D5329" s="293" t="str">
        <f t="shared" si="328"/>
        <v/>
      </c>
      <c r="E5329" s="91" t="str">
        <f t="shared" si="331"/>
        <v/>
      </c>
      <c r="F5329" s="295"/>
      <c r="G5329" s="88" t="str">
        <f t="shared" si="329"/>
        <v/>
      </c>
      <c r="H5329" s="88" t="str">
        <f t="shared" si="330"/>
        <v/>
      </c>
    </row>
    <row r="5330" spans="2:8" ht="11.25" customHeight="1" x14ac:dyDescent="0.2">
      <c r="B5330" s="147"/>
      <c r="C5330" s="68"/>
      <c r="D5330" s="293" t="str">
        <f t="shared" si="328"/>
        <v/>
      </c>
      <c r="E5330" s="91" t="str">
        <f t="shared" si="331"/>
        <v/>
      </c>
      <c r="F5330" s="295"/>
      <c r="G5330" s="88" t="str">
        <f t="shared" si="329"/>
        <v/>
      </c>
      <c r="H5330" s="88" t="str">
        <f t="shared" si="330"/>
        <v/>
      </c>
    </row>
    <row r="5331" spans="2:8" ht="11.25" customHeight="1" x14ac:dyDescent="0.2">
      <c r="B5331" s="147"/>
      <c r="C5331" s="68"/>
      <c r="D5331" s="293" t="str">
        <f t="shared" si="328"/>
        <v/>
      </c>
      <c r="E5331" s="91" t="str">
        <f t="shared" si="331"/>
        <v/>
      </c>
      <c r="F5331" s="295"/>
      <c r="G5331" s="88" t="str">
        <f t="shared" si="329"/>
        <v/>
      </c>
      <c r="H5331" s="88" t="str">
        <f t="shared" si="330"/>
        <v/>
      </c>
    </row>
    <row r="5332" spans="2:8" ht="11.25" customHeight="1" x14ac:dyDescent="0.2">
      <c r="B5332" s="147"/>
      <c r="C5332" s="68"/>
      <c r="D5332" s="293" t="str">
        <f t="shared" si="328"/>
        <v/>
      </c>
      <c r="E5332" s="91" t="str">
        <f t="shared" si="331"/>
        <v/>
      </c>
      <c r="F5332" s="295"/>
      <c r="G5332" s="88" t="str">
        <f t="shared" si="329"/>
        <v/>
      </c>
      <c r="H5332" s="88" t="str">
        <f t="shared" si="330"/>
        <v/>
      </c>
    </row>
    <row r="5333" spans="2:8" ht="11.25" customHeight="1" x14ac:dyDescent="0.2">
      <c r="B5333" s="147"/>
      <c r="C5333" s="68"/>
      <c r="D5333" s="293" t="str">
        <f t="shared" si="328"/>
        <v/>
      </c>
      <c r="E5333" s="91" t="str">
        <f t="shared" si="331"/>
        <v/>
      </c>
      <c r="F5333" s="295"/>
      <c r="G5333" s="88" t="str">
        <f t="shared" si="329"/>
        <v/>
      </c>
      <c r="H5333" s="88" t="str">
        <f t="shared" si="330"/>
        <v/>
      </c>
    </row>
    <row r="5334" spans="2:8" ht="11.25" customHeight="1" x14ac:dyDescent="0.2">
      <c r="B5334" s="147"/>
      <c r="C5334" s="68"/>
      <c r="D5334" s="293" t="str">
        <f t="shared" si="328"/>
        <v/>
      </c>
      <c r="E5334" s="91" t="str">
        <f t="shared" si="331"/>
        <v/>
      </c>
      <c r="F5334" s="295"/>
      <c r="G5334" s="88" t="str">
        <f t="shared" si="329"/>
        <v/>
      </c>
      <c r="H5334" s="88" t="str">
        <f t="shared" si="330"/>
        <v/>
      </c>
    </row>
    <row r="5335" spans="2:8" ht="11.25" customHeight="1" x14ac:dyDescent="0.2">
      <c r="B5335" s="147"/>
      <c r="C5335" s="68"/>
      <c r="D5335" s="293" t="str">
        <f t="shared" si="328"/>
        <v/>
      </c>
      <c r="E5335" s="91" t="str">
        <f t="shared" si="331"/>
        <v/>
      </c>
      <c r="F5335" s="295"/>
      <c r="G5335" s="88" t="str">
        <f t="shared" si="329"/>
        <v/>
      </c>
      <c r="H5335" s="88" t="str">
        <f t="shared" si="330"/>
        <v/>
      </c>
    </row>
    <row r="5336" spans="2:8" ht="11.25" customHeight="1" x14ac:dyDescent="0.2">
      <c r="B5336" s="147"/>
      <c r="C5336" s="68"/>
      <c r="D5336" s="293" t="str">
        <f t="shared" ref="D5336:D5399" si="332">IF($B5336="","","SP_LASTSALEPRICE")</f>
        <v/>
      </c>
      <c r="E5336" s="91" t="str">
        <f t="shared" si="331"/>
        <v/>
      </c>
      <c r="F5336" s="295"/>
      <c r="G5336" s="88" t="str">
        <f t="shared" ref="G5336:G5399" si="333">IF(OR($C5336="",$C5337=""),"",IFERROR((C5336/C5337-1)*100,0))</f>
        <v/>
      </c>
      <c r="H5336" s="88" t="str">
        <f t="shared" ref="H5336:H5399" si="334">IF(OR($F5336="",$F5337=""),"",IFERROR((F5336/F5337-1)*100,0))</f>
        <v/>
      </c>
    </row>
    <row r="5337" spans="2:8" ht="11.25" customHeight="1" x14ac:dyDescent="0.2">
      <c r="B5337" s="147"/>
      <c r="C5337" s="68"/>
      <c r="D5337" s="293" t="str">
        <f t="shared" si="332"/>
        <v/>
      </c>
      <c r="E5337" s="91" t="str">
        <f t="shared" ref="E5337:E5400" si="335">IF($B5337="","",IF(WEEKDAY($B5337,11)=6,$B5337-1,IF(WEEKDAY($B5337,11)=7,$B5337-2,$B5337)))</f>
        <v/>
      </c>
      <c r="F5337" s="295"/>
      <c r="G5337" s="88" t="str">
        <f t="shared" si="333"/>
        <v/>
      </c>
      <c r="H5337" s="88" t="str">
        <f t="shared" si="334"/>
        <v/>
      </c>
    </row>
    <row r="5338" spans="2:8" ht="11.25" customHeight="1" x14ac:dyDescent="0.2">
      <c r="B5338" s="147"/>
      <c r="C5338" s="68"/>
      <c r="D5338" s="293" t="str">
        <f t="shared" si="332"/>
        <v/>
      </c>
      <c r="E5338" s="91" t="str">
        <f t="shared" si="335"/>
        <v/>
      </c>
      <c r="F5338" s="295"/>
      <c r="G5338" s="88" t="str">
        <f t="shared" si="333"/>
        <v/>
      </c>
      <c r="H5338" s="88" t="str">
        <f t="shared" si="334"/>
        <v/>
      </c>
    </row>
    <row r="5339" spans="2:8" ht="11.25" customHeight="1" x14ac:dyDescent="0.2">
      <c r="B5339" s="147"/>
      <c r="C5339" s="68"/>
      <c r="D5339" s="293" t="str">
        <f t="shared" si="332"/>
        <v/>
      </c>
      <c r="E5339" s="91" t="str">
        <f t="shared" si="335"/>
        <v/>
      </c>
      <c r="F5339" s="295"/>
      <c r="G5339" s="88" t="str">
        <f t="shared" si="333"/>
        <v/>
      </c>
      <c r="H5339" s="88" t="str">
        <f t="shared" si="334"/>
        <v/>
      </c>
    </row>
    <row r="5340" spans="2:8" ht="11.25" customHeight="1" x14ac:dyDescent="0.2">
      <c r="B5340" s="147"/>
      <c r="C5340" s="68"/>
      <c r="D5340" s="293" t="str">
        <f t="shared" si="332"/>
        <v/>
      </c>
      <c r="E5340" s="91" t="str">
        <f t="shared" si="335"/>
        <v/>
      </c>
      <c r="F5340" s="295"/>
      <c r="G5340" s="88" t="str">
        <f t="shared" si="333"/>
        <v/>
      </c>
      <c r="H5340" s="88" t="str">
        <f t="shared" si="334"/>
        <v/>
      </c>
    </row>
    <row r="5341" spans="2:8" ht="11.25" customHeight="1" x14ac:dyDescent="0.2">
      <c r="B5341" s="147"/>
      <c r="C5341" s="68"/>
      <c r="D5341" s="293" t="str">
        <f t="shared" si="332"/>
        <v/>
      </c>
      <c r="E5341" s="91" t="str">
        <f t="shared" si="335"/>
        <v/>
      </c>
      <c r="F5341" s="295"/>
      <c r="G5341" s="88" t="str">
        <f t="shared" si="333"/>
        <v/>
      </c>
      <c r="H5341" s="88" t="str">
        <f t="shared" si="334"/>
        <v/>
      </c>
    </row>
    <row r="5342" spans="2:8" ht="11.25" customHeight="1" x14ac:dyDescent="0.2">
      <c r="B5342" s="147"/>
      <c r="C5342" s="68"/>
      <c r="D5342" s="293" t="str">
        <f t="shared" si="332"/>
        <v/>
      </c>
      <c r="E5342" s="91" t="str">
        <f t="shared" si="335"/>
        <v/>
      </c>
      <c r="F5342" s="295"/>
      <c r="G5342" s="88" t="str">
        <f t="shared" si="333"/>
        <v/>
      </c>
      <c r="H5342" s="88" t="str">
        <f t="shared" si="334"/>
        <v/>
      </c>
    </row>
    <row r="5343" spans="2:8" ht="11.25" customHeight="1" x14ac:dyDescent="0.2">
      <c r="B5343" s="147"/>
      <c r="C5343" s="68"/>
      <c r="D5343" s="293" t="str">
        <f t="shared" si="332"/>
        <v/>
      </c>
      <c r="E5343" s="91" t="str">
        <f t="shared" si="335"/>
        <v/>
      </c>
      <c r="F5343" s="295"/>
      <c r="G5343" s="88" t="str">
        <f t="shared" si="333"/>
        <v/>
      </c>
      <c r="H5343" s="88" t="str">
        <f t="shared" si="334"/>
        <v/>
      </c>
    </row>
    <row r="5344" spans="2:8" ht="11.25" customHeight="1" x14ac:dyDescent="0.2">
      <c r="B5344" s="147"/>
      <c r="C5344" s="68"/>
      <c r="D5344" s="293" t="str">
        <f t="shared" si="332"/>
        <v/>
      </c>
      <c r="E5344" s="91" t="str">
        <f t="shared" si="335"/>
        <v/>
      </c>
      <c r="F5344" s="295"/>
      <c r="G5344" s="88" t="str">
        <f t="shared" si="333"/>
        <v/>
      </c>
      <c r="H5344" s="88" t="str">
        <f t="shared" si="334"/>
        <v/>
      </c>
    </row>
    <row r="5345" spans="2:8" ht="11.25" customHeight="1" x14ac:dyDescent="0.2">
      <c r="B5345" s="147"/>
      <c r="C5345" s="68"/>
      <c r="D5345" s="293" t="str">
        <f t="shared" si="332"/>
        <v/>
      </c>
      <c r="E5345" s="91" t="str">
        <f t="shared" si="335"/>
        <v/>
      </c>
      <c r="F5345" s="295"/>
      <c r="G5345" s="88" t="str">
        <f t="shared" si="333"/>
        <v/>
      </c>
      <c r="H5345" s="88" t="str">
        <f t="shared" si="334"/>
        <v/>
      </c>
    </row>
    <row r="5346" spans="2:8" ht="11.25" customHeight="1" x14ac:dyDescent="0.2">
      <c r="B5346" s="147"/>
      <c r="C5346" s="68"/>
      <c r="D5346" s="293" t="str">
        <f t="shared" si="332"/>
        <v/>
      </c>
      <c r="E5346" s="91" t="str">
        <f t="shared" si="335"/>
        <v/>
      </c>
      <c r="F5346" s="295"/>
      <c r="G5346" s="88" t="str">
        <f t="shared" si="333"/>
        <v/>
      </c>
      <c r="H5346" s="88" t="str">
        <f t="shared" si="334"/>
        <v/>
      </c>
    </row>
    <row r="5347" spans="2:8" ht="11.25" customHeight="1" x14ac:dyDescent="0.2">
      <c r="B5347" s="147"/>
      <c r="C5347" s="68"/>
      <c r="D5347" s="293" t="str">
        <f t="shared" si="332"/>
        <v/>
      </c>
      <c r="E5347" s="91" t="str">
        <f t="shared" si="335"/>
        <v/>
      </c>
      <c r="F5347" s="295"/>
      <c r="G5347" s="88" t="str">
        <f t="shared" si="333"/>
        <v/>
      </c>
      <c r="H5347" s="88" t="str">
        <f t="shared" si="334"/>
        <v/>
      </c>
    </row>
    <row r="5348" spans="2:8" ht="11.25" customHeight="1" x14ac:dyDescent="0.2">
      <c r="B5348" s="147"/>
      <c r="C5348" s="68"/>
      <c r="D5348" s="293" t="str">
        <f t="shared" si="332"/>
        <v/>
      </c>
      <c r="E5348" s="91" t="str">
        <f t="shared" si="335"/>
        <v/>
      </c>
      <c r="F5348" s="295"/>
      <c r="G5348" s="88" t="str">
        <f t="shared" si="333"/>
        <v/>
      </c>
      <c r="H5348" s="88" t="str">
        <f t="shared" si="334"/>
        <v/>
      </c>
    </row>
    <row r="5349" spans="2:8" ht="11.25" customHeight="1" x14ac:dyDescent="0.2">
      <c r="B5349" s="147"/>
      <c r="C5349" s="68"/>
      <c r="D5349" s="293" t="str">
        <f t="shared" si="332"/>
        <v/>
      </c>
      <c r="E5349" s="91" t="str">
        <f t="shared" si="335"/>
        <v/>
      </c>
      <c r="F5349" s="295"/>
      <c r="G5349" s="88" t="str">
        <f t="shared" si="333"/>
        <v/>
      </c>
      <c r="H5349" s="88" t="str">
        <f t="shared" si="334"/>
        <v/>
      </c>
    </row>
    <row r="5350" spans="2:8" ht="11.25" customHeight="1" x14ac:dyDescent="0.2">
      <c r="B5350" s="147"/>
      <c r="C5350" s="68"/>
      <c r="D5350" s="293" t="str">
        <f t="shared" si="332"/>
        <v/>
      </c>
      <c r="E5350" s="91" t="str">
        <f t="shared" si="335"/>
        <v/>
      </c>
      <c r="F5350" s="295"/>
      <c r="G5350" s="88" t="str">
        <f t="shared" si="333"/>
        <v/>
      </c>
      <c r="H5350" s="88" t="str">
        <f t="shared" si="334"/>
        <v/>
      </c>
    </row>
    <row r="5351" spans="2:8" ht="11.25" customHeight="1" x14ac:dyDescent="0.2">
      <c r="B5351" s="147"/>
      <c r="C5351" s="68"/>
      <c r="D5351" s="293" t="str">
        <f t="shared" si="332"/>
        <v/>
      </c>
      <c r="E5351" s="91" t="str">
        <f t="shared" si="335"/>
        <v/>
      </c>
      <c r="F5351" s="295"/>
      <c r="G5351" s="88" t="str">
        <f t="shared" si="333"/>
        <v/>
      </c>
      <c r="H5351" s="88" t="str">
        <f t="shared" si="334"/>
        <v/>
      </c>
    </row>
    <row r="5352" spans="2:8" ht="11.25" customHeight="1" x14ac:dyDescent="0.2">
      <c r="B5352" s="147"/>
      <c r="C5352" s="68"/>
      <c r="D5352" s="293" t="str">
        <f t="shared" si="332"/>
        <v/>
      </c>
      <c r="E5352" s="91" t="str">
        <f t="shared" si="335"/>
        <v/>
      </c>
      <c r="F5352" s="295"/>
      <c r="G5352" s="88" t="str">
        <f t="shared" si="333"/>
        <v/>
      </c>
      <c r="H5352" s="88" t="str">
        <f t="shared" si="334"/>
        <v/>
      </c>
    </row>
    <row r="5353" spans="2:8" ht="11.25" customHeight="1" x14ac:dyDescent="0.2">
      <c r="B5353" s="147"/>
      <c r="C5353" s="68"/>
      <c r="D5353" s="293" t="str">
        <f t="shared" si="332"/>
        <v/>
      </c>
      <c r="E5353" s="91" t="str">
        <f t="shared" si="335"/>
        <v/>
      </c>
      <c r="F5353" s="295"/>
      <c r="G5353" s="88" t="str">
        <f t="shared" si="333"/>
        <v/>
      </c>
      <c r="H5353" s="88" t="str">
        <f t="shared" si="334"/>
        <v/>
      </c>
    </row>
    <row r="5354" spans="2:8" ht="11.25" customHeight="1" x14ac:dyDescent="0.2">
      <c r="B5354" s="147"/>
      <c r="C5354" s="68"/>
      <c r="D5354" s="293" t="str">
        <f t="shared" si="332"/>
        <v/>
      </c>
      <c r="E5354" s="91" t="str">
        <f t="shared" si="335"/>
        <v/>
      </c>
      <c r="F5354" s="295"/>
      <c r="G5354" s="88" t="str">
        <f t="shared" si="333"/>
        <v/>
      </c>
      <c r="H5354" s="88" t="str">
        <f t="shared" si="334"/>
        <v/>
      </c>
    </row>
    <row r="5355" spans="2:8" ht="11.25" customHeight="1" x14ac:dyDescent="0.2">
      <c r="B5355" s="147"/>
      <c r="C5355" s="68"/>
      <c r="D5355" s="293" t="str">
        <f t="shared" si="332"/>
        <v/>
      </c>
      <c r="E5355" s="91" t="str">
        <f t="shared" si="335"/>
        <v/>
      </c>
      <c r="F5355" s="295"/>
      <c r="G5355" s="88" t="str">
        <f t="shared" si="333"/>
        <v/>
      </c>
      <c r="H5355" s="88" t="str">
        <f t="shared" si="334"/>
        <v/>
      </c>
    </row>
    <row r="5356" spans="2:8" ht="11.25" customHeight="1" x14ac:dyDescent="0.2">
      <c r="B5356" s="147"/>
      <c r="C5356" s="68"/>
      <c r="D5356" s="293" t="str">
        <f t="shared" si="332"/>
        <v/>
      </c>
      <c r="E5356" s="91" t="str">
        <f t="shared" si="335"/>
        <v/>
      </c>
      <c r="F5356" s="295"/>
      <c r="G5356" s="88" t="str">
        <f t="shared" si="333"/>
        <v/>
      </c>
      <c r="H5356" s="88" t="str">
        <f t="shared" si="334"/>
        <v/>
      </c>
    </row>
    <row r="5357" spans="2:8" ht="11.25" customHeight="1" x14ac:dyDescent="0.2">
      <c r="B5357" s="147"/>
      <c r="C5357" s="68"/>
      <c r="D5357" s="293" t="str">
        <f t="shared" si="332"/>
        <v/>
      </c>
      <c r="E5357" s="91" t="str">
        <f t="shared" si="335"/>
        <v/>
      </c>
      <c r="F5357" s="295"/>
      <c r="G5357" s="88" t="str">
        <f t="shared" si="333"/>
        <v/>
      </c>
      <c r="H5357" s="88" t="str">
        <f t="shared" si="334"/>
        <v/>
      </c>
    </row>
    <row r="5358" spans="2:8" ht="11.25" customHeight="1" x14ac:dyDescent="0.2">
      <c r="B5358" s="147"/>
      <c r="C5358" s="68"/>
      <c r="D5358" s="293" t="str">
        <f t="shared" si="332"/>
        <v/>
      </c>
      <c r="E5358" s="91" t="str">
        <f t="shared" si="335"/>
        <v/>
      </c>
      <c r="F5358" s="295"/>
      <c r="G5358" s="88" t="str">
        <f t="shared" si="333"/>
        <v/>
      </c>
      <c r="H5358" s="88" t="str">
        <f t="shared" si="334"/>
        <v/>
      </c>
    </row>
    <row r="5359" spans="2:8" ht="11.25" customHeight="1" x14ac:dyDescent="0.2">
      <c r="B5359" s="147"/>
      <c r="C5359" s="68"/>
      <c r="D5359" s="293" t="str">
        <f t="shared" si="332"/>
        <v/>
      </c>
      <c r="E5359" s="91" t="str">
        <f t="shared" si="335"/>
        <v/>
      </c>
      <c r="F5359" s="295"/>
      <c r="G5359" s="88" t="str">
        <f t="shared" si="333"/>
        <v/>
      </c>
      <c r="H5359" s="88" t="str">
        <f t="shared" si="334"/>
        <v/>
      </c>
    </row>
    <row r="5360" spans="2:8" ht="11.25" customHeight="1" x14ac:dyDescent="0.2">
      <c r="B5360" s="147"/>
      <c r="C5360" s="68"/>
      <c r="D5360" s="293" t="str">
        <f t="shared" si="332"/>
        <v/>
      </c>
      <c r="E5360" s="91" t="str">
        <f t="shared" si="335"/>
        <v/>
      </c>
      <c r="F5360" s="295"/>
      <c r="G5360" s="88" t="str">
        <f t="shared" si="333"/>
        <v/>
      </c>
      <c r="H5360" s="88" t="str">
        <f t="shared" si="334"/>
        <v/>
      </c>
    </row>
    <row r="5361" spans="2:8" ht="11.25" customHeight="1" x14ac:dyDescent="0.2">
      <c r="B5361" s="147"/>
      <c r="C5361" s="68"/>
      <c r="D5361" s="293" t="str">
        <f t="shared" si="332"/>
        <v/>
      </c>
      <c r="E5361" s="91" t="str">
        <f t="shared" si="335"/>
        <v/>
      </c>
      <c r="F5361" s="295"/>
      <c r="G5361" s="88" t="str">
        <f t="shared" si="333"/>
        <v/>
      </c>
      <c r="H5361" s="88" t="str">
        <f t="shared" si="334"/>
        <v/>
      </c>
    </row>
    <row r="5362" spans="2:8" ht="11.25" customHeight="1" x14ac:dyDescent="0.2">
      <c r="B5362" s="147"/>
      <c r="C5362" s="68"/>
      <c r="D5362" s="293" t="str">
        <f t="shared" si="332"/>
        <v/>
      </c>
      <c r="E5362" s="91" t="str">
        <f t="shared" si="335"/>
        <v/>
      </c>
      <c r="F5362" s="295"/>
      <c r="G5362" s="88" t="str">
        <f t="shared" si="333"/>
        <v/>
      </c>
      <c r="H5362" s="88" t="str">
        <f t="shared" si="334"/>
        <v/>
      </c>
    </row>
    <row r="5363" spans="2:8" ht="11.25" customHeight="1" x14ac:dyDescent="0.2">
      <c r="B5363" s="147"/>
      <c r="C5363" s="68"/>
      <c r="D5363" s="293" t="str">
        <f t="shared" si="332"/>
        <v/>
      </c>
      <c r="E5363" s="91" t="str">
        <f t="shared" si="335"/>
        <v/>
      </c>
      <c r="F5363" s="295"/>
      <c r="G5363" s="88" t="str">
        <f t="shared" si="333"/>
        <v/>
      </c>
      <c r="H5363" s="88" t="str">
        <f t="shared" si="334"/>
        <v/>
      </c>
    </row>
    <row r="5364" spans="2:8" ht="11.25" customHeight="1" x14ac:dyDescent="0.2">
      <c r="B5364" s="147"/>
      <c r="C5364" s="68"/>
      <c r="D5364" s="293" t="str">
        <f t="shared" si="332"/>
        <v/>
      </c>
      <c r="E5364" s="91" t="str">
        <f t="shared" si="335"/>
        <v/>
      </c>
      <c r="F5364" s="295"/>
      <c r="G5364" s="88" t="str">
        <f t="shared" si="333"/>
        <v/>
      </c>
      <c r="H5364" s="88" t="str">
        <f t="shared" si="334"/>
        <v/>
      </c>
    </row>
    <row r="5365" spans="2:8" ht="11.25" customHeight="1" x14ac:dyDescent="0.2">
      <c r="B5365" s="147"/>
      <c r="C5365" s="68"/>
      <c r="D5365" s="293" t="str">
        <f t="shared" si="332"/>
        <v/>
      </c>
      <c r="E5365" s="91" t="str">
        <f t="shared" si="335"/>
        <v/>
      </c>
      <c r="F5365" s="295"/>
      <c r="G5365" s="88" t="str">
        <f t="shared" si="333"/>
        <v/>
      </c>
      <c r="H5365" s="88" t="str">
        <f t="shared" si="334"/>
        <v/>
      </c>
    </row>
    <row r="5366" spans="2:8" ht="11.25" customHeight="1" x14ac:dyDescent="0.2">
      <c r="B5366" s="147"/>
      <c r="C5366" s="68"/>
      <c r="D5366" s="293" t="str">
        <f t="shared" si="332"/>
        <v/>
      </c>
      <c r="E5366" s="91" t="str">
        <f t="shared" si="335"/>
        <v/>
      </c>
      <c r="F5366" s="295"/>
      <c r="G5366" s="88" t="str">
        <f t="shared" si="333"/>
        <v/>
      </c>
      <c r="H5366" s="88" t="str">
        <f t="shared" si="334"/>
        <v/>
      </c>
    </row>
    <row r="5367" spans="2:8" ht="11.25" customHeight="1" x14ac:dyDescent="0.2">
      <c r="B5367" s="147"/>
      <c r="C5367" s="68"/>
      <c r="D5367" s="293" t="str">
        <f t="shared" si="332"/>
        <v/>
      </c>
      <c r="E5367" s="91" t="str">
        <f t="shared" si="335"/>
        <v/>
      </c>
      <c r="F5367" s="295"/>
      <c r="G5367" s="88" t="str">
        <f t="shared" si="333"/>
        <v/>
      </c>
      <c r="H5367" s="88" t="str">
        <f t="shared" si="334"/>
        <v/>
      </c>
    </row>
    <row r="5368" spans="2:8" ht="11.25" customHeight="1" x14ac:dyDescent="0.2">
      <c r="B5368" s="147"/>
      <c r="C5368" s="68"/>
      <c r="D5368" s="293" t="str">
        <f t="shared" si="332"/>
        <v/>
      </c>
      <c r="E5368" s="91" t="str">
        <f t="shared" si="335"/>
        <v/>
      </c>
      <c r="F5368" s="295"/>
      <c r="G5368" s="88" t="str">
        <f t="shared" si="333"/>
        <v/>
      </c>
      <c r="H5368" s="88" t="str">
        <f t="shared" si="334"/>
        <v/>
      </c>
    </row>
    <row r="5369" spans="2:8" ht="11.25" customHeight="1" x14ac:dyDescent="0.2">
      <c r="B5369" s="147"/>
      <c r="C5369" s="68"/>
      <c r="D5369" s="293" t="str">
        <f t="shared" si="332"/>
        <v/>
      </c>
      <c r="E5369" s="91" t="str">
        <f t="shared" si="335"/>
        <v/>
      </c>
      <c r="F5369" s="295"/>
      <c r="G5369" s="88" t="str">
        <f t="shared" si="333"/>
        <v/>
      </c>
      <c r="H5369" s="88" t="str">
        <f t="shared" si="334"/>
        <v/>
      </c>
    </row>
    <row r="5370" spans="2:8" ht="11.25" customHeight="1" x14ac:dyDescent="0.2">
      <c r="B5370" s="147"/>
      <c r="C5370" s="68"/>
      <c r="D5370" s="293" t="str">
        <f t="shared" si="332"/>
        <v/>
      </c>
      <c r="E5370" s="91" t="str">
        <f t="shared" si="335"/>
        <v/>
      </c>
      <c r="F5370" s="295"/>
      <c r="G5370" s="88" t="str">
        <f t="shared" si="333"/>
        <v/>
      </c>
      <c r="H5370" s="88" t="str">
        <f t="shared" si="334"/>
        <v/>
      </c>
    </row>
    <row r="5371" spans="2:8" ht="11.25" customHeight="1" x14ac:dyDescent="0.2">
      <c r="B5371" s="147"/>
      <c r="C5371" s="68"/>
      <c r="D5371" s="293" t="str">
        <f t="shared" si="332"/>
        <v/>
      </c>
      <c r="E5371" s="91" t="str">
        <f t="shared" si="335"/>
        <v/>
      </c>
      <c r="F5371" s="295"/>
      <c r="G5371" s="88" t="str">
        <f t="shared" si="333"/>
        <v/>
      </c>
      <c r="H5371" s="88" t="str">
        <f t="shared" si="334"/>
        <v/>
      </c>
    </row>
    <row r="5372" spans="2:8" ht="11.25" customHeight="1" x14ac:dyDescent="0.2">
      <c r="B5372" s="147"/>
      <c r="C5372" s="68"/>
      <c r="D5372" s="293" t="str">
        <f t="shared" si="332"/>
        <v/>
      </c>
      <c r="E5372" s="91" t="str">
        <f t="shared" si="335"/>
        <v/>
      </c>
      <c r="F5372" s="295"/>
      <c r="G5372" s="88" t="str">
        <f t="shared" si="333"/>
        <v/>
      </c>
      <c r="H5372" s="88" t="str">
        <f t="shared" si="334"/>
        <v/>
      </c>
    </row>
    <row r="5373" spans="2:8" ht="11.25" customHeight="1" x14ac:dyDescent="0.2">
      <c r="B5373" s="147"/>
      <c r="C5373" s="68"/>
      <c r="D5373" s="293" t="str">
        <f t="shared" si="332"/>
        <v/>
      </c>
      <c r="E5373" s="91" t="str">
        <f t="shared" si="335"/>
        <v/>
      </c>
      <c r="F5373" s="295"/>
      <c r="G5373" s="88" t="str">
        <f t="shared" si="333"/>
        <v/>
      </c>
      <c r="H5373" s="88" t="str">
        <f t="shared" si="334"/>
        <v/>
      </c>
    </row>
    <row r="5374" spans="2:8" ht="11.25" customHeight="1" x14ac:dyDescent="0.2">
      <c r="B5374" s="147"/>
      <c r="C5374" s="68"/>
      <c r="D5374" s="293" t="str">
        <f t="shared" si="332"/>
        <v/>
      </c>
      <c r="E5374" s="91" t="str">
        <f t="shared" si="335"/>
        <v/>
      </c>
      <c r="F5374" s="295"/>
      <c r="G5374" s="88" t="str">
        <f t="shared" si="333"/>
        <v/>
      </c>
      <c r="H5374" s="88" t="str">
        <f t="shared" si="334"/>
        <v/>
      </c>
    </row>
    <row r="5375" spans="2:8" ht="11.25" customHeight="1" x14ac:dyDescent="0.2">
      <c r="B5375" s="147"/>
      <c r="C5375" s="68"/>
      <c r="D5375" s="293" t="str">
        <f t="shared" si="332"/>
        <v/>
      </c>
      <c r="E5375" s="91" t="str">
        <f t="shared" si="335"/>
        <v/>
      </c>
      <c r="F5375" s="295"/>
      <c r="G5375" s="88" t="str">
        <f t="shared" si="333"/>
        <v/>
      </c>
      <c r="H5375" s="88" t="str">
        <f t="shared" si="334"/>
        <v/>
      </c>
    </row>
    <row r="5376" spans="2:8" ht="11.25" customHeight="1" x14ac:dyDescent="0.2">
      <c r="B5376" s="147"/>
      <c r="C5376" s="68"/>
      <c r="D5376" s="293" t="str">
        <f t="shared" si="332"/>
        <v/>
      </c>
      <c r="E5376" s="91" t="str">
        <f t="shared" si="335"/>
        <v/>
      </c>
      <c r="F5376" s="295"/>
      <c r="G5376" s="88" t="str">
        <f t="shared" si="333"/>
        <v/>
      </c>
      <c r="H5376" s="88" t="str">
        <f t="shared" si="334"/>
        <v/>
      </c>
    </row>
    <row r="5377" spans="2:8" ht="11.25" customHeight="1" x14ac:dyDescent="0.2">
      <c r="B5377" s="147"/>
      <c r="C5377" s="68"/>
      <c r="D5377" s="293" t="str">
        <f t="shared" si="332"/>
        <v/>
      </c>
      <c r="E5377" s="91" t="str">
        <f t="shared" si="335"/>
        <v/>
      </c>
      <c r="F5377" s="295"/>
      <c r="G5377" s="88" t="str">
        <f t="shared" si="333"/>
        <v/>
      </c>
      <c r="H5377" s="88" t="str">
        <f t="shared" si="334"/>
        <v/>
      </c>
    </row>
    <row r="5378" spans="2:8" ht="11.25" customHeight="1" x14ac:dyDescent="0.2">
      <c r="B5378" s="147"/>
      <c r="C5378" s="68"/>
      <c r="D5378" s="293" t="str">
        <f t="shared" si="332"/>
        <v/>
      </c>
      <c r="E5378" s="91" t="str">
        <f t="shared" si="335"/>
        <v/>
      </c>
      <c r="F5378" s="295"/>
      <c r="G5378" s="88" t="str">
        <f t="shared" si="333"/>
        <v/>
      </c>
      <c r="H5378" s="88" t="str">
        <f t="shared" si="334"/>
        <v/>
      </c>
    </row>
    <row r="5379" spans="2:8" ht="11.25" customHeight="1" x14ac:dyDescent="0.2">
      <c r="B5379" s="147"/>
      <c r="C5379" s="68"/>
      <c r="D5379" s="293" t="str">
        <f t="shared" si="332"/>
        <v/>
      </c>
      <c r="E5379" s="91" t="str">
        <f t="shared" si="335"/>
        <v/>
      </c>
      <c r="F5379" s="295"/>
      <c r="G5379" s="88" t="str">
        <f t="shared" si="333"/>
        <v/>
      </c>
      <c r="H5379" s="88" t="str">
        <f t="shared" si="334"/>
        <v/>
      </c>
    </row>
    <row r="5380" spans="2:8" ht="11.25" customHeight="1" x14ac:dyDescent="0.2">
      <c r="B5380" s="147"/>
      <c r="C5380" s="68"/>
      <c r="D5380" s="293" t="str">
        <f t="shared" si="332"/>
        <v/>
      </c>
      <c r="E5380" s="91" t="str">
        <f t="shared" si="335"/>
        <v/>
      </c>
      <c r="F5380" s="295"/>
      <c r="G5380" s="88" t="str">
        <f t="shared" si="333"/>
        <v/>
      </c>
      <c r="H5380" s="88" t="str">
        <f t="shared" si="334"/>
        <v/>
      </c>
    </row>
    <row r="5381" spans="2:8" ht="11.25" customHeight="1" x14ac:dyDescent="0.2">
      <c r="B5381" s="147"/>
      <c r="C5381" s="68"/>
      <c r="D5381" s="293" t="str">
        <f t="shared" si="332"/>
        <v/>
      </c>
      <c r="E5381" s="91" t="str">
        <f t="shared" si="335"/>
        <v/>
      </c>
      <c r="F5381" s="295"/>
      <c r="G5381" s="88" t="str">
        <f t="shared" si="333"/>
        <v/>
      </c>
      <c r="H5381" s="88" t="str">
        <f t="shared" si="334"/>
        <v/>
      </c>
    </row>
    <row r="5382" spans="2:8" ht="11.25" customHeight="1" x14ac:dyDescent="0.2">
      <c r="B5382" s="147"/>
      <c r="C5382" s="68"/>
      <c r="D5382" s="293" t="str">
        <f t="shared" si="332"/>
        <v/>
      </c>
      <c r="E5382" s="91" t="str">
        <f t="shared" si="335"/>
        <v/>
      </c>
      <c r="F5382" s="295"/>
      <c r="G5382" s="88" t="str">
        <f t="shared" si="333"/>
        <v/>
      </c>
      <c r="H5382" s="88" t="str">
        <f t="shared" si="334"/>
        <v/>
      </c>
    </row>
    <row r="5383" spans="2:8" ht="11.25" customHeight="1" x14ac:dyDescent="0.2">
      <c r="B5383" s="147"/>
      <c r="C5383" s="68"/>
      <c r="D5383" s="293" t="str">
        <f t="shared" si="332"/>
        <v/>
      </c>
      <c r="E5383" s="91" t="str">
        <f t="shared" si="335"/>
        <v/>
      </c>
      <c r="F5383" s="295"/>
      <c r="G5383" s="88" t="str">
        <f t="shared" si="333"/>
        <v/>
      </c>
      <c r="H5383" s="88" t="str">
        <f t="shared" si="334"/>
        <v/>
      </c>
    </row>
    <row r="5384" spans="2:8" ht="11.25" customHeight="1" x14ac:dyDescent="0.2">
      <c r="B5384" s="147"/>
      <c r="C5384" s="68"/>
      <c r="D5384" s="293" t="str">
        <f t="shared" si="332"/>
        <v/>
      </c>
      <c r="E5384" s="91" t="str">
        <f t="shared" si="335"/>
        <v/>
      </c>
      <c r="F5384" s="295"/>
      <c r="G5384" s="88" t="str">
        <f t="shared" si="333"/>
        <v/>
      </c>
      <c r="H5384" s="88" t="str">
        <f t="shared" si="334"/>
        <v/>
      </c>
    </row>
    <row r="5385" spans="2:8" ht="11.25" customHeight="1" x14ac:dyDescent="0.2">
      <c r="B5385" s="147"/>
      <c r="C5385" s="68"/>
      <c r="D5385" s="293" t="str">
        <f t="shared" si="332"/>
        <v/>
      </c>
      <c r="E5385" s="91" t="str">
        <f t="shared" si="335"/>
        <v/>
      </c>
      <c r="F5385" s="295"/>
      <c r="G5385" s="88" t="str">
        <f t="shared" si="333"/>
        <v/>
      </c>
      <c r="H5385" s="88" t="str">
        <f t="shared" si="334"/>
        <v/>
      </c>
    </row>
    <row r="5386" spans="2:8" ht="11.25" customHeight="1" x14ac:dyDescent="0.2">
      <c r="B5386" s="147"/>
      <c r="C5386" s="68"/>
      <c r="D5386" s="293" t="str">
        <f t="shared" si="332"/>
        <v/>
      </c>
      <c r="E5386" s="91" t="str">
        <f t="shared" si="335"/>
        <v/>
      </c>
      <c r="F5386" s="295"/>
      <c r="G5386" s="88" t="str">
        <f t="shared" si="333"/>
        <v/>
      </c>
      <c r="H5386" s="88" t="str">
        <f t="shared" si="334"/>
        <v/>
      </c>
    </row>
    <row r="5387" spans="2:8" ht="11.25" customHeight="1" x14ac:dyDescent="0.2">
      <c r="B5387" s="147"/>
      <c r="C5387" s="68"/>
      <c r="D5387" s="293" t="str">
        <f t="shared" si="332"/>
        <v/>
      </c>
      <c r="E5387" s="91" t="str">
        <f t="shared" si="335"/>
        <v/>
      </c>
      <c r="F5387" s="295"/>
      <c r="G5387" s="88" t="str">
        <f t="shared" si="333"/>
        <v/>
      </c>
      <c r="H5387" s="88" t="str">
        <f t="shared" si="334"/>
        <v/>
      </c>
    </row>
    <row r="5388" spans="2:8" ht="11.25" customHeight="1" x14ac:dyDescent="0.2">
      <c r="B5388" s="147"/>
      <c r="C5388" s="68"/>
      <c r="D5388" s="293" t="str">
        <f t="shared" si="332"/>
        <v/>
      </c>
      <c r="E5388" s="91" t="str">
        <f t="shared" si="335"/>
        <v/>
      </c>
      <c r="F5388" s="295"/>
      <c r="G5388" s="88" t="str">
        <f t="shared" si="333"/>
        <v/>
      </c>
      <c r="H5388" s="88" t="str">
        <f t="shared" si="334"/>
        <v/>
      </c>
    </row>
    <row r="5389" spans="2:8" ht="11.25" customHeight="1" x14ac:dyDescent="0.2">
      <c r="B5389" s="147"/>
      <c r="C5389" s="68"/>
      <c r="D5389" s="293" t="str">
        <f t="shared" si="332"/>
        <v/>
      </c>
      <c r="E5389" s="91" t="str">
        <f t="shared" si="335"/>
        <v/>
      </c>
      <c r="F5389" s="295"/>
      <c r="G5389" s="88" t="str">
        <f t="shared" si="333"/>
        <v/>
      </c>
      <c r="H5389" s="88" t="str">
        <f t="shared" si="334"/>
        <v/>
      </c>
    </row>
    <row r="5390" spans="2:8" ht="11.25" customHeight="1" x14ac:dyDescent="0.2">
      <c r="B5390" s="147"/>
      <c r="C5390" s="68"/>
      <c r="D5390" s="293" t="str">
        <f t="shared" si="332"/>
        <v/>
      </c>
      <c r="E5390" s="91" t="str">
        <f t="shared" si="335"/>
        <v/>
      </c>
      <c r="F5390" s="295"/>
      <c r="G5390" s="88" t="str">
        <f t="shared" si="333"/>
        <v/>
      </c>
      <c r="H5390" s="88" t="str">
        <f t="shared" si="334"/>
        <v/>
      </c>
    </row>
    <row r="5391" spans="2:8" ht="11.25" customHeight="1" x14ac:dyDescent="0.2">
      <c r="B5391" s="147"/>
      <c r="C5391" s="68"/>
      <c r="D5391" s="293" t="str">
        <f t="shared" si="332"/>
        <v/>
      </c>
      <c r="E5391" s="91" t="str">
        <f t="shared" si="335"/>
        <v/>
      </c>
      <c r="F5391" s="295"/>
      <c r="G5391" s="88" t="str">
        <f t="shared" si="333"/>
        <v/>
      </c>
      <c r="H5391" s="88" t="str">
        <f t="shared" si="334"/>
        <v/>
      </c>
    </row>
    <row r="5392" spans="2:8" ht="11.25" customHeight="1" x14ac:dyDescent="0.2">
      <c r="B5392" s="147"/>
      <c r="C5392" s="68"/>
      <c r="D5392" s="293" t="str">
        <f t="shared" si="332"/>
        <v/>
      </c>
      <c r="E5392" s="91" t="str">
        <f t="shared" si="335"/>
        <v/>
      </c>
      <c r="F5392" s="295"/>
      <c r="G5392" s="88" t="str">
        <f t="shared" si="333"/>
        <v/>
      </c>
      <c r="H5392" s="88" t="str">
        <f t="shared" si="334"/>
        <v/>
      </c>
    </row>
    <row r="5393" spans="2:8" ht="11.25" customHeight="1" x14ac:dyDescent="0.2">
      <c r="B5393" s="147"/>
      <c r="C5393" s="68"/>
      <c r="D5393" s="293" t="str">
        <f t="shared" si="332"/>
        <v/>
      </c>
      <c r="E5393" s="91" t="str">
        <f t="shared" si="335"/>
        <v/>
      </c>
      <c r="F5393" s="295"/>
      <c r="G5393" s="88" t="str">
        <f t="shared" si="333"/>
        <v/>
      </c>
      <c r="H5393" s="88" t="str">
        <f t="shared" si="334"/>
        <v/>
      </c>
    </row>
    <row r="5394" spans="2:8" ht="11.25" customHeight="1" x14ac:dyDescent="0.2">
      <c r="B5394" s="147"/>
      <c r="C5394" s="68"/>
      <c r="D5394" s="293" t="str">
        <f t="shared" si="332"/>
        <v/>
      </c>
      <c r="E5394" s="91" t="str">
        <f t="shared" si="335"/>
        <v/>
      </c>
      <c r="F5394" s="295"/>
      <c r="G5394" s="88" t="str">
        <f t="shared" si="333"/>
        <v/>
      </c>
      <c r="H5394" s="88" t="str">
        <f t="shared" si="334"/>
        <v/>
      </c>
    </row>
    <row r="5395" spans="2:8" ht="11.25" customHeight="1" x14ac:dyDescent="0.2">
      <c r="B5395" s="147"/>
      <c r="C5395" s="68"/>
      <c r="D5395" s="293" t="str">
        <f t="shared" si="332"/>
        <v/>
      </c>
      <c r="E5395" s="91" t="str">
        <f t="shared" si="335"/>
        <v/>
      </c>
      <c r="F5395" s="295"/>
      <c r="G5395" s="88" t="str">
        <f t="shared" si="333"/>
        <v/>
      </c>
      <c r="H5395" s="88" t="str">
        <f t="shared" si="334"/>
        <v/>
      </c>
    </row>
    <row r="5396" spans="2:8" ht="11.25" customHeight="1" x14ac:dyDescent="0.2">
      <c r="B5396" s="147"/>
      <c r="C5396" s="68"/>
      <c r="D5396" s="293" t="str">
        <f t="shared" si="332"/>
        <v/>
      </c>
      <c r="E5396" s="91" t="str">
        <f t="shared" si="335"/>
        <v/>
      </c>
      <c r="F5396" s="295"/>
      <c r="G5396" s="88" t="str">
        <f t="shared" si="333"/>
        <v/>
      </c>
      <c r="H5396" s="88" t="str">
        <f t="shared" si="334"/>
        <v/>
      </c>
    </row>
    <row r="5397" spans="2:8" ht="11.25" customHeight="1" x14ac:dyDescent="0.2">
      <c r="B5397" s="147"/>
      <c r="C5397" s="68"/>
      <c r="D5397" s="293" t="str">
        <f t="shared" si="332"/>
        <v/>
      </c>
      <c r="E5397" s="91" t="str">
        <f t="shared" si="335"/>
        <v/>
      </c>
      <c r="F5397" s="295"/>
      <c r="G5397" s="88" t="str">
        <f t="shared" si="333"/>
        <v/>
      </c>
      <c r="H5397" s="88" t="str">
        <f t="shared" si="334"/>
        <v/>
      </c>
    </row>
    <row r="5398" spans="2:8" ht="11.25" customHeight="1" x14ac:dyDescent="0.2">
      <c r="B5398" s="147"/>
      <c r="C5398" s="68"/>
      <c r="D5398" s="293" t="str">
        <f t="shared" si="332"/>
        <v/>
      </c>
      <c r="E5398" s="91" t="str">
        <f t="shared" si="335"/>
        <v/>
      </c>
      <c r="F5398" s="295"/>
      <c r="G5398" s="88" t="str">
        <f t="shared" si="333"/>
        <v/>
      </c>
      <c r="H5398" s="88" t="str">
        <f t="shared" si="334"/>
        <v/>
      </c>
    </row>
    <row r="5399" spans="2:8" ht="11.25" customHeight="1" x14ac:dyDescent="0.2">
      <c r="B5399" s="147"/>
      <c r="C5399" s="68"/>
      <c r="D5399" s="293" t="str">
        <f t="shared" si="332"/>
        <v/>
      </c>
      <c r="E5399" s="91" t="str">
        <f t="shared" si="335"/>
        <v/>
      </c>
      <c r="F5399" s="295"/>
      <c r="G5399" s="88" t="str">
        <f t="shared" si="333"/>
        <v/>
      </c>
      <c r="H5399" s="88" t="str">
        <f t="shared" si="334"/>
        <v/>
      </c>
    </row>
    <row r="5400" spans="2:8" ht="11.25" customHeight="1" x14ac:dyDescent="0.2">
      <c r="B5400" s="147"/>
      <c r="C5400" s="68"/>
      <c r="D5400" s="293" t="str">
        <f t="shared" ref="D5400:D5463" si="336">IF($B5400="","","SP_LASTSALEPRICE")</f>
        <v/>
      </c>
      <c r="E5400" s="91" t="str">
        <f t="shared" si="335"/>
        <v/>
      </c>
      <c r="F5400" s="295"/>
      <c r="G5400" s="88" t="str">
        <f t="shared" ref="G5400:G5463" si="337">IF(OR($C5400="",$C5401=""),"",IFERROR((C5400/C5401-1)*100,0))</f>
        <v/>
      </c>
      <c r="H5400" s="88" t="str">
        <f t="shared" ref="H5400:H5463" si="338">IF(OR($F5400="",$F5401=""),"",IFERROR((F5400/F5401-1)*100,0))</f>
        <v/>
      </c>
    </row>
    <row r="5401" spans="2:8" ht="11.25" customHeight="1" x14ac:dyDescent="0.2">
      <c r="B5401" s="147"/>
      <c r="C5401" s="68"/>
      <c r="D5401" s="293" t="str">
        <f t="shared" si="336"/>
        <v/>
      </c>
      <c r="E5401" s="91" t="str">
        <f t="shared" ref="E5401:E5464" si="339">IF($B5401="","",IF(WEEKDAY($B5401,11)=6,$B5401-1,IF(WEEKDAY($B5401,11)=7,$B5401-2,$B5401)))</f>
        <v/>
      </c>
      <c r="F5401" s="295"/>
      <c r="G5401" s="88" t="str">
        <f t="shared" si="337"/>
        <v/>
      </c>
      <c r="H5401" s="88" t="str">
        <f t="shared" si="338"/>
        <v/>
      </c>
    </row>
    <row r="5402" spans="2:8" ht="11.25" customHeight="1" x14ac:dyDescent="0.2">
      <c r="B5402" s="147"/>
      <c r="C5402" s="68"/>
      <c r="D5402" s="293" t="str">
        <f t="shared" si="336"/>
        <v/>
      </c>
      <c r="E5402" s="91" t="str">
        <f t="shared" si="339"/>
        <v/>
      </c>
      <c r="F5402" s="295"/>
      <c r="G5402" s="88" t="str">
        <f t="shared" si="337"/>
        <v/>
      </c>
      <c r="H5402" s="88" t="str">
        <f t="shared" si="338"/>
        <v/>
      </c>
    </row>
    <row r="5403" spans="2:8" ht="11.25" customHeight="1" x14ac:dyDescent="0.2">
      <c r="B5403" s="147"/>
      <c r="C5403" s="68"/>
      <c r="D5403" s="293" t="str">
        <f t="shared" si="336"/>
        <v/>
      </c>
      <c r="E5403" s="91" t="str">
        <f t="shared" si="339"/>
        <v/>
      </c>
      <c r="F5403" s="295"/>
      <c r="G5403" s="88" t="str">
        <f t="shared" si="337"/>
        <v/>
      </c>
      <c r="H5403" s="88" t="str">
        <f t="shared" si="338"/>
        <v/>
      </c>
    </row>
    <row r="5404" spans="2:8" ht="11.25" customHeight="1" x14ac:dyDescent="0.2">
      <c r="B5404" s="147"/>
      <c r="C5404" s="68"/>
      <c r="D5404" s="293" t="str">
        <f t="shared" si="336"/>
        <v/>
      </c>
      <c r="E5404" s="91" t="str">
        <f t="shared" si="339"/>
        <v/>
      </c>
      <c r="F5404" s="295"/>
      <c r="G5404" s="88" t="str">
        <f t="shared" si="337"/>
        <v/>
      </c>
      <c r="H5404" s="88" t="str">
        <f t="shared" si="338"/>
        <v/>
      </c>
    </row>
    <row r="5405" spans="2:8" ht="11.25" customHeight="1" x14ac:dyDescent="0.2">
      <c r="B5405" s="147"/>
      <c r="C5405" s="68"/>
      <c r="D5405" s="293" t="str">
        <f t="shared" si="336"/>
        <v/>
      </c>
      <c r="E5405" s="91" t="str">
        <f t="shared" si="339"/>
        <v/>
      </c>
      <c r="F5405" s="295"/>
      <c r="G5405" s="88" t="str">
        <f t="shared" si="337"/>
        <v/>
      </c>
      <c r="H5405" s="88" t="str">
        <f t="shared" si="338"/>
        <v/>
      </c>
    </row>
    <row r="5406" spans="2:8" ht="11.25" customHeight="1" x14ac:dyDescent="0.2">
      <c r="B5406" s="147"/>
      <c r="C5406" s="68"/>
      <c r="D5406" s="293" t="str">
        <f t="shared" si="336"/>
        <v/>
      </c>
      <c r="E5406" s="91" t="str">
        <f t="shared" si="339"/>
        <v/>
      </c>
      <c r="F5406" s="295"/>
      <c r="G5406" s="88" t="str">
        <f t="shared" si="337"/>
        <v/>
      </c>
      <c r="H5406" s="88" t="str">
        <f t="shared" si="338"/>
        <v/>
      </c>
    </row>
    <row r="5407" spans="2:8" ht="11.25" customHeight="1" x14ac:dyDescent="0.2">
      <c r="B5407" s="147"/>
      <c r="C5407" s="68"/>
      <c r="D5407" s="293" t="str">
        <f t="shared" si="336"/>
        <v/>
      </c>
      <c r="E5407" s="91" t="str">
        <f t="shared" si="339"/>
        <v/>
      </c>
      <c r="F5407" s="295"/>
      <c r="G5407" s="88" t="str">
        <f t="shared" si="337"/>
        <v/>
      </c>
      <c r="H5407" s="88" t="str">
        <f t="shared" si="338"/>
        <v/>
      </c>
    </row>
    <row r="5408" spans="2:8" ht="11.25" customHeight="1" x14ac:dyDescent="0.2">
      <c r="B5408" s="147"/>
      <c r="C5408" s="68"/>
      <c r="D5408" s="293" t="str">
        <f t="shared" si="336"/>
        <v/>
      </c>
      <c r="E5408" s="91" t="str">
        <f t="shared" si="339"/>
        <v/>
      </c>
      <c r="F5408" s="295"/>
      <c r="G5408" s="88" t="str">
        <f t="shared" si="337"/>
        <v/>
      </c>
      <c r="H5408" s="88" t="str">
        <f t="shared" si="338"/>
        <v/>
      </c>
    </row>
    <row r="5409" spans="2:8" ht="11.25" customHeight="1" x14ac:dyDescent="0.2">
      <c r="B5409" s="147"/>
      <c r="C5409" s="68"/>
      <c r="D5409" s="293" t="str">
        <f t="shared" si="336"/>
        <v/>
      </c>
      <c r="E5409" s="91" t="str">
        <f t="shared" si="339"/>
        <v/>
      </c>
      <c r="F5409" s="295"/>
      <c r="G5409" s="88" t="str">
        <f t="shared" si="337"/>
        <v/>
      </c>
      <c r="H5409" s="88" t="str">
        <f t="shared" si="338"/>
        <v/>
      </c>
    </row>
    <row r="5410" spans="2:8" ht="11.25" customHeight="1" x14ac:dyDescent="0.2">
      <c r="B5410" s="147"/>
      <c r="C5410" s="68"/>
      <c r="D5410" s="293" t="str">
        <f t="shared" si="336"/>
        <v/>
      </c>
      <c r="E5410" s="91" t="str">
        <f t="shared" si="339"/>
        <v/>
      </c>
      <c r="F5410" s="295"/>
      <c r="G5410" s="88" t="str">
        <f t="shared" si="337"/>
        <v/>
      </c>
      <c r="H5410" s="88" t="str">
        <f t="shared" si="338"/>
        <v/>
      </c>
    </row>
    <row r="5411" spans="2:8" ht="11.25" customHeight="1" x14ac:dyDescent="0.2">
      <c r="B5411" s="147"/>
      <c r="C5411" s="68"/>
      <c r="D5411" s="293" t="str">
        <f t="shared" si="336"/>
        <v/>
      </c>
      <c r="E5411" s="91" t="str">
        <f t="shared" si="339"/>
        <v/>
      </c>
      <c r="F5411" s="295"/>
      <c r="G5411" s="88" t="str">
        <f t="shared" si="337"/>
        <v/>
      </c>
      <c r="H5411" s="88" t="str">
        <f t="shared" si="338"/>
        <v/>
      </c>
    </row>
    <row r="5412" spans="2:8" ht="11.25" customHeight="1" x14ac:dyDescent="0.2">
      <c r="B5412" s="147"/>
      <c r="C5412" s="68"/>
      <c r="D5412" s="293" t="str">
        <f t="shared" si="336"/>
        <v/>
      </c>
      <c r="E5412" s="91" t="str">
        <f t="shared" si="339"/>
        <v/>
      </c>
      <c r="F5412" s="295"/>
      <c r="G5412" s="88" t="str">
        <f t="shared" si="337"/>
        <v/>
      </c>
      <c r="H5412" s="88" t="str">
        <f t="shared" si="338"/>
        <v/>
      </c>
    </row>
    <row r="5413" spans="2:8" ht="11.25" customHeight="1" x14ac:dyDescent="0.2">
      <c r="B5413" s="147"/>
      <c r="C5413" s="68"/>
      <c r="D5413" s="293" t="str">
        <f t="shared" si="336"/>
        <v/>
      </c>
      <c r="E5413" s="91" t="str">
        <f t="shared" si="339"/>
        <v/>
      </c>
      <c r="F5413" s="295"/>
      <c r="G5413" s="88" t="str">
        <f t="shared" si="337"/>
        <v/>
      </c>
      <c r="H5413" s="88" t="str">
        <f t="shared" si="338"/>
        <v/>
      </c>
    </row>
    <row r="5414" spans="2:8" ht="11.25" customHeight="1" x14ac:dyDescent="0.2">
      <c r="B5414" s="147"/>
      <c r="C5414" s="68"/>
      <c r="D5414" s="293" t="str">
        <f t="shared" si="336"/>
        <v/>
      </c>
      <c r="E5414" s="91" t="str">
        <f t="shared" si="339"/>
        <v/>
      </c>
      <c r="F5414" s="295"/>
      <c r="G5414" s="88" t="str">
        <f t="shared" si="337"/>
        <v/>
      </c>
      <c r="H5414" s="88" t="str">
        <f t="shared" si="338"/>
        <v/>
      </c>
    </row>
    <row r="5415" spans="2:8" ht="11.25" customHeight="1" x14ac:dyDescent="0.2">
      <c r="B5415" s="147"/>
      <c r="C5415" s="68"/>
      <c r="D5415" s="293" t="str">
        <f t="shared" si="336"/>
        <v/>
      </c>
      <c r="E5415" s="91" t="str">
        <f t="shared" si="339"/>
        <v/>
      </c>
      <c r="F5415" s="295"/>
      <c r="G5415" s="88" t="str">
        <f t="shared" si="337"/>
        <v/>
      </c>
      <c r="H5415" s="88" t="str">
        <f t="shared" si="338"/>
        <v/>
      </c>
    </row>
    <row r="5416" spans="2:8" ht="11.25" customHeight="1" x14ac:dyDescent="0.2">
      <c r="B5416" s="147"/>
      <c r="C5416" s="68"/>
      <c r="D5416" s="293" t="str">
        <f t="shared" si="336"/>
        <v/>
      </c>
      <c r="E5416" s="91" t="str">
        <f t="shared" si="339"/>
        <v/>
      </c>
      <c r="F5416" s="295"/>
      <c r="G5416" s="88" t="str">
        <f t="shared" si="337"/>
        <v/>
      </c>
      <c r="H5416" s="88" t="str">
        <f t="shared" si="338"/>
        <v/>
      </c>
    </row>
    <row r="5417" spans="2:8" ht="11.25" customHeight="1" x14ac:dyDescent="0.2">
      <c r="B5417" s="147"/>
      <c r="C5417" s="68"/>
      <c r="D5417" s="293" t="str">
        <f t="shared" si="336"/>
        <v/>
      </c>
      <c r="E5417" s="91" t="str">
        <f t="shared" si="339"/>
        <v/>
      </c>
      <c r="F5417" s="295"/>
      <c r="G5417" s="88" t="str">
        <f t="shared" si="337"/>
        <v/>
      </c>
      <c r="H5417" s="88" t="str">
        <f t="shared" si="338"/>
        <v/>
      </c>
    </row>
    <row r="5418" spans="2:8" ht="11.25" customHeight="1" x14ac:dyDescent="0.2">
      <c r="B5418" s="147"/>
      <c r="C5418" s="68"/>
      <c r="D5418" s="293" t="str">
        <f t="shared" si="336"/>
        <v/>
      </c>
      <c r="E5418" s="91" t="str">
        <f t="shared" si="339"/>
        <v/>
      </c>
      <c r="F5418" s="295"/>
      <c r="G5418" s="88" t="str">
        <f t="shared" si="337"/>
        <v/>
      </c>
      <c r="H5418" s="88" t="str">
        <f t="shared" si="338"/>
        <v/>
      </c>
    </row>
    <row r="5419" spans="2:8" ht="11.25" customHeight="1" x14ac:dyDescent="0.2">
      <c r="B5419" s="147"/>
      <c r="C5419" s="68"/>
      <c r="D5419" s="293" t="str">
        <f t="shared" si="336"/>
        <v/>
      </c>
      <c r="E5419" s="91" t="str">
        <f t="shared" si="339"/>
        <v/>
      </c>
      <c r="F5419" s="295"/>
      <c r="G5419" s="88" t="str">
        <f t="shared" si="337"/>
        <v/>
      </c>
      <c r="H5419" s="88" t="str">
        <f t="shared" si="338"/>
        <v/>
      </c>
    </row>
    <row r="5420" spans="2:8" ht="11.25" customHeight="1" x14ac:dyDescent="0.2">
      <c r="B5420" s="147"/>
      <c r="C5420" s="68"/>
      <c r="D5420" s="293" t="str">
        <f t="shared" si="336"/>
        <v/>
      </c>
      <c r="E5420" s="91" t="str">
        <f t="shared" si="339"/>
        <v/>
      </c>
      <c r="F5420" s="295"/>
      <c r="G5420" s="88" t="str">
        <f t="shared" si="337"/>
        <v/>
      </c>
      <c r="H5420" s="88" t="str">
        <f t="shared" si="338"/>
        <v/>
      </c>
    </row>
    <row r="5421" spans="2:8" ht="11.25" customHeight="1" x14ac:dyDescent="0.2">
      <c r="B5421" s="147"/>
      <c r="C5421" s="68"/>
      <c r="D5421" s="293" t="str">
        <f t="shared" si="336"/>
        <v/>
      </c>
      <c r="E5421" s="91" t="str">
        <f t="shared" si="339"/>
        <v/>
      </c>
      <c r="F5421" s="295"/>
      <c r="G5421" s="88" t="str">
        <f t="shared" si="337"/>
        <v/>
      </c>
      <c r="H5421" s="88" t="str">
        <f t="shared" si="338"/>
        <v/>
      </c>
    </row>
    <row r="5422" spans="2:8" ht="11.25" customHeight="1" x14ac:dyDescent="0.2">
      <c r="B5422" s="147"/>
      <c r="C5422" s="68"/>
      <c r="D5422" s="293" t="str">
        <f t="shared" si="336"/>
        <v/>
      </c>
      <c r="E5422" s="91" t="str">
        <f t="shared" si="339"/>
        <v/>
      </c>
      <c r="F5422" s="295"/>
      <c r="G5422" s="88" t="str">
        <f t="shared" si="337"/>
        <v/>
      </c>
      <c r="H5422" s="88" t="str">
        <f t="shared" si="338"/>
        <v/>
      </c>
    </row>
    <row r="5423" spans="2:8" ht="11.25" customHeight="1" x14ac:dyDescent="0.2">
      <c r="B5423" s="147"/>
      <c r="C5423" s="68"/>
      <c r="D5423" s="293" t="str">
        <f t="shared" si="336"/>
        <v/>
      </c>
      <c r="E5423" s="91" t="str">
        <f t="shared" si="339"/>
        <v/>
      </c>
      <c r="F5423" s="295"/>
      <c r="G5423" s="88" t="str">
        <f t="shared" si="337"/>
        <v/>
      </c>
      <c r="H5423" s="88" t="str">
        <f t="shared" si="338"/>
        <v/>
      </c>
    </row>
    <row r="5424" spans="2:8" ht="11.25" customHeight="1" x14ac:dyDescent="0.2">
      <c r="B5424" s="147"/>
      <c r="C5424" s="68"/>
      <c r="D5424" s="293" t="str">
        <f t="shared" si="336"/>
        <v/>
      </c>
      <c r="E5424" s="91" t="str">
        <f t="shared" si="339"/>
        <v/>
      </c>
      <c r="F5424" s="295"/>
      <c r="G5424" s="88" t="str">
        <f t="shared" si="337"/>
        <v/>
      </c>
      <c r="H5424" s="88" t="str">
        <f t="shared" si="338"/>
        <v/>
      </c>
    </row>
    <row r="5425" spans="2:8" ht="11.25" customHeight="1" x14ac:dyDescent="0.2">
      <c r="B5425" s="147"/>
      <c r="C5425" s="68"/>
      <c r="D5425" s="293" t="str">
        <f t="shared" si="336"/>
        <v/>
      </c>
      <c r="E5425" s="91" t="str">
        <f t="shared" si="339"/>
        <v/>
      </c>
      <c r="F5425" s="295"/>
      <c r="G5425" s="88" t="str">
        <f t="shared" si="337"/>
        <v/>
      </c>
      <c r="H5425" s="88" t="str">
        <f t="shared" si="338"/>
        <v/>
      </c>
    </row>
    <row r="5426" spans="2:8" ht="11.25" customHeight="1" x14ac:dyDescent="0.2">
      <c r="B5426" s="147"/>
      <c r="C5426" s="68"/>
      <c r="D5426" s="293" t="str">
        <f t="shared" si="336"/>
        <v/>
      </c>
      <c r="E5426" s="91" t="str">
        <f t="shared" si="339"/>
        <v/>
      </c>
      <c r="F5426" s="295"/>
      <c r="G5426" s="88" t="str">
        <f t="shared" si="337"/>
        <v/>
      </c>
      <c r="H5426" s="88" t="str">
        <f t="shared" si="338"/>
        <v/>
      </c>
    </row>
    <row r="5427" spans="2:8" ht="11.25" customHeight="1" x14ac:dyDescent="0.2">
      <c r="B5427" s="147"/>
      <c r="C5427" s="68"/>
      <c r="D5427" s="293" t="str">
        <f t="shared" si="336"/>
        <v/>
      </c>
      <c r="E5427" s="91" t="str">
        <f t="shared" si="339"/>
        <v/>
      </c>
      <c r="F5427" s="295"/>
      <c r="G5427" s="88" t="str">
        <f t="shared" si="337"/>
        <v/>
      </c>
      <c r="H5427" s="88" t="str">
        <f t="shared" si="338"/>
        <v/>
      </c>
    </row>
    <row r="5428" spans="2:8" ht="11.25" customHeight="1" x14ac:dyDescent="0.2">
      <c r="B5428" s="147"/>
      <c r="C5428" s="68"/>
      <c r="D5428" s="293" t="str">
        <f t="shared" si="336"/>
        <v/>
      </c>
      <c r="E5428" s="91" t="str">
        <f t="shared" si="339"/>
        <v/>
      </c>
      <c r="F5428" s="295"/>
      <c r="G5428" s="88" t="str">
        <f t="shared" si="337"/>
        <v/>
      </c>
      <c r="H5428" s="88" t="str">
        <f t="shared" si="338"/>
        <v/>
      </c>
    </row>
    <row r="5429" spans="2:8" ht="11.25" customHeight="1" x14ac:dyDescent="0.2">
      <c r="B5429" s="147"/>
      <c r="C5429" s="68"/>
      <c r="D5429" s="293" t="str">
        <f t="shared" si="336"/>
        <v/>
      </c>
      <c r="E5429" s="91" t="str">
        <f t="shared" si="339"/>
        <v/>
      </c>
      <c r="F5429" s="295"/>
      <c r="G5429" s="88" t="str">
        <f t="shared" si="337"/>
        <v/>
      </c>
      <c r="H5429" s="88" t="str">
        <f t="shared" si="338"/>
        <v/>
      </c>
    </row>
    <row r="5430" spans="2:8" ht="11.25" customHeight="1" x14ac:dyDescent="0.2">
      <c r="B5430" s="147"/>
      <c r="C5430" s="68"/>
      <c r="D5430" s="293" t="str">
        <f t="shared" si="336"/>
        <v/>
      </c>
      <c r="E5430" s="91" t="str">
        <f t="shared" si="339"/>
        <v/>
      </c>
      <c r="F5430" s="295"/>
      <c r="G5430" s="88" t="str">
        <f t="shared" si="337"/>
        <v/>
      </c>
      <c r="H5430" s="88" t="str">
        <f t="shared" si="338"/>
        <v/>
      </c>
    </row>
    <row r="5431" spans="2:8" ht="11.25" customHeight="1" x14ac:dyDescent="0.2">
      <c r="B5431" s="147"/>
      <c r="C5431" s="68"/>
      <c r="D5431" s="293" t="str">
        <f t="shared" si="336"/>
        <v/>
      </c>
      <c r="E5431" s="91" t="str">
        <f t="shared" si="339"/>
        <v/>
      </c>
      <c r="F5431" s="295"/>
      <c r="G5431" s="88" t="str">
        <f t="shared" si="337"/>
        <v/>
      </c>
      <c r="H5431" s="88" t="str">
        <f t="shared" si="338"/>
        <v/>
      </c>
    </row>
    <row r="5432" spans="2:8" ht="11.25" customHeight="1" x14ac:dyDescent="0.2">
      <c r="B5432" s="147"/>
      <c r="C5432" s="68"/>
      <c r="D5432" s="293" t="str">
        <f t="shared" si="336"/>
        <v/>
      </c>
      <c r="E5432" s="91" t="str">
        <f t="shared" si="339"/>
        <v/>
      </c>
      <c r="F5432" s="295"/>
      <c r="G5432" s="88" t="str">
        <f t="shared" si="337"/>
        <v/>
      </c>
      <c r="H5432" s="88" t="str">
        <f t="shared" si="338"/>
        <v/>
      </c>
    </row>
    <row r="5433" spans="2:8" ht="11.25" customHeight="1" x14ac:dyDescent="0.2">
      <c r="B5433" s="147"/>
      <c r="C5433" s="68"/>
      <c r="D5433" s="293" t="str">
        <f t="shared" si="336"/>
        <v/>
      </c>
      <c r="E5433" s="91" t="str">
        <f t="shared" si="339"/>
        <v/>
      </c>
      <c r="F5433" s="295"/>
      <c r="G5433" s="88" t="str">
        <f t="shared" si="337"/>
        <v/>
      </c>
      <c r="H5433" s="88" t="str">
        <f t="shared" si="338"/>
        <v/>
      </c>
    </row>
    <row r="5434" spans="2:8" ht="11.25" customHeight="1" x14ac:dyDescent="0.2">
      <c r="B5434" s="147"/>
      <c r="C5434" s="68"/>
      <c r="D5434" s="293" t="str">
        <f t="shared" si="336"/>
        <v/>
      </c>
      <c r="E5434" s="91" t="str">
        <f t="shared" si="339"/>
        <v/>
      </c>
      <c r="F5434" s="295"/>
      <c r="G5434" s="88" t="str">
        <f t="shared" si="337"/>
        <v/>
      </c>
      <c r="H5434" s="88" t="str">
        <f t="shared" si="338"/>
        <v/>
      </c>
    </row>
    <row r="5435" spans="2:8" ht="11.25" customHeight="1" x14ac:dyDescent="0.2">
      <c r="B5435" s="147"/>
      <c r="C5435" s="68"/>
      <c r="D5435" s="293" t="str">
        <f t="shared" si="336"/>
        <v/>
      </c>
      <c r="E5435" s="91" t="str">
        <f t="shared" si="339"/>
        <v/>
      </c>
      <c r="F5435" s="295"/>
      <c r="G5435" s="88" t="str">
        <f t="shared" si="337"/>
        <v/>
      </c>
      <c r="H5435" s="88" t="str">
        <f t="shared" si="338"/>
        <v/>
      </c>
    </row>
    <row r="5436" spans="2:8" ht="11.25" customHeight="1" x14ac:dyDescent="0.2">
      <c r="B5436" s="147"/>
      <c r="C5436" s="68"/>
      <c r="D5436" s="293" t="str">
        <f t="shared" si="336"/>
        <v/>
      </c>
      <c r="E5436" s="91" t="str">
        <f t="shared" si="339"/>
        <v/>
      </c>
      <c r="F5436" s="295"/>
      <c r="G5436" s="88" t="str">
        <f t="shared" si="337"/>
        <v/>
      </c>
      <c r="H5436" s="88" t="str">
        <f t="shared" si="338"/>
        <v/>
      </c>
    </row>
    <row r="5437" spans="2:8" ht="11.25" customHeight="1" x14ac:dyDescent="0.2">
      <c r="B5437" s="147"/>
      <c r="C5437" s="68"/>
      <c r="D5437" s="293" t="str">
        <f t="shared" si="336"/>
        <v/>
      </c>
      <c r="E5437" s="91" t="str">
        <f t="shared" si="339"/>
        <v/>
      </c>
      <c r="F5437" s="295"/>
      <c r="G5437" s="88" t="str">
        <f t="shared" si="337"/>
        <v/>
      </c>
      <c r="H5437" s="88" t="str">
        <f t="shared" si="338"/>
        <v/>
      </c>
    </row>
    <row r="5438" spans="2:8" ht="11.25" customHeight="1" x14ac:dyDescent="0.2">
      <c r="B5438" s="147"/>
      <c r="C5438" s="68"/>
      <c r="D5438" s="293" t="str">
        <f t="shared" si="336"/>
        <v/>
      </c>
      <c r="E5438" s="91" t="str">
        <f t="shared" si="339"/>
        <v/>
      </c>
      <c r="F5438" s="295"/>
      <c r="G5438" s="88" t="str">
        <f t="shared" si="337"/>
        <v/>
      </c>
      <c r="H5438" s="88" t="str">
        <f t="shared" si="338"/>
        <v/>
      </c>
    </row>
    <row r="5439" spans="2:8" ht="11.25" customHeight="1" x14ac:dyDescent="0.2">
      <c r="B5439" s="147"/>
      <c r="C5439" s="68"/>
      <c r="D5439" s="293" t="str">
        <f t="shared" si="336"/>
        <v/>
      </c>
      <c r="E5439" s="91" t="str">
        <f t="shared" si="339"/>
        <v/>
      </c>
      <c r="F5439" s="295"/>
      <c r="G5439" s="88" t="str">
        <f t="shared" si="337"/>
        <v/>
      </c>
      <c r="H5439" s="88" t="str">
        <f t="shared" si="338"/>
        <v/>
      </c>
    </row>
    <row r="5440" spans="2:8" ht="11.25" customHeight="1" x14ac:dyDescent="0.2">
      <c r="B5440" s="147"/>
      <c r="C5440" s="68"/>
      <c r="D5440" s="293" t="str">
        <f t="shared" si="336"/>
        <v/>
      </c>
      <c r="E5440" s="91" t="str">
        <f t="shared" si="339"/>
        <v/>
      </c>
      <c r="F5440" s="295"/>
      <c r="G5440" s="88" t="str">
        <f t="shared" si="337"/>
        <v/>
      </c>
      <c r="H5440" s="88" t="str">
        <f t="shared" si="338"/>
        <v/>
      </c>
    </row>
    <row r="5441" spans="2:8" ht="11.25" customHeight="1" x14ac:dyDescent="0.2">
      <c r="B5441" s="147"/>
      <c r="C5441" s="68"/>
      <c r="D5441" s="293" t="str">
        <f t="shared" si="336"/>
        <v/>
      </c>
      <c r="E5441" s="91" t="str">
        <f t="shared" si="339"/>
        <v/>
      </c>
      <c r="F5441" s="295"/>
      <c r="G5441" s="88" t="str">
        <f t="shared" si="337"/>
        <v/>
      </c>
      <c r="H5441" s="88" t="str">
        <f t="shared" si="338"/>
        <v/>
      </c>
    </row>
    <row r="5442" spans="2:8" ht="11.25" customHeight="1" x14ac:dyDescent="0.2">
      <c r="B5442" s="147"/>
      <c r="C5442" s="68"/>
      <c r="D5442" s="293" t="str">
        <f t="shared" si="336"/>
        <v/>
      </c>
      <c r="E5442" s="91" t="str">
        <f t="shared" si="339"/>
        <v/>
      </c>
      <c r="F5442" s="295"/>
      <c r="G5442" s="88" t="str">
        <f t="shared" si="337"/>
        <v/>
      </c>
      <c r="H5442" s="88" t="str">
        <f t="shared" si="338"/>
        <v/>
      </c>
    </row>
    <row r="5443" spans="2:8" ht="11.25" customHeight="1" x14ac:dyDescent="0.2">
      <c r="B5443" s="147"/>
      <c r="C5443" s="68"/>
      <c r="D5443" s="293" t="str">
        <f t="shared" si="336"/>
        <v/>
      </c>
      <c r="E5443" s="91" t="str">
        <f t="shared" si="339"/>
        <v/>
      </c>
      <c r="F5443" s="295"/>
      <c r="G5443" s="88" t="str">
        <f t="shared" si="337"/>
        <v/>
      </c>
      <c r="H5443" s="88" t="str">
        <f t="shared" si="338"/>
        <v/>
      </c>
    </row>
    <row r="5444" spans="2:8" ht="11.25" customHeight="1" x14ac:dyDescent="0.2">
      <c r="B5444" s="147"/>
      <c r="C5444" s="68"/>
      <c r="D5444" s="293" t="str">
        <f t="shared" si="336"/>
        <v/>
      </c>
      <c r="E5444" s="91" t="str">
        <f t="shared" si="339"/>
        <v/>
      </c>
      <c r="F5444" s="295"/>
      <c r="G5444" s="88" t="str">
        <f t="shared" si="337"/>
        <v/>
      </c>
      <c r="H5444" s="88" t="str">
        <f t="shared" si="338"/>
        <v/>
      </c>
    </row>
    <row r="5445" spans="2:8" ht="11.25" customHeight="1" x14ac:dyDescent="0.2">
      <c r="B5445" s="147"/>
      <c r="C5445" s="68"/>
      <c r="D5445" s="293" t="str">
        <f t="shared" si="336"/>
        <v/>
      </c>
      <c r="E5445" s="91" t="str">
        <f t="shared" si="339"/>
        <v/>
      </c>
      <c r="F5445" s="295"/>
      <c r="G5445" s="88" t="str">
        <f t="shared" si="337"/>
        <v/>
      </c>
      <c r="H5445" s="88" t="str">
        <f t="shared" si="338"/>
        <v/>
      </c>
    </row>
    <row r="5446" spans="2:8" ht="11.25" customHeight="1" x14ac:dyDescent="0.2">
      <c r="B5446" s="147"/>
      <c r="C5446" s="68"/>
      <c r="D5446" s="293" t="str">
        <f t="shared" si="336"/>
        <v/>
      </c>
      <c r="E5446" s="91" t="str">
        <f t="shared" si="339"/>
        <v/>
      </c>
      <c r="F5446" s="295"/>
      <c r="G5446" s="88" t="str">
        <f t="shared" si="337"/>
        <v/>
      </c>
      <c r="H5446" s="88" t="str">
        <f t="shared" si="338"/>
        <v/>
      </c>
    </row>
    <row r="5447" spans="2:8" ht="11.25" customHeight="1" x14ac:dyDescent="0.2">
      <c r="B5447" s="147"/>
      <c r="C5447" s="68"/>
      <c r="D5447" s="293" t="str">
        <f t="shared" si="336"/>
        <v/>
      </c>
      <c r="E5447" s="91" t="str">
        <f t="shared" si="339"/>
        <v/>
      </c>
      <c r="F5447" s="295"/>
      <c r="G5447" s="88" t="str">
        <f t="shared" si="337"/>
        <v/>
      </c>
      <c r="H5447" s="88" t="str">
        <f t="shared" si="338"/>
        <v/>
      </c>
    </row>
    <row r="5448" spans="2:8" ht="11.25" customHeight="1" x14ac:dyDescent="0.2">
      <c r="B5448" s="147"/>
      <c r="C5448" s="68"/>
      <c r="D5448" s="293" t="str">
        <f t="shared" si="336"/>
        <v/>
      </c>
      <c r="E5448" s="91" t="str">
        <f t="shared" si="339"/>
        <v/>
      </c>
      <c r="F5448" s="295"/>
      <c r="G5448" s="88" t="str">
        <f t="shared" si="337"/>
        <v/>
      </c>
      <c r="H5448" s="88" t="str">
        <f t="shared" si="338"/>
        <v/>
      </c>
    </row>
    <row r="5449" spans="2:8" ht="11.25" customHeight="1" x14ac:dyDescent="0.2">
      <c r="B5449" s="147"/>
      <c r="C5449" s="68"/>
      <c r="D5449" s="293" t="str">
        <f t="shared" si="336"/>
        <v/>
      </c>
      <c r="E5449" s="91" t="str">
        <f t="shared" si="339"/>
        <v/>
      </c>
      <c r="F5449" s="295"/>
      <c r="G5449" s="88" t="str">
        <f t="shared" si="337"/>
        <v/>
      </c>
      <c r="H5449" s="88" t="str">
        <f t="shared" si="338"/>
        <v/>
      </c>
    </row>
    <row r="5450" spans="2:8" ht="11.25" customHeight="1" x14ac:dyDescent="0.2">
      <c r="B5450" s="147"/>
      <c r="C5450" s="68"/>
      <c r="D5450" s="293" t="str">
        <f t="shared" si="336"/>
        <v/>
      </c>
      <c r="E5450" s="91" t="str">
        <f t="shared" si="339"/>
        <v/>
      </c>
      <c r="F5450" s="295"/>
      <c r="G5450" s="88" t="str">
        <f t="shared" si="337"/>
        <v/>
      </c>
      <c r="H5450" s="88" t="str">
        <f t="shared" si="338"/>
        <v/>
      </c>
    </row>
    <row r="5451" spans="2:8" ht="11.25" customHeight="1" x14ac:dyDescent="0.2">
      <c r="B5451" s="147"/>
      <c r="C5451" s="68"/>
      <c r="D5451" s="293" t="str">
        <f t="shared" si="336"/>
        <v/>
      </c>
      <c r="E5451" s="91" t="str">
        <f t="shared" si="339"/>
        <v/>
      </c>
      <c r="F5451" s="295"/>
      <c r="G5451" s="88" t="str">
        <f t="shared" si="337"/>
        <v/>
      </c>
      <c r="H5451" s="88" t="str">
        <f t="shared" si="338"/>
        <v/>
      </c>
    </row>
    <row r="5452" spans="2:8" ht="11.25" customHeight="1" x14ac:dyDescent="0.2">
      <c r="B5452" s="147"/>
      <c r="C5452" s="68"/>
      <c r="D5452" s="293" t="str">
        <f t="shared" si="336"/>
        <v/>
      </c>
      <c r="E5452" s="91" t="str">
        <f t="shared" si="339"/>
        <v/>
      </c>
      <c r="F5452" s="295"/>
      <c r="G5452" s="88" t="str">
        <f t="shared" si="337"/>
        <v/>
      </c>
      <c r="H5452" s="88" t="str">
        <f t="shared" si="338"/>
        <v/>
      </c>
    </row>
    <row r="5453" spans="2:8" ht="11.25" customHeight="1" x14ac:dyDescent="0.2">
      <c r="B5453" s="147"/>
      <c r="C5453" s="68"/>
      <c r="D5453" s="293" t="str">
        <f t="shared" si="336"/>
        <v/>
      </c>
      <c r="E5453" s="91" t="str">
        <f t="shared" si="339"/>
        <v/>
      </c>
      <c r="F5453" s="295"/>
      <c r="G5453" s="88" t="str">
        <f t="shared" si="337"/>
        <v/>
      </c>
      <c r="H5453" s="88" t="str">
        <f t="shared" si="338"/>
        <v/>
      </c>
    </row>
    <row r="5454" spans="2:8" ht="11.25" customHeight="1" x14ac:dyDescent="0.2">
      <c r="B5454" s="147"/>
      <c r="C5454" s="68"/>
      <c r="D5454" s="293" t="str">
        <f t="shared" si="336"/>
        <v/>
      </c>
      <c r="E5454" s="91" t="str">
        <f t="shared" si="339"/>
        <v/>
      </c>
      <c r="F5454" s="295"/>
      <c r="G5454" s="88" t="str">
        <f t="shared" si="337"/>
        <v/>
      </c>
      <c r="H5454" s="88" t="str">
        <f t="shared" si="338"/>
        <v/>
      </c>
    </row>
    <row r="5455" spans="2:8" ht="11.25" customHeight="1" x14ac:dyDescent="0.2">
      <c r="B5455" s="147"/>
      <c r="C5455" s="68"/>
      <c r="D5455" s="293" t="str">
        <f t="shared" si="336"/>
        <v/>
      </c>
      <c r="E5455" s="91" t="str">
        <f t="shared" si="339"/>
        <v/>
      </c>
      <c r="F5455" s="295"/>
      <c r="G5455" s="88" t="str">
        <f t="shared" si="337"/>
        <v/>
      </c>
      <c r="H5455" s="88" t="str">
        <f t="shared" si="338"/>
        <v/>
      </c>
    </row>
    <row r="5456" spans="2:8" ht="11.25" customHeight="1" x14ac:dyDescent="0.2">
      <c r="B5456" s="147"/>
      <c r="C5456" s="68"/>
      <c r="D5456" s="293" t="str">
        <f t="shared" si="336"/>
        <v/>
      </c>
      <c r="E5456" s="91" t="str">
        <f t="shared" si="339"/>
        <v/>
      </c>
      <c r="F5456" s="295"/>
      <c r="G5456" s="88" t="str">
        <f t="shared" si="337"/>
        <v/>
      </c>
      <c r="H5456" s="88" t="str">
        <f t="shared" si="338"/>
        <v/>
      </c>
    </row>
    <row r="5457" spans="2:8" ht="11.25" customHeight="1" x14ac:dyDescent="0.2">
      <c r="B5457" s="147"/>
      <c r="C5457" s="68"/>
      <c r="D5457" s="293" t="str">
        <f t="shared" si="336"/>
        <v/>
      </c>
      <c r="E5457" s="91" t="str">
        <f t="shared" si="339"/>
        <v/>
      </c>
      <c r="F5457" s="295"/>
      <c r="G5457" s="88" t="str">
        <f t="shared" si="337"/>
        <v/>
      </c>
      <c r="H5457" s="88" t="str">
        <f t="shared" si="338"/>
        <v/>
      </c>
    </row>
    <row r="5458" spans="2:8" ht="11.25" customHeight="1" x14ac:dyDescent="0.2">
      <c r="B5458" s="147"/>
      <c r="C5458" s="68"/>
      <c r="D5458" s="293" t="str">
        <f t="shared" si="336"/>
        <v/>
      </c>
      <c r="E5458" s="91" t="str">
        <f t="shared" si="339"/>
        <v/>
      </c>
      <c r="F5458" s="295"/>
      <c r="G5458" s="88" t="str">
        <f t="shared" si="337"/>
        <v/>
      </c>
      <c r="H5458" s="88" t="str">
        <f t="shared" si="338"/>
        <v/>
      </c>
    </row>
    <row r="5459" spans="2:8" ht="11.25" customHeight="1" x14ac:dyDescent="0.2">
      <c r="B5459" s="147"/>
      <c r="C5459" s="68"/>
      <c r="D5459" s="293" t="str">
        <f t="shared" si="336"/>
        <v/>
      </c>
      <c r="E5459" s="91" t="str">
        <f t="shared" si="339"/>
        <v/>
      </c>
      <c r="F5459" s="295"/>
      <c r="G5459" s="88" t="str">
        <f t="shared" si="337"/>
        <v/>
      </c>
      <c r="H5459" s="88" t="str">
        <f t="shared" si="338"/>
        <v/>
      </c>
    </row>
    <row r="5460" spans="2:8" ht="11.25" customHeight="1" x14ac:dyDescent="0.2">
      <c r="B5460" s="147"/>
      <c r="C5460" s="68"/>
      <c r="D5460" s="293" t="str">
        <f t="shared" si="336"/>
        <v/>
      </c>
      <c r="E5460" s="91" t="str">
        <f t="shared" si="339"/>
        <v/>
      </c>
      <c r="F5460" s="295"/>
      <c r="G5460" s="88" t="str">
        <f t="shared" si="337"/>
        <v/>
      </c>
      <c r="H5460" s="88" t="str">
        <f t="shared" si="338"/>
        <v/>
      </c>
    </row>
    <row r="5461" spans="2:8" ht="11.25" customHeight="1" x14ac:dyDescent="0.2">
      <c r="B5461" s="147"/>
      <c r="C5461" s="68"/>
      <c r="D5461" s="293" t="str">
        <f t="shared" si="336"/>
        <v/>
      </c>
      <c r="E5461" s="91" t="str">
        <f t="shared" si="339"/>
        <v/>
      </c>
      <c r="F5461" s="295"/>
      <c r="G5461" s="88" t="str">
        <f t="shared" si="337"/>
        <v/>
      </c>
      <c r="H5461" s="88" t="str">
        <f t="shared" si="338"/>
        <v/>
      </c>
    </row>
    <row r="5462" spans="2:8" ht="11.25" customHeight="1" x14ac:dyDescent="0.2">
      <c r="B5462" s="147"/>
      <c r="C5462" s="68"/>
      <c r="D5462" s="293" t="str">
        <f t="shared" si="336"/>
        <v/>
      </c>
      <c r="E5462" s="91" t="str">
        <f t="shared" si="339"/>
        <v/>
      </c>
      <c r="F5462" s="295"/>
      <c r="G5462" s="88" t="str">
        <f t="shared" si="337"/>
        <v/>
      </c>
      <c r="H5462" s="88" t="str">
        <f t="shared" si="338"/>
        <v/>
      </c>
    </row>
    <row r="5463" spans="2:8" ht="11.25" customHeight="1" x14ac:dyDescent="0.2">
      <c r="B5463" s="147"/>
      <c r="C5463" s="68"/>
      <c r="D5463" s="293" t="str">
        <f t="shared" si="336"/>
        <v/>
      </c>
      <c r="E5463" s="91" t="str">
        <f t="shared" si="339"/>
        <v/>
      </c>
      <c r="F5463" s="295"/>
      <c r="G5463" s="88" t="str">
        <f t="shared" si="337"/>
        <v/>
      </c>
      <c r="H5463" s="88" t="str">
        <f t="shared" si="338"/>
        <v/>
      </c>
    </row>
    <row r="5464" spans="2:8" ht="11.25" customHeight="1" x14ac:dyDescent="0.2">
      <c r="B5464" s="147"/>
      <c r="C5464" s="68"/>
      <c r="D5464" s="293" t="str">
        <f t="shared" ref="D5464:D5527" si="340">IF($B5464="","","SP_LASTSALEPRICE")</f>
        <v/>
      </c>
      <c r="E5464" s="91" t="str">
        <f t="shared" si="339"/>
        <v/>
      </c>
      <c r="F5464" s="295"/>
      <c r="G5464" s="88" t="str">
        <f t="shared" ref="G5464:G5527" si="341">IF(OR($C5464="",$C5465=""),"",IFERROR((C5464/C5465-1)*100,0))</f>
        <v/>
      </c>
      <c r="H5464" s="88" t="str">
        <f t="shared" ref="H5464:H5527" si="342">IF(OR($F5464="",$F5465=""),"",IFERROR((F5464/F5465-1)*100,0))</f>
        <v/>
      </c>
    </row>
    <row r="5465" spans="2:8" ht="11.25" customHeight="1" x14ac:dyDescent="0.2">
      <c r="B5465" s="147"/>
      <c r="C5465" s="68"/>
      <c r="D5465" s="293" t="str">
        <f t="shared" si="340"/>
        <v/>
      </c>
      <c r="E5465" s="91" t="str">
        <f t="shared" ref="E5465:E5528" si="343">IF($B5465="","",IF(WEEKDAY($B5465,11)=6,$B5465-1,IF(WEEKDAY($B5465,11)=7,$B5465-2,$B5465)))</f>
        <v/>
      </c>
      <c r="F5465" s="295"/>
      <c r="G5465" s="88" t="str">
        <f t="shared" si="341"/>
        <v/>
      </c>
      <c r="H5465" s="88" t="str">
        <f t="shared" si="342"/>
        <v/>
      </c>
    </row>
    <row r="5466" spans="2:8" ht="11.25" customHeight="1" x14ac:dyDescent="0.2">
      <c r="B5466" s="147"/>
      <c r="C5466" s="68"/>
      <c r="D5466" s="293" t="str">
        <f t="shared" si="340"/>
        <v/>
      </c>
      <c r="E5466" s="91" t="str">
        <f t="shared" si="343"/>
        <v/>
      </c>
      <c r="F5466" s="295"/>
      <c r="G5466" s="88" t="str">
        <f t="shared" si="341"/>
        <v/>
      </c>
      <c r="H5466" s="88" t="str">
        <f t="shared" si="342"/>
        <v/>
      </c>
    </row>
    <row r="5467" spans="2:8" ht="11.25" customHeight="1" x14ac:dyDescent="0.2">
      <c r="B5467" s="147"/>
      <c r="C5467" s="68"/>
      <c r="D5467" s="293" t="str">
        <f t="shared" si="340"/>
        <v/>
      </c>
      <c r="E5467" s="91" t="str">
        <f t="shared" si="343"/>
        <v/>
      </c>
      <c r="F5467" s="295"/>
      <c r="G5467" s="88" t="str">
        <f t="shared" si="341"/>
        <v/>
      </c>
      <c r="H5467" s="88" t="str">
        <f t="shared" si="342"/>
        <v/>
      </c>
    </row>
    <row r="5468" spans="2:8" ht="11.25" customHeight="1" x14ac:dyDescent="0.2">
      <c r="B5468" s="147"/>
      <c r="C5468" s="68"/>
      <c r="D5468" s="293" t="str">
        <f t="shared" si="340"/>
        <v/>
      </c>
      <c r="E5468" s="91" t="str">
        <f t="shared" si="343"/>
        <v/>
      </c>
      <c r="F5468" s="295"/>
      <c r="G5468" s="88" t="str">
        <f t="shared" si="341"/>
        <v/>
      </c>
      <c r="H5468" s="88" t="str">
        <f t="shared" si="342"/>
        <v/>
      </c>
    </row>
    <row r="5469" spans="2:8" ht="11.25" customHeight="1" x14ac:dyDescent="0.2">
      <c r="B5469" s="147"/>
      <c r="C5469" s="68"/>
      <c r="D5469" s="293" t="str">
        <f t="shared" si="340"/>
        <v/>
      </c>
      <c r="E5469" s="91" t="str">
        <f t="shared" si="343"/>
        <v/>
      </c>
      <c r="F5469" s="295"/>
      <c r="G5469" s="88" t="str">
        <f t="shared" si="341"/>
        <v/>
      </c>
      <c r="H5469" s="88" t="str">
        <f t="shared" si="342"/>
        <v/>
      </c>
    </row>
    <row r="5470" spans="2:8" ht="11.25" customHeight="1" x14ac:dyDescent="0.2">
      <c r="B5470" s="147"/>
      <c r="C5470" s="68"/>
      <c r="D5470" s="293" t="str">
        <f t="shared" si="340"/>
        <v/>
      </c>
      <c r="E5470" s="91" t="str">
        <f t="shared" si="343"/>
        <v/>
      </c>
      <c r="F5470" s="295"/>
      <c r="G5470" s="88" t="str">
        <f t="shared" si="341"/>
        <v/>
      </c>
      <c r="H5470" s="88" t="str">
        <f t="shared" si="342"/>
        <v/>
      </c>
    </row>
    <row r="5471" spans="2:8" ht="11.25" customHeight="1" x14ac:dyDescent="0.2">
      <c r="B5471" s="147"/>
      <c r="C5471" s="68"/>
      <c r="D5471" s="293" t="str">
        <f t="shared" si="340"/>
        <v/>
      </c>
      <c r="E5471" s="91" t="str">
        <f t="shared" si="343"/>
        <v/>
      </c>
      <c r="F5471" s="295"/>
      <c r="G5471" s="88" t="str">
        <f t="shared" si="341"/>
        <v/>
      </c>
      <c r="H5471" s="88" t="str">
        <f t="shared" si="342"/>
        <v/>
      </c>
    </row>
    <row r="5472" spans="2:8" ht="11.25" customHeight="1" x14ac:dyDescent="0.2">
      <c r="B5472" s="147"/>
      <c r="C5472" s="68"/>
      <c r="D5472" s="293" t="str">
        <f t="shared" si="340"/>
        <v/>
      </c>
      <c r="E5472" s="91" t="str">
        <f t="shared" si="343"/>
        <v/>
      </c>
      <c r="F5472" s="295"/>
      <c r="G5472" s="88" t="str">
        <f t="shared" si="341"/>
        <v/>
      </c>
      <c r="H5472" s="88" t="str">
        <f t="shared" si="342"/>
        <v/>
      </c>
    </row>
    <row r="5473" spans="2:8" ht="11.25" customHeight="1" x14ac:dyDescent="0.2">
      <c r="B5473" s="147"/>
      <c r="C5473" s="68"/>
      <c r="D5473" s="293" t="str">
        <f t="shared" si="340"/>
        <v/>
      </c>
      <c r="E5473" s="91" t="str">
        <f t="shared" si="343"/>
        <v/>
      </c>
      <c r="F5473" s="295"/>
      <c r="G5473" s="88" t="str">
        <f t="shared" si="341"/>
        <v/>
      </c>
      <c r="H5473" s="88" t="str">
        <f t="shared" si="342"/>
        <v/>
      </c>
    </row>
    <row r="5474" spans="2:8" ht="11.25" customHeight="1" x14ac:dyDescent="0.2">
      <c r="B5474" s="147"/>
      <c r="C5474" s="68"/>
      <c r="D5474" s="293" t="str">
        <f t="shared" si="340"/>
        <v/>
      </c>
      <c r="E5474" s="91" t="str">
        <f t="shared" si="343"/>
        <v/>
      </c>
      <c r="F5474" s="295"/>
      <c r="G5474" s="88" t="str">
        <f t="shared" si="341"/>
        <v/>
      </c>
      <c r="H5474" s="88" t="str">
        <f t="shared" si="342"/>
        <v/>
      </c>
    </row>
    <row r="5475" spans="2:8" ht="11.25" customHeight="1" x14ac:dyDescent="0.2">
      <c r="B5475" s="147"/>
      <c r="C5475" s="68"/>
      <c r="D5475" s="293" t="str">
        <f t="shared" si="340"/>
        <v/>
      </c>
      <c r="E5475" s="91" t="str">
        <f t="shared" si="343"/>
        <v/>
      </c>
      <c r="F5475" s="295"/>
      <c r="G5475" s="88" t="str">
        <f t="shared" si="341"/>
        <v/>
      </c>
      <c r="H5475" s="88" t="str">
        <f t="shared" si="342"/>
        <v/>
      </c>
    </row>
    <row r="5476" spans="2:8" ht="11.25" customHeight="1" x14ac:dyDescent="0.2">
      <c r="B5476" s="147"/>
      <c r="C5476" s="68"/>
      <c r="D5476" s="293" t="str">
        <f t="shared" si="340"/>
        <v/>
      </c>
      <c r="E5476" s="91" t="str">
        <f t="shared" si="343"/>
        <v/>
      </c>
      <c r="F5476" s="295"/>
      <c r="G5476" s="88" t="str">
        <f t="shared" si="341"/>
        <v/>
      </c>
      <c r="H5476" s="88" t="str">
        <f t="shared" si="342"/>
        <v/>
      </c>
    </row>
    <row r="5477" spans="2:8" ht="11.25" customHeight="1" x14ac:dyDescent="0.2">
      <c r="B5477" s="147"/>
      <c r="C5477" s="68"/>
      <c r="D5477" s="293" t="str">
        <f t="shared" si="340"/>
        <v/>
      </c>
      <c r="E5477" s="91" t="str">
        <f t="shared" si="343"/>
        <v/>
      </c>
      <c r="F5477" s="295"/>
      <c r="G5477" s="88" t="str">
        <f t="shared" si="341"/>
        <v/>
      </c>
      <c r="H5477" s="88" t="str">
        <f t="shared" si="342"/>
        <v/>
      </c>
    </row>
    <row r="5478" spans="2:8" ht="11.25" customHeight="1" x14ac:dyDescent="0.2">
      <c r="B5478" s="147"/>
      <c r="C5478" s="68"/>
      <c r="D5478" s="293" t="str">
        <f t="shared" si="340"/>
        <v/>
      </c>
      <c r="E5478" s="91" t="str">
        <f t="shared" si="343"/>
        <v/>
      </c>
      <c r="F5478" s="295"/>
      <c r="G5478" s="88" t="str">
        <f t="shared" si="341"/>
        <v/>
      </c>
      <c r="H5478" s="88" t="str">
        <f t="shared" si="342"/>
        <v/>
      </c>
    </row>
    <row r="5479" spans="2:8" ht="11.25" customHeight="1" x14ac:dyDescent="0.2">
      <c r="B5479" s="147"/>
      <c r="C5479" s="68"/>
      <c r="D5479" s="293" t="str">
        <f t="shared" si="340"/>
        <v/>
      </c>
      <c r="E5479" s="91" t="str">
        <f t="shared" si="343"/>
        <v/>
      </c>
      <c r="F5479" s="295"/>
      <c r="G5479" s="88" t="str">
        <f t="shared" si="341"/>
        <v/>
      </c>
      <c r="H5479" s="88" t="str">
        <f t="shared" si="342"/>
        <v/>
      </c>
    </row>
    <row r="5480" spans="2:8" ht="11.25" customHeight="1" x14ac:dyDescent="0.2">
      <c r="B5480" s="147"/>
      <c r="C5480" s="68"/>
      <c r="D5480" s="293" t="str">
        <f t="shared" si="340"/>
        <v/>
      </c>
      <c r="E5480" s="91" t="str">
        <f t="shared" si="343"/>
        <v/>
      </c>
      <c r="F5480" s="295"/>
      <c r="G5480" s="88" t="str">
        <f t="shared" si="341"/>
        <v/>
      </c>
      <c r="H5480" s="88" t="str">
        <f t="shared" si="342"/>
        <v/>
      </c>
    </row>
    <row r="5481" spans="2:8" ht="11.25" customHeight="1" x14ac:dyDescent="0.2">
      <c r="B5481" s="147"/>
      <c r="C5481" s="68"/>
      <c r="D5481" s="293" t="str">
        <f t="shared" si="340"/>
        <v/>
      </c>
      <c r="E5481" s="91" t="str">
        <f t="shared" si="343"/>
        <v/>
      </c>
      <c r="F5481" s="295"/>
      <c r="G5481" s="88" t="str">
        <f t="shared" si="341"/>
        <v/>
      </c>
      <c r="H5481" s="88" t="str">
        <f t="shared" si="342"/>
        <v/>
      </c>
    </row>
    <row r="5482" spans="2:8" ht="11.25" customHeight="1" x14ac:dyDescent="0.2">
      <c r="B5482" s="147"/>
      <c r="C5482" s="68"/>
      <c r="D5482" s="293" t="str">
        <f t="shared" si="340"/>
        <v/>
      </c>
      <c r="E5482" s="91" t="str">
        <f t="shared" si="343"/>
        <v/>
      </c>
      <c r="F5482" s="295"/>
      <c r="G5482" s="88" t="str">
        <f t="shared" si="341"/>
        <v/>
      </c>
      <c r="H5482" s="88" t="str">
        <f t="shared" si="342"/>
        <v/>
      </c>
    </row>
    <row r="5483" spans="2:8" ht="11.25" customHeight="1" x14ac:dyDescent="0.2">
      <c r="B5483" s="147"/>
      <c r="C5483" s="68"/>
      <c r="D5483" s="293" t="str">
        <f t="shared" si="340"/>
        <v/>
      </c>
      <c r="E5483" s="91" t="str">
        <f t="shared" si="343"/>
        <v/>
      </c>
      <c r="F5483" s="295"/>
      <c r="G5483" s="88" t="str">
        <f t="shared" si="341"/>
        <v/>
      </c>
      <c r="H5483" s="88" t="str">
        <f t="shared" si="342"/>
        <v/>
      </c>
    </row>
    <row r="5484" spans="2:8" ht="11.25" customHeight="1" x14ac:dyDescent="0.2">
      <c r="B5484" s="147"/>
      <c r="C5484" s="68"/>
      <c r="D5484" s="293" t="str">
        <f t="shared" si="340"/>
        <v/>
      </c>
      <c r="E5484" s="91" t="str">
        <f t="shared" si="343"/>
        <v/>
      </c>
      <c r="F5484" s="295"/>
      <c r="G5484" s="88" t="str">
        <f t="shared" si="341"/>
        <v/>
      </c>
      <c r="H5484" s="88" t="str">
        <f t="shared" si="342"/>
        <v/>
      </c>
    </row>
    <row r="5485" spans="2:8" ht="11.25" customHeight="1" x14ac:dyDescent="0.2">
      <c r="B5485" s="147"/>
      <c r="C5485" s="68"/>
      <c r="D5485" s="293" t="str">
        <f t="shared" si="340"/>
        <v/>
      </c>
      <c r="E5485" s="91" t="str">
        <f t="shared" si="343"/>
        <v/>
      </c>
      <c r="F5485" s="295"/>
      <c r="G5485" s="88" t="str">
        <f t="shared" si="341"/>
        <v/>
      </c>
      <c r="H5485" s="88" t="str">
        <f t="shared" si="342"/>
        <v/>
      </c>
    </row>
    <row r="5486" spans="2:8" ht="11.25" customHeight="1" x14ac:dyDescent="0.2">
      <c r="B5486" s="147"/>
      <c r="C5486" s="68"/>
      <c r="D5486" s="293" t="str">
        <f t="shared" si="340"/>
        <v/>
      </c>
      <c r="E5486" s="91" t="str">
        <f t="shared" si="343"/>
        <v/>
      </c>
      <c r="F5486" s="295"/>
      <c r="G5486" s="88" t="str">
        <f t="shared" si="341"/>
        <v/>
      </c>
      <c r="H5486" s="88" t="str">
        <f t="shared" si="342"/>
        <v/>
      </c>
    </row>
    <row r="5487" spans="2:8" ht="11.25" customHeight="1" x14ac:dyDescent="0.2">
      <c r="B5487" s="147"/>
      <c r="C5487" s="68"/>
      <c r="D5487" s="293" t="str">
        <f t="shared" si="340"/>
        <v/>
      </c>
      <c r="E5487" s="91" t="str">
        <f t="shared" si="343"/>
        <v/>
      </c>
      <c r="F5487" s="295"/>
      <c r="G5487" s="88" t="str">
        <f t="shared" si="341"/>
        <v/>
      </c>
      <c r="H5487" s="88" t="str">
        <f t="shared" si="342"/>
        <v/>
      </c>
    </row>
    <row r="5488" spans="2:8" ht="11.25" customHeight="1" x14ac:dyDescent="0.2">
      <c r="B5488" s="147"/>
      <c r="C5488" s="68"/>
      <c r="D5488" s="293" t="str">
        <f t="shared" si="340"/>
        <v/>
      </c>
      <c r="E5488" s="91" t="str">
        <f t="shared" si="343"/>
        <v/>
      </c>
      <c r="F5488" s="295"/>
      <c r="G5488" s="88" t="str">
        <f t="shared" si="341"/>
        <v/>
      </c>
      <c r="H5488" s="88" t="str">
        <f t="shared" si="342"/>
        <v/>
      </c>
    </row>
    <row r="5489" spans="2:8" ht="11.25" customHeight="1" x14ac:dyDescent="0.2">
      <c r="B5489" s="147"/>
      <c r="C5489" s="68"/>
      <c r="D5489" s="293" t="str">
        <f t="shared" si="340"/>
        <v/>
      </c>
      <c r="E5489" s="91" t="str">
        <f t="shared" si="343"/>
        <v/>
      </c>
      <c r="F5489" s="295"/>
      <c r="G5489" s="88" t="str">
        <f t="shared" si="341"/>
        <v/>
      </c>
      <c r="H5489" s="88" t="str">
        <f t="shared" si="342"/>
        <v/>
      </c>
    </row>
    <row r="5490" spans="2:8" ht="11.25" customHeight="1" x14ac:dyDescent="0.2">
      <c r="B5490" s="147"/>
      <c r="C5490" s="68"/>
      <c r="D5490" s="293" t="str">
        <f t="shared" si="340"/>
        <v/>
      </c>
      <c r="E5490" s="91" t="str">
        <f t="shared" si="343"/>
        <v/>
      </c>
      <c r="F5490" s="295"/>
      <c r="G5490" s="88" t="str">
        <f t="shared" si="341"/>
        <v/>
      </c>
      <c r="H5490" s="88" t="str">
        <f t="shared" si="342"/>
        <v/>
      </c>
    </row>
    <row r="5491" spans="2:8" ht="11.25" customHeight="1" x14ac:dyDescent="0.2">
      <c r="B5491" s="147"/>
      <c r="C5491" s="68"/>
      <c r="D5491" s="293" t="str">
        <f t="shared" si="340"/>
        <v/>
      </c>
      <c r="E5491" s="91" t="str">
        <f t="shared" si="343"/>
        <v/>
      </c>
      <c r="F5491" s="295"/>
      <c r="G5491" s="88" t="str">
        <f t="shared" si="341"/>
        <v/>
      </c>
      <c r="H5491" s="88" t="str">
        <f t="shared" si="342"/>
        <v/>
      </c>
    </row>
    <row r="5492" spans="2:8" ht="11.25" customHeight="1" x14ac:dyDescent="0.2">
      <c r="B5492" s="147"/>
      <c r="C5492" s="68"/>
      <c r="D5492" s="293" t="str">
        <f t="shared" si="340"/>
        <v/>
      </c>
      <c r="E5492" s="91" t="str">
        <f t="shared" si="343"/>
        <v/>
      </c>
      <c r="F5492" s="295"/>
      <c r="G5492" s="88" t="str">
        <f t="shared" si="341"/>
        <v/>
      </c>
      <c r="H5492" s="88" t="str">
        <f t="shared" si="342"/>
        <v/>
      </c>
    </row>
    <row r="5493" spans="2:8" ht="11.25" customHeight="1" x14ac:dyDescent="0.2">
      <c r="B5493" s="147"/>
      <c r="C5493" s="68"/>
      <c r="D5493" s="293" t="str">
        <f t="shared" si="340"/>
        <v/>
      </c>
      <c r="E5493" s="91" t="str">
        <f t="shared" si="343"/>
        <v/>
      </c>
      <c r="F5493" s="295"/>
      <c r="G5493" s="88" t="str">
        <f t="shared" si="341"/>
        <v/>
      </c>
      <c r="H5493" s="88" t="str">
        <f t="shared" si="342"/>
        <v/>
      </c>
    </row>
    <row r="5494" spans="2:8" ht="11.25" customHeight="1" x14ac:dyDescent="0.2">
      <c r="B5494" s="147"/>
      <c r="C5494" s="68"/>
      <c r="D5494" s="293" t="str">
        <f t="shared" si="340"/>
        <v/>
      </c>
      <c r="E5494" s="91" t="str">
        <f t="shared" si="343"/>
        <v/>
      </c>
      <c r="F5494" s="295"/>
      <c r="G5494" s="88" t="str">
        <f t="shared" si="341"/>
        <v/>
      </c>
      <c r="H5494" s="88" t="str">
        <f t="shared" si="342"/>
        <v/>
      </c>
    </row>
    <row r="5495" spans="2:8" ht="11.25" customHeight="1" x14ac:dyDescent="0.2">
      <c r="B5495" s="147"/>
      <c r="C5495" s="68"/>
      <c r="D5495" s="293" t="str">
        <f t="shared" si="340"/>
        <v/>
      </c>
      <c r="E5495" s="91" t="str">
        <f t="shared" si="343"/>
        <v/>
      </c>
      <c r="F5495" s="295"/>
      <c r="G5495" s="88" t="str">
        <f t="shared" si="341"/>
        <v/>
      </c>
      <c r="H5495" s="88" t="str">
        <f t="shared" si="342"/>
        <v/>
      </c>
    </row>
    <row r="5496" spans="2:8" ht="11.25" customHeight="1" x14ac:dyDescent="0.2">
      <c r="B5496" s="147"/>
      <c r="C5496" s="68"/>
      <c r="D5496" s="293" t="str">
        <f t="shared" si="340"/>
        <v/>
      </c>
      <c r="E5496" s="91" t="str">
        <f t="shared" si="343"/>
        <v/>
      </c>
      <c r="F5496" s="295"/>
      <c r="G5496" s="88" t="str">
        <f t="shared" si="341"/>
        <v/>
      </c>
      <c r="H5496" s="88" t="str">
        <f t="shared" si="342"/>
        <v/>
      </c>
    </row>
    <row r="5497" spans="2:8" ht="11.25" customHeight="1" x14ac:dyDescent="0.2">
      <c r="B5497" s="147"/>
      <c r="C5497" s="68"/>
      <c r="D5497" s="293" t="str">
        <f t="shared" si="340"/>
        <v/>
      </c>
      <c r="E5497" s="91" t="str">
        <f t="shared" si="343"/>
        <v/>
      </c>
      <c r="F5497" s="295"/>
      <c r="G5497" s="88" t="str">
        <f t="shared" si="341"/>
        <v/>
      </c>
      <c r="H5497" s="88" t="str">
        <f t="shared" si="342"/>
        <v/>
      </c>
    </row>
    <row r="5498" spans="2:8" ht="11.25" customHeight="1" x14ac:dyDescent="0.2">
      <c r="B5498" s="147"/>
      <c r="C5498" s="68"/>
      <c r="D5498" s="293" t="str">
        <f t="shared" si="340"/>
        <v/>
      </c>
      <c r="E5498" s="91" t="str">
        <f t="shared" si="343"/>
        <v/>
      </c>
      <c r="F5498" s="295"/>
      <c r="G5498" s="88" t="str">
        <f t="shared" si="341"/>
        <v/>
      </c>
      <c r="H5498" s="88" t="str">
        <f t="shared" si="342"/>
        <v/>
      </c>
    </row>
    <row r="5499" spans="2:8" ht="11.25" customHeight="1" x14ac:dyDescent="0.2">
      <c r="B5499" s="147"/>
      <c r="C5499" s="68"/>
      <c r="D5499" s="293" t="str">
        <f t="shared" si="340"/>
        <v/>
      </c>
      <c r="E5499" s="91" t="str">
        <f t="shared" si="343"/>
        <v/>
      </c>
      <c r="F5499" s="295"/>
      <c r="G5499" s="88" t="str">
        <f t="shared" si="341"/>
        <v/>
      </c>
      <c r="H5499" s="88" t="str">
        <f t="shared" si="342"/>
        <v/>
      </c>
    </row>
    <row r="5500" spans="2:8" ht="11.25" customHeight="1" x14ac:dyDescent="0.2">
      <c r="B5500" s="147"/>
      <c r="C5500" s="68"/>
      <c r="D5500" s="293" t="str">
        <f t="shared" si="340"/>
        <v/>
      </c>
      <c r="E5500" s="91" t="str">
        <f t="shared" si="343"/>
        <v/>
      </c>
      <c r="F5500" s="295"/>
      <c r="G5500" s="88" t="str">
        <f t="shared" si="341"/>
        <v/>
      </c>
      <c r="H5500" s="88" t="str">
        <f t="shared" si="342"/>
        <v/>
      </c>
    </row>
    <row r="5501" spans="2:8" ht="11.25" customHeight="1" x14ac:dyDescent="0.2">
      <c r="B5501" s="147"/>
      <c r="C5501" s="68"/>
      <c r="D5501" s="293" t="str">
        <f t="shared" si="340"/>
        <v/>
      </c>
      <c r="E5501" s="91" t="str">
        <f t="shared" si="343"/>
        <v/>
      </c>
      <c r="F5501" s="295"/>
      <c r="G5501" s="88" t="str">
        <f t="shared" si="341"/>
        <v/>
      </c>
      <c r="H5501" s="88" t="str">
        <f t="shared" si="342"/>
        <v/>
      </c>
    </row>
    <row r="5502" spans="2:8" ht="11.25" customHeight="1" x14ac:dyDescent="0.2">
      <c r="B5502" s="147"/>
      <c r="C5502" s="68"/>
      <c r="D5502" s="293" t="str">
        <f t="shared" si="340"/>
        <v/>
      </c>
      <c r="E5502" s="91" t="str">
        <f t="shared" si="343"/>
        <v/>
      </c>
      <c r="F5502" s="295"/>
      <c r="G5502" s="88" t="str">
        <f t="shared" si="341"/>
        <v/>
      </c>
      <c r="H5502" s="88" t="str">
        <f t="shared" si="342"/>
        <v/>
      </c>
    </row>
    <row r="5503" spans="2:8" ht="11.25" customHeight="1" x14ac:dyDescent="0.2">
      <c r="B5503" s="147"/>
      <c r="C5503" s="68"/>
      <c r="D5503" s="293" t="str">
        <f t="shared" si="340"/>
        <v/>
      </c>
      <c r="E5503" s="91" t="str">
        <f t="shared" si="343"/>
        <v/>
      </c>
      <c r="F5503" s="295"/>
      <c r="G5503" s="88" t="str">
        <f t="shared" si="341"/>
        <v/>
      </c>
      <c r="H5503" s="88" t="str">
        <f t="shared" si="342"/>
        <v/>
      </c>
    </row>
    <row r="5504" spans="2:8" ht="11.25" customHeight="1" x14ac:dyDescent="0.2">
      <c r="B5504" s="147"/>
      <c r="C5504" s="68"/>
      <c r="D5504" s="293" t="str">
        <f t="shared" si="340"/>
        <v/>
      </c>
      <c r="E5504" s="91" t="str">
        <f t="shared" si="343"/>
        <v/>
      </c>
      <c r="F5504" s="295"/>
      <c r="G5504" s="88" t="str">
        <f t="shared" si="341"/>
        <v/>
      </c>
      <c r="H5504" s="88" t="str">
        <f t="shared" si="342"/>
        <v/>
      </c>
    </row>
    <row r="5505" spans="2:8" ht="11.25" customHeight="1" x14ac:dyDescent="0.2">
      <c r="B5505" s="147"/>
      <c r="C5505" s="68"/>
      <c r="D5505" s="293" t="str">
        <f t="shared" si="340"/>
        <v/>
      </c>
      <c r="E5505" s="91" t="str">
        <f t="shared" si="343"/>
        <v/>
      </c>
      <c r="F5505" s="295"/>
      <c r="G5505" s="88" t="str">
        <f t="shared" si="341"/>
        <v/>
      </c>
      <c r="H5505" s="88" t="str">
        <f t="shared" si="342"/>
        <v/>
      </c>
    </row>
    <row r="5506" spans="2:8" ht="11.25" customHeight="1" x14ac:dyDescent="0.2">
      <c r="B5506" s="147"/>
      <c r="C5506" s="68"/>
      <c r="D5506" s="293" t="str">
        <f t="shared" si="340"/>
        <v/>
      </c>
      <c r="E5506" s="91" t="str">
        <f t="shared" si="343"/>
        <v/>
      </c>
      <c r="F5506" s="295"/>
      <c r="G5506" s="88" t="str">
        <f t="shared" si="341"/>
        <v/>
      </c>
      <c r="H5506" s="88" t="str">
        <f t="shared" si="342"/>
        <v/>
      </c>
    </row>
    <row r="5507" spans="2:8" ht="11.25" customHeight="1" x14ac:dyDescent="0.2">
      <c r="B5507" s="147"/>
      <c r="C5507" s="68"/>
      <c r="D5507" s="293" t="str">
        <f t="shared" si="340"/>
        <v/>
      </c>
      <c r="E5507" s="91" t="str">
        <f t="shared" si="343"/>
        <v/>
      </c>
      <c r="F5507" s="295"/>
      <c r="G5507" s="88" t="str">
        <f t="shared" si="341"/>
        <v/>
      </c>
      <c r="H5507" s="88" t="str">
        <f t="shared" si="342"/>
        <v/>
      </c>
    </row>
    <row r="5508" spans="2:8" ht="11.25" customHeight="1" x14ac:dyDescent="0.2">
      <c r="B5508" s="147"/>
      <c r="C5508" s="68"/>
      <c r="D5508" s="293" t="str">
        <f t="shared" si="340"/>
        <v/>
      </c>
      <c r="E5508" s="91" t="str">
        <f t="shared" si="343"/>
        <v/>
      </c>
      <c r="F5508" s="295"/>
      <c r="G5508" s="88" t="str">
        <f t="shared" si="341"/>
        <v/>
      </c>
      <c r="H5508" s="88" t="str">
        <f t="shared" si="342"/>
        <v/>
      </c>
    </row>
    <row r="5509" spans="2:8" ht="11.25" customHeight="1" x14ac:dyDescent="0.2">
      <c r="B5509" s="147"/>
      <c r="C5509" s="68"/>
      <c r="D5509" s="293" t="str">
        <f t="shared" si="340"/>
        <v/>
      </c>
      <c r="E5509" s="91" t="str">
        <f t="shared" si="343"/>
        <v/>
      </c>
      <c r="F5509" s="295"/>
      <c r="G5509" s="88" t="str">
        <f t="shared" si="341"/>
        <v/>
      </c>
      <c r="H5509" s="88" t="str">
        <f t="shared" si="342"/>
        <v/>
      </c>
    </row>
    <row r="5510" spans="2:8" ht="11.25" customHeight="1" x14ac:dyDescent="0.2">
      <c r="B5510" s="147"/>
      <c r="C5510" s="68"/>
      <c r="D5510" s="293" t="str">
        <f t="shared" si="340"/>
        <v/>
      </c>
      <c r="E5510" s="91" t="str">
        <f t="shared" si="343"/>
        <v/>
      </c>
      <c r="F5510" s="295"/>
      <c r="G5510" s="88" t="str">
        <f t="shared" si="341"/>
        <v/>
      </c>
      <c r="H5510" s="88" t="str">
        <f t="shared" si="342"/>
        <v/>
      </c>
    </row>
    <row r="5511" spans="2:8" ht="11.25" customHeight="1" x14ac:dyDescent="0.2">
      <c r="B5511" s="147"/>
      <c r="C5511" s="68"/>
      <c r="D5511" s="293" t="str">
        <f t="shared" si="340"/>
        <v/>
      </c>
      <c r="E5511" s="91" t="str">
        <f t="shared" si="343"/>
        <v/>
      </c>
      <c r="F5511" s="295"/>
      <c r="G5511" s="88" t="str">
        <f t="shared" si="341"/>
        <v/>
      </c>
      <c r="H5511" s="88" t="str">
        <f t="shared" si="342"/>
        <v/>
      </c>
    </row>
    <row r="5512" spans="2:8" ht="11.25" customHeight="1" x14ac:dyDescent="0.2">
      <c r="B5512" s="147"/>
      <c r="C5512" s="68"/>
      <c r="D5512" s="293" t="str">
        <f t="shared" si="340"/>
        <v/>
      </c>
      <c r="E5512" s="91" t="str">
        <f t="shared" si="343"/>
        <v/>
      </c>
      <c r="F5512" s="295"/>
      <c r="G5512" s="88" t="str">
        <f t="shared" si="341"/>
        <v/>
      </c>
      <c r="H5512" s="88" t="str">
        <f t="shared" si="342"/>
        <v/>
      </c>
    </row>
    <row r="5513" spans="2:8" ht="11.25" customHeight="1" x14ac:dyDescent="0.2">
      <c r="B5513" s="147"/>
      <c r="C5513" s="68"/>
      <c r="D5513" s="293" t="str">
        <f t="shared" si="340"/>
        <v/>
      </c>
      <c r="E5513" s="91" t="str">
        <f t="shared" si="343"/>
        <v/>
      </c>
      <c r="F5513" s="295"/>
      <c r="G5513" s="88" t="str">
        <f t="shared" si="341"/>
        <v/>
      </c>
      <c r="H5513" s="88" t="str">
        <f t="shared" si="342"/>
        <v/>
      </c>
    </row>
    <row r="5514" spans="2:8" ht="11.25" customHeight="1" x14ac:dyDescent="0.2">
      <c r="B5514" s="147"/>
      <c r="C5514" s="68"/>
      <c r="D5514" s="293" t="str">
        <f t="shared" si="340"/>
        <v/>
      </c>
      <c r="E5514" s="91" t="str">
        <f t="shared" si="343"/>
        <v/>
      </c>
      <c r="F5514" s="295"/>
      <c r="G5514" s="88" t="str">
        <f t="shared" si="341"/>
        <v/>
      </c>
      <c r="H5514" s="88" t="str">
        <f t="shared" si="342"/>
        <v/>
      </c>
    </row>
    <row r="5515" spans="2:8" ht="11.25" customHeight="1" x14ac:dyDescent="0.2">
      <c r="B5515" s="147"/>
      <c r="C5515" s="68"/>
      <c r="D5515" s="293" t="str">
        <f t="shared" si="340"/>
        <v/>
      </c>
      <c r="E5515" s="91" t="str">
        <f t="shared" si="343"/>
        <v/>
      </c>
      <c r="F5515" s="295"/>
      <c r="G5515" s="88" t="str">
        <f t="shared" si="341"/>
        <v/>
      </c>
      <c r="H5515" s="88" t="str">
        <f t="shared" si="342"/>
        <v/>
      </c>
    </row>
    <row r="5516" spans="2:8" ht="11.25" customHeight="1" x14ac:dyDescent="0.2">
      <c r="B5516" s="147"/>
      <c r="C5516" s="68"/>
      <c r="D5516" s="293" t="str">
        <f t="shared" si="340"/>
        <v/>
      </c>
      <c r="E5516" s="91" t="str">
        <f t="shared" si="343"/>
        <v/>
      </c>
      <c r="F5516" s="295"/>
      <c r="G5516" s="88" t="str">
        <f t="shared" si="341"/>
        <v/>
      </c>
      <c r="H5516" s="88" t="str">
        <f t="shared" si="342"/>
        <v/>
      </c>
    </row>
    <row r="5517" spans="2:8" ht="11.25" customHeight="1" x14ac:dyDescent="0.2">
      <c r="B5517" s="147"/>
      <c r="C5517" s="68"/>
      <c r="D5517" s="293" t="str">
        <f t="shared" si="340"/>
        <v/>
      </c>
      <c r="E5517" s="91" t="str">
        <f t="shared" si="343"/>
        <v/>
      </c>
      <c r="F5517" s="295"/>
      <c r="G5517" s="88" t="str">
        <f t="shared" si="341"/>
        <v/>
      </c>
      <c r="H5517" s="88" t="str">
        <f t="shared" si="342"/>
        <v/>
      </c>
    </row>
    <row r="5518" spans="2:8" ht="11.25" customHeight="1" x14ac:dyDescent="0.2">
      <c r="B5518" s="147"/>
      <c r="C5518" s="68"/>
      <c r="D5518" s="293" t="str">
        <f t="shared" si="340"/>
        <v/>
      </c>
      <c r="E5518" s="91" t="str">
        <f t="shared" si="343"/>
        <v/>
      </c>
      <c r="F5518" s="295"/>
      <c r="G5518" s="88" t="str">
        <f t="shared" si="341"/>
        <v/>
      </c>
      <c r="H5518" s="88" t="str">
        <f t="shared" si="342"/>
        <v/>
      </c>
    </row>
    <row r="5519" spans="2:8" ht="11.25" customHeight="1" x14ac:dyDescent="0.2">
      <c r="B5519" s="147"/>
      <c r="C5519" s="68"/>
      <c r="D5519" s="293" t="str">
        <f t="shared" si="340"/>
        <v/>
      </c>
      <c r="E5519" s="91" t="str">
        <f t="shared" si="343"/>
        <v/>
      </c>
      <c r="F5519" s="295"/>
      <c r="G5519" s="88" t="str">
        <f t="shared" si="341"/>
        <v/>
      </c>
      <c r="H5519" s="88" t="str">
        <f t="shared" si="342"/>
        <v/>
      </c>
    </row>
    <row r="5520" spans="2:8" ht="11.25" customHeight="1" x14ac:dyDescent="0.2">
      <c r="B5520" s="147"/>
      <c r="C5520" s="68"/>
      <c r="D5520" s="293" t="str">
        <f t="shared" si="340"/>
        <v/>
      </c>
      <c r="E5520" s="91" t="str">
        <f t="shared" si="343"/>
        <v/>
      </c>
      <c r="F5520" s="295"/>
      <c r="G5520" s="88" t="str">
        <f t="shared" si="341"/>
        <v/>
      </c>
      <c r="H5520" s="88" t="str">
        <f t="shared" si="342"/>
        <v/>
      </c>
    </row>
    <row r="5521" spans="2:8" ht="11.25" customHeight="1" x14ac:dyDescent="0.2">
      <c r="B5521" s="147"/>
      <c r="C5521" s="68"/>
      <c r="D5521" s="293" t="str">
        <f t="shared" si="340"/>
        <v/>
      </c>
      <c r="E5521" s="91" t="str">
        <f t="shared" si="343"/>
        <v/>
      </c>
      <c r="F5521" s="295"/>
      <c r="G5521" s="88" t="str">
        <f t="shared" si="341"/>
        <v/>
      </c>
      <c r="H5521" s="88" t="str">
        <f t="shared" si="342"/>
        <v/>
      </c>
    </row>
    <row r="5522" spans="2:8" ht="11.25" customHeight="1" x14ac:dyDescent="0.2">
      <c r="B5522" s="147"/>
      <c r="C5522" s="68"/>
      <c r="D5522" s="293" t="str">
        <f t="shared" si="340"/>
        <v/>
      </c>
      <c r="E5522" s="91" t="str">
        <f t="shared" si="343"/>
        <v/>
      </c>
      <c r="F5522" s="295"/>
      <c r="G5522" s="88" t="str">
        <f t="shared" si="341"/>
        <v/>
      </c>
      <c r="H5522" s="88" t="str">
        <f t="shared" si="342"/>
        <v/>
      </c>
    </row>
    <row r="5523" spans="2:8" ht="11.25" customHeight="1" x14ac:dyDescent="0.2">
      <c r="B5523" s="147"/>
      <c r="C5523" s="68"/>
      <c r="D5523" s="293" t="str">
        <f t="shared" si="340"/>
        <v/>
      </c>
      <c r="E5523" s="91" t="str">
        <f t="shared" si="343"/>
        <v/>
      </c>
      <c r="F5523" s="295"/>
      <c r="G5523" s="88" t="str">
        <f t="shared" si="341"/>
        <v/>
      </c>
      <c r="H5523" s="88" t="str">
        <f t="shared" si="342"/>
        <v/>
      </c>
    </row>
    <row r="5524" spans="2:8" ht="11.25" customHeight="1" x14ac:dyDescent="0.2">
      <c r="B5524" s="147"/>
      <c r="C5524" s="68"/>
      <c r="D5524" s="293" t="str">
        <f t="shared" si="340"/>
        <v/>
      </c>
      <c r="E5524" s="91" t="str">
        <f t="shared" si="343"/>
        <v/>
      </c>
      <c r="F5524" s="295"/>
      <c r="G5524" s="88" t="str">
        <f t="shared" si="341"/>
        <v/>
      </c>
      <c r="H5524" s="88" t="str">
        <f t="shared" si="342"/>
        <v/>
      </c>
    </row>
    <row r="5525" spans="2:8" ht="11.25" customHeight="1" x14ac:dyDescent="0.2">
      <c r="B5525" s="147"/>
      <c r="C5525" s="68"/>
      <c r="D5525" s="293" t="str">
        <f t="shared" si="340"/>
        <v/>
      </c>
      <c r="E5525" s="91" t="str">
        <f t="shared" si="343"/>
        <v/>
      </c>
      <c r="F5525" s="295"/>
      <c r="G5525" s="88" t="str">
        <f t="shared" si="341"/>
        <v/>
      </c>
      <c r="H5525" s="88" t="str">
        <f t="shared" si="342"/>
        <v/>
      </c>
    </row>
    <row r="5526" spans="2:8" ht="11.25" customHeight="1" x14ac:dyDescent="0.2">
      <c r="B5526" s="147"/>
      <c r="C5526" s="68"/>
      <c r="D5526" s="293" t="str">
        <f t="shared" si="340"/>
        <v/>
      </c>
      <c r="E5526" s="91" t="str">
        <f t="shared" si="343"/>
        <v/>
      </c>
      <c r="F5526" s="295"/>
      <c r="G5526" s="88" t="str">
        <f t="shared" si="341"/>
        <v/>
      </c>
      <c r="H5526" s="88" t="str">
        <f t="shared" si="342"/>
        <v/>
      </c>
    </row>
    <row r="5527" spans="2:8" ht="11.25" customHeight="1" x14ac:dyDescent="0.2">
      <c r="B5527" s="147"/>
      <c r="C5527" s="68"/>
      <c r="D5527" s="293" t="str">
        <f t="shared" si="340"/>
        <v/>
      </c>
      <c r="E5527" s="91" t="str">
        <f t="shared" si="343"/>
        <v/>
      </c>
      <c r="F5527" s="295"/>
      <c r="G5527" s="88" t="str">
        <f t="shared" si="341"/>
        <v/>
      </c>
      <c r="H5527" s="88" t="str">
        <f t="shared" si="342"/>
        <v/>
      </c>
    </row>
    <row r="5528" spans="2:8" ht="11.25" customHeight="1" x14ac:dyDescent="0.2">
      <c r="B5528" s="147"/>
      <c r="C5528" s="68"/>
      <c r="D5528" s="293" t="str">
        <f t="shared" ref="D5528:D5591" si="344">IF($B5528="","","SP_LASTSALEPRICE")</f>
        <v/>
      </c>
      <c r="E5528" s="91" t="str">
        <f t="shared" si="343"/>
        <v/>
      </c>
      <c r="F5528" s="295"/>
      <c r="G5528" s="88" t="str">
        <f t="shared" ref="G5528:G5591" si="345">IF(OR($C5528="",$C5529=""),"",IFERROR((C5528/C5529-1)*100,0))</f>
        <v/>
      </c>
      <c r="H5528" s="88" t="str">
        <f t="shared" ref="H5528:H5591" si="346">IF(OR($F5528="",$F5529=""),"",IFERROR((F5528/F5529-1)*100,0))</f>
        <v/>
      </c>
    </row>
    <row r="5529" spans="2:8" ht="11.25" customHeight="1" x14ac:dyDescent="0.2">
      <c r="B5529" s="147"/>
      <c r="C5529" s="68"/>
      <c r="D5529" s="293" t="str">
        <f t="shared" si="344"/>
        <v/>
      </c>
      <c r="E5529" s="91" t="str">
        <f t="shared" ref="E5529:E5592" si="347">IF($B5529="","",IF(WEEKDAY($B5529,11)=6,$B5529-1,IF(WEEKDAY($B5529,11)=7,$B5529-2,$B5529)))</f>
        <v/>
      </c>
      <c r="F5529" s="295"/>
      <c r="G5529" s="88" t="str">
        <f t="shared" si="345"/>
        <v/>
      </c>
      <c r="H5529" s="88" t="str">
        <f t="shared" si="346"/>
        <v/>
      </c>
    </row>
    <row r="5530" spans="2:8" ht="11.25" customHeight="1" x14ac:dyDescent="0.2">
      <c r="B5530" s="147"/>
      <c r="C5530" s="68"/>
      <c r="D5530" s="293" t="str">
        <f t="shared" si="344"/>
        <v/>
      </c>
      <c r="E5530" s="91" t="str">
        <f t="shared" si="347"/>
        <v/>
      </c>
      <c r="F5530" s="295"/>
      <c r="G5530" s="88" t="str">
        <f t="shared" si="345"/>
        <v/>
      </c>
      <c r="H5530" s="88" t="str">
        <f t="shared" si="346"/>
        <v/>
      </c>
    </row>
    <row r="5531" spans="2:8" ht="11.25" customHeight="1" x14ac:dyDescent="0.2">
      <c r="B5531" s="147"/>
      <c r="C5531" s="68"/>
      <c r="D5531" s="293" t="str">
        <f t="shared" si="344"/>
        <v/>
      </c>
      <c r="E5531" s="91" t="str">
        <f t="shared" si="347"/>
        <v/>
      </c>
      <c r="F5531" s="295"/>
      <c r="G5531" s="88" t="str">
        <f t="shared" si="345"/>
        <v/>
      </c>
      <c r="H5531" s="88" t="str">
        <f t="shared" si="346"/>
        <v/>
      </c>
    </row>
    <row r="5532" spans="2:8" ht="11.25" customHeight="1" x14ac:dyDescent="0.2">
      <c r="B5532" s="147"/>
      <c r="C5532" s="68"/>
      <c r="D5532" s="293" t="str">
        <f t="shared" si="344"/>
        <v/>
      </c>
      <c r="E5532" s="91" t="str">
        <f t="shared" si="347"/>
        <v/>
      </c>
      <c r="F5532" s="295"/>
      <c r="G5532" s="88" t="str">
        <f t="shared" si="345"/>
        <v/>
      </c>
      <c r="H5532" s="88" t="str">
        <f t="shared" si="346"/>
        <v/>
      </c>
    </row>
    <row r="5533" spans="2:8" ht="11.25" customHeight="1" x14ac:dyDescent="0.2">
      <c r="B5533" s="147"/>
      <c r="C5533" s="68"/>
      <c r="D5533" s="293" t="str">
        <f t="shared" si="344"/>
        <v/>
      </c>
      <c r="E5533" s="91" t="str">
        <f t="shared" si="347"/>
        <v/>
      </c>
      <c r="F5533" s="295"/>
      <c r="G5533" s="88" t="str">
        <f t="shared" si="345"/>
        <v/>
      </c>
      <c r="H5533" s="88" t="str">
        <f t="shared" si="346"/>
        <v/>
      </c>
    </row>
    <row r="5534" spans="2:8" ht="11.25" customHeight="1" x14ac:dyDescent="0.2">
      <c r="B5534" s="147"/>
      <c r="C5534" s="68"/>
      <c r="D5534" s="293" t="str">
        <f t="shared" si="344"/>
        <v/>
      </c>
      <c r="E5534" s="91" t="str">
        <f t="shared" si="347"/>
        <v/>
      </c>
      <c r="F5534" s="295"/>
      <c r="G5534" s="88" t="str">
        <f t="shared" si="345"/>
        <v/>
      </c>
      <c r="H5534" s="88" t="str">
        <f t="shared" si="346"/>
        <v/>
      </c>
    </row>
    <row r="5535" spans="2:8" ht="11.25" customHeight="1" x14ac:dyDescent="0.2">
      <c r="B5535" s="147"/>
      <c r="C5535" s="68"/>
      <c r="D5535" s="293" t="str">
        <f t="shared" si="344"/>
        <v/>
      </c>
      <c r="E5535" s="91" t="str">
        <f t="shared" si="347"/>
        <v/>
      </c>
      <c r="F5535" s="295"/>
      <c r="G5535" s="88" t="str">
        <f t="shared" si="345"/>
        <v/>
      </c>
      <c r="H5535" s="88" t="str">
        <f t="shared" si="346"/>
        <v/>
      </c>
    </row>
    <row r="5536" spans="2:8" ht="11.25" customHeight="1" x14ac:dyDescent="0.2">
      <c r="B5536" s="147"/>
      <c r="C5536" s="68"/>
      <c r="D5536" s="293" t="str">
        <f t="shared" si="344"/>
        <v/>
      </c>
      <c r="E5536" s="91" t="str">
        <f t="shared" si="347"/>
        <v/>
      </c>
      <c r="F5536" s="295"/>
      <c r="G5536" s="88" t="str">
        <f t="shared" si="345"/>
        <v/>
      </c>
      <c r="H5536" s="88" t="str">
        <f t="shared" si="346"/>
        <v/>
      </c>
    </row>
    <row r="5537" spans="2:8" ht="11.25" customHeight="1" x14ac:dyDescent="0.2">
      <c r="B5537" s="147"/>
      <c r="C5537" s="68"/>
      <c r="D5537" s="293" t="str">
        <f t="shared" si="344"/>
        <v/>
      </c>
      <c r="E5537" s="91" t="str">
        <f t="shared" si="347"/>
        <v/>
      </c>
      <c r="F5537" s="295"/>
      <c r="G5537" s="88" t="str">
        <f t="shared" si="345"/>
        <v/>
      </c>
      <c r="H5537" s="88" t="str">
        <f t="shared" si="346"/>
        <v/>
      </c>
    </row>
    <row r="5538" spans="2:8" ht="11.25" customHeight="1" x14ac:dyDescent="0.2">
      <c r="B5538" s="147"/>
      <c r="C5538" s="68"/>
      <c r="D5538" s="293" t="str">
        <f t="shared" si="344"/>
        <v/>
      </c>
      <c r="E5538" s="91" t="str">
        <f t="shared" si="347"/>
        <v/>
      </c>
      <c r="F5538" s="295"/>
      <c r="G5538" s="88" t="str">
        <f t="shared" si="345"/>
        <v/>
      </c>
      <c r="H5538" s="88" t="str">
        <f t="shared" si="346"/>
        <v/>
      </c>
    </row>
    <row r="5539" spans="2:8" ht="11.25" customHeight="1" x14ac:dyDescent="0.2">
      <c r="B5539" s="147"/>
      <c r="C5539" s="68"/>
      <c r="D5539" s="293" t="str">
        <f t="shared" si="344"/>
        <v/>
      </c>
      <c r="E5539" s="91" t="str">
        <f t="shared" si="347"/>
        <v/>
      </c>
      <c r="F5539" s="295"/>
      <c r="G5539" s="88" t="str">
        <f t="shared" si="345"/>
        <v/>
      </c>
      <c r="H5539" s="88" t="str">
        <f t="shared" si="346"/>
        <v/>
      </c>
    </row>
    <row r="5540" spans="2:8" ht="11.25" customHeight="1" x14ac:dyDescent="0.2">
      <c r="B5540" s="147"/>
      <c r="C5540" s="68"/>
      <c r="D5540" s="293" t="str">
        <f t="shared" si="344"/>
        <v/>
      </c>
      <c r="E5540" s="91" t="str">
        <f t="shared" si="347"/>
        <v/>
      </c>
      <c r="F5540" s="295"/>
      <c r="G5540" s="88" t="str">
        <f t="shared" si="345"/>
        <v/>
      </c>
      <c r="H5540" s="88" t="str">
        <f t="shared" si="346"/>
        <v/>
      </c>
    </row>
    <row r="5541" spans="2:8" ht="11.25" customHeight="1" x14ac:dyDescent="0.2">
      <c r="B5541" s="147"/>
      <c r="C5541" s="68"/>
      <c r="D5541" s="293" t="str">
        <f t="shared" si="344"/>
        <v/>
      </c>
      <c r="E5541" s="91" t="str">
        <f t="shared" si="347"/>
        <v/>
      </c>
      <c r="F5541" s="295"/>
      <c r="G5541" s="88" t="str">
        <f t="shared" si="345"/>
        <v/>
      </c>
      <c r="H5541" s="88" t="str">
        <f t="shared" si="346"/>
        <v/>
      </c>
    </row>
    <row r="5542" spans="2:8" ht="11.25" customHeight="1" x14ac:dyDescent="0.2">
      <c r="B5542" s="147"/>
      <c r="C5542" s="68"/>
      <c r="D5542" s="293" t="str">
        <f t="shared" si="344"/>
        <v/>
      </c>
      <c r="E5542" s="91" t="str">
        <f t="shared" si="347"/>
        <v/>
      </c>
      <c r="F5542" s="295"/>
      <c r="G5542" s="88" t="str">
        <f t="shared" si="345"/>
        <v/>
      </c>
      <c r="H5542" s="88" t="str">
        <f t="shared" si="346"/>
        <v/>
      </c>
    </row>
    <row r="5543" spans="2:8" ht="11.25" customHeight="1" x14ac:dyDescent="0.2">
      <c r="B5543" s="147"/>
      <c r="C5543" s="68"/>
      <c r="D5543" s="293" t="str">
        <f t="shared" si="344"/>
        <v/>
      </c>
      <c r="E5543" s="91" t="str">
        <f t="shared" si="347"/>
        <v/>
      </c>
      <c r="F5543" s="295"/>
      <c r="G5543" s="88" t="str">
        <f t="shared" si="345"/>
        <v/>
      </c>
      <c r="H5543" s="88" t="str">
        <f t="shared" si="346"/>
        <v/>
      </c>
    </row>
    <row r="5544" spans="2:8" ht="11.25" customHeight="1" x14ac:dyDescent="0.2">
      <c r="B5544" s="147"/>
      <c r="C5544" s="68"/>
      <c r="D5544" s="293" t="str">
        <f t="shared" si="344"/>
        <v/>
      </c>
      <c r="E5544" s="91" t="str">
        <f t="shared" si="347"/>
        <v/>
      </c>
      <c r="F5544" s="295"/>
      <c r="G5544" s="88" t="str">
        <f t="shared" si="345"/>
        <v/>
      </c>
      <c r="H5544" s="88" t="str">
        <f t="shared" si="346"/>
        <v/>
      </c>
    </row>
    <row r="5545" spans="2:8" ht="11.25" customHeight="1" x14ac:dyDescent="0.2">
      <c r="B5545" s="147"/>
      <c r="C5545" s="68"/>
      <c r="D5545" s="293" t="str">
        <f t="shared" si="344"/>
        <v/>
      </c>
      <c r="E5545" s="91" t="str">
        <f t="shared" si="347"/>
        <v/>
      </c>
      <c r="F5545" s="295"/>
      <c r="G5545" s="88" t="str">
        <f t="shared" si="345"/>
        <v/>
      </c>
      <c r="H5545" s="88" t="str">
        <f t="shared" si="346"/>
        <v/>
      </c>
    </row>
    <row r="5546" spans="2:8" ht="11.25" customHeight="1" x14ac:dyDescent="0.2">
      <c r="B5546" s="147"/>
      <c r="C5546" s="68"/>
      <c r="D5546" s="293" t="str">
        <f t="shared" si="344"/>
        <v/>
      </c>
      <c r="E5546" s="91" t="str">
        <f t="shared" si="347"/>
        <v/>
      </c>
      <c r="F5546" s="295"/>
      <c r="G5546" s="88" t="str">
        <f t="shared" si="345"/>
        <v/>
      </c>
      <c r="H5546" s="88" t="str">
        <f t="shared" si="346"/>
        <v/>
      </c>
    </row>
    <row r="5547" spans="2:8" ht="11.25" customHeight="1" x14ac:dyDescent="0.2">
      <c r="B5547" s="147"/>
      <c r="C5547" s="68"/>
      <c r="D5547" s="293" t="str">
        <f t="shared" si="344"/>
        <v/>
      </c>
      <c r="E5547" s="91" t="str">
        <f t="shared" si="347"/>
        <v/>
      </c>
      <c r="F5547" s="295"/>
      <c r="G5547" s="88" t="str">
        <f t="shared" si="345"/>
        <v/>
      </c>
      <c r="H5547" s="88" t="str">
        <f t="shared" si="346"/>
        <v/>
      </c>
    </row>
    <row r="5548" spans="2:8" ht="11.25" customHeight="1" x14ac:dyDescent="0.2">
      <c r="B5548" s="147"/>
      <c r="C5548" s="68"/>
      <c r="D5548" s="293" t="str">
        <f t="shared" si="344"/>
        <v/>
      </c>
      <c r="E5548" s="91" t="str">
        <f t="shared" si="347"/>
        <v/>
      </c>
      <c r="F5548" s="295"/>
      <c r="G5548" s="88" t="str">
        <f t="shared" si="345"/>
        <v/>
      </c>
      <c r="H5548" s="88" t="str">
        <f t="shared" si="346"/>
        <v/>
      </c>
    </row>
    <row r="5549" spans="2:8" ht="11.25" customHeight="1" x14ac:dyDescent="0.2">
      <c r="B5549" s="147"/>
      <c r="C5549" s="68"/>
      <c r="D5549" s="293" t="str">
        <f t="shared" si="344"/>
        <v/>
      </c>
      <c r="E5549" s="91" t="str">
        <f t="shared" si="347"/>
        <v/>
      </c>
      <c r="F5549" s="295"/>
      <c r="G5549" s="88" t="str">
        <f t="shared" si="345"/>
        <v/>
      </c>
      <c r="H5549" s="88" t="str">
        <f t="shared" si="346"/>
        <v/>
      </c>
    </row>
    <row r="5550" spans="2:8" ht="11.25" customHeight="1" x14ac:dyDescent="0.2">
      <c r="B5550" s="147"/>
      <c r="C5550" s="68"/>
      <c r="D5550" s="293" t="str">
        <f t="shared" si="344"/>
        <v/>
      </c>
      <c r="E5550" s="91" t="str">
        <f t="shared" si="347"/>
        <v/>
      </c>
      <c r="F5550" s="295"/>
      <c r="G5550" s="88" t="str">
        <f t="shared" si="345"/>
        <v/>
      </c>
      <c r="H5550" s="88" t="str">
        <f t="shared" si="346"/>
        <v/>
      </c>
    </row>
    <row r="5551" spans="2:8" ht="11.25" customHeight="1" x14ac:dyDescent="0.2">
      <c r="B5551" s="147"/>
      <c r="C5551" s="68"/>
      <c r="D5551" s="293" t="str">
        <f t="shared" si="344"/>
        <v/>
      </c>
      <c r="E5551" s="91" t="str">
        <f t="shared" si="347"/>
        <v/>
      </c>
      <c r="F5551" s="295"/>
      <c r="G5551" s="88" t="str">
        <f t="shared" si="345"/>
        <v/>
      </c>
      <c r="H5551" s="88" t="str">
        <f t="shared" si="346"/>
        <v/>
      </c>
    </row>
    <row r="5552" spans="2:8" ht="11.25" customHeight="1" x14ac:dyDescent="0.2">
      <c r="B5552" s="147"/>
      <c r="C5552" s="68"/>
      <c r="D5552" s="293" t="str">
        <f t="shared" si="344"/>
        <v/>
      </c>
      <c r="E5552" s="91" t="str">
        <f t="shared" si="347"/>
        <v/>
      </c>
      <c r="F5552" s="295"/>
      <c r="G5552" s="88" t="str">
        <f t="shared" si="345"/>
        <v/>
      </c>
      <c r="H5552" s="88" t="str">
        <f t="shared" si="346"/>
        <v/>
      </c>
    </row>
    <row r="5553" spans="2:8" ht="11.25" customHeight="1" x14ac:dyDescent="0.2">
      <c r="B5553" s="147"/>
      <c r="C5553" s="68"/>
      <c r="D5553" s="293" t="str">
        <f t="shared" si="344"/>
        <v/>
      </c>
      <c r="E5553" s="91" t="str">
        <f t="shared" si="347"/>
        <v/>
      </c>
      <c r="F5553" s="295"/>
      <c r="G5553" s="88" t="str">
        <f t="shared" si="345"/>
        <v/>
      </c>
      <c r="H5553" s="88" t="str">
        <f t="shared" si="346"/>
        <v/>
      </c>
    </row>
    <row r="5554" spans="2:8" ht="11.25" customHeight="1" x14ac:dyDescent="0.2">
      <c r="B5554" s="147"/>
      <c r="C5554" s="68"/>
      <c r="D5554" s="293" t="str">
        <f t="shared" si="344"/>
        <v/>
      </c>
      <c r="E5554" s="91" t="str">
        <f t="shared" si="347"/>
        <v/>
      </c>
      <c r="F5554" s="295"/>
      <c r="G5554" s="88" t="str">
        <f t="shared" si="345"/>
        <v/>
      </c>
      <c r="H5554" s="88" t="str">
        <f t="shared" si="346"/>
        <v/>
      </c>
    </row>
    <row r="5555" spans="2:8" ht="11.25" customHeight="1" x14ac:dyDescent="0.2">
      <c r="B5555" s="147"/>
      <c r="C5555" s="68"/>
      <c r="D5555" s="293" t="str">
        <f t="shared" si="344"/>
        <v/>
      </c>
      <c r="E5555" s="91" t="str">
        <f t="shared" si="347"/>
        <v/>
      </c>
      <c r="F5555" s="295"/>
      <c r="G5555" s="88" t="str">
        <f t="shared" si="345"/>
        <v/>
      </c>
      <c r="H5555" s="88" t="str">
        <f t="shared" si="346"/>
        <v/>
      </c>
    </row>
    <row r="5556" spans="2:8" ht="11.25" customHeight="1" x14ac:dyDescent="0.2">
      <c r="B5556" s="147"/>
      <c r="C5556" s="68"/>
      <c r="D5556" s="293" t="str">
        <f t="shared" si="344"/>
        <v/>
      </c>
      <c r="E5556" s="91" t="str">
        <f t="shared" si="347"/>
        <v/>
      </c>
      <c r="F5556" s="295"/>
      <c r="G5556" s="88" t="str">
        <f t="shared" si="345"/>
        <v/>
      </c>
      <c r="H5556" s="88" t="str">
        <f t="shared" si="346"/>
        <v/>
      </c>
    </row>
    <row r="5557" spans="2:8" ht="11.25" customHeight="1" x14ac:dyDescent="0.2">
      <c r="B5557" s="147"/>
      <c r="C5557" s="68"/>
      <c r="D5557" s="293" t="str">
        <f t="shared" si="344"/>
        <v/>
      </c>
      <c r="E5557" s="91" t="str">
        <f t="shared" si="347"/>
        <v/>
      </c>
      <c r="F5557" s="295"/>
      <c r="G5557" s="88" t="str">
        <f t="shared" si="345"/>
        <v/>
      </c>
      <c r="H5557" s="88" t="str">
        <f t="shared" si="346"/>
        <v/>
      </c>
    </row>
    <row r="5558" spans="2:8" ht="11.25" customHeight="1" x14ac:dyDescent="0.2">
      <c r="B5558" s="147"/>
      <c r="C5558" s="68"/>
      <c r="D5558" s="293" t="str">
        <f t="shared" si="344"/>
        <v/>
      </c>
      <c r="E5558" s="91" t="str">
        <f t="shared" si="347"/>
        <v/>
      </c>
      <c r="F5558" s="295"/>
      <c r="G5558" s="88" t="str">
        <f t="shared" si="345"/>
        <v/>
      </c>
      <c r="H5558" s="88" t="str">
        <f t="shared" si="346"/>
        <v/>
      </c>
    </row>
    <row r="5559" spans="2:8" ht="11.25" customHeight="1" x14ac:dyDescent="0.2">
      <c r="B5559" s="147"/>
      <c r="C5559" s="68"/>
      <c r="D5559" s="293" t="str">
        <f t="shared" si="344"/>
        <v/>
      </c>
      <c r="E5559" s="91" t="str">
        <f t="shared" si="347"/>
        <v/>
      </c>
      <c r="F5559" s="295"/>
      <c r="G5559" s="88" t="str">
        <f t="shared" si="345"/>
        <v/>
      </c>
      <c r="H5559" s="88" t="str">
        <f t="shared" si="346"/>
        <v/>
      </c>
    </row>
    <row r="5560" spans="2:8" ht="11.25" customHeight="1" x14ac:dyDescent="0.2">
      <c r="B5560" s="147"/>
      <c r="C5560" s="68"/>
      <c r="D5560" s="293" t="str">
        <f t="shared" si="344"/>
        <v/>
      </c>
      <c r="E5560" s="91" t="str">
        <f t="shared" si="347"/>
        <v/>
      </c>
      <c r="F5560" s="295"/>
      <c r="G5560" s="88" t="str">
        <f t="shared" si="345"/>
        <v/>
      </c>
      <c r="H5560" s="88" t="str">
        <f t="shared" si="346"/>
        <v/>
      </c>
    </row>
    <row r="5561" spans="2:8" ht="11.25" customHeight="1" x14ac:dyDescent="0.2">
      <c r="B5561" s="147"/>
      <c r="C5561" s="68"/>
      <c r="D5561" s="293" t="str">
        <f t="shared" si="344"/>
        <v/>
      </c>
      <c r="E5561" s="91" t="str">
        <f t="shared" si="347"/>
        <v/>
      </c>
      <c r="F5561" s="295"/>
      <c r="G5561" s="88" t="str">
        <f t="shared" si="345"/>
        <v/>
      </c>
      <c r="H5561" s="88" t="str">
        <f t="shared" si="346"/>
        <v/>
      </c>
    </row>
    <row r="5562" spans="2:8" ht="11.25" customHeight="1" x14ac:dyDescent="0.2">
      <c r="B5562" s="147"/>
      <c r="C5562" s="68"/>
      <c r="D5562" s="293" t="str">
        <f t="shared" si="344"/>
        <v/>
      </c>
      <c r="E5562" s="91" t="str">
        <f t="shared" si="347"/>
        <v/>
      </c>
      <c r="F5562" s="295"/>
      <c r="G5562" s="88" t="str">
        <f t="shared" si="345"/>
        <v/>
      </c>
      <c r="H5562" s="88" t="str">
        <f t="shared" si="346"/>
        <v/>
      </c>
    </row>
    <row r="5563" spans="2:8" ht="11.25" customHeight="1" x14ac:dyDescent="0.2">
      <c r="B5563" s="147"/>
      <c r="C5563" s="68"/>
      <c r="D5563" s="293" t="str">
        <f t="shared" si="344"/>
        <v/>
      </c>
      <c r="E5563" s="91" t="str">
        <f t="shared" si="347"/>
        <v/>
      </c>
      <c r="F5563" s="295"/>
      <c r="G5563" s="88" t="str">
        <f t="shared" si="345"/>
        <v/>
      </c>
      <c r="H5563" s="88" t="str">
        <f t="shared" si="346"/>
        <v/>
      </c>
    </row>
    <row r="5564" spans="2:8" ht="11.25" customHeight="1" x14ac:dyDescent="0.2">
      <c r="B5564" s="147"/>
      <c r="C5564" s="68"/>
      <c r="D5564" s="293" t="str">
        <f t="shared" si="344"/>
        <v/>
      </c>
      <c r="E5564" s="91" t="str">
        <f t="shared" si="347"/>
        <v/>
      </c>
      <c r="F5564" s="295"/>
      <c r="G5564" s="88" t="str">
        <f t="shared" si="345"/>
        <v/>
      </c>
      <c r="H5564" s="88" t="str">
        <f t="shared" si="346"/>
        <v/>
      </c>
    </row>
    <row r="5565" spans="2:8" ht="11.25" customHeight="1" x14ac:dyDescent="0.2">
      <c r="B5565" s="147"/>
      <c r="C5565" s="68"/>
      <c r="D5565" s="293" t="str">
        <f t="shared" si="344"/>
        <v/>
      </c>
      <c r="E5565" s="91" t="str">
        <f t="shared" si="347"/>
        <v/>
      </c>
      <c r="F5565" s="295"/>
      <c r="G5565" s="88" t="str">
        <f t="shared" si="345"/>
        <v/>
      </c>
      <c r="H5565" s="88" t="str">
        <f t="shared" si="346"/>
        <v/>
      </c>
    </row>
    <row r="5566" spans="2:8" ht="11.25" customHeight="1" x14ac:dyDescent="0.2">
      <c r="B5566" s="147"/>
      <c r="C5566" s="68"/>
      <c r="D5566" s="293" t="str">
        <f t="shared" si="344"/>
        <v/>
      </c>
      <c r="E5566" s="91" t="str">
        <f t="shared" si="347"/>
        <v/>
      </c>
      <c r="F5566" s="295"/>
      <c r="G5566" s="88" t="str">
        <f t="shared" si="345"/>
        <v/>
      </c>
      <c r="H5566" s="88" t="str">
        <f t="shared" si="346"/>
        <v/>
      </c>
    </row>
    <row r="5567" spans="2:8" ht="11.25" customHeight="1" x14ac:dyDescent="0.2">
      <c r="B5567" s="147"/>
      <c r="C5567" s="68"/>
      <c r="D5567" s="293" t="str">
        <f t="shared" si="344"/>
        <v/>
      </c>
      <c r="E5567" s="91" t="str">
        <f t="shared" si="347"/>
        <v/>
      </c>
      <c r="F5567" s="295"/>
      <c r="G5567" s="88" t="str">
        <f t="shared" si="345"/>
        <v/>
      </c>
      <c r="H5567" s="88" t="str">
        <f t="shared" si="346"/>
        <v/>
      </c>
    </row>
    <row r="5568" spans="2:8" ht="11.25" customHeight="1" x14ac:dyDescent="0.2">
      <c r="B5568" s="147"/>
      <c r="C5568" s="68"/>
      <c r="D5568" s="293" t="str">
        <f t="shared" si="344"/>
        <v/>
      </c>
      <c r="E5568" s="91" t="str">
        <f t="shared" si="347"/>
        <v/>
      </c>
      <c r="F5568" s="295"/>
      <c r="G5568" s="88" t="str">
        <f t="shared" si="345"/>
        <v/>
      </c>
      <c r="H5568" s="88" t="str">
        <f t="shared" si="346"/>
        <v/>
      </c>
    </row>
    <row r="5569" spans="2:8" ht="11.25" customHeight="1" x14ac:dyDescent="0.2">
      <c r="B5569" s="147"/>
      <c r="C5569" s="68"/>
      <c r="D5569" s="293" t="str">
        <f t="shared" si="344"/>
        <v/>
      </c>
      <c r="E5569" s="91" t="str">
        <f t="shared" si="347"/>
        <v/>
      </c>
      <c r="F5569" s="295"/>
      <c r="G5569" s="88" t="str">
        <f t="shared" si="345"/>
        <v/>
      </c>
      <c r="H5569" s="88" t="str">
        <f t="shared" si="346"/>
        <v/>
      </c>
    </row>
    <row r="5570" spans="2:8" ht="11.25" customHeight="1" x14ac:dyDescent="0.2">
      <c r="B5570" s="147"/>
      <c r="C5570" s="68"/>
      <c r="D5570" s="293" t="str">
        <f t="shared" si="344"/>
        <v/>
      </c>
      <c r="E5570" s="91" t="str">
        <f t="shared" si="347"/>
        <v/>
      </c>
      <c r="F5570" s="295"/>
      <c r="G5570" s="88" t="str">
        <f t="shared" si="345"/>
        <v/>
      </c>
      <c r="H5570" s="88" t="str">
        <f t="shared" si="346"/>
        <v/>
      </c>
    </row>
    <row r="5571" spans="2:8" ht="11.25" customHeight="1" x14ac:dyDescent="0.2">
      <c r="B5571" s="147"/>
      <c r="C5571" s="68"/>
      <c r="D5571" s="293" t="str">
        <f t="shared" si="344"/>
        <v/>
      </c>
      <c r="E5571" s="91" t="str">
        <f t="shared" si="347"/>
        <v/>
      </c>
      <c r="F5571" s="295"/>
      <c r="G5571" s="88" t="str">
        <f t="shared" si="345"/>
        <v/>
      </c>
      <c r="H5571" s="88" t="str">
        <f t="shared" si="346"/>
        <v/>
      </c>
    </row>
    <row r="5572" spans="2:8" ht="11.25" customHeight="1" x14ac:dyDescent="0.2">
      <c r="B5572" s="147"/>
      <c r="C5572" s="68"/>
      <c r="D5572" s="293" t="str">
        <f t="shared" si="344"/>
        <v/>
      </c>
      <c r="E5572" s="91" t="str">
        <f t="shared" si="347"/>
        <v/>
      </c>
      <c r="F5572" s="295"/>
      <c r="G5572" s="88" t="str">
        <f t="shared" si="345"/>
        <v/>
      </c>
      <c r="H5572" s="88" t="str">
        <f t="shared" si="346"/>
        <v/>
      </c>
    </row>
    <row r="5573" spans="2:8" ht="11.25" customHeight="1" x14ac:dyDescent="0.2">
      <c r="B5573" s="147"/>
      <c r="C5573" s="68"/>
      <c r="D5573" s="293" t="str">
        <f t="shared" si="344"/>
        <v/>
      </c>
      <c r="E5573" s="91" t="str">
        <f t="shared" si="347"/>
        <v/>
      </c>
      <c r="F5573" s="295"/>
      <c r="G5573" s="88" t="str">
        <f t="shared" si="345"/>
        <v/>
      </c>
      <c r="H5573" s="88" t="str">
        <f t="shared" si="346"/>
        <v/>
      </c>
    </row>
    <row r="5574" spans="2:8" ht="11.25" customHeight="1" x14ac:dyDescent="0.2">
      <c r="B5574" s="147"/>
      <c r="C5574" s="68"/>
      <c r="D5574" s="293" t="str">
        <f t="shared" si="344"/>
        <v/>
      </c>
      <c r="E5574" s="91" t="str">
        <f t="shared" si="347"/>
        <v/>
      </c>
      <c r="F5574" s="295"/>
      <c r="G5574" s="88" t="str">
        <f t="shared" si="345"/>
        <v/>
      </c>
      <c r="H5574" s="88" t="str">
        <f t="shared" si="346"/>
        <v/>
      </c>
    </row>
    <row r="5575" spans="2:8" ht="11.25" customHeight="1" x14ac:dyDescent="0.2">
      <c r="B5575" s="147"/>
      <c r="C5575" s="68"/>
      <c r="D5575" s="293" t="str">
        <f t="shared" si="344"/>
        <v/>
      </c>
      <c r="E5575" s="91" t="str">
        <f t="shared" si="347"/>
        <v/>
      </c>
      <c r="F5575" s="295"/>
      <c r="G5575" s="88" t="str">
        <f t="shared" si="345"/>
        <v/>
      </c>
      <c r="H5575" s="88" t="str">
        <f t="shared" si="346"/>
        <v/>
      </c>
    </row>
    <row r="5576" spans="2:8" ht="11.25" customHeight="1" x14ac:dyDescent="0.2">
      <c r="B5576" s="147"/>
      <c r="C5576" s="68"/>
      <c r="D5576" s="293" t="str">
        <f t="shared" si="344"/>
        <v/>
      </c>
      <c r="E5576" s="91" t="str">
        <f t="shared" si="347"/>
        <v/>
      </c>
      <c r="F5576" s="295"/>
      <c r="G5576" s="88" t="str">
        <f t="shared" si="345"/>
        <v/>
      </c>
      <c r="H5576" s="88" t="str">
        <f t="shared" si="346"/>
        <v/>
      </c>
    </row>
    <row r="5577" spans="2:8" ht="11.25" customHeight="1" x14ac:dyDescent="0.2">
      <c r="B5577" s="147"/>
      <c r="C5577" s="68"/>
      <c r="D5577" s="293" t="str">
        <f t="shared" si="344"/>
        <v/>
      </c>
      <c r="E5577" s="91" t="str">
        <f t="shared" si="347"/>
        <v/>
      </c>
      <c r="F5577" s="295"/>
      <c r="G5577" s="88" t="str">
        <f t="shared" si="345"/>
        <v/>
      </c>
      <c r="H5577" s="88" t="str">
        <f t="shared" si="346"/>
        <v/>
      </c>
    </row>
    <row r="5578" spans="2:8" ht="11.25" customHeight="1" x14ac:dyDescent="0.2">
      <c r="B5578" s="147"/>
      <c r="C5578" s="68"/>
      <c r="D5578" s="293" t="str">
        <f t="shared" si="344"/>
        <v/>
      </c>
      <c r="E5578" s="91" t="str">
        <f t="shared" si="347"/>
        <v/>
      </c>
      <c r="F5578" s="295"/>
      <c r="G5578" s="88" t="str">
        <f t="shared" si="345"/>
        <v/>
      </c>
      <c r="H5578" s="88" t="str">
        <f t="shared" si="346"/>
        <v/>
      </c>
    </row>
    <row r="5579" spans="2:8" ht="11.25" customHeight="1" x14ac:dyDescent="0.2">
      <c r="B5579" s="147"/>
      <c r="C5579" s="68"/>
      <c r="D5579" s="293" t="str">
        <f t="shared" si="344"/>
        <v/>
      </c>
      <c r="E5579" s="91" t="str">
        <f t="shared" si="347"/>
        <v/>
      </c>
      <c r="F5579" s="295"/>
      <c r="G5579" s="88" t="str">
        <f t="shared" si="345"/>
        <v/>
      </c>
      <c r="H5579" s="88" t="str">
        <f t="shared" si="346"/>
        <v/>
      </c>
    </row>
    <row r="5580" spans="2:8" ht="11.25" customHeight="1" x14ac:dyDescent="0.2">
      <c r="B5580" s="147"/>
      <c r="C5580" s="68"/>
      <c r="D5580" s="293" t="str">
        <f t="shared" si="344"/>
        <v/>
      </c>
      <c r="E5580" s="91" t="str">
        <f t="shared" si="347"/>
        <v/>
      </c>
      <c r="F5580" s="295"/>
      <c r="G5580" s="88" t="str">
        <f t="shared" si="345"/>
        <v/>
      </c>
      <c r="H5580" s="88" t="str">
        <f t="shared" si="346"/>
        <v/>
      </c>
    </row>
    <row r="5581" spans="2:8" ht="11.25" customHeight="1" x14ac:dyDescent="0.2">
      <c r="B5581" s="147"/>
      <c r="C5581" s="68"/>
      <c r="D5581" s="293" t="str">
        <f t="shared" si="344"/>
        <v/>
      </c>
      <c r="E5581" s="91" t="str">
        <f t="shared" si="347"/>
        <v/>
      </c>
      <c r="F5581" s="295"/>
      <c r="G5581" s="88" t="str">
        <f t="shared" si="345"/>
        <v/>
      </c>
      <c r="H5581" s="88" t="str">
        <f t="shared" si="346"/>
        <v/>
      </c>
    </row>
    <row r="5582" spans="2:8" ht="11.25" customHeight="1" x14ac:dyDescent="0.2">
      <c r="B5582" s="147"/>
      <c r="C5582" s="68"/>
      <c r="D5582" s="293" t="str">
        <f t="shared" si="344"/>
        <v/>
      </c>
      <c r="E5582" s="91" t="str">
        <f t="shared" si="347"/>
        <v/>
      </c>
      <c r="F5582" s="295"/>
      <c r="G5582" s="88" t="str">
        <f t="shared" si="345"/>
        <v/>
      </c>
      <c r="H5582" s="88" t="str">
        <f t="shared" si="346"/>
        <v/>
      </c>
    </row>
    <row r="5583" spans="2:8" ht="11.25" customHeight="1" x14ac:dyDescent="0.2">
      <c r="B5583" s="147"/>
      <c r="C5583" s="68"/>
      <c r="D5583" s="293" t="str">
        <f t="shared" si="344"/>
        <v/>
      </c>
      <c r="E5583" s="91" t="str">
        <f t="shared" si="347"/>
        <v/>
      </c>
      <c r="F5583" s="295"/>
      <c r="G5583" s="88" t="str">
        <f t="shared" si="345"/>
        <v/>
      </c>
      <c r="H5583" s="88" t="str">
        <f t="shared" si="346"/>
        <v/>
      </c>
    </row>
    <row r="5584" spans="2:8" ht="11.25" customHeight="1" x14ac:dyDescent="0.2">
      <c r="B5584" s="147"/>
      <c r="C5584" s="68"/>
      <c r="D5584" s="293" t="str">
        <f t="shared" si="344"/>
        <v/>
      </c>
      <c r="E5584" s="91" t="str">
        <f t="shared" si="347"/>
        <v/>
      </c>
      <c r="F5584" s="295"/>
      <c r="G5584" s="88" t="str">
        <f t="shared" si="345"/>
        <v/>
      </c>
      <c r="H5584" s="88" t="str">
        <f t="shared" si="346"/>
        <v/>
      </c>
    </row>
    <row r="5585" spans="2:8" ht="11.25" customHeight="1" x14ac:dyDescent="0.2">
      <c r="B5585" s="147"/>
      <c r="C5585" s="68"/>
      <c r="D5585" s="293" t="str">
        <f t="shared" si="344"/>
        <v/>
      </c>
      <c r="E5585" s="91" t="str">
        <f t="shared" si="347"/>
        <v/>
      </c>
      <c r="F5585" s="295"/>
      <c r="G5585" s="88" t="str">
        <f t="shared" si="345"/>
        <v/>
      </c>
      <c r="H5585" s="88" t="str">
        <f t="shared" si="346"/>
        <v/>
      </c>
    </row>
    <row r="5586" spans="2:8" ht="11.25" customHeight="1" x14ac:dyDescent="0.2">
      <c r="B5586" s="147"/>
      <c r="C5586" s="68"/>
      <c r="D5586" s="293" t="str">
        <f t="shared" si="344"/>
        <v/>
      </c>
      <c r="E5586" s="91" t="str">
        <f t="shared" si="347"/>
        <v/>
      </c>
      <c r="F5586" s="295"/>
      <c r="G5586" s="88" t="str">
        <f t="shared" si="345"/>
        <v/>
      </c>
      <c r="H5586" s="88" t="str">
        <f t="shared" si="346"/>
        <v/>
      </c>
    </row>
    <row r="5587" spans="2:8" ht="11.25" customHeight="1" x14ac:dyDescent="0.2">
      <c r="B5587" s="147"/>
      <c r="C5587" s="68"/>
      <c r="D5587" s="293" t="str">
        <f t="shared" si="344"/>
        <v/>
      </c>
      <c r="E5587" s="91" t="str">
        <f t="shared" si="347"/>
        <v/>
      </c>
      <c r="F5587" s="295"/>
      <c r="G5587" s="88" t="str">
        <f t="shared" si="345"/>
        <v/>
      </c>
      <c r="H5587" s="88" t="str">
        <f t="shared" si="346"/>
        <v/>
      </c>
    </row>
    <row r="5588" spans="2:8" ht="11.25" customHeight="1" x14ac:dyDescent="0.2">
      <c r="B5588" s="147"/>
      <c r="C5588" s="68"/>
      <c r="D5588" s="293" t="str">
        <f t="shared" si="344"/>
        <v/>
      </c>
      <c r="E5588" s="91" t="str">
        <f t="shared" si="347"/>
        <v/>
      </c>
      <c r="F5588" s="295"/>
      <c r="G5588" s="88" t="str">
        <f t="shared" si="345"/>
        <v/>
      </c>
      <c r="H5588" s="88" t="str">
        <f t="shared" si="346"/>
        <v/>
      </c>
    </row>
    <row r="5589" spans="2:8" ht="11.25" customHeight="1" x14ac:dyDescent="0.2">
      <c r="B5589" s="147"/>
      <c r="C5589" s="68"/>
      <c r="D5589" s="293" t="str">
        <f t="shared" si="344"/>
        <v/>
      </c>
      <c r="E5589" s="91" t="str">
        <f t="shared" si="347"/>
        <v/>
      </c>
      <c r="F5589" s="295"/>
      <c r="G5589" s="88" t="str">
        <f t="shared" si="345"/>
        <v/>
      </c>
      <c r="H5589" s="88" t="str">
        <f t="shared" si="346"/>
        <v/>
      </c>
    </row>
    <row r="5590" spans="2:8" ht="11.25" customHeight="1" x14ac:dyDescent="0.2">
      <c r="B5590" s="147"/>
      <c r="C5590" s="68"/>
      <c r="D5590" s="293" t="str">
        <f t="shared" si="344"/>
        <v/>
      </c>
      <c r="E5590" s="91" t="str">
        <f t="shared" si="347"/>
        <v/>
      </c>
      <c r="F5590" s="295"/>
      <c r="G5590" s="88" t="str">
        <f t="shared" si="345"/>
        <v/>
      </c>
      <c r="H5590" s="88" t="str">
        <f t="shared" si="346"/>
        <v/>
      </c>
    </row>
    <row r="5591" spans="2:8" ht="11.25" customHeight="1" x14ac:dyDescent="0.2">
      <c r="B5591" s="147"/>
      <c r="C5591" s="68"/>
      <c r="D5591" s="293" t="str">
        <f t="shared" si="344"/>
        <v/>
      </c>
      <c r="E5591" s="91" t="str">
        <f t="shared" si="347"/>
        <v/>
      </c>
      <c r="F5591" s="295"/>
      <c r="G5591" s="88" t="str">
        <f t="shared" si="345"/>
        <v/>
      </c>
      <c r="H5591" s="88" t="str">
        <f t="shared" si="346"/>
        <v/>
      </c>
    </row>
    <row r="5592" spans="2:8" ht="11.25" customHeight="1" x14ac:dyDescent="0.2">
      <c r="B5592" s="147"/>
      <c r="C5592" s="68"/>
      <c r="D5592" s="293" t="str">
        <f t="shared" ref="D5592:D5655" si="348">IF($B5592="","","SP_LASTSALEPRICE")</f>
        <v/>
      </c>
      <c r="E5592" s="91" t="str">
        <f t="shared" si="347"/>
        <v/>
      </c>
      <c r="F5592" s="295"/>
      <c r="G5592" s="88" t="str">
        <f t="shared" ref="G5592:G5655" si="349">IF(OR($C5592="",$C5593=""),"",IFERROR((C5592/C5593-1)*100,0))</f>
        <v/>
      </c>
      <c r="H5592" s="88" t="str">
        <f t="shared" ref="H5592:H5655" si="350">IF(OR($F5592="",$F5593=""),"",IFERROR((F5592/F5593-1)*100,0))</f>
        <v/>
      </c>
    </row>
    <row r="5593" spans="2:8" ht="11.25" customHeight="1" x14ac:dyDescent="0.2">
      <c r="B5593" s="147"/>
      <c r="C5593" s="68"/>
      <c r="D5593" s="293" t="str">
        <f t="shared" si="348"/>
        <v/>
      </c>
      <c r="E5593" s="91" t="str">
        <f t="shared" ref="E5593:E5656" si="351">IF($B5593="","",IF(WEEKDAY($B5593,11)=6,$B5593-1,IF(WEEKDAY($B5593,11)=7,$B5593-2,$B5593)))</f>
        <v/>
      </c>
      <c r="F5593" s="295"/>
      <c r="G5593" s="88" t="str">
        <f t="shared" si="349"/>
        <v/>
      </c>
      <c r="H5593" s="88" t="str">
        <f t="shared" si="350"/>
        <v/>
      </c>
    </row>
    <row r="5594" spans="2:8" ht="11.25" customHeight="1" x14ac:dyDescent="0.2">
      <c r="B5594" s="147"/>
      <c r="C5594" s="68"/>
      <c r="D5594" s="293" t="str">
        <f t="shared" si="348"/>
        <v/>
      </c>
      <c r="E5594" s="91" t="str">
        <f t="shared" si="351"/>
        <v/>
      </c>
      <c r="F5594" s="295"/>
      <c r="G5594" s="88" t="str">
        <f t="shared" si="349"/>
        <v/>
      </c>
      <c r="H5594" s="88" t="str">
        <f t="shared" si="350"/>
        <v/>
      </c>
    </row>
    <row r="5595" spans="2:8" ht="11.25" customHeight="1" x14ac:dyDescent="0.2">
      <c r="B5595" s="147"/>
      <c r="C5595" s="68"/>
      <c r="D5595" s="293" t="str">
        <f t="shared" si="348"/>
        <v/>
      </c>
      <c r="E5595" s="91" t="str">
        <f t="shared" si="351"/>
        <v/>
      </c>
      <c r="F5595" s="295"/>
      <c r="G5595" s="88" t="str">
        <f t="shared" si="349"/>
        <v/>
      </c>
      <c r="H5595" s="88" t="str">
        <f t="shared" si="350"/>
        <v/>
      </c>
    </row>
    <row r="5596" spans="2:8" ht="11.25" customHeight="1" x14ac:dyDescent="0.2">
      <c r="B5596" s="147"/>
      <c r="C5596" s="68"/>
      <c r="D5596" s="293" t="str">
        <f t="shared" si="348"/>
        <v/>
      </c>
      <c r="E5596" s="91" t="str">
        <f t="shared" si="351"/>
        <v/>
      </c>
      <c r="F5596" s="295"/>
      <c r="G5596" s="88" t="str">
        <f t="shared" si="349"/>
        <v/>
      </c>
      <c r="H5596" s="88" t="str">
        <f t="shared" si="350"/>
        <v/>
      </c>
    </row>
    <row r="5597" spans="2:8" ht="11.25" customHeight="1" x14ac:dyDescent="0.2">
      <c r="B5597" s="147"/>
      <c r="C5597" s="68"/>
      <c r="D5597" s="293" t="str">
        <f t="shared" si="348"/>
        <v/>
      </c>
      <c r="E5597" s="91" t="str">
        <f t="shared" si="351"/>
        <v/>
      </c>
      <c r="F5597" s="295"/>
      <c r="G5597" s="88" t="str">
        <f t="shared" si="349"/>
        <v/>
      </c>
      <c r="H5597" s="88" t="str">
        <f t="shared" si="350"/>
        <v/>
      </c>
    </row>
    <row r="5598" spans="2:8" ht="11.25" customHeight="1" x14ac:dyDescent="0.2">
      <c r="B5598" s="147"/>
      <c r="C5598" s="68"/>
      <c r="D5598" s="293" t="str">
        <f t="shared" si="348"/>
        <v/>
      </c>
      <c r="E5598" s="91" t="str">
        <f t="shared" si="351"/>
        <v/>
      </c>
      <c r="F5598" s="295"/>
      <c r="G5598" s="88" t="str">
        <f t="shared" si="349"/>
        <v/>
      </c>
      <c r="H5598" s="88" t="str">
        <f t="shared" si="350"/>
        <v/>
      </c>
    </row>
    <row r="5599" spans="2:8" ht="11.25" customHeight="1" x14ac:dyDescent="0.2">
      <c r="B5599" s="147"/>
      <c r="C5599" s="68"/>
      <c r="D5599" s="293" t="str">
        <f t="shared" si="348"/>
        <v/>
      </c>
      <c r="E5599" s="91" t="str">
        <f t="shared" si="351"/>
        <v/>
      </c>
      <c r="F5599" s="295"/>
      <c r="G5599" s="88" t="str">
        <f t="shared" si="349"/>
        <v/>
      </c>
      <c r="H5599" s="88" t="str">
        <f t="shared" si="350"/>
        <v/>
      </c>
    </row>
    <row r="5600" spans="2:8" ht="11.25" customHeight="1" x14ac:dyDescent="0.2">
      <c r="B5600" s="147"/>
      <c r="C5600" s="68"/>
      <c r="D5600" s="293" t="str">
        <f t="shared" si="348"/>
        <v/>
      </c>
      <c r="E5600" s="91" t="str">
        <f t="shared" si="351"/>
        <v/>
      </c>
      <c r="F5600" s="295"/>
      <c r="G5600" s="88" t="str">
        <f t="shared" si="349"/>
        <v/>
      </c>
      <c r="H5600" s="88" t="str">
        <f t="shared" si="350"/>
        <v/>
      </c>
    </row>
    <row r="5601" spans="2:8" ht="11.25" customHeight="1" x14ac:dyDescent="0.2">
      <c r="B5601" s="147"/>
      <c r="C5601" s="68"/>
      <c r="D5601" s="293" t="str">
        <f t="shared" si="348"/>
        <v/>
      </c>
      <c r="E5601" s="91" t="str">
        <f t="shared" si="351"/>
        <v/>
      </c>
      <c r="F5601" s="295"/>
      <c r="G5601" s="88" t="str">
        <f t="shared" si="349"/>
        <v/>
      </c>
      <c r="H5601" s="88" t="str">
        <f t="shared" si="350"/>
        <v/>
      </c>
    </row>
    <row r="5602" spans="2:8" ht="11.25" customHeight="1" x14ac:dyDescent="0.2">
      <c r="B5602" s="147"/>
      <c r="C5602" s="68"/>
      <c r="D5602" s="293" t="str">
        <f t="shared" si="348"/>
        <v/>
      </c>
      <c r="E5602" s="91" t="str">
        <f t="shared" si="351"/>
        <v/>
      </c>
      <c r="F5602" s="295"/>
      <c r="G5602" s="88" t="str">
        <f t="shared" si="349"/>
        <v/>
      </c>
      <c r="H5602" s="88" t="str">
        <f t="shared" si="350"/>
        <v/>
      </c>
    </row>
    <row r="5603" spans="2:8" ht="11.25" customHeight="1" x14ac:dyDescent="0.2">
      <c r="B5603" s="147"/>
      <c r="C5603" s="68"/>
      <c r="D5603" s="293" t="str">
        <f t="shared" si="348"/>
        <v/>
      </c>
      <c r="E5603" s="91" t="str">
        <f t="shared" si="351"/>
        <v/>
      </c>
      <c r="F5603" s="295"/>
      <c r="G5603" s="88" t="str">
        <f t="shared" si="349"/>
        <v/>
      </c>
      <c r="H5603" s="88" t="str">
        <f t="shared" si="350"/>
        <v/>
      </c>
    </row>
    <row r="5604" spans="2:8" ht="11.25" customHeight="1" x14ac:dyDescent="0.2">
      <c r="B5604" s="147"/>
      <c r="C5604" s="68"/>
      <c r="D5604" s="293" t="str">
        <f t="shared" si="348"/>
        <v/>
      </c>
      <c r="E5604" s="91" t="str">
        <f t="shared" si="351"/>
        <v/>
      </c>
      <c r="F5604" s="295"/>
      <c r="G5604" s="88" t="str">
        <f t="shared" si="349"/>
        <v/>
      </c>
      <c r="H5604" s="88" t="str">
        <f t="shared" si="350"/>
        <v/>
      </c>
    </row>
    <row r="5605" spans="2:8" ht="11.25" customHeight="1" x14ac:dyDescent="0.2">
      <c r="B5605" s="147"/>
      <c r="C5605" s="68"/>
      <c r="D5605" s="293" t="str">
        <f t="shared" si="348"/>
        <v/>
      </c>
      <c r="E5605" s="91" t="str">
        <f t="shared" si="351"/>
        <v/>
      </c>
      <c r="F5605" s="295"/>
      <c r="G5605" s="88" t="str">
        <f t="shared" si="349"/>
        <v/>
      </c>
      <c r="H5605" s="88" t="str">
        <f t="shared" si="350"/>
        <v/>
      </c>
    </row>
    <row r="5606" spans="2:8" ht="11.25" customHeight="1" x14ac:dyDescent="0.2">
      <c r="B5606" s="147"/>
      <c r="C5606" s="68"/>
      <c r="D5606" s="293" t="str">
        <f t="shared" si="348"/>
        <v/>
      </c>
      <c r="E5606" s="91" t="str">
        <f t="shared" si="351"/>
        <v/>
      </c>
      <c r="F5606" s="295"/>
      <c r="G5606" s="88" t="str">
        <f t="shared" si="349"/>
        <v/>
      </c>
      <c r="H5606" s="88" t="str">
        <f t="shared" si="350"/>
        <v/>
      </c>
    </row>
    <row r="5607" spans="2:8" ht="11.25" customHeight="1" x14ac:dyDescent="0.2">
      <c r="B5607" s="147"/>
      <c r="C5607" s="68"/>
      <c r="D5607" s="293" t="str">
        <f t="shared" si="348"/>
        <v/>
      </c>
      <c r="E5607" s="91" t="str">
        <f t="shared" si="351"/>
        <v/>
      </c>
      <c r="F5607" s="295"/>
      <c r="G5607" s="88" t="str">
        <f t="shared" si="349"/>
        <v/>
      </c>
      <c r="H5607" s="88" t="str">
        <f t="shared" si="350"/>
        <v/>
      </c>
    </row>
    <row r="5608" spans="2:8" ht="11.25" customHeight="1" x14ac:dyDescent="0.2">
      <c r="B5608" s="147"/>
      <c r="C5608" s="68"/>
      <c r="D5608" s="293" t="str">
        <f t="shared" si="348"/>
        <v/>
      </c>
      <c r="E5608" s="91" t="str">
        <f t="shared" si="351"/>
        <v/>
      </c>
      <c r="F5608" s="295"/>
      <c r="G5608" s="88" t="str">
        <f t="shared" si="349"/>
        <v/>
      </c>
      <c r="H5608" s="88" t="str">
        <f t="shared" si="350"/>
        <v/>
      </c>
    </row>
    <row r="5609" spans="2:8" ht="11.25" customHeight="1" x14ac:dyDescent="0.2">
      <c r="B5609" s="147"/>
      <c r="C5609" s="68"/>
      <c r="D5609" s="293" t="str">
        <f t="shared" si="348"/>
        <v/>
      </c>
      <c r="E5609" s="91" t="str">
        <f t="shared" si="351"/>
        <v/>
      </c>
      <c r="F5609" s="295"/>
      <c r="G5609" s="88" t="str">
        <f t="shared" si="349"/>
        <v/>
      </c>
      <c r="H5609" s="88" t="str">
        <f t="shared" si="350"/>
        <v/>
      </c>
    </row>
    <row r="5610" spans="2:8" ht="11.25" customHeight="1" x14ac:dyDescent="0.2">
      <c r="B5610" s="147"/>
      <c r="C5610" s="68"/>
      <c r="D5610" s="293" t="str">
        <f t="shared" si="348"/>
        <v/>
      </c>
      <c r="E5610" s="91" t="str">
        <f t="shared" si="351"/>
        <v/>
      </c>
      <c r="F5610" s="295"/>
      <c r="G5610" s="88" t="str">
        <f t="shared" si="349"/>
        <v/>
      </c>
      <c r="H5610" s="88" t="str">
        <f t="shared" si="350"/>
        <v/>
      </c>
    </row>
    <row r="5611" spans="2:8" ht="11.25" customHeight="1" x14ac:dyDescent="0.2">
      <c r="B5611" s="147"/>
      <c r="C5611" s="68"/>
      <c r="D5611" s="293" t="str">
        <f t="shared" si="348"/>
        <v/>
      </c>
      <c r="E5611" s="91" t="str">
        <f t="shared" si="351"/>
        <v/>
      </c>
      <c r="F5611" s="295"/>
      <c r="G5611" s="88" t="str">
        <f t="shared" si="349"/>
        <v/>
      </c>
      <c r="H5611" s="88" t="str">
        <f t="shared" si="350"/>
        <v/>
      </c>
    </row>
    <row r="5612" spans="2:8" ht="11.25" customHeight="1" x14ac:dyDescent="0.2">
      <c r="B5612" s="147"/>
      <c r="C5612" s="68"/>
      <c r="D5612" s="293" t="str">
        <f t="shared" si="348"/>
        <v/>
      </c>
      <c r="E5612" s="91" t="str">
        <f t="shared" si="351"/>
        <v/>
      </c>
      <c r="F5612" s="295"/>
      <c r="G5612" s="88" t="str">
        <f t="shared" si="349"/>
        <v/>
      </c>
      <c r="H5612" s="88" t="str">
        <f t="shared" si="350"/>
        <v/>
      </c>
    </row>
    <row r="5613" spans="2:8" ht="11.25" customHeight="1" x14ac:dyDescent="0.2">
      <c r="B5613" s="147"/>
      <c r="C5613" s="68"/>
      <c r="D5613" s="293" t="str">
        <f t="shared" si="348"/>
        <v/>
      </c>
      <c r="E5613" s="91" t="str">
        <f t="shared" si="351"/>
        <v/>
      </c>
      <c r="F5613" s="295"/>
      <c r="G5613" s="88" t="str">
        <f t="shared" si="349"/>
        <v/>
      </c>
      <c r="H5613" s="88" t="str">
        <f t="shared" si="350"/>
        <v/>
      </c>
    </row>
    <row r="5614" spans="2:8" ht="11.25" customHeight="1" x14ac:dyDescent="0.2">
      <c r="B5614" s="147"/>
      <c r="C5614" s="68"/>
      <c r="D5614" s="293" t="str">
        <f t="shared" si="348"/>
        <v/>
      </c>
      <c r="E5614" s="91" t="str">
        <f t="shared" si="351"/>
        <v/>
      </c>
      <c r="F5614" s="295"/>
      <c r="G5614" s="88" t="str">
        <f t="shared" si="349"/>
        <v/>
      </c>
      <c r="H5614" s="88" t="str">
        <f t="shared" si="350"/>
        <v/>
      </c>
    </row>
    <row r="5615" spans="2:8" ht="11.25" customHeight="1" x14ac:dyDescent="0.2">
      <c r="B5615" s="147"/>
      <c r="C5615" s="68"/>
      <c r="D5615" s="293" t="str">
        <f t="shared" si="348"/>
        <v/>
      </c>
      <c r="E5615" s="91" t="str">
        <f t="shared" si="351"/>
        <v/>
      </c>
      <c r="F5615" s="295"/>
      <c r="G5615" s="88" t="str">
        <f t="shared" si="349"/>
        <v/>
      </c>
      <c r="H5615" s="88" t="str">
        <f t="shared" si="350"/>
        <v/>
      </c>
    </row>
    <row r="5616" spans="2:8" ht="11.25" customHeight="1" x14ac:dyDescent="0.2">
      <c r="B5616" s="147"/>
      <c r="C5616" s="68"/>
      <c r="D5616" s="293" t="str">
        <f t="shared" si="348"/>
        <v/>
      </c>
      <c r="E5616" s="91" t="str">
        <f t="shared" si="351"/>
        <v/>
      </c>
      <c r="F5616" s="295"/>
      <c r="G5616" s="88" t="str">
        <f t="shared" si="349"/>
        <v/>
      </c>
      <c r="H5616" s="88" t="str">
        <f t="shared" si="350"/>
        <v/>
      </c>
    </row>
    <row r="5617" spans="2:8" ht="11.25" customHeight="1" x14ac:dyDescent="0.2">
      <c r="B5617" s="147"/>
      <c r="C5617" s="68"/>
      <c r="D5617" s="293" t="str">
        <f t="shared" si="348"/>
        <v/>
      </c>
      <c r="E5617" s="91" t="str">
        <f t="shared" si="351"/>
        <v/>
      </c>
      <c r="F5617" s="295"/>
      <c r="G5617" s="88" t="str">
        <f t="shared" si="349"/>
        <v/>
      </c>
      <c r="H5617" s="88" t="str">
        <f t="shared" si="350"/>
        <v/>
      </c>
    </row>
    <row r="5618" spans="2:8" ht="11.25" customHeight="1" x14ac:dyDescent="0.2">
      <c r="B5618" s="147"/>
      <c r="C5618" s="68"/>
      <c r="D5618" s="293" t="str">
        <f t="shared" si="348"/>
        <v/>
      </c>
      <c r="E5618" s="91" t="str">
        <f t="shared" si="351"/>
        <v/>
      </c>
      <c r="F5618" s="295"/>
      <c r="G5618" s="88" t="str">
        <f t="shared" si="349"/>
        <v/>
      </c>
      <c r="H5618" s="88" t="str">
        <f t="shared" si="350"/>
        <v/>
      </c>
    </row>
    <row r="5619" spans="2:8" ht="11.25" customHeight="1" x14ac:dyDescent="0.2">
      <c r="B5619" s="147"/>
      <c r="C5619" s="68"/>
      <c r="D5619" s="293" t="str">
        <f t="shared" si="348"/>
        <v/>
      </c>
      <c r="E5619" s="91" t="str">
        <f t="shared" si="351"/>
        <v/>
      </c>
      <c r="F5619" s="295"/>
      <c r="G5619" s="88" t="str">
        <f t="shared" si="349"/>
        <v/>
      </c>
      <c r="H5619" s="88" t="str">
        <f t="shared" si="350"/>
        <v/>
      </c>
    </row>
    <row r="5620" spans="2:8" ht="11.25" customHeight="1" x14ac:dyDescent="0.2">
      <c r="B5620" s="147"/>
      <c r="C5620" s="68"/>
      <c r="D5620" s="293" t="str">
        <f t="shared" si="348"/>
        <v/>
      </c>
      <c r="E5620" s="91" t="str">
        <f t="shared" si="351"/>
        <v/>
      </c>
      <c r="F5620" s="295"/>
      <c r="G5620" s="88" t="str">
        <f t="shared" si="349"/>
        <v/>
      </c>
      <c r="H5620" s="88" t="str">
        <f t="shared" si="350"/>
        <v/>
      </c>
    </row>
    <row r="5621" spans="2:8" ht="11.25" customHeight="1" x14ac:dyDescent="0.2">
      <c r="B5621" s="147"/>
      <c r="C5621" s="68"/>
      <c r="D5621" s="293" t="str">
        <f t="shared" si="348"/>
        <v/>
      </c>
      <c r="E5621" s="91" t="str">
        <f t="shared" si="351"/>
        <v/>
      </c>
      <c r="F5621" s="295"/>
      <c r="G5621" s="88" t="str">
        <f t="shared" si="349"/>
        <v/>
      </c>
      <c r="H5621" s="88" t="str">
        <f t="shared" si="350"/>
        <v/>
      </c>
    </row>
    <row r="5622" spans="2:8" ht="11.25" customHeight="1" x14ac:dyDescent="0.2">
      <c r="B5622" s="147"/>
      <c r="C5622" s="68"/>
      <c r="D5622" s="293" t="str">
        <f t="shared" si="348"/>
        <v/>
      </c>
      <c r="E5622" s="91" t="str">
        <f t="shared" si="351"/>
        <v/>
      </c>
      <c r="F5622" s="295"/>
      <c r="G5622" s="88" t="str">
        <f t="shared" si="349"/>
        <v/>
      </c>
      <c r="H5622" s="88" t="str">
        <f t="shared" si="350"/>
        <v/>
      </c>
    </row>
    <row r="5623" spans="2:8" ht="11.25" customHeight="1" x14ac:dyDescent="0.2">
      <c r="B5623" s="147"/>
      <c r="C5623" s="68"/>
      <c r="D5623" s="293" t="str">
        <f t="shared" si="348"/>
        <v/>
      </c>
      <c r="E5623" s="91" t="str">
        <f t="shared" si="351"/>
        <v/>
      </c>
      <c r="F5623" s="295"/>
      <c r="G5623" s="88" t="str">
        <f t="shared" si="349"/>
        <v/>
      </c>
      <c r="H5623" s="88" t="str">
        <f t="shared" si="350"/>
        <v/>
      </c>
    </row>
    <row r="5624" spans="2:8" ht="11.25" customHeight="1" x14ac:dyDescent="0.2">
      <c r="B5624" s="147"/>
      <c r="C5624" s="68"/>
      <c r="D5624" s="293" t="str">
        <f t="shared" si="348"/>
        <v/>
      </c>
      <c r="E5624" s="91" t="str">
        <f t="shared" si="351"/>
        <v/>
      </c>
      <c r="F5624" s="295"/>
      <c r="G5624" s="88" t="str">
        <f t="shared" si="349"/>
        <v/>
      </c>
      <c r="H5624" s="88" t="str">
        <f t="shared" si="350"/>
        <v/>
      </c>
    </row>
    <row r="5625" spans="2:8" ht="11.25" customHeight="1" x14ac:dyDescent="0.2">
      <c r="B5625" s="147"/>
      <c r="C5625" s="68"/>
      <c r="D5625" s="293" t="str">
        <f t="shared" si="348"/>
        <v/>
      </c>
      <c r="E5625" s="91" t="str">
        <f t="shared" si="351"/>
        <v/>
      </c>
      <c r="F5625" s="295"/>
      <c r="G5625" s="88" t="str">
        <f t="shared" si="349"/>
        <v/>
      </c>
      <c r="H5625" s="88" t="str">
        <f t="shared" si="350"/>
        <v/>
      </c>
    </row>
    <row r="5626" spans="2:8" ht="11.25" customHeight="1" x14ac:dyDescent="0.2">
      <c r="B5626" s="147"/>
      <c r="C5626" s="68"/>
      <c r="D5626" s="293" t="str">
        <f t="shared" si="348"/>
        <v/>
      </c>
      <c r="E5626" s="91" t="str">
        <f t="shared" si="351"/>
        <v/>
      </c>
      <c r="F5626" s="295"/>
      <c r="G5626" s="88" t="str">
        <f t="shared" si="349"/>
        <v/>
      </c>
      <c r="H5626" s="88" t="str">
        <f t="shared" si="350"/>
        <v/>
      </c>
    </row>
    <row r="5627" spans="2:8" ht="11.25" customHeight="1" x14ac:dyDescent="0.2">
      <c r="B5627" s="147"/>
      <c r="C5627" s="68"/>
      <c r="D5627" s="293" t="str">
        <f t="shared" si="348"/>
        <v/>
      </c>
      <c r="E5627" s="91" t="str">
        <f t="shared" si="351"/>
        <v/>
      </c>
      <c r="F5627" s="295"/>
      <c r="G5627" s="88" t="str">
        <f t="shared" si="349"/>
        <v/>
      </c>
      <c r="H5627" s="88" t="str">
        <f t="shared" si="350"/>
        <v/>
      </c>
    </row>
    <row r="5628" spans="2:8" ht="11.25" customHeight="1" x14ac:dyDescent="0.2">
      <c r="B5628" s="147"/>
      <c r="C5628" s="68"/>
      <c r="D5628" s="293" t="str">
        <f t="shared" si="348"/>
        <v/>
      </c>
      <c r="E5628" s="91" t="str">
        <f t="shared" si="351"/>
        <v/>
      </c>
      <c r="F5628" s="295"/>
      <c r="G5628" s="88" t="str">
        <f t="shared" si="349"/>
        <v/>
      </c>
      <c r="H5628" s="88" t="str">
        <f t="shared" si="350"/>
        <v/>
      </c>
    </row>
    <row r="5629" spans="2:8" ht="11.25" customHeight="1" x14ac:dyDescent="0.2">
      <c r="B5629" s="147"/>
      <c r="C5629" s="68"/>
      <c r="D5629" s="293" t="str">
        <f t="shared" si="348"/>
        <v/>
      </c>
      <c r="E5629" s="91" t="str">
        <f t="shared" si="351"/>
        <v/>
      </c>
      <c r="F5629" s="295"/>
      <c r="G5629" s="88" t="str">
        <f t="shared" si="349"/>
        <v/>
      </c>
      <c r="H5629" s="88" t="str">
        <f t="shared" si="350"/>
        <v/>
      </c>
    </row>
    <row r="5630" spans="2:8" ht="11.25" customHeight="1" x14ac:dyDescent="0.2">
      <c r="B5630" s="147"/>
      <c r="C5630" s="68"/>
      <c r="D5630" s="293" t="str">
        <f t="shared" si="348"/>
        <v/>
      </c>
      <c r="E5630" s="91" t="str">
        <f t="shared" si="351"/>
        <v/>
      </c>
      <c r="F5630" s="295"/>
      <c r="G5630" s="88" t="str">
        <f t="shared" si="349"/>
        <v/>
      </c>
      <c r="H5630" s="88" t="str">
        <f t="shared" si="350"/>
        <v/>
      </c>
    </row>
    <row r="5631" spans="2:8" ht="11.25" customHeight="1" x14ac:dyDescent="0.2">
      <c r="B5631" s="147"/>
      <c r="C5631" s="68"/>
      <c r="D5631" s="293" t="str">
        <f t="shared" si="348"/>
        <v/>
      </c>
      <c r="E5631" s="91" t="str">
        <f t="shared" si="351"/>
        <v/>
      </c>
      <c r="F5631" s="295"/>
      <c r="G5631" s="88" t="str">
        <f t="shared" si="349"/>
        <v/>
      </c>
      <c r="H5631" s="88" t="str">
        <f t="shared" si="350"/>
        <v/>
      </c>
    </row>
    <row r="5632" spans="2:8" ht="11.25" customHeight="1" x14ac:dyDescent="0.2">
      <c r="B5632" s="147"/>
      <c r="C5632" s="68"/>
      <c r="D5632" s="293" t="str">
        <f t="shared" si="348"/>
        <v/>
      </c>
      <c r="E5632" s="91" t="str">
        <f t="shared" si="351"/>
        <v/>
      </c>
      <c r="F5632" s="295"/>
      <c r="G5632" s="88" t="str">
        <f t="shared" si="349"/>
        <v/>
      </c>
      <c r="H5632" s="88" t="str">
        <f t="shared" si="350"/>
        <v/>
      </c>
    </row>
    <row r="5633" spans="2:8" ht="11.25" customHeight="1" x14ac:dyDescent="0.2">
      <c r="B5633" s="147"/>
      <c r="C5633" s="68"/>
      <c r="D5633" s="293" t="str">
        <f t="shared" si="348"/>
        <v/>
      </c>
      <c r="E5633" s="91" t="str">
        <f t="shared" si="351"/>
        <v/>
      </c>
      <c r="F5633" s="295"/>
      <c r="G5633" s="88" t="str">
        <f t="shared" si="349"/>
        <v/>
      </c>
      <c r="H5633" s="88" t="str">
        <f t="shared" si="350"/>
        <v/>
      </c>
    </row>
    <row r="5634" spans="2:8" ht="11.25" customHeight="1" x14ac:dyDescent="0.2">
      <c r="B5634" s="147"/>
      <c r="C5634" s="68"/>
      <c r="D5634" s="293" t="str">
        <f t="shared" si="348"/>
        <v/>
      </c>
      <c r="E5634" s="91" t="str">
        <f t="shared" si="351"/>
        <v/>
      </c>
      <c r="F5634" s="295"/>
      <c r="G5634" s="88" t="str">
        <f t="shared" si="349"/>
        <v/>
      </c>
      <c r="H5634" s="88" t="str">
        <f t="shared" si="350"/>
        <v/>
      </c>
    </row>
    <row r="5635" spans="2:8" ht="11.25" customHeight="1" x14ac:dyDescent="0.2">
      <c r="B5635" s="147"/>
      <c r="C5635" s="68"/>
      <c r="D5635" s="293" t="str">
        <f t="shared" si="348"/>
        <v/>
      </c>
      <c r="E5635" s="91" t="str">
        <f t="shared" si="351"/>
        <v/>
      </c>
      <c r="F5635" s="295"/>
      <c r="G5635" s="88" t="str">
        <f t="shared" si="349"/>
        <v/>
      </c>
      <c r="H5635" s="88" t="str">
        <f t="shared" si="350"/>
        <v/>
      </c>
    </row>
    <row r="5636" spans="2:8" ht="11.25" customHeight="1" x14ac:dyDescent="0.2">
      <c r="B5636" s="147"/>
      <c r="C5636" s="68"/>
      <c r="D5636" s="293" t="str">
        <f t="shared" si="348"/>
        <v/>
      </c>
      <c r="E5636" s="91" t="str">
        <f t="shared" si="351"/>
        <v/>
      </c>
      <c r="F5636" s="295"/>
      <c r="G5636" s="88" t="str">
        <f t="shared" si="349"/>
        <v/>
      </c>
      <c r="H5636" s="88" t="str">
        <f t="shared" si="350"/>
        <v/>
      </c>
    </row>
    <row r="5637" spans="2:8" ht="11.25" customHeight="1" x14ac:dyDescent="0.2">
      <c r="B5637" s="147"/>
      <c r="C5637" s="68"/>
      <c r="D5637" s="293" t="str">
        <f t="shared" si="348"/>
        <v/>
      </c>
      <c r="E5637" s="91" t="str">
        <f t="shared" si="351"/>
        <v/>
      </c>
      <c r="F5637" s="295"/>
      <c r="G5637" s="88" t="str">
        <f t="shared" si="349"/>
        <v/>
      </c>
      <c r="H5637" s="88" t="str">
        <f t="shared" si="350"/>
        <v/>
      </c>
    </row>
    <row r="5638" spans="2:8" ht="11.25" customHeight="1" x14ac:dyDescent="0.2">
      <c r="B5638" s="147"/>
      <c r="C5638" s="68"/>
      <c r="D5638" s="293" t="str">
        <f t="shared" si="348"/>
        <v/>
      </c>
      <c r="E5638" s="91" t="str">
        <f t="shared" si="351"/>
        <v/>
      </c>
      <c r="F5638" s="295"/>
      <c r="G5638" s="88" t="str">
        <f t="shared" si="349"/>
        <v/>
      </c>
      <c r="H5638" s="88" t="str">
        <f t="shared" si="350"/>
        <v/>
      </c>
    </row>
    <row r="5639" spans="2:8" ht="11.25" customHeight="1" x14ac:dyDescent="0.2">
      <c r="B5639" s="147"/>
      <c r="C5639" s="68"/>
      <c r="D5639" s="293" t="str">
        <f t="shared" si="348"/>
        <v/>
      </c>
      <c r="E5639" s="91" t="str">
        <f t="shared" si="351"/>
        <v/>
      </c>
      <c r="F5639" s="295"/>
      <c r="G5639" s="88" t="str">
        <f t="shared" si="349"/>
        <v/>
      </c>
      <c r="H5639" s="88" t="str">
        <f t="shared" si="350"/>
        <v/>
      </c>
    </row>
    <row r="5640" spans="2:8" ht="11.25" customHeight="1" x14ac:dyDescent="0.2">
      <c r="B5640" s="147"/>
      <c r="C5640" s="68"/>
      <c r="D5640" s="293" t="str">
        <f t="shared" si="348"/>
        <v/>
      </c>
      <c r="E5640" s="91" t="str">
        <f t="shared" si="351"/>
        <v/>
      </c>
      <c r="F5640" s="295"/>
      <c r="G5640" s="88" t="str">
        <f t="shared" si="349"/>
        <v/>
      </c>
      <c r="H5640" s="88" t="str">
        <f t="shared" si="350"/>
        <v/>
      </c>
    </row>
    <row r="5641" spans="2:8" ht="11.25" customHeight="1" x14ac:dyDescent="0.2">
      <c r="B5641" s="147"/>
      <c r="C5641" s="68"/>
      <c r="D5641" s="293" t="str">
        <f t="shared" si="348"/>
        <v/>
      </c>
      <c r="E5641" s="91" t="str">
        <f t="shared" si="351"/>
        <v/>
      </c>
      <c r="F5641" s="295"/>
      <c r="G5641" s="88" t="str">
        <f t="shared" si="349"/>
        <v/>
      </c>
      <c r="H5641" s="88" t="str">
        <f t="shared" si="350"/>
        <v/>
      </c>
    </row>
    <row r="5642" spans="2:8" ht="11.25" customHeight="1" x14ac:dyDescent="0.2">
      <c r="B5642" s="147"/>
      <c r="C5642" s="68"/>
      <c r="D5642" s="293" t="str">
        <f t="shared" si="348"/>
        <v/>
      </c>
      <c r="E5642" s="91" t="str">
        <f t="shared" si="351"/>
        <v/>
      </c>
      <c r="F5642" s="295"/>
      <c r="G5642" s="88" t="str">
        <f t="shared" si="349"/>
        <v/>
      </c>
      <c r="H5642" s="88" t="str">
        <f t="shared" si="350"/>
        <v/>
      </c>
    </row>
    <row r="5643" spans="2:8" ht="11.25" customHeight="1" x14ac:dyDescent="0.2">
      <c r="B5643" s="147"/>
      <c r="C5643" s="68"/>
      <c r="D5643" s="293" t="str">
        <f t="shared" si="348"/>
        <v/>
      </c>
      <c r="E5643" s="91" t="str">
        <f t="shared" si="351"/>
        <v/>
      </c>
      <c r="F5643" s="295"/>
      <c r="G5643" s="88" t="str">
        <f t="shared" si="349"/>
        <v/>
      </c>
      <c r="H5643" s="88" t="str">
        <f t="shared" si="350"/>
        <v/>
      </c>
    </row>
    <row r="5644" spans="2:8" ht="11.25" customHeight="1" x14ac:dyDescent="0.2">
      <c r="B5644" s="147"/>
      <c r="C5644" s="68"/>
      <c r="D5644" s="293" t="str">
        <f t="shared" si="348"/>
        <v/>
      </c>
      <c r="E5644" s="91" t="str">
        <f t="shared" si="351"/>
        <v/>
      </c>
      <c r="F5644" s="295"/>
      <c r="G5644" s="88" t="str">
        <f t="shared" si="349"/>
        <v/>
      </c>
      <c r="H5644" s="88" t="str">
        <f t="shared" si="350"/>
        <v/>
      </c>
    </row>
    <row r="5645" spans="2:8" ht="11.25" customHeight="1" x14ac:dyDescent="0.2">
      <c r="B5645" s="147"/>
      <c r="C5645" s="68"/>
      <c r="D5645" s="293" t="str">
        <f t="shared" si="348"/>
        <v/>
      </c>
      <c r="E5645" s="91" t="str">
        <f t="shared" si="351"/>
        <v/>
      </c>
      <c r="F5645" s="295"/>
      <c r="G5645" s="88" t="str">
        <f t="shared" si="349"/>
        <v/>
      </c>
      <c r="H5645" s="88" t="str">
        <f t="shared" si="350"/>
        <v/>
      </c>
    </row>
    <row r="5646" spans="2:8" ht="11.25" customHeight="1" x14ac:dyDescent="0.2">
      <c r="B5646" s="147"/>
      <c r="C5646" s="68"/>
      <c r="D5646" s="293" t="str">
        <f t="shared" si="348"/>
        <v/>
      </c>
      <c r="E5646" s="91" t="str">
        <f t="shared" si="351"/>
        <v/>
      </c>
      <c r="F5646" s="295"/>
      <c r="G5646" s="88" t="str">
        <f t="shared" si="349"/>
        <v/>
      </c>
      <c r="H5646" s="88" t="str">
        <f t="shared" si="350"/>
        <v/>
      </c>
    </row>
    <row r="5647" spans="2:8" ht="11.25" customHeight="1" x14ac:dyDescent="0.2">
      <c r="B5647" s="147"/>
      <c r="C5647" s="68"/>
      <c r="D5647" s="293" t="str">
        <f t="shared" si="348"/>
        <v/>
      </c>
      <c r="E5647" s="91" t="str">
        <f t="shared" si="351"/>
        <v/>
      </c>
      <c r="F5647" s="295"/>
      <c r="G5647" s="88" t="str">
        <f t="shared" si="349"/>
        <v/>
      </c>
      <c r="H5647" s="88" t="str">
        <f t="shared" si="350"/>
        <v/>
      </c>
    </row>
    <row r="5648" spans="2:8" ht="11.25" customHeight="1" x14ac:dyDescent="0.2">
      <c r="B5648" s="147"/>
      <c r="C5648" s="68"/>
      <c r="D5648" s="293" t="str">
        <f t="shared" si="348"/>
        <v/>
      </c>
      <c r="E5648" s="91" t="str">
        <f t="shared" si="351"/>
        <v/>
      </c>
      <c r="F5648" s="295"/>
      <c r="G5648" s="88" t="str">
        <f t="shared" si="349"/>
        <v/>
      </c>
      <c r="H5648" s="88" t="str">
        <f t="shared" si="350"/>
        <v/>
      </c>
    </row>
    <row r="5649" spans="2:8" ht="11.25" customHeight="1" x14ac:dyDescent="0.2">
      <c r="B5649" s="147"/>
      <c r="C5649" s="68"/>
      <c r="D5649" s="293" t="str">
        <f t="shared" si="348"/>
        <v/>
      </c>
      <c r="E5649" s="91" t="str">
        <f t="shared" si="351"/>
        <v/>
      </c>
      <c r="F5649" s="295"/>
      <c r="G5649" s="88" t="str">
        <f t="shared" si="349"/>
        <v/>
      </c>
      <c r="H5649" s="88" t="str">
        <f t="shared" si="350"/>
        <v/>
      </c>
    </row>
    <row r="5650" spans="2:8" ht="11.25" customHeight="1" x14ac:dyDescent="0.2">
      <c r="B5650" s="147"/>
      <c r="C5650" s="68"/>
      <c r="D5650" s="293" t="str">
        <f t="shared" si="348"/>
        <v/>
      </c>
      <c r="E5650" s="91" t="str">
        <f t="shared" si="351"/>
        <v/>
      </c>
      <c r="F5650" s="295"/>
      <c r="G5650" s="88" t="str">
        <f t="shared" si="349"/>
        <v/>
      </c>
      <c r="H5650" s="88" t="str">
        <f t="shared" si="350"/>
        <v/>
      </c>
    </row>
    <row r="5651" spans="2:8" ht="11.25" customHeight="1" x14ac:dyDescent="0.2">
      <c r="B5651" s="147"/>
      <c r="C5651" s="68"/>
      <c r="D5651" s="293" t="str">
        <f t="shared" si="348"/>
        <v/>
      </c>
      <c r="E5651" s="91" t="str">
        <f t="shared" si="351"/>
        <v/>
      </c>
      <c r="F5651" s="295"/>
      <c r="G5651" s="88" t="str">
        <f t="shared" si="349"/>
        <v/>
      </c>
      <c r="H5651" s="88" t="str">
        <f t="shared" si="350"/>
        <v/>
      </c>
    </row>
    <row r="5652" spans="2:8" ht="11.25" customHeight="1" x14ac:dyDescent="0.2">
      <c r="B5652" s="147"/>
      <c r="C5652" s="68"/>
      <c r="D5652" s="293" t="str">
        <f t="shared" si="348"/>
        <v/>
      </c>
      <c r="E5652" s="91" t="str">
        <f t="shared" si="351"/>
        <v/>
      </c>
      <c r="F5652" s="295"/>
      <c r="G5652" s="88" t="str">
        <f t="shared" si="349"/>
        <v/>
      </c>
      <c r="H5652" s="88" t="str">
        <f t="shared" si="350"/>
        <v/>
      </c>
    </row>
    <row r="5653" spans="2:8" ht="11.25" customHeight="1" x14ac:dyDescent="0.2">
      <c r="B5653" s="147"/>
      <c r="C5653" s="68"/>
      <c r="D5653" s="293" t="str">
        <f t="shared" si="348"/>
        <v/>
      </c>
      <c r="E5653" s="91" t="str">
        <f t="shared" si="351"/>
        <v/>
      </c>
      <c r="F5653" s="295"/>
      <c r="G5653" s="88" t="str">
        <f t="shared" si="349"/>
        <v/>
      </c>
      <c r="H5653" s="88" t="str">
        <f t="shared" si="350"/>
        <v/>
      </c>
    </row>
    <row r="5654" spans="2:8" ht="11.25" customHeight="1" x14ac:dyDescent="0.2">
      <c r="B5654" s="147"/>
      <c r="C5654" s="68"/>
      <c r="D5654" s="293" t="str">
        <f t="shared" si="348"/>
        <v/>
      </c>
      <c r="E5654" s="91" t="str">
        <f t="shared" si="351"/>
        <v/>
      </c>
      <c r="F5654" s="295"/>
      <c r="G5654" s="88" t="str">
        <f t="shared" si="349"/>
        <v/>
      </c>
      <c r="H5654" s="88" t="str">
        <f t="shared" si="350"/>
        <v/>
      </c>
    </row>
    <row r="5655" spans="2:8" ht="11.25" customHeight="1" x14ac:dyDescent="0.2">
      <c r="B5655" s="147"/>
      <c r="C5655" s="68"/>
      <c r="D5655" s="293" t="str">
        <f t="shared" si="348"/>
        <v/>
      </c>
      <c r="E5655" s="91" t="str">
        <f t="shared" si="351"/>
        <v/>
      </c>
      <c r="F5655" s="295"/>
      <c r="G5655" s="88" t="str">
        <f t="shared" si="349"/>
        <v/>
      </c>
      <c r="H5655" s="88" t="str">
        <f t="shared" si="350"/>
        <v/>
      </c>
    </row>
    <row r="5656" spans="2:8" ht="11.25" customHeight="1" x14ac:dyDescent="0.2">
      <c r="B5656" s="147"/>
      <c r="C5656" s="68"/>
      <c r="D5656" s="293" t="str">
        <f t="shared" ref="D5656:D5719" si="352">IF($B5656="","","SP_LASTSALEPRICE")</f>
        <v/>
      </c>
      <c r="E5656" s="91" t="str">
        <f t="shared" si="351"/>
        <v/>
      </c>
      <c r="F5656" s="295"/>
      <c r="G5656" s="88" t="str">
        <f t="shared" ref="G5656:G5719" si="353">IF(OR($C5656="",$C5657=""),"",IFERROR((C5656/C5657-1)*100,0))</f>
        <v/>
      </c>
      <c r="H5656" s="88" t="str">
        <f t="shared" ref="H5656:H5719" si="354">IF(OR($F5656="",$F5657=""),"",IFERROR((F5656/F5657-1)*100,0))</f>
        <v/>
      </c>
    </row>
    <row r="5657" spans="2:8" ht="11.25" customHeight="1" x14ac:dyDescent="0.2">
      <c r="B5657" s="147"/>
      <c r="C5657" s="68"/>
      <c r="D5657" s="293" t="str">
        <f t="shared" si="352"/>
        <v/>
      </c>
      <c r="E5657" s="91" t="str">
        <f t="shared" ref="E5657:E5720" si="355">IF($B5657="","",IF(WEEKDAY($B5657,11)=6,$B5657-1,IF(WEEKDAY($B5657,11)=7,$B5657-2,$B5657)))</f>
        <v/>
      </c>
      <c r="F5657" s="295"/>
      <c r="G5657" s="88" t="str">
        <f t="shared" si="353"/>
        <v/>
      </c>
      <c r="H5657" s="88" t="str">
        <f t="shared" si="354"/>
        <v/>
      </c>
    </row>
    <row r="5658" spans="2:8" ht="11.25" customHeight="1" x14ac:dyDescent="0.2">
      <c r="B5658" s="147"/>
      <c r="C5658" s="68"/>
      <c r="D5658" s="293" t="str">
        <f t="shared" si="352"/>
        <v/>
      </c>
      <c r="E5658" s="91" t="str">
        <f t="shared" si="355"/>
        <v/>
      </c>
      <c r="F5658" s="295"/>
      <c r="G5658" s="88" t="str">
        <f t="shared" si="353"/>
        <v/>
      </c>
      <c r="H5658" s="88" t="str">
        <f t="shared" si="354"/>
        <v/>
      </c>
    </row>
    <row r="5659" spans="2:8" ht="11.25" customHeight="1" x14ac:dyDescent="0.2">
      <c r="B5659" s="147"/>
      <c r="C5659" s="68"/>
      <c r="D5659" s="293" t="str">
        <f t="shared" si="352"/>
        <v/>
      </c>
      <c r="E5659" s="91" t="str">
        <f t="shared" si="355"/>
        <v/>
      </c>
      <c r="F5659" s="295"/>
      <c r="G5659" s="88" t="str">
        <f t="shared" si="353"/>
        <v/>
      </c>
      <c r="H5659" s="88" t="str">
        <f t="shared" si="354"/>
        <v/>
      </c>
    </row>
    <row r="5660" spans="2:8" ht="11.25" customHeight="1" x14ac:dyDescent="0.2">
      <c r="B5660" s="147"/>
      <c r="C5660" s="68"/>
      <c r="D5660" s="293" t="str">
        <f t="shared" si="352"/>
        <v/>
      </c>
      <c r="E5660" s="91" t="str">
        <f t="shared" si="355"/>
        <v/>
      </c>
      <c r="F5660" s="295"/>
      <c r="G5660" s="88" t="str">
        <f t="shared" si="353"/>
        <v/>
      </c>
      <c r="H5660" s="88" t="str">
        <f t="shared" si="354"/>
        <v/>
      </c>
    </row>
    <row r="5661" spans="2:8" ht="11.25" customHeight="1" x14ac:dyDescent="0.2">
      <c r="B5661" s="147"/>
      <c r="C5661" s="68"/>
      <c r="D5661" s="293" t="str">
        <f t="shared" si="352"/>
        <v/>
      </c>
      <c r="E5661" s="91" t="str">
        <f t="shared" si="355"/>
        <v/>
      </c>
      <c r="F5661" s="295"/>
      <c r="G5661" s="88" t="str">
        <f t="shared" si="353"/>
        <v/>
      </c>
      <c r="H5661" s="88" t="str">
        <f t="shared" si="354"/>
        <v/>
      </c>
    </row>
    <row r="5662" spans="2:8" ht="11.25" customHeight="1" x14ac:dyDescent="0.2">
      <c r="B5662" s="147"/>
      <c r="C5662" s="68"/>
      <c r="D5662" s="293" t="str">
        <f t="shared" si="352"/>
        <v/>
      </c>
      <c r="E5662" s="91" t="str">
        <f t="shared" si="355"/>
        <v/>
      </c>
      <c r="F5662" s="295"/>
      <c r="G5662" s="88" t="str">
        <f t="shared" si="353"/>
        <v/>
      </c>
      <c r="H5662" s="88" t="str">
        <f t="shared" si="354"/>
        <v/>
      </c>
    </row>
    <row r="5663" spans="2:8" ht="11.25" customHeight="1" x14ac:dyDescent="0.2">
      <c r="B5663" s="147"/>
      <c r="C5663" s="68"/>
      <c r="D5663" s="293" t="str">
        <f t="shared" si="352"/>
        <v/>
      </c>
      <c r="E5663" s="91" t="str">
        <f t="shared" si="355"/>
        <v/>
      </c>
      <c r="F5663" s="295"/>
      <c r="G5663" s="88" t="str">
        <f t="shared" si="353"/>
        <v/>
      </c>
      <c r="H5663" s="88" t="str">
        <f t="shared" si="354"/>
        <v/>
      </c>
    </row>
    <row r="5664" spans="2:8" ht="11.25" customHeight="1" x14ac:dyDescent="0.2">
      <c r="B5664" s="147"/>
      <c r="C5664" s="68"/>
      <c r="D5664" s="293" t="str">
        <f t="shared" si="352"/>
        <v/>
      </c>
      <c r="E5664" s="91" t="str">
        <f t="shared" si="355"/>
        <v/>
      </c>
      <c r="F5664" s="295"/>
      <c r="G5664" s="88" t="str">
        <f t="shared" si="353"/>
        <v/>
      </c>
      <c r="H5664" s="88" t="str">
        <f t="shared" si="354"/>
        <v/>
      </c>
    </row>
    <row r="5665" spans="2:8" ht="11.25" customHeight="1" x14ac:dyDescent="0.2">
      <c r="B5665" s="147"/>
      <c r="C5665" s="68"/>
      <c r="D5665" s="293" t="str">
        <f t="shared" si="352"/>
        <v/>
      </c>
      <c r="E5665" s="91" t="str">
        <f t="shared" si="355"/>
        <v/>
      </c>
      <c r="F5665" s="295"/>
      <c r="G5665" s="88" t="str">
        <f t="shared" si="353"/>
        <v/>
      </c>
      <c r="H5665" s="88" t="str">
        <f t="shared" si="354"/>
        <v/>
      </c>
    </row>
    <row r="5666" spans="2:8" ht="11.25" customHeight="1" x14ac:dyDescent="0.2">
      <c r="B5666" s="147"/>
      <c r="C5666" s="68"/>
      <c r="D5666" s="293" t="str">
        <f t="shared" si="352"/>
        <v/>
      </c>
      <c r="E5666" s="91" t="str">
        <f t="shared" si="355"/>
        <v/>
      </c>
      <c r="F5666" s="295"/>
      <c r="G5666" s="88" t="str">
        <f t="shared" si="353"/>
        <v/>
      </c>
      <c r="H5666" s="88" t="str">
        <f t="shared" si="354"/>
        <v/>
      </c>
    </row>
    <row r="5667" spans="2:8" ht="11.25" customHeight="1" x14ac:dyDescent="0.2">
      <c r="B5667" s="147"/>
      <c r="C5667" s="68"/>
      <c r="D5667" s="293" t="str">
        <f t="shared" si="352"/>
        <v/>
      </c>
      <c r="E5667" s="91" t="str">
        <f t="shared" si="355"/>
        <v/>
      </c>
      <c r="F5667" s="295"/>
      <c r="G5667" s="88" t="str">
        <f t="shared" si="353"/>
        <v/>
      </c>
      <c r="H5667" s="88" t="str">
        <f t="shared" si="354"/>
        <v/>
      </c>
    </row>
    <row r="5668" spans="2:8" ht="11.25" customHeight="1" x14ac:dyDescent="0.2">
      <c r="B5668" s="147"/>
      <c r="C5668" s="68"/>
      <c r="D5668" s="293" t="str">
        <f t="shared" si="352"/>
        <v/>
      </c>
      <c r="E5668" s="91" t="str">
        <f t="shared" si="355"/>
        <v/>
      </c>
      <c r="F5668" s="295"/>
      <c r="G5668" s="88" t="str">
        <f t="shared" si="353"/>
        <v/>
      </c>
      <c r="H5668" s="88" t="str">
        <f t="shared" si="354"/>
        <v/>
      </c>
    </row>
    <row r="5669" spans="2:8" ht="11.25" customHeight="1" x14ac:dyDescent="0.2">
      <c r="B5669" s="147"/>
      <c r="C5669" s="68"/>
      <c r="D5669" s="293" t="str">
        <f t="shared" si="352"/>
        <v/>
      </c>
      <c r="E5669" s="91" t="str">
        <f t="shared" si="355"/>
        <v/>
      </c>
      <c r="F5669" s="295"/>
      <c r="G5669" s="88" t="str">
        <f t="shared" si="353"/>
        <v/>
      </c>
      <c r="H5669" s="88" t="str">
        <f t="shared" si="354"/>
        <v/>
      </c>
    </row>
    <row r="5670" spans="2:8" ht="11.25" customHeight="1" x14ac:dyDescent="0.2">
      <c r="B5670" s="147"/>
      <c r="C5670" s="68"/>
      <c r="D5670" s="293" t="str">
        <f t="shared" si="352"/>
        <v/>
      </c>
      <c r="E5670" s="91" t="str">
        <f t="shared" si="355"/>
        <v/>
      </c>
      <c r="F5670" s="295"/>
      <c r="G5670" s="88" t="str">
        <f t="shared" si="353"/>
        <v/>
      </c>
      <c r="H5670" s="88" t="str">
        <f t="shared" si="354"/>
        <v/>
      </c>
    </row>
    <row r="5671" spans="2:8" ht="11.25" customHeight="1" x14ac:dyDescent="0.2">
      <c r="B5671" s="147"/>
      <c r="C5671" s="68"/>
      <c r="D5671" s="293" t="str">
        <f t="shared" si="352"/>
        <v/>
      </c>
      <c r="E5671" s="91" t="str">
        <f t="shared" si="355"/>
        <v/>
      </c>
      <c r="F5671" s="295"/>
      <c r="G5671" s="88" t="str">
        <f t="shared" si="353"/>
        <v/>
      </c>
      <c r="H5671" s="88" t="str">
        <f t="shared" si="354"/>
        <v/>
      </c>
    </row>
    <row r="5672" spans="2:8" ht="11.25" customHeight="1" x14ac:dyDescent="0.2">
      <c r="B5672" s="147"/>
      <c r="C5672" s="68"/>
      <c r="D5672" s="293" t="str">
        <f t="shared" si="352"/>
        <v/>
      </c>
      <c r="E5672" s="91" t="str">
        <f t="shared" si="355"/>
        <v/>
      </c>
      <c r="F5672" s="295"/>
      <c r="G5672" s="88" t="str">
        <f t="shared" si="353"/>
        <v/>
      </c>
      <c r="H5672" s="88" t="str">
        <f t="shared" si="354"/>
        <v/>
      </c>
    </row>
    <row r="5673" spans="2:8" ht="11.25" customHeight="1" x14ac:dyDescent="0.2">
      <c r="B5673" s="147"/>
      <c r="C5673" s="68"/>
      <c r="D5673" s="293" t="str">
        <f t="shared" si="352"/>
        <v/>
      </c>
      <c r="E5673" s="91" t="str">
        <f t="shared" si="355"/>
        <v/>
      </c>
      <c r="F5673" s="295"/>
      <c r="G5673" s="88" t="str">
        <f t="shared" si="353"/>
        <v/>
      </c>
      <c r="H5673" s="88" t="str">
        <f t="shared" si="354"/>
        <v/>
      </c>
    </row>
    <row r="5674" spans="2:8" ht="11.25" customHeight="1" x14ac:dyDescent="0.2">
      <c r="B5674" s="147"/>
      <c r="C5674" s="68"/>
      <c r="D5674" s="293" t="str">
        <f t="shared" si="352"/>
        <v/>
      </c>
      <c r="E5674" s="91" t="str">
        <f t="shared" si="355"/>
        <v/>
      </c>
      <c r="F5674" s="295"/>
      <c r="G5674" s="88" t="str">
        <f t="shared" si="353"/>
        <v/>
      </c>
      <c r="H5674" s="88" t="str">
        <f t="shared" si="354"/>
        <v/>
      </c>
    </row>
    <row r="5675" spans="2:8" ht="11.25" customHeight="1" x14ac:dyDescent="0.2">
      <c r="B5675" s="147"/>
      <c r="C5675" s="68"/>
      <c r="D5675" s="293" t="str">
        <f t="shared" si="352"/>
        <v/>
      </c>
      <c r="E5675" s="91" t="str">
        <f t="shared" si="355"/>
        <v/>
      </c>
      <c r="F5675" s="295"/>
      <c r="G5675" s="88" t="str">
        <f t="shared" si="353"/>
        <v/>
      </c>
      <c r="H5675" s="88" t="str">
        <f t="shared" si="354"/>
        <v/>
      </c>
    </row>
    <row r="5676" spans="2:8" ht="11.25" customHeight="1" x14ac:dyDescent="0.2">
      <c r="B5676" s="147"/>
      <c r="C5676" s="68"/>
      <c r="D5676" s="293" t="str">
        <f t="shared" si="352"/>
        <v/>
      </c>
      <c r="E5676" s="91" t="str">
        <f t="shared" si="355"/>
        <v/>
      </c>
      <c r="F5676" s="295"/>
      <c r="G5676" s="88" t="str">
        <f t="shared" si="353"/>
        <v/>
      </c>
      <c r="H5676" s="88" t="str">
        <f t="shared" si="354"/>
        <v/>
      </c>
    </row>
    <row r="5677" spans="2:8" ht="11.25" customHeight="1" x14ac:dyDescent="0.2">
      <c r="B5677" s="147"/>
      <c r="C5677" s="68"/>
      <c r="D5677" s="293" t="str">
        <f t="shared" si="352"/>
        <v/>
      </c>
      <c r="E5677" s="91" t="str">
        <f t="shared" si="355"/>
        <v/>
      </c>
      <c r="F5677" s="295"/>
      <c r="G5677" s="88" t="str">
        <f t="shared" si="353"/>
        <v/>
      </c>
      <c r="H5677" s="88" t="str">
        <f t="shared" si="354"/>
        <v/>
      </c>
    </row>
    <row r="5678" spans="2:8" ht="11.25" customHeight="1" x14ac:dyDescent="0.2">
      <c r="B5678" s="147"/>
      <c r="C5678" s="68"/>
      <c r="D5678" s="293" t="str">
        <f t="shared" si="352"/>
        <v/>
      </c>
      <c r="E5678" s="91" t="str">
        <f t="shared" si="355"/>
        <v/>
      </c>
      <c r="F5678" s="295"/>
      <c r="G5678" s="88" t="str">
        <f t="shared" si="353"/>
        <v/>
      </c>
      <c r="H5678" s="88" t="str">
        <f t="shared" si="354"/>
        <v/>
      </c>
    </row>
    <row r="5679" spans="2:8" ht="11.25" customHeight="1" x14ac:dyDescent="0.2">
      <c r="B5679" s="147"/>
      <c r="C5679" s="68"/>
      <c r="D5679" s="293" t="str">
        <f t="shared" si="352"/>
        <v/>
      </c>
      <c r="E5679" s="91" t="str">
        <f t="shared" si="355"/>
        <v/>
      </c>
      <c r="F5679" s="295"/>
      <c r="G5679" s="88" t="str">
        <f t="shared" si="353"/>
        <v/>
      </c>
      <c r="H5679" s="88" t="str">
        <f t="shared" si="354"/>
        <v/>
      </c>
    </row>
    <row r="5680" spans="2:8" ht="11.25" customHeight="1" x14ac:dyDescent="0.2">
      <c r="B5680" s="147"/>
      <c r="C5680" s="68"/>
      <c r="D5680" s="293" t="str">
        <f t="shared" si="352"/>
        <v/>
      </c>
      <c r="E5680" s="91" t="str">
        <f t="shared" si="355"/>
        <v/>
      </c>
      <c r="F5680" s="295"/>
      <c r="G5680" s="88" t="str">
        <f t="shared" si="353"/>
        <v/>
      </c>
      <c r="H5680" s="88" t="str">
        <f t="shared" si="354"/>
        <v/>
      </c>
    </row>
    <row r="5681" spans="2:8" ht="11.25" customHeight="1" x14ac:dyDescent="0.2">
      <c r="B5681" s="147"/>
      <c r="C5681" s="68"/>
      <c r="D5681" s="293" t="str">
        <f t="shared" si="352"/>
        <v/>
      </c>
      <c r="E5681" s="91" t="str">
        <f t="shared" si="355"/>
        <v/>
      </c>
      <c r="F5681" s="295"/>
      <c r="G5681" s="88" t="str">
        <f t="shared" si="353"/>
        <v/>
      </c>
      <c r="H5681" s="88" t="str">
        <f t="shared" si="354"/>
        <v/>
      </c>
    </row>
    <row r="5682" spans="2:8" ht="11.25" customHeight="1" x14ac:dyDescent="0.2">
      <c r="B5682" s="147"/>
      <c r="C5682" s="68"/>
      <c r="D5682" s="293" t="str">
        <f t="shared" si="352"/>
        <v/>
      </c>
      <c r="E5682" s="91" t="str">
        <f t="shared" si="355"/>
        <v/>
      </c>
      <c r="F5682" s="295"/>
      <c r="G5682" s="88" t="str">
        <f t="shared" si="353"/>
        <v/>
      </c>
      <c r="H5682" s="88" t="str">
        <f t="shared" si="354"/>
        <v/>
      </c>
    </row>
    <row r="5683" spans="2:8" ht="11.25" customHeight="1" x14ac:dyDescent="0.2">
      <c r="B5683" s="147"/>
      <c r="C5683" s="68"/>
      <c r="D5683" s="293" t="str">
        <f t="shared" si="352"/>
        <v/>
      </c>
      <c r="E5683" s="91" t="str">
        <f t="shared" si="355"/>
        <v/>
      </c>
      <c r="F5683" s="295"/>
      <c r="G5683" s="88" t="str">
        <f t="shared" si="353"/>
        <v/>
      </c>
      <c r="H5683" s="88" t="str">
        <f t="shared" si="354"/>
        <v/>
      </c>
    </row>
    <row r="5684" spans="2:8" ht="11.25" customHeight="1" x14ac:dyDescent="0.2">
      <c r="B5684" s="147"/>
      <c r="C5684" s="68"/>
      <c r="D5684" s="293" t="str">
        <f t="shared" si="352"/>
        <v/>
      </c>
      <c r="E5684" s="91" t="str">
        <f t="shared" si="355"/>
        <v/>
      </c>
      <c r="F5684" s="295"/>
      <c r="G5684" s="88" t="str">
        <f t="shared" si="353"/>
        <v/>
      </c>
      <c r="H5684" s="88" t="str">
        <f t="shared" si="354"/>
        <v/>
      </c>
    </row>
    <row r="5685" spans="2:8" ht="11.25" customHeight="1" x14ac:dyDescent="0.2">
      <c r="B5685" s="147"/>
      <c r="C5685" s="68"/>
      <c r="D5685" s="293" t="str">
        <f t="shared" si="352"/>
        <v/>
      </c>
      <c r="E5685" s="91" t="str">
        <f t="shared" si="355"/>
        <v/>
      </c>
      <c r="F5685" s="295"/>
      <c r="G5685" s="88" t="str">
        <f t="shared" si="353"/>
        <v/>
      </c>
      <c r="H5685" s="88" t="str">
        <f t="shared" si="354"/>
        <v/>
      </c>
    </row>
    <row r="5686" spans="2:8" ht="11.25" customHeight="1" x14ac:dyDescent="0.2">
      <c r="B5686" s="147"/>
      <c r="C5686" s="68"/>
      <c r="D5686" s="293" t="str">
        <f t="shared" si="352"/>
        <v/>
      </c>
      <c r="E5686" s="91" t="str">
        <f t="shared" si="355"/>
        <v/>
      </c>
      <c r="F5686" s="295"/>
      <c r="G5686" s="88" t="str">
        <f t="shared" si="353"/>
        <v/>
      </c>
      <c r="H5686" s="88" t="str">
        <f t="shared" si="354"/>
        <v/>
      </c>
    </row>
    <row r="5687" spans="2:8" ht="11.25" customHeight="1" x14ac:dyDescent="0.2">
      <c r="B5687" s="147"/>
      <c r="C5687" s="68"/>
      <c r="D5687" s="293" t="str">
        <f t="shared" si="352"/>
        <v/>
      </c>
      <c r="E5687" s="91" t="str">
        <f t="shared" si="355"/>
        <v/>
      </c>
      <c r="F5687" s="295"/>
      <c r="G5687" s="88" t="str">
        <f t="shared" si="353"/>
        <v/>
      </c>
      <c r="H5687" s="88" t="str">
        <f t="shared" si="354"/>
        <v/>
      </c>
    </row>
    <row r="5688" spans="2:8" ht="11.25" customHeight="1" x14ac:dyDescent="0.2">
      <c r="B5688" s="147"/>
      <c r="C5688" s="68"/>
      <c r="D5688" s="293" t="str">
        <f t="shared" si="352"/>
        <v/>
      </c>
      <c r="E5688" s="91" t="str">
        <f t="shared" si="355"/>
        <v/>
      </c>
      <c r="F5688" s="295"/>
      <c r="G5688" s="88" t="str">
        <f t="shared" si="353"/>
        <v/>
      </c>
      <c r="H5688" s="88" t="str">
        <f t="shared" si="354"/>
        <v/>
      </c>
    </row>
    <row r="5689" spans="2:8" ht="11.25" customHeight="1" x14ac:dyDescent="0.2">
      <c r="B5689" s="147"/>
      <c r="C5689" s="68"/>
      <c r="D5689" s="293" t="str">
        <f t="shared" si="352"/>
        <v/>
      </c>
      <c r="E5689" s="91" t="str">
        <f t="shared" si="355"/>
        <v/>
      </c>
      <c r="F5689" s="295"/>
      <c r="G5689" s="88" t="str">
        <f t="shared" si="353"/>
        <v/>
      </c>
      <c r="H5689" s="88" t="str">
        <f t="shared" si="354"/>
        <v/>
      </c>
    </row>
    <row r="5690" spans="2:8" ht="11.25" customHeight="1" x14ac:dyDescent="0.2">
      <c r="B5690" s="147"/>
      <c r="C5690" s="68"/>
      <c r="D5690" s="293" t="str">
        <f t="shared" si="352"/>
        <v/>
      </c>
      <c r="E5690" s="91" t="str">
        <f t="shared" si="355"/>
        <v/>
      </c>
      <c r="F5690" s="295"/>
      <c r="G5690" s="88" t="str">
        <f t="shared" si="353"/>
        <v/>
      </c>
      <c r="H5690" s="88" t="str">
        <f t="shared" si="354"/>
        <v/>
      </c>
    </row>
    <row r="5691" spans="2:8" ht="11.25" customHeight="1" x14ac:dyDescent="0.2">
      <c r="B5691" s="147"/>
      <c r="C5691" s="68"/>
      <c r="D5691" s="293" t="str">
        <f t="shared" si="352"/>
        <v/>
      </c>
      <c r="E5691" s="91" t="str">
        <f t="shared" si="355"/>
        <v/>
      </c>
      <c r="F5691" s="295"/>
      <c r="G5691" s="88" t="str">
        <f t="shared" si="353"/>
        <v/>
      </c>
      <c r="H5691" s="88" t="str">
        <f t="shared" si="354"/>
        <v/>
      </c>
    </row>
    <row r="5692" spans="2:8" ht="11.25" customHeight="1" x14ac:dyDescent="0.2">
      <c r="B5692" s="147"/>
      <c r="C5692" s="68"/>
      <c r="D5692" s="293" t="str">
        <f t="shared" si="352"/>
        <v/>
      </c>
      <c r="E5692" s="91" t="str">
        <f t="shared" si="355"/>
        <v/>
      </c>
      <c r="F5692" s="295"/>
      <c r="G5692" s="88" t="str">
        <f t="shared" si="353"/>
        <v/>
      </c>
      <c r="H5692" s="88" t="str">
        <f t="shared" si="354"/>
        <v/>
      </c>
    </row>
    <row r="5693" spans="2:8" ht="11.25" customHeight="1" x14ac:dyDescent="0.2">
      <c r="B5693" s="147"/>
      <c r="C5693" s="68"/>
      <c r="D5693" s="293" t="str">
        <f t="shared" si="352"/>
        <v/>
      </c>
      <c r="E5693" s="91" t="str">
        <f t="shared" si="355"/>
        <v/>
      </c>
      <c r="F5693" s="295"/>
      <c r="G5693" s="88" t="str">
        <f t="shared" si="353"/>
        <v/>
      </c>
      <c r="H5693" s="88" t="str">
        <f t="shared" si="354"/>
        <v/>
      </c>
    </row>
    <row r="5694" spans="2:8" ht="11.25" customHeight="1" x14ac:dyDescent="0.2">
      <c r="B5694" s="147"/>
      <c r="C5694" s="68"/>
      <c r="D5694" s="293" t="str">
        <f t="shared" si="352"/>
        <v/>
      </c>
      <c r="E5694" s="91" t="str">
        <f t="shared" si="355"/>
        <v/>
      </c>
      <c r="F5694" s="295"/>
      <c r="G5694" s="88" t="str">
        <f t="shared" si="353"/>
        <v/>
      </c>
      <c r="H5694" s="88" t="str">
        <f t="shared" si="354"/>
        <v/>
      </c>
    </row>
    <row r="5695" spans="2:8" ht="11.25" customHeight="1" x14ac:dyDescent="0.2">
      <c r="B5695" s="147"/>
      <c r="C5695" s="68"/>
      <c r="D5695" s="293" t="str">
        <f t="shared" si="352"/>
        <v/>
      </c>
      <c r="E5695" s="91" t="str">
        <f t="shared" si="355"/>
        <v/>
      </c>
      <c r="F5695" s="295"/>
      <c r="G5695" s="88" t="str">
        <f t="shared" si="353"/>
        <v/>
      </c>
      <c r="H5695" s="88" t="str">
        <f t="shared" si="354"/>
        <v/>
      </c>
    </row>
    <row r="5696" spans="2:8" ht="11.25" customHeight="1" x14ac:dyDescent="0.2">
      <c r="B5696" s="147"/>
      <c r="C5696" s="68"/>
      <c r="D5696" s="293" t="str">
        <f t="shared" si="352"/>
        <v/>
      </c>
      <c r="E5696" s="91" t="str">
        <f t="shared" si="355"/>
        <v/>
      </c>
      <c r="F5696" s="295"/>
      <c r="G5696" s="88" t="str">
        <f t="shared" si="353"/>
        <v/>
      </c>
      <c r="H5696" s="88" t="str">
        <f t="shared" si="354"/>
        <v/>
      </c>
    </row>
    <row r="5697" spans="2:8" ht="11.25" customHeight="1" x14ac:dyDescent="0.2">
      <c r="B5697" s="147"/>
      <c r="C5697" s="68"/>
      <c r="D5697" s="293" t="str">
        <f t="shared" si="352"/>
        <v/>
      </c>
      <c r="E5697" s="91" t="str">
        <f t="shared" si="355"/>
        <v/>
      </c>
      <c r="F5697" s="295"/>
      <c r="G5697" s="88" t="str">
        <f t="shared" si="353"/>
        <v/>
      </c>
      <c r="H5697" s="88" t="str">
        <f t="shared" si="354"/>
        <v/>
      </c>
    </row>
    <row r="5698" spans="2:8" ht="11.25" customHeight="1" x14ac:dyDescent="0.2">
      <c r="B5698" s="147"/>
      <c r="C5698" s="68"/>
      <c r="D5698" s="293" t="str">
        <f t="shared" si="352"/>
        <v/>
      </c>
      <c r="E5698" s="91" t="str">
        <f t="shared" si="355"/>
        <v/>
      </c>
      <c r="F5698" s="295"/>
      <c r="G5698" s="88" t="str">
        <f t="shared" si="353"/>
        <v/>
      </c>
      <c r="H5698" s="88" t="str">
        <f t="shared" si="354"/>
        <v/>
      </c>
    </row>
    <row r="5699" spans="2:8" ht="11.25" customHeight="1" x14ac:dyDescent="0.2">
      <c r="B5699" s="147"/>
      <c r="C5699" s="68"/>
      <c r="D5699" s="293" t="str">
        <f t="shared" si="352"/>
        <v/>
      </c>
      <c r="E5699" s="91" t="str">
        <f t="shared" si="355"/>
        <v/>
      </c>
      <c r="F5699" s="295"/>
      <c r="G5699" s="88" t="str">
        <f t="shared" si="353"/>
        <v/>
      </c>
      <c r="H5699" s="88" t="str">
        <f t="shared" si="354"/>
        <v/>
      </c>
    </row>
    <row r="5700" spans="2:8" ht="11.25" customHeight="1" x14ac:dyDescent="0.2">
      <c r="B5700" s="147"/>
      <c r="C5700" s="68"/>
      <c r="D5700" s="293" t="str">
        <f t="shared" si="352"/>
        <v/>
      </c>
      <c r="E5700" s="91" t="str">
        <f t="shared" si="355"/>
        <v/>
      </c>
      <c r="F5700" s="295"/>
      <c r="G5700" s="88" t="str">
        <f t="shared" si="353"/>
        <v/>
      </c>
      <c r="H5700" s="88" t="str">
        <f t="shared" si="354"/>
        <v/>
      </c>
    </row>
    <row r="5701" spans="2:8" ht="11.25" customHeight="1" x14ac:dyDescent="0.2">
      <c r="B5701" s="147"/>
      <c r="C5701" s="68"/>
      <c r="D5701" s="293" t="str">
        <f t="shared" si="352"/>
        <v/>
      </c>
      <c r="E5701" s="91" t="str">
        <f t="shared" si="355"/>
        <v/>
      </c>
      <c r="F5701" s="295"/>
      <c r="G5701" s="88" t="str">
        <f t="shared" si="353"/>
        <v/>
      </c>
      <c r="H5701" s="88" t="str">
        <f t="shared" si="354"/>
        <v/>
      </c>
    </row>
    <row r="5702" spans="2:8" ht="11.25" customHeight="1" x14ac:dyDescent="0.2">
      <c r="B5702" s="147"/>
      <c r="C5702" s="68"/>
      <c r="D5702" s="293" t="str">
        <f t="shared" si="352"/>
        <v/>
      </c>
      <c r="E5702" s="91" t="str">
        <f t="shared" si="355"/>
        <v/>
      </c>
      <c r="F5702" s="295"/>
      <c r="G5702" s="88" t="str">
        <f t="shared" si="353"/>
        <v/>
      </c>
      <c r="H5702" s="88" t="str">
        <f t="shared" si="354"/>
        <v/>
      </c>
    </row>
    <row r="5703" spans="2:8" ht="11.25" customHeight="1" x14ac:dyDescent="0.2">
      <c r="B5703" s="147"/>
      <c r="C5703" s="68"/>
      <c r="D5703" s="293" t="str">
        <f t="shared" si="352"/>
        <v/>
      </c>
      <c r="E5703" s="91" t="str">
        <f t="shared" si="355"/>
        <v/>
      </c>
      <c r="F5703" s="295"/>
      <c r="G5703" s="88" t="str">
        <f t="shared" si="353"/>
        <v/>
      </c>
      <c r="H5703" s="88" t="str">
        <f t="shared" si="354"/>
        <v/>
      </c>
    </row>
    <row r="5704" spans="2:8" ht="11.25" customHeight="1" x14ac:dyDescent="0.2">
      <c r="B5704" s="147"/>
      <c r="C5704" s="68"/>
      <c r="D5704" s="293" t="str">
        <f t="shared" si="352"/>
        <v/>
      </c>
      <c r="E5704" s="91" t="str">
        <f t="shared" si="355"/>
        <v/>
      </c>
      <c r="F5704" s="295"/>
      <c r="G5704" s="88" t="str">
        <f t="shared" si="353"/>
        <v/>
      </c>
      <c r="H5704" s="88" t="str">
        <f t="shared" si="354"/>
        <v/>
      </c>
    </row>
    <row r="5705" spans="2:8" ht="11.25" customHeight="1" x14ac:dyDescent="0.2">
      <c r="B5705" s="147"/>
      <c r="C5705" s="68"/>
      <c r="D5705" s="293" t="str">
        <f t="shared" si="352"/>
        <v/>
      </c>
      <c r="E5705" s="91" t="str">
        <f t="shared" si="355"/>
        <v/>
      </c>
      <c r="F5705" s="295"/>
      <c r="G5705" s="88" t="str">
        <f t="shared" si="353"/>
        <v/>
      </c>
      <c r="H5705" s="88" t="str">
        <f t="shared" si="354"/>
        <v/>
      </c>
    </row>
    <row r="5706" spans="2:8" ht="11.25" customHeight="1" x14ac:dyDescent="0.2">
      <c r="B5706" s="147"/>
      <c r="C5706" s="68"/>
      <c r="D5706" s="293" t="str">
        <f t="shared" si="352"/>
        <v/>
      </c>
      <c r="E5706" s="91" t="str">
        <f t="shared" si="355"/>
        <v/>
      </c>
      <c r="F5706" s="295"/>
      <c r="G5706" s="88" t="str">
        <f t="shared" si="353"/>
        <v/>
      </c>
      <c r="H5706" s="88" t="str">
        <f t="shared" si="354"/>
        <v/>
      </c>
    </row>
    <row r="5707" spans="2:8" ht="11.25" customHeight="1" x14ac:dyDescent="0.2">
      <c r="B5707" s="147"/>
      <c r="C5707" s="68"/>
      <c r="D5707" s="293" t="str">
        <f t="shared" si="352"/>
        <v/>
      </c>
      <c r="E5707" s="91" t="str">
        <f t="shared" si="355"/>
        <v/>
      </c>
      <c r="F5707" s="295"/>
      <c r="G5707" s="88" t="str">
        <f t="shared" si="353"/>
        <v/>
      </c>
      <c r="H5707" s="88" t="str">
        <f t="shared" si="354"/>
        <v/>
      </c>
    </row>
    <row r="5708" spans="2:8" ht="11.25" customHeight="1" x14ac:dyDescent="0.2">
      <c r="B5708" s="147"/>
      <c r="C5708" s="68"/>
      <c r="D5708" s="293" t="str">
        <f t="shared" si="352"/>
        <v/>
      </c>
      <c r="E5708" s="91" t="str">
        <f t="shared" si="355"/>
        <v/>
      </c>
      <c r="F5708" s="295"/>
      <c r="G5708" s="88" t="str">
        <f t="shared" si="353"/>
        <v/>
      </c>
      <c r="H5708" s="88" t="str">
        <f t="shared" si="354"/>
        <v/>
      </c>
    </row>
    <row r="5709" spans="2:8" ht="11.25" customHeight="1" x14ac:dyDescent="0.2">
      <c r="B5709" s="147"/>
      <c r="C5709" s="68"/>
      <c r="D5709" s="293" t="str">
        <f t="shared" si="352"/>
        <v/>
      </c>
      <c r="E5709" s="91" t="str">
        <f t="shared" si="355"/>
        <v/>
      </c>
      <c r="F5709" s="295"/>
      <c r="G5709" s="88" t="str">
        <f t="shared" si="353"/>
        <v/>
      </c>
      <c r="H5709" s="88" t="str">
        <f t="shared" si="354"/>
        <v/>
      </c>
    </row>
    <row r="5710" spans="2:8" ht="11.25" customHeight="1" x14ac:dyDescent="0.2">
      <c r="B5710" s="147"/>
      <c r="C5710" s="68"/>
      <c r="D5710" s="293" t="str">
        <f t="shared" si="352"/>
        <v/>
      </c>
      <c r="E5710" s="91" t="str">
        <f t="shared" si="355"/>
        <v/>
      </c>
      <c r="F5710" s="295"/>
      <c r="G5710" s="88" t="str">
        <f t="shared" si="353"/>
        <v/>
      </c>
      <c r="H5710" s="88" t="str">
        <f t="shared" si="354"/>
        <v/>
      </c>
    </row>
    <row r="5711" spans="2:8" ht="11.25" customHeight="1" x14ac:dyDescent="0.2">
      <c r="B5711" s="147"/>
      <c r="C5711" s="68"/>
      <c r="D5711" s="293" t="str">
        <f t="shared" si="352"/>
        <v/>
      </c>
      <c r="E5711" s="91" t="str">
        <f t="shared" si="355"/>
        <v/>
      </c>
      <c r="F5711" s="295"/>
      <c r="G5711" s="88" t="str">
        <f t="shared" si="353"/>
        <v/>
      </c>
      <c r="H5711" s="88" t="str">
        <f t="shared" si="354"/>
        <v/>
      </c>
    </row>
    <row r="5712" spans="2:8" ht="11.25" customHeight="1" x14ac:dyDescent="0.2">
      <c r="B5712" s="147"/>
      <c r="C5712" s="68"/>
      <c r="D5712" s="293" t="str">
        <f t="shared" si="352"/>
        <v/>
      </c>
      <c r="E5712" s="91" t="str">
        <f t="shared" si="355"/>
        <v/>
      </c>
      <c r="F5712" s="295"/>
      <c r="G5712" s="88" t="str">
        <f t="shared" si="353"/>
        <v/>
      </c>
      <c r="H5712" s="88" t="str">
        <f t="shared" si="354"/>
        <v/>
      </c>
    </row>
    <row r="5713" spans="2:8" ht="11.25" customHeight="1" x14ac:dyDescent="0.2">
      <c r="B5713" s="147"/>
      <c r="C5713" s="68"/>
      <c r="D5713" s="293" t="str">
        <f t="shared" si="352"/>
        <v/>
      </c>
      <c r="E5713" s="91" t="str">
        <f t="shared" si="355"/>
        <v/>
      </c>
      <c r="F5713" s="295"/>
      <c r="G5713" s="88" t="str">
        <f t="shared" si="353"/>
        <v/>
      </c>
      <c r="H5713" s="88" t="str">
        <f t="shared" si="354"/>
        <v/>
      </c>
    </row>
    <row r="5714" spans="2:8" ht="11.25" customHeight="1" x14ac:dyDescent="0.2">
      <c r="B5714" s="147"/>
      <c r="C5714" s="68"/>
      <c r="D5714" s="293" t="str">
        <f t="shared" si="352"/>
        <v/>
      </c>
      <c r="E5714" s="91" t="str">
        <f t="shared" si="355"/>
        <v/>
      </c>
      <c r="F5714" s="295"/>
      <c r="G5714" s="88" t="str">
        <f t="shared" si="353"/>
        <v/>
      </c>
      <c r="H5714" s="88" t="str">
        <f t="shared" si="354"/>
        <v/>
      </c>
    </row>
    <row r="5715" spans="2:8" ht="11.25" customHeight="1" x14ac:dyDescent="0.2">
      <c r="B5715" s="147"/>
      <c r="C5715" s="68"/>
      <c r="D5715" s="293" t="str">
        <f t="shared" si="352"/>
        <v/>
      </c>
      <c r="E5715" s="91" t="str">
        <f t="shared" si="355"/>
        <v/>
      </c>
      <c r="F5715" s="295"/>
      <c r="G5715" s="88" t="str">
        <f t="shared" si="353"/>
        <v/>
      </c>
      <c r="H5715" s="88" t="str">
        <f t="shared" si="354"/>
        <v/>
      </c>
    </row>
    <row r="5716" spans="2:8" ht="11.25" customHeight="1" x14ac:dyDescent="0.2">
      <c r="B5716" s="147"/>
      <c r="C5716" s="68"/>
      <c r="D5716" s="293" t="str">
        <f t="shared" si="352"/>
        <v/>
      </c>
      <c r="E5716" s="91" t="str">
        <f t="shared" si="355"/>
        <v/>
      </c>
      <c r="F5716" s="295"/>
      <c r="G5716" s="88" t="str">
        <f t="shared" si="353"/>
        <v/>
      </c>
      <c r="H5716" s="88" t="str">
        <f t="shared" si="354"/>
        <v/>
      </c>
    </row>
    <row r="5717" spans="2:8" ht="11.25" customHeight="1" x14ac:dyDescent="0.2">
      <c r="B5717" s="147"/>
      <c r="C5717" s="68"/>
      <c r="D5717" s="293" t="str">
        <f t="shared" si="352"/>
        <v/>
      </c>
      <c r="E5717" s="91" t="str">
        <f t="shared" si="355"/>
        <v/>
      </c>
      <c r="F5717" s="295"/>
      <c r="G5717" s="88" t="str">
        <f t="shared" si="353"/>
        <v/>
      </c>
      <c r="H5717" s="88" t="str">
        <f t="shared" si="354"/>
        <v/>
      </c>
    </row>
    <row r="5718" spans="2:8" ht="11.25" customHeight="1" x14ac:dyDescent="0.2">
      <c r="B5718" s="147"/>
      <c r="C5718" s="68"/>
      <c r="D5718" s="293" t="str">
        <f t="shared" si="352"/>
        <v/>
      </c>
      <c r="E5718" s="91" t="str">
        <f t="shared" si="355"/>
        <v/>
      </c>
      <c r="F5718" s="295"/>
      <c r="G5718" s="88" t="str">
        <f t="shared" si="353"/>
        <v/>
      </c>
      <c r="H5718" s="88" t="str">
        <f t="shared" si="354"/>
        <v/>
      </c>
    </row>
    <row r="5719" spans="2:8" ht="11.25" customHeight="1" x14ac:dyDescent="0.2">
      <c r="B5719" s="147"/>
      <c r="C5719" s="68"/>
      <c r="D5719" s="293" t="str">
        <f t="shared" si="352"/>
        <v/>
      </c>
      <c r="E5719" s="91" t="str">
        <f t="shared" si="355"/>
        <v/>
      </c>
      <c r="F5719" s="295"/>
      <c r="G5719" s="88" t="str">
        <f t="shared" si="353"/>
        <v/>
      </c>
      <c r="H5719" s="88" t="str">
        <f t="shared" si="354"/>
        <v/>
      </c>
    </row>
    <row r="5720" spans="2:8" ht="11.25" customHeight="1" x14ac:dyDescent="0.2">
      <c r="B5720" s="147"/>
      <c r="C5720" s="68"/>
      <c r="D5720" s="293" t="str">
        <f t="shared" ref="D5720:D5783" si="356">IF($B5720="","","SP_LASTSALEPRICE")</f>
        <v/>
      </c>
      <c r="E5720" s="91" t="str">
        <f t="shared" si="355"/>
        <v/>
      </c>
      <c r="F5720" s="295"/>
      <c r="G5720" s="88" t="str">
        <f t="shared" ref="G5720:G5783" si="357">IF(OR($C5720="",$C5721=""),"",IFERROR((C5720/C5721-1)*100,0))</f>
        <v/>
      </c>
      <c r="H5720" s="88" t="str">
        <f t="shared" ref="H5720:H5783" si="358">IF(OR($F5720="",$F5721=""),"",IFERROR((F5720/F5721-1)*100,0))</f>
        <v/>
      </c>
    </row>
    <row r="5721" spans="2:8" ht="11.25" customHeight="1" x14ac:dyDescent="0.2">
      <c r="B5721" s="147"/>
      <c r="C5721" s="68"/>
      <c r="D5721" s="293" t="str">
        <f t="shared" si="356"/>
        <v/>
      </c>
      <c r="E5721" s="91" t="str">
        <f t="shared" ref="E5721:E5784" si="359">IF($B5721="","",IF(WEEKDAY($B5721,11)=6,$B5721-1,IF(WEEKDAY($B5721,11)=7,$B5721-2,$B5721)))</f>
        <v/>
      </c>
      <c r="F5721" s="295"/>
      <c r="G5721" s="88" t="str">
        <f t="shared" si="357"/>
        <v/>
      </c>
      <c r="H5721" s="88" t="str">
        <f t="shared" si="358"/>
        <v/>
      </c>
    </row>
    <row r="5722" spans="2:8" ht="11.25" customHeight="1" x14ac:dyDescent="0.2">
      <c r="B5722" s="147"/>
      <c r="C5722" s="68"/>
      <c r="D5722" s="293" t="str">
        <f t="shared" si="356"/>
        <v/>
      </c>
      <c r="E5722" s="91" t="str">
        <f t="shared" si="359"/>
        <v/>
      </c>
      <c r="F5722" s="295"/>
      <c r="G5722" s="88" t="str">
        <f t="shared" si="357"/>
        <v/>
      </c>
      <c r="H5722" s="88" t="str">
        <f t="shared" si="358"/>
        <v/>
      </c>
    </row>
    <row r="5723" spans="2:8" ht="11.25" customHeight="1" x14ac:dyDescent="0.2">
      <c r="B5723" s="147"/>
      <c r="C5723" s="68"/>
      <c r="D5723" s="293" t="str">
        <f t="shared" si="356"/>
        <v/>
      </c>
      <c r="E5723" s="91" t="str">
        <f t="shared" si="359"/>
        <v/>
      </c>
      <c r="F5723" s="295"/>
      <c r="G5723" s="88" t="str">
        <f t="shared" si="357"/>
        <v/>
      </c>
      <c r="H5723" s="88" t="str">
        <f t="shared" si="358"/>
        <v/>
      </c>
    </row>
    <row r="5724" spans="2:8" ht="11.25" customHeight="1" x14ac:dyDescent="0.2">
      <c r="B5724" s="147"/>
      <c r="C5724" s="68"/>
      <c r="D5724" s="293" t="str">
        <f t="shared" si="356"/>
        <v/>
      </c>
      <c r="E5724" s="91" t="str">
        <f t="shared" si="359"/>
        <v/>
      </c>
      <c r="F5724" s="295"/>
      <c r="G5724" s="88" t="str">
        <f t="shared" si="357"/>
        <v/>
      </c>
      <c r="H5724" s="88" t="str">
        <f t="shared" si="358"/>
        <v/>
      </c>
    </row>
    <row r="5725" spans="2:8" ht="11.25" customHeight="1" x14ac:dyDescent="0.2">
      <c r="B5725" s="147"/>
      <c r="C5725" s="68"/>
      <c r="D5725" s="293" t="str">
        <f t="shared" si="356"/>
        <v/>
      </c>
      <c r="E5725" s="91" t="str">
        <f t="shared" si="359"/>
        <v/>
      </c>
      <c r="F5725" s="295"/>
      <c r="G5725" s="88" t="str">
        <f t="shared" si="357"/>
        <v/>
      </c>
      <c r="H5725" s="88" t="str">
        <f t="shared" si="358"/>
        <v/>
      </c>
    </row>
    <row r="5726" spans="2:8" ht="11.25" customHeight="1" x14ac:dyDescent="0.2">
      <c r="B5726" s="147"/>
      <c r="C5726" s="68"/>
      <c r="D5726" s="293" t="str">
        <f t="shared" si="356"/>
        <v/>
      </c>
      <c r="E5726" s="91" t="str">
        <f t="shared" si="359"/>
        <v/>
      </c>
      <c r="F5726" s="295"/>
      <c r="G5726" s="88" t="str">
        <f t="shared" si="357"/>
        <v/>
      </c>
      <c r="H5726" s="88" t="str">
        <f t="shared" si="358"/>
        <v/>
      </c>
    </row>
    <row r="5727" spans="2:8" ht="11.25" customHeight="1" x14ac:dyDescent="0.2">
      <c r="B5727" s="147"/>
      <c r="C5727" s="68"/>
      <c r="D5727" s="293" t="str">
        <f t="shared" si="356"/>
        <v/>
      </c>
      <c r="E5727" s="91" t="str">
        <f t="shared" si="359"/>
        <v/>
      </c>
      <c r="F5727" s="295"/>
      <c r="G5727" s="88" t="str">
        <f t="shared" si="357"/>
        <v/>
      </c>
      <c r="H5727" s="88" t="str">
        <f t="shared" si="358"/>
        <v/>
      </c>
    </row>
    <row r="5728" spans="2:8" ht="11.25" customHeight="1" x14ac:dyDescent="0.2">
      <c r="B5728" s="147"/>
      <c r="C5728" s="68"/>
      <c r="D5728" s="293" t="str">
        <f t="shared" si="356"/>
        <v/>
      </c>
      <c r="E5728" s="91" t="str">
        <f t="shared" si="359"/>
        <v/>
      </c>
      <c r="F5728" s="295"/>
      <c r="G5728" s="88" t="str">
        <f t="shared" si="357"/>
        <v/>
      </c>
      <c r="H5728" s="88" t="str">
        <f t="shared" si="358"/>
        <v/>
      </c>
    </row>
    <row r="5729" spans="2:8" ht="11.25" customHeight="1" x14ac:dyDescent="0.2">
      <c r="B5729" s="147"/>
      <c r="C5729" s="68"/>
      <c r="D5729" s="293" t="str">
        <f t="shared" si="356"/>
        <v/>
      </c>
      <c r="E5729" s="91" t="str">
        <f t="shared" si="359"/>
        <v/>
      </c>
      <c r="F5729" s="295"/>
      <c r="G5729" s="88" t="str">
        <f t="shared" si="357"/>
        <v/>
      </c>
      <c r="H5729" s="88" t="str">
        <f t="shared" si="358"/>
        <v/>
      </c>
    </row>
    <row r="5730" spans="2:8" ht="11.25" customHeight="1" x14ac:dyDescent="0.2">
      <c r="B5730" s="147"/>
      <c r="C5730" s="68"/>
      <c r="D5730" s="293" t="str">
        <f t="shared" si="356"/>
        <v/>
      </c>
      <c r="E5730" s="91" t="str">
        <f t="shared" si="359"/>
        <v/>
      </c>
      <c r="F5730" s="295"/>
      <c r="G5730" s="88" t="str">
        <f t="shared" si="357"/>
        <v/>
      </c>
      <c r="H5730" s="88" t="str">
        <f t="shared" si="358"/>
        <v/>
      </c>
    </row>
    <row r="5731" spans="2:8" ht="11.25" customHeight="1" x14ac:dyDescent="0.2">
      <c r="B5731" s="147"/>
      <c r="C5731" s="68"/>
      <c r="D5731" s="293" t="str">
        <f t="shared" si="356"/>
        <v/>
      </c>
      <c r="E5731" s="91" t="str">
        <f t="shared" si="359"/>
        <v/>
      </c>
      <c r="F5731" s="295"/>
      <c r="G5731" s="88" t="str">
        <f t="shared" si="357"/>
        <v/>
      </c>
      <c r="H5731" s="88" t="str">
        <f t="shared" si="358"/>
        <v/>
      </c>
    </row>
    <row r="5732" spans="2:8" ht="11.25" customHeight="1" x14ac:dyDescent="0.2">
      <c r="B5732" s="147"/>
      <c r="C5732" s="68"/>
      <c r="D5732" s="293" t="str">
        <f t="shared" si="356"/>
        <v/>
      </c>
      <c r="E5732" s="91" t="str">
        <f t="shared" si="359"/>
        <v/>
      </c>
      <c r="F5732" s="295"/>
      <c r="G5732" s="88" t="str">
        <f t="shared" si="357"/>
        <v/>
      </c>
      <c r="H5732" s="88" t="str">
        <f t="shared" si="358"/>
        <v/>
      </c>
    </row>
    <row r="5733" spans="2:8" ht="11.25" customHeight="1" x14ac:dyDescent="0.2">
      <c r="B5733" s="147"/>
      <c r="C5733" s="68"/>
      <c r="D5733" s="293" t="str">
        <f t="shared" si="356"/>
        <v/>
      </c>
      <c r="E5733" s="91" t="str">
        <f t="shared" si="359"/>
        <v/>
      </c>
      <c r="F5733" s="295"/>
      <c r="G5733" s="88" t="str">
        <f t="shared" si="357"/>
        <v/>
      </c>
      <c r="H5733" s="88" t="str">
        <f t="shared" si="358"/>
        <v/>
      </c>
    </row>
    <row r="5734" spans="2:8" ht="11.25" customHeight="1" x14ac:dyDescent="0.2">
      <c r="B5734" s="147"/>
      <c r="C5734" s="68"/>
      <c r="D5734" s="293" t="str">
        <f t="shared" si="356"/>
        <v/>
      </c>
      <c r="E5734" s="91" t="str">
        <f t="shared" si="359"/>
        <v/>
      </c>
      <c r="F5734" s="295"/>
      <c r="G5734" s="88" t="str">
        <f t="shared" si="357"/>
        <v/>
      </c>
      <c r="H5734" s="88" t="str">
        <f t="shared" si="358"/>
        <v/>
      </c>
    </row>
    <row r="5735" spans="2:8" ht="11.25" customHeight="1" x14ac:dyDescent="0.2">
      <c r="B5735" s="147"/>
      <c r="C5735" s="68"/>
      <c r="D5735" s="293" t="str">
        <f t="shared" si="356"/>
        <v/>
      </c>
      <c r="E5735" s="91" t="str">
        <f t="shared" si="359"/>
        <v/>
      </c>
      <c r="F5735" s="295"/>
      <c r="G5735" s="88" t="str">
        <f t="shared" si="357"/>
        <v/>
      </c>
      <c r="H5735" s="88" t="str">
        <f t="shared" si="358"/>
        <v/>
      </c>
    </row>
    <row r="5736" spans="2:8" ht="11.25" customHeight="1" x14ac:dyDescent="0.2">
      <c r="B5736" s="147"/>
      <c r="C5736" s="68"/>
      <c r="D5736" s="293" t="str">
        <f t="shared" si="356"/>
        <v/>
      </c>
      <c r="E5736" s="91" t="str">
        <f t="shared" si="359"/>
        <v/>
      </c>
      <c r="F5736" s="295"/>
      <c r="G5736" s="88" t="str">
        <f t="shared" si="357"/>
        <v/>
      </c>
      <c r="H5736" s="88" t="str">
        <f t="shared" si="358"/>
        <v/>
      </c>
    </row>
    <row r="5737" spans="2:8" ht="11.25" customHeight="1" x14ac:dyDescent="0.2">
      <c r="B5737" s="147"/>
      <c r="C5737" s="68"/>
      <c r="D5737" s="293" t="str">
        <f t="shared" si="356"/>
        <v/>
      </c>
      <c r="E5737" s="91" t="str">
        <f t="shared" si="359"/>
        <v/>
      </c>
      <c r="F5737" s="295"/>
      <c r="G5737" s="88" t="str">
        <f t="shared" si="357"/>
        <v/>
      </c>
      <c r="H5737" s="88" t="str">
        <f t="shared" si="358"/>
        <v/>
      </c>
    </row>
    <row r="5738" spans="2:8" ht="11.25" customHeight="1" x14ac:dyDescent="0.2">
      <c r="B5738" s="147"/>
      <c r="C5738" s="68"/>
      <c r="D5738" s="293" t="str">
        <f t="shared" si="356"/>
        <v/>
      </c>
      <c r="E5738" s="91" t="str">
        <f t="shared" si="359"/>
        <v/>
      </c>
      <c r="F5738" s="295"/>
      <c r="G5738" s="88" t="str">
        <f t="shared" si="357"/>
        <v/>
      </c>
      <c r="H5738" s="88" t="str">
        <f t="shared" si="358"/>
        <v/>
      </c>
    </row>
    <row r="5739" spans="2:8" ht="11.25" customHeight="1" x14ac:dyDescent="0.2">
      <c r="B5739" s="147"/>
      <c r="C5739" s="68"/>
      <c r="D5739" s="293" t="str">
        <f t="shared" si="356"/>
        <v/>
      </c>
      <c r="E5739" s="91" t="str">
        <f t="shared" si="359"/>
        <v/>
      </c>
      <c r="F5739" s="295"/>
      <c r="G5739" s="88" t="str">
        <f t="shared" si="357"/>
        <v/>
      </c>
      <c r="H5739" s="88" t="str">
        <f t="shared" si="358"/>
        <v/>
      </c>
    </row>
    <row r="5740" spans="2:8" ht="11.25" customHeight="1" x14ac:dyDescent="0.2">
      <c r="B5740" s="147"/>
      <c r="C5740" s="68"/>
      <c r="D5740" s="293" t="str">
        <f t="shared" si="356"/>
        <v/>
      </c>
      <c r="E5740" s="91" t="str">
        <f t="shared" si="359"/>
        <v/>
      </c>
      <c r="F5740" s="295"/>
      <c r="G5740" s="88" t="str">
        <f t="shared" si="357"/>
        <v/>
      </c>
      <c r="H5740" s="88" t="str">
        <f t="shared" si="358"/>
        <v/>
      </c>
    </row>
    <row r="5741" spans="2:8" ht="11.25" customHeight="1" x14ac:dyDescent="0.2">
      <c r="B5741" s="147"/>
      <c r="C5741" s="68"/>
      <c r="D5741" s="293" t="str">
        <f t="shared" si="356"/>
        <v/>
      </c>
      <c r="E5741" s="91" t="str">
        <f t="shared" si="359"/>
        <v/>
      </c>
      <c r="F5741" s="295"/>
      <c r="G5741" s="88" t="str">
        <f t="shared" si="357"/>
        <v/>
      </c>
      <c r="H5741" s="88" t="str">
        <f t="shared" si="358"/>
        <v/>
      </c>
    </row>
    <row r="5742" spans="2:8" ht="11.25" customHeight="1" x14ac:dyDescent="0.2">
      <c r="B5742" s="147"/>
      <c r="C5742" s="68"/>
      <c r="D5742" s="293" t="str">
        <f t="shared" si="356"/>
        <v/>
      </c>
      <c r="E5742" s="91" t="str">
        <f t="shared" si="359"/>
        <v/>
      </c>
      <c r="F5742" s="295"/>
      <c r="G5742" s="88" t="str">
        <f t="shared" si="357"/>
        <v/>
      </c>
      <c r="H5742" s="88" t="str">
        <f t="shared" si="358"/>
        <v/>
      </c>
    </row>
    <row r="5743" spans="2:8" ht="11.25" customHeight="1" x14ac:dyDescent="0.2">
      <c r="B5743" s="147"/>
      <c r="C5743" s="68"/>
      <c r="D5743" s="293" t="str">
        <f t="shared" si="356"/>
        <v/>
      </c>
      <c r="E5743" s="91" t="str">
        <f t="shared" si="359"/>
        <v/>
      </c>
      <c r="F5743" s="295"/>
      <c r="G5743" s="88" t="str">
        <f t="shared" si="357"/>
        <v/>
      </c>
      <c r="H5743" s="88" t="str">
        <f t="shared" si="358"/>
        <v/>
      </c>
    </row>
    <row r="5744" spans="2:8" ht="11.25" customHeight="1" x14ac:dyDescent="0.2">
      <c r="B5744" s="147"/>
      <c r="C5744" s="68"/>
      <c r="D5744" s="293" t="str">
        <f t="shared" si="356"/>
        <v/>
      </c>
      <c r="E5744" s="91" t="str">
        <f t="shared" si="359"/>
        <v/>
      </c>
      <c r="F5744" s="295"/>
      <c r="G5744" s="88" t="str">
        <f t="shared" si="357"/>
        <v/>
      </c>
      <c r="H5744" s="88" t="str">
        <f t="shared" si="358"/>
        <v/>
      </c>
    </row>
    <row r="5745" spans="2:8" ht="11.25" customHeight="1" x14ac:dyDescent="0.2">
      <c r="B5745" s="147"/>
      <c r="C5745" s="68"/>
      <c r="D5745" s="293" t="str">
        <f t="shared" si="356"/>
        <v/>
      </c>
      <c r="E5745" s="91" t="str">
        <f t="shared" si="359"/>
        <v/>
      </c>
      <c r="F5745" s="295"/>
      <c r="G5745" s="88" t="str">
        <f t="shared" si="357"/>
        <v/>
      </c>
      <c r="H5745" s="88" t="str">
        <f t="shared" si="358"/>
        <v/>
      </c>
    </row>
    <row r="5746" spans="2:8" ht="11.25" customHeight="1" x14ac:dyDescent="0.2">
      <c r="B5746" s="147"/>
      <c r="C5746" s="68"/>
      <c r="D5746" s="293" t="str">
        <f t="shared" si="356"/>
        <v/>
      </c>
      <c r="E5746" s="91" t="str">
        <f t="shared" si="359"/>
        <v/>
      </c>
      <c r="F5746" s="295"/>
      <c r="G5746" s="88" t="str">
        <f t="shared" si="357"/>
        <v/>
      </c>
      <c r="H5746" s="88" t="str">
        <f t="shared" si="358"/>
        <v/>
      </c>
    </row>
    <row r="5747" spans="2:8" ht="11.25" customHeight="1" x14ac:dyDescent="0.2">
      <c r="B5747" s="147"/>
      <c r="C5747" s="68"/>
      <c r="D5747" s="293" t="str">
        <f t="shared" si="356"/>
        <v/>
      </c>
      <c r="E5747" s="91" t="str">
        <f t="shared" si="359"/>
        <v/>
      </c>
      <c r="F5747" s="295"/>
      <c r="G5747" s="88" t="str">
        <f t="shared" si="357"/>
        <v/>
      </c>
      <c r="H5747" s="88" t="str">
        <f t="shared" si="358"/>
        <v/>
      </c>
    </row>
    <row r="5748" spans="2:8" ht="11.25" customHeight="1" x14ac:dyDescent="0.2">
      <c r="B5748" s="147"/>
      <c r="C5748" s="68"/>
      <c r="D5748" s="293" t="str">
        <f t="shared" si="356"/>
        <v/>
      </c>
      <c r="E5748" s="91" t="str">
        <f t="shared" si="359"/>
        <v/>
      </c>
      <c r="F5748" s="295"/>
      <c r="G5748" s="88" t="str">
        <f t="shared" si="357"/>
        <v/>
      </c>
      <c r="H5748" s="88" t="str">
        <f t="shared" si="358"/>
        <v/>
      </c>
    </row>
    <row r="5749" spans="2:8" ht="11.25" customHeight="1" x14ac:dyDescent="0.2">
      <c r="B5749" s="147"/>
      <c r="C5749" s="68"/>
      <c r="D5749" s="293" t="str">
        <f t="shared" si="356"/>
        <v/>
      </c>
      <c r="E5749" s="91" t="str">
        <f t="shared" si="359"/>
        <v/>
      </c>
      <c r="F5749" s="295"/>
      <c r="G5749" s="88" t="str">
        <f t="shared" si="357"/>
        <v/>
      </c>
      <c r="H5749" s="88" t="str">
        <f t="shared" si="358"/>
        <v/>
      </c>
    </row>
    <row r="5750" spans="2:8" ht="11.25" customHeight="1" x14ac:dyDescent="0.2">
      <c r="B5750" s="147"/>
      <c r="C5750" s="68"/>
      <c r="D5750" s="293" t="str">
        <f t="shared" si="356"/>
        <v/>
      </c>
      <c r="E5750" s="91" t="str">
        <f t="shared" si="359"/>
        <v/>
      </c>
      <c r="F5750" s="295"/>
      <c r="G5750" s="88" t="str">
        <f t="shared" si="357"/>
        <v/>
      </c>
      <c r="H5750" s="88" t="str">
        <f t="shared" si="358"/>
        <v/>
      </c>
    </row>
    <row r="5751" spans="2:8" ht="11.25" customHeight="1" x14ac:dyDescent="0.2">
      <c r="B5751" s="147"/>
      <c r="C5751" s="68"/>
      <c r="D5751" s="293" t="str">
        <f t="shared" si="356"/>
        <v/>
      </c>
      <c r="E5751" s="91" t="str">
        <f t="shared" si="359"/>
        <v/>
      </c>
      <c r="F5751" s="295"/>
      <c r="G5751" s="88" t="str">
        <f t="shared" si="357"/>
        <v/>
      </c>
      <c r="H5751" s="88" t="str">
        <f t="shared" si="358"/>
        <v/>
      </c>
    </row>
    <row r="5752" spans="2:8" ht="11.25" customHeight="1" x14ac:dyDescent="0.2">
      <c r="B5752" s="147"/>
      <c r="C5752" s="68"/>
      <c r="D5752" s="293" t="str">
        <f t="shared" si="356"/>
        <v/>
      </c>
      <c r="E5752" s="91" t="str">
        <f t="shared" si="359"/>
        <v/>
      </c>
      <c r="F5752" s="295"/>
      <c r="G5752" s="88" t="str">
        <f t="shared" si="357"/>
        <v/>
      </c>
      <c r="H5752" s="88" t="str">
        <f t="shared" si="358"/>
        <v/>
      </c>
    </row>
    <row r="5753" spans="2:8" ht="11.25" customHeight="1" x14ac:dyDescent="0.2">
      <c r="B5753" s="147"/>
      <c r="C5753" s="68"/>
      <c r="D5753" s="293" t="str">
        <f t="shared" si="356"/>
        <v/>
      </c>
      <c r="E5753" s="91" t="str">
        <f t="shared" si="359"/>
        <v/>
      </c>
      <c r="F5753" s="295"/>
      <c r="G5753" s="88" t="str">
        <f t="shared" si="357"/>
        <v/>
      </c>
      <c r="H5753" s="88" t="str">
        <f t="shared" si="358"/>
        <v/>
      </c>
    </row>
    <row r="5754" spans="2:8" ht="11.25" customHeight="1" x14ac:dyDescent="0.2">
      <c r="B5754" s="147"/>
      <c r="C5754" s="68"/>
      <c r="D5754" s="293" t="str">
        <f t="shared" si="356"/>
        <v/>
      </c>
      <c r="E5754" s="91" t="str">
        <f t="shared" si="359"/>
        <v/>
      </c>
      <c r="F5754" s="295"/>
      <c r="G5754" s="88" t="str">
        <f t="shared" si="357"/>
        <v/>
      </c>
      <c r="H5754" s="88" t="str">
        <f t="shared" si="358"/>
        <v/>
      </c>
    </row>
    <row r="5755" spans="2:8" ht="11.25" customHeight="1" x14ac:dyDescent="0.2">
      <c r="B5755" s="147"/>
      <c r="C5755" s="68"/>
      <c r="D5755" s="293" t="str">
        <f t="shared" si="356"/>
        <v/>
      </c>
      <c r="E5755" s="91" t="str">
        <f t="shared" si="359"/>
        <v/>
      </c>
      <c r="F5755" s="295"/>
      <c r="G5755" s="88" t="str">
        <f t="shared" si="357"/>
        <v/>
      </c>
      <c r="H5755" s="88" t="str">
        <f t="shared" si="358"/>
        <v/>
      </c>
    </row>
    <row r="5756" spans="2:8" ht="11.25" customHeight="1" x14ac:dyDescent="0.2">
      <c r="B5756" s="147"/>
      <c r="C5756" s="68"/>
      <c r="D5756" s="293" t="str">
        <f t="shared" si="356"/>
        <v/>
      </c>
      <c r="E5756" s="91" t="str">
        <f t="shared" si="359"/>
        <v/>
      </c>
      <c r="F5756" s="295"/>
      <c r="G5756" s="88" t="str">
        <f t="shared" si="357"/>
        <v/>
      </c>
      <c r="H5756" s="88" t="str">
        <f t="shared" si="358"/>
        <v/>
      </c>
    </row>
    <row r="5757" spans="2:8" ht="11.25" customHeight="1" x14ac:dyDescent="0.2">
      <c r="B5757" s="147"/>
      <c r="C5757" s="68"/>
      <c r="D5757" s="293" t="str">
        <f t="shared" si="356"/>
        <v/>
      </c>
      <c r="E5757" s="91" t="str">
        <f t="shared" si="359"/>
        <v/>
      </c>
      <c r="F5757" s="295"/>
      <c r="G5757" s="88" t="str">
        <f t="shared" si="357"/>
        <v/>
      </c>
      <c r="H5757" s="88" t="str">
        <f t="shared" si="358"/>
        <v/>
      </c>
    </row>
    <row r="5758" spans="2:8" ht="11.25" customHeight="1" x14ac:dyDescent="0.2">
      <c r="B5758" s="147"/>
      <c r="C5758" s="68"/>
      <c r="D5758" s="293" t="str">
        <f t="shared" si="356"/>
        <v/>
      </c>
      <c r="E5758" s="91" t="str">
        <f t="shared" si="359"/>
        <v/>
      </c>
      <c r="F5758" s="295"/>
      <c r="G5758" s="88" t="str">
        <f t="shared" si="357"/>
        <v/>
      </c>
      <c r="H5758" s="88" t="str">
        <f t="shared" si="358"/>
        <v/>
      </c>
    </row>
    <row r="5759" spans="2:8" ht="11.25" customHeight="1" x14ac:dyDescent="0.2">
      <c r="B5759" s="147"/>
      <c r="C5759" s="68"/>
      <c r="D5759" s="293" t="str">
        <f t="shared" si="356"/>
        <v/>
      </c>
      <c r="E5759" s="91" t="str">
        <f t="shared" si="359"/>
        <v/>
      </c>
      <c r="F5759" s="295"/>
      <c r="G5759" s="88" t="str">
        <f t="shared" si="357"/>
        <v/>
      </c>
      <c r="H5759" s="88" t="str">
        <f t="shared" si="358"/>
        <v/>
      </c>
    </row>
    <row r="5760" spans="2:8" ht="11.25" customHeight="1" x14ac:dyDescent="0.2">
      <c r="B5760" s="147"/>
      <c r="C5760" s="68"/>
      <c r="D5760" s="293" t="str">
        <f t="shared" si="356"/>
        <v/>
      </c>
      <c r="E5760" s="91" t="str">
        <f t="shared" si="359"/>
        <v/>
      </c>
      <c r="F5760" s="295"/>
      <c r="G5760" s="88" t="str">
        <f t="shared" si="357"/>
        <v/>
      </c>
      <c r="H5760" s="88" t="str">
        <f t="shared" si="358"/>
        <v/>
      </c>
    </row>
    <row r="5761" spans="2:8" ht="11.25" customHeight="1" x14ac:dyDescent="0.2">
      <c r="B5761" s="147"/>
      <c r="C5761" s="68"/>
      <c r="D5761" s="293" t="str">
        <f t="shared" si="356"/>
        <v/>
      </c>
      <c r="E5761" s="91" t="str">
        <f t="shared" si="359"/>
        <v/>
      </c>
      <c r="F5761" s="295"/>
      <c r="G5761" s="88" t="str">
        <f t="shared" si="357"/>
        <v/>
      </c>
      <c r="H5761" s="88" t="str">
        <f t="shared" si="358"/>
        <v/>
      </c>
    </row>
    <row r="5762" spans="2:8" ht="11.25" customHeight="1" x14ac:dyDescent="0.2">
      <c r="B5762" s="147"/>
      <c r="C5762" s="68"/>
      <c r="D5762" s="293" t="str">
        <f t="shared" si="356"/>
        <v/>
      </c>
      <c r="E5762" s="91" t="str">
        <f t="shared" si="359"/>
        <v/>
      </c>
      <c r="F5762" s="295"/>
      <c r="G5762" s="88" t="str">
        <f t="shared" si="357"/>
        <v/>
      </c>
      <c r="H5762" s="88" t="str">
        <f t="shared" si="358"/>
        <v/>
      </c>
    </row>
    <row r="5763" spans="2:8" ht="11.25" customHeight="1" x14ac:dyDescent="0.2">
      <c r="B5763" s="147"/>
      <c r="C5763" s="68"/>
      <c r="D5763" s="293" t="str">
        <f t="shared" si="356"/>
        <v/>
      </c>
      <c r="E5763" s="91" t="str">
        <f t="shared" si="359"/>
        <v/>
      </c>
      <c r="F5763" s="295"/>
      <c r="G5763" s="88" t="str">
        <f t="shared" si="357"/>
        <v/>
      </c>
      <c r="H5763" s="88" t="str">
        <f t="shared" si="358"/>
        <v/>
      </c>
    </row>
    <row r="5764" spans="2:8" ht="11.25" customHeight="1" x14ac:dyDescent="0.2">
      <c r="B5764" s="147"/>
      <c r="C5764" s="68"/>
      <c r="D5764" s="293" t="str">
        <f t="shared" si="356"/>
        <v/>
      </c>
      <c r="E5764" s="91" t="str">
        <f t="shared" si="359"/>
        <v/>
      </c>
      <c r="F5764" s="295"/>
      <c r="G5764" s="88" t="str">
        <f t="shared" si="357"/>
        <v/>
      </c>
      <c r="H5764" s="88" t="str">
        <f t="shared" si="358"/>
        <v/>
      </c>
    </row>
    <row r="5765" spans="2:8" ht="11.25" customHeight="1" x14ac:dyDescent="0.2">
      <c r="B5765" s="147"/>
      <c r="C5765" s="68"/>
      <c r="D5765" s="293" t="str">
        <f t="shared" si="356"/>
        <v/>
      </c>
      <c r="E5765" s="91" t="str">
        <f t="shared" si="359"/>
        <v/>
      </c>
      <c r="F5765" s="295"/>
      <c r="G5765" s="88" t="str">
        <f t="shared" si="357"/>
        <v/>
      </c>
      <c r="H5765" s="88" t="str">
        <f t="shared" si="358"/>
        <v/>
      </c>
    </row>
    <row r="5766" spans="2:8" ht="11.25" customHeight="1" x14ac:dyDescent="0.2">
      <c r="B5766" s="147"/>
      <c r="C5766" s="68"/>
      <c r="D5766" s="293" t="str">
        <f t="shared" si="356"/>
        <v/>
      </c>
      <c r="E5766" s="91" t="str">
        <f t="shared" si="359"/>
        <v/>
      </c>
      <c r="F5766" s="295"/>
      <c r="G5766" s="88" t="str">
        <f t="shared" si="357"/>
        <v/>
      </c>
      <c r="H5766" s="88" t="str">
        <f t="shared" si="358"/>
        <v/>
      </c>
    </row>
    <row r="5767" spans="2:8" ht="11.25" customHeight="1" x14ac:dyDescent="0.2">
      <c r="B5767" s="147"/>
      <c r="C5767" s="68"/>
      <c r="D5767" s="293" t="str">
        <f t="shared" si="356"/>
        <v/>
      </c>
      <c r="E5767" s="91" t="str">
        <f t="shared" si="359"/>
        <v/>
      </c>
      <c r="F5767" s="295"/>
      <c r="G5767" s="88" t="str">
        <f t="shared" si="357"/>
        <v/>
      </c>
      <c r="H5767" s="88" t="str">
        <f t="shared" si="358"/>
        <v/>
      </c>
    </row>
    <row r="5768" spans="2:8" ht="11.25" customHeight="1" x14ac:dyDescent="0.2">
      <c r="B5768" s="147"/>
      <c r="C5768" s="68"/>
      <c r="D5768" s="293" t="str">
        <f t="shared" si="356"/>
        <v/>
      </c>
      <c r="E5768" s="91" t="str">
        <f t="shared" si="359"/>
        <v/>
      </c>
      <c r="F5768" s="295"/>
      <c r="G5768" s="88" t="str">
        <f t="shared" si="357"/>
        <v/>
      </c>
      <c r="H5768" s="88" t="str">
        <f t="shared" si="358"/>
        <v/>
      </c>
    </row>
    <row r="5769" spans="2:8" ht="11.25" customHeight="1" x14ac:dyDescent="0.2">
      <c r="B5769" s="147"/>
      <c r="C5769" s="68"/>
      <c r="D5769" s="293" t="str">
        <f t="shared" si="356"/>
        <v/>
      </c>
      <c r="E5769" s="91" t="str">
        <f t="shared" si="359"/>
        <v/>
      </c>
      <c r="F5769" s="295"/>
      <c r="G5769" s="88" t="str">
        <f t="shared" si="357"/>
        <v/>
      </c>
      <c r="H5769" s="88" t="str">
        <f t="shared" si="358"/>
        <v/>
      </c>
    </row>
    <row r="5770" spans="2:8" ht="11.25" customHeight="1" x14ac:dyDescent="0.2">
      <c r="B5770" s="147"/>
      <c r="C5770" s="68"/>
      <c r="D5770" s="293" t="str">
        <f t="shared" si="356"/>
        <v/>
      </c>
      <c r="E5770" s="91" t="str">
        <f t="shared" si="359"/>
        <v/>
      </c>
      <c r="F5770" s="295"/>
      <c r="G5770" s="88" t="str">
        <f t="shared" si="357"/>
        <v/>
      </c>
      <c r="H5770" s="88" t="str">
        <f t="shared" si="358"/>
        <v/>
      </c>
    </row>
    <row r="5771" spans="2:8" ht="11.25" customHeight="1" x14ac:dyDescent="0.2">
      <c r="B5771" s="147"/>
      <c r="C5771" s="68"/>
      <c r="D5771" s="293" t="str">
        <f t="shared" si="356"/>
        <v/>
      </c>
      <c r="E5771" s="91" t="str">
        <f t="shared" si="359"/>
        <v/>
      </c>
      <c r="F5771" s="295"/>
      <c r="G5771" s="88" t="str">
        <f t="shared" si="357"/>
        <v/>
      </c>
      <c r="H5771" s="88" t="str">
        <f t="shared" si="358"/>
        <v/>
      </c>
    </row>
    <row r="5772" spans="2:8" ht="11.25" customHeight="1" x14ac:dyDescent="0.2">
      <c r="B5772" s="147"/>
      <c r="C5772" s="68"/>
      <c r="D5772" s="293" t="str">
        <f t="shared" si="356"/>
        <v/>
      </c>
      <c r="E5772" s="91" t="str">
        <f t="shared" si="359"/>
        <v/>
      </c>
      <c r="F5772" s="295"/>
      <c r="G5772" s="88" t="str">
        <f t="shared" si="357"/>
        <v/>
      </c>
      <c r="H5772" s="88" t="str">
        <f t="shared" si="358"/>
        <v/>
      </c>
    </row>
    <row r="5773" spans="2:8" ht="11.25" customHeight="1" x14ac:dyDescent="0.2">
      <c r="B5773" s="147"/>
      <c r="C5773" s="68"/>
      <c r="D5773" s="293" t="str">
        <f t="shared" si="356"/>
        <v/>
      </c>
      <c r="E5773" s="91" t="str">
        <f t="shared" si="359"/>
        <v/>
      </c>
      <c r="F5773" s="295"/>
      <c r="G5773" s="88" t="str">
        <f t="shared" si="357"/>
        <v/>
      </c>
      <c r="H5773" s="88" t="str">
        <f t="shared" si="358"/>
        <v/>
      </c>
    </row>
    <row r="5774" spans="2:8" ht="11.25" customHeight="1" x14ac:dyDescent="0.2">
      <c r="B5774" s="147"/>
      <c r="C5774" s="68"/>
      <c r="D5774" s="293" t="str">
        <f t="shared" si="356"/>
        <v/>
      </c>
      <c r="E5774" s="91" t="str">
        <f t="shared" si="359"/>
        <v/>
      </c>
      <c r="F5774" s="295"/>
      <c r="G5774" s="88" t="str">
        <f t="shared" si="357"/>
        <v/>
      </c>
      <c r="H5774" s="88" t="str">
        <f t="shared" si="358"/>
        <v/>
      </c>
    </row>
    <row r="5775" spans="2:8" ht="11.25" customHeight="1" x14ac:dyDescent="0.2">
      <c r="B5775" s="147"/>
      <c r="C5775" s="68"/>
      <c r="D5775" s="293" t="str">
        <f t="shared" si="356"/>
        <v/>
      </c>
      <c r="E5775" s="91" t="str">
        <f t="shared" si="359"/>
        <v/>
      </c>
      <c r="F5775" s="295"/>
      <c r="G5775" s="88" t="str">
        <f t="shared" si="357"/>
        <v/>
      </c>
      <c r="H5775" s="88" t="str">
        <f t="shared" si="358"/>
        <v/>
      </c>
    </row>
    <row r="5776" spans="2:8" ht="11.25" customHeight="1" x14ac:dyDescent="0.2">
      <c r="B5776" s="147"/>
      <c r="C5776" s="68"/>
      <c r="D5776" s="293" t="str">
        <f t="shared" si="356"/>
        <v/>
      </c>
      <c r="E5776" s="91" t="str">
        <f t="shared" si="359"/>
        <v/>
      </c>
      <c r="F5776" s="295"/>
      <c r="G5776" s="88" t="str">
        <f t="shared" si="357"/>
        <v/>
      </c>
      <c r="H5776" s="88" t="str">
        <f t="shared" si="358"/>
        <v/>
      </c>
    </row>
    <row r="5777" spans="2:8" ht="11.25" customHeight="1" x14ac:dyDescent="0.2">
      <c r="B5777" s="147"/>
      <c r="C5777" s="68"/>
      <c r="D5777" s="293" t="str">
        <f t="shared" si="356"/>
        <v/>
      </c>
      <c r="E5777" s="91" t="str">
        <f t="shared" si="359"/>
        <v/>
      </c>
      <c r="F5777" s="295"/>
      <c r="G5777" s="88" t="str">
        <f t="shared" si="357"/>
        <v/>
      </c>
      <c r="H5777" s="88" t="str">
        <f t="shared" si="358"/>
        <v/>
      </c>
    </row>
    <row r="5778" spans="2:8" ht="11.25" customHeight="1" x14ac:dyDescent="0.2">
      <c r="B5778" s="147"/>
      <c r="C5778" s="68"/>
      <c r="D5778" s="293" t="str">
        <f t="shared" si="356"/>
        <v/>
      </c>
      <c r="E5778" s="91" t="str">
        <f t="shared" si="359"/>
        <v/>
      </c>
      <c r="F5778" s="295"/>
      <c r="G5778" s="88" t="str">
        <f t="shared" si="357"/>
        <v/>
      </c>
      <c r="H5778" s="88" t="str">
        <f t="shared" si="358"/>
        <v/>
      </c>
    </row>
    <row r="5779" spans="2:8" ht="11.25" customHeight="1" x14ac:dyDescent="0.2">
      <c r="B5779" s="147"/>
      <c r="C5779" s="68"/>
      <c r="D5779" s="293" t="str">
        <f t="shared" si="356"/>
        <v/>
      </c>
      <c r="E5779" s="91" t="str">
        <f t="shared" si="359"/>
        <v/>
      </c>
      <c r="F5779" s="295"/>
      <c r="G5779" s="88" t="str">
        <f t="shared" si="357"/>
        <v/>
      </c>
      <c r="H5779" s="88" t="str">
        <f t="shared" si="358"/>
        <v/>
      </c>
    </row>
    <row r="5780" spans="2:8" ht="11.25" customHeight="1" x14ac:dyDescent="0.2">
      <c r="B5780" s="147"/>
      <c r="C5780" s="68"/>
      <c r="D5780" s="293" t="str">
        <f t="shared" si="356"/>
        <v/>
      </c>
      <c r="E5780" s="91" t="str">
        <f t="shared" si="359"/>
        <v/>
      </c>
      <c r="F5780" s="295"/>
      <c r="G5780" s="88" t="str">
        <f t="shared" si="357"/>
        <v/>
      </c>
      <c r="H5780" s="88" t="str">
        <f t="shared" si="358"/>
        <v/>
      </c>
    </row>
    <row r="5781" spans="2:8" ht="11.25" customHeight="1" x14ac:dyDescent="0.2">
      <c r="B5781" s="147"/>
      <c r="C5781" s="68"/>
      <c r="D5781" s="293" t="str">
        <f t="shared" si="356"/>
        <v/>
      </c>
      <c r="E5781" s="91" t="str">
        <f t="shared" si="359"/>
        <v/>
      </c>
      <c r="F5781" s="295"/>
      <c r="G5781" s="88" t="str">
        <f t="shared" si="357"/>
        <v/>
      </c>
      <c r="H5781" s="88" t="str">
        <f t="shared" si="358"/>
        <v/>
      </c>
    </row>
    <row r="5782" spans="2:8" ht="11.25" customHeight="1" x14ac:dyDescent="0.2">
      <c r="B5782" s="147"/>
      <c r="C5782" s="68"/>
      <c r="D5782" s="293" t="str">
        <f t="shared" si="356"/>
        <v/>
      </c>
      <c r="E5782" s="91" t="str">
        <f t="shared" si="359"/>
        <v/>
      </c>
      <c r="F5782" s="295"/>
      <c r="G5782" s="88" t="str">
        <f t="shared" si="357"/>
        <v/>
      </c>
      <c r="H5782" s="88" t="str">
        <f t="shared" si="358"/>
        <v/>
      </c>
    </row>
    <row r="5783" spans="2:8" ht="11.25" customHeight="1" x14ac:dyDescent="0.2">
      <c r="B5783" s="147"/>
      <c r="C5783" s="68"/>
      <c r="D5783" s="293" t="str">
        <f t="shared" si="356"/>
        <v/>
      </c>
      <c r="E5783" s="91" t="str">
        <f t="shared" si="359"/>
        <v/>
      </c>
      <c r="F5783" s="295"/>
      <c r="G5783" s="88" t="str">
        <f t="shared" si="357"/>
        <v/>
      </c>
      <c r="H5783" s="88" t="str">
        <f t="shared" si="358"/>
        <v/>
      </c>
    </row>
    <row r="5784" spans="2:8" ht="11.25" customHeight="1" x14ac:dyDescent="0.2">
      <c r="B5784" s="147"/>
      <c r="C5784" s="68"/>
      <c r="D5784" s="293" t="str">
        <f t="shared" ref="D5784:D5847" si="360">IF($B5784="","","SP_LASTSALEPRICE")</f>
        <v/>
      </c>
      <c r="E5784" s="91" t="str">
        <f t="shared" si="359"/>
        <v/>
      </c>
      <c r="F5784" s="295"/>
      <c r="G5784" s="88" t="str">
        <f t="shared" ref="G5784:G5847" si="361">IF(OR($C5784="",$C5785=""),"",IFERROR((C5784/C5785-1)*100,0))</f>
        <v/>
      </c>
      <c r="H5784" s="88" t="str">
        <f t="shared" ref="H5784:H5847" si="362">IF(OR($F5784="",$F5785=""),"",IFERROR((F5784/F5785-1)*100,0))</f>
        <v/>
      </c>
    </row>
    <row r="5785" spans="2:8" ht="11.25" customHeight="1" x14ac:dyDescent="0.2">
      <c r="B5785" s="147"/>
      <c r="C5785" s="68"/>
      <c r="D5785" s="293" t="str">
        <f t="shared" si="360"/>
        <v/>
      </c>
      <c r="E5785" s="91" t="str">
        <f t="shared" ref="E5785:E5848" si="363">IF($B5785="","",IF(WEEKDAY($B5785,11)=6,$B5785-1,IF(WEEKDAY($B5785,11)=7,$B5785-2,$B5785)))</f>
        <v/>
      </c>
      <c r="F5785" s="295"/>
      <c r="G5785" s="88" t="str">
        <f t="shared" si="361"/>
        <v/>
      </c>
      <c r="H5785" s="88" t="str">
        <f t="shared" si="362"/>
        <v/>
      </c>
    </row>
    <row r="5786" spans="2:8" ht="11.25" customHeight="1" x14ac:dyDescent="0.2">
      <c r="B5786" s="147"/>
      <c r="C5786" s="68"/>
      <c r="D5786" s="293" t="str">
        <f t="shared" si="360"/>
        <v/>
      </c>
      <c r="E5786" s="91" t="str">
        <f t="shared" si="363"/>
        <v/>
      </c>
      <c r="F5786" s="295"/>
      <c r="G5786" s="88" t="str">
        <f t="shared" si="361"/>
        <v/>
      </c>
      <c r="H5786" s="88" t="str">
        <f t="shared" si="362"/>
        <v/>
      </c>
    </row>
    <row r="5787" spans="2:8" ht="11.25" customHeight="1" x14ac:dyDescent="0.2">
      <c r="B5787" s="147"/>
      <c r="C5787" s="68"/>
      <c r="D5787" s="293" t="str">
        <f t="shared" si="360"/>
        <v/>
      </c>
      <c r="E5787" s="91" t="str">
        <f t="shared" si="363"/>
        <v/>
      </c>
      <c r="F5787" s="295"/>
      <c r="G5787" s="88" t="str">
        <f t="shared" si="361"/>
        <v/>
      </c>
      <c r="H5787" s="88" t="str">
        <f t="shared" si="362"/>
        <v/>
      </c>
    </row>
    <row r="5788" spans="2:8" ht="11.25" customHeight="1" x14ac:dyDescent="0.2">
      <c r="B5788" s="147"/>
      <c r="C5788" s="68"/>
      <c r="D5788" s="293" t="str">
        <f t="shared" si="360"/>
        <v/>
      </c>
      <c r="E5788" s="91" t="str">
        <f t="shared" si="363"/>
        <v/>
      </c>
      <c r="F5788" s="295"/>
      <c r="G5788" s="88" t="str">
        <f t="shared" si="361"/>
        <v/>
      </c>
      <c r="H5788" s="88" t="str">
        <f t="shared" si="362"/>
        <v/>
      </c>
    </row>
    <row r="5789" spans="2:8" ht="11.25" customHeight="1" x14ac:dyDescent="0.2">
      <c r="B5789" s="147"/>
      <c r="C5789" s="68"/>
      <c r="D5789" s="293" t="str">
        <f t="shared" si="360"/>
        <v/>
      </c>
      <c r="E5789" s="91" t="str">
        <f t="shared" si="363"/>
        <v/>
      </c>
      <c r="F5789" s="295"/>
      <c r="G5789" s="88" t="str">
        <f t="shared" si="361"/>
        <v/>
      </c>
      <c r="H5789" s="88" t="str">
        <f t="shared" si="362"/>
        <v/>
      </c>
    </row>
    <row r="5790" spans="2:8" ht="11.25" customHeight="1" x14ac:dyDescent="0.2">
      <c r="B5790" s="147"/>
      <c r="C5790" s="68"/>
      <c r="D5790" s="293" t="str">
        <f t="shared" si="360"/>
        <v/>
      </c>
      <c r="E5790" s="91" t="str">
        <f t="shared" si="363"/>
        <v/>
      </c>
      <c r="F5790" s="295"/>
      <c r="G5790" s="88" t="str">
        <f t="shared" si="361"/>
        <v/>
      </c>
      <c r="H5790" s="88" t="str">
        <f t="shared" si="362"/>
        <v/>
      </c>
    </row>
    <row r="5791" spans="2:8" ht="11.25" customHeight="1" x14ac:dyDescent="0.2">
      <c r="B5791" s="147"/>
      <c r="C5791" s="68"/>
      <c r="D5791" s="293" t="str">
        <f t="shared" si="360"/>
        <v/>
      </c>
      <c r="E5791" s="91" t="str">
        <f t="shared" si="363"/>
        <v/>
      </c>
      <c r="F5791" s="295"/>
      <c r="G5791" s="88" t="str">
        <f t="shared" si="361"/>
        <v/>
      </c>
      <c r="H5791" s="88" t="str">
        <f t="shared" si="362"/>
        <v/>
      </c>
    </row>
    <row r="5792" spans="2:8" ht="11.25" customHeight="1" x14ac:dyDescent="0.2">
      <c r="B5792" s="147"/>
      <c r="C5792" s="68"/>
      <c r="D5792" s="293" t="str">
        <f t="shared" si="360"/>
        <v/>
      </c>
      <c r="E5792" s="91" t="str">
        <f t="shared" si="363"/>
        <v/>
      </c>
      <c r="F5792" s="295"/>
      <c r="G5792" s="88" t="str">
        <f t="shared" si="361"/>
        <v/>
      </c>
      <c r="H5792" s="88" t="str">
        <f t="shared" si="362"/>
        <v/>
      </c>
    </row>
    <row r="5793" spans="2:8" ht="11.25" customHeight="1" x14ac:dyDescent="0.2">
      <c r="B5793" s="147"/>
      <c r="C5793" s="68"/>
      <c r="D5793" s="293" t="str">
        <f t="shared" si="360"/>
        <v/>
      </c>
      <c r="E5793" s="91" t="str">
        <f t="shared" si="363"/>
        <v/>
      </c>
      <c r="F5793" s="295"/>
      <c r="G5793" s="88" t="str">
        <f t="shared" si="361"/>
        <v/>
      </c>
      <c r="H5793" s="88" t="str">
        <f t="shared" si="362"/>
        <v/>
      </c>
    </row>
    <row r="5794" spans="2:8" ht="11.25" customHeight="1" x14ac:dyDescent="0.2">
      <c r="B5794" s="147"/>
      <c r="C5794" s="68"/>
      <c r="D5794" s="293" t="str">
        <f t="shared" si="360"/>
        <v/>
      </c>
      <c r="E5794" s="91" t="str">
        <f t="shared" si="363"/>
        <v/>
      </c>
      <c r="F5794" s="295"/>
      <c r="G5794" s="88" t="str">
        <f t="shared" si="361"/>
        <v/>
      </c>
      <c r="H5794" s="88" t="str">
        <f t="shared" si="362"/>
        <v/>
      </c>
    </row>
    <row r="5795" spans="2:8" ht="11.25" customHeight="1" x14ac:dyDescent="0.2">
      <c r="B5795" s="147"/>
      <c r="C5795" s="68"/>
      <c r="D5795" s="293" t="str">
        <f t="shared" si="360"/>
        <v/>
      </c>
      <c r="E5795" s="91" t="str">
        <f t="shared" si="363"/>
        <v/>
      </c>
      <c r="F5795" s="295"/>
      <c r="G5795" s="88" t="str">
        <f t="shared" si="361"/>
        <v/>
      </c>
      <c r="H5795" s="88" t="str">
        <f t="shared" si="362"/>
        <v/>
      </c>
    </row>
    <row r="5796" spans="2:8" ht="11.25" customHeight="1" x14ac:dyDescent="0.2">
      <c r="B5796" s="147"/>
      <c r="C5796" s="68"/>
      <c r="D5796" s="293" t="str">
        <f t="shared" si="360"/>
        <v/>
      </c>
      <c r="E5796" s="91" t="str">
        <f t="shared" si="363"/>
        <v/>
      </c>
      <c r="F5796" s="295"/>
      <c r="G5796" s="88" t="str">
        <f t="shared" si="361"/>
        <v/>
      </c>
      <c r="H5796" s="88" t="str">
        <f t="shared" si="362"/>
        <v/>
      </c>
    </row>
    <row r="5797" spans="2:8" ht="11.25" customHeight="1" x14ac:dyDescent="0.2">
      <c r="B5797" s="147"/>
      <c r="C5797" s="68"/>
      <c r="D5797" s="293" t="str">
        <f t="shared" si="360"/>
        <v/>
      </c>
      <c r="E5797" s="91" t="str">
        <f t="shared" si="363"/>
        <v/>
      </c>
      <c r="F5797" s="295"/>
      <c r="G5797" s="88" t="str">
        <f t="shared" si="361"/>
        <v/>
      </c>
      <c r="H5797" s="88" t="str">
        <f t="shared" si="362"/>
        <v/>
      </c>
    </row>
    <row r="5798" spans="2:8" ht="11.25" customHeight="1" x14ac:dyDescent="0.2">
      <c r="B5798" s="147"/>
      <c r="C5798" s="68"/>
      <c r="D5798" s="293" t="str">
        <f t="shared" si="360"/>
        <v/>
      </c>
      <c r="E5798" s="91" t="str">
        <f t="shared" si="363"/>
        <v/>
      </c>
      <c r="F5798" s="295"/>
      <c r="G5798" s="88" t="str">
        <f t="shared" si="361"/>
        <v/>
      </c>
      <c r="H5798" s="88" t="str">
        <f t="shared" si="362"/>
        <v/>
      </c>
    </row>
    <row r="5799" spans="2:8" ht="11.25" customHeight="1" x14ac:dyDescent="0.2">
      <c r="B5799" s="147"/>
      <c r="C5799" s="68"/>
      <c r="D5799" s="293" t="str">
        <f t="shared" si="360"/>
        <v/>
      </c>
      <c r="E5799" s="91" t="str">
        <f t="shared" si="363"/>
        <v/>
      </c>
      <c r="F5799" s="295"/>
      <c r="G5799" s="88" t="str">
        <f t="shared" si="361"/>
        <v/>
      </c>
      <c r="H5799" s="88" t="str">
        <f t="shared" si="362"/>
        <v/>
      </c>
    </row>
    <row r="5800" spans="2:8" ht="11.25" customHeight="1" x14ac:dyDescent="0.2">
      <c r="B5800" s="147"/>
      <c r="C5800" s="68"/>
      <c r="D5800" s="293" t="str">
        <f t="shared" si="360"/>
        <v/>
      </c>
      <c r="E5800" s="91" t="str">
        <f t="shared" si="363"/>
        <v/>
      </c>
      <c r="F5800" s="295"/>
      <c r="G5800" s="88" t="str">
        <f t="shared" si="361"/>
        <v/>
      </c>
      <c r="H5800" s="88" t="str">
        <f t="shared" si="362"/>
        <v/>
      </c>
    </row>
    <row r="5801" spans="2:8" ht="11.25" customHeight="1" x14ac:dyDescent="0.2">
      <c r="B5801" s="147"/>
      <c r="C5801" s="68"/>
      <c r="D5801" s="293" t="str">
        <f t="shared" si="360"/>
        <v/>
      </c>
      <c r="E5801" s="91" t="str">
        <f t="shared" si="363"/>
        <v/>
      </c>
      <c r="F5801" s="295"/>
      <c r="G5801" s="88" t="str">
        <f t="shared" si="361"/>
        <v/>
      </c>
      <c r="H5801" s="88" t="str">
        <f t="shared" si="362"/>
        <v/>
      </c>
    </row>
    <row r="5802" spans="2:8" ht="11.25" customHeight="1" x14ac:dyDescent="0.2">
      <c r="B5802" s="147"/>
      <c r="C5802" s="68"/>
      <c r="D5802" s="293" t="str">
        <f t="shared" si="360"/>
        <v/>
      </c>
      <c r="E5802" s="91" t="str">
        <f t="shared" si="363"/>
        <v/>
      </c>
      <c r="F5802" s="295"/>
      <c r="G5802" s="88" t="str">
        <f t="shared" si="361"/>
        <v/>
      </c>
      <c r="H5802" s="88" t="str">
        <f t="shared" si="362"/>
        <v/>
      </c>
    </row>
    <row r="5803" spans="2:8" ht="11.25" customHeight="1" x14ac:dyDescent="0.2">
      <c r="B5803" s="147"/>
      <c r="C5803" s="68"/>
      <c r="D5803" s="293" t="str">
        <f t="shared" si="360"/>
        <v/>
      </c>
      <c r="E5803" s="91" t="str">
        <f t="shared" si="363"/>
        <v/>
      </c>
      <c r="F5803" s="295"/>
      <c r="G5803" s="88" t="str">
        <f t="shared" si="361"/>
        <v/>
      </c>
      <c r="H5803" s="88" t="str">
        <f t="shared" si="362"/>
        <v/>
      </c>
    </row>
    <row r="5804" spans="2:8" ht="11.25" customHeight="1" x14ac:dyDescent="0.2">
      <c r="B5804" s="147"/>
      <c r="C5804" s="68"/>
      <c r="D5804" s="293" t="str">
        <f t="shared" si="360"/>
        <v/>
      </c>
      <c r="E5804" s="91" t="str">
        <f t="shared" si="363"/>
        <v/>
      </c>
      <c r="F5804" s="295"/>
      <c r="G5804" s="88" t="str">
        <f t="shared" si="361"/>
        <v/>
      </c>
      <c r="H5804" s="88" t="str">
        <f t="shared" si="362"/>
        <v/>
      </c>
    </row>
    <row r="5805" spans="2:8" ht="11.25" customHeight="1" x14ac:dyDescent="0.2">
      <c r="B5805" s="147"/>
      <c r="C5805" s="68"/>
      <c r="D5805" s="293" t="str">
        <f t="shared" si="360"/>
        <v/>
      </c>
      <c r="E5805" s="91" t="str">
        <f t="shared" si="363"/>
        <v/>
      </c>
      <c r="F5805" s="295"/>
      <c r="G5805" s="88" t="str">
        <f t="shared" si="361"/>
        <v/>
      </c>
      <c r="H5805" s="88" t="str">
        <f t="shared" si="362"/>
        <v/>
      </c>
    </row>
    <row r="5806" spans="2:8" ht="11.25" customHeight="1" x14ac:dyDescent="0.2">
      <c r="B5806" s="147"/>
      <c r="C5806" s="68"/>
      <c r="D5806" s="293" t="str">
        <f t="shared" si="360"/>
        <v/>
      </c>
      <c r="E5806" s="91" t="str">
        <f t="shared" si="363"/>
        <v/>
      </c>
      <c r="F5806" s="295"/>
      <c r="G5806" s="88" t="str">
        <f t="shared" si="361"/>
        <v/>
      </c>
      <c r="H5806" s="88" t="str">
        <f t="shared" si="362"/>
        <v/>
      </c>
    </row>
    <row r="5807" spans="2:8" ht="11.25" customHeight="1" x14ac:dyDescent="0.2">
      <c r="B5807" s="147"/>
      <c r="C5807" s="68"/>
      <c r="D5807" s="293" t="str">
        <f t="shared" si="360"/>
        <v/>
      </c>
      <c r="E5807" s="91" t="str">
        <f t="shared" si="363"/>
        <v/>
      </c>
      <c r="F5807" s="295"/>
      <c r="G5807" s="88" t="str">
        <f t="shared" si="361"/>
        <v/>
      </c>
      <c r="H5807" s="88" t="str">
        <f t="shared" si="362"/>
        <v/>
      </c>
    </row>
    <row r="5808" spans="2:8" ht="11.25" customHeight="1" x14ac:dyDescent="0.2">
      <c r="B5808" s="147"/>
      <c r="C5808" s="68"/>
      <c r="D5808" s="293" t="str">
        <f t="shared" si="360"/>
        <v/>
      </c>
      <c r="E5808" s="91" t="str">
        <f t="shared" si="363"/>
        <v/>
      </c>
      <c r="F5808" s="295"/>
      <c r="G5808" s="88" t="str">
        <f t="shared" si="361"/>
        <v/>
      </c>
      <c r="H5808" s="88" t="str">
        <f t="shared" si="362"/>
        <v/>
      </c>
    </row>
    <row r="5809" spans="2:8" ht="11.25" customHeight="1" x14ac:dyDescent="0.2">
      <c r="B5809" s="147"/>
      <c r="C5809" s="68"/>
      <c r="D5809" s="293" t="str">
        <f t="shared" si="360"/>
        <v/>
      </c>
      <c r="E5809" s="91" t="str">
        <f t="shared" si="363"/>
        <v/>
      </c>
      <c r="F5809" s="295"/>
      <c r="G5809" s="88" t="str">
        <f t="shared" si="361"/>
        <v/>
      </c>
      <c r="H5809" s="88" t="str">
        <f t="shared" si="362"/>
        <v/>
      </c>
    </row>
    <row r="5810" spans="2:8" ht="11.25" customHeight="1" x14ac:dyDescent="0.2">
      <c r="B5810" s="147"/>
      <c r="C5810" s="68"/>
      <c r="D5810" s="293" t="str">
        <f t="shared" si="360"/>
        <v/>
      </c>
      <c r="E5810" s="91" t="str">
        <f t="shared" si="363"/>
        <v/>
      </c>
      <c r="F5810" s="295"/>
      <c r="G5810" s="88" t="str">
        <f t="shared" si="361"/>
        <v/>
      </c>
      <c r="H5810" s="88" t="str">
        <f t="shared" si="362"/>
        <v/>
      </c>
    </row>
    <row r="5811" spans="2:8" ht="11.25" customHeight="1" x14ac:dyDescent="0.2">
      <c r="B5811" s="147"/>
      <c r="C5811" s="68"/>
      <c r="D5811" s="293" t="str">
        <f t="shared" si="360"/>
        <v/>
      </c>
      <c r="E5811" s="91" t="str">
        <f t="shared" si="363"/>
        <v/>
      </c>
      <c r="F5811" s="295"/>
      <c r="G5811" s="88" t="str">
        <f t="shared" si="361"/>
        <v/>
      </c>
      <c r="H5811" s="88" t="str">
        <f t="shared" si="362"/>
        <v/>
      </c>
    </row>
    <row r="5812" spans="2:8" ht="11.25" customHeight="1" x14ac:dyDescent="0.2">
      <c r="B5812" s="147"/>
      <c r="C5812" s="68"/>
      <c r="D5812" s="293" t="str">
        <f t="shared" si="360"/>
        <v/>
      </c>
      <c r="E5812" s="91" t="str">
        <f t="shared" si="363"/>
        <v/>
      </c>
      <c r="F5812" s="295"/>
      <c r="G5812" s="88" t="str">
        <f t="shared" si="361"/>
        <v/>
      </c>
      <c r="H5812" s="88" t="str">
        <f t="shared" si="362"/>
        <v/>
      </c>
    </row>
    <row r="5813" spans="2:8" ht="11.25" customHeight="1" x14ac:dyDescent="0.2">
      <c r="B5813" s="147"/>
      <c r="C5813" s="68"/>
      <c r="D5813" s="293" t="str">
        <f t="shared" si="360"/>
        <v/>
      </c>
      <c r="E5813" s="91" t="str">
        <f t="shared" si="363"/>
        <v/>
      </c>
      <c r="F5813" s="295"/>
      <c r="G5813" s="88" t="str">
        <f t="shared" si="361"/>
        <v/>
      </c>
      <c r="H5813" s="88" t="str">
        <f t="shared" si="362"/>
        <v/>
      </c>
    </row>
    <row r="5814" spans="2:8" ht="11.25" customHeight="1" x14ac:dyDescent="0.2">
      <c r="B5814" s="147"/>
      <c r="C5814" s="68"/>
      <c r="D5814" s="293" t="str">
        <f t="shared" si="360"/>
        <v/>
      </c>
      <c r="E5814" s="91" t="str">
        <f t="shared" si="363"/>
        <v/>
      </c>
      <c r="F5814" s="295"/>
      <c r="G5814" s="88" t="str">
        <f t="shared" si="361"/>
        <v/>
      </c>
      <c r="H5814" s="88" t="str">
        <f t="shared" si="362"/>
        <v/>
      </c>
    </row>
    <row r="5815" spans="2:8" ht="11.25" customHeight="1" x14ac:dyDescent="0.2">
      <c r="B5815" s="147"/>
      <c r="C5815" s="68"/>
      <c r="D5815" s="293" t="str">
        <f t="shared" si="360"/>
        <v/>
      </c>
      <c r="E5815" s="91" t="str">
        <f t="shared" si="363"/>
        <v/>
      </c>
      <c r="F5815" s="295"/>
      <c r="G5815" s="88" t="str">
        <f t="shared" si="361"/>
        <v/>
      </c>
      <c r="H5815" s="88" t="str">
        <f t="shared" si="362"/>
        <v/>
      </c>
    </row>
    <row r="5816" spans="2:8" ht="11.25" customHeight="1" x14ac:dyDescent="0.2">
      <c r="B5816" s="147"/>
      <c r="C5816" s="68"/>
      <c r="D5816" s="293" t="str">
        <f t="shared" si="360"/>
        <v/>
      </c>
      <c r="E5816" s="91" t="str">
        <f t="shared" si="363"/>
        <v/>
      </c>
      <c r="F5816" s="295"/>
      <c r="G5816" s="88" t="str">
        <f t="shared" si="361"/>
        <v/>
      </c>
      <c r="H5816" s="88" t="str">
        <f t="shared" si="362"/>
        <v/>
      </c>
    </row>
    <row r="5817" spans="2:8" ht="11.25" customHeight="1" x14ac:dyDescent="0.2">
      <c r="B5817" s="147"/>
      <c r="C5817" s="68"/>
      <c r="D5817" s="293" t="str">
        <f t="shared" si="360"/>
        <v/>
      </c>
      <c r="E5817" s="91" t="str">
        <f t="shared" si="363"/>
        <v/>
      </c>
      <c r="F5817" s="295"/>
      <c r="G5817" s="88" t="str">
        <f t="shared" si="361"/>
        <v/>
      </c>
      <c r="H5817" s="88" t="str">
        <f t="shared" si="362"/>
        <v/>
      </c>
    </row>
    <row r="5818" spans="2:8" ht="11.25" customHeight="1" x14ac:dyDescent="0.2">
      <c r="B5818" s="147"/>
      <c r="C5818" s="68"/>
      <c r="D5818" s="293" t="str">
        <f t="shared" si="360"/>
        <v/>
      </c>
      <c r="E5818" s="91" t="str">
        <f t="shared" si="363"/>
        <v/>
      </c>
      <c r="F5818" s="295"/>
      <c r="G5818" s="88" t="str">
        <f t="shared" si="361"/>
        <v/>
      </c>
      <c r="H5818" s="88" t="str">
        <f t="shared" si="362"/>
        <v/>
      </c>
    </row>
    <row r="5819" spans="2:8" ht="11.25" customHeight="1" x14ac:dyDescent="0.2">
      <c r="B5819" s="147"/>
      <c r="C5819" s="68"/>
      <c r="D5819" s="293" t="str">
        <f t="shared" si="360"/>
        <v/>
      </c>
      <c r="E5819" s="91" t="str">
        <f t="shared" si="363"/>
        <v/>
      </c>
      <c r="F5819" s="295"/>
      <c r="G5819" s="88" t="str">
        <f t="shared" si="361"/>
        <v/>
      </c>
      <c r="H5819" s="88" t="str">
        <f t="shared" si="362"/>
        <v/>
      </c>
    </row>
    <row r="5820" spans="2:8" ht="11.25" customHeight="1" x14ac:dyDescent="0.2">
      <c r="B5820" s="147"/>
      <c r="C5820" s="68"/>
      <c r="D5820" s="293" t="str">
        <f t="shared" si="360"/>
        <v/>
      </c>
      <c r="E5820" s="91" t="str">
        <f t="shared" si="363"/>
        <v/>
      </c>
      <c r="F5820" s="295"/>
      <c r="G5820" s="88" t="str">
        <f t="shared" si="361"/>
        <v/>
      </c>
      <c r="H5820" s="88" t="str">
        <f t="shared" si="362"/>
        <v/>
      </c>
    </row>
    <row r="5821" spans="2:8" ht="11.25" customHeight="1" x14ac:dyDescent="0.2">
      <c r="B5821" s="147"/>
      <c r="C5821" s="68"/>
      <c r="D5821" s="293" t="str">
        <f t="shared" si="360"/>
        <v/>
      </c>
      <c r="E5821" s="91" t="str">
        <f t="shared" si="363"/>
        <v/>
      </c>
      <c r="F5821" s="295"/>
      <c r="G5821" s="88" t="str">
        <f t="shared" si="361"/>
        <v/>
      </c>
      <c r="H5821" s="88" t="str">
        <f t="shared" si="362"/>
        <v/>
      </c>
    </row>
    <row r="5822" spans="2:8" ht="11.25" customHeight="1" x14ac:dyDescent="0.2">
      <c r="B5822" s="147"/>
      <c r="C5822" s="68"/>
      <c r="D5822" s="293" t="str">
        <f t="shared" si="360"/>
        <v/>
      </c>
      <c r="E5822" s="91" t="str">
        <f t="shared" si="363"/>
        <v/>
      </c>
      <c r="F5822" s="295"/>
      <c r="G5822" s="88" t="str">
        <f t="shared" si="361"/>
        <v/>
      </c>
      <c r="H5822" s="88" t="str">
        <f t="shared" si="362"/>
        <v/>
      </c>
    </row>
    <row r="5823" spans="2:8" ht="11.25" customHeight="1" x14ac:dyDescent="0.2">
      <c r="B5823" s="147"/>
      <c r="C5823" s="68"/>
      <c r="D5823" s="293" t="str">
        <f t="shared" si="360"/>
        <v/>
      </c>
      <c r="E5823" s="91" t="str">
        <f t="shared" si="363"/>
        <v/>
      </c>
      <c r="F5823" s="295"/>
      <c r="G5823" s="88" t="str">
        <f t="shared" si="361"/>
        <v/>
      </c>
      <c r="H5823" s="88" t="str">
        <f t="shared" si="362"/>
        <v/>
      </c>
    </row>
    <row r="5824" spans="2:8" ht="11.25" customHeight="1" x14ac:dyDescent="0.2">
      <c r="B5824" s="147"/>
      <c r="C5824" s="68"/>
      <c r="D5824" s="293" t="str">
        <f t="shared" si="360"/>
        <v/>
      </c>
      <c r="E5824" s="91" t="str">
        <f t="shared" si="363"/>
        <v/>
      </c>
      <c r="F5824" s="295"/>
      <c r="G5824" s="88" t="str">
        <f t="shared" si="361"/>
        <v/>
      </c>
      <c r="H5824" s="88" t="str">
        <f t="shared" si="362"/>
        <v/>
      </c>
    </row>
    <row r="5825" spans="2:8" ht="11.25" customHeight="1" x14ac:dyDescent="0.2">
      <c r="B5825" s="147"/>
      <c r="C5825" s="68"/>
      <c r="D5825" s="293" t="str">
        <f t="shared" si="360"/>
        <v/>
      </c>
      <c r="E5825" s="91" t="str">
        <f t="shared" si="363"/>
        <v/>
      </c>
      <c r="F5825" s="295"/>
      <c r="G5825" s="88" t="str">
        <f t="shared" si="361"/>
        <v/>
      </c>
      <c r="H5825" s="88" t="str">
        <f t="shared" si="362"/>
        <v/>
      </c>
    </row>
    <row r="5826" spans="2:8" ht="11.25" customHeight="1" x14ac:dyDescent="0.2">
      <c r="B5826" s="147"/>
      <c r="C5826" s="68"/>
      <c r="D5826" s="293" t="str">
        <f t="shared" si="360"/>
        <v/>
      </c>
      <c r="E5826" s="91" t="str">
        <f t="shared" si="363"/>
        <v/>
      </c>
      <c r="F5826" s="295"/>
      <c r="G5826" s="88" t="str">
        <f t="shared" si="361"/>
        <v/>
      </c>
      <c r="H5826" s="88" t="str">
        <f t="shared" si="362"/>
        <v/>
      </c>
    </row>
    <row r="5827" spans="2:8" ht="11.25" customHeight="1" x14ac:dyDescent="0.2">
      <c r="B5827" s="147"/>
      <c r="C5827" s="68"/>
      <c r="D5827" s="293" t="str">
        <f t="shared" si="360"/>
        <v/>
      </c>
      <c r="E5827" s="91" t="str">
        <f t="shared" si="363"/>
        <v/>
      </c>
      <c r="F5827" s="295"/>
      <c r="G5827" s="88" t="str">
        <f t="shared" si="361"/>
        <v/>
      </c>
      <c r="H5827" s="88" t="str">
        <f t="shared" si="362"/>
        <v/>
      </c>
    </row>
    <row r="5828" spans="2:8" ht="11.25" customHeight="1" x14ac:dyDescent="0.2">
      <c r="B5828" s="147"/>
      <c r="C5828" s="68"/>
      <c r="D5828" s="293" t="str">
        <f t="shared" si="360"/>
        <v/>
      </c>
      <c r="E5828" s="91" t="str">
        <f t="shared" si="363"/>
        <v/>
      </c>
      <c r="F5828" s="295"/>
      <c r="G5828" s="88" t="str">
        <f t="shared" si="361"/>
        <v/>
      </c>
      <c r="H5828" s="88" t="str">
        <f t="shared" si="362"/>
        <v/>
      </c>
    </row>
    <row r="5829" spans="2:8" ht="11.25" customHeight="1" x14ac:dyDescent="0.2">
      <c r="B5829" s="147"/>
      <c r="C5829" s="68"/>
      <c r="D5829" s="293" t="str">
        <f t="shared" si="360"/>
        <v/>
      </c>
      <c r="E5829" s="91" t="str">
        <f t="shared" si="363"/>
        <v/>
      </c>
      <c r="F5829" s="295"/>
      <c r="G5829" s="88" t="str">
        <f t="shared" si="361"/>
        <v/>
      </c>
      <c r="H5829" s="88" t="str">
        <f t="shared" si="362"/>
        <v/>
      </c>
    </row>
    <row r="5830" spans="2:8" ht="11.25" customHeight="1" x14ac:dyDescent="0.2">
      <c r="B5830" s="147"/>
      <c r="C5830" s="68"/>
      <c r="D5830" s="293" t="str">
        <f t="shared" si="360"/>
        <v/>
      </c>
      <c r="E5830" s="91" t="str">
        <f t="shared" si="363"/>
        <v/>
      </c>
      <c r="F5830" s="295"/>
      <c r="G5830" s="88" t="str">
        <f t="shared" si="361"/>
        <v/>
      </c>
      <c r="H5830" s="88" t="str">
        <f t="shared" si="362"/>
        <v/>
      </c>
    </row>
    <row r="5831" spans="2:8" ht="11.25" customHeight="1" x14ac:dyDescent="0.2">
      <c r="B5831" s="147"/>
      <c r="C5831" s="68"/>
      <c r="D5831" s="293" t="str">
        <f t="shared" si="360"/>
        <v/>
      </c>
      <c r="E5831" s="91" t="str">
        <f t="shared" si="363"/>
        <v/>
      </c>
      <c r="F5831" s="295"/>
      <c r="G5831" s="88" t="str">
        <f t="shared" si="361"/>
        <v/>
      </c>
      <c r="H5831" s="88" t="str">
        <f t="shared" si="362"/>
        <v/>
      </c>
    </row>
    <row r="5832" spans="2:8" ht="11.25" customHeight="1" x14ac:dyDescent="0.2">
      <c r="B5832" s="147"/>
      <c r="C5832" s="68"/>
      <c r="D5832" s="293" t="str">
        <f t="shared" si="360"/>
        <v/>
      </c>
      <c r="E5832" s="91" t="str">
        <f t="shared" si="363"/>
        <v/>
      </c>
      <c r="F5832" s="295"/>
      <c r="G5832" s="88" t="str">
        <f t="shared" si="361"/>
        <v/>
      </c>
      <c r="H5832" s="88" t="str">
        <f t="shared" si="362"/>
        <v/>
      </c>
    </row>
    <row r="5833" spans="2:8" ht="11.25" customHeight="1" x14ac:dyDescent="0.2">
      <c r="B5833" s="147"/>
      <c r="C5833" s="68"/>
      <c r="D5833" s="293" t="str">
        <f t="shared" si="360"/>
        <v/>
      </c>
      <c r="E5833" s="91" t="str">
        <f t="shared" si="363"/>
        <v/>
      </c>
      <c r="F5833" s="295"/>
      <c r="G5833" s="88" t="str">
        <f t="shared" si="361"/>
        <v/>
      </c>
      <c r="H5833" s="88" t="str">
        <f t="shared" si="362"/>
        <v/>
      </c>
    </row>
    <row r="5834" spans="2:8" ht="11.25" customHeight="1" x14ac:dyDescent="0.2">
      <c r="B5834" s="147"/>
      <c r="C5834" s="68"/>
      <c r="D5834" s="293" t="str">
        <f t="shared" si="360"/>
        <v/>
      </c>
      <c r="E5834" s="91" t="str">
        <f t="shared" si="363"/>
        <v/>
      </c>
      <c r="F5834" s="295"/>
      <c r="G5834" s="88" t="str">
        <f t="shared" si="361"/>
        <v/>
      </c>
      <c r="H5834" s="88" t="str">
        <f t="shared" si="362"/>
        <v/>
      </c>
    </row>
    <row r="5835" spans="2:8" ht="11.25" customHeight="1" x14ac:dyDescent="0.2">
      <c r="B5835" s="147"/>
      <c r="C5835" s="68"/>
      <c r="D5835" s="293" t="str">
        <f t="shared" si="360"/>
        <v/>
      </c>
      <c r="E5835" s="91" t="str">
        <f t="shared" si="363"/>
        <v/>
      </c>
      <c r="F5835" s="295"/>
      <c r="G5835" s="88" t="str">
        <f t="shared" si="361"/>
        <v/>
      </c>
      <c r="H5835" s="88" t="str">
        <f t="shared" si="362"/>
        <v/>
      </c>
    </row>
    <row r="5836" spans="2:8" ht="11.25" customHeight="1" x14ac:dyDescent="0.2">
      <c r="B5836" s="147"/>
      <c r="C5836" s="68"/>
      <c r="D5836" s="293" t="str">
        <f t="shared" si="360"/>
        <v/>
      </c>
      <c r="E5836" s="91" t="str">
        <f t="shared" si="363"/>
        <v/>
      </c>
      <c r="F5836" s="295"/>
      <c r="G5836" s="88" t="str">
        <f t="shared" si="361"/>
        <v/>
      </c>
      <c r="H5836" s="88" t="str">
        <f t="shared" si="362"/>
        <v/>
      </c>
    </row>
    <row r="5837" spans="2:8" ht="11.25" customHeight="1" x14ac:dyDescent="0.2">
      <c r="B5837" s="147"/>
      <c r="C5837" s="68"/>
      <c r="D5837" s="293" t="str">
        <f t="shared" si="360"/>
        <v/>
      </c>
      <c r="E5837" s="91" t="str">
        <f t="shared" si="363"/>
        <v/>
      </c>
      <c r="F5837" s="295"/>
      <c r="G5837" s="88" t="str">
        <f t="shared" si="361"/>
        <v/>
      </c>
      <c r="H5837" s="88" t="str">
        <f t="shared" si="362"/>
        <v/>
      </c>
    </row>
    <row r="5838" spans="2:8" ht="11.25" customHeight="1" x14ac:dyDescent="0.2">
      <c r="B5838" s="147"/>
      <c r="C5838" s="68"/>
      <c r="D5838" s="293" t="str">
        <f t="shared" si="360"/>
        <v/>
      </c>
      <c r="E5838" s="91" t="str">
        <f t="shared" si="363"/>
        <v/>
      </c>
      <c r="F5838" s="295"/>
      <c r="G5838" s="88" t="str">
        <f t="shared" si="361"/>
        <v/>
      </c>
      <c r="H5838" s="88" t="str">
        <f t="shared" si="362"/>
        <v/>
      </c>
    </row>
    <row r="5839" spans="2:8" ht="11.25" customHeight="1" x14ac:dyDescent="0.2">
      <c r="B5839" s="147"/>
      <c r="C5839" s="68"/>
      <c r="D5839" s="293" t="str">
        <f t="shared" si="360"/>
        <v/>
      </c>
      <c r="E5839" s="91" t="str">
        <f t="shared" si="363"/>
        <v/>
      </c>
      <c r="F5839" s="295"/>
      <c r="G5839" s="88" t="str">
        <f t="shared" si="361"/>
        <v/>
      </c>
      <c r="H5839" s="88" t="str">
        <f t="shared" si="362"/>
        <v/>
      </c>
    </row>
    <row r="5840" spans="2:8" ht="11.25" customHeight="1" x14ac:dyDescent="0.2">
      <c r="B5840" s="147"/>
      <c r="C5840" s="68"/>
      <c r="D5840" s="293" t="str">
        <f t="shared" si="360"/>
        <v/>
      </c>
      <c r="E5840" s="91" t="str">
        <f t="shared" si="363"/>
        <v/>
      </c>
      <c r="F5840" s="295"/>
      <c r="G5840" s="88" t="str">
        <f t="shared" si="361"/>
        <v/>
      </c>
      <c r="H5840" s="88" t="str">
        <f t="shared" si="362"/>
        <v/>
      </c>
    </row>
    <row r="5841" spans="2:8" ht="11.25" customHeight="1" x14ac:dyDescent="0.2">
      <c r="B5841" s="147"/>
      <c r="C5841" s="68"/>
      <c r="D5841" s="293" t="str">
        <f t="shared" si="360"/>
        <v/>
      </c>
      <c r="E5841" s="91" t="str">
        <f t="shared" si="363"/>
        <v/>
      </c>
      <c r="F5841" s="295"/>
      <c r="G5841" s="88" t="str">
        <f t="shared" si="361"/>
        <v/>
      </c>
      <c r="H5841" s="88" t="str">
        <f t="shared" si="362"/>
        <v/>
      </c>
    </row>
    <row r="5842" spans="2:8" ht="11.25" customHeight="1" x14ac:dyDescent="0.2">
      <c r="B5842" s="147"/>
      <c r="C5842" s="68"/>
      <c r="D5842" s="293" t="str">
        <f t="shared" si="360"/>
        <v/>
      </c>
      <c r="E5842" s="91" t="str">
        <f t="shared" si="363"/>
        <v/>
      </c>
      <c r="F5842" s="295"/>
      <c r="G5842" s="88" t="str">
        <f t="shared" si="361"/>
        <v/>
      </c>
      <c r="H5842" s="88" t="str">
        <f t="shared" si="362"/>
        <v/>
      </c>
    </row>
    <row r="5843" spans="2:8" ht="11.25" customHeight="1" x14ac:dyDescent="0.2">
      <c r="B5843" s="147"/>
      <c r="C5843" s="68"/>
      <c r="D5843" s="293" t="str">
        <f t="shared" si="360"/>
        <v/>
      </c>
      <c r="E5843" s="91" t="str">
        <f t="shared" si="363"/>
        <v/>
      </c>
      <c r="F5843" s="295"/>
      <c r="G5843" s="88" t="str">
        <f t="shared" si="361"/>
        <v/>
      </c>
      <c r="H5843" s="88" t="str">
        <f t="shared" si="362"/>
        <v/>
      </c>
    </row>
    <row r="5844" spans="2:8" ht="11.25" customHeight="1" x14ac:dyDescent="0.2">
      <c r="B5844" s="147"/>
      <c r="C5844" s="68"/>
      <c r="D5844" s="293" t="str">
        <f t="shared" si="360"/>
        <v/>
      </c>
      <c r="E5844" s="91" t="str">
        <f t="shared" si="363"/>
        <v/>
      </c>
      <c r="F5844" s="295"/>
      <c r="G5844" s="88" t="str">
        <f t="shared" si="361"/>
        <v/>
      </c>
      <c r="H5844" s="88" t="str">
        <f t="shared" si="362"/>
        <v/>
      </c>
    </row>
    <row r="5845" spans="2:8" ht="11.25" customHeight="1" x14ac:dyDescent="0.2">
      <c r="B5845" s="147"/>
      <c r="C5845" s="68"/>
      <c r="D5845" s="293" t="str">
        <f t="shared" si="360"/>
        <v/>
      </c>
      <c r="E5845" s="91" t="str">
        <f t="shared" si="363"/>
        <v/>
      </c>
      <c r="F5845" s="295"/>
      <c r="G5845" s="88" t="str">
        <f t="shared" si="361"/>
        <v/>
      </c>
      <c r="H5845" s="88" t="str">
        <f t="shared" si="362"/>
        <v/>
      </c>
    </row>
    <row r="5846" spans="2:8" ht="11.25" customHeight="1" x14ac:dyDescent="0.2">
      <c r="B5846" s="147"/>
      <c r="C5846" s="68"/>
      <c r="D5846" s="293" t="str">
        <f t="shared" si="360"/>
        <v/>
      </c>
      <c r="E5846" s="91" t="str">
        <f t="shared" si="363"/>
        <v/>
      </c>
      <c r="F5846" s="295"/>
      <c r="G5846" s="88" t="str">
        <f t="shared" si="361"/>
        <v/>
      </c>
      <c r="H5846" s="88" t="str">
        <f t="shared" si="362"/>
        <v/>
      </c>
    </row>
    <row r="5847" spans="2:8" ht="11.25" customHeight="1" x14ac:dyDescent="0.2">
      <c r="B5847" s="147"/>
      <c r="C5847" s="68"/>
      <c r="D5847" s="293" t="str">
        <f t="shared" si="360"/>
        <v/>
      </c>
      <c r="E5847" s="91" t="str">
        <f t="shared" si="363"/>
        <v/>
      </c>
      <c r="F5847" s="295"/>
      <c r="G5847" s="88" t="str">
        <f t="shared" si="361"/>
        <v/>
      </c>
      <c r="H5847" s="88" t="str">
        <f t="shared" si="362"/>
        <v/>
      </c>
    </row>
    <row r="5848" spans="2:8" ht="11.25" customHeight="1" x14ac:dyDescent="0.2">
      <c r="B5848" s="147"/>
      <c r="C5848" s="68"/>
      <c r="D5848" s="293" t="str">
        <f t="shared" ref="D5848:D5911" si="364">IF($B5848="","","SP_LASTSALEPRICE")</f>
        <v/>
      </c>
      <c r="E5848" s="91" t="str">
        <f t="shared" si="363"/>
        <v/>
      </c>
      <c r="F5848" s="295"/>
      <c r="G5848" s="88" t="str">
        <f t="shared" ref="G5848:G5911" si="365">IF(OR($C5848="",$C5849=""),"",IFERROR((C5848/C5849-1)*100,0))</f>
        <v/>
      </c>
      <c r="H5848" s="88" t="str">
        <f t="shared" ref="H5848:H5911" si="366">IF(OR($F5848="",$F5849=""),"",IFERROR((F5848/F5849-1)*100,0))</f>
        <v/>
      </c>
    </row>
    <row r="5849" spans="2:8" ht="11.25" customHeight="1" x14ac:dyDescent="0.2">
      <c r="B5849" s="147"/>
      <c r="C5849" s="68"/>
      <c r="D5849" s="293" t="str">
        <f t="shared" si="364"/>
        <v/>
      </c>
      <c r="E5849" s="91" t="str">
        <f t="shared" ref="E5849:E5912" si="367">IF($B5849="","",IF(WEEKDAY($B5849,11)=6,$B5849-1,IF(WEEKDAY($B5849,11)=7,$B5849-2,$B5849)))</f>
        <v/>
      </c>
      <c r="F5849" s="295"/>
      <c r="G5849" s="88" t="str">
        <f t="shared" si="365"/>
        <v/>
      </c>
      <c r="H5849" s="88" t="str">
        <f t="shared" si="366"/>
        <v/>
      </c>
    </row>
    <row r="5850" spans="2:8" ht="11.25" customHeight="1" x14ac:dyDescent="0.2">
      <c r="B5850" s="147"/>
      <c r="C5850" s="68"/>
      <c r="D5850" s="293" t="str">
        <f t="shared" si="364"/>
        <v/>
      </c>
      <c r="E5850" s="91" t="str">
        <f t="shared" si="367"/>
        <v/>
      </c>
      <c r="F5850" s="295"/>
      <c r="G5850" s="88" t="str">
        <f t="shared" si="365"/>
        <v/>
      </c>
      <c r="H5850" s="88" t="str">
        <f t="shared" si="366"/>
        <v/>
      </c>
    </row>
    <row r="5851" spans="2:8" ht="11.25" customHeight="1" x14ac:dyDescent="0.2">
      <c r="B5851" s="147"/>
      <c r="C5851" s="68"/>
      <c r="D5851" s="293" t="str">
        <f t="shared" si="364"/>
        <v/>
      </c>
      <c r="E5851" s="91" t="str">
        <f t="shared" si="367"/>
        <v/>
      </c>
      <c r="F5851" s="295"/>
      <c r="G5851" s="88" t="str">
        <f t="shared" si="365"/>
        <v/>
      </c>
      <c r="H5851" s="88" t="str">
        <f t="shared" si="366"/>
        <v/>
      </c>
    </row>
    <row r="5852" spans="2:8" ht="11.25" customHeight="1" x14ac:dyDescent="0.2">
      <c r="B5852" s="147"/>
      <c r="C5852" s="68"/>
      <c r="D5852" s="293" t="str">
        <f t="shared" si="364"/>
        <v/>
      </c>
      <c r="E5852" s="91" t="str">
        <f t="shared" si="367"/>
        <v/>
      </c>
      <c r="F5852" s="295"/>
      <c r="G5852" s="88" t="str">
        <f t="shared" si="365"/>
        <v/>
      </c>
      <c r="H5852" s="88" t="str">
        <f t="shared" si="366"/>
        <v/>
      </c>
    </row>
    <row r="5853" spans="2:8" ht="11.25" customHeight="1" x14ac:dyDescent="0.2">
      <c r="B5853" s="147"/>
      <c r="C5853" s="68"/>
      <c r="D5853" s="293" t="str">
        <f t="shared" si="364"/>
        <v/>
      </c>
      <c r="E5853" s="91" t="str">
        <f t="shared" si="367"/>
        <v/>
      </c>
      <c r="F5853" s="295"/>
      <c r="G5853" s="88" t="str">
        <f t="shared" si="365"/>
        <v/>
      </c>
      <c r="H5853" s="88" t="str">
        <f t="shared" si="366"/>
        <v/>
      </c>
    </row>
    <row r="5854" spans="2:8" ht="11.25" customHeight="1" x14ac:dyDescent="0.2">
      <c r="B5854" s="147"/>
      <c r="C5854" s="68"/>
      <c r="D5854" s="293" t="str">
        <f t="shared" si="364"/>
        <v/>
      </c>
      <c r="E5854" s="91" t="str">
        <f t="shared" si="367"/>
        <v/>
      </c>
      <c r="F5854" s="295"/>
      <c r="G5854" s="88" t="str">
        <f t="shared" si="365"/>
        <v/>
      </c>
      <c r="H5854" s="88" t="str">
        <f t="shared" si="366"/>
        <v/>
      </c>
    </row>
    <row r="5855" spans="2:8" ht="11.25" customHeight="1" x14ac:dyDescent="0.2">
      <c r="B5855" s="147"/>
      <c r="C5855" s="68"/>
      <c r="D5855" s="293" t="str">
        <f t="shared" si="364"/>
        <v/>
      </c>
      <c r="E5855" s="91" t="str">
        <f t="shared" si="367"/>
        <v/>
      </c>
      <c r="F5855" s="295"/>
      <c r="G5855" s="88" t="str">
        <f t="shared" si="365"/>
        <v/>
      </c>
      <c r="H5855" s="88" t="str">
        <f t="shared" si="366"/>
        <v/>
      </c>
    </row>
    <row r="5856" spans="2:8" ht="11.25" customHeight="1" x14ac:dyDescent="0.2">
      <c r="B5856" s="147"/>
      <c r="C5856" s="68"/>
      <c r="D5856" s="293" t="str">
        <f t="shared" si="364"/>
        <v/>
      </c>
      <c r="E5856" s="91" t="str">
        <f t="shared" si="367"/>
        <v/>
      </c>
      <c r="F5856" s="295"/>
      <c r="G5856" s="88" t="str">
        <f t="shared" si="365"/>
        <v/>
      </c>
      <c r="H5856" s="88" t="str">
        <f t="shared" si="366"/>
        <v/>
      </c>
    </row>
    <row r="5857" spans="2:8" ht="11.25" customHeight="1" x14ac:dyDescent="0.2">
      <c r="B5857" s="147"/>
      <c r="C5857" s="68"/>
      <c r="D5857" s="293" t="str">
        <f t="shared" si="364"/>
        <v/>
      </c>
      <c r="E5857" s="91" t="str">
        <f t="shared" si="367"/>
        <v/>
      </c>
      <c r="F5857" s="295"/>
      <c r="G5857" s="88" t="str">
        <f t="shared" si="365"/>
        <v/>
      </c>
      <c r="H5857" s="88" t="str">
        <f t="shared" si="366"/>
        <v/>
      </c>
    </row>
    <row r="5858" spans="2:8" ht="11.25" customHeight="1" x14ac:dyDescent="0.2">
      <c r="B5858" s="147"/>
      <c r="C5858" s="68"/>
      <c r="D5858" s="293" t="str">
        <f t="shared" si="364"/>
        <v/>
      </c>
      <c r="E5858" s="91" t="str">
        <f t="shared" si="367"/>
        <v/>
      </c>
      <c r="F5858" s="295"/>
      <c r="G5858" s="88" t="str">
        <f t="shared" si="365"/>
        <v/>
      </c>
      <c r="H5858" s="88" t="str">
        <f t="shared" si="366"/>
        <v/>
      </c>
    </row>
    <row r="5859" spans="2:8" ht="11.25" customHeight="1" x14ac:dyDescent="0.2">
      <c r="B5859" s="147"/>
      <c r="C5859" s="68"/>
      <c r="D5859" s="293" t="str">
        <f t="shared" si="364"/>
        <v/>
      </c>
      <c r="E5859" s="91" t="str">
        <f t="shared" si="367"/>
        <v/>
      </c>
      <c r="F5859" s="295"/>
      <c r="G5859" s="88" t="str">
        <f t="shared" si="365"/>
        <v/>
      </c>
      <c r="H5859" s="88" t="str">
        <f t="shared" si="366"/>
        <v/>
      </c>
    </row>
    <row r="5860" spans="2:8" ht="11.25" customHeight="1" x14ac:dyDescent="0.2">
      <c r="B5860" s="147"/>
      <c r="C5860" s="68"/>
      <c r="D5860" s="293" t="str">
        <f t="shared" si="364"/>
        <v/>
      </c>
      <c r="E5860" s="91" t="str">
        <f t="shared" si="367"/>
        <v/>
      </c>
      <c r="F5860" s="295"/>
      <c r="G5860" s="88" t="str">
        <f t="shared" si="365"/>
        <v/>
      </c>
      <c r="H5860" s="88" t="str">
        <f t="shared" si="366"/>
        <v/>
      </c>
    </row>
    <row r="5861" spans="2:8" ht="11.25" customHeight="1" x14ac:dyDescent="0.2">
      <c r="B5861" s="147"/>
      <c r="C5861" s="68"/>
      <c r="D5861" s="293" t="str">
        <f t="shared" si="364"/>
        <v/>
      </c>
      <c r="E5861" s="91" t="str">
        <f t="shared" si="367"/>
        <v/>
      </c>
      <c r="F5861" s="295"/>
      <c r="G5861" s="88" t="str">
        <f t="shared" si="365"/>
        <v/>
      </c>
      <c r="H5861" s="88" t="str">
        <f t="shared" si="366"/>
        <v/>
      </c>
    </row>
    <row r="5862" spans="2:8" ht="11.25" customHeight="1" x14ac:dyDescent="0.2">
      <c r="B5862" s="147"/>
      <c r="C5862" s="68"/>
      <c r="D5862" s="293" t="str">
        <f t="shared" si="364"/>
        <v/>
      </c>
      <c r="E5862" s="91" t="str">
        <f t="shared" si="367"/>
        <v/>
      </c>
      <c r="F5862" s="295"/>
      <c r="G5862" s="88" t="str">
        <f t="shared" si="365"/>
        <v/>
      </c>
      <c r="H5862" s="88" t="str">
        <f t="shared" si="366"/>
        <v/>
      </c>
    </row>
    <row r="5863" spans="2:8" ht="11.25" customHeight="1" x14ac:dyDescent="0.2">
      <c r="B5863" s="147"/>
      <c r="C5863" s="68"/>
      <c r="D5863" s="293" t="str">
        <f t="shared" si="364"/>
        <v/>
      </c>
      <c r="E5863" s="91" t="str">
        <f t="shared" si="367"/>
        <v/>
      </c>
      <c r="F5863" s="295"/>
      <c r="G5863" s="88" t="str">
        <f t="shared" si="365"/>
        <v/>
      </c>
      <c r="H5863" s="88" t="str">
        <f t="shared" si="366"/>
        <v/>
      </c>
    </row>
    <row r="5864" spans="2:8" ht="11.25" customHeight="1" x14ac:dyDescent="0.2">
      <c r="B5864" s="147"/>
      <c r="C5864" s="68"/>
      <c r="D5864" s="293" t="str">
        <f t="shared" si="364"/>
        <v/>
      </c>
      <c r="E5864" s="91" t="str">
        <f t="shared" si="367"/>
        <v/>
      </c>
      <c r="F5864" s="295"/>
      <c r="G5864" s="88" t="str">
        <f t="shared" si="365"/>
        <v/>
      </c>
      <c r="H5864" s="88" t="str">
        <f t="shared" si="366"/>
        <v/>
      </c>
    </row>
    <row r="5865" spans="2:8" ht="11.25" customHeight="1" x14ac:dyDescent="0.2">
      <c r="B5865" s="147"/>
      <c r="C5865" s="68"/>
      <c r="D5865" s="293" t="str">
        <f t="shared" si="364"/>
        <v/>
      </c>
      <c r="E5865" s="91" t="str">
        <f t="shared" si="367"/>
        <v/>
      </c>
      <c r="F5865" s="295"/>
      <c r="G5865" s="88" t="str">
        <f t="shared" si="365"/>
        <v/>
      </c>
      <c r="H5865" s="88" t="str">
        <f t="shared" si="366"/>
        <v/>
      </c>
    </row>
    <row r="5866" spans="2:8" ht="11.25" customHeight="1" x14ac:dyDescent="0.2">
      <c r="B5866" s="147"/>
      <c r="C5866" s="68"/>
      <c r="D5866" s="293" t="str">
        <f t="shared" si="364"/>
        <v/>
      </c>
      <c r="E5866" s="91" t="str">
        <f t="shared" si="367"/>
        <v/>
      </c>
      <c r="F5866" s="295"/>
      <c r="G5866" s="88" t="str">
        <f t="shared" si="365"/>
        <v/>
      </c>
      <c r="H5866" s="88" t="str">
        <f t="shared" si="366"/>
        <v/>
      </c>
    </row>
    <row r="5867" spans="2:8" ht="11.25" customHeight="1" x14ac:dyDescent="0.2">
      <c r="B5867" s="147"/>
      <c r="C5867" s="68"/>
      <c r="D5867" s="293" t="str">
        <f t="shared" si="364"/>
        <v/>
      </c>
      <c r="E5867" s="91" t="str">
        <f t="shared" si="367"/>
        <v/>
      </c>
      <c r="F5867" s="295"/>
      <c r="G5867" s="88" t="str">
        <f t="shared" si="365"/>
        <v/>
      </c>
      <c r="H5867" s="88" t="str">
        <f t="shared" si="366"/>
        <v/>
      </c>
    </row>
    <row r="5868" spans="2:8" ht="11.25" customHeight="1" x14ac:dyDescent="0.2">
      <c r="B5868" s="147"/>
      <c r="C5868" s="68"/>
      <c r="D5868" s="293" t="str">
        <f t="shared" si="364"/>
        <v/>
      </c>
      <c r="E5868" s="91" t="str">
        <f t="shared" si="367"/>
        <v/>
      </c>
      <c r="F5868" s="295"/>
      <c r="G5868" s="88" t="str">
        <f t="shared" si="365"/>
        <v/>
      </c>
      <c r="H5868" s="88" t="str">
        <f t="shared" si="366"/>
        <v/>
      </c>
    </row>
    <row r="5869" spans="2:8" ht="11.25" customHeight="1" x14ac:dyDescent="0.2">
      <c r="B5869" s="147"/>
      <c r="C5869" s="68"/>
      <c r="D5869" s="293" t="str">
        <f t="shared" si="364"/>
        <v/>
      </c>
      <c r="E5869" s="91" t="str">
        <f t="shared" si="367"/>
        <v/>
      </c>
      <c r="F5869" s="295"/>
      <c r="G5869" s="88" t="str">
        <f t="shared" si="365"/>
        <v/>
      </c>
      <c r="H5869" s="88" t="str">
        <f t="shared" si="366"/>
        <v/>
      </c>
    </row>
    <row r="5870" spans="2:8" ht="11.25" customHeight="1" x14ac:dyDescent="0.2">
      <c r="B5870" s="147"/>
      <c r="C5870" s="68"/>
      <c r="D5870" s="293" t="str">
        <f t="shared" si="364"/>
        <v/>
      </c>
      <c r="E5870" s="91" t="str">
        <f t="shared" si="367"/>
        <v/>
      </c>
      <c r="F5870" s="295"/>
      <c r="G5870" s="88" t="str">
        <f t="shared" si="365"/>
        <v/>
      </c>
      <c r="H5870" s="88" t="str">
        <f t="shared" si="366"/>
        <v/>
      </c>
    </row>
    <row r="5871" spans="2:8" ht="11.25" customHeight="1" x14ac:dyDescent="0.2">
      <c r="B5871" s="147"/>
      <c r="C5871" s="68"/>
      <c r="D5871" s="293" t="str">
        <f t="shared" si="364"/>
        <v/>
      </c>
      <c r="E5871" s="91" t="str">
        <f t="shared" si="367"/>
        <v/>
      </c>
      <c r="F5871" s="295"/>
      <c r="G5871" s="88" t="str">
        <f t="shared" si="365"/>
        <v/>
      </c>
      <c r="H5871" s="88" t="str">
        <f t="shared" si="366"/>
        <v/>
      </c>
    </row>
    <row r="5872" spans="2:8" ht="11.25" customHeight="1" x14ac:dyDescent="0.2">
      <c r="B5872" s="147"/>
      <c r="C5872" s="68"/>
      <c r="D5872" s="293" t="str">
        <f t="shared" si="364"/>
        <v/>
      </c>
      <c r="E5872" s="91" t="str">
        <f t="shared" si="367"/>
        <v/>
      </c>
      <c r="F5872" s="295"/>
      <c r="G5872" s="88" t="str">
        <f t="shared" si="365"/>
        <v/>
      </c>
      <c r="H5872" s="88" t="str">
        <f t="shared" si="366"/>
        <v/>
      </c>
    </row>
    <row r="5873" spans="2:8" ht="11.25" customHeight="1" x14ac:dyDescent="0.2">
      <c r="B5873" s="147"/>
      <c r="C5873" s="68"/>
      <c r="D5873" s="293" t="str">
        <f t="shared" si="364"/>
        <v/>
      </c>
      <c r="E5873" s="91" t="str">
        <f t="shared" si="367"/>
        <v/>
      </c>
      <c r="F5873" s="295"/>
      <c r="G5873" s="88" t="str">
        <f t="shared" si="365"/>
        <v/>
      </c>
      <c r="H5873" s="88" t="str">
        <f t="shared" si="366"/>
        <v/>
      </c>
    </row>
    <row r="5874" spans="2:8" ht="11.25" customHeight="1" x14ac:dyDescent="0.2">
      <c r="B5874" s="147"/>
      <c r="C5874" s="68"/>
      <c r="D5874" s="293" t="str">
        <f t="shared" si="364"/>
        <v/>
      </c>
      <c r="E5874" s="91" t="str">
        <f t="shared" si="367"/>
        <v/>
      </c>
      <c r="F5874" s="295"/>
      <c r="G5874" s="88" t="str">
        <f t="shared" si="365"/>
        <v/>
      </c>
      <c r="H5874" s="88" t="str">
        <f t="shared" si="366"/>
        <v/>
      </c>
    </row>
    <row r="5875" spans="2:8" ht="11.25" customHeight="1" x14ac:dyDescent="0.2">
      <c r="B5875" s="147"/>
      <c r="C5875" s="68"/>
      <c r="D5875" s="293" t="str">
        <f t="shared" si="364"/>
        <v/>
      </c>
      <c r="E5875" s="91" t="str">
        <f t="shared" si="367"/>
        <v/>
      </c>
      <c r="F5875" s="295"/>
      <c r="G5875" s="88" t="str">
        <f t="shared" si="365"/>
        <v/>
      </c>
      <c r="H5875" s="88" t="str">
        <f t="shared" si="366"/>
        <v/>
      </c>
    </row>
    <row r="5876" spans="2:8" ht="11.25" customHeight="1" x14ac:dyDescent="0.2">
      <c r="B5876" s="147"/>
      <c r="C5876" s="68"/>
      <c r="D5876" s="293" t="str">
        <f t="shared" si="364"/>
        <v/>
      </c>
      <c r="E5876" s="91" t="str">
        <f t="shared" si="367"/>
        <v/>
      </c>
      <c r="F5876" s="295"/>
      <c r="G5876" s="88" t="str">
        <f t="shared" si="365"/>
        <v/>
      </c>
      <c r="H5876" s="88" t="str">
        <f t="shared" si="366"/>
        <v/>
      </c>
    </row>
    <row r="5877" spans="2:8" ht="11.25" customHeight="1" x14ac:dyDescent="0.2">
      <c r="B5877" s="147"/>
      <c r="C5877" s="68"/>
      <c r="D5877" s="293" t="str">
        <f t="shared" si="364"/>
        <v/>
      </c>
      <c r="E5877" s="91" t="str">
        <f t="shared" si="367"/>
        <v/>
      </c>
      <c r="F5877" s="295"/>
      <c r="G5877" s="88" t="str">
        <f t="shared" si="365"/>
        <v/>
      </c>
      <c r="H5877" s="88" t="str">
        <f t="shared" si="366"/>
        <v/>
      </c>
    </row>
    <row r="5878" spans="2:8" ht="11.25" customHeight="1" x14ac:dyDescent="0.2">
      <c r="B5878" s="147"/>
      <c r="C5878" s="68"/>
      <c r="D5878" s="293" t="str">
        <f t="shared" si="364"/>
        <v/>
      </c>
      <c r="E5878" s="91" t="str">
        <f t="shared" si="367"/>
        <v/>
      </c>
      <c r="F5878" s="295"/>
      <c r="G5878" s="88" t="str">
        <f t="shared" si="365"/>
        <v/>
      </c>
      <c r="H5878" s="88" t="str">
        <f t="shared" si="366"/>
        <v/>
      </c>
    </row>
    <row r="5879" spans="2:8" ht="11.25" customHeight="1" x14ac:dyDescent="0.2">
      <c r="B5879" s="147"/>
      <c r="C5879" s="68"/>
      <c r="D5879" s="293" t="str">
        <f t="shared" si="364"/>
        <v/>
      </c>
      <c r="E5879" s="91" t="str">
        <f t="shared" si="367"/>
        <v/>
      </c>
      <c r="F5879" s="295"/>
      <c r="G5879" s="88" t="str">
        <f t="shared" si="365"/>
        <v/>
      </c>
      <c r="H5879" s="88" t="str">
        <f t="shared" si="366"/>
        <v/>
      </c>
    </row>
    <row r="5880" spans="2:8" ht="11.25" customHeight="1" x14ac:dyDescent="0.2">
      <c r="B5880" s="147"/>
      <c r="C5880" s="68"/>
      <c r="D5880" s="293" t="str">
        <f t="shared" si="364"/>
        <v/>
      </c>
      <c r="E5880" s="91" t="str">
        <f t="shared" si="367"/>
        <v/>
      </c>
      <c r="F5880" s="295"/>
      <c r="G5880" s="88" t="str">
        <f t="shared" si="365"/>
        <v/>
      </c>
      <c r="H5880" s="88" t="str">
        <f t="shared" si="366"/>
        <v/>
      </c>
    </row>
    <row r="5881" spans="2:8" ht="11.25" customHeight="1" x14ac:dyDescent="0.2">
      <c r="B5881" s="147"/>
      <c r="C5881" s="68"/>
      <c r="D5881" s="293" t="str">
        <f t="shared" si="364"/>
        <v/>
      </c>
      <c r="E5881" s="91" t="str">
        <f t="shared" si="367"/>
        <v/>
      </c>
      <c r="F5881" s="295"/>
      <c r="G5881" s="88" t="str">
        <f t="shared" si="365"/>
        <v/>
      </c>
      <c r="H5881" s="88" t="str">
        <f t="shared" si="366"/>
        <v/>
      </c>
    </row>
    <row r="5882" spans="2:8" ht="11.25" customHeight="1" x14ac:dyDescent="0.2">
      <c r="B5882" s="147"/>
      <c r="C5882" s="68"/>
      <c r="D5882" s="293" t="str">
        <f t="shared" si="364"/>
        <v/>
      </c>
      <c r="E5882" s="91" t="str">
        <f t="shared" si="367"/>
        <v/>
      </c>
      <c r="F5882" s="295"/>
      <c r="G5882" s="88" t="str">
        <f t="shared" si="365"/>
        <v/>
      </c>
      <c r="H5882" s="88" t="str">
        <f t="shared" si="366"/>
        <v/>
      </c>
    </row>
    <row r="5883" spans="2:8" ht="11.25" customHeight="1" x14ac:dyDescent="0.2">
      <c r="B5883" s="147"/>
      <c r="C5883" s="68"/>
      <c r="D5883" s="293" t="str">
        <f t="shared" si="364"/>
        <v/>
      </c>
      <c r="E5883" s="91" t="str">
        <f t="shared" si="367"/>
        <v/>
      </c>
      <c r="F5883" s="295"/>
      <c r="G5883" s="88" t="str">
        <f t="shared" si="365"/>
        <v/>
      </c>
      <c r="H5883" s="88" t="str">
        <f t="shared" si="366"/>
        <v/>
      </c>
    </row>
    <row r="5884" spans="2:8" ht="11.25" customHeight="1" x14ac:dyDescent="0.2">
      <c r="B5884" s="147"/>
      <c r="C5884" s="68"/>
      <c r="D5884" s="293" t="str">
        <f t="shared" si="364"/>
        <v/>
      </c>
      <c r="E5884" s="91" t="str">
        <f t="shared" si="367"/>
        <v/>
      </c>
      <c r="F5884" s="295"/>
      <c r="G5884" s="88" t="str">
        <f t="shared" si="365"/>
        <v/>
      </c>
      <c r="H5884" s="88" t="str">
        <f t="shared" si="366"/>
        <v/>
      </c>
    </row>
    <row r="5885" spans="2:8" ht="11.25" customHeight="1" x14ac:dyDescent="0.2">
      <c r="B5885" s="147"/>
      <c r="C5885" s="68"/>
      <c r="D5885" s="293" t="str">
        <f t="shared" si="364"/>
        <v/>
      </c>
      <c r="E5885" s="91" t="str">
        <f t="shared" si="367"/>
        <v/>
      </c>
      <c r="F5885" s="295"/>
      <c r="G5885" s="88" t="str">
        <f t="shared" si="365"/>
        <v/>
      </c>
      <c r="H5885" s="88" t="str">
        <f t="shared" si="366"/>
        <v/>
      </c>
    </row>
    <row r="5886" spans="2:8" ht="11.25" customHeight="1" x14ac:dyDescent="0.2">
      <c r="B5886" s="147"/>
      <c r="C5886" s="68"/>
      <c r="D5886" s="293" t="str">
        <f t="shared" si="364"/>
        <v/>
      </c>
      <c r="E5886" s="91" t="str">
        <f t="shared" si="367"/>
        <v/>
      </c>
      <c r="F5886" s="295"/>
      <c r="G5886" s="88" t="str">
        <f t="shared" si="365"/>
        <v/>
      </c>
      <c r="H5886" s="88" t="str">
        <f t="shared" si="366"/>
        <v/>
      </c>
    </row>
    <row r="5887" spans="2:8" ht="11.25" customHeight="1" x14ac:dyDescent="0.2">
      <c r="B5887" s="147"/>
      <c r="C5887" s="68"/>
      <c r="D5887" s="293" t="str">
        <f t="shared" si="364"/>
        <v/>
      </c>
      <c r="E5887" s="91" t="str">
        <f t="shared" si="367"/>
        <v/>
      </c>
      <c r="F5887" s="295"/>
      <c r="G5887" s="88" t="str">
        <f t="shared" si="365"/>
        <v/>
      </c>
      <c r="H5887" s="88" t="str">
        <f t="shared" si="366"/>
        <v/>
      </c>
    </row>
    <row r="5888" spans="2:8" ht="11.25" customHeight="1" x14ac:dyDescent="0.2">
      <c r="B5888" s="147"/>
      <c r="C5888" s="68"/>
      <c r="D5888" s="293" t="str">
        <f t="shared" si="364"/>
        <v/>
      </c>
      <c r="E5888" s="91" t="str">
        <f t="shared" si="367"/>
        <v/>
      </c>
      <c r="F5888" s="295"/>
      <c r="G5888" s="88" t="str">
        <f t="shared" si="365"/>
        <v/>
      </c>
      <c r="H5888" s="88" t="str">
        <f t="shared" si="366"/>
        <v/>
      </c>
    </row>
    <row r="5889" spans="2:8" ht="11.25" customHeight="1" x14ac:dyDescent="0.2">
      <c r="B5889" s="147"/>
      <c r="C5889" s="68"/>
      <c r="D5889" s="293" t="str">
        <f t="shared" si="364"/>
        <v/>
      </c>
      <c r="E5889" s="91" t="str">
        <f t="shared" si="367"/>
        <v/>
      </c>
      <c r="F5889" s="295"/>
      <c r="G5889" s="88" t="str">
        <f t="shared" si="365"/>
        <v/>
      </c>
      <c r="H5889" s="88" t="str">
        <f t="shared" si="366"/>
        <v/>
      </c>
    </row>
    <row r="5890" spans="2:8" ht="11.25" customHeight="1" x14ac:dyDescent="0.2">
      <c r="B5890" s="147"/>
      <c r="C5890" s="68"/>
      <c r="D5890" s="293" t="str">
        <f t="shared" si="364"/>
        <v/>
      </c>
      <c r="E5890" s="91" t="str">
        <f t="shared" si="367"/>
        <v/>
      </c>
      <c r="F5890" s="295"/>
      <c r="G5890" s="88" t="str">
        <f t="shared" si="365"/>
        <v/>
      </c>
      <c r="H5890" s="88" t="str">
        <f t="shared" si="366"/>
        <v/>
      </c>
    </row>
    <row r="5891" spans="2:8" ht="11.25" customHeight="1" x14ac:dyDescent="0.2">
      <c r="B5891" s="147"/>
      <c r="C5891" s="68"/>
      <c r="D5891" s="293" t="str">
        <f t="shared" si="364"/>
        <v/>
      </c>
      <c r="E5891" s="91" t="str">
        <f t="shared" si="367"/>
        <v/>
      </c>
      <c r="F5891" s="295"/>
      <c r="G5891" s="88" t="str">
        <f t="shared" si="365"/>
        <v/>
      </c>
      <c r="H5891" s="88" t="str">
        <f t="shared" si="366"/>
        <v/>
      </c>
    </row>
    <row r="5892" spans="2:8" ht="11.25" customHeight="1" x14ac:dyDescent="0.2">
      <c r="B5892" s="147"/>
      <c r="C5892" s="68"/>
      <c r="D5892" s="293" t="str">
        <f t="shared" si="364"/>
        <v/>
      </c>
      <c r="E5892" s="91" t="str">
        <f t="shared" si="367"/>
        <v/>
      </c>
      <c r="F5892" s="295"/>
      <c r="G5892" s="88" t="str">
        <f t="shared" si="365"/>
        <v/>
      </c>
      <c r="H5892" s="88" t="str">
        <f t="shared" si="366"/>
        <v/>
      </c>
    </row>
    <row r="5893" spans="2:8" ht="11.25" customHeight="1" x14ac:dyDescent="0.2">
      <c r="B5893" s="147"/>
      <c r="C5893" s="68"/>
      <c r="D5893" s="293" t="str">
        <f t="shared" si="364"/>
        <v/>
      </c>
      <c r="E5893" s="91" t="str">
        <f t="shared" si="367"/>
        <v/>
      </c>
      <c r="F5893" s="295"/>
      <c r="G5893" s="88" t="str">
        <f t="shared" si="365"/>
        <v/>
      </c>
      <c r="H5893" s="88" t="str">
        <f t="shared" si="366"/>
        <v/>
      </c>
    </row>
    <row r="5894" spans="2:8" ht="11.25" customHeight="1" x14ac:dyDescent="0.2">
      <c r="B5894" s="147"/>
      <c r="C5894" s="68"/>
      <c r="D5894" s="293" t="str">
        <f t="shared" si="364"/>
        <v/>
      </c>
      <c r="E5894" s="91" t="str">
        <f t="shared" si="367"/>
        <v/>
      </c>
      <c r="F5894" s="295"/>
      <c r="G5894" s="88" t="str">
        <f t="shared" si="365"/>
        <v/>
      </c>
      <c r="H5894" s="88" t="str">
        <f t="shared" si="366"/>
        <v/>
      </c>
    </row>
    <row r="5895" spans="2:8" ht="11.25" customHeight="1" x14ac:dyDescent="0.2">
      <c r="B5895" s="147"/>
      <c r="C5895" s="68"/>
      <c r="D5895" s="293" t="str">
        <f t="shared" si="364"/>
        <v/>
      </c>
      <c r="E5895" s="91" t="str">
        <f t="shared" si="367"/>
        <v/>
      </c>
      <c r="F5895" s="295"/>
      <c r="G5895" s="88" t="str">
        <f t="shared" si="365"/>
        <v/>
      </c>
      <c r="H5895" s="88" t="str">
        <f t="shared" si="366"/>
        <v/>
      </c>
    </row>
    <row r="5896" spans="2:8" ht="11.25" customHeight="1" x14ac:dyDescent="0.2">
      <c r="B5896" s="147"/>
      <c r="C5896" s="68"/>
      <c r="D5896" s="293" t="str">
        <f t="shared" si="364"/>
        <v/>
      </c>
      <c r="E5896" s="91" t="str">
        <f t="shared" si="367"/>
        <v/>
      </c>
      <c r="F5896" s="295"/>
      <c r="G5896" s="88" t="str">
        <f t="shared" si="365"/>
        <v/>
      </c>
      <c r="H5896" s="88" t="str">
        <f t="shared" si="366"/>
        <v/>
      </c>
    </row>
    <row r="5897" spans="2:8" ht="11.25" customHeight="1" x14ac:dyDescent="0.2">
      <c r="B5897" s="147"/>
      <c r="C5897" s="68"/>
      <c r="D5897" s="293" t="str">
        <f t="shared" si="364"/>
        <v/>
      </c>
      <c r="E5897" s="91" t="str">
        <f t="shared" si="367"/>
        <v/>
      </c>
      <c r="F5897" s="295"/>
      <c r="G5897" s="88" t="str">
        <f t="shared" si="365"/>
        <v/>
      </c>
      <c r="H5897" s="88" t="str">
        <f t="shared" si="366"/>
        <v/>
      </c>
    </row>
    <row r="5898" spans="2:8" ht="11.25" customHeight="1" x14ac:dyDescent="0.2">
      <c r="B5898" s="147"/>
      <c r="C5898" s="68"/>
      <c r="D5898" s="293" t="str">
        <f t="shared" si="364"/>
        <v/>
      </c>
      <c r="E5898" s="91" t="str">
        <f t="shared" si="367"/>
        <v/>
      </c>
      <c r="F5898" s="295"/>
      <c r="G5898" s="88" t="str">
        <f t="shared" si="365"/>
        <v/>
      </c>
      <c r="H5898" s="88" t="str">
        <f t="shared" si="366"/>
        <v/>
      </c>
    </row>
    <row r="5899" spans="2:8" ht="11.25" customHeight="1" x14ac:dyDescent="0.2">
      <c r="B5899" s="147"/>
      <c r="C5899" s="68"/>
      <c r="D5899" s="293" t="str">
        <f t="shared" si="364"/>
        <v/>
      </c>
      <c r="E5899" s="91" t="str">
        <f t="shared" si="367"/>
        <v/>
      </c>
      <c r="F5899" s="295"/>
      <c r="G5899" s="88" t="str">
        <f t="shared" si="365"/>
        <v/>
      </c>
      <c r="H5899" s="88" t="str">
        <f t="shared" si="366"/>
        <v/>
      </c>
    </row>
    <row r="5900" spans="2:8" ht="11.25" customHeight="1" x14ac:dyDescent="0.2">
      <c r="B5900" s="147"/>
      <c r="C5900" s="68"/>
      <c r="D5900" s="293" t="str">
        <f t="shared" si="364"/>
        <v/>
      </c>
      <c r="E5900" s="91" t="str">
        <f t="shared" si="367"/>
        <v/>
      </c>
      <c r="F5900" s="295"/>
      <c r="G5900" s="88" t="str">
        <f t="shared" si="365"/>
        <v/>
      </c>
      <c r="H5900" s="88" t="str">
        <f t="shared" si="366"/>
        <v/>
      </c>
    </row>
    <row r="5901" spans="2:8" ht="11.25" customHeight="1" x14ac:dyDescent="0.2">
      <c r="B5901" s="147"/>
      <c r="C5901" s="68"/>
      <c r="D5901" s="293" t="str">
        <f t="shared" si="364"/>
        <v/>
      </c>
      <c r="E5901" s="91" t="str">
        <f t="shared" si="367"/>
        <v/>
      </c>
      <c r="F5901" s="295"/>
      <c r="G5901" s="88" t="str">
        <f t="shared" si="365"/>
        <v/>
      </c>
      <c r="H5901" s="88" t="str">
        <f t="shared" si="366"/>
        <v/>
      </c>
    </row>
    <row r="5902" spans="2:8" ht="11.25" customHeight="1" x14ac:dyDescent="0.2">
      <c r="B5902" s="147"/>
      <c r="C5902" s="68"/>
      <c r="D5902" s="293" t="str">
        <f t="shared" si="364"/>
        <v/>
      </c>
      <c r="E5902" s="91" t="str">
        <f t="shared" si="367"/>
        <v/>
      </c>
      <c r="F5902" s="295"/>
      <c r="G5902" s="88" t="str">
        <f t="shared" si="365"/>
        <v/>
      </c>
      <c r="H5902" s="88" t="str">
        <f t="shared" si="366"/>
        <v/>
      </c>
    </row>
    <row r="5903" spans="2:8" ht="11.25" customHeight="1" x14ac:dyDescent="0.2">
      <c r="B5903" s="147"/>
      <c r="C5903" s="68"/>
      <c r="D5903" s="293" t="str">
        <f t="shared" si="364"/>
        <v/>
      </c>
      <c r="E5903" s="91" t="str">
        <f t="shared" si="367"/>
        <v/>
      </c>
      <c r="F5903" s="295"/>
      <c r="G5903" s="88" t="str">
        <f t="shared" si="365"/>
        <v/>
      </c>
      <c r="H5903" s="88" t="str">
        <f t="shared" si="366"/>
        <v/>
      </c>
    </row>
    <row r="5904" spans="2:8" ht="11.25" customHeight="1" x14ac:dyDescent="0.2">
      <c r="B5904" s="147"/>
      <c r="C5904" s="68"/>
      <c r="D5904" s="293" t="str">
        <f t="shared" si="364"/>
        <v/>
      </c>
      <c r="E5904" s="91" t="str">
        <f t="shared" si="367"/>
        <v/>
      </c>
      <c r="F5904" s="295"/>
      <c r="G5904" s="88" t="str">
        <f t="shared" si="365"/>
        <v/>
      </c>
      <c r="H5904" s="88" t="str">
        <f t="shared" si="366"/>
        <v/>
      </c>
    </row>
    <row r="5905" spans="2:8" ht="11.25" customHeight="1" x14ac:dyDescent="0.2">
      <c r="B5905" s="147"/>
      <c r="C5905" s="68"/>
      <c r="D5905" s="293" t="str">
        <f t="shared" si="364"/>
        <v/>
      </c>
      <c r="E5905" s="91" t="str">
        <f t="shared" si="367"/>
        <v/>
      </c>
      <c r="F5905" s="295"/>
      <c r="G5905" s="88" t="str">
        <f t="shared" si="365"/>
        <v/>
      </c>
      <c r="H5905" s="88" t="str">
        <f t="shared" si="366"/>
        <v/>
      </c>
    </row>
    <row r="5906" spans="2:8" ht="11.25" customHeight="1" x14ac:dyDescent="0.2">
      <c r="B5906" s="147"/>
      <c r="C5906" s="68"/>
      <c r="D5906" s="293" t="str">
        <f t="shared" si="364"/>
        <v/>
      </c>
      <c r="E5906" s="91" t="str">
        <f t="shared" si="367"/>
        <v/>
      </c>
      <c r="F5906" s="295"/>
      <c r="G5906" s="88" t="str">
        <f t="shared" si="365"/>
        <v/>
      </c>
      <c r="H5906" s="88" t="str">
        <f t="shared" si="366"/>
        <v/>
      </c>
    </row>
    <row r="5907" spans="2:8" ht="11.25" customHeight="1" x14ac:dyDescent="0.2">
      <c r="B5907" s="147"/>
      <c r="C5907" s="68"/>
      <c r="D5907" s="293" t="str">
        <f t="shared" si="364"/>
        <v/>
      </c>
      <c r="E5907" s="91" t="str">
        <f t="shared" si="367"/>
        <v/>
      </c>
      <c r="F5907" s="295"/>
      <c r="G5907" s="88" t="str">
        <f t="shared" si="365"/>
        <v/>
      </c>
      <c r="H5907" s="88" t="str">
        <f t="shared" si="366"/>
        <v/>
      </c>
    </row>
    <row r="5908" spans="2:8" ht="11.25" customHeight="1" x14ac:dyDescent="0.2">
      <c r="B5908" s="147"/>
      <c r="C5908" s="68"/>
      <c r="D5908" s="293" t="str">
        <f t="shared" si="364"/>
        <v/>
      </c>
      <c r="E5908" s="91" t="str">
        <f t="shared" si="367"/>
        <v/>
      </c>
      <c r="F5908" s="295"/>
      <c r="G5908" s="88" t="str">
        <f t="shared" si="365"/>
        <v/>
      </c>
      <c r="H5908" s="88" t="str">
        <f t="shared" si="366"/>
        <v/>
      </c>
    </row>
    <row r="5909" spans="2:8" ht="11.25" customHeight="1" x14ac:dyDescent="0.2">
      <c r="B5909" s="147"/>
      <c r="C5909" s="68"/>
      <c r="D5909" s="293" t="str">
        <f t="shared" si="364"/>
        <v/>
      </c>
      <c r="E5909" s="91" t="str">
        <f t="shared" si="367"/>
        <v/>
      </c>
      <c r="F5909" s="295"/>
      <c r="G5909" s="88" t="str">
        <f t="shared" si="365"/>
        <v/>
      </c>
      <c r="H5909" s="88" t="str">
        <f t="shared" si="366"/>
        <v/>
      </c>
    </row>
    <row r="5910" spans="2:8" ht="11.25" customHeight="1" x14ac:dyDescent="0.2">
      <c r="B5910" s="147"/>
      <c r="C5910" s="68"/>
      <c r="D5910" s="293" t="str">
        <f t="shared" si="364"/>
        <v/>
      </c>
      <c r="E5910" s="91" t="str">
        <f t="shared" si="367"/>
        <v/>
      </c>
      <c r="F5910" s="295"/>
      <c r="G5910" s="88" t="str">
        <f t="shared" si="365"/>
        <v/>
      </c>
      <c r="H5910" s="88" t="str">
        <f t="shared" si="366"/>
        <v/>
      </c>
    </row>
    <row r="5911" spans="2:8" ht="11.25" customHeight="1" x14ac:dyDescent="0.2">
      <c r="B5911" s="147"/>
      <c r="C5911" s="68"/>
      <c r="D5911" s="293" t="str">
        <f t="shared" si="364"/>
        <v/>
      </c>
      <c r="E5911" s="91" t="str">
        <f t="shared" si="367"/>
        <v/>
      </c>
      <c r="F5911" s="295"/>
      <c r="G5911" s="88" t="str">
        <f t="shared" si="365"/>
        <v/>
      </c>
      <c r="H5911" s="88" t="str">
        <f t="shared" si="366"/>
        <v/>
      </c>
    </row>
    <row r="5912" spans="2:8" ht="11.25" customHeight="1" x14ac:dyDescent="0.2">
      <c r="B5912" s="147"/>
      <c r="C5912" s="68"/>
      <c r="D5912" s="293" t="str">
        <f t="shared" ref="D5912:D5975" si="368">IF($B5912="","","SP_LASTSALEPRICE")</f>
        <v/>
      </c>
      <c r="E5912" s="91" t="str">
        <f t="shared" si="367"/>
        <v/>
      </c>
      <c r="F5912" s="295"/>
      <c r="G5912" s="88" t="str">
        <f t="shared" ref="G5912:G5975" si="369">IF(OR($C5912="",$C5913=""),"",IFERROR((C5912/C5913-1)*100,0))</f>
        <v/>
      </c>
      <c r="H5912" s="88" t="str">
        <f t="shared" ref="H5912:H5975" si="370">IF(OR($F5912="",$F5913=""),"",IFERROR((F5912/F5913-1)*100,0))</f>
        <v/>
      </c>
    </row>
    <row r="5913" spans="2:8" ht="11.25" customHeight="1" x14ac:dyDescent="0.2">
      <c r="B5913" s="147"/>
      <c r="C5913" s="68"/>
      <c r="D5913" s="293" t="str">
        <f t="shared" si="368"/>
        <v/>
      </c>
      <c r="E5913" s="91" t="str">
        <f t="shared" ref="E5913:E5976" si="371">IF($B5913="","",IF(WEEKDAY($B5913,11)=6,$B5913-1,IF(WEEKDAY($B5913,11)=7,$B5913-2,$B5913)))</f>
        <v/>
      </c>
      <c r="F5913" s="295"/>
      <c r="G5913" s="88" t="str">
        <f t="shared" si="369"/>
        <v/>
      </c>
      <c r="H5913" s="88" t="str">
        <f t="shared" si="370"/>
        <v/>
      </c>
    </row>
    <row r="5914" spans="2:8" ht="11.25" customHeight="1" x14ac:dyDescent="0.2">
      <c r="B5914" s="147"/>
      <c r="C5914" s="68"/>
      <c r="D5914" s="293" t="str">
        <f t="shared" si="368"/>
        <v/>
      </c>
      <c r="E5914" s="91" t="str">
        <f t="shared" si="371"/>
        <v/>
      </c>
      <c r="F5914" s="295"/>
      <c r="G5914" s="88" t="str">
        <f t="shared" si="369"/>
        <v/>
      </c>
      <c r="H5914" s="88" t="str">
        <f t="shared" si="370"/>
        <v/>
      </c>
    </row>
    <row r="5915" spans="2:8" ht="11.25" customHeight="1" x14ac:dyDescent="0.2">
      <c r="B5915" s="147"/>
      <c r="C5915" s="68"/>
      <c r="D5915" s="293" t="str">
        <f t="shared" si="368"/>
        <v/>
      </c>
      <c r="E5915" s="91" t="str">
        <f t="shared" si="371"/>
        <v/>
      </c>
      <c r="F5915" s="295"/>
      <c r="G5915" s="88" t="str">
        <f t="shared" si="369"/>
        <v/>
      </c>
      <c r="H5915" s="88" t="str">
        <f t="shared" si="370"/>
        <v/>
      </c>
    </row>
    <row r="5916" spans="2:8" ht="11.25" customHeight="1" x14ac:dyDescent="0.2">
      <c r="B5916" s="147"/>
      <c r="C5916" s="68"/>
      <c r="D5916" s="293" t="str">
        <f t="shared" si="368"/>
        <v/>
      </c>
      <c r="E5916" s="91" t="str">
        <f t="shared" si="371"/>
        <v/>
      </c>
      <c r="F5916" s="295"/>
      <c r="G5916" s="88" t="str">
        <f t="shared" si="369"/>
        <v/>
      </c>
      <c r="H5916" s="88" t="str">
        <f t="shared" si="370"/>
        <v/>
      </c>
    </row>
    <row r="5917" spans="2:8" ht="11.25" customHeight="1" x14ac:dyDescent="0.2">
      <c r="B5917" s="147"/>
      <c r="C5917" s="68"/>
      <c r="D5917" s="293" t="str">
        <f t="shared" si="368"/>
        <v/>
      </c>
      <c r="E5917" s="91" t="str">
        <f t="shared" si="371"/>
        <v/>
      </c>
      <c r="F5917" s="295"/>
      <c r="G5917" s="88" t="str">
        <f t="shared" si="369"/>
        <v/>
      </c>
      <c r="H5917" s="88" t="str">
        <f t="shared" si="370"/>
        <v/>
      </c>
    </row>
    <row r="5918" spans="2:8" ht="11.25" customHeight="1" x14ac:dyDescent="0.2">
      <c r="B5918" s="147"/>
      <c r="C5918" s="68"/>
      <c r="D5918" s="293" t="str">
        <f t="shared" si="368"/>
        <v/>
      </c>
      <c r="E5918" s="91" t="str">
        <f t="shared" si="371"/>
        <v/>
      </c>
      <c r="F5918" s="295"/>
      <c r="G5918" s="88" t="str">
        <f t="shared" si="369"/>
        <v/>
      </c>
      <c r="H5918" s="88" t="str">
        <f t="shared" si="370"/>
        <v/>
      </c>
    </row>
    <row r="5919" spans="2:8" ht="11.25" customHeight="1" x14ac:dyDescent="0.2">
      <c r="B5919" s="147"/>
      <c r="C5919" s="68"/>
      <c r="D5919" s="293" t="str">
        <f t="shared" si="368"/>
        <v/>
      </c>
      <c r="E5919" s="91" t="str">
        <f t="shared" si="371"/>
        <v/>
      </c>
      <c r="F5919" s="295"/>
      <c r="G5919" s="88" t="str">
        <f t="shared" si="369"/>
        <v/>
      </c>
      <c r="H5919" s="88" t="str">
        <f t="shared" si="370"/>
        <v/>
      </c>
    </row>
    <row r="5920" spans="2:8" ht="11.25" customHeight="1" x14ac:dyDescent="0.2">
      <c r="B5920" s="147"/>
      <c r="C5920" s="68"/>
      <c r="D5920" s="293" t="str">
        <f t="shared" si="368"/>
        <v/>
      </c>
      <c r="E5920" s="91" t="str">
        <f t="shared" si="371"/>
        <v/>
      </c>
      <c r="F5920" s="295"/>
      <c r="G5920" s="88" t="str">
        <f t="shared" si="369"/>
        <v/>
      </c>
      <c r="H5920" s="88" t="str">
        <f t="shared" si="370"/>
        <v/>
      </c>
    </row>
    <row r="5921" spans="2:8" ht="11.25" customHeight="1" x14ac:dyDescent="0.2">
      <c r="B5921" s="147"/>
      <c r="C5921" s="68"/>
      <c r="D5921" s="293" t="str">
        <f t="shared" si="368"/>
        <v/>
      </c>
      <c r="E5921" s="91" t="str">
        <f t="shared" si="371"/>
        <v/>
      </c>
      <c r="F5921" s="295"/>
      <c r="G5921" s="88" t="str">
        <f t="shared" si="369"/>
        <v/>
      </c>
      <c r="H5921" s="88" t="str">
        <f t="shared" si="370"/>
        <v/>
      </c>
    </row>
    <row r="5922" spans="2:8" ht="11.25" customHeight="1" x14ac:dyDescent="0.2">
      <c r="B5922" s="147"/>
      <c r="C5922" s="68"/>
      <c r="D5922" s="293" t="str">
        <f t="shared" si="368"/>
        <v/>
      </c>
      <c r="E5922" s="91" t="str">
        <f t="shared" si="371"/>
        <v/>
      </c>
      <c r="F5922" s="295"/>
      <c r="G5922" s="88" t="str">
        <f t="shared" si="369"/>
        <v/>
      </c>
      <c r="H5922" s="88" t="str">
        <f t="shared" si="370"/>
        <v/>
      </c>
    </row>
    <row r="5923" spans="2:8" ht="11.25" customHeight="1" x14ac:dyDescent="0.2">
      <c r="B5923" s="147"/>
      <c r="C5923" s="68"/>
      <c r="D5923" s="293" t="str">
        <f t="shared" si="368"/>
        <v/>
      </c>
      <c r="E5923" s="91" t="str">
        <f t="shared" si="371"/>
        <v/>
      </c>
      <c r="F5923" s="295"/>
      <c r="G5923" s="88" t="str">
        <f t="shared" si="369"/>
        <v/>
      </c>
      <c r="H5923" s="88" t="str">
        <f t="shared" si="370"/>
        <v/>
      </c>
    </row>
    <row r="5924" spans="2:8" ht="11.25" customHeight="1" x14ac:dyDescent="0.2">
      <c r="B5924" s="147"/>
      <c r="C5924" s="68"/>
      <c r="D5924" s="293" t="str">
        <f t="shared" si="368"/>
        <v/>
      </c>
      <c r="E5924" s="91" t="str">
        <f t="shared" si="371"/>
        <v/>
      </c>
      <c r="F5924" s="295"/>
      <c r="G5924" s="88" t="str">
        <f t="shared" si="369"/>
        <v/>
      </c>
      <c r="H5924" s="88" t="str">
        <f t="shared" si="370"/>
        <v/>
      </c>
    </row>
    <row r="5925" spans="2:8" ht="11.25" customHeight="1" x14ac:dyDescent="0.2">
      <c r="B5925" s="147"/>
      <c r="C5925" s="68"/>
      <c r="D5925" s="293" t="str">
        <f t="shared" si="368"/>
        <v/>
      </c>
      <c r="E5925" s="91" t="str">
        <f t="shared" si="371"/>
        <v/>
      </c>
      <c r="F5925" s="295"/>
      <c r="G5925" s="88" t="str">
        <f t="shared" si="369"/>
        <v/>
      </c>
      <c r="H5925" s="88" t="str">
        <f t="shared" si="370"/>
        <v/>
      </c>
    </row>
    <row r="5926" spans="2:8" ht="11.25" customHeight="1" x14ac:dyDescent="0.2">
      <c r="B5926" s="147"/>
      <c r="C5926" s="68"/>
      <c r="D5926" s="293" t="str">
        <f t="shared" si="368"/>
        <v/>
      </c>
      <c r="E5926" s="91" t="str">
        <f t="shared" si="371"/>
        <v/>
      </c>
      <c r="F5926" s="295"/>
      <c r="G5926" s="88" t="str">
        <f t="shared" si="369"/>
        <v/>
      </c>
      <c r="H5926" s="88" t="str">
        <f t="shared" si="370"/>
        <v/>
      </c>
    </row>
    <row r="5927" spans="2:8" ht="11.25" customHeight="1" x14ac:dyDescent="0.2">
      <c r="B5927" s="147"/>
      <c r="C5927" s="68"/>
      <c r="D5927" s="293" t="str">
        <f t="shared" si="368"/>
        <v/>
      </c>
      <c r="E5927" s="91" t="str">
        <f t="shared" si="371"/>
        <v/>
      </c>
      <c r="F5927" s="295"/>
      <c r="G5927" s="88" t="str">
        <f t="shared" si="369"/>
        <v/>
      </c>
      <c r="H5927" s="88" t="str">
        <f t="shared" si="370"/>
        <v/>
      </c>
    </row>
    <row r="5928" spans="2:8" ht="11.25" customHeight="1" x14ac:dyDescent="0.2">
      <c r="B5928" s="147"/>
      <c r="C5928" s="68"/>
      <c r="D5928" s="293" t="str">
        <f t="shared" si="368"/>
        <v/>
      </c>
      <c r="E5928" s="91" t="str">
        <f t="shared" si="371"/>
        <v/>
      </c>
      <c r="F5928" s="295"/>
      <c r="G5928" s="88" t="str">
        <f t="shared" si="369"/>
        <v/>
      </c>
      <c r="H5928" s="88" t="str">
        <f t="shared" si="370"/>
        <v/>
      </c>
    </row>
    <row r="5929" spans="2:8" ht="11.25" customHeight="1" x14ac:dyDescent="0.2">
      <c r="B5929" s="147"/>
      <c r="C5929" s="68"/>
      <c r="D5929" s="293" t="str">
        <f t="shared" si="368"/>
        <v/>
      </c>
      <c r="E5929" s="91" t="str">
        <f t="shared" si="371"/>
        <v/>
      </c>
      <c r="F5929" s="295"/>
      <c r="G5929" s="88" t="str">
        <f t="shared" si="369"/>
        <v/>
      </c>
      <c r="H5929" s="88" t="str">
        <f t="shared" si="370"/>
        <v/>
      </c>
    </row>
    <row r="5930" spans="2:8" ht="11.25" customHeight="1" x14ac:dyDescent="0.2">
      <c r="B5930" s="147"/>
      <c r="C5930" s="68"/>
      <c r="D5930" s="293" t="str">
        <f t="shared" si="368"/>
        <v/>
      </c>
      <c r="E5930" s="91" t="str">
        <f t="shared" si="371"/>
        <v/>
      </c>
      <c r="F5930" s="295"/>
      <c r="G5930" s="88" t="str">
        <f t="shared" si="369"/>
        <v/>
      </c>
      <c r="H5930" s="88" t="str">
        <f t="shared" si="370"/>
        <v/>
      </c>
    </row>
    <row r="5931" spans="2:8" ht="11.25" customHeight="1" x14ac:dyDescent="0.2">
      <c r="B5931" s="147"/>
      <c r="C5931" s="68"/>
      <c r="D5931" s="293" t="str">
        <f t="shared" si="368"/>
        <v/>
      </c>
      <c r="E5931" s="91" t="str">
        <f t="shared" si="371"/>
        <v/>
      </c>
      <c r="F5931" s="295"/>
      <c r="G5931" s="88" t="str">
        <f t="shared" si="369"/>
        <v/>
      </c>
      <c r="H5931" s="88" t="str">
        <f t="shared" si="370"/>
        <v/>
      </c>
    </row>
    <row r="5932" spans="2:8" ht="11.25" customHeight="1" x14ac:dyDescent="0.2">
      <c r="B5932" s="147"/>
      <c r="C5932" s="68"/>
      <c r="D5932" s="293" t="str">
        <f t="shared" si="368"/>
        <v/>
      </c>
      <c r="E5932" s="91" t="str">
        <f t="shared" si="371"/>
        <v/>
      </c>
      <c r="F5932" s="295"/>
      <c r="G5932" s="88" t="str">
        <f t="shared" si="369"/>
        <v/>
      </c>
      <c r="H5932" s="88" t="str">
        <f t="shared" si="370"/>
        <v/>
      </c>
    </row>
    <row r="5933" spans="2:8" ht="11.25" customHeight="1" x14ac:dyDescent="0.2">
      <c r="B5933" s="147"/>
      <c r="C5933" s="68"/>
      <c r="D5933" s="293" t="str">
        <f t="shared" si="368"/>
        <v/>
      </c>
      <c r="E5933" s="91" t="str">
        <f t="shared" si="371"/>
        <v/>
      </c>
      <c r="F5933" s="295"/>
      <c r="G5933" s="88" t="str">
        <f t="shared" si="369"/>
        <v/>
      </c>
      <c r="H5933" s="88" t="str">
        <f t="shared" si="370"/>
        <v/>
      </c>
    </row>
    <row r="5934" spans="2:8" ht="11.25" customHeight="1" x14ac:dyDescent="0.2">
      <c r="B5934" s="147"/>
      <c r="C5934" s="68"/>
      <c r="D5934" s="293" t="str">
        <f t="shared" si="368"/>
        <v/>
      </c>
      <c r="E5934" s="91" t="str">
        <f t="shared" si="371"/>
        <v/>
      </c>
      <c r="F5934" s="295"/>
      <c r="G5934" s="88" t="str">
        <f t="shared" si="369"/>
        <v/>
      </c>
      <c r="H5934" s="88" t="str">
        <f t="shared" si="370"/>
        <v/>
      </c>
    </row>
    <row r="5935" spans="2:8" ht="11.25" customHeight="1" x14ac:dyDescent="0.2">
      <c r="B5935" s="147"/>
      <c r="C5935" s="68"/>
      <c r="D5935" s="293" t="str">
        <f t="shared" si="368"/>
        <v/>
      </c>
      <c r="E5935" s="91" t="str">
        <f t="shared" si="371"/>
        <v/>
      </c>
      <c r="F5935" s="295"/>
      <c r="G5935" s="88" t="str">
        <f t="shared" si="369"/>
        <v/>
      </c>
      <c r="H5935" s="88" t="str">
        <f t="shared" si="370"/>
        <v/>
      </c>
    </row>
    <row r="5936" spans="2:8" ht="11.25" customHeight="1" x14ac:dyDescent="0.2">
      <c r="B5936" s="147"/>
      <c r="C5936" s="68"/>
      <c r="D5936" s="293" t="str">
        <f t="shared" si="368"/>
        <v/>
      </c>
      <c r="E5936" s="91" t="str">
        <f t="shared" si="371"/>
        <v/>
      </c>
      <c r="F5936" s="295"/>
      <c r="G5936" s="88" t="str">
        <f t="shared" si="369"/>
        <v/>
      </c>
      <c r="H5936" s="88" t="str">
        <f t="shared" si="370"/>
        <v/>
      </c>
    </row>
    <row r="5937" spans="2:8" ht="11.25" customHeight="1" x14ac:dyDescent="0.2">
      <c r="B5937" s="147"/>
      <c r="C5937" s="68"/>
      <c r="D5937" s="293" t="str">
        <f t="shared" si="368"/>
        <v/>
      </c>
      <c r="E5937" s="91" t="str">
        <f t="shared" si="371"/>
        <v/>
      </c>
      <c r="F5937" s="295"/>
      <c r="G5937" s="88" t="str">
        <f t="shared" si="369"/>
        <v/>
      </c>
      <c r="H5937" s="88" t="str">
        <f t="shared" si="370"/>
        <v/>
      </c>
    </row>
    <row r="5938" spans="2:8" ht="11.25" customHeight="1" x14ac:dyDescent="0.2">
      <c r="B5938" s="147"/>
      <c r="C5938" s="68"/>
      <c r="D5938" s="293" t="str">
        <f t="shared" si="368"/>
        <v/>
      </c>
      <c r="E5938" s="91" t="str">
        <f t="shared" si="371"/>
        <v/>
      </c>
      <c r="F5938" s="295"/>
      <c r="G5938" s="88" t="str">
        <f t="shared" si="369"/>
        <v/>
      </c>
      <c r="H5938" s="88" t="str">
        <f t="shared" si="370"/>
        <v/>
      </c>
    </row>
    <row r="5939" spans="2:8" ht="11.25" customHeight="1" x14ac:dyDescent="0.2">
      <c r="B5939" s="147"/>
      <c r="C5939" s="68"/>
      <c r="D5939" s="293" t="str">
        <f t="shared" si="368"/>
        <v/>
      </c>
      <c r="E5939" s="91" t="str">
        <f t="shared" si="371"/>
        <v/>
      </c>
      <c r="F5939" s="295"/>
      <c r="G5939" s="88" t="str">
        <f t="shared" si="369"/>
        <v/>
      </c>
      <c r="H5939" s="88" t="str">
        <f t="shared" si="370"/>
        <v/>
      </c>
    </row>
    <row r="5940" spans="2:8" ht="11.25" customHeight="1" x14ac:dyDescent="0.2">
      <c r="B5940" s="147"/>
      <c r="C5940" s="68"/>
      <c r="D5940" s="293" t="str">
        <f t="shared" si="368"/>
        <v/>
      </c>
      <c r="E5940" s="91" t="str">
        <f t="shared" si="371"/>
        <v/>
      </c>
      <c r="F5940" s="295"/>
      <c r="G5940" s="88" t="str">
        <f t="shared" si="369"/>
        <v/>
      </c>
      <c r="H5940" s="88" t="str">
        <f t="shared" si="370"/>
        <v/>
      </c>
    </row>
    <row r="5941" spans="2:8" ht="11.25" customHeight="1" x14ac:dyDescent="0.2">
      <c r="B5941" s="147"/>
      <c r="C5941" s="68"/>
      <c r="D5941" s="293" t="str">
        <f t="shared" si="368"/>
        <v/>
      </c>
      <c r="E5941" s="91" t="str">
        <f t="shared" si="371"/>
        <v/>
      </c>
      <c r="F5941" s="295"/>
      <c r="G5941" s="88" t="str">
        <f t="shared" si="369"/>
        <v/>
      </c>
      <c r="H5941" s="88" t="str">
        <f t="shared" si="370"/>
        <v/>
      </c>
    </row>
    <row r="5942" spans="2:8" ht="11.25" customHeight="1" x14ac:dyDescent="0.2">
      <c r="B5942" s="147"/>
      <c r="C5942" s="68"/>
      <c r="D5942" s="293" t="str">
        <f t="shared" si="368"/>
        <v/>
      </c>
      <c r="E5942" s="91" t="str">
        <f t="shared" si="371"/>
        <v/>
      </c>
      <c r="F5942" s="295"/>
      <c r="G5942" s="88" t="str">
        <f t="shared" si="369"/>
        <v/>
      </c>
      <c r="H5942" s="88" t="str">
        <f t="shared" si="370"/>
        <v/>
      </c>
    </row>
    <row r="5943" spans="2:8" ht="11.25" customHeight="1" x14ac:dyDescent="0.2">
      <c r="B5943" s="147"/>
      <c r="C5943" s="68"/>
      <c r="D5943" s="293" t="str">
        <f t="shared" si="368"/>
        <v/>
      </c>
      <c r="E5943" s="91" t="str">
        <f t="shared" si="371"/>
        <v/>
      </c>
      <c r="F5943" s="295"/>
      <c r="G5943" s="88" t="str">
        <f t="shared" si="369"/>
        <v/>
      </c>
      <c r="H5943" s="88" t="str">
        <f t="shared" si="370"/>
        <v/>
      </c>
    </row>
    <row r="5944" spans="2:8" ht="11.25" customHeight="1" x14ac:dyDescent="0.2">
      <c r="B5944" s="147"/>
      <c r="C5944" s="68"/>
      <c r="D5944" s="293" t="str">
        <f t="shared" si="368"/>
        <v/>
      </c>
      <c r="E5944" s="91" t="str">
        <f t="shared" si="371"/>
        <v/>
      </c>
      <c r="F5944" s="295"/>
      <c r="G5944" s="88" t="str">
        <f t="shared" si="369"/>
        <v/>
      </c>
      <c r="H5944" s="88" t="str">
        <f t="shared" si="370"/>
        <v/>
      </c>
    </row>
    <row r="5945" spans="2:8" ht="11.25" customHeight="1" x14ac:dyDescent="0.2">
      <c r="B5945" s="147"/>
      <c r="C5945" s="68"/>
      <c r="D5945" s="293" t="str">
        <f t="shared" si="368"/>
        <v/>
      </c>
      <c r="E5945" s="91" t="str">
        <f t="shared" si="371"/>
        <v/>
      </c>
      <c r="F5945" s="295"/>
      <c r="G5945" s="88" t="str">
        <f t="shared" si="369"/>
        <v/>
      </c>
      <c r="H5945" s="88" t="str">
        <f t="shared" si="370"/>
        <v/>
      </c>
    </row>
    <row r="5946" spans="2:8" ht="11.25" customHeight="1" x14ac:dyDescent="0.2">
      <c r="B5946" s="147"/>
      <c r="C5946" s="68"/>
      <c r="D5946" s="293" t="str">
        <f t="shared" si="368"/>
        <v/>
      </c>
      <c r="E5946" s="91" t="str">
        <f t="shared" si="371"/>
        <v/>
      </c>
      <c r="F5946" s="295"/>
      <c r="G5946" s="88" t="str">
        <f t="shared" si="369"/>
        <v/>
      </c>
      <c r="H5946" s="88" t="str">
        <f t="shared" si="370"/>
        <v/>
      </c>
    </row>
    <row r="5947" spans="2:8" ht="11.25" customHeight="1" x14ac:dyDescent="0.2">
      <c r="B5947" s="147"/>
      <c r="C5947" s="68"/>
      <c r="D5947" s="293" t="str">
        <f t="shared" si="368"/>
        <v/>
      </c>
      <c r="E5947" s="91" t="str">
        <f t="shared" si="371"/>
        <v/>
      </c>
      <c r="F5947" s="295"/>
      <c r="G5947" s="88" t="str">
        <f t="shared" si="369"/>
        <v/>
      </c>
      <c r="H5947" s="88" t="str">
        <f t="shared" si="370"/>
        <v/>
      </c>
    </row>
    <row r="5948" spans="2:8" ht="11.25" customHeight="1" x14ac:dyDescent="0.2">
      <c r="B5948" s="147"/>
      <c r="C5948" s="68"/>
      <c r="D5948" s="293" t="str">
        <f t="shared" si="368"/>
        <v/>
      </c>
      <c r="E5948" s="91" t="str">
        <f t="shared" si="371"/>
        <v/>
      </c>
      <c r="F5948" s="295"/>
      <c r="G5948" s="88" t="str">
        <f t="shared" si="369"/>
        <v/>
      </c>
      <c r="H5948" s="88" t="str">
        <f t="shared" si="370"/>
        <v/>
      </c>
    </row>
    <row r="5949" spans="2:8" ht="11.25" customHeight="1" x14ac:dyDescent="0.2">
      <c r="B5949" s="147"/>
      <c r="C5949" s="68"/>
      <c r="D5949" s="293" t="str">
        <f t="shared" si="368"/>
        <v/>
      </c>
      <c r="E5949" s="91" t="str">
        <f t="shared" si="371"/>
        <v/>
      </c>
      <c r="F5949" s="295"/>
      <c r="G5949" s="88" t="str">
        <f t="shared" si="369"/>
        <v/>
      </c>
      <c r="H5949" s="88" t="str">
        <f t="shared" si="370"/>
        <v/>
      </c>
    </row>
    <row r="5950" spans="2:8" ht="11.25" customHeight="1" x14ac:dyDescent="0.2">
      <c r="B5950" s="147"/>
      <c r="C5950" s="68"/>
      <c r="D5950" s="293" t="str">
        <f t="shared" si="368"/>
        <v/>
      </c>
      <c r="E5950" s="91" t="str">
        <f t="shared" si="371"/>
        <v/>
      </c>
      <c r="F5950" s="295"/>
      <c r="G5950" s="88" t="str">
        <f t="shared" si="369"/>
        <v/>
      </c>
      <c r="H5950" s="88" t="str">
        <f t="shared" si="370"/>
        <v/>
      </c>
    </row>
    <row r="5951" spans="2:8" ht="11.25" customHeight="1" x14ac:dyDescent="0.2">
      <c r="B5951" s="147"/>
      <c r="C5951" s="68"/>
      <c r="D5951" s="293" t="str">
        <f t="shared" si="368"/>
        <v/>
      </c>
      <c r="E5951" s="91" t="str">
        <f t="shared" si="371"/>
        <v/>
      </c>
      <c r="F5951" s="295"/>
      <c r="G5951" s="88" t="str">
        <f t="shared" si="369"/>
        <v/>
      </c>
      <c r="H5951" s="88" t="str">
        <f t="shared" si="370"/>
        <v/>
      </c>
    </row>
    <row r="5952" spans="2:8" ht="11.25" customHeight="1" x14ac:dyDescent="0.2">
      <c r="B5952" s="147"/>
      <c r="C5952" s="68"/>
      <c r="D5952" s="293" t="str">
        <f t="shared" si="368"/>
        <v/>
      </c>
      <c r="E5952" s="91" t="str">
        <f t="shared" si="371"/>
        <v/>
      </c>
      <c r="F5952" s="295"/>
      <c r="G5952" s="88" t="str">
        <f t="shared" si="369"/>
        <v/>
      </c>
      <c r="H5952" s="88" t="str">
        <f t="shared" si="370"/>
        <v/>
      </c>
    </row>
    <row r="5953" spans="2:8" ht="11.25" customHeight="1" x14ac:dyDescent="0.2">
      <c r="B5953" s="147"/>
      <c r="C5953" s="68"/>
      <c r="D5953" s="293" t="str">
        <f t="shared" si="368"/>
        <v/>
      </c>
      <c r="E5953" s="91" t="str">
        <f t="shared" si="371"/>
        <v/>
      </c>
      <c r="F5953" s="295"/>
      <c r="G5953" s="88" t="str">
        <f t="shared" si="369"/>
        <v/>
      </c>
      <c r="H5953" s="88" t="str">
        <f t="shared" si="370"/>
        <v/>
      </c>
    </row>
    <row r="5954" spans="2:8" ht="11.25" customHeight="1" x14ac:dyDescent="0.2">
      <c r="B5954" s="147"/>
      <c r="C5954" s="68"/>
      <c r="D5954" s="293" t="str">
        <f t="shared" si="368"/>
        <v/>
      </c>
      <c r="E5954" s="91" t="str">
        <f t="shared" si="371"/>
        <v/>
      </c>
      <c r="F5954" s="295"/>
      <c r="G5954" s="88" t="str">
        <f t="shared" si="369"/>
        <v/>
      </c>
      <c r="H5954" s="88" t="str">
        <f t="shared" si="370"/>
        <v/>
      </c>
    </row>
    <row r="5955" spans="2:8" ht="11.25" customHeight="1" x14ac:dyDescent="0.2">
      <c r="B5955" s="147"/>
      <c r="C5955" s="68"/>
      <c r="D5955" s="293" t="str">
        <f t="shared" si="368"/>
        <v/>
      </c>
      <c r="E5955" s="91" t="str">
        <f t="shared" si="371"/>
        <v/>
      </c>
      <c r="F5955" s="295"/>
      <c r="G5955" s="88" t="str">
        <f t="shared" si="369"/>
        <v/>
      </c>
      <c r="H5955" s="88" t="str">
        <f t="shared" si="370"/>
        <v/>
      </c>
    </row>
    <row r="5956" spans="2:8" ht="11.25" customHeight="1" x14ac:dyDescent="0.2">
      <c r="B5956" s="147"/>
      <c r="C5956" s="68"/>
      <c r="D5956" s="293" t="str">
        <f t="shared" si="368"/>
        <v/>
      </c>
      <c r="E5956" s="91" t="str">
        <f t="shared" si="371"/>
        <v/>
      </c>
      <c r="F5956" s="295"/>
      <c r="G5956" s="88" t="str">
        <f t="shared" si="369"/>
        <v/>
      </c>
      <c r="H5956" s="88" t="str">
        <f t="shared" si="370"/>
        <v/>
      </c>
    </row>
    <row r="5957" spans="2:8" ht="11.25" customHeight="1" x14ac:dyDescent="0.2">
      <c r="B5957" s="147"/>
      <c r="C5957" s="68"/>
      <c r="D5957" s="293" t="str">
        <f t="shared" si="368"/>
        <v/>
      </c>
      <c r="E5957" s="91" t="str">
        <f t="shared" si="371"/>
        <v/>
      </c>
      <c r="F5957" s="295"/>
      <c r="G5957" s="88" t="str">
        <f t="shared" si="369"/>
        <v/>
      </c>
      <c r="H5957" s="88" t="str">
        <f t="shared" si="370"/>
        <v/>
      </c>
    </row>
    <row r="5958" spans="2:8" ht="11.25" customHeight="1" x14ac:dyDescent="0.2">
      <c r="B5958" s="147"/>
      <c r="C5958" s="68"/>
      <c r="D5958" s="293" t="str">
        <f t="shared" si="368"/>
        <v/>
      </c>
      <c r="E5958" s="91" t="str">
        <f t="shared" si="371"/>
        <v/>
      </c>
      <c r="F5958" s="295"/>
      <c r="G5958" s="88" t="str">
        <f t="shared" si="369"/>
        <v/>
      </c>
      <c r="H5958" s="88" t="str">
        <f t="shared" si="370"/>
        <v/>
      </c>
    </row>
    <row r="5959" spans="2:8" ht="11.25" customHeight="1" x14ac:dyDescent="0.2">
      <c r="B5959" s="147"/>
      <c r="C5959" s="68"/>
      <c r="D5959" s="293" t="str">
        <f t="shared" si="368"/>
        <v/>
      </c>
      <c r="E5959" s="91" t="str">
        <f t="shared" si="371"/>
        <v/>
      </c>
      <c r="F5959" s="295"/>
      <c r="G5959" s="88" t="str">
        <f t="shared" si="369"/>
        <v/>
      </c>
      <c r="H5959" s="88" t="str">
        <f t="shared" si="370"/>
        <v/>
      </c>
    </row>
    <row r="5960" spans="2:8" ht="11.25" customHeight="1" x14ac:dyDescent="0.2">
      <c r="B5960" s="147"/>
      <c r="C5960" s="68"/>
      <c r="D5960" s="293" t="str">
        <f t="shared" si="368"/>
        <v/>
      </c>
      <c r="E5960" s="91" t="str">
        <f t="shared" si="371"/>
        <v/>
      </c>
      <c r="F5960" s="295"/>
      <c r="G5960" s="88" t="str">
        <f t="shared" si="369"/>
        <v/>
      </c>
      <c r="H5960" s="88" t="str">
        <f t="shared" si="370"/>
        <v/>
      </c>
    </row>
    <row r="5961" spans="2:8" ht="11.25" customHeight="1" x14ac:dyDescent="0.2">
      <c r="B5961" s="147"/>
      <c r="C5961" s="68"/>
      <c r="D5961" s="293" t="str">
        <f t="shared" si="368"/>
        <v/>
      </c>
      <c r="E5961" s="91" t="str">
        <f t="shared" si="371"/>
        <v/>
      </c>
      <c r="F5961" s="295"/>
      <c r="G5961" s="88" t="str">
        <f t="shared" si="369"/>
        <v/>
      </c>
      <c r="H5961" s="88" t="str">
        <f t="shared" si="370"/>
        <v/>
      </c>
    </row>
    <row r="5962" spans="2:8" ht="11.25" customHeight="1" x14ac:dyDescent="0.2">
      <c r="B5962" s="147"/>
      <c r="C5962" s="68"/>
      <c r="D5962" s="293" t="str">
        <f t="shared" si="368"/>
        <v/>
      </c>
      <c r="E5962" s="91" t="str">
        <f t="shared" si="371"/>
        <v/>
      </c>
      <c r="F5962" s="295"/>
      <c r="G5962" s="88" t="str">
        <f t="shared" si="369"/>
        <v/>
      </c>
      <c r="H5962" s="88" t="str">
        <f t="shared" si="370"/>
        <v/>
      </c>
    </row>
    <row r="5963" spans="2:8" ht="11.25" customHeight="1" x14ac:dyDescent="0.2">
      <c r="B5963" s="147"/>
      <c r="C5963" s="68"/>
      <c r="D5963" s="293" t="str">
        <f t="shared" si="368"/>
        <v/>
      </c>
      <c r="E5963" s="91" t="str">
        <f t="shared" si="371"/>
        <v/>
      </c>
      <c r="F5963" s="295"/>
      <c r="G5963" s="88" t="str">
        <f t="shared" si="369"/>
        <v/>
      </c>
      <c r="H5963" s="88" t="str">
        <f t="shared" si="370"/>
        <v/>
      </c>
    </row>
    <row r="5964" spans="2:8" ht="11.25" customHeight="1" x14ac:dyDescent="0.2">
      <c r="B5964" s="147"/>
      <c r="C5964" s="68"/>
      <c r="D5964" s="293" t="str">
        <f t="shared" si="368"/>
        <v/>
      </c>
      <c r="E5964" s="91" t="str">
        <f t="shared" si="371"/>
        <v/>
      </c>
      <c r="F5964" s="295"/>
      <c r="G5964" s="88" t="str">
        <f t="shared" si="369"/>
        <v/>
      </c>
      <c r="H5964" s="88" t="str">
        <f t="shared" si="370"/>
        <v/>
      </c>
    </row>
    <row r="5965" spans="2:8" ht="11.25" customHeight="1" x14ac:dyDescent="0.2">
      <c r="B5965" s="147"/>
      <c r="C5965" s="68"/>
      <c r="D5965" s="293" t="str">
        <f t="shared" si="368"/>
        <v/>
      </c>
      <c r="E5965" s="91" t="str">
        <f t="shared" si="371"/>
        <v/>
      </c>
      <c r="F5965" s="295"/>
      <c r="G5965" s="88" t="str">
        <f t="shared" si="369"/>
        <v/>
      </c>
      <c r="H5965" s="88" t="str">
        <f t="shared" si="370"/>
        <v/>
      </c>
    </row>
    <row r="5966" spans="2:8" ht="11.25" customHeight="1" x14ac:dyDescent="0.2">
      <c r="B5966" s="147"/>
      <c r="C5966" s="68"/>
      <c r="D5966" s="293" t="str">
        <f t="shared" si="368"/>
        <v/>
      </c>
      <c r="E5966" s="91" t="str">
        <f t="shared" si="371"/>
        <v/>
      </c>
      <c r="F5966" s="295"/>
      <c r="G5966" s="88" t="str">
        <f t="shared" si="369"/>
        <v/>
      </c>
      <c r="H5966" s="88" t="str">
        <f t="shared" si="370"/>
        <v/>
      </c>
    </row>
    <row r="5967" spans="2:8" ht="11.25" customHeight="1" x14ac:dyDescent="0.2">
      <c r="B5967" s="147"/>
      <c r="C5967" s="68"/>
      <c r="D5967" s="293" t="str">
        <f t="shared" si="368"/>
        <v/>
      </c>
      <c r="E5967" s="91" t="str">
        <f t="shared" si="371"/>
        <v/>
      </c>
      <c r="F5967" s="295"/>
      <c r="G5967" s="88" t="str">
        <f t="shared" si="369"/>
        <v/>
      </c>
      <c r="H5967" s="88" t="str">
        <f t="shared" si="370"/>
        <v/>
      </c>
    </row>
    <row r="5968" spans="2:8" ht="11.25" customHeight="1" x14ac:dyDescent="0.2">
      <c r="B5968" s="147"/>
      <c r="C5968" s="68"/>
      <c r="D5968" s="293" t="str">
        <f t="shared" si="368"/>
        <v/>
      </c>
      <c r="E5968" s="91" t="str">
        <f t="shared" si="371"/>
        <v/>
      </c>
      <c r="F5968" s="295"/>
      <c r="G5968" s="88" t="str">
        <f t="shared" si="369"/>
        <v/>
      </c>
      <c r="H5968" s="88" t="str">
        <f t="shared" si="370"/>
        <v/>
      </c>
    </row>
    <row r="5969" spans="2:8" ht="11.25" customHeight="1" x14ac:dyDescent="0.2">
      <c r="B5969" s="147"/>
      <c r="C5969" s="68"/>
      <c r="D5969" s="293" t="str">
        <f t="shared" si="368"/>
        <v/>
      </c>
      <c r="E5969" s="91" t="str">
        <f t="shared" si="371"/>
        <v/>
      </c>
      <c r="F5969" s="295"/>
      <c r="G5969" s="88" t="str">
        <f t="shared" si="369"/>
        <v/>
      </c>
      <c r="H5969" s="88" t="str">
        <f t="shared" si="370"/>
        <v/>
      </c>
    </row>
    <row r="5970" spans="2:8" ht="11.25" customHeight="1" x14ac:dyDescent="0.2">
      <c r="B5970" s="147"/>
      <c r="C5970" s="68"/>
      <c r="D5970" s="293" t="str">
        <f t="shared" si="368"/>
        <v/>
      </c>
      <c r="E5970" s="91" t="str">
        <f t="shared" si="371"/>
        <v/>
      </c>
      <c r="F5970" s="295"/>
      <c r="G5970" s="88" t="str">
        <f t="shared" si="369"/>
        <v/>
      </c>
      <c r="H5970" s="88" t="str">
        <f t="shared" si="370"/>
        <v/>
      </c>
    </row>
    <row r="5971" spans="2:8" ht="11.25" customHeight="1" x14ac:dyDescent="0.2">
      <c r="B5971" s="147"/>
      <c r="C5971" s="68"/>
      <c r="D5971" s="293" t="str">
        <f t="shared" si="368"/>
        <v/>
      </c>
      <c r="E5971" s="91" t="str">
        <f t="shared" si="371"/>
        <v/>
      </c>
      <c r="F5971" s="295"/>
      <c r="G5971" s="88" t="str">
        <f t="shared" si="369"/>
        <v/>
      </c>
      <c r="H5971" s="88" t="str">
        <f t="shared" si="370"/>
        <v/>
      </c>
    </row>
    <row r="5972" spans="2:8" ht="11.25" customHeight="1" x14ac:dyDescent="0.2">
      <c r="B5972" s="147"/>
      <c r="C5972" s="68"/>
      <c r="D5972" s="293" t="str">
        <f t="shared" si="368"/>
        <v/>
      </c>
      <c r="E5972" s="91" t="str">
        <f t="shared" si="371"/>
        <v/>
      </c>
      <c r="F5972" s="295"/>
      <c r="G5972" s="88" t="str">
        <f t="shared" si="369"/>
        <v/>
      </c>
      <c r="H5972" s="88" t="str">
        <f t="shared" si="370"/>
        <v/>
      </c>
    </row>
    <row r="5973" spans="2:8" ht="11.25" customHeight="1" x14ac:dyDescent="0.2">
      <c r="B5973" s="147"/>
      <c r="C5973" s="68"/>
      <c r="D5973" s="293" t="str">
        <f t="shared" si="368"/>
        <v/>
      </c>
      <c r="E5973" s="91" t="str">
        <f t="shared" si="371"/>
        <v/>
      </c>
      <c r="F5973" s="295"/>
      <c r="G5973" s="88" t="str">
        <f t="shared" si="369"/>
        <v/>
      </c>
      <c r="H5973" s="88" t="str">
        <f t="shared" si="370"/>
        <v/>
      </c>
    </row>
    <row r="5974" spans="2:8" ht="11.25" customHeight="1" x14ac:dyDescent="0.2">
      <c r="B5974" s="147"/>
      <c r="C5974" s="68"/>
      <c r="D5974" s="293" t="str">
        <f t="shared" si="368"/>
        <v/>
      </c>
      <c r="E5974" s="91" t="str">
        <f t="shared" si="371"/>
        <v/>
      </c>
      <c r="F5974" s="295"/>
      <c r="G5974" s="88" t="str">
        <f t="shared" si="369"/>
        <v/>
      </c>
      <c r="H5974" s="88" t="str">
        <f t="shared" si="370"/>
        <v/>
      </c>
    </row>
    <row r="5975" spans="2:8" ht="11.25" customHeight="1" x14ac:dyDescent="0.2">
      <c r="B5975" s="147"/>
      <c r="C5975" s="68"/>
      <c r="D5975" s="293" t="str">
        <f t="shared" si="368"/>
        <v/>
      </c>
      <c r="E5975" s="91" t="str">
        <f t="shared" si="371"/>
        <v/>
      </c>
      <c r="F5975" s="295"/>
      <c r="G5975" s="88" t="str">
        <f t="shared" si="369"/>
        <v/>
      </c>
      <c r="H5975" s="88" t="str">
        <f t="shared" si="370"/>
        <v/>
      </c>
    </row>
    <row r="5976" spans="2:8" ht="11.25" customHeight="1" x14ac:dyDescent="0.2">
      <c r="B5976" s="147"/>
      <c r="C5976" s="68"/>
      <c r="D5976" s="293" t="str">
        <f t="shared" ref="D5976:D6039" si="372">IF($B5976="","","SP_LASTSALEPRICE")</f>
        <v/>
      </c>
      <c r="E5976" s="91" t="str">
        <f t="shared" si="371"/>
        <v/>
      </c>
      <c r="F5976" s="295"/>
      <c r="G5976" s="88" t="str">
        <f t="shared" ref="G5976:G6039" si="373">IF(OR($C5976="",$C5977=""),"",IFERROR((C5976/C5977-1)*100,0))</f>
        <v/>
      </c>
      <c r="H5976" s="88" t="str">
        <f t="shared" ref="H5976:H6039" si="374">IF(OR($F5976="",$F5977=""),"",IFERROR((F5976/F5977-1)*100,0))</f>
        <v/>
      </c>
    </row>
    <row r="5977" spans="2:8" ht="11.25" customHeight="1" x14ac:dyDescent="0.2">
      <c r="B5977" s="147"/>
      <c r="C5977" s="68"/>
      <c r="D5977" s="293" t="str">
        <f t="shared" si="372"/>
        <v/>
      </c>
      <c r="E5977" s="91" t="str">
        <f t="shared" ref="E5977:E6040" si="375">IF($B5977="","",IF(WEEKDAY($B5977,11)=6,$B5977-1,IF(WEEKDAY($B5977,11)=7,$B5977-2,$B5977)))</f>
        <v/>
      </c>
      <c r="F5977" s="295"/>
      <c r="G5977" s="88" t="str">
        <f t="shared" si="373"/>
        <v/>
      </c>
      <c r="H5977" s="88" t="str">
        <f t="shared" si="374"/>
        <v/>
      </c>
    </row>
    <row r="5978" spans="2:8" ht="11.25" customHeight="1" x14ac:dyDescent="0.2">
      <c r="B5978" s="147"/>
      <c r="C5978" s="68"/>
      <c r="D5978" s="293" t="str">
        <f t="shared" si="372"/>
        <v/>
      </c>
      <c r="E5978" s="91" t="str">
        <f t="shared" si="375"/>
        <v/>
      </c>
      <c r="F5978" s="295"/>
      <c r="G5978" s="88" t="str">
        <f t="shared" si="373"/>
        <v/>
      </c>
      <c r="H5978" s="88" t="str">
        <f t="shared" si="374"/>
        <v/>
      </c>
    </row>
    <row r="5979" spans="2:8" ht="11.25" customHeight="1" x14ac:dyDescent="0.2">
      <c r="B5979" s="147"/>
      <c r="C5979" s="68"/>
      <c r="D5979" s="293" t="str">
        <f t="shared" si="372"/>
        <v/>
      </c>
      <c r="E5979" s="91" t="str">
        <f t="shared" si="375"/>
        <v/>
      </c>
      <c r="F5979" s="295"/>
      <c r="G5979" s="88" t="str">
        <f t="shared" si="373"/>
        <v/>
      </c>
      <c r="H5979" s="88" t="str">
        <f t="shared" si="374"/>
        <v/>
      </c>
    </row>
    <row r="5980" spans="2:8" ht="11.25" customHeight="1" x14ac:dyDescent="0.2">
      <c r="B5980" s="147"/>
      <c r="C5980" s="68"/>
      <c r="D5980" s="293" t="str">
        <f t="shared" si="372"/>
        <v/>
      </c>
      <c r="E5980" s="91" t="str">
        <f t="shared" si="375"/>
        <v/>
      </c>
      <c r="F5980" s="295"/>
      <c r="G5980" s="88" t="str">
        <f t="shared" si="373"/>
        <v/>
      </c>
      <c r="H5980" s="88" t="str">
        <f t="shared" si="374"/>
        <v/>
      </c>
    </row>
    <row r="5981" spans="2:8" ht="11.25" customHeight="1" x14ac:dyDescent="0.2">
      <c r="B5981" s="147"/>
      <c r="C5981" s="68"/>
      <c r="D5981" s="293" t="str">
        <f t="shared" si="372"/>
        <v/>
      </c>
      <c r="E5981" s="91" t="str">
        <f t="shared" si="375"/>
        <v/>
      </c>
      <c r="F5981" s="295"/>
      <c r="G5981" s="88" t="str">
        <f t="shared" si="373"/>
        <v/>
      </c>
      <c r="H5981" s="88" t="str">
        <f t="shared" si="374"/>
        <v/>
      </c>
    </row>
    <row r="5982" spans="2:8" ht="11.25" customHeight="1" x14ac:dyDescent="0.2">
      <c r="B5982" s="147"/>
      <c r="C5982" s="68"/>
      <c r="D5982" s="293" t="str">
        <f t="shared" si="372"/>
        <v/>
      </c>
      <c r="E5982" s="91" t="str">
        <f t="shared" si="375"/>
        <v/>
      </c>
      <c r="F5982" s="295"/>
      <c r="G5982" s="88" t="str">
        <f t="shared" si="373"/>
        <v/>
      </c>
      <c r="H5982" s="88" t="str">
        <f t="shared" si="374"/>
        <v/>
      </c>
    </row>
    <row r="5983" spans="2:8" ht="11.25" customHeight="1" x14ac:dyDescent="0.2">
      <c r="B5983" s="147"/>
      <c r="C5983" s="68"/>
      <c r="D5983" s="293" t="str">
        <f t="shared" si="372"/>
        <v/>
      </c>
      <c r="E5983" s="91" t="str">
        <f t="shared" si="375"/>
        <v/>
      </c>
      <c r="F5983" s="295"/>
      <c r="G5983" s="88" t="str">
        <f t="shared" si="373"/>
        <v/>
      </c>
      <c r="H5983" s="88" t="str">
        <f t="shared" si="374"/>
        <v/>
      </c>
    </row>
    <row r="5984" spans="2:8" ht="11.25" customHeight="1" x14ac:dyDescent="0.2">
      <c r="B5984" s="147"/>
      <c r="C5984" s="68"/>
      <c r="D5984" s="293" t="str">
        <f t="shared" si="372"/>
        <v/>
      </c>
      <c r="E5984" s="91" t="str">
        <f t="shared" si="375"/>
        <v/>
      </c>
      <c r="F5984" s="295"/>
      <c r="G5984" s="88" t="str">
        <f t="shared" si="373"/>
        <v/>
      </c>
      <c r="H5984" s="88" t="str">
        <f t="shared" si="374"/>
        <v/>
      </c>
    </row>
    <row r="5985" spans="2:8" ht="11.25" customHeight="1" x14ac:dyDescent="0.2">
      <c r="B5985" s="147"/>
      <c r="C5985" s="68"/>
      <c r="D5985" s="293" t="str">
        <f t="shared" si="372"/>
        <v/>
      </c>
      <c r="E5985" s="91" t="str">
        <f t="shared" si="375"/>
        <v/>
      </c>
      <c r="F5985" s="295"/>
      <c r="G5985" s="88" t="str">
        <f t="shared" si="373"/>
        <v/>
      </c>
      <c r="H5985" s="88" t="str">
        <f t="shared" si="374"/>
        <v/>
      </c>
    </row>
    <row r="5986" spans="2:8" ht="11.25" customHeight="1" x14ac:dyDescent="0.2">
      <c r="B5986" s="147"/>
      <c r="C5986" s="68"/>
      <c r="D5986" s="293" t="str">
        <f t="shared" si="372"/>
        <v/>
      </c>
      <c r="E5986" s="91" t="str">
        <f t="shared" si="375"/>
        <v/>
      </c>
      <c r="F5986" s="295"/>
      <c r="G5986" s="88" t="str">
        <f t="shared" si="373"/>
        <v/>
      </c>
      <c r="H5986" s="88" t="str">
        <f t="shared" si="374"/>
        <v/>
      </c>
    </row>
    <row r="5987" spans="2:8" ht="11.25" customHeight="1" x14ac:dyDescent="0.2">
      <c r="B5987" s="147"/>
      <c r="C5987" s="68"/>
      <c r="D5987" s="293" t="str">
        <f t="shared" si="372"/>
        <v/>
      </c>
      <c r="E5987" s="91" t="str">
        <f t="shared" si="375"/>
        <v/>
      </c>
      <c r="F5987" s="295"/>
      <c r="G5987" s="88" t="str">
        <f t="shared" si="373"/>
        <v/>
      </c>
      <c r="H5987" s="88" t="str">
        <f t="shared" si="374"/>
        <v/>
      </c>
    </row>
    <row r="5988" spans="2:8" ht="11.25" customHeight="1" x14ac:dyDescent="0.2">
      <c r="B5988" s="147"/>
      <c r="C5988" s="68"/>
      <c r="D5988" s="293" t="str">
        <f t="shared" si="372"/>
        <v/>
      </c>
      <c r="E5988" s="91" t="str">
        <f t="shared" si="375"/>
        <v/>
      </c>
      <c r="F5988" s="295"/>
      <c r="G5988" s="88" t="str">
        <f t="shared" si="373"/>
        <v/>
      </c>
      <c r="H5988" s="88" t="str">
        <f t="shared" si="374"/>
        <v/>
      </c>
    </row>
    <row r="5989" spans="2:8" ht="11.25" customHeight="1" x14ac:dyDescent="0.2">
      <c r="B5989" s="147"/>
      <c r="C5989" s="68"/>
      <c r="D5989" s="293" t="str">
        <f t="shared" si="372"/>
        <v/>
      </c>
      <c r="E5989" s="91" t="str">
        <f t="shared" si="375"/>
        <v/>
      </c>
      <c r="F5989" s="295"/>
      <c r="G5989" s="88" t="str">
        <f t="shared" si="373"/>
        <v/>
      </c>
      <c r="H5989" s="88" t="str">
        <f t="shared" si="374"/>
        <v/>
      </c>
    </row>
    <row r="5990" spans="2:8" ht="11.25" customHeight="1" x14ac:dyDescent="0.2">
      <c r="B5990" s="147"/>
      <c r="C5990" s="68"/>
      <c r="D5990" s="293" t="str">
        <f t="shared" si="372"/>
        <v/>
      </c>
      <c r="E5990" s="91" t="str">
        <f t="shared" si="375"/>
        <v/>
      </c>
      <c r="F5990" s="295"/>
      <c r="G5990" s="88" t="str">
        <f t="shared" si="373"/>
        <v/>
      </c>
      <c r="H5990" s="88" t="str">
        <f t="shared" si="374"/>
        <v/>
      </c>
    </row>
    <row r="5991" spans="2:8" ht="11.25" customHeight="1" x14ac:dyDescent="0.2">
      <c r="B5991" s="147"/>
      <c r="C5991" s="68"/>
      <c r="D5991" s="293" t="str">
        <f t="shared" si="372"/>
        <v/>
      </c>
      <c r="E5991" s="91" t="str">
        <f t="shared" si="375"/>
        <v/>
      </c>
      <c r="F5991" s="295"/>
      <c r="G5991" s="88" t="str">
        <f t="shared" si="373"/>
        <v/>
      </c>
      <c r="H5991" s="88" t="str">
        <f t="shared" si="374"/>
        <v/>
      </c>
    </row>
    <row r="5992" spans="2:8" ht="11.25" customHeight="1" x14ac:dyDescent="0.2">
      <c r="B5992" s="147"/>
      <c r="C5992" s="68"/>
      <c r="D5992" s="293" t="str">
        <f t="shared" si="372"/>
        <v/>
      </c>
      <c r="E5992" s="91" t="str">
        <f t="shared" si="375"/>
        <v/>
      </c>
      <c r="F5992" s="295"/>
      <c r="G5992" s="88" t="str">
        <f t="shared" si="373"/>
        <v/>
      </c>
      <c r="H5992" s="88" t="str">
        <f t="shared" si="374"/>
        <v/>
      </c>
    </row>
    <row r="5993" spans="2:8" ht="11.25" customHeight="1" x14ac:dyDescent="0.2">
      <c r="B5993" s="147"/>
      <c r="C5993" s="68"/>
      <c r="D5993" s="293" t="str">
        <f t="shared" si="372"/>
        <v/>
      </c>
      <c r="E5993" s="91" t="str">
        <f t="shared" si="375"/>
        <v/>
      </c>
      <c r="F5993" s="295"/>
      <c r="G5993" s="88" t="str">
        <f t="shared" si="373"/>
        <v/>
      </c>
      <c r="H5993" s="88" t="str">
        <f t="shared" si="374"/>
        <v/>
      </c>
    </row>
    <row r="5994" spans="2:8" ht="11.25" customHeight="1" x14ac:dyDescent="0.2">
      <c r="B5994" s="147"/>
      <c r="C5994" s="68"/>
      <c r="D5994" s="293" t="str">
        <f t="shared" si="372"/>
        <v/>
      </c>
      <c r="E5994" s="91" t="str">
        <f t="shared" si="375"/>
        <v/>
      </c>
      <c r="F5994" s="295"/>
      <c r="G5994" s="88" t="str">
        <f t="shared" si="373"/>
        <v/>
      </c>
      <c r="H5994" s="88" t="str">
        <f t="shared" si="374"/>
        <v/>
      </c>
    </row>
    <row r="5995" spans="2:8" ht="11.25" customHeight="1" x14ac:dyDescent="0.2">
      <c r="B5995" s="147"/>
      <c r="C5995" s="68"/>
      <c r="D5995" s="293" t="str">
        <f t="shared" si="372"/>
        <v/>
      </c>
      <c r="E5995" s="91" t="str">
        <f t="shared" si="375"/>
        <v/>
      </c>
      <c r="F5995" s="295"/>
      <c r="G5995" s="88" t="str">
        <f t="shared" si="373"/>
        <v/>
      </c>
      <c r="H5995" s="88" t="str">
        <f t="shared" si="374"/>
        <v/>
      </c>
    </row>
    <row r="5996" spans="2:8" ht="11.25" customHeight="1" x14ac:dyDescent="0.2">
      <c r="B5996" s="147"/>
      <c r="C5996" s="68"/>
      <c r="D5996" s="293" t="str">
        <f t="shared" si="372"/>
        <v/>
      </c>
      <c r="E5996" s="91" t="str">
        <f t="shared" si="375"/>
        <v/>
      </c>
      <c r="F5996" s="295"/>
      <c r="G5996" s="88" t="str">
        <f t="shared" si="373"/>
        <v/>
      </c>
      <c r="H5996" s="88" t="str">
        <f t="shared" si="374"/>
        <v/>
      </c>
    </row>
    <row r="5997" spans="2:8" ht="11.25" customHeight="1" x14ac:dyDescent="0.2">
      <c r="B5997" s="147"/>
      <c r="C5997" s="68"/>
      <c r="D5997" s="293" t="str">
        <f t="shared" si="372"/>
        <v/>
      </c>
      <c r="E5997" s="91" t="str">
        <f t="shared" si="375"/>
        <v/>
      </c>
      <c r="F5997" s="295"/>
      <c r="G5997" s="88" t="str">
        <f t="shared" si="373"/>
        <v/>
      </c>
      <c r="H5997" s="88" t="str">
        <f t="shared" si="374"/>
        <v/>
      </c>
    </row>
    <row r="5998" spans="2:8" ht="11.25" customHeight="1" x14ac:dyDescent="0.2">
      <c r="B5998" s="147"/>
      <c r="C5998" s="68"/>
      <c r="D5998" s="293" t="str">
        <f t="shared" si="372"/>
        <v/>
      </c>
      <c r="E5998" s="91" t="str">
        <f t="shared" si="375"/>
        <v/>
      </c>
      <c r="F5998" s="295"/>
      <c r="G5998" s="88" t="str">
        <f t="shared" si="373"/>
        <v/>
      </c>
      <c r="H5998" s="88" t="str">
        <f t="shared" si="374"/>
        <v/>
      </c>
    </row>
    <row r="5999" spans="2:8" ht="11.25" customHeight="1" x14ac:dyDescent="0.2">
      <c r="B5999" s="147"/>
      <c r="C5999" s="68"/>
      <c r="D5999" s="293" t="str">
        <f t="shared" si="372"/>
        <v/>
      </c>
      <c r="E5999" s="91" t="str">
        <f t="shared" si="375"/>
        <v/>
      </c>
      <c r="F5999" s="295"/>
      <c r="G5999" s="88" t="str">
        <f t="shared" si="373"/>
        <v/>
      </c>
      <c r="H5999" s="88" t="str">
        <f t="shared" si="374"/>
        <v/>
      </c>
    </row>
    <row r="6000" spans="2:8" ht="11.25" customHeight="1" x14ac:dyDescent="0.2">
      <c r="B6000" s="147"/>
      <c r="C6000" s="68"/>
      <c r="D6000" s="293" t="str">
        <f t="shared" si="372"/>
        <v/>
      </c>
      <c r="E6000" s="91" t="str">
        <f t="shared" si="375"/>
        <v/>
      </c>
      <c r="F6000" s="295"/>
      <c r="G6000" s="88" t="str">
        <f t="shared" si="373"/>
        <v/>
      </c>
      <c r="H6000" s="88" t="str">
        <f t="shared" si="374"/>
        <v/>
      </c>
    </row>
    <row r="6001" spans="2:8" ht="11.25" customHeight="1" x14ac:dyDescent="0.2">
      <c r="B6001" s="147"/>
      <c r="C6001" s="68"/>
      <c r="D6001" s="293" t="str">
        <f t="shared" si="372"/>
        <v/>
      </c>
      <c r="E6001" s="91" t="str">
        <f t="shared" si="375"/>
        <v/>
      </c>
      <c r="F6001" s="295"/>
      <c r="G6001" s="88" t="str">
        <f t="shared" si="373"/>
        <v/>
      </c>
      <c r="H6001" s="88" t="str">
        <f t="shared" si="374"/>
        <v/>
      </c>
    </row>
    <row r="6002" spans="2:8" ht="11.25" customHeight="1" x14ac:dyDescent="0.2">
      <c r="B6002" s="147"/>
      <c r="C6002" s="68"/>
      <c r="D6002" s="293" t="str">
        <f t="shared" si="372"/>
        <v/>
      </c>
      <c r="E6002" s="91" t="str">
        <f t="shared" si="375"/>
        <v/>
      </c>
      <c r="F6002" s="295"/>
      <c r="G6002" s="88" t="str">
        <f t="shared" si="373"/>
        <v/>
      </c>
      <c r="H6002" s="88" t="str">
        <f t="shared" si="374"/>
        <v/>
      </c>
    </row>
    <row r="6003" spans="2:8" ht="11.25" customHeight="1" x14ac:dyDescent="0.2">
      <c r="B6003" s="147"/>
      <c r="C6003" s="68"/>
      <c r="D6003" s="293" t="str">
        <f t="shared" si="372"/>
        <v/>
      </c>
      <c r="E6003" s="91" t="str">
        <f t="shared" si="375"/>
        <v/>
      </c>
      <c r="F6003" s="295"/>
      <c r="G6003" s="88" t="str">
        <f t="shared" si="373"/>
        <v/>
      </c>
      <c r="H6003" s="88" t="str">
        <f t="shared" si="374"/>
        <v/>
      </c>
    </row>
    <row r="6004" spans="2:8" ht="11.25" customHeight="1" x14ac:dyDescent="0.2">
      <c r="B6004" s="147"/>
      <c r="C6004" s="68"/>
      <c r="D6004" s="293" t="str">
        <f t="shared" si="372"/>
        <v/>
      </c>
      <c r="E6004" s="91" t="str">
        <f t="shared" si="375"/>
        <v/>
      </c>
      <c r="F6004" s="295"/>
      <c r="G6004" s="88" t="str">
        <f t="shared" si="373"/>
        <v/>
      </c>
      <c r="H6004" s="88" t="str">
        <f t="shared" si="374"/>
        <v/>
      </c>
    </row>
    <row r="6005" spans="2:8" ht="11.25" customHeight="1" x14ac:dyDescent="0.2">
      <c r="B6005" s="147"/>
      <c r="C6005" s="68"/>
      <c r="D6005" s="293" t="str">
        <f t="shared" si="372"/>
        <v/>
      </c>
      <c r="E6005" s="91" t="str">
        <f t="shared" si="375"/>
        <v/>
      </c>
      <c r="F6005" s="295"/>
      <c r="G6005" s="88" t="str">
        <f t="shared" si="373"/>
        <v/>
      </c>
      <c r="H6005" s="88" t="str">
        <f t="shared" si="374"/>
        <v/>
      </c>
    </row>
    <row r="6006" spans="2:8" ht="11.25" customHeight="1" x14ac:dyDescent="0.2">
      <c r="B6006" s="147"/>
      <c r="C6006" s="68"/>
      <c r="D6006" s="293" t="str">
        <f t="shared" si="372"/>
        <v/>
      </c>
      <c r="E6006" s="91" t="str">
        <f t="shared" si="375"/>
        <v/>
      </c>
      <c r="F6006" s="295"/>
      <c r="G6006" s="88" t="str">
        <f t="shared" si="373"/>
        <v/>
      </c>
      <c r="H6006" s="88" t="str">
        <f t="shared" si="374"/>
        <v/>
      </c>
    </row>
    <row r="6007" spans="2:8" ht="11.25" customHeight="1" x14ac:dyDescent="0.2">
      <c r="B6007" s="147"/>
      <c r="C6007" s="68"/>
      <c r="D6007" s="293" t="str">
        <f t="shared" si="372"/>
        <v/>
      </c>
      <c r="E6007" s="91" t="str">
        <f t="shared" si="375"/>
        <v/>
      </c>
      <c r="F6007" s="295"/>
      <c r="G6007" s="88" t="str">
        <f t="shared" si="373"/>
        <v/>
      </c>
      <c r="H6007" s="88" t="str">
        <f t="shared" si="374"/>
        <v/>
      </c>
    </row>
    <row r="6008" spans="2:8" ht="11.25" customHeight="1" x14ac:dyDescent="0.2">
      <c r="B6008" s="147"/>
      <c r="C6008" s="68"/>
      <c r="D6008" s="293" t="str">
        <f t="shared" si="372"/>
        <v/>
      </c>
      <c r="E6008" s="91" t="str">
        <f t="shared" si="375"/>
        <v/>
      </c>
      <c r="F6008" s="295"/>
      <c r="G6008" s="88" t="str">
        <f t="shared" si="373"/>
        <v/>
      </c>
      <c r="H6008" s="88" t="str">
        <f t="shared" si="374"/>
        <v/>
      </c>
    </row>
    <row r="6009" spans="2:8" ht="11.25" customHeight="1" x14ac:dyDescent="0.2">
      <c r="B6009" s="147"/>
      <c r="C6009" s="68"/>
      <c r="D6009" s="293" t="str">
        <f t="shared" si="372"/>
        <v/>
      </c>
      <c r="E6009" s="91" t="str">
        <f t="shared" si="375"/>
        <v/>
      </c>
      <c r="F6009" s="295"/>
      <c r="G6009" s="88" t="str">
        <f t="shared" si="373"/>
        <v/>
      </c>
      <c r="H6009" s="88" t="str">
        <f t="shared" si="374"/>
        <v/>
      </c>
    </row>
    <row r="6010" spans="2:8" ht="11.25" customHeight="1" x14ac:dyDescent="0.2">
      <c r="B6010" s="147"/>
      <c r="C6010" s="68"/>
      <c r="D6010" s="293" t="str">
        <f t="shared" si="372"/>
        <v/>
      </c>
      <c r="E6010" s="91" t="str">
        <f t="shared" si="375"/>
        <v/>
      </c>
      <c r="F6010" s="295"/>
      <c r="G6010" s="88" t="str">
        <f t="shared" si="373"/>
        <v/>
      </c>
      <c r="H6010" s="88" t="str">
        <f t="shared" si="374"/>
        <v/>
      </c>
    </row>
    <row r="6011" spans="2:8" ht="11.25" customHeight="1" x14ac:dyDescent="0.2">
      <c r="B6011" s="147"/>
      <c r="C6011" s="68"/>
      <c r="D6011" s="293" t="str">
        <f t="shared" si="372"/>
        <v/>
      </c>
      <c r="E6011" s="91" t="str">
        <f t="shared" si="375"/>
        <v/>
      </c>
      <c r="F6011" s="295"/>
      <c r="G6011" s="88" t="str">
        <f t="shared" si="373"/>
        <v/>
      </c>
      <c r="H6011" s="88" t="str">
        <f t="shared" si="374"/>
        <v/>
      </c>
    </row>
    <row r="6012" spans="2:8" ht="11.25" customHeight="1" x14ac:dyDescent="0.2">
      <c r="B6012" s="147"/>
      <c r="C6012" s="68"/>
      <c r="D6012" s="293" t="str">
        <f t="shared" si="372"/>
        <v/>
      </c>
      <c r="E6012" s="91" t="str">
        <f t="shared" si="375"/>
        <v/>
      </c>
      <c r="F6012" s="295"/>
      <c r="G6012" s="88" t="str">
        <f t="shared" si="373"/>
        <v/>
      </c>
      <c r="H6012" s="88" t="str">
        <f t="shared" si="374"/>
        <v/>
      </c>
    </row>
    <row r="6013" spans="2:8" ht="11.25" customHeight="1" x14ac:dyDescent="0.2">
      <c r="B6013" s="147"/>
      <c r="C6013" s="68"/>
      <c r="D6013" s="293" t="str">
        <f t="shared" si="372"/>
        <v/>
      </c>
      <c r="E6013" s="91" t="str">
        <f t="shared" si="375"/>
        <v/>
      </c>
      <c r="F6013" s="295"/>
      <c r="G6013" s="88" t="str">
        <f t="shared" si="373"/>
        <v/>
      </c>
      <c r="H6013" s="88" t="str">
        <f t="shared" si="374"/>
        <v/>
      </c>
    </row>
    <row r="6014" spans="2:8" ht="11.25" customHeight="1" x14ac:dyDescent="0.2">
      <c r="B6014" s="147"/>
      <c r="C6014" s="68"/>
      <c r="D6014" s="293" t="str">
        <f t="shared" si="372"/>
        <v/>
      </c>
      <c r="E6014" s="91" t="str">
        <f t="shared" si="375"/>
        <v/>
      </c>
      <c r="F6014" s="295"/>
      <c r="G6014" s="88" t="str">
        <f t="shared" si="373"/>
        <v/>
      </c>
      <c r="H6014" s="88" t="str">
        <f t="shared" si="374"/>
        <v/>
      </c>
    </row>
    <row r="6015" spans="2:8" ht="11.25" customHeight="1" x14ac:dyDescent="0.2">
      <c r="B6015" s="147"/>
      <c r="C6015" s="68"/>
      <c r="D6015" s="293" t="str">
        <f t="shared" si="372"/>
        <v/>
      </c>
      <c r="E6015" s="91" t="str">
        <f t="shared" si="375"/>
        <v/>
      </c>
      <c r="F6015" s="295"/>
      <c r="G6015" s="88" t="str">
        <f t="shared" si="373"/>
        <v/>
      </c>
      <c r="H6015" s="88" t="str">
        <f t="shared" si="374"/>
        <v/>
      </c>
    </row>
    <row r="6016" spans="2:8" ht="11.25" customHeight="1" x14ac:dyDescent="0.2">
      <c r="B6016" s="147"/>
      <c r="C6016" s="68"/>
      <c r="D6016" s="293" t="str">
        <f t="shared" si="372"/>
        <v/>
      </c>
      <c r="E6016" s="91" t="str">
        <f t="shared" si="375"/>
        <v/>
      </c>
      <c r="F6016" s="295"/>
      <c r="G6016" s="88" t="str">
        <f t="shared" si="373"/>
        <v/>
      </c>
      <c r="H6016" s="88" t="str">
        <f t="shared" si="374"/>
        <v/>
      </c>
    </row>
    <row r="6017" spans="2:8" ht="11.25" customHeight="1" x14ac:dyDescent="0.2">
      <c r="B6017" s="147"/>
      <c r="C6017" s="68"/>
      <c r="D6017" s="293" t="str">
        <f t="shared" si="372"/>
        <v/>
      </c>
      <c r="E6017" s="91" t="str">
        <f t="shared" si="375"/>
        <v/>
      </c>
      <c r="F6017" s="295"/>
      <c r="G6017" s="88" t="str">
        <f t="shared" si="373"/>
        <v/>
      </c>
      <c r="H6017" s="88" t="str">
        <f t="shared" si="374"/>
        <v/>
      </c>
    </row>
    <row r="6018" spans="2:8" ht="11.25" customHeight="1" x14ac:dyDescent="0.2">
      <c r="B6018" s="147"/>
      <c r="C6018" s="68"/>
      <c r="D6018" s="293" t="str">
        <f t="shared" si="372"/>
        <v/>
      </c>
      <c r="E6018" s="91" t="str">
        <f t="shared" si="375"/>
        <v/>
      </c>
      <c r="F6018" s="295"/>
      <c r="G6018" s="88" t="str">
        <f t="shared" si="373"/>
        <v/>
      </c>
      <c r="H6018" s="88" t="str">
        <f t="shared" si="374"/>
        <v/>
      </c>
    </row>
    <row r="6019" spans="2:8" ht="11.25" customHeight="1" x14ac:dyDescent="0.2">
      <c r="B6019" s="147"/>
      <c r="C6019" s="68"/>
      <c r="D6019" s="293" t="str">
        <f t="shared" si="372"/>
        <v/>
      </c>
      <c r="E6019" s="91" t="str">
        <f t="shared" si="375"/>
        <v/>
      </c>
      <c r="F6019" s="295"/>
      <c r="G6019" s="88" t="str">
        <f t="shared" si="373"/>
        <v/>
      </c>
      <c r="H6019" s="88" t="str">
        <f t="shared" si="374"/>
        <v/>
      </c>
    </row>
    <row r="6020" spans="2:8" ht="11.25" customHeight="1" x14ac:dyDescent="0.2">
      <c r="B6020" s="147"/>
      <c r="C6020" s="68"/>
      <c r="D6020" s="293" t="str">
        <f t="shared" si="372"/>
        <v/>
      </c>
      <c r="E6020" s="91" t="str">
        <f t="shared" si="375"/>
        <v/>
      </c>
      <c r="F6020" s="295"/>
      <c r="G6020" s="88" t="str">
        <f t="shared" si="373"/>
        <v/>
      </c>
      <c r="H6020" s="88" t="str">
        <f t="shared" si="374"/>
        <v/>
      </c>
    </row>
    <row r="6021" spans="2:8" ht="11.25" customHeight="1" x14ac:dyDescent="0.2">
      <c r="B6021" s="147"/>
      <c r="C6021" s="68"/>
      <c r="D6021" s="293" t="str">
        <f t="shared" si="372"/>
        <v/>
      </c>
      <c r="E6021" s="91" t="str">
        <f t="shared" si="375"/>
        <v/>
      </c>
      <c r="F6021" s="295"/>
      <c r="G6021" s="88" t="str">
        <f t="shared" si="373"/>
        <v/>
      </c>
      <c r="H6021" s="88" t="str">
        <f t="shared" si="374"/>
        <v/>
      </c>
    </row>
    <row r="6022" spans="2:8" ht="11.25" customHeight="1" x14ac:dyDescent="0.2">
      <c r="B6022" s="147"/>
      <c r="C6022" s="68"/>
      <c r="D6022" s="293" t="str">
        <f t="shared" si="372"/>
        <v/>
      </c>
      <c r="E6022" s="91" t="str">
        <f t="shared" si="375"/>
        <v/>
      </c>
      <c r="F6022" s="295"/>
      <c r="G6022" s="88" t="str">
        <f t="shared" si="373"/>
        <v/>
      </c>
      <c r="H6022" s="88" t="str">
        <f t="shared" si="374"/>
        <v/>
      </c>
    </row>
    <row r="6023" spans="2:8" ht="11.25" customHeight="1" x14ac:dyDescent="0.2">
      <c r="B6023" s="147"/>
      <c r="C6023" s="68"/>
      <c r="D6023" s="293" t="str">
        <f t="shared" si="372"/>
        <v/>
      </c>
      <c r="E6023" s="91" t="str">
        <f t="shared" si="375"/>
        <v/>
      </c>
      <c r="F6023" s="295"/>
      <c r="G6023" s="88" t="str">
        <f t="shared" si="373"/>
        <v/>
      </c>
      <c r="H6023" s="88" t="str">
        <f t="shared" si="374"/>
        <v/>
      </c>
    </row>
    <row r="6024" spans="2:8" ht="11.25" customHeight="1" x14ac:dyDescent="0.2">
      <c r="B6024" s="147"/>
      <c r="C6024" s="68"/>
      <c r="D6024" s="293" t="str">
        <f t="shared" si="372"/>
        <v/>
      </c>
      <c r="E6024" s="91" t="str">
        <f t="shared" si="375"/>
        <v/>
      </c>
      <c r="F6024" s="295"/>
      <c r="G6024" s="88" t="str">
        <f t="shared" si="373"/>
        <v/>
      </c>
      <c r="H6024" s="88" t="str">
        <f t="shared" si="374"/>
        <v/>
      </c>
    </row>
    <row r="6025" spans="2:8" ht="11.25" customHeight="1" x14ac:dyDescent="0.2">
      <c r="B6025" s="147"/>
      <c r="C6025" s="68"/>
      <c r="D6025" s="293" t="str">
        <f t="shared" si="372"/>
        <v/>
      </c>
      <c r="E6025" s="91" t="str">
        <f t="shared" si="375"/>
        <v/>
      </c>
      <c r="F6025" s="295"/>
      <c r="G6025" s="88" t="str">
        <f t="shared" si="373"/>
        <v/>
      </c>
      <c r="H6025" s="88" t="str">
        <f t="shared" si="374"/>
        <v/>
      </c>
    </row>
    <row r="6026" spans="2:8" ht="11.25" customHeight="1" x14ac:dyDescent="0.2">
      <c r="B6026" s="147"/>
      <c r="C6026" s="68"/>
      <c r="D6026" s="293" t="str">
        <f t="shared" si="372"/>
        <v/>
      </c>
      <c r="E6026" s="91" t="str">
        <f t="shared" si="375"/>
        <v/>
      </c>
      <c r="F6026" s="295"/>
      <c r="G6026" s="88" t="str">
        <f t="shared" si="373"/>
        <v/>
      </c>
      <c r="H6026" s="88" t="str">
        <f t="shared" si="374"/>
        <v/>
      </c>
    </row>
    <row r="6027" spans="2:8" ht="11.25" customHeight="1" x14ac:dyDescent="0.2">
      <c r="B6027" s="147"/>
      <c r="C6027" s="68"/>
      <c r="D6027" s="293" t="str">
        <f t="shared" si="372"/>
        <v/>
      </c>
      <c r="E6027" s="91" t="str">
        <f t="shared" si="375"/>
        <v/>
      </c>
      <c r="F6027" s="295"/>
      <c r="G6027" s="88" t="str">
        <f t="shared" si="373"/>
        <v/>
      </c>
      <c r="H6027" s="88" t="str">
        <f t="shared" si="374"/>
        <v/>
      </c>
    </row>
    <row r="6028" spans="2:8" ht="11.25" customHeight="1" x14ac:dyDescent="0.2">
      <c r="B6028" s="147"/>
      <c r="C6028" s="68"/>
      <c r="D6028" s="293" t="str">
        <f t="shared" si="372"/>
        <v/>
      </c>
      <c r="E6028" s="91" t="str">
        <f t="shared" si="375"/>
        <v/>
      </c>
      <c r="F6028" s="295"/>
      <c r="G6028" s="88" t="str">
        <f t="shared" si="373"/>
        <v/>
      </c>
      <c r="H6028" s="88" t="str">
        <f t="shared" si="374"/>
        <v/>
      </c>
    </row>
    <row r="6029" spans="2:8" ht="11.25" customHeight="1" x14ac:dyDescent="0.2">
      <c r="B6029" s="147"/>
      <c r="C6029" s="68"/>
      <c r="D6029" s="293" t="str">
        <f t="shared" si="372"/>
        <v/>
      </c>
      <c r="E6029" s="91" t="str">
        <f t="shared" si="375"/>
        <v/>
      </c>
      <c r="F6029" s="295"/>
      <c r="G6029" s="88" t="str">
        <f t="shared" si="373"/>
        <v/>
      </c>
      <c r="H6029" s="88" t="str">
        <f t="shared" si="374"/>
        <v/>
      </c>
    </row>
    <row r="6030" spans="2:8" ht="11.25" customHeight="1" x14ac:dyDescent="0.2">
      <c r="B6030" s="147"/>
      <c r="C6030" s="68"/>
      <c r="D6030" s="293" t="str">
        <f t="shared" si="372"/>
        <v/>
      </c>
      <c r="E6030" s="91" t="str">
        <f t="shared" si="375"/>
        <v/>
      </c>
      <c r="F6030" s="295"/>
      <c r="G6030" s="88" t="str">
        <f t="shared" si="373"/>
        <v/>
      </c>
      <c r="H6030" s="88" t="str">
        <f t="shared" si="374"/>
        <v/>
      </c>
    </row>
    <row r="6031" spans="2:8" ht="11.25" customHeight="1" x14ac:dyDescent="0.2">
      <c r="B6031" s="147"/>
      <c r="C6031" s="68"/>
      <c r="D6031" s="293" t="str">
        <f t="shared" si="372"/>
        <v/>
      </c>
      <c r="E6031" s="91" t="str">
        <f t="shared" si="375"/>
        <v/>
      </c>
      <c r="F6031" s="295"/>
      <c r="G6031" s="88" t="str">
        <f t="shared" si="373"/>
        <v/>
      </c>
      <c r="H6031" s="88" t="str">
        <f t="shared" si="374"/>
        <v/>
      </c>
    </row>
    <row r="6032" spans="2:8" ht="11.25" customHeight="1" x14ac:dyDescent="0.2">
      <c r="B6032" s="147"/>
      <c r="C6032" s="68"/>
      <c r="D6032" s="293" t="str">
        <f t="shared" si="372"/>
        <v/>
      </c>
      <c r="E6032" s="91" t="str">
        <f t="shared" si="375"/>
        <v/>
      </c>
      <c r="F6032" s="295"/>
      <c r="G6032" s="88" t="str">
        <f t="shared" si="373"/>
        <v/>
      </c>
      <c r="H6032" s="88" t="str">
        <f t="shared" si="374"/>
        <v/>
      </c>
    </row>
    <row r="6033" spans="2:8" ht="11.25" customHeight="1" x14ac:dyDescent="0.2">
      <c r="B6033" s="147"/>
      <c r="C6033" s="68"/>
      <c r="D6033" s="293" t="str">
        <f t="shared" si="372"/>
        <v/>
      </c>
      <c r="E6033" s="91" t="str">
        <f t="shared" si="375"/>
        <v/>
      </c>
      <c r="F6033" s="295"/>
      <c r="G6033" s="88" t="str">
        <f t="shared" si="373"/>
        <v/>
      </c>
      <c r="H6033" s="88" t="str">
        <f t="shared" si="374"/>
        <v/>
      </c>
    </row>
    <row r="6034" spans="2:8" ht="11.25" customHeight="1" x14ac:dyDescent="0.2">
      <c r="B6034" s="147"/>
      <c r="C6034" s="68"/>
      <c r="D6034" s="293" t="str">
        <f t="shared" si="372"/>
        <v/>
      </c>
      <c r="E6034" s="91" t="str">
        <f t="shared" si="375"/>
        <v/>
      </c>
      <c r="F6034" s="295"/>
      <c r="G6034" s="88" t="str">
        <f t="shared" si="373"/>
        <v/>
      </c>
      <c r="H6034" s="88" t="str">
        <f t="shared" si="374"/>
        <v/>
      </c>
    </row>
    <row r="6035" spans="2:8" ht="11.25" customHeight="1" x14ac:dyDescent="0.2">
      <c r="B6035" s="147"/>
      <c r="C6035" s="68"/>
      <c r="D6035" s="293" t="str">
        <f t="shared" si="372"/>
        <v/>
      </c>
      <c r="E6035" s="91" t="str">
        <f t="shared" si="375"/>
        <v/>
      </c>
      <c r="F6035" s="295"/>
      <c r="G6035" s="88" t="str">
        <f t="shared" si="373"/>
        <v/>
      </c>
      <c r="H6035" s="88" t="str">
        <f t="shared" si="374"/>
        <v/>
      </c>
    </row>
    <row r="6036" spans="2:8" ht="11.25" customHeight="1" x14ac:dyDescent="0.2">
      <c r="B6036" s="147"/>
      <c r="C6036" s="68"/>
      <c r="D6036" s="293" t="str">
        <f t="shared" si="372"/>
        <v/>
      </c>
      <c r="E6036" s="91" t="str">
        <f t="shared" si="375"/>
        <v/>
      </c>
      <c r="F6036" s="295"/>
      <c r="G6036" s="88" t="str">
        <f t="shared" si="373"/>
        <v/>
      </c>
      <c r="H6036" s="88" t="str">
        <f t="shared" si="374"/>
        <v/>
      </c>
    </row>
    <row r="6037" spans="2:8" ht="11.25" customHeight="1" x14ac:dyDescent="0.2">
      <c r="B6037" s="147"/>
      <c r="C6037" s="68"/>
      <c r="D6037" s="293" t="str">
        <f t="shared" si="372"/>
        <v/>
      </c>
      <c r="E6037" s="91" t="str">
        <f t="shared" si="375"/>
        <v/>
      </c>
      <c r="F6037" s="295"/>
      <c r="G6037" s="88" t="str">
        <f t="shared" si="373"/>
        <v/>
      </c>
      <c r="H6037" s="88" t="str">
        <f t="shared" si="374"/>
        <v/>
      </c>
    </row>
    <row r="6038" spans="2:8" ht="11.25" customHeight="1" x14ac:dyDescent="0.2">
      <c r="B6038" s="147"/>
      <c r="C6038" s="68"/>
      <c r="D6038" s="293" t="str">
        <f t="shared" si="372"/>
        <v/>
      </c>
      <c r="E6038" s="91" t="str">
        <f t="shared" si="375"/>
        <v/>
      </c>
      <c r="F6038" s="295"/>
      <c r="G6038" s="88" t="str">
        <f t="shared" si="373"/>
        <v/>
      </c>
      <c r="H6038" s="88" t="str">
        <f t="shared" si="374"/>
        <v/>
      </c>
    </row>
    <row r="6039" spans="2:8" ht="11.25" customHeight="1" x14ac:dyDescent="0.2">
      <c r="B6039" s="147"/>
      <c r="C6039" s="68"/>
      <c r="D6039" s="293" t="str">
        <f t="shared" si="372"/>
        <v/>
      </c>
      <c r="E6039" s="91" t="str">
        <f t="shared" si="375"/>
        <v/>
      </c>
      <c r="F6039" s="295"/>
      <c r="G6039" s="88" t="str">
        <f t="shared" si="373"/>
        <v/>
      </c>
      <c r="H6039" s="88" t="str">
        <f t="shared" si="374"/>
        <v/>
      </c>
    </row>
    <row r="6040" spans="2:8" ht="11.25" customHeight="1" x14ac:dyDescent="0.2">
      <c r="B6040" s="147"/>
      <c r="C6040" s="68"/>
      <c r="D6040" s="293" t="str">
        <f t="shared" ref="D6040:D6103" si="376">IF($B6040="","","SP_LASTSALEPRICE")</f>
        <v/>
      </c>
      <c r="E6040" s="91" t="str">
        <f t="shared" si="375"/>
        <v/>
      </c>
      <c r="F6040" s="295"/>
      <c r="G6040" s="88" t="str">
        <f t="shared" ref="G6040:G6103" si="377">IF(OR($C6040="",$C6041=""),"",IFERROR((C6040/C6041-1)*100,0))</f>
        <v/>
      </c>
      <c r="H6040" s="88" t="str">
        <f t="shared" ref="H6040:H6103" si="378">IF(OR($F6040="",$F6041=""),"",IFERROR((F6040/F6041-1)*100,0))</f>
        <v/>
      </c>
    </row>
    <row r="6041" spans="2:8" ht="11.25" customHeight="1" x14ac:dyDescent="0.2">
      <c r="B6041" s="147"/>
      <c r="C6041" s="68"/>
      <c r="D6041" s="293" t="str">
        <f t="shared" si="376"/>
        <v/>
      </c>
      <c r="E6041" s="91" t="str">
        <f t="shared" ref="E6041:E6104" si="379">IF($B6041="","",IF(WEEKDAY($B6041,11)=6,$B6041-1,IF(WEEKDAY($B6041,11)=7,$B6041-2,$B6041)))</f>
        <v/>
      </c>
      <c r="F6041" s="295"/>
      <c r="G6041" s="88" t="str">
        <f t="shared" si="377"/>
        <v/>
      </c>
      <c r="H6041" s="88" t="str">
        <f t="shared" si="378"/>
        <v/>
      </c>
    </row>
    <row r="6042" spans="2:8" ht="11.25" customHeight="1" x14ac:dyDescent="0.2">
      <c r="B6042" s="147"/>
      <c r="C6042" s="68"/>
      <c r="D6042" s="293" t="str">
        <f t="shared" si="376"/>
        <v/>
      </c>
      <c r="E6042" s="91" t="str">
        <f t="shared" si="379"/>
        <v/>
      </c>
      <c r="F6042" s="295"/>
      <c r="G6042" s="88" t="str">
        <f t="shared" si="377"/>
        <v/>
      </c>
      <c r="H6042" s="88" t="str">
        <f t="shared" si="378"/>
        <v/>
      </c>
    </row>
    <row r="6043" spans="2:8" ht="11.25" customHeight="1" x14ac:dyDescent="0.2">
      <c r="B6043" s="147"/>
      <c r="C6043" s="68"/>
      <c r="D6043" s="293" t="str">
        <f t="shared" si="376"/>
        <v/>
      </c>
      <c r="E6043" s="91" t="str">
        <f t="shared" si="379"/>
        <v/>
      </c>
      <c r="F6043" s="295"/>
      <c r="G6043" s="88" t="str">
        <f t="shared" si="377"/>
        <v/>
      </c>
      <c r="H6043" s="88" t="str">
        <f t="shared" si="378"/>
        <v/>
      </c>
    </row>
    <row r="6044" spans="2:8" ht="11.25" customHeight="1" x14ac:dyDescent="0.2">
      <c r="B6044" s="147"/>
      <c r="C6044" s="68"/>
      <c r="D6044" s="293" t="str">
        <f t="shared" si="376"/>
        <v/>
      </c>
      <c r="E6044" s="91" t="str">
        <f t="shared" si="379"/>
        <v/>
      </c>
      <c r="F6044" s="295"/>
      <c r="G6044" s="88" t="str">
        <f t="shared" si="377"/>
        <v/>
      </c>
      <c r="H6044" s="88" t="str">
        <f t="shared" si="378"/>
        <v/>
      </c>
    </row>
    <row r="6045" spans="2:8" ht="11.25" customHeight="1" x14ac:dyDescent="0.2">
      <c r="B6045" s="147"/>
      <c r="C6045" s="68"/>
      <c r="D6045" s="293" t="str">
        <f t="shared" si="376"/>
        <v/>
      </c>
      <c r="E6045" s="91" t="str">
        <f t="shared" si="379"/>
        <v/>
      </c>
      <c r="F6045" s="295"/>
      <c r="G6045" s="88" t="str">
        <f t="shared" si="377"/>
        <v/>
      </c>
      <c r="H6045" s="88" t="str">
        <f t="shared" si="378"/>
        <v/>
      </c>
    </row>
    <row r="6046" spans="2:8" ht="11.25" customHeight="1" x14ac:dyDescent="0.2">
      <c r="B6046" s="147"/>
      <c r="C6046" s="68"/>
      <c r="D6046" s="293" t="str">
        <f t="shared" si="376"/>
        <v/>
      </c>
      <c r="E6046" s="91" t="str">
        <f t="shared" si="379"/>
        <v/>
      </c>
      <c r="F6046" s="295"/>
      <c r="G6046" s="88" t="str">
        <f t="shared" si="377"/>
        <v/>
      </c>
      <c r="H6046" s="88" t="str">
        <f t="shared" si="378"/>
        <v/>
      </c>
    </row>
    <row r="6047" spans="2:8" ht="11.25" customHeight="1" x14ac:dyDescent="0.2">
      <c r="B6047" s="147"/>
      <c r="C6047" s="68"/>
      <c r="D6047" s="293" t="str">
        <f t="shared" si="376"/>
        <v/>
      </c>
      <c r="E6047" s="91" t="str">
        <f t="shared" si="379"/>
        <v/>
      </c>
      <c r="F6047" s="295"/>
      <c r="G6047" s="88" t="str">
        <f t="shared" si="377"/>
        <v/>
      </c>
      <c r="H6047" s="88" t="str">
        <f t="shared" si="378"/>
        <v/>
      </c>
    </row>
    <row r="6048" spans="2:8" ht="11.25" customHeight="1" x14ac:dyDescent="0.2">
      <c r="B6048" s="147"/>
      <c r="C6048" s="68"/>
      <c r="D6048" s="293" t="str">
        <f t="shared" si="376"/>
        <v/>
      </c>
      <c r="E6048" s="91" t="str">
        <f t="shared" si="379"/>
        <v/>
      </c>
      <c r="F6048" s="295"/>
      <c r="G6048" s="88" t="str">
        <f t="shared" si="377"/>
        <v/>
      </c>
      <c r="H6048" s="88" t="str">
        <f t="shared" si="378"/>
        <v/>
      </c>
    </row>
    <row r="6049" spans="2:8" ht="11.25" customHeight="1" x14ac:dyDescent="0.2">
      <c r="B6049" s="147"/>
      <c r="C6049" s="68"/>
      <c r="D6049" s="293" t="str">
        <f t="shared" si="376"/>
        <v/>
      </c>
      <c r="E6049" s="91" t="str">
        <f t="shared" si="379"/>
        <v/>
      </c>
      <c r="F6049" s="295"/>
      <c r="G6049" s="88" t="str">
        <f t="shared" si="377"/>
        <v/>
      </c>
      <c r="H6049" s="88" t="str">
        <f t="shared" si="378"/>
        <v/>
      </c>
    </row>
    <row r="6050" spans="2:8" ht="11.25" customHeight="1" x14ac:dyDescent="0.2">
      <c r="B6050" s="147"/>
      <c r="C6050" s="68"/>
      <c r="D6050" s="293" t="str">
        <f t="shared" si="376"/>
        <v/>
      </c>
      <c r="E6050" s="91" t="str">
        <f t="shared" si="379"/>
        <v/>
      </c>
      <c r="F6050" s="295"/>
      <c r="G6050" s="88" t="str">
        <f t="shared" si="377"/>
        <v/>
      </c>
      <c r="H6050" s="88" t="str">
        <f t="shared" si="378"/>
        <v/>
      </c>
    </row>
    <row r="6051" spans="2:8" ht="11.25" customHeight="1" x14ac:dyDescent="0.2">
      <c r="B6051" s="147"/>
      <c r="C6051" s="68"/>
      <c r="D6051" s="293" t="str">
        <f t="shared" si="376"/>
        <v/>
      </c>
      <c r="E6051" s="91" t="str">
        <f t="shared" si="379"/>
        <v/>
      </c>
      <c r="F6051" s="295"/>
      <c r="G6051" s="88" t="str">
        <f t="shared" si="377"/>
        <v/>
      </c>
      <c r="H6051" s="88" t="str">
        <f t="shared" si="378"/>
        <v/>
      </c>
    </row>
    <row r="6052" spans="2:8" ht="11.25" customHeight="1" x14ac:dyDescent="0.2">
      <c r="B6052" s="147"/>
      <c r="C6052" s="68"/>
      <c r="D6052" s="293" t="str">
        <f t="shared" si="376"/>
        <v/>
      </c>
      <c r="E6052" s="91" t="str">
        <f t="shared" si="379"/>
        <v/>
      </c>
      <c r="F6052" s="295"/>
      <c r="G6052" s="88" t="str">
        <f t="shared" si="377"/>
        <v/>
      </c>
      <c r="H6052" s="88" t="str">
        <f t="shared" si="378"/>
        <v/>
      </c>
    </row>
    <row r="6053" spans="2:8" ht="11.25" customHeight="1" x14ac:dyDescent="0.2">
      <c r="B6053" s="147"/>
      <c r="C6053" s="68"/>
      <c r="D6053" s="293" t="str">
        <f t="shared" si="376"/>
        <v/>
      </c>
      <c r="E6053" s="91" t="str">
        <f t="shared" si="379"/>
        <v/>
      </c>
      <c r="F6053" s="295"/>
      <c r="G6053" s="88" t="str">
        <f t="shared" si="377"/>
        <v/>
      </c>
      <c r="H6053" s="88" t="str">
        <f t="shared" si="378"/>
        <v/>
      </c>
    </row>
    <row r="6054" spans="2:8" ht="11.25" customHeight="1" x14ac:dyDescent="0.2">
      <c r="B6054" s="147"/>
      <c r="C6054" s="68"/>
      <c r="D6054" s="293" t="str">
        <f t="shared" si="376"/>
        <v/>
      </c>
      <c r="E6054" s="91" t="str">
        <f t="shared" si="379"/>
        <v/>
      </c>
      <c r="F6054" s="295"/>
      <c r="G6054" s="88" t="str">
        <f t="shared" si="377"/>
        <v/>
      </c>
      <c r="H6054" s="88" t="str">
        <f t="shared" si="378"/>
        <v/>
      </c>
    </row>
    <row r="6055" spans="2:8" ht="11.25" customHeight="1" x14ac:dyDescent="0.2">
      <c r="B6055" s="147"/>
      <c r="C6055" s="68"/>
      <c r="D6055" s="293" t="str">
        <f t="shared" si="376"/>
        <v/>
      </c>
      <c r="E6055" s="91" t="str">
        <f t="shared" si="379"/>
        <v/>
      </c>
      <c r="F6055" s="295"/>
      <c r="G6055" s="88" t="str">
        <f t="shared" si="377"/>
        <v/>
      </c>
      <c r="H6055" s="88" t="str">
        <f t="shared" si="378"/>
        <v/>
      </c>
    </row>
    <row r="6056" spans="2:8" ht="11.25" customHeight="1" x14ac:dyDescent="0.2">
      <c r="B6056" s="147"/>
      <c r="C6056" s="68"/>
      <c r="D6056" s="293" t="str">
        <f t="shared" si="376"/>
        <v/>
      </c>
      <c r="E6056" s="91" t="str">
        <f t="shared" si="379"/>
        <v/>
      </c>
      <c r="F6056" s="295"/>
      <c r="G6056" s="88" t="str">
        <f t="shared" si="377"/>
        <v/>
      </c>
      <c r="H6056" s="88" t="str">
        <f t="shared" si="378"/>
        <v/>
      </c>
    </row>
    <row r="6057" spans="2:8" ht="11.25" customHeight="1" x14ac:dyDescent="0.2">
      <c r="B6057" s="147"/>
      <c r="C6057" s="68"/>
      <c r="D6057" s="293" t="str">
        <f t="shared" si="376"/>
        <v/>
      </c>
      <c r="E6057" s="91" t="str">
        <f t="shared" si="379"/>
        <v/>
      </c>
      <c r="F6057" s="295"/>
      <c r="G6057" s="88" t="str">
        <f t="shared" si="377"/>
        <v/>
      </c>
      <c r="H6057" s="88" t="str">
        <f t="shared" si="378"/>
        <v/>
      </c>
    </row>
    <row r="6058" spans="2:8" ht="11.25" customHeight="1" x14ac:dyDescent="0.2">
      <c r="B6058" s="147"/>
      <c r="C6058" s="68"/>
      <c r="D6058" s="293" t="str">
        <f t="shared" si="376"/>
        <v/>
      </c>
      <c r="E6058" s="91" t="str">
        <f t="shared" si="379"/>
        <v/>
      </c>
      <c r="F6058" s="295"/>
      <c r="G6058" s="88" t="str">
        <f t="shared" si="377"/>
        <v/>
      </c>
      <c r="H6058" s="88" t="str">
        <f t="shared" si="378"/>
        <v/>
      </c>
    </row>
    <row r="6059" spans="2:8" ht="11.25" customHeight="1" x14ac:dyDescent="0.2">
      <c r="B6059" s="147"/>
      <c r="C6059" s="68"/>
      <c r="D6059" s="293" t="str">
        <f t="shared" si="376"/>
        <v/>
      </c>
      <c r="E6059" s="91" t="str">
        <f t="shared" si="379"/>
        <v/>
      </c>
      <c r="F6059" s="295"/>
      <c r="G6059" s="88" t="str">
        <f t="shared" si="377"/>
        <v/>
      </c>
      <c r="H6059" s="88" t="str">
        <f t="shared" si="378"/>
        <v/>
      </c>
    </row>
    <row r="6060" spans="2:8" ht="11.25" customHeight="1" x14ac:dyDescent="0.2">
      <c r="B6060" s="147"/>
      <c r="C6060" s="68"/>
      <c r="D6060" s="293" t="str">
        <f t="shared" si="376"/>
        <v/>
      </c>
      <c r="E6060" s="91" t="str">
        <f t="shared" si="379"/>
        <v/>
      </c>
      <c r="F6060" s="295"/>
      <c r="G6060" s="88" t="str">
        <f t="shared" si="377"/>
        <v/>
      </c>
      <c r="H6060" s="88" t="str">
        <f t="shared" si="378"/>
        <v/>
      </c>
    </row>
    <row r="6061" spans="2:8" ht="11.25" customHeight="1" x14ac:dyDescent="0.2">
      <c r="B6061" s="147"/>
      <c r="C6061" s="68"/>
      <c r="D6061" s="293" t="str">
        <f t="shared" si="376"/>
        <v/>
      </c>
      <c r="E6061" s="91" t="str">
        <f t="shared" si="379"/>
        <v/>
      </c>
      <c r="F6061" s="295"/>
      <c r="G6061" s="88" t="str">
        <f t="shared" si="377"/>
        <v/>
      </c>
      <c r="H6061" s="88" t="str">
        <f t="shared" si="378"/>
        <v/>
      </c>
    </row>
    <row r="6062" spans="2:8" ht="11.25" customHeight="1" x14ac:dyDescent="0.2">
      <c r="B6062" s="147"/>
      <c r="C6062" s="68"/>
      <c r="D6062" s="293" t="str">
        <f t="shared" si="376"/>
        <v/>
      </c>
      <c r="E6062" s="91" t="str">
        <f t="shared" si="379"/>
        <v/>
      </c>
      <c r="F6062" s="295"/>
      <c r="G6062" s="88" t="str">
        <f t="shared" si="377"/>
        <v/>
      </c>
      <c r="H6062" s="88" t="str">
        <f t="shared" si="378"/>
        <v/>
      </c>
    </row>
    <row r="6063" spans="2:8" ht="11.25" customHeight="1" x14ac:dyDescent="0.2">
      <c r="B6063" s="147"/>
      <c r="C6063" s="68"/>
      <c r="D6063" s="293" t="str">
        <f t="shared" si="376"/>
        <v/>
      </c>
      <c r="E6063" s="91" t="str">
        <f t="shared" si="379"/>
        <v/>
      </c>
      <c r="F6063" s="295"/>
      <c r="G6063" s="88" t="str">
        <f t="shared" si="377"/>
        <v/>
      </c>
      <c r="H6063" s="88" t="str">
        <f t="shared" si="378"/>
        <v/>
      </c>
    </row>
    <row r="6064" spans="2:8" ht="11.25" customHeight="1" x14ac:dyDescent="0.2">
      <c r="B6064" s="147"/>
      <c r="C6064" s="68"/>
      <c r="D6064" s="293" t="str">
        <f t="shared" si="376"/>
        <v/>
      </c>
      <c r="E6064" s="91" t="str">
        <f t="shared" si="379"/>
        <v/>
      </c>
      <c r="F6064" s="295"/>
      <c r="G6064" s="88" t="str">
        <f t="shared" si="377"/>
        <v/>
      </c>
      <c r="H6064" s="88" t="str">
        <f t="shared" si="378"/>
        <v/>
      </c>
    </row>
    <row r="6065" spans="2:8" ht="11.25" customHeight="1" x14ac:dyDescent="0.2">
      <c r="B6065" s="147"/>
      <c r="C6065" s="68"/>
      <c r="D6065" s="293" t="str">
        <f t="shared" si="376"/>
        <v/>
      </c>
      <c r="E6065" s="91" t="str">
        <f t="shared" si="379"/>
        <v/>
      </c>
      <c r="F6065" s="295"/>
      <c r="G6065" s="88" t="str">
        <f t="shared" si="377"/>
        <v/>
      </c>
      <c r="H6065" s="88" t="str">
        <f t="shared" si="378"/>
        <v/>
      </c>
    </row>
    <row r="6066" spans="2:8" ht="11.25" customHeight="1" x14ac:dyDescent="0.2">
      <c r="B6066" s="147"/>
      <c r="C6066" s="68"/>
      <c r="D6066" s="293" t="str">
        <f t="shared" si="376"/>
        <v/>
      </c>
      <c r="E6066" s="91" t="str">
        <f t="shared" si="379"/>
        <v/>
      </c>
      <c r="F6066" s="295"/>
      <c r="G6066" s="88" t="str">
        <f t="shared" si="377"/>
        <v/>
      </c>
      <c r="H6066" s="88" t="str">
        <f t="shared" si="378"/>
        <v/>
      </c>
    </row>
    <row r="6067" spans="2:8" ht="11.25" customHeight="1" x14ac:dyDescent="0.2">
      <c r="B6067" s="147"/>
      <c r="C6067" s="68"/>
      <c r="D6067" s="293" t="str">
        <f t="shared" si="376"/>
        <v/>
      </c>
      <c r="E6067" s="91" t="str">
        <f t="shared" si="379"/>
        <v/>
      </c>
      <c r="F6067" s="295"/>
      <c r="G6067" s="88" t="str">
        <f t="shared" si="377"/>
        <v/>
      </c>
      <c r="H6067" s="88" t="str">
        <f t="shared" si="378"/>
        <v/>
      </c>
    </row>
    <row r="6068" spans="2:8" ht="11.25" customHeight="1" x14ac:dyDescent="0.2">
      <c r="B6068" s="147"/>
      <c r="C6068" s="68"/>
      <c r="D6068" s="293" t="str">
        <f t="shared" si="376"/>
        <v/>
      </c>
      <c r="E6068" s="91" t="str">
        <f t="shared" si="379"/>
        <v/>
      </c>
      <c r="F6068" s="295"/>
      <c r="G6068" s="88" t="str">
        <f t="shared" si="377"/>
        <v/>
      </c>
      <c r="H6068" s="88" t="str">
        <f t="shared" si="378"/>
        <v/>
      </c>
    </row>
    <row r="6069" spans="2:8" ht="11.25" customHeight="1" x14ac:dyDescent="0.2">
      <c r="B6069" s="147"/>
      <c r="C6069" s="68"/>
      <c r="D6069" s="293" t="str">
        <f t="shared" si="376"/>
        <v/>
      </c>
      <c r="E6069" s="91" t="str">
        <f t="shared" si="379"/>
        <v/>
      </c>
      <c r="F6069" s="295"/>
      <c r="G6069" s="88" t="str">
        <f t="shared" si="377"/>
        <v/>
      </c>
      <c r="H6069" s="88" t="str">
        <f t="shared" si="378"/>
        <v/>
      </c>
    </row>
    <row r="6070" spans="2:8" ht="11.25" customHeight="1" x14ac:dyDescent="0.2">
      <c r="B6070" s="147"/>
      <c r="C6070" s="68"/>
      <c r="D6070" s="293" t="str">
        <f t="shared" si="376"/>
        <v/>
      </c>
      <c r="E6070" s="91" t="str">
        <f t="shared" si="379"/>
        <v/>
      </c>
      <c r="F6070" s="295"/>
      <c r="G6070" s="88" t="str">
        <f t="shared" si="377"/>
        <v/>
      </c>
      <c r="H6070" s="88" t="str">
        <f t="shared" si="378"/>
        <v/>
      </c>
    </row>
    <row r="6071" spans="2:8" ht="11.25" customHeight="1" x14ac:dyDescent="0.2">
      <c r="B6071" s="147"/>
      <c r="C6071" s="68"/>
      <c r="D6071" s="293" t="str">
        <f t="shared" si="376"/>
        <v/>
      </c>
      <c r="E6071" s="91" t="str">
        <f t="shared" si="379"/>
        <v/>
      </c>
      <c r="F6071" s="295"/>
      <c r="G6071" s="88" t="str">
        <f t="shared" si="377"/>
        <v/>
      </c>
      <c r="H6071" s="88" t="str">
        <f t="shared" si="378"/>
        <v/>
      </c>
    </row>
    <row r="6072" spans="2:8" ht="11.25" customHeight="1" x14ac:dyDescent="0.2">
      <c r="B6072" s="147"/>
      <c r="C6072" s="68"/>
      <c r="D6072" s="293" t="str">
        <f t="shared" si="376"/>
        <v/>
      </c>
      <c r="E6072" s="91" t="str">
        <f t="shared" si="379"/>
        <v/>
      </c>
      <c r="F6072" s="295"/>
      <c r="G6072" s="88" t="str">
        <f t="shared" si="377"/>
        <v/>
      </c>
      <c r="H6072" s="88" t="str">
        <f t="shared" si="378"/>
        <v/>
      </c>
    </row>
    <row r="6073" spans="2:8" ht="11.25" customHeight="1" x14ac:dyDescent="0.2">
      <c r="B6073" s="147"/>
      <c r="C6073" s="68"/>
      <c r="D6073" s="293" t="str">
        <f t="shared" si="376"/>
        <v/>
      </c>
      <c r="E6073" s="91" t="str">
        <f t="shared" si="379"/>
        <v/>
      </c>
      <c r="F6073" s="295"/>
      <c r="G6073" s="88" t="str">
        <f t="shared" si="377"/>
        <v/>
      </c>
      <c r="H6073" s="88" t="str">
        <f t="shared" si="378"/>
        <v/>
      </c>
    </row>
    <row r="6074" spans="2:8" ht="11.25" customHeight="1" x14ac:dyDescent="0.2">
      <c r="B6074" s="147"/>
      <c r="C6074" s="68"/>
      <c r="D6074" s="293" t="str">
        <f t="shared" si="376"/>
        <v/>
      </c>
      <c r="E6074" s="91" t="str">
        <f t="shared" si="379"/>
        <v/>
      </c>
      <c r="F6074" s="295"/>
      <c r="G6074" s="88" t="str">
        <f t="shared" si="377"/>
        <v/>
      </c>
      <c r="H6074" s="88" t="str">
        <f t="shared" si="378"/>
        <v/>
      </c>
    </row>
    <row r="6075" spans="2:8" ht="11.25" customHeight="1" x14ac:dyDescent="0.2">
      <c r="B6075" s="147"/>
      <c r="C6075" s="68"/>
      <c r="D6075" s="293" t="str">
        <f t="shared" si="376"/>
        <v/>
      </c>
      <c r="E6075" s="91" t="str">
        <f t="shared" si="379"/>
        <v/>
      </c>
      <c r="F6075" s="295"/>
      <c r="G6075" s="88" t="str">
        <f t="shared" si="377"/>
        <v/>
      </c>
      <c r="H6075" s="88" t="str">
        <f t="shared" si="378"/>
        <v/>
      </c>
    </row>
    <row r="6076" spans="2:8" ht="11.25" customHeight="1" x14ac:dyDescent="0.2">
      <c r="B6076" s="147"/>
      <c r="C6076" s="68"/>
      <c r="D6076" s="293" t="str">
        <f t="shared" si="376"/>
        <v/>
      </c>
      <c r="E6076" s="91" t="str">
        <f t="shared" si="379"/>
        <v/>
      </c>
      <c r="F6076" s="295"/>
      <c r="G6076" s="88" t="str">
        <f t="shared" si="377"/>
        <v/>
      </c>
      <c r="H6076" s="88" t="str">
        <f t="shared" si="378"/>
        <v/>
      </c>
    </row>
    <row r="6077" spans="2:8" ht="11.25" customHeight="1" x14ac:dyDescent="0.2">
      <c r="B6077" s="147"/>
      <c r="C6077" s="68"/>
      <c r="D6077" s="293" t="str">
        <f t="shared" si="376"/>
        <v/>
      </c>
      <c r="E6077" s="91" t="str">
        <f t="shared" si="379"/>
        <v/>
      </c>
      <c r="F6077" s="295"/>
      <c r="G6077" s="88" t="str">
        <f t="shared" si="377"/>
        <v/>
      </c>
      <c r="H6077" s="88" t="str">
        <f t="shared" si="378"/>
        <v/>
      </c>
    </row>
    <row r="6078" spans="2:8" ht="11.25" customHeight="1" x14ac:dyDescent="0.2">
      <c r="B6078" s="147"/>
      <c r="C6078" s="68"/>
      <c r="D6078" s="293" t="str">
        <f t="shared" si="376"/>
        <v/>
      </c>
      <c r="E6078" s="91" t="str">
        <f t="shared" si="379"/>
        <v/>
      </c>
      <c r="F6078" s="295"/>
      <c r="G6078" s="88" t="str">
        <f t="shared" si="377"/>
        <v/>
      </c>
      <c r="H6078" s="88" t="str">
        <f t="shared" si="378"/>
        <v/>
      </c>
    </row>
    <row r="6079" spans="2:8" ht="11.25" customHeight="1" x14ac:dyDescent="0.2">
      <c r="B6079" s="147"/>
      <c r="C6079" s="68"/>
      <c r="D6079" s="293" t="str">
        <f t="shared" si="376"/>
        <v/>
      </c>
      <c r="E6079" s="91" t="str">
        <f t="shared" si="379"/>
        <v/>
      </c>
      <c r="F6079" s="295"/>
      <c r="G6079" s="88" t="str">
        <f t="shared" si="377"/>
        <v/>
      </c>
      <c r="H6079" s="88" t="str">
        <f t="shared" si="378"/>
        <v/>
      </c>
    </row>
    <row r="6080" spans="2:8" ht="11.25" customHeight="1" x14ac:dyDescent="0.2">
      <c r="B6080" s="147"/>
      <c r="C6080" s="68"/>
      <c r="D6080" s="293" t="str">
        <f t="shared" si="376"/>
        <v/>
      </c>
      <c r="E6080" s="91" t="str">
        <f t="shared" si="379"/>
        <v/>
      </c>
      <c r="F6080" s="295"/>
      <c r="G6080" s="88" t="str">
        <f t="shared" si="377"/>
        <v/>
      </c>
      <c r="H6080" s="88" t="str">
        <f t="shared" si="378"/>
        <v/>
      </c>
    </row>
    <row r="6081" spans="2:8" ht="11.25" customHeight="1" x14ac:dyDescent="0.2">
      <c r="B6081" s="147"/>
      <c r="C6081" s="68"/>
      <c r="D6081" s="293" t="str">
        <f t="shared" si="376"/>
        <v/>
      </c>
      <c r="E6081" s="91" t="str">
        <f t="shared" si="379"/>
        <v/>
      </c>
      <c r="F6081" s="295"/>
      <c r="G6081" s="88" t="str">
        <f t="shared" si="377"/>
        <v/>
      </c>
      <c r="H6081" s="88" t="str">
        <f t="shared" si="378"/>
        <v/>
      </c>
    </row>
    <row r="6082" spans="2:8" ht="11.25" customHeight="1" x14ac:dyDescent="0.2">
      <c r="B6082" s="147"/>
      <c r="C6082" s="68"/>
      <c r="D6082" s="293" t="str">
        <f t="shared" si="376"/>
        <v/>
      </c>
      <c r="E6082" s="91" t="str">
        <f t="shared" si="379"/>
        <v/>
      </c>
      <c r="F6082" s="295"/>
      <c r="G6082" s="88" t="str">
        <f t="shared" si="377"/>
        <v/>
      </c>
      <c r="H6082" s="88" t="str">
        <f t="shared" si="378"/>
        <v/>
      </c>
    </row>
    <row r="6083" spans="2:8" ht="11.25" customHeight="1" x14ac:dyDescent="0.2">
      <c r="B6083" s="147"/>
      <c r="C6083" s="68"/>
      <c r="D6083" s="293" t="str">
        <f t="shared" si="376"/>
        <v/>
      </c>
      <c r="E6083" s="91" t="str">
        <f t="shared" si="379"/>
        <v/>
      </c>
      <c r="F6083" s="295"/>
      <c r="G6083" s="88" t="str">
        <f t="shared" si="377"/>
        <v/>
      </c>
      <c r="H6083" s="88" t="str">
        <f t="shared" si="378"/>
        <v/>
      </c>
    </row>
    <row r="6084" spans="2:8" ht="11.25" customHeight="1" x14ac:dyDescent="0.2">
      <c r="B6084" s="147"/>
      <c r="C6084" s="68"/>
      <c r="D6084" s="293" t="str">
        <f t="shared" si="376"/>
        <v/>
      </c>
      <c r="E6084" s="91" t="str">
        <f t="shared" si="379"/>
        <v/>
      </c>
      <c r="F6084" s="295"/>
      <c r="G6084" s="88" t="str">
        <f t="shared" si="377"/>
        <v/>
      </c>
      <c r="H6084" s="88" t="str">
        <f t="shared" si="378"/>
        <v/>
      </c>
    </row>
    <row r="6085" spans="2:8" ht="11.25" customHeight="1" x14ac:dyDescent="0.2">
      <c r="B6085" s="147"/>
      <c r="C6085" s="68"/>
      <c r="D6085" s="293" t="str">
        <f t="shared" si="376"/>
        <v/>
      </c>
      <c r="E6085" s="91" t="str">
        <f t="shared" si="379"/>
        <v/>
      </c>
      <c r="F6085" s="295"/>
      <c r="G6085" s="88" t="str">
        <f t="shared" si="377"/>
        <v/>
      </c>
      <c r="H6085" s="88" t="str">
        <f t="shared" si="378"/>
        <v/>
      </c>
    </row>
    <row r="6086" spans="2:8" ht="11.25" customHeight="1" x14ac:dyDescent="0.2">
      <c r="B6086" s="147"/>
      <c r="C6086" s="68"/>
      <c r="D6086" s="293" t="str">
        <f t="shared" si="376"/>
        <v/>
      </c>
      <c r="E6086" s="91" t="str">
        <f t="shared" si="379"/>
        <v/>
      </c>
      <c r="F6086" s="295"/>
      <c r="G6086" s="88" t="str">
        <f t="shared" si="377"/>
        <v/>
      </c>
      <c r="H6086" s="88" t="str">
        <f t="shared" si="378"/>
        <v/>
      </c>
    </row>
    <row r="6087" spans="2:8" ht="11.25" customHeight="1" x14ac:dyDescent="0.2">
      <c r="B6087" s="147"/>
      <c r="C6087" s="68"/>
      <c r="D6087" s="293" t="str">
        <f t="shared" si="376"/>
        <v/>
      </c>
      <c r="E6087" s="91" t="str">
        <f t="shared" si="379"/>
        <v/>
      </c>
      <c r="F6087" s="295"/>
      <c r="G6087" s="88" t="str">
        <f t="shared" si="377"/>
        <v/>
      </c>
      <c r="H6087" s="88" t="str">
        <f t="shared" si="378"/>
        <v/>
      </c>
    </row>
    <row r="6088" spans="2:8" ht="11.25" customHeight="1" x14ac:dyDescent="0.2">
      <c r="B6088" s="147"/>
      <c r="C6088" s="68"/>
      <c r="D6088" s="293" t="str">
        <f t="shared" si="376"/>
        <v/>
      </c>
      <c r="E6088" s="91" t="str">
        <f t="shared" si="379"/>
        <v/>
      </c>
      <c r="F6088" s="295"/>
      <c r="G6088" s="88" t="str">
        <f t="shared" si="377"/>
        <v/>
      </c>
      <c r="H6088" s="88" t="str">
        <f t="shared" si="378"/>
        <v/>
      </c>
    </row>
    <row r="6089" spans="2:8" ht="11.25" customHeight="1" x14ac:dyDescent="0.2">
      <c r="B6089" s="147"/>
      <c r="C6089" s="68"/>
      <c r="D6089" s="293" t="str">
        <f t="shared" si="376"/>
        <v/>
      </c>
      <c r="E6089" s="91" t="str">
        <f t="shared" si="379"/>
        <v/>
      </c>
      <c r="F6089" s="295"/>
      <c r="G6089" s="88" t="str">
        <f t="shared" si="377"/>
        <v/>
      </c>
      <c r="H6089" s="88" t="str">
        <f t="shared" si="378"/>
        <v/>
      </c>
    </row>
    <row r="6090" spans="2:8" ht="11.25" customHeight="1" x14ac:dyDescent="0.2">
      <c r="B6090" s="147"/>
      <c r="C6090" s="68"/>
      <c r="D6090" s="293" t="str">
        <f t="shared" si="376"/>
        <v/>
      </c>
      <c r="E6090" s="91" t="str">
        <f t="shared" si="379"/>
        <v/>
      </c>
      <c r="F6090" s="295"/>
      <c r="G6090" s="88" t="str">
        <f t="shared" si="377"/>
        <v/>
      </c>
      <c r="H6090" s="88" t="str">
        <f t="shared" si="378"/>
        <v/>
      </c>
    </row>
    <row r="6091" spans="2:8" ht="11.25" customHeight="1" x14ac:dyDescent="0.2">
      <c r="B6091" s="147"/>
      <c r="C6091" s="68"/>
      <c r="D6091" s="293" t="str">
        <f t="shared" si="376"/>
        <v/>
      </c>
      <c r="E6091" s="91" t="str">
        <f t="shared" si="379"/>
        <v/>
      </c>
      <c r="F6091" s="295"/>
      <c r="G6091" s="88" t="str">
        <f t="shared" si="377"/>
        <v/>
      </c>
      <c r="H6091" s="88" t="str">
        <f t="shared" si="378"/>
        <v/>
      </c>
    </row>
    <row r="6092" spans="2:8" ht="11.25" customHeight="1" x14ac:dyDescent="0.2">
      <c r="B6092" s="147"/>
      <c r="C6092" s="68"/>
      <c r="D6092" s="293" t="str">
        <f t="shared" si="376"/>
        <v/>
      </c>
      <c r="E6092" s="91" t="str">
        <f t="shared" si="379"/>
        <v/>
      </c>
      <c r="F6092" s="295"/>
      <c r="G6092" s="88" t="str">
        <f t="shared" si="377"/>
        <v/>
      </c>
      <c r="H6092" s="88" t="str">
        <f t="shared" si="378"/>
        <v/>
      </c>
    </row>
    <row r="6093" spans="2:8" ht="11.25" customHeight="1" x14ac:dyDescent="0.2">
      <c r="B6093" s="147"/>
      <c r="C6093" s="68"/>
      <c r="D6093" s="293" t="str">
        <f t="shared" si="376"/>
        <v/>
      </c>
      <c r="E6093" s="91" t="str">
        <f t="shared" si="379"/>
        <v/>
      </c>
      <c r="F6093" s="295"/>
      <c r="G6093" s="88" t="str">
        <f t="shared" si="377"/>
        <v/>
      </c>
      <c r="H6093" s="88" t="str">
        <f t="shared" si="378"/>
        <v/>
      </c>
    </row>
    <row r="6094" spans="2:8" ht="11.25" customHeight="1" x14ac:dyDescent="0.2">
      <c r="B6094" s="147"/>
      <c r="C6094" s="68"/>
      <c r="D6094" s="293" t="str">
        <f t="shared" si="376"/>
        <v/>
      </c>
      <c r="E6094" s="91" t="str">
        <f t="shared" si="379"/>
        <v/>
      </c>
      <c r="F6094" s="295"/>
      <c r="G6094" s="88" t="str">
        <f t="shared" si="377"/>
        <v/>
      </c>
      <c r="H6094" s="88" t="str">
        <f t="shared" si="378"/>
        <v/>
      </c>
    </row>
    <row r="6095" spans="2:8" ht="11.25" customHeight="1" x14ac:dyDescent="0.2">
      <c r="B6095" s="147"/>
      <c r="C6095" s="68"/>
      <c r="D6095" s="293" t="str">
        <f t="shared" si="376"/>
        <v/>
      </c>
      <c r="E6095" s="91" t="str">
        <f t="shared" si="379"/>
        <v/>
      </c>
      <c r="F6095" s="295"/>
      <c r="G6095" s="88" t="str">
        <f t="shared" si="377"/>
        <v/>
      </c>
      <c r="H6095" s="88" t="str">
        <f t="shared" si="378"/>
        <v/>
      </c>
    </row>
    <row r="6096" spans="2:8" ht="11.25" customHeight="1" x14ac:dyDescent="0.2">
      <c r="B6096" s="147"/>
      <c r="C6096" s="68"/>
      <c r="D6096" s="293" t="str">
        <f t="shared" si="376"/>
        <v/>
      </c>
      <c r="E6096" s="91" t="str">
        <f t="shared" si="379"/>
        <v/>
      </c>
      <c r="F6096" s="295"/>
      <c r="G6096" s="88" t="str">
        <f t="shared" si="377"/>
        <v/>
      </c>
      <c r="H6096" s="88" t="str">
        <f t="shared" si="378"/>
        <v/>
      </c>
    </row>
    <row r="6097" spans="2:8" ht="11.25" customHeight="1" x14ac:dyDescent="0.2">
      <c r="B6097" s="147"/>
      <c r="C6097" s="68"/>
      <c r="D6097" s="293" t="str">
        <f t="shared" si="376"/>
        <v/>
      </c>
      <c r="E6097" s="91" t="str">
        <f t="shared" si="379"/>
        <v/>
      </c>
      <c r="F6097" s="295"/>
      <c r="G6097" s="88" t="str">
        <f t="shared" si="377"/>
        <v/>
      </c>
      <c r="H6097" s="88" t="str">
        <f t="shared" si="378"/>
        <v/>
      </c>
    </row>
    <row r="6098" spans="2:8" ht="11.25" customHeight="1" x14ac:dyDescent="0.2">
      <c r="B6098" s="147"/>
      <c r="C6098" s="68"/>
      <c r="D6098" s="293" t="str">
        <f t="shared" si="376"/>
        <v/>
      </c>
      <c r="E6098" s="91" t="str">
        <f t="shared" si="379"/>
        <v/>
      </c>
      <c r="F6098" s="295"/>
      <c r="G6098" s="88" t="str">
        <f t="shared" si="377"/>
        <v/>
      </c>
      <c r="H6098" s="88" t="str">
        <f t="shared" si="378"/>
        <v/>
      </c>
    </row>
    <row r="6099" spans="2:8" ht="11.25" customHeight="1" x14ac:dyDescent="0.2">
      <c r="B6099" s="147"/>
      <c r="C6099" s="68"/>
      <c r="D6099" s="293" t="str">
        <f t="shared" si="376"/>
        <v/>
      </c>
      <c r="E6099" s="91" t="str">
        <f t="shared" si="379"/>
        <v/>
      </c>
      <c r="F6099" s="295"/>
      <c r="G6099" s="88" t="str">
        <f t="shared" si="377"/>
        <v/>
      </c>
      <c r="H6099" s="88" t="str">
        <f t="shared" si="378"/>
        <v/>
      </c>
    </row>
    <row r="6100" spans="2:8" ht="11.25" customHeight="1" x14ac:dyDescent="0.2">
      <c r="B6100" s="147"/>
      <c r="C6100" s="68"/>
      <c r="D6100" s="293" t="str">
        <f t="shared" si="376"/>
        <v/>
      </c>
      <c r="E6100" s="91" t="str">
        <f t="shared" si="379"/>
        <v/>
      </c>
      <c r="F6100" s="295"/>
      <c r="G6100" s="88" t="str">
        <f t="shared" si="377"/>
        <v/>
      </c>
      <c r="H6100" s="88" t="str">
        <f t="shared" si="378"/>
        <v/>
      </c>
    </row>
    <row r="6101" spans="2:8" ht="11.25" customHeight="1" x14ac:dyDescent="0.2">
      <c r="B6101" s="147"/>
      <c r="C6101" s="68"/>
      <c r="D6101" s="293" t="str">
        <f t="shared" si="376"/>
        <v/>
      </c>
      <c r="E6101" s="91" t="str">
        <f t="shared" si="379"/>
        <v/>
      </c>
      <c r="F6101" s="295"/>
      <c r="G6101" s="88" t="str">
        <f t="shared" si="377"/>
        <v/>
      </c>
      <c r="H6101" s="88" t="str">
        <f t="shared" si="378"/>
        <v/>
      </c>
    </row>
    <row r="6102" spans="2:8" ht="11.25" customHeight="1" x14ac:dyDescent="0.2">
      <c r="B6102" s="147"/>
      <c r="C6102" s="68"/>
      <c r="D6102" s="293" t="str">
        <f t="shared" si="376"/>
        <v/>
      </c>
      <c r="E6102" s="91" t="str">
        <f t="shared" si="379"/>
        <v/>
      </c>
      <c r="F6102" s="295"/>
      <c r="G6102" s="88" t="str">
        <f t="shared" si="377"/>
        <v/>
      </c>
      <c r="H6102" s="88" t="str">
        <f t="shared" si="378"/>
        <v/>
      </c>
    </row>
    <row r="6103" spans="2:8" ht="11.25" customHeight="1" x14ac:dyDescent="0.2">
      <c r="B6103" s="147"/>
      <c r="C6103" s="68"/>
      <c r="D6103" s="293" t="str">
        <f t="shared" si="376"/>
        <v/>
      </c>
      <c r="E6103" s="91" t="str">
        <f t="shared" si="379"/>
        <v/>
      </c>
      <c r="F6103" s="295"/>
      <c r="G6103" s="88" t="str">
        <f t="shared" si="377"/>
        <v/>
      </c>
      <c r="H6103" s="88" t="str">
        <f t="shared" si="378"/>
        <v/>
      </c>
    </row>
    <row r="6104" spans="2:8" ht="11.25" customHeight="1" x14ac:dyDescent="0.2">
      <c r="B6104" s="147"/>
      <c r="C6104" s="68"/>
      <c r="D6104" s="293" t="str">
        <f t="shared" ref="D6104:D6167" si="380">IF($B6104="","","SP_LASTSALEPRICE")</f>
        <v/>
      </c>
      <c r="E6104" s="91" t="str">
        <f t="shared" si="379"/>
        <v/>
      </c>
      <c r="F6104" s="295"/>
      <c r="G6104" s="88" t="str">
        <f t="shared" ref="G6104:G6167" si="381">IF(OR($C6104="",$C6105=""),"",IFERROR((C6104/C6105-1)*100,0))</f>
        <v/>
      </c>
      <c r="H6104" s="88" t="str">
        <f t="shared" ref="H6104:H6167" si="382">IF(OR($F6104="",$F6105=""),"",IFERROR((F6104/F6105-1)*100,0))</f>
        <v/>
      </c>
    </row>
    <row r="6105" spans="2:8" ht="11.25" customHeight="1" x14ac:dyDescent="0.2">
      <c r="B6105" s="147"/>
      <c r="C6105" s="68"/>
      <c r="D6105" s="293" t="str">
        <f t="shared" si="380"/>
        <v/>
      </c>
      <c r="E6105" s="91" t="str">
        <f t="shared" ref="E6105:E6168" si="383">IF($B6105="","",IF(WEEKDAY($B6105,11)=6,$B6105-1,IF(WEEKDAY($B6105,11)=7,$B6105-2,$B6105)))</f>
        <v/>
      </c>
      <c r="F6105" s="295"/>
      <c r="G6105" s="88" t="str">
        <f t="shared" si="381"/>
        <v/>
      </c>
      <c r="H6105" s="88" t="str">
        <f t="shared" si="382"/>
        <v/>
      </c>
    </row>
    <row r="6106" spans="2:8" ht="11.25" customHeight="1" x14ac:dyDescent="0.2">
      <c r="B6106" s="147"/>
      <c r="C6106" s="68"/>
      <c r="D6106" s="293" t="str">
        <f t="shared" si="380"/>
        <v/>
      </c>
      <c r="E6106" s="91" t="str">
        <f t="shared" si="383"/>
        <v/>
      </c>
      <c r="F6106" s="295"/>
      <c r="G6106" s="88" t="str">
        <f t="shared" si="381"/>
        <v/>
      </c>
      <c r="H6106" s="88" t="str">
        <f t="shared" si="382"/>
        <v/>
      </c>
    </row>
    <row r="6107" spans="2:8" ht="11.25" customHeight="1" x14ac:dyDescent="0.2">
      <c r="B6107" s="147"/>
      <c r="C6107" s="68"/>
      <c r="D6107" s="293" t="str">
        <f t="shared" si="380"/>
        <v/>
      </c>
      <c r="E6107" s="91" t="str">
        <f t="shared" si="383"/>
        <v/>
      </c>
      <c r="F6107" s="295"/>
      <c r="G6107" s="88" t="str">
        <f t="shared" si="381"/>
        <v/>
      </c>
      <c r="H6107" s="88" t="str">
        <f t="shared" si="382"/>
        <v/>
      </c>
    </row>
    <row r="6108" spans="2:8" ht="11.25" customHeight="1" x14ac:dyDescent="0.2">
      <c r="B6108" s="147"/>
      <c r="C6108" s="68"/>
      <c r="D6108" s="293" t="str">
        <f t="shared" si="380"/>
        <v/>
      </c>
      <c r="E6108" s="91" t="str">
        <f t="shared" si="383"/>
        <v/>
      </c>
      <c r="F6108" s="295"/>
      <c r="G6108" s="88" t="str">
        <f t="shared" si="381"/>
        <v/>
      </c>
      <c r="H6108" s="88" t="str">
        <f t="shared" si="382"/>
        <v/>
      </c>
    </row>
    <row r="6109" spans="2:8" ht="11.25" customHeight="1" x14ac:dyDescent="0.2">
      <c r="B6109" s="147"/>
      <c r="C6109" s="68"/>
      <c r="D6109" s="293" t="str">
        <f t="shared" si="380"/>
        <v/>
      </c>
      <c r="E6109" s="91" t="str">
        <f t="shared" si="383"/>
        <v/>
      </c>
      <c r="F6109" s="295"/>
      <c r="G6109" s="88" t="str">
        <f t="shared" si="381"/>
        <v/>
      </c>
      <c r="H6109" s="88" t="str">
        <f t="shared" si="382"/>
        <v/>
      </c>
    </row>
    <row r="6110" spans="2:8" ht="11.25" customHeight="1" x14ac:dyDescent="0.2">
      <c r="B6110" s="147"/>
      <c r="C6110" s="68"/>
      <c r="D6110" s="293" t="str">
        <f t="shared" si="380"/>
        <v/>
      </c>
      <c r="E6110" s="91" t="str">
        <f t="shared" si="383"/>
        <v/>
      </c>
      <c r="F6110" s="295"/>
      <c r="G6110" s="88" t="str">
        <f t="shared" si="381"/>
        <v/>
      </c>
      <c r="H6110" s="88" t="str">
        <f t="shared" si="382"/>
        <v/>
      </c>
    </row>
    <row r="6111" spans="2:8" ht="11.25" customHeight="1" x14ac:dyDescent="0.2">
      <c r="B6111" s="147"/>
      <c r="C6111" s="68"/>
      <c r="D6111" s="293" t="str">
        <f t="shared" si="380"/>
        <v/>
      </c>
      <c r="E6111" s="91" t="str">
        <f t="shared" si="383"/>
        <v/>
      </c>
      <c r="F6111" s="295"/>
      <c r="G6111" s="88" t="str">
        <f t="shared" si="381"/>
        <v/>
      </c>
      <c r="H6111" s="88" t="str">
        <f t="shared" si="382"/>
        <v/>
      </c>
    </row>
    <row r="6112" spans="2:8" ht="11.25" customHeight="1" x14ac:dyDescent="0.2">
      <c r="B6112" s="147"/>
      <c r="C6112" s="68"/>
      <c r="D6112" s="293" t="str">
        <f t="shared" si="380"/>
        <v/>
      </c>
      <c r="E6112" s="91" t="str">
        <f t="shared" si="383"/>
        <v/>
      </c>
      <c r="F6112" s="295"/>
      <c r="G6112" s="88" t="str">
        <f t="shared" si="381"/>
        <v/>
      </c>
      <c r="H6112" s="88" t="str">
        <f t="shared" si="382"/>
        <v/>
      </c>
    </row>
    <row r="6113" spans="2:8" ht="11.25" customHeight="1" x14ac:dyDescent="0.2">
      <c r="B6113" s="147"/>
      <c r="C6113" s="68"/>
      <c r="D6113" s="293" t="str">
        <f t="shared" si="380"/>
        <v/>
      </c>
      <c r="E6113" s="91" t="str">
        <f t="shared" si="383"/>
        <v/>
      </c>
      <c r="F6113" s="295"/>
      <c r="G6113" s="88" t="str">
        <f t="shared" si="381"/>
        <v/>
      </c>
      <c r="H6113" s="88" t="str">
        <f t="shared" si="382"/>
        <v/>
      </c>
    </row>
    <row r="6114" spans="2:8" ht="11.25" customHeight="1" x14ac:dyDescent="0.2">
      <c r="B6114" s="147"/>
      <c r="C6114" s="68"/>
      <c r="D6114" s="293" t="str">
        <f t="shared" si="380"/>
        <v/>
      </c>
      <c r="E6114" s="91" t="str">
        <f t="shared" si="383"/>
        <v/>
      </c>
      <c r="F6114" s="295"/>
      <c r="G6114" s="88" t="str">
        <f t="shared" si="381"/>
        <v/>
      </c>
      <c r="H6114" s="88" t="str">
        <f t="shared" si="382"/>
        <v/>
      </c>
    </row>
    <row r="6115" spans="2:8" ht="11.25" customHeight="1" x14ac:dyDescent="0.2">
      <c r="B6115" s="147"/>
      <c r="C6115" s="68"/>
      <c r="D6115" s="293" t="str">
        <f t="shared" si="380"/>
        <v/>
      </c>
      <c r="E6115" s="91" t="str">
        <f t="shared" si="383"/>
        <v/>
      </c>
      <c r="F6115" s="295"/>
      <c r="G6115" s="88" t="str">
        <f t="shared" si="381"/>
        <v/>
      </c>
      <c r="H6115" s="88" t="str">
        <f t="shared" si="382"/>
        <v/>
      </c>
    </row>
    <row r="6116" spans="2:8" ht="11.25" customHeight="1" x14ac:dyDescent="0.2">
      <c r="B6116" s="147"/>
      <c r="C6116" s="68"/>
      <c r="D6116" s="293" t="str">
        <f t="shared" si="380"/>
        <v/>
      </c>
      <c r="E6116" s="91" t="str">
        <f t="shared" si="383"/>
        <v/>
      </c>
      <c r="F6116" s="295"/>
      <c r="G6116" s="88" t="str">
        <f t="shared" si="381"/>
        <v/>
      </c>
      <c r="H6116" s="88" t="str">
        <f t="shared" si="382"/>
        <v/>
      </c>
    </row>
    <row r="6117" spans="2:8" ht="11.25" customHeight="1" x14ac:dyDescent="0.2">
      <c r="B6117" s="147"/>
      <c r="C6117" s="68"/>
      <c r="D6117" s="293" t="str">
        <f t="shared" si="380"/>
        <v/>
      </c>
      <c r="E6117" s="91" t="str">
        <f t="shared" si="383"/>
        <v/>
      </c>
      <c r="F6117" s="295"/>
      <c r="G6117" s="88" t="str">
        <f t="shared" si="381"/>
        <v/>
      </c>
      <c r="H6117" s="88" t="str">
        <f t="shared" si="382"/>
        <v/>
      </c>
    </row>
    <row r="6118" spans="2:8" ht="11.25" customHeight="1" x14ac:dyDescent="0.2">
      <c r="B6118" s="147"/>
      <c r="C6118" s="68"/>
      <c r="D6118" s="293" t="str">
        <f t="shared" si="380"/>
        <v/>
      </c>
      <c r="E6118" s="91" t="str">
        <f t="shared" si="383"/>
        <v/>
      </c>
      <c r="F6118" s="295"/>
      <c r="G6118" s="88" t="str">
        <f t="shared" si="381"/>
        <v/>
      </c>
      <c r="H6118" s="88" t="str">
        <f t="shared" si="382"/>
        <v/>
      </c>
    </row>
    <row r="6119" spans="2:8" ht="11.25" customHeight="1" x14ac:dyDescent="0.2">
      <c r="B6119" s="147"/>
      <c r="C6119" s="68"/>
      <c r="D6119" s="293" t="str">
        <f t="shared" si="380"/>
        <v/>
      </c>
      <c r="E6119" s="91" t="str">
        <f t="shared" si="383"/>
        <v/>
      </c>
      <c r="F6119" s="295"/>
      <c r="G6119" s="88" t="str">
        <f t="shared" si="381"/>
        <v/>
      </c>
      <c r="H6119" s="88" t="str">
        <f t="shared" si="382"/>
        <v/>
      </c>
    </row>
    <row r="6120" spans="2:8" ht="11.25" customHeight="1" x14ac:dyDescent="0.2">
      <c r="B6120" s="147"/>
      <c r="C6120" s="68"/>
      <c r="D6120" s="293" t="str">
        <f t="shared" si="380"/>
        <v/>
      </c>
      <c r="E6120" s="91" t="str">
        <f t="shared" si="383"/>
        <v/>
      </c>
      <c r="F6120" s="295"/>
      <c r="G6120" s="88" t="str">
        <f t="shared" si="381"/>
        <v/>
      </c>
      <c r="H6120" s="88" t="str">
        <f t="shared" si="382"/>
        <v/>
      </c>
    </row>
    <row r="6121" spans="2:8" ht="11.25" customHeight="1" x14ac:dyDescent="0.2">
      <c r="B6121" s="147"/>
      <c r="C6121" s="68"/>
      <c r="D6121" s="293" t="str">
        <f t="shared" si="380"/>
        <v/>
      </c>
      <c r="E6121" s="91" t="str">
        <f t="shared" si="383"/>
        <v/>
      </c>
      <c r="F6121" s="295"/>
      <c r="G6121" s="88" t="str">
        <f t="shared" si="381"/>
        <v/>
      </c>
      <c r="H6121" s="88" t="str">
        <f t="shared" si="382"/>
        <v/>
      </c>
    </row>
    <row r="6122" spans="2:8" ht="11.25" customHeight="1" x14ac:dyDescent="0.2">
      <c r="B6122" s="147"/>
      <c r="C6122" s="68"/>
      <c r="D6122" s="293" t="str">
        <f t="shared" si="380"/>
        <v/>
      </c>
      <c r="E6122" s="91" t="str">
        <f t="shared" si="383"/>
        <v/>
      </c>
      <c r="F6122" s="295"/>
      <c r="G6122" s="88" t="str">
        <f t="shared" si="381"/>
        <v/>
      </c>
      <c r="H6122" s="88" t="str">
        <f t="shared" si="382"/>
        <v/>
      </c>
    </row>
    <row r="6123" spans="2:8" ht="11.25" customHeight="1" x14ac:dyDescent="0.2">
      <c r="B6123" s="147"/>
      <c r="C6123" s="68"/>
      <c r="D6123" s="293" t="str">
        <f t="shared" si="380"/>
        <v/>
      </c>
      <c r="E6123" s="91" t="str">
        <f t="shared" si="383"/>
        <v/>
      </c>
      <c r="F6123" s="295"/>
      <c r="G6123" s="88" t="str">
        <f t="shared" si="381"/>
        <v/>
      </c>
      <c r="H6123" s="88" t="str">
        <f t="shared" si="382"/>
        <v/>
      </c>
    </row>
    <row r="6124" spans="2:8" ht="11.25" customHeight="1" x14ac:dyDescent="0.2">
      <c r="B6124" s="147"/>
      <c r="C6124" s="68"/>
      <c r="D6124" s="293" t="str">
        <f t="shared" si="380"/>
        <v/>
      </c>
      <c r="E6124" s="91" t="str">
        <f t="shared" si="383"/>
        <v/>
      </c>
      <c r="F6124" s="295"/>
      <c r="G6124" s="88" t="str">
        <f t="shared" si="381"/>
        <v/>
      </c>
      <c r="H6124" s="88" t="str">
        <f t="shared" si="382"/>
        <v/>
      </c>
    </row>
    <row r="6125" spans="2:8" ht="11.25" customHeight="1" x14ac:dyDescent="0.2">
      <c r="B6125" s="147"/>
      <c r="C6125" s="68"/>
      <c r="D6125" s="293" t="str">
        <f t="shared" si="380"/>
        <v/>
      </c>
      <c r="E6125" s="91" t="str">
        <f t="shared" si="383"/>
        <v/>
      </c>
      <c r="F6125" s="295"/>
      <c r="G6125" s="88" t="str">
        <f t="shared" si="381"/>
        <v/>
      </c>
      <c r="H6125" s="88" t="str">
        <f t="shared" si="382"/>
        <v/>
      </c>
    </row>
    <row r="6126" spans="2:8" ht="11.25" customHeight="1" x14ac:dyDescent="0.2">
      <c r="B6126" s="147"/>
      <c r="C6126" s="68"/>
      <c r="D6126" s="293" t="str">
        <f t="shared" si="380"/>
        <v/>
      </c>
      <c r="E6126" s="91" t="str">
        <f t="shared" si="383"/>
        <v/>
      </c>
      <c r="F6126" s="295"/>
      <c r="G6126" s="88" t="str">
        <f t="shared" si="381"/>
        <v/>
      </c>
      <c r="H6126" s="88" t="str">
        <f t="shared" si="382"/>
        <v/>
      </c>
    </row>
    <row r="6127" spans="2:8" ht="11.25" customHeight="1" x14ac:dyDescent="0.2">
      <c r="B6127" s="147"/>
      <c r="C6127" s="68"/>
      <c r="D6127" s="293" t="str">
        <f t="shared" si="380"/>
        <v/>
      </c>
      <c r="E6127" s="91" t="str">
        <f t="shared" si="383"/>
        <v/>
      </c>
      <c r="F6127" s="295"/>
      <c r="G6127" s="88" t="str">
        <f t="shared" si="381"/>
        <v/>
      </c>
      <c r="H6127" s="88" t="str">
        <f t="shared" si="382"/>
        <v/>
      </c>
    </row>
    <row r="6128" spans="2:8" ht="11.25" customHeight="1" x14ac:dyDescent="0.2">
      <c r="B6128" s="147"/>
      <c r="C6128" s="68"/>
      <c r="D6128" s="293" t="str">
        <f t="shared" si="380"/>
        <v/>
      </c>
      <c r="E6128" s="91" t="str">
        <f t="shared" si="383"/>
        <v/>
      </c>
      <c r="F6128" s="295"/>
      <c r="G6128" s="88" t="str">
        <f t="shared" si="381"/>
        <v/>
      </c>
      <c r="H6128" s="88" t="str">
        <f t="shared" si="382"/>
        <v/>
      </c>
    </row>
    <row r="6129" spans="2:8" ht="11.25" customHeight="1" x14ac:dyDescent="0.2">
      <c r="B6129" s="147"/>
      <c r="C6129" s="68"/>
      <c r="D6129" s="293" t="str">
        <f t="shared" si="380"/>
        <v/>
      </c>
      <c r="E6129" s="91" t="str">
        <f t="shared" si="383"/>
        <v/>
      </c>
      <c r="F6129" s="295"/>
      <c r="G6129" s="88" t="str">
        <f t="shared" si="381"/>
        <v/>
      </c>
      <c r="H6129" s="88" t="str">
        <f t="shared" si="382"/>
        <v/>
      </c>
    </row>
    <row r="6130" spans="2:8" ht="11.25" customHeight="1" x14ac:dyDescent="0.2">
      <c r="B6130" s="147"/>
      <c r="C6130" s="68"/>
      <c r="D6130" s="293" t="str">
        <f t="shared" si="380"/>
        <v/>
      </c>
      <c r="E6130" s="91" t="str">
        <f t="shared" si="383"/>
        <v/>
      </c>
      <c r="F6130" s="295"/>
      <c r="G6130" s="88" t="str">
        <f t="shared" si="381"/>
        <v/>
      </c>
      <c r="H6130" s="88" t="str">
        <f t="shared" si="382"/>
        <v/>
      </c>
    </row>
    <row r="6131" spans="2:8" ht="11.25" customHeight="1" x14ac:dyDescent="0.2">
      <c r="B6131" s="147"/>
      <c r="C6131" s="68"/>
      <c r="D6131" s="293" t="str">
        <f t="shared" si="380"/>
        <v/>
      </c>
      <c r="E6131" s="91" t="str">
        <f t="shared" si="383"/>
        <v/>
      </c>
      <c r="F6131" s="295"/>
      <c r="G6131" s="88" t="str">
        <f t="shared" si="381"/>
        <v/>
      </c>
      <c r="H6131" s="88" t="str">
        <f t="shared" si="382"/>
        <v/>
      </c>
    </row>
    <row r="6132" spans="2:8" ht="11.25" customHeight="1" x14ac:dyDescent="0.2">
      <c r="B6132" s="147"/>
      <c r="C6132" s="68"/>
      <c r="D6132" s="293" t="str">
        <f t="shared" si="380"/>
        <v/>
      </c>
      <c r="E6132" s="91" t="str">
        <f t="shared" si="383"/>
        <v/>
      </c>
      <c r="F6132" s="295"/>
      <c r="G6132" s="88" t="str">
        <f t="shared" si="381"/>
        <v/>
      </c>
      <c r="H6132" s="88" t="str">
        <f t="shared" si="382"/>
        <v/>
      </c>
    </row>
    <row r="6133" spans="2:8" ht="11.25" customHeight="1" x14ac:dyDescent="0.2">
      <c r="B6133" s="147"/>
      <c r="C6133" s="68"/>
      <c r="D6133" s="293" t="str">
        <f t="shared" si="380"/>
        <v/>
      </c>
      <c r="E6133" s="91" t="str">
        <f t="shared" si="383"/>
        <v/>
      </c>
      <c r="F6133" s="295"/>
      <c r="G6133" s="88" t="str">
        <f t="shared" si="381"/>
        <v/>
      </c>
      <c r="H6133" s="88" t="str">
        <f t="shared" si="382"/>
        <v/>
      </c>
    </row>
    <row r="6134" spans="2:8" ht="11.25" customHeight="1" x14ac:dyDescent="0.2">
      <c r="B6134" s="147"/>
      <c r="C6134" s="68"/>
      <c r="D6134" s="293" t="str">
        <f t="shared" si="380"/>
        <v/>
      </c>
      <c r="E6134" s="91" t="str">
        <f t="shared" si="383"/>
        <v/>
      </c>
      <c r="F6134" s="295"/>
      <c r="G6134" s="88" t="str">
        <f t="shared" si="381"/>
        <v/>
      </c>
      <c r="H6134" s="88" t="str">
        <f t="shared" si="382"/>
        <v/>
      </c>
    </row>
    <row r="6135" spans="2:8" ht="11.25" customHeight="1" x14ac:dyDescent="0.2">
      <c r="B6135" s="147"/>
      <c r="C6135" s="68"/>
      <c r="D6135" s="293" t="str">
        <f t="shared" si="380"/>
        <v/>
      </c>
      <c r="E6135" s="91" t="str">
        <f t="shared" si="383"/>
        <v/>
      </c>
      <c r="F6135" s="295"/>
      <c r="G6135" s="88" t="str">
        <f t="shared" si="381"/>
        <v/>
      </c>
      <c r="H6135" s="88" t="str">
        <f t="shared" si="382"/>
        <v/>
      </c>
    </row>
    <row r="6136" spans="2:8" ht="11.25" customHeight="1" x14ac:dyDescent="0.2">
      <c r="B6136" s="147"/>
      <c r="C6136" s="68"/>
      <c r="D6136" s="293" t="str">
        <f t="shared" si="380"/>
        <v/>
      </c>
      <c r="E6136" s="91" t="str">
        <f t="shared" si="383"/>
        <v/>
      </c>
      <c r="F6136" s="295"/>
      <c r="G6136" s="88" t="str">
        <f t="shared" si="381"/>
        <v/>
      </c>
      <c r="H6136" s="88" t="str">
        <f t="shared" si="382"/>
        <v/>
      </c>
    </row>
    <row r="6137" spans="2:8" ht="11.25" customHeight="1" x14ac:dyDescent="0.2">
      <c r="B6137" s="147"/>
      <c r="C6137" s="68"/>
      <c r="D6137" s="293" t="str">
        <f t="shared" si="380"/>
        <v/>
      </c>
      <c r="E6137" s="91" t="str">
        <f t="shared" si="383"/>
        <v/>
      </c>
      <c r="F6137" s="295"/>
      <c r="G6137" s="88" t="str">
        <f t="shared" si="381"/>
        <v/>
      </c>
      <c r="H6137" s="88" t="str">
        <f t="shared" si="382"/>
        <v/>
      </c>
    </row>
    <row r="6138" spans="2:8" ht="11.25" customHeight="1" x14ac:dyDescent="0.2">
      <c r="B6138" s="147"/>
      <c r="C6138" s="68"/>
      <c r="D6138" s="293" t="str">
        <f t="shared" si="380"/>
        <v/>
      </c>
      <c r="E6138" s="91" t="str">
        <f t="shared" si="383"/>
        <v/>
      </c>
      <c r="F6138" s="295"/>
      <c r="G6138" s="88" t="str">
        <f t="shared" si="381"/>
        <v/>
      </c>
      <c r="H6138" s="88" t="str">
        <f t="shared" si="382"/>
        <v/>
      </c>
    </row>
    <row r="6139" spans="2:8" ht="11.25" customHeight="1" x14ac:dyDescent="0.2">
      <c r="B6139" s="147"/>
      <c r="C6139" s="68"/>
      <c r="D6139" s="293" t="str">
        <f t="shared" si="380"/>
        <v/>
      </c>
      <c r="E6139" s="91" t="str">
        <f t="shared" si="383"/>
        <v/>
      </c>
      <c r="F6139" s="295"/>
      <c r="G6139" s="88" t="str">
        <f t="shared" si="381"/>
        <v/>
      </c>
      <c r="H6139" s="88" t="str">
        <f t="shared" si="382"/>
        <v/>
      </c>
    </row>
    <row r="6140" spans="2:8" ht="11.25" customHeight="1" x14ac:dyDescent="0.2">
      <c r="B6140" s="147"/>
      <c r="C6140" s="68"/>
      <c r="D6140" s="293" t="str">
        <f t="shared" si="380"/>
        <v/>
      </c>
      <c r="E6140" s="91" t="str">
        <f t="shared" si="383"/>
        <v/>
      </c>
      <c r="F6140" s="295"/>
      <c r="G6140" s="88" t="str">
        <f t="shared" si="381"/>
        <v/>
      </c>
      <c r="H6140" s="88" t="str">
        <f t="shared" si="382"/>
        <v/>
      </c>
    </row>
    <row r="6141" spans="2:8" ht="11.25" customHeight="1" x14ac:dyDescent="0.2">
      <c r="B6141" s="147"/>
      <c r="C6141" s="68"/>
      <c r="D6141" s="293" t="str">
        <f t="shared" si="380"/>
        <v/>
      </c>
      <c r="E6141" s="91" t="str">
        <f t="shared" si="383"/>
        <v/>
      </c>
      <c r="F6141" s="295"/>
      <c r="G6141" s="88" t="str">
        <f t="shared" si="381"/>
        <v/>
      </c>
      <c r="H6141" s="88" t="str">
        <f t="shared" si="382"/>
        <v/>
      </c>
    </row>
    <row r="6142" spans="2:8" ht="11.25" customHeight="1" x14ac:dyDescent="0.2">
      <c r="B6142" s="147"/>
      <c r="C6142" s="68"/>
      <c r="D6142" s="293" t="str">
        <f t="shared" si="380"/>
        <v/>
      </c>
      <c r="E6142" s="91" t="str">
        <f t="shared" si="383"/>
        <v/>
      </c>
      <c r="F6142" s="295"/>
      <c r="G6142" s="88" t="str">
        <f t="shared" si="381"/>
        <v/>
      </c>
      <c r="H6142" s="88" t="str">
        <f t="shared" si="382"/>
        <v/>
      </c>
    </row>
    <row r="6143" spans="2:8" ht="11.25" customHeight="1" x14ac:dyDescent="0.2">
      <c r="B6143" s="147"/>
      <c r="C6143" s="68"/>
      <c r="D6143" s="293" t="str">
        <f t="shared" si="380"/>
        <v/>
      </c>
      <c r="E6143" s="91" t="str">
        <f t="shared" si="383"/>
        <v/>
      </c>
      <c r="F6143" s="295"/>
      <c r="G6143" s="88" t="str">
        <f t="shared" si="381"/>
        <v/>
      </c>
      <c r="H6143" s="88" t="str">
        <f t="shared" si="382"/>
        <v/>
      </c>
    </row>
    <row r="6144" spans="2:8" ht="11.25" customHeight="1" x14ac:dyDescent="0.2">
      <c r="B6144" s="147"/>
      <c r="C6144" s="68"/>
      <c r="D6144" s="293" t="str">
        <f t="shared" si="380"/>
        <v/>
      </c>
      <c r="E6144" s="91" t="str">
        <f t="shared" si="383"/>
        <v/>
      </c>
      <c r="F6144" s="295"/>
      <c r="G6144" s="88" t="str">
        <f t="shared" si="381"/>
        <v/>
      </c>
      <c r="H6144" s="88" t="str">
        <f t="shared" si="382"/>
        <v/>
      </c>
    </row>
    <row r="6145" spans="2:8" ht="11.25" customHeight="1" x14ac:dyDescent="0.2">
      <c r="B6145" s="147"/>
      <c r="C6145" s="68"/>
      <c r="D6145" s="293" t="str">
        <f t="shared" si="380"/>
        <v/>
      </c>
      <c r="E6145" s="91" t="str">
        <f t="shared" si="383"/>
        <v/>
      </c>
      <c r="F6145" s="295"/>
      <c r="G6145" s="88" t="str">
        <f t="shared" si="381"/>
        <v/>
      </c>
      <c r="H6145" s="88" t="str">
        <f t="shared" si="382"/>
        <v/>
      </c>
    </row>
    <row r="6146" spans="2:8" ht="11.25" customHeight="1" x14ac:dyDescent="0.2">
      <c r="B6146" s="147"/>
      <c r="C6146" s="68"/>
      <c r="D6146" s="293" t="str">
        <f t="shared" si="380"/>
        <v/>
      </c>
      <c r="E6146" s="91" t="str">
        <f t="shared" si="383"/>
        <v/>
      </c>
      <c r="F6146" s="295"/>
      <c r="G6146" s="88" t="str">
        <f t="shared" si="381"/>
        <v/>
      </c>
      <c r="H6146" s="88" t="str">
        <f t="shared" si="382"/>
        <v/>
      </c>
    </row>
    <row r="6147" spans="2:8" ht="11.25" customHeight="1" x14ac:dyDescent="0.2">
      <c r="B6147" s="147"/>
      <c r="C6147" s="68"/>
      <c r="D6147" s="293" t="str">
        <f t="shared" si="380"/>
        <v/>
      </c>
      <c r="E6147" s="91" t="str">
        <f t="shared" si="383"/>
        <v/>
      </c>
      <c r="F6147" s="295"/>
      <c r="G6147" s="88" t="str">
        <f t="shared" si="381"/>
        <v/>
      </c>
      <c r="H6147" s="88" t="str">
        <f t="shared" si="382"/>
        <v/>
      </c>
    </row>
    <row r="6148" spans="2:8" ht="11.25" customHeight="1" x14ac:dyDescent="0.2">
      <c r="B6148" s="147"/>
      <c r="C6148" s="68"/>
      <c r="D6148" s="293" t="str">
        <f t="shared" si="380"/>
        <v/>
      </c>
      <c r="E6148" s="91" t="str">
        <f t="shared" si="383"/>
        <v/>
      </c>
      <c r="F6148" s="295"/>
      <c r="G6148" s="88" t="str">
        <f t="shared" si="381"/>
        <v/>
      </c>
      <c r="H6148" s="88" t="str">
        <f t="shared" si="382"/>
        <v/>
      </c>
    </row>
    <row r="6149" spans="2:8" ht="11.25" customHeight="1" x14ac:dyDescent="0.2">
      <c r="B6149" s="147"/>
      <c r="C6149" s="68"/>
      <c r="D6149" s="293" t="str">
        <f t="shared" si="380"/>
        <v/>
      </c>
      <c r="E6149" s="91" t="str">
        <f t="shared" si="383"/>
        <v/>
      </c>
      <c r="F6149" s="295"/>
      <c r="G6149" s="88" t="str">
        <f t="shared" si="381"/>
        <v/>
      </c>
      <c r="H6149" s="88" t="str">
        <f t="shared" si="382"/>
        <v/>
      </c>
    </row>
    <row r="6150" spans="2:8" ht="11.25" customHeight="1" x14ac:dyDescent="0.2">
      <c r="B6150" s="147"/>
      <c r="C6150" s="68"/>
      <c r="D6150" s="293" t="str">
        <f t="shared" si="380"/>
        <v/>
      </c>
      <c r="E6150" s="91" t="str">
        <f t="shared" si="383"/>
        <v/>
      </c>
      <c r="F6150" s="295"/>
      <c r="G6150" s="88" t="str">
        <f t="shared" si="381"/>
        <v/>
      </c>
      <c r="H6150" s="88" t="str">
        <f t="shared" si="382"/>
        <v/>
      </c>
    </row>
    <row r="6151" spans="2:8" ht="11.25" customHeight="1" x14ac:dyDescent="0.2">
      <c r="B6151" s="147"/>
      <c r="C6151" s="68"/>
      <c r="D6151" s="293" t="str">
        <f t="shared" si="380"/>
        <v/>
      </c>
      <c r="E6151" s="91" t="str">
        <f t="shared" si="383"/>
        <v/>
      </c>
      <c r="F6151" s="295"/>
      <c r="G6151" s="88" t="str">
        <f t="shared" si="381"/>
        <v/>
      </c>
      <c r="H6151" s="88" t="str">
        <f t="shared" si="382"/>
        <v/>
      </c>
    </row>
    <row r="6152" spans="2:8" ht="11.25" customHeight="1" x14ac:dyDescent="0.2">
      <c r="B6152" s="147"/>
      <c r="C6152" s="68"/>
      <c r="D6152" s="293" t="str">
        <f t="shared" si="380"/>
        <v/>
      </c>
      <c r="E6152" s="91" t="str">
        <f t="shared" si="383"/>
        <v/>
      </c>
      <c r="F6152" s="295"/>
      <c r="G6152" s="88" t="str">
        <f t="shared" si="381"/>
        <v/>
      </c>
      <c r="H6152" s="88" t="str">
        <f t="shared" si="382"/>
        <v/>
      </c>
    </row>
    <row r="6153" spans="2:8" ht="11.25" customHeight="1" x14ac:dyDescent="0.2">
      <c r="B6153" s="147"/>
      <c r="C6153" s="68"/>
      <c r="D6153" s="293" t="str">
        <f t="shared" si="380"/>
        <v/>
      </c>
      <c r="E6153" s="91" t="str">
        <f t="shared" si="383"/>
        <v/>
      </c>
      <c r="F6153" s="295"/>
      <c r="G6153" s="88" t="str">
        <f t="shared" si="381"/>
        <v/>
      </c>
      <c r="H6153" s="88" t="str">
        <f t="shared" si="382"/>
        <v/>
      </c>
    </row>
    <row r="6154" spans="2:8" ht="11.25" customHeight="1" x14ac:dyDescent="0.2">
      <c r="B6154" s="147"/>
      <c r="C6154" s="68"/>
      <c r="D6154" s="293" t="str">
        <f t="shared" si="380"/>
        <v/>
      </c>
      <c r="E6154" s="91" t="str">
        <f t="shared" si="383"/>
        <v/>
      </c>
      <c r="F6154" s="295"/>
      <c r="G6154" s="88" t="str">
        <f t="shared" si="381"/>
        <v/>
      </c>
      <c r="H6154" s="88" t="str">
        <f t="shared" si="382"/>
        <v/>
      </c>
    </row>
    <row r="6155" spans="2:8" ht="11.25" customHeight="1" x14ac:dyDescent="0.2">
      <c r="B6155" s="147"/>
      <c r="C6155" s="68"/>
      <c r="D6155" s="293" t="str">
        <f t="shared" si="380"/>
        <v/>
      </c>
      <c r="E6155" s="91" t="str">
        <f t="shared" si="383"/>
        <v/>
      </c>
      <c r="F6155" s="295"/>
      <c r="G6155" s="88" t="str">
        <f t="shared" si="381"/>
        <v/>
      </c>
      <c r="H6155" s="88" t="str">
        <f t="shared" si="382"/>
        <v/>
      </c>
    </row>
    <row r="6156" spans="2:8" ht="11.25" customHeight="1" x14ac:dyDescent="0.2">
      <c r="B6156" s="147"/>
      <c r="C6156" s="68"/>
      <c r="D6156" s="293" t="str">
        <f t="shared" si="380"/>
        <v/>
      </c>
      <c r="E6156" s="91" t="str">
        <f t="shared" si="383"/>
        <v/>
      </c>
      <c r="F6156" s="295"/>
      <c r="G6156" s="88" t="str">
        <f t="shared" si="381"/>
        <v/>
      </c>
      <c r="H6156" s="88" t="str">
        <f t="shared" si="382"/>
        <v/>
      </c>
    </row>
    <row r="6157" spans="2:8" ht="11.25" customHeight="1" x14ac:dyDescent="0.2">
      <c r="B6157" s="147"/>
      <c r="C6157" s="68"/>
      <c r="D6157" s="293" t="str">
        <f t="shared" si="380"/>
        <v/>
      </c>
      <c r="E6157" s="91" t="str">
        <f t="shared" si="383"/>
        <v/>
      </c>
      <c r="F6157" s="295"/>
      <c r="G6157" s="88" t="str">
        <f t="shared" si="381"/>
        <v/>
      </c>
      <c r="H6157" s="88" t="str">
        <f t="shared" si="382"/>
        <v/>
      </c>
    </row>
    <row r="6158" spans="2:8" ht="11.25" customHeight="1" x14ac:dyDescent="0.2">
      <c r="B6158" s="147"/>
      <c r="C6158" s="68"/>
      <c r="D6158" s="293" t="str">
        <f t="shared" si="380"/>
        <v/>
      </c>
      <c r="E6158" s="91" t="str">
        <f t="shared" si="383"/>
        <v/>
      </c>
      <c r="F6158" s="295"/>
      <c r="G6158" s="88" t="str">
        <f t="shared" si="381"/>
        <v/>
      </c>
      <c r="H6158" s="88" t="str">
        <f t="shared" si="382"/>
        <v/>
      </c>
    </row>
    <row r="6159" spans="2:8" ht="11.25" customHeight="1" x14ac:dyDescent="0.2">
      <c r="B6159" s="147"/>
      <c r="C6159" s="68"/>
      <c r="D6159" s="293" t="str">
        <f t="shared" si="380"/>
        <v/>
      </c>
      <c r="E6159" s="91" t="str">
        <f t="shared" si="383"/>
        <v/>
      </c>
      <c r="F6159" s="295"/>
      <c r="G6159" s="88" t="str">
        <f t="shared" si="381"/>
        <v/>
      </c>
      <c r="H6159" s="88" t="str">
        <f t="shared" si="382"/>
        <v/>
      </c>
    </row>
    <row r="6160" spans="2:8" ht="11.25" customHeight="1" x14ac:dyDescent="0.2">
      <c r="B6160" s="147"/>
      <c r="C6160" s="68"/>
      <c r="D6160" s="293" t="str">
        <f t="shared" si="380"/>
        <v/>
      </c>
      <c r="E6160" s="91" t="str">
        <f t="shared" si="383"/>
        <v/>
      </c>
      <c r="F6160" s="295"/>
      <c r="G6160" s="88" t="str">
        <f t="shared" si="381"/>
        <v/>
      </c>
      <c r="H6160" s="88" t="str">
        <f t="shared" si="382"/>
        <v/>
      </c>
    </row>
    <row r="6161" spans="2:8" ht="11.25" customHeight="1" x14ac:dyDescent="0.2">
      <c r="B6161" s="147"/>
      <c r="C6161" s="68"/>
      <c r="D6161" s="293" t="str">
        <f t="shared" si="380"/>
        <v/>
      </c>
      <c r="E6161" s="91" t="str">
        <f t="shared" si="383"/>
        <v/>
      </c>
      <c r="F6161" s="295"/>
      <c r="G6161" s="88" t="str">
        <f t="shared" si="381"/>
        <v/>
      </c>
      <c r="H6161" s="88" t="str">
        <f t="shared" si="382"/>
        <v/>
      </c>
    </row>
    <row r="6162" spans="2:8" ht="11.25" customHeight="1" x14ac:dyDescent="0.2">
      <c r="B6162" s="147"/>
      <c r="C6162" s="68"/>
      <c r="D6162" s="293" t="str">
        <f t="shared" si="380"/>
        <v/>
      </c>
      <c r="E6162" s="91" t="str">
        <f t="shared" si="383"/>
        <v/>
      </c>
      <c r="F6162" s="295"/>
      <c r="G6162" s="88" t="str">
        <f t="shared" si="381"/>
        <v/>
      </c>
      <c r="H6162" s="88" t="str">
        <f t="shared" si="382"/>
        <v/>
      </c>
    </row>
    <row r="6163" spans="2:8" ht="11.25" customHeight="1" x14ac:dyDescent="0.2">
      <c r="B6163" s="147"/>
      <c r="C6163" s="68"/>
      <c r="D6163" s="293" t="str">
        <f t="shared" si="380"/>
        <v/>
      </c>
      <c r="E6163" s="91" t="str">
        <f t="shared" si="383"/>
        <v/>
      </c>
      <c r="F6163" s="295"/>
      <c r="G6163" s="88" t="str">
        <f t="shared" si="381"/>
        <v/>
      </c>
      <c r="H6163" s="88" t="str">
        <f t="shared" si="382"/>
        <v/>
      </c>
    </row>
    <row r="6164" spans="2:8" ht="11.25" customHeight="1" x14ac:dyDescent="0.2">
      <c r="B6164" s="147"/>
      <c r="C6164" s="68"/>
      <c r="D6164" s="293" t="str">
        <f t="shared" si="380"/>
        <v/>
      </c>
      <c r="E6164" s="91" t="str">
        <f t="shared" si="383"/>
        <v/>
      </c>
      <c r="F6164" s="295"/>
      <c r="G6164" s="88" t="str">
        <f t="shared" si="381"/>
        <v/>
      </c>
      <c r="H6164" s="88" t="str">
        <f t="shared" si="382"/>
        <v/>
      </c>
    </row>
    <row r="6165" spans="2:8" ht="11.25" customHeight="1" x14ac:dyDescent="0.2">
      <c r="B6165" s="147"/>
      <c r="C6165" s="68"/>
      <c r="D6165" s="293" t="str">
        <f t="shared" si="380"/>
        <v/>
      </c>
      <c r="E6165" s="91" t="str">
        <f t="shared" si="383"/>
        <v/>
      </c>
      <c r="F6165" s="295"/>
      <c r="G6165" s="88" t="str">
        <f t="shared" si="381"/>
        <v/>
      </c>
      <c r="H6165" s="88" t="str">
        <f t="shared" si="382"/>
        <v/>
      </c>
    </row>
    <row r="6166" spans="2:8" ht="11.25" customHeight="1" x14ac:dyDescent="0.2">
      <c r="B6166" s="147"/>
      <c r="C6166" s="68"/>
      <c r="D6166" s="293" t="str">
        <f t="shared" si="380"/>
        <v/>
      </c>
      <c r="E6166" s="91" t="str">
        <f t="shared" si="383"/>
        <v/>
      </c>
      <c r="F6166" s="295"/>
      <c r="G6166" s="88" t="str">
        <f t="shared" si="381"/>
        <v/>
      </c>
      <c r="H6166" s="88" t="str">
        <f t="shared" si="382"/>
        <v/>
      </c>
    </row>
    <row r="6167" spans="2:8" ht="11.25" customHeight="1" x14ac:dyDescent="0.2">
      <c r="B6167" s="147"/>
      <c r="C6167" s="68"/>
      <c r="D6167" s="293" t="str">
        <f t="shared" si="380"/>
        <v/>
      </c>
      <c r="E6167" s="91" t="str">
        <f t="shared" si="383"/>
        <v/>
      </c>
      <c r="F6167" s="295"/>
      <c r="G6167" s="88" t="str">
        <f t="shared" si="381"/>
        <v/>
      </c>
      <c r="H6167" s="88" t="str">
        <f t="shared" si="382"/>
        <v/>
      </c>
    </row>
    <row r="6168" spans="2:8" ht="11.25" customHeight="1" x14ac:dyDescent="0.2">
      <c r="B6168" s="147"/>
      <c r="C6168" s="68"/>
      <c r="D6168" s="293" t="str">
        <f t="shared" ref="D6168:D6231" si="384">IF($B6168="","","SP_LASTSALEPRICE")</f>
        <v/>
      </c>
      <c r="E6168" s="91" t="str">
        <f t="shared" si="383"/>
        <v/>
      </c>
      <c r="F6168" s="295"/>
      <c r="G6168" s="88" t="str">
        <f t="shared" ref="G6168:G6231" si="385">IF(OR($C6168="",$C6169=""),"",IFERROR((C6168/C6169-1)*100,0))</f>
        <v/>
      </c>
      <c r="H6168" s="88" t="str">
        <f t="shared" ref="H6168:H6231" si="386">IF(OR($F6168="",$F6169=""),"",IFERROR((F6168/F6169-1)*100,0))</f>
        <v/>
      </c>
    </row>
    <row r="6169" spans="2:8" ht="11.25" customHeight="1" x14ac:dyDescent="0.2">
      <c r="B6169" s="147"/>
      <c r="C6169" s="68"/>
      <c r="D6169" s="293" t="str">
        <f t="shared" si="384"/>
        <v/>
      </c>
      <c r="E6169" s="91" t="str">
        <f t="shared" ref="E6169:E6232" si="387">IF($B6169="","",IF(WEEKDAY($B6169,11)=6,$B6169-1,IF(WEEKDAY($B6169,11)=7,$B6169-2,$B6169)))</f>
        <v/>
      </c>
      <c r="F6169" s="295"/>
      <c r="G6169" s="88" t="str">
        <f t="shared" si="385"/>
        <v/>
      </c>
      <c r="H6169" s="88" t="str">
        <f t="shared" si="386"/>
        <v/>
      </c>
    </row>
    <row r="6170" spans="2:8" ht="11.25" customHeight="1" x14ac:dyDescent="0.2">
      <c r="B6170" s="147"/>
      <c r="C6170" s="68"/>
      <c r="D6170" s="293" t="str">
        <f t="shared" si="384"/>
        <v/>
      </c>
      <c r="E6170" s="91" t="str">
        <f t="shared" si="387"/>
        <v/>
      </c>
      <c r="F6170" s="295"/>
      <c r="G6170" s="88" t="str">
        <f t="shared" si="385"/>
        <v/>
      </c>
      <c r="H6170" s="88" t="str">
        <f t="shared" si="386"/>
        <v/>
      </c>
    </row>
    <row r="6171" spans="2:8" ht="11.25" customHeight="1" x14ac:dyDescent="0.2">
      <c r="B6171" s="147"/>
      <c r="C6171" s="68"/>
      <c r="D6171" s="293" t="str">
        <f t="shared" si="384"/>
        <v/>
      </c>
      <c r="E6171" s="91" t="str">
        <f t="shared" si="387"/>
        <v/>
      </c>
      <c r="F6171" s="295"/>
      <c r="G6171" s="88" t="str">
        <f t="shared" si="385"/>
        <v/>
      </c>
      <c r="H6171" s="88" t="str">
        <f t="shared" si="386"/>
        <v/>
      </c>
    </row>
    <row r="6172" spans="2:8" ht="11.25" customHeight="1" x14ac:dyDescent="0.2">
      <c r="B6172" s="147"/>
      <c r="C6172" s="68"/>
      <c r="D6172" s="293" t="str">
        <f t="shared" si="384"/>
        <v/>
      </c>
      <c r="E6172" s="91" t="str">
        <f t="shared" si="387"/>
        <v/>
      </c>
      <c r="F6172" s="295"/>
      <c r="G6172" s="88" t="str">
        <f t="shared" si="385"/>
        <v/>
      </c>
      <c r="H6172" s="88" t="str">
        <f t="shared" si="386"/>
        <v/>
      </c>
    </row>
    <row r="6173" spans="2:8" ht="11.25" customHeight="1" x14ac:dyDescent="0.2">
      <c r="B6173" s="147"/>
      <c r="C6173" s="68"/>
      <c r="D6173" s="293" t="str">
        <f t="shared" si="384"/>
        <v/>
      </c>
      <c r="E6173" s="91" t="str">
        <f t="shared" si="387"/>
        <v/>
      </c>
      <c r="F6173" s="295"/>
      <c r="G6173" s="88" t="str">
        <f t="shared" si="385"/>
        <v/>
      </c>
      <c r="H6173" s="88" t="str">
        <f t="shared" si="386"/>
        <v/>
      </c>
    </row>
    <row r="6174" spans="2:8" ht="11.25" customHeight="1" x14ac:dyDescent="0.2">
      <c r="B6174" s="147"/>
      <c r="C6174" s="68"/>
      <c r="D6174" s="293" t="str">
        <f t="shared" si="384"/>
        <v/>
      </c>
      <c r="E6174" s="91" t="str">
        <f t="shared" si="387"/>
        <v/>
      </c>
      <c r="F6174" s="295"/>
      <c r="G6174" s="88" t="str">
        <f t="shared" si="385"/>
        <v/>
      </c>
      <c r="H6174" s="88" t="str">
        <f t="shared" si="386"/>
        <v/>
      </c>
    </row>
    <row r="6175" spans="2:8" ht="11.25" customHeight="1" x14ac:dyDescent="0.2">
      <c r="B6175" s="147"/>
      <c r="C6175" s="68"/>
      <c r="D6175" s="293" t="str">
        <f t="shared" si="384"/>
        <v/>
      </c>
      <c r="E6175" s="91" t="str">
        <f t="shared" si="387"/>
        <v/>
      </c>
      <c r="F6175" s="295"/>
      <c r="G6175" s="88" t="str">
        <f t="shared" si="385"/>
        <v/>
      </c>
      <c r="H6175" s="88" t="str">
        <f t="shared" si="386"/>
        <v/>
      </c>
    </row>
    <row r="6176" spans="2:8" ht="11.25" customHeight="1" x14ac:dyDescent="0.2">
      <c r="B6176" s="147"/>
      <c r="C6176" s="68"/>
      <c r="D6176" s="293" t="str">
        <f t="shared" si="384"/>
        <v/>
      </c>
      <c r="E6176" s="91" t="str">
        <f t="shared" si="387"/>
        <v/>
      </c>
      <c r="F6176" s="295"/>
      <c r="G6176" s="88" t="str">
        <f t="shared" si="385"/>
        <v/>
      </c>
      <c r="H6176" s="88" t="str">
        <f t="shared" si="386"/>
        <v/>
      </c>
    </row>
    <row r="6177" spans="2:8" ht="11.25" customHeight="1" x14ac:dyDescent="0.2">
      <c r="B6177" s="147"/>
      <c r="C6177" s="68"/>
      <c r="D6177" s="293" t="str">
        <f t="shared" si="384"/>
        <v/>
      </c>
      <c r="E6177" s="91" t="str">
        <f t="shared" si="387"/>
        <v/>
      </c>
      <c r="F6177" s="295"/>
      <c r="G6177" s="88" t="str">
        <f t="shared" si="385"/>
        <v/>
      </c>
      <c r="H6177" s="88" t="str">
        <f t="shared" si="386"/>
        <v/>
      </c>
    </row>
    <row r="6178" spans="2:8" ht="11.25" customHeight="1" x14ac:dyDescent="0.2">
      <c r="B6178" s="147"/>
      <c r="C6178" s="68"/>
      <c r="D6178" s="293" t="str">
        <f t="shared" si="384"/>
        <v/>
      </c>
      <c r="E6178" s="91" t="str">
        <f t="shared" si="387"/>
        <v/>
      </c>
      <c r="F6178" s="295"/>
      <c r="G6178" s="88" t="str">
        <f t="shared" si="385"/>
        <v/>
      </c>
      <c r="H6178" s="88" t="str">
        <f t="shared" si="386"/>
        <v/>
      </c>
    </row>
    <row r="6179" spans="2:8" ht="11.25" customHeight="1" x14ac:dyDescent="0.2">
      <c r="B6179" s="147"/>
      <c r="C6179" s="68"/>
      <c r="D6179" s="293" t="str">
        <f t="shared" si="384"/>
        <v/>
      </c>
      <c r="E6179" s="91" t="str">
        <f t="shared" si="387"/>
        <v/>
      </c>
      <c r="F6179" s="295"/>
      <c r="G6179" s="88" t="str">
        <f t="shared" si="385"/>
        <v/>
      </c>
      <c r="H6179" s="88" t="str">
        <f t="shared" si="386"/>
        <v/>
      </c>
    </row>
    <row r="6180" spans="2:8" ht="11.25" customHeight="1" x14ac:dyDescent="0.2">
      <c r="B6180" s="147"/>
      <c r="C6180" s="68"/>
      <c r="D6180" s="293" t="str">
        <f t="shared" si="384"/>
        <v/>
      </c>
      <c r="E6180" s="91" t="str">
        <f t="shared" si="387"/>
        <v/>
      </c>
      <c r="F6180" s="295"/>
      <c r="G6180" s="88" t="str">
        <f t="shared" si="385"/>
        <v/>
      </c>
      <c r="H6180" s="88" t="str">
        <f t="shared" si="386"/>
        <v/>
      </c>
    </row>
    <row r="6181" spans="2:8" ht="11.25" customHeight="1" x14ac:dyDescent="0.2">
      <c r="B6181" s="147"/>
      <c r="C6181" s="68"/>
      <c r="D6181" s="293" t="str">
        <f t="shared" si="384"/>
        <v/>
      </c>
      <c r="E6181" s="91" t="str">
        <f t="shared" si="387"/>
        <v/>
      </c>
      <c r="F6181" s="295"/>
      <c r="G6181" s="88" t="str">
        <f t="shared" si="385"/>
        <v/>
      </c>
      <c r="H6181" s="88" t="str">
        <f t="shared" si="386"/>
        <v/>
      </c>
    </row>
    <row r="6182" spans="2:8" ht="11.25" customHeight="1" x14ac:dyDescent="0.2">
      <c r="B6182" s="147"/>
      <c r="C6182" s="68"/>
      <c r="D6182" s="293" t="str">
        <f t="shared" si="384"/>
        <v/>
      </c>
      <c r="E6182" s="91" t="str">
        <f t="shared" si="387"/>
        <v/>
      </c>
      <c r="F6182" s="295"/>
      <c r="G6182" s="88" t="str">
        <f t="shared" si="385"/>
        <v/>
      </c>
      <c r="H6182" s="88" t="str">
        <f t="shared" si="386"/>
        <v/>
      </c>
    </row>
    <row r="6183" spans="2:8" ht="11.25" customHeight="1" x14ac:dyDescent="0.2">
      <c r="B6183" s="147"/>
      <c r="C6183" s="68"/>
      <c r="D6183" s="293" t="str">
        <f t="shared" si="384"/>
        <v/>
      </c>
      <c r="E6183" s="91" t="str">
        <f t="shared" si="387"/>
        <v/>
      </c>
      <c r="F6183" s="295"/>
      <c r="G6183" s="88" t="str">
        <f t="shared" si="385"/>
        <v/>
      </c>
      <c r="H6183" s="88" t="str">
        <f t="shared" si="386"/>
        <v/>
      </c>
    </row>
    <row r="6184" spans="2:8" ht="11.25" customHeight="1" x14ac:dyDescent="0.2">
      <c r="B6184" s="147"/>
      <c r="C6184" s="68"/>
      <c r="D6184" s="293" t="str">
        <f t="shared" si="384"/>
        <v/>
      </c>
      <c r="E6184" s="91" t="str">
        <f t="shared" si="387"/>
        <v/>
      </c>
      <c r="F6184" s="295"/>
      <c r="G6184" s="88" t="str">
        <f t="shared" si="385"/>
        <v/>
      </c>
      <c r="H6184" s="88" t="str">
        <f t="shared" si="386"/>
        <v/>
      </c>
    </row>
    <row r="6185" spans="2:8" ht="11.25" customHeight="1" x14ac:dyDescent="0.2">
      <c r="B6185" s="147"/>
      <c r="C6185" s="68"/>
      <c r="D6185" s="293" t="str">
        <f t="shared" si="384"/>
        <v/>
      </c>
      <c r="E6185" s="91" t="str">
        <f t="shared" si="387"/>
        <v/>
      </c>
      <c r="F6185" s="295"/>
      <c r="G6185" s="88" t="str">
        <f t="shared" si="385"/>
        <v/>
      </c>
      <c r="H6185" s="88" t="str">
        <f t="shared" si="386"/>
        <v/>
      </c>
    </row>
    <row r="6186" spans="2:8" ht="11.25" customHeight="1" x14ac:dyDescent="0.2">
      <c r="B6186" s="147"/>
      <c r="C6186" s="68"/>
      <c r="D6186" s="293" t="str">
        <f t="shared" si="384"/>
        <v/>
      </c>
      <c r="E6186" s="91" t="str">
        <f t="shared" si="387"/>
        <v/>
      </c>
      <c r="F6186" s="295"/>
      <c r="G6186" s="88" t="str">
        <f t="shared" si="385"/>
        <v/>
      </c>
      <c r="H6186" s="88" t="str">
        <f t="shared" si="386"/>
        <v/>
      </c>
    </row>
    <row r="6187" spans="2:8" ht="11.25" customHeight="1" x14ac:dyDescent="0.2">
      <c r="B6187" s="147"/>
      <c r="C6187" s="68"/>
      <c r="D6187" s="293" t="str">
        <f t="shared" si="384"/>
        <v/>
      </c>
      <c r="E6187" s="91" t="str">
        <f t="shared" si="387"/>
        <v/>
      </c>
      <c r="F6187" s="295"/>
      <c r="G6187" s="88" t="str">
        <f t="shared" si="385"/>
        <v/>
      </c>
      <c r="H6187" s="88" t="str">
        <f t="shared" si="386"/>
        <v/>
      </c>
    </row>
    <row r="6188" spans="2:8" ht="11.25" customHeight="1" x14ac:dyDescent="0.2">
      <c r="B6188" s="147"/>
      <c r="C6188" s="68"/>
      <c r="D6188" s="293" t="str">
        <f t="shared" si="384"/>
        <v/>
      </c>
      <c r="E6188" s="91" t="str">
        <f t="shared" si="387"/>
        <v/>
      </c>
      <c r="F6188" s="295"/>
      <c r="G6188" s="88" t="str">
        <f t="shared" si="385"/>
        <v/>
      </c>
      <c r="H6188" s="88" t="str">
        <f t="shared" si="386"/>
        <v/>
      </c>
    </row>
    <row r="6189" spans="2:8" ht="11.25" customHeight="1" x14ac:dyDescent="0.2">
      <c r="B6189" s="147"/>
      <c r="C6189" s="68"/>
      <c r="D6189" s="293" t="str">
        <f t="shared" si="384"/>
        <v/>
      </c>
      <c r="E6189" s="91" t="str">
        <f t="shared" si="387"/>
        <v/>
      </c>
      <c r="F6189" s="295"/>
      <c r="G6189" s="88" t="str">
        <f t="shared" si="385"/>
        <v/>
      </c>
      <c r="H6189" s="88" t="str">
        <f t="shared" si="386"/>
        <v/>
      </c>
    </row>
    <row r="6190" spans="2:8" ht="11.25" customHeight="1" x14ac:dyDescent="0.2">
      <c r="B6190" s="147"/>
      <c r="C6190" s="68"/>
      <c r="D6190" s="293" t="str">
        <f t="shared" si="384"/>
        <v/>
      </c>
      <c r="E6190" s="91" t="str">
        <f t="shared" si="387"/>
        <v/>
      </c>
      <c r="F6190" s="295"/>
      <c r="G6190" s="88" t="str">
        <f t="shared" si="385"/>
        <v/>
      </c>
      <c r="H6190" s="88" t="str">
        <f t="shared" si="386"/>
        <v/>
      </c>
    </row>
    <row r="6191" spans="2:8" ht="11.25" customHeight="1" x14ac:dyDescent="0.2">
      <c r="B6191" s="147"/>
      <c r="C6191" s="68"/>
      <c r="D6191" s="293" t="str">
        <f t="shared" si="384"/>
        <v/>
      </c>
      <c r="E6191" s="91" t="str">
        <f t="shared" si="387"/>
        <v/>
      </c>
      <c r="F6191" s="295"/>
      <c r="G6191" s="88" t="str">
        <f t="shared" si="385"/>
        <v/>
      </c>
      <c r="H6191" s="88" t="str">
        <f t="shared" si="386"/>
        <v/>
      </c>
    </row>
    <row r="6192" spans="2:8" ht="11.25" customHeight="1" x14ac:dyDescent="0.2">
      <c r="B6192" s="147"/>
      <c r="C6192" s="68"/>
      <c r="D6192" s="293" t="str">
        <f t="shared" si="384"/>
        <v/>
      </c>
      <c r="E6192" s="91" t="str">
        <f t="shared" si="387"/>
        <v/>
      </c>
      <c r="F6192" s="295"/>
      <c r="G6192" s="88" t="str">
        <f t="shared" si="385"/>
        <v/>
      </c>
      <c r="H6192" s="88" t="str">
        <f t="shared" si="386"/>
        <v/>
      </c>
    </row>
    <row r="6193" spans="2:8" ht="11.25" customHeight="1" x14ac:dyDescent="0.2">
      <c r="B6193" s="147"/>
      <c r="C6193" s="68"/>
      <c r="D6193" s="293" t="str">
        <f t="shared" si="384"/>
        <v/>
      </c>
      <c r="E6193" s="91" t="str">
        <f t="shared" si="387"/>
        <v/>
      </c>
      <c r="F6193" s="295"/>
      <c r="G6193" s="88" t="str">
        <f t="shared" si="385"/>
        <v/>
      </c>
      <c r="H6193" s="88" t="str">
        <f t="shared" si="386"/>
        <v/>
      </c>
    </row>
    <row r="6194" spans="2:8" ht="11.25" customHeight="1" x14ac:dyDescent="0.2">
      <c r="B6194" s="147"/>
      <c r="C6194" s="68"/>
      <c r="D6194" s="293" t="str">
        <f t="shared" si="384"/>
        <v/>
      </c>
      <c r="E6194" s="91" t="str">
        <f t="shared" si="387"/>
        <v/>
      </c>
      <c r="F6194" s="295"/>
      <c r="G6194" s="88" t="str">
        <f t="shared" si="385"/>
        <v/>
      </c>
      <c r="H6194" s="88" t="str">
        <f t="shared" si="386"/>
        <v/>
      </c>
    </row>
    <row r="6195" spans="2:8" ht="11.25" customHeight="1" x14ac:dyDescent="0.2">
      <c r="B6195" s="147"/>
      <c r="C6195" s="68"/>
      <c r="D6195" s="293" t="str">
        <f t="shared" si="384"/>
        <v/>
      </c>
      <c r="E6195" s="91" t="str">
        <f t="shared" si="387"/>
        <v/>
      </c>
      <c r="F6195" s="295"/>
      <c r="G6195" s="88" t="str">
        <f t="shared" si="385"/>
        <v/>
      </c>
      <c r="H6195" s="88" t="str">
        <f t="shared" si="386"/>
        <v/>
      </c>
    </row>
    <row r="6196" spans="2:8" ht="11.25" customHeight="1" x14ac:dyDescent="0.2">
      <c r="B6196" s="147"/>
      <c r="C6196" s="68"/>
      <c r="D6196" s="293" t="str">
        <f t="shared" si="384"/>
        <v/>
      </c>
      <c r="E6196" s="91" t="str">
        <f t="shared" si="387"/>
        <v/>
      </c>
      <c r="F6196" s="295"/>
      <c r="G6196" s="88" t="str">
        <f t="shared" si="385"/>
        <v/>
      </c>
      <c r="H6196" s="88" t="str">
        <f t="shared" si="386"/>
        <v/>
      </c>
    </row>
    <row r="6197" spans="2:8" ht="11.25" customHeight="1" x14ac:dyDescent="0.2">
      <c r="B6197" s="147"/>
      <c r="C6197" s="68"/>
      <c r="D6197" s="293" t="str">
        <f t="shared" si="384"/>
        <v/>
      </c>
      <c r="E6197" s="91" t="str">
        <f t="shared" si="387"/>
        <v/>
      </c>
      <c r="F6197" s="295"/>
      <c r="G6197" s="88" t="str">
        <f t="shared" si="385"/>
        <v/>
      </c>
      <c r="H6197" s="88" t="str">
        <f t="shared" si="386"/>
        <v/>
      </c>
    </row>
    <row r="6198" spans="2:8" ht="11.25" customHeight="1" x14ac:dyDescent="0.2">
      <c r="B6198" s="147"/>
      <c r="C6198" s="68"/>
      <c r="D6198" s="293" t="str">
        <f t="shared" si="384"/>
        <v/>
      </c>
      <c r="E6198" s="91" t="str">
        <f t="shared" si="387"/>
        <v/>
      </c>
      <c r="F6198" s="295"/>
      <c r="G6198" s="88" t="str">
        <f t="shared" si="385"/>
        <v/>
      </c>
      <c r="H6198" s="88" t="str">
        <f t="shared" si="386"/>
        <v/>
      </c>
    </row>
    <row r="6199" spans="2:8" ht="11.25" customHeight="1" x14ac:dyDescent="0.2">
      <c r="B6199" s="147"/>
      <c r="C6199" s="68"/>
      <c r="D6199" s="293" t="str">
        <f t="shared" si="384"/>
        <v/>
      </c>
      <c r="E6199" s="91" t="str">
        <f t="shared" si="387"/>
        <v/>
      </c>
      <c r="F6199" s="295"/>
      <c r="G6199" s="88" t="str">
        <f t="shared" si="385"/>
        <v/>
      </c>
      <c r="H6199" s="88" t="str">
        <f t="shared" si="386"/>
        <v/>
      </c>
    </row>
    <row r="6200" spans="2:8" ht="11.25" customHeight="1" x14ac:dyDescent="0.2">
      <c r="B6200" s="147"/>
      <c r="C6200" s="68"/>
      <c r="D6200" s="293" t="str">
        <f t="shared" si="384"/>
        <v/>
      </c>
      <c r="E6200" s="91" t="str">
        <f t="shared" si="387"/>
        <v/>
      </c>
      <c r="F6200" s="295"/>
      <c r="G6200" s="88" t="str">
        <f t="shared" si="385"/>
        <v/>
      </c>
      <c r="H6200" s="88" t="str">
        <f t="shared" si="386"/>
        <v/>
      </c>
    </row>
    <row r="6201" spans="2:8" ht="11.25" customHeight="1" x14ac:dyDescent="0.2">
      <c r="B6201" s="147"/>
      <c r="C6201" s="68"/>
      <c r="D6201" s="293" t="str">
        <f t="shared" si="384"/>
        <v/>
      </c>
      <c r="E6201" s="91" t="str">
        <f t="shared" si="387"/>
        <v/>
      </c>
      <c r="F6201" s="295"/>
      <c r="G6201" s="88" t="str">
        <f t="shared" si="385"/>
        <v/>
      </c>
      <c r="H6201" s="88" t="str">
        <f t="shared" si="386"/>
        <v/>
      </c>
    </row>
    <row r="6202" spans="2:8" ht="11.25" customHeight="1" x14ac:dyDescent="0.2">
      <c r="B6202" s="147"/>
      <c r="C6202" s="68"/>
      <c r="D6202" s="293" t="str">
        <f t="shared" si="384"/>
        <v/>
      </c>
      <c r="E6202" s="91" t="str">
        <f t="shared" si="387"/>
        <v/>
      </c>
      <c r="F6202" s="295"/>
      <c r="G6202" s="88" t="str">
        <f t="shared" si="385"/>
        <v/>
      </c>
      <c r="H6202" s="88" t="str">
        <f t="shared" si="386"/>
        <v/>
      </c>
    </row>
    <row r="6203" spans="2:8" ht="11.25" customHeight="1" x14ac:dyDescent="0.2">
      <c r="B6203" s="147"/>
      <c r="C6203" s="68"/>
      <c r="D6203" s="293" t="str">
        <f t="shared" si="384"/>
        <v/>
      </c>
      <c r="E6203" s="91" t="str">
        <f t="shared" si="387"/>
        <v/>
      </c>
      <c r="F6203" s="295"/>
      <c r="G6203" s="88" t="str">
        <f t="shared" si="385"/>
        <v/>
      </c>
      <c r="H6203" s="88" t="str">
        <f t="shared" si="386"/>
        <v/>
      </c>
    </row>
    <row r="6204" spans="2:8" ht="11.25" customHeight="1" x14ac:dyDescent="0.2">
      <c r="B6204" s="147"/>
      <c r="C6204" s="68"/>
      <c r="D6204" s="293" t="str">
        <f t="shared" si="384"/>
        <v/>
      </c>
      <c r="E6204" s="91" t="str">
        <f t="shared" si="387"/>
        <v/>
      </c>
      <c r="F6204" s="295"/>
      <c r="G6204" s="88" t="str">
        <f t="shared" si="385"/>
        <v/>
      </c>
      <c r="H6204" s="88" t="str">
        <f t="shared" si="386"/>
        <v/>
      </c>
    </row>
    <row r="6205" spans="2:8" ht="11.25" customHeight="1" x14ac:dyDescent="0.2">
      <c r="B6205" s="147"/>
      <c r="C6205" s="68"/>
      <c r="D6205" s="293" t="str">
        <f t="shared" si="384"/>
        <v/>
      </c>
      <c r="E6205" s="91" t="str">
        <f t="shared" si="387"/>
        <v/>
      </c>
      <c r="F6205" s="295"/>
      <c r="G6205" s="88" t="str">
        <f t="shared" si="385"/>
        <v/>
      </c>
      <c r="H6205" s="88" t="str">
        <f t="shared" si="386"/>
        <v/>
      </c>
    </row>
    <row r="6206" spans="2:8" ht="11.25" customHeight="1" x14ac:dyDescent="0.2">
      <c r="B6206" s="147"/>
      <c r="C6206" s="68"/>
      <c r="D6206" s="293" t="str">
        <f t="shared" si="384"/>
        <v/>
      </c>
      <c r="E6206" s="91" t="str">
        <f t="shared" si="387"/>
        <v/>
      </c>
      <c r="F6206" s="295"/>
      <c r="G6206" s="88" t="str">
        <f t="shared" si="385"/>
        <v/>
      </c>
      <c r="H6206" s="88" t="str">
        <f t="shared" si="386"/>
        <v/>
      </c>
    </row>
    <row r="6207" spans="2:8" ht="11.25" customHeight="1" x14ac:dyDescent="0.2">
      <c r="B6207" s="147"/>
      <c r="C6207" s="68"/>
      <c r="D6207" s="293" t="str">
        <f t="shared" si="384"/>
        <v/>
      </c>
      <c r="E6207" s="91" t="str">
        <f t="shared" si="387"/>
        <v/>
      </c>
      <c r="F6207" s="295"/>
      <c r="G6207" s="88" t="str">
        <f t="shared" si="385"/>
        <v/>
      </c>
      <c r="H6207" s="88" t="str">
        <f t="shared" si="386"/>
        <v/>
      </c>
    </row>
    <row r="6208" spans="2:8" ht="11.25" customHeight="1" x14ac:dyDescent="0.2">
      <c r="B6208" s="147"/>
      <c r="C6208" s="68"/>
      <c r="D6208" s="293" t="str">
        <f t="shared" si="384"/>
        <v/>
      </c>
      <c r="E6208" s="91" t="str">
        <f t="shared" si="387"/>
        <v/>
      </c>
      <c r="F6208" s="295"/>
      <c r="G6208" s="88" t="str">
        <f t="shared" si="385"/>
        <v/>
      </c>
      <c r="H6208" s="88" t="str">
        <f t="shared" si="386"/>
        <v/>
      </c>
    </row>
    <row r="6209" spans="2:8" ht="11.25" customHeight="1" x14ac:dyDescent="0.2">
      <c r="B6209" s="147"/>
      <c r="C6209" s="68"/>
      <c r="D6209" s="293" t="str">
        <f t="shared" si="384"/>
        <v/>
      </c>
      <c r="E6209" s="91" t="str">
        <f t="shared" si="387"/>
        <v/>
      </c>
      <c r="F6209" s="295"/>
      <c r="G6209" s="88" t="str">
        <f t="shared" si="385"/>
        <v/>
      </c>
      <c r="H6209" s="88" t="str">
        <f t="shared" si="386"/>
        <v/>
      </c>
    </row>
    <row r="6210" spans="2:8" ht="11.25" customHeight="1" x14ac:dyDescent="0.2">
      <c r="B6210" s="147"/>
      <c r="C6210" s="68"/>
      <c r="D6210" s="293" t="str">
        <f t="shared" si="384"/>
        <v/>
      </c>
      <c r="E6210" s="91" t="str">
        <f t="shared" si="387"/>
        <v/>
      </c>
      <c r="F6210" s="295"/>
      <c r="G6210" s="88" t="str">
        <f t="shared" si="385"/>
        <v/>
      </c>
      <c r="H6210" s="88" t="str">
        <f t="shared" si="386"/>
        <v/>
      </c>
    </row>
    <row r="6211" spans="2:8" ht="11.25" customHeight="1" x14ac:dyDescent="0.2">
      <c r="B6211" s="147"/>
      <c r="C6211" s="68"/>
      <c r="D6211" s="293" t="str">
        <f t="shared" si="384"/>
        <v/>
      </c>
      <c r="E6211" s="91" t="str">
        <f t="shared" si="387"/>
        <v/>
      </c>
      <c r="F6211" s="295"/>
      <c r="G6211" s="88" t="str">
        <f t="shared" si="385"/>
        <v/>
      </c>
      <c r="H6211" s="88" t="str">
        <f t="shared" si="386"/>
        <v/>
      </c>
    </row>
    <row r="6212" spans="2:8" ht="11.25" customHeight="1" x14ac:dyDescent="0.2">
      <c r="B6212" s="147"/>
      <c r="C6212" s="68"/>
      <c r="D6212" s="293" t="str">
        <f t="shared" si="384"/>
        <v/>
      </c>
      <c r="E6212" s="91" t="str">
        <f t="shared" si="387"/>
        <v/>
      </c>
      <c r="F6212" s="295"/>
      <c r="G6212" s="88" t="str">
        <f t="shared" si="385"/>
        <v/>
      </c>
      <c r="H6212" s="88" t="str">
        <f t="shared" si="386"/>
        <v/>
      </c>
    </row>
    <row r="6213" spans="2:8" ht="11.25" customHeight="1" x14ac:dyDescent="0.2">
      <c r="B6213" s="147"/>
      <c r="C6213" s="68"/>
      <c r="D6213" s="293" t="str">
        <f t="shared" si="384"/>
        <v/>
      </c>
      <c r="E6213" s="91" t="str">
        <f t="shared" si="387"/>
        <v/>
      </c>
      <c r="F6213" s="295"/>
      <c r="G6213" s="88" t="str">
        <f t="shared" si="385"/>
        <v/>
      </c>
      <c r="H6213" s="88" t="str">
        <f t="shared" si="386"/>
        <v/>
      </c>
    </row>
    <row r="6214" spans="2:8" ht="11.25" customHeight="1" x14ac:dyDescent="0.2">
      <c r="B6214" s="147"/>
      <c r="C6214" s="68"/>
      <c r="D6214" s="293" t="str">
        <f t="shared" si="384"/>
        <v/>
      </c>
      <c r="E6214" s="91" t="str">
        <f t="shared" si="387"/>
        <v/>
      </c>
      <c r="F6214" s="295"/>
      <c r="G6214" s="88" t="str">
        <f t="shared" si="385"/>
        <v/>
      </c>
      <c r="H6214" s="88" t="str">
        <f t="shared" si="386"/>
        <v/>
      </c>
    </row>
    <row r="6215" spans="2:8" ht="11.25" customHeight="1" x14ac:dyDescent="0.2">
      <c r="B6215" s="147"/>
      <c r="C6215" s="68"/>
      <c r="D6215" s="293" t="str">
        <f t="shared" si="384"/>
        <v/>
      </c>
      <c r="E6215" s="91" t="str">
        <f t="shared" si="387"/>
        <v/>
      </c>
      <c r="F6215" s="295"/>
      <c r="G6215" s="88" t="str">
        <f t="shared" si="385"/>
        <v/>
      </c>
      <c r="H6215" s="88" t="str">
        <f t="shared" si="386"/>
        <v/>
      </c>
    </row>
    <row r="6216" spans="2:8" ht="11.25" customHeight="1" x14ac:dyDescent="0.2">
      <c r="B6216" s="147"/>
      <c r="C6216" s="68"/>
      <c r="D6216" s="293" t="str">
        <f t="shared" si="384"/>
        <v/>
      </c>
      <c r="E6216" s="91" t="str">
        <f t="shared" si="387"/>
        <v/>
      </c>
      <c r="F6216" s="295"/>
      <c r="G6216" s="88" t="str">
        <f t="shared" si="385"/>
        <v/>
      </c>
      <c r="H6216" s="88" t="str">
        <f t="shared" si="386"/>
        <v/>
      </c>
    </row>
    <row r="6217" spans="2:8" ht="11.25" customHeight="1" x14ac:dyDescent="0.2">
      <c r="B6217" s="147"/>
      <c r="C6217" s="68"/>
      <c r="D6217" s="293" t="str">
        <f t="shared" si="384"/>
        <v/>
      </c>
      <c r="E6217" s="91" t="str">
        <f t="shared" si="387"/>
        <v/>
      </c>
      <c r="F6217" s="295"/>
      <c r="G6217" s="88" t="str">
        <f t="shared" si="385"/>
        <v/>
      </c>
      <c r="H6217" s="88" t="str">
        <f t="shared" si="386"/>
        <v/>
      </c>
    </row>
    <row r="6218" spans="2:8" ht="11.25" customHeight="1" x14ac:dyDescent="0.2">
      <c r="B6218" s="147"/>
      <c r="C6218" s="68"/>
      <c r="D6218" s="293" t="str">
        <f t="shared" si="384"/>
        <v/>
      </c>
      <c r="E6218" s="91" t="str">
        <f t="shared" si="387"/>
        <v/>
      </c>
      <c r="F6218" s="295"/>
      <c r="G6218" s="88" t="str">
        <f t="shared" si="385"/>
        <v/>
      </c>
      <c r="H6218" s="88" t="str">
        <f t="shared" si="386"/>
        <v/>
      </c>
    </row>
    <row r="6219" spans="2:8" ht="11.25" customHeight="1" x14ac:dyDescent="0.2">
      <c r="B6219" s="147"/>
      <c r="C6219" s="68"/>
      <c r="D6219" s="293" t="str">
        <f t="shared" si="384"/>
        <v/>
      </c>
      <c r="E6219" s="91" t="str">
        <f t="shared" si="387"/>
        <v/>
      </c>
      <c r="F6219" s="295"/>
      <c r="G6219" s="88" t="str">
        <f t="shared" si="385"/>
        <v/>
      </c>
      <c r="H6219" s="88" t="str">
        <f t="shared" si="386"/>
        <v/>
      </c>
    </row>
    <row r="6220" spans="2:8" ht="11.25" customHeight="1" x14ac:dyDescent="0.2">
      <c r="B6220" s="147"/>
      <c r="C6220" s="68"/>
      <c r="D6220" s="293" t="str">
        <f t="shared" si="384"/>
        <v/>
      </c>
      <c r="E6220" s="91" t="str">
        <f t="shared" si="387"/>
        <v/>
      </c>
      <c r="F6220" s="295"/>
      <c r="G6220" s="88" t="str">
        <f t="shared" si="385"/>
        <v/>
      </c>
      <c r="H6220" s="88" t="str">
        <f t="shared" si="386"/>
        <v/>
      </c>
    </row>
    <row r="6221" spans="2:8" ht="11.25" customHeight="1" x14ac:dyDescent="0.2">
      <c r="B6221" s="147"/>
      <c r="C6221" s="68"/>
      <c r="D6221" s="293" t="str">
        <f t="shared" si="384"/>
        <v/>
      </c>
      <c r="E6221" s="91" t="str">
        <f t="shared" si="387"/>
        <v/>
      </c>
      <c r="F6221" s="295"/>
      <c r="G6221" s="88" t="str">
        <f t="shared" si="385"/>
        <v/>
      </c>
      <c r="H6221" s="88" t="str">
        <f t="shared" si="386"/>
        <v/>
      </c>
    </row>
    <row r="6222" spans="2:8" ht="11.25" customHeight="1" x14ac:dyDescent="0.2">
      <c r="B6222" s="147"/>
      <c r="C6222" s="68"/>
      <c r="D6222" s="293" t="str">
        <f t="shared" si="384"/>
        <v/>
      </c>
      <c r="E6222" s="91" t="str">
        <f t="shared" si="387"/>
        <v/>
      </c>
      <c r="F6222" s="295"/>
      <c r="G6222" s="88" t="str">
        <f t="shared" si="385"/>
        <v/>
      </c>
      <c r="H6222" s="88" t="str">
        <f t="shared" si="386"/>
        <v/>
      </c>
    </row>
    <row r="6223" spans="2:8" ht="11.25" customHeight="1" x14ac:dyDescent="0.2">
      <c r="B6223" s="147"/>
      <c r="C6223" s="68"/>
      <c r="D6223" s="293" t="str">
        <f t="shared" si="384"/>
        <v/>
      </c>
      <c r="E6223" s="91" t="str">
        <f t="shared" si="387"/>
        <v/>
      </c>
      <c r="F6223" s="295"/>
      <c r="G6223" s="88" t="str">
        <f t="shared" si="385"/>
        <v/>
      </c>
      <c r="H6223" s="88" t="str">
        <f t="shared" si="386"/>
        <v/>
      </c>
    </row>
    <row r="6224" spans="2:8" ht="11.25" customHeight="1" x14ac:dyDescent="0.2">
      <c r="B6224" s="147"/>
      <c r="C6224" s="68"/>
      <c r="D6224" s="293" t="str">
        <f t="shared" si="384"/>
        <v/>
      </c>
      <c r="E6224" s="91" t="str">
        <f t="shared" si="387"/>
        <v/>
      </c>
      <c r="F6224" s="295"/>
      <c r="G6224" s="88" t="str">
        <f t="shared" si="385"/>
        <v/>
      </c>
      <c r="H6224" s="88" t="str">
        <f t="shared" si="386"/>
        <v/>
      </c>
    </row>
    <row r="6225" spans="2:8" ht="11.25" customHeight="1" x14ac:dyDescent="0.2">
      <c r="B6225" s="147"/>
      <c r="C6225" s="68"/>
      <c r="D6225" s="293" t="str">
        <f t="shared" si="384"/>
        <v/>
      </c>
      <c r="E6225" s="91" t="str">
        <f t="shared" si="387"/>
        <v/>
      </c>
      <c r="F6225" s="295"/>
      <c r="G6225" s="88" t="str">
        <f t="shared" si="385"/>
        <v/>
      </c>
      <c r="H6225" s="88" t="str">
        <f t="shared" si="386"/>
        <v/>
      </c>
    </row>
    <row r="6226" spans="2:8" ht="11.25" customHeight="1" x14ac:dyDescent="0.2">
      <c r="B6226" s="147"/>
      <c r="C6226" s="68"/>
      <c r="D6226" s="293" t="str">
        <f t="shared" si="384"/>
        <v/>
      </c>
      <c r="E6226" s="91" t="str">
        <f t="shared" si="387"/>
        <v/>
      </c>
      <c r="F6226" s="295"/>
      <c r="G6226" s="88" t="str">
        <f t="shared" si="385"/>
        <v/>
      </c>
      <c r="H6226" s="88" t="str">
        <f t="shared" si="386"/>
        <v/>
      </c>
    </row>
    <row r="6227" spans="2:8" ht="11.25" customHeight="1" x14ac:dyDescent="0.2">
      <c r="B6227" s="147"/>
      <c r="C6227" s="68"/>
      <c r="D6227" s="293" t="str">
        <f t="shared" si="384"/>
        <v/>
      </c>
      <c r="E6227" s="91" t="str">
        <f t="shared" si="387"/>
        <v/>
      </c>
      <c r="F6227" s="295"/>
      <c r="G6227" s="88" t="str">
        <f t="shared" si="385"/>
        <v/>
      </c>
      <c r="H6227" s="88" t="str">
        <f t="shared" si="386"/>
        <v/>
      </c>
    </row>
    <row r="6228" spans="2:8" ht="11.25" customHeight="1" x14ac:dyDescent="0.2">
      <c r="B6228" s="147"/>
      <c r="C6228" s="68"/>
      <c r="D6228" s="293" t="str">
        <f t="shared" si="384"/>
        <v/>
      </c>
      <c r="E6228" s="91" t="str">
        <f t="shared" si="387"/>
        <v/>
      </c>
      <c r="F6228" s="295"/>
      <c r="G6228" s="88" t="str">
        <f t="shared" si="385"/>
        <v/>
      </c>
      <c r="H6228" s="88" t="str">
        <f t="shared" si="386"/>
        <v/>
      </c>
    </row>
    <row r="6229" spans="2:8" ht="11.25" customHeight="1" x14ac:dyDescent="0.2">
      <c r="B6229" s="147"/>
      <c r="C6229" s="68"/>
      <c r="D6229" s="293" t="str">
        <f t="shared" si="384"/>
        <v/>
      </c>
      <c r="E6229" s="91" t="str">
        <f t="shared" si="387"/>
        <v/>
      </c>
      <c r="F6229" s="295"/>
      <c r="G6229" s="88" t="str">
        <f t="shared" si="385"/>
        <v/>
      </c>
      <c r="H6229" s="88" t="str">
        <f t="shared" si="386"/>
        <v/>
      </c>
    </row>
    <row r="6230" spans="2:8" ht="11.25" customHeight="1" x14ac:dyDescent="0.2">
      <c r="B6230" s="147"/>
      <c r="C6230" s="68"/>
      <c r="D6230" s="293" t="str">
        <f t="shared" si="384"/>
        <v/>
      </c>
      <c r="E6230" s="91" t="str">
        <f t="shared" si="387"/>
        <v/>
      </c>
      <c r="F6230" s="295"/>
      <c r="G6230" s="88" t="str">
        <f t="shared" si="385"/>
        <v/>
      </c>
      <c r="H6230" s="88" t="str">
        <f t="shared" si="386"/>
        <v/>
      </c>
    </row>
    <row r="6231" spans="2:8" ht="11.25" customHeight="1" x14ac:dyDescent="0.2">
      <c r="B6231" s="147"/>
      <c r="C6231" s="68"/>
      <c r="D6231" s="293" t="str">
        <f t="shared" si="384"/>
        <v/>
      </c>
      <c r="E6231" s="91" t="str">
        <f t="shared" si="387"/>
        <v/>
      </c>
      <c r="F6231" s="295"/>
      <c r="G6231" s="88" t="str">
        <f t="shared" si="385"/>
        <v/>
      </c>
      <c r="H6231" s="88" t="str">
        <f t="shared" si="386"/>
        <v/>
      </c>
    </row>
    <row r="6232" spans="2:8" ht="11.25" customHeight="1" x14ac:dyDescent="0.2">
      <c r="B6232" s="147"/>
      <c r="C6232" s="68"/>
      <c r="D6232" s="293" t="str">
        <f t="shared" ref="D6232:D6295" si="388">IF($B6232="","","SP_LASTSALEPRICE")</f>
        <v/>
      </c>
      <c r="E6232" s="91" t="str">
        <f t="shared" si="387"/>
        <v/>
      </c>
      <c r="F6232" s="295"/>
      <c r="G6232" s="88" t="str">
        <f t="shared" ref="G6232:G6295" si="389">IF(OR($C6232="",$C6233=""),"",IFERROR((C6232/C6233-1)*100,0))</f>
        <v/>
      </c>
      <c r="H6232" s="88" t="str">
        <f t="shared" ref="H6232:H6295" si="390">IF(OR($F6232="",$F6233=""),"",IFERROR((F6232/F6233-1)*100,0))</f>
        <v/>
      </c>
    </row>
    <row r="6233" spans="2:8" ht="11.25" customHeight="1" x14ac:dyDescent="0.2">
      <c r="B6233" s="147"/>
      <c r="C6233" s="68"/>
      <c r="D6233" s="293" t="str">
        <f t="shared" si="388"/>
        <v/>
      </c>
      <c r="E6233" s="91" t="str">
        <f t="shared" ref="E6233:E6296" si="391">IF($B6233="","",IF(WEEKDAY($B6233,11)=6,$B6233-1,IF(WEEKDAY($B6233,11)=7,$B6233-2,$B6233)))</f>
        <v/>
      </c>
      <c r="F6233" s="295"/>
      <c r="G6233" s="88" t="str">
        <f t="shared" si="389"/>
        <v/>
      </c>
      <c r="H6233" s="88" t="str">
        <f t="shared" si="390"/>
        <v/>
      </c>
    </row>
    <row r="6234" spans="2:8" ht="11.25" customHeight="1" x14ac:dyDescent="0.2">
      <c r="B6234" s="147"/>
      <c r="C6234" s="68"/>
      <c r="D6234" s="293" t="str">
        <f t="shared" si="388"/>
        <v/>
      </c>
      <c r="E6234" s="91" t="str">
        <f t="shared" si="391"/>
        <v/>
      </c>
      <c r="F6234" s="295"/>
      <c r="G6234" s="88" t="str">
        <f t="shared" si="389"/>
        <v/>
      </c>
      <c r="H6234" s="88" t="str">
        <f t="shared" si="390"/>
        <v/>
      </c>
    </row>
    <row r="6235" spans="2:8" ht="11.25" customHeight="1" x14ac:dyDescent="0.2">
      <c r="B6235" s="147"/>
      <c r="C6235" s="68"/>
      <c r="D6235" s="293" t="str">
        <f t="shared" si="388"/>
        <v/>
      </c>
      <c r="E6235" s="91" t="str">
        <f t="shared" si="391"/>
        <v/>
      </c>
      <c r="F6235" s="295"/>
      <c r="G6235" s="88" t="str">
        <f t="shared" si="389"/>
        <v/>
      </c>
      <c r="H6235" s="88" t="str">
        <f t="shared" si="390"/>
        <v/>
      </c>
    </row>
    <row r="6236" spans="2:8" ht="11.25" customHeight="1" x14ac:dyDescent="0.2">
      <c r="B6236" s="147"/>
      <c r="C6236" s="68"/>
      <c r="D6236" s="293" t="str">
        <f t="shared" si="388"/>
        <v/>
      </c>
      <c r="E6236" s="91" t="str">
        <f t="shared" si="391"/>
        <v/>
      </c>
      <c r="F6236" s="295"/>
      <c r="G6236" s="88" t="str">
        <f t="shared" si="389"/>
        <v/>
      </c>
      <c r="H6236" s="88" t="str">
        <f t="shared" si="390"/>
        <v/>
      </c>
    </row>
    <row r="6237" spans="2:8" ht="11.25" customHeight="1" x14ac:dyDescent="0.2">
      <c r="B6237" s="147"/>
      <c r="C6237" s="68"/>
      <c r="D6237" s="293" t="str">
        <f t="shared" si="388"/>
        <v/>
      </c>
      <c r="E6237" s="91" t="str">
        <f t="shared" si="391"/>
        <v/>
      </c>
      <c r="F6237" s="295"/>
      <c r="G6237" s="88" t="str">
        <f t="shared" si="389"/>
        <v/>
      </c>
      <c r="H6237" s="88" t="str">
        <f t="shared" si="390"/>
        <v/>
      </c>
    </row>
    <row r="6238" spans="2:8" ht="11.25" customHeight="1" x14ac:dyDescent="0.2">
      <c r="B6238" s="147"/>
      <c r="C6238" s="68"/>
      <c r="D6238" s="293" t="str">
        <f t="shared" si="388"/>
        <v/>
      </c>
      <c r="E6238" s="91" t="str">
        <f t="shared" si="391"/>
        <v/>
      </c>
      <c r="F6238" s="295"/>
      <c r="G6238" s="88" t="str">
        <f t="shared" si="389"/>
        <v/>
      </c>
      <c r="H6238" s="88" t="str">
        <f t="shared" si="390"/>
        <v/>
      </c>
    </row>
    <row r="6239" spans="2:8" ht="11.25" customHeight="1" x14ac:dyDescent="0.2">
      <c r="B6239" s="147"/>
      <c r="C6239" s="68"/>
      <c r="D6239" s="293" t="str">
        <f t="shared" si="388"/>
        <v/>
      </c>
      <c r="E6239" s="91" t="str">
        <f t="shared" si="391"/>
        <v/>
      </c>
      <c r="F6239" s="295"/>
      <c r="G6239" s="88" t="str">
        <f t="shared" si="389"/>
        <v/>
      </c>
      <c r="H6239" s="88" t="str">
        <f t="shared" si="390"/>
        <v/>
      </c>
    </row>
    <row r="6240" spans="2:8" ht="11.25" customHeight="1" x14ac:dyDescent="0.2">
      <c r="B6240" s="147"/>
      <c r="C6240" s="68"/>
      <c r="D6240" s="293" t="str">
        <f t="shared" si="388"/>
        <v/>
      </c>
      <c r="E6240" s="91" t="str">
        <f t="shared" si="391"/>
        <v/>
      </c>
      <c r="F6240" s="295"/>
      <c r="G6240" s="88" t="str">
        <f t="shared" si="389"/>
        <v/>
      </c>
      <c r="H6240" s="88" t="str">
        <f t="shared" si="390"/>
        <v/>
      </c>
    </row>
    <row r="6241" spans="2:8" ht="11.25" customHeight="1" x14ac:dyDescent="0.2">
      <c r="B6241" s="147"/>
      <c r="C6241" s="68"/>
      <c r="D6241" s="293" t="str">
        <f t="shared" si="388"/>
        <v/>
      </c>
      <c r="E6241" s="91" t="str">
        <f t="shared" si="391"/>
        <v/>
      </c>
      <c r="F6241" s="295"/>
      <c r="G6241" s="88" t="str">
        <f t="shared" si="389"/>
        <v/>
      </c>
      <c r="H6241" s="88" t="str">
        <f t="shared" si="390"/>
        <v/>
      </c>
    </row>
    <row r="6242" spans="2:8" ht="11.25" customHeight="1" x14ac:dyDescent="0.2">
      <c r="B6242" s="147"/>
      <c r="C6242" s="68"/>
      <c r="D6242" s="293" t="str">
        <f t="shared" si="388"/>
        <v/>
      </c>
      <c r="E6242" s="91" t="str">
        <f t="shared" si="391"/>
        <v/>
      </c>
      <c r="F6242" s="295"/>
      <c r="G6242" s="88" t="str">
        <f t="shared" si="389"/>
        <v/>
      </c>
      <c r="H6242" s="88" t="str">
        <f t="shared" si="390"/>
        <v/>
      </c>
    </row>
    <row r="6243" spans="2:8" ht="11.25" customHeight="1" x14ac:dyDescent="0.2">
      <c r="B6243" s="147"/>
      <c r="C6243" s="68"/>
      <c r="D6243" s="293" t="str">
        <f t="shared" si="388"/>
        <v/>
      </c>
      <c r="E6243" s="91" t="str">
        <f t="shared" si="391"/>
        <v/>
      </c>
      <c r="F6243" s="295"/>
      <c r="G6243" s="88" t="str">
        <f t="shared" si="389"/>
        <v/>
      </c>
      <c r="H6243" s="88" t="str">
        <f t="shared" si="390"/>
        <v/>
      </c>
    </row>
    <row r="6244" spans="2:8" ht="11.25" customHeight="1" x14ac:dyDescent="0.2">
      <c r="B6244" s="147"/>
      <c r="C6244" s="68"/>
      <c r="D6244" s="293" t="str">
        <f t="shared" si="388"/>
        <v/>
      </c>
      <c r="E6244" s="91" t="str">
        <f t="shared" si="391"/>
        <v/>
      </c>
      <c r="F6244" s="295"/>
      <c r="G6244" s="88" t="str">
        <f t="shared" si="389"/>
        <v/>
      </c>
      <c r="H6244" s="88" t="str">
        <f t="shared" si="390"/>
        <v/>
      </c>
    </row>
    <row r="6245" spans="2:8" ht="11.25" customHeight="1" x14ac:dyDescent="0.2">
      <c r="B6245" s="147"/>
      <c r="C6245" s="68"/>
      <c r="D6245" s="293" t="str">
        <f t="shared" si="388"/>
        <v/>
      </c>
      <c r="E6245" s="91" t="str">
        <f t="shared" si="391"/>
        <v/>
      </c>
      <c r="F6245" s="295"/>
      <c r="G6245" s="88" t="str">
        <f t="shared" si="389"/>
        <v/>
      </c>
      <c r="H6245" s="88" t="str">
        <f t="shared" si="390"/>
        <v/>
      </c>
    </row>
    <row r="6246" spans="2:8" ht="11.25" customHeight="1" x14ac:dyDescent="0.2">
      <c r="B6246" s="147"/>
      <c r="C6246" s="68"/>
      <c r="D6246" s="293" t="str">
        <f t="shared" si="388"/>
        <v/>
      </c>
      <c r="E6246" s="91" t="str">
        <f t="shared" si="391"/>
        <v/>
      </c>
      <c r="F6246" s="295"/>
      <c r="G6246" s="88" t="str">
        <f t="shared" si="389"/>
        <v/>
      </c>
      <c r="H6246" s="88" t="str">
        <f t="shared" si="390"/>
        <v/>
      </c>
    </row>
    <row r="6247" spans="2:8" ht="11.25" customHeight="1" x14ac:dyDescent="0.2">
      <c r="B6247" s="147"/>
      <c r="C6247" s="68"/>
      <c r="D6247" s="293" t="str">
        <f t="shared" si="388"/>
        <v/>
      </c>
      <c r="E6247" s="91" t="str">
        <f t="shared" si="391"/>
        <v/>
      </c>
      <c r="F6247" s="295"/>
      <c r="G6247" s="88" t="str">
        <f t="shared" si="389"/>
        <v/>
      </c>
      <c r="H6247" s="88" t="str">
        <f t="shared" si="390"/>
        <v/>
      </c>
    </row>
    <row r="6248" spans="2:8" ht="11.25" customHeight="1" x14ac:dyDescent="0.2">
      <c r="B6248" s="147"/>
      <c r="C6248" s="68"/>
      <c r="D6248" s="293" t="str">
        <f t="shared" si="388"/>
        <v/>
      </c>
      <c r="E6248" s="91" t="str">
        <f t="shared" si="391"/>
        <v/>
      </c>
      <c r="F6248" s="295"/>
      <c r="G6248" s="88" t="str">
        <f t="shared" si="389"/>
        <v/>
      </c>
      <c r="H6248" s="88" t="str">
        <f t="shared" si="390"/>
        <v/>
      </c>
    </row>
    <row r="6249" spans="2:8" ht="11.25" customHeight="1" x14ac:dyDescent="0.2">
      <c r="B6249" s="147"/>
      <c r="C6249" s="68"/>
      <c r="D6249" s="293" t="str">
        <f t="shared" si="388"/>
        <v/>
      </c>
      <c r="E6249" s="91" t="str">
        <f t="shared" si="391"/>
        <v/>
      </c>
      <c r="F6249" s="295"/>
      <c r="G6249" s="88" t="str">
        <f t="shared" si="389"/>
        <v/>
      </c>
      <c r="H6249" s="88" t="str">
        <f t="shared" si="390"/>
        <v/>
      </c>
    </row>
    <row r="6250" spans="2:8" ht="11.25" customHeight="1" x14ac:dyDescent="0.2">
      <c r="B6250" s="147"/>
      <c r="C6250" s="68"/>
      <c r="D6250" s="293" t="str">
        <f t="shared" si="388"/>
        <v/>
      </c>
      <c r="E6250" s="91" t="str">
        <f t="shared" si="391"/>
        <v/>
      </c>
      <c r="F6250" s="295"/>
      <c r="G6250" s="88" t="str">
        <f t="shared" si="389"/>
        <v/>
      </c>
      <c r="H6250" s="88" t="str">
        <f t="shared" si="390"/>
        <v/>
      </c>
    </row>
    <row r="6251" spans="2:8" ht="11.25" customHeight="1" x14ac:dyDescent="0.2">
      <c r="B6251" s="147"/>
      <c r="C6251" s="68"/>
      <c r="D6251" s="293" t="str">
        <f t="shared" si="388"/>
        <v/>
      </c>
      <c r="E6251" s="91" t="str">
        <f t="shared" si="391"/>
        <v/>
      </c>
      <c r="F6251" s="295"/>
      <c r="G6251" s="88" t="str">
        <f t="shared" si="389"/>
        <v/>
      </c>
      <c r="H6251" s="88" t="str">
        <f t="shared" si="390"/>
        <v/>
      </c>
    </row>
    <row r="6252" spans="2:8" ht="11.25" customHeight="1" x14ac:dyDescent="0.2">
      <c r="B6252" s="147"/>
      <c r="C6252" s="68"/>
      <c r="D6252" s="293" t="str">
        <f t="shared" si="388"/>
        <v/>
      </c>
      <c r="E6252" s="91" t="str">
        <f t="shared" si="391"/>
        <v/>
      </c>
      <c r="F6252" s="295"/>
      <c r="G6252" s="88" t="str">
        <f t="shared" si="389"/>
        <v/>
      </c>
      <c r="H6252" s="88" t="str">
        <f t="shared" si="390"/>
        <v/>
      </c>
    </row>
    <row r="6253" spans="2:8" ht="11.25" customHeight="1" x14ac:dyDescent="0.2">
      <c r="B6253" s="147"/>
      <c r="C6253" s="68"/>
      <c r="D6253" s="293" t="str">
        <f t="shared" si="388"/>
        <v/>
      </c>
      <c r="E6253" s="91" t="str">
        <f t="shared" si="391"/>
        <v/>
      </c>
      <c r="F6253" s="295"/>
      <c r="G6253" s="88" t="str">
        <f t="shared" si="389"/>
        <v/>
      </c>
      <c r="H6253" s="88" t="str">
        <f t="shared" si="390"/>
        <v/>
      </c>
    </row>
    <row r="6254" spans="2:8" ht="11.25" customHeight="1" x14ac:dyDescent="0.2">
      <c r="B6254" s="147"/>
      <c r="C6254" s="68"/>
      <c r="D6254" s="293" t="str">
        <f t="shared" si="388"/>
        <v/>
      </c>
      <c r="E6254" s="91" t="str">
        <f t="shared" si="391"/>
        <v/>
      </c>
      <c r="F6254" s="295"/>
      <c r="G6254" s="88" t="str">
        <f t="shared" si="389"/>
        <v/>
      </c>
      <c r="H6254" s="88" t="str">
        <f t="shared" si="390"/>
        <v/>
      </c>
    </row>
    <row r="6255" spans="2:8" ht="11.25" customHeight="1" x14ac:dyDescent="0.2">
      <c r="B6255" s="147"/>
      <c r="C6255" s="68"/>
      <c r="D6255" s="293" t="str">
        <f t="shared" si="388"/>
        <v/>
      </c>
      <c r="E6255" s="91" t="str">
        <f t="shared" si="391"/>
        <v/>
      </c>
      <c r="F6255" s="295"/>
      <c r="G6255" s="88" t="str">
        <f t="shared" si="389"/>
        <v/>
      </c>
      <c r="H6255" s="88" t="str">
        <f t="shared" si="390"/>
        <v/>
      </c>
    </row>
    <row r="6256" spans="2:8" ht="11.25" customHeight="1" x14ac:dyDescent="0.2">
      <c r="B6256" s="147"/>
      <c r="C6256" s="68"/>
      <c r="D6256" s="293" t="str">
        <f t="shared" si="388"/>
        <v/>
      </c>
      <c r="E6256" s="91" t="str">
        <f t="shared" si="391"/>
        <v/>
      </c>
      <c r="F6256" s="295"/>
      <c r="G6256" s="88" t="str">
        <f t="shared" si="389"/>
        <v/>
      </c>
      <c r="H6256" s="88" t="str">
        <f t="shared" si="390"/>
        <v/>
      </c>
    </row>
    <row r="6257" spans="2:8" ht="11.25" customHeight="1" x14ac:dyDescent="0.2">
      <c r="B6257" s="147"/>
      <c r="C6257" s="68"/>
      <c r="D6257" s="293" t="str">
        <f t="shared" si="388"/>
        <v/>
      </c>
      <c r="E6257" s="91" t="str">
        <f t="shared" si="391"/>
        <v/>
      </c>
      <c r="F6257" s="295"/>
      <c r="G6257" s="88" t="str">
        <f t="shared" si="389"/>
        <v/>
      </c>
      <c r="H6257" s="88" t="str">
        <f t="shared" si="390"/>
        <v/>
      </c>
    </row>
    <row r="6258" spans="2:8" ht="11.25" customHeight="1" x14ac:dyDescent="0.2">
      <c r="B6258" s="147"/>
      <c r="C6258" s="68"/>
      <c r="D6258" s="293" t="str">
        <f t="shared" si="388"/>
        <v/>
      </c>
      <c r="E6258" s="91" t="str">
        <f t="shared" si="391"/>
        <v/>
      </c>
      <c r="F6258" s="295"/>
      <c r="G6258" s="88" t="str">
        <f t="shared" si="389"/>
        <v/>
      </c>
      <c r="H6258" s="88" t="str">
        <f t="shared" si="390"/>
        <v/>
      </c>
    </row>
    <row r="6259" spans="2:8" ht="11.25" customHeight="1" x14ac:dyDescent="0.2">
      <c r="B6259" s="147"/>
      <c r="C6259" s="68"/>
      <c r="D6259" s="293" t="str">
        <f t="shared" si="388"/>
        <v/>
      </c>
      <c r="E6259" s="91" t="str">
        <f t="shared" si="391"/>
        <v/>
      </c>
      <c r="F6259" s="295"/>
      <c r="G6259" s="88" t="str">
        <f t="shared" si="389"/>
        <v/>
      </c>
      <c r="H6259" s="88" t="str">
        <f t="shared" si="390"/>
        <v/>
      </c>
    </row>
    <row r="6260" spans="2:8" ht="11.25" customHeight="1" x14ac:dyDescent="0.2">
      <c r="B6260" s="147"/>
      <c r="C6260" s="68"/>
      <c r="D6260" s="293" t="str">
        <f t="shared" si="388"/>
        <v/>
      </c>
      <c r="E6260" s="91" t="str">
        <f t="shared" si="391"/>
        <v/>
      </c>
      <c r="F6260" s="295"/>
      <c r="G6260" s="88" t="str">
        <f t="shared" si="389"/>
        <v/>
      </c>
      <c r="H6260" s="88" t="str">
        <f t="shared" si="390"/>
        <v/>
      </c>
    </row>
    <row r="6261" spans="2:8" ht="11.25" customHeight="1" x14ac:dyDescent="0.2">
      <c r="B6261" s="147"/>
      <c r="C6261" s="68"/>
      <c r="D6261" s="293" t="str">
        <f t="shared" si="388"/>
        <v/>
      </c>
      <c r="E6261" s="91" t="str">
        <f t="shared" si="391"/>
        <v/>
      </c>
      <c r="F6261" s="295"/>
      <c r="G6261" s="88" t="str">
        <f t="shared" si="389"/>
        <v/>
      </c>
      <c r="H6261" s="88" t="str">
        <f t="shared" si="390"/>
        <v/>
      </c>
    </row>
    <row r="6262" spans="2:8" ht="11.25" customHeight="1" x14ac:dyDescent="0.2">
      <c r="B6262" s="147"/>
      <c r="C6262" s="68"/>
      <c r="D6262" s="293" t="str">
        <f t="shared" si="388"/>
        <v/>
      </c>
      <c r="E6262" s="91" t="str">
        <f t="shared" si="391"/>
        <v/>
      </c>
      <c r="F6262" s="295"/>
      <c r="G6262" s="88" t="str">
        <f t="shared" si="389"/>
        <v/>
      </c>
      <c r="H6262" s="88" t="str">
        <f t="shared" si="390"/>
        <v/>
      </c>
    </row>
    <row r="6263" spans="2:8" ht="11.25" customHeight="1" x14ac:dyDescent="0.2">
      <c r="B6263" s="147"/>
      <c r="C6263" s="68"/>
      <c r="D6263" s="293" t="str">
        <f t="shared" si="388"/>
        <v/>
      </c>
      <c r="E6263" s="91" t="str">
        <f t="shared" si="391"/>
        <v/>
      </c>
      <c r="F6263" s="295"/>
      <c r="G6263" s="88" t="str">
        <f t="shared" si="389"/>
        <v/>
      </c>
      <c r="H6263" s="88" t="str">
        <f t="shared" si="390"/>
        <v/>
      </c>
    </row>
    <row r="6264" spans="2:8" ht="11.25" customHeight="1" x14ac:dyDescent="0.2">
      <c r="B6264" s="147"/>
      <c r="C6264" s="68"/>
      <c r="D6264" s="293" t="str">
        <f t="shared" si="388"/>
        <v/>
      </c>
      <c r="E6264" s="91" t="str">
        <f t="shared" si="391"/>
        <v/>
      </c>
      <c r="F6264" s="295"/>
      <c r="G6264" s="88" t="str">
        <f t="shared" si="389"/>
        <v/>
      </c>
      <c r="H6264" s="88" t="str">
        <f t="shared" si="390"/>
        <v/>
      </c>
    </row>
    <row r="6265" spans="2:8" ht="11.25" customHeight="1" x14ac:dyDescent="0.2">
      <c r="B6265" s="147"/>
      <c r="C6265" s="68"/>
      <c r="D6265" s="293" t="str">
        <f t="shared" si="388"/>
        <v/>
      </c>
      <c r="E6265" s="91" t="str">
        <f t="shared" si="391"/>
        <v/>
      </c>
      <c r="F6265" s="295"/>
      <c r="G6265" s="88" t="str">
        <f t="shared" si="389"/>
        <v/>
      </c>
      <c r="H6265" s="88" t="str">
        <f t="shared" si="390"/>
        <v/>
      </c>
    </row>
    <row r="6266" spans="2:8" ht="11.25" customHeight="1" x14ac:dyDescent="0.2">
      <c r="B6266" s="147"/>
      <c r="C6266" s="68"/>
      <c r="D6266" s="293" t="str">
        <f t="shared" si="388"/>
        <v/>
      </c>
      <c r="E6266" s="91" t="str">
        <f t="shared" si="391"/>
        <v/>
      </c>
      <c r="F6266" s="295"/>
      <c r="G6266" s="88" t="str">
        <f t="shared" si="389"/>
        <v/>
      </c>
      <c r="H6266" s="88" t="str">
        <f t="shared" si="390"/>
        <v/>
      </c>
    </row>
    <row r="6267" spans="2:8" ht="11.25" customHeight="1" x14ac:dyDescent="0.2">
      <c r="B6267" s="147"/>
      <c r="C6267" s="68"/>
      <c r="D6267" s="293" t="str">
        <f t="shared" si="388"/>
        <v/>
      </c>
      <c r="E6267" s="91" t="str">
        <f t="shared" si="391"/>
        <v/>
      </c>
      <c r="F6267" s="295"/>
      <c r="G6267" s="88" t="str">
        <f t="shared" si="389"/>
        <v/>
      </c>
      <c r="H6267" s="88" t="str">
        <f t="shared" si="390"/>
        <v/>
      </c>
    </row>
    <row r="6268" spans="2:8" ht="11.25" customHeight="1" x14ac:dyDescent="0.2">
      <c r="B6268" s="147"/>
      <c r="C6268" s="68"/>
      <c r="D6268" s="293" t="str">
        <f t="shared" si="388"/>
        <v/>
      </c>
      <c r="E6268" s="91" t="str">
        <f t="shared" si="391"/>
        <v/>
      </c>
      <c r="F6268" s="295"/>
      <c r="G6268" s="88" t="str">
        <f t="shared" si="389"/>
        <v/>
      </c>
      <c r="H6268" s="88" t="str">
        <f t="shared" si="390"/>
        <v/>
      </c>
    </row>
    <row r="6269" spans="2:8" ht="11.25" customHeight="1" x14ac:dyDescent="0.2">
      <c r="B6269" s="147"/>
      <c r="C6269" s="68"/>
      <c r="D6269" s="293" t="str">
        <f t="shared" si="388"/>
        <v/>
      </c>
      <c r="E6269" s="91" t="str">
        <f t="shared" si="391"/>
        <v/>
      </c>
      <c r="F6269" s="295"/>
      <c r="G6269" s="88" t="str">
        <f t="shared" si="389"/>
        <v/>
      </c>
      <c r="H6269" s="88" t="str">
        <f t="shared" si="390"/>
        <v/>
      </c>
    </row>
    <row r="6270" spans="2:8" ht="11.25" customHeight="1" x14ac:dyDescent="0.2">
      <c r="B6270" s="147"/>
      <c r="C6270" s="68"/>
      <c r="D6270" s="293" t="str">
        <f t="shared" si="388"/>
        <v/>
      </c>
      <c r="E6270" s="91" t="str">
        <f t="shared" si="391"/>
        <v/>
      </c>
      <c r="F6270" s="295"/>
      <c r="G6270" s="88" t="str">
        <f t="shared" si="389"/>
        <v/>
      </c>
      <c r="H6270" s="88" t="str">
        <f t="shared" si="390"/>
        <v/>
      </c>
    </row>
    <row r="6271" spans="2:8" ht="11.25" customHeight="1" x14ac:dyDescent="0.2">
      <c r="B6271" s="147"/>
      <c r="C6271" s="68"/>
      <c r="D6271" s="293" t="str">
        <f t="shared" si="388"/>
        <v/>
      </c>
      <c r="E6271" s="91" t="str">
        <f t="shared" si="391"/>
        <v/>
      </c>
      <c r="F6271" s="295"/>
      <c r="G6271" s="88" t="str">
        <f t="shared" si="389"/>
        <v/>
      </c>
      <c r="H6271" s="88" t="str">
        <f t="shared" si="390"/>
        <v/>
      </c>
    </row>
    <row r="6272" spans="2:8" ht="11.25" customHeight="1" x14ac:dyDescent="0.2">
      <c r="B6272" s="147"/>
      <c r="C6272" s="68"/>
      <c r="D6272" s="293" t="str">
        <f t="shared" si="388"/>
        <v/>
      </c>
      <c r="E6272" s="91" t="str">
        <f t="shared" si="391"/>
        <v/>
      </c>
      <c r="F6272" s="295"/>
      <c r="G6272" s="88" t="str">
        <f t="shared" si="389"/>
        <v/>
      </c>
      <c r="H6272" s="88" t="str">
        <f t="shared" si="390"/>
        <v/>
      </c>
    </row>
    <row r="6273" spans="2:8" ht="11.25" customHeight="1" x14ac:dyDescent="0.2">
      <c r="B6273" s="147"/>
      <c r="C6273" s="68"/>
      <c r="D6273" s="293" t="str">
        <f t="shared" si="388"/>
        <v/>
      </c>
      <c r="E6273" s="91" t="str">
        <f t="shared" si="391"/>
        <v/>
      </c>
      <c r="F6273" s="295"/>
      <c r="G6273" s="88" t="str">
        <f t="shared" si="389"/>
        <v/>
      </c>
      <c r="H6273" s="88" t="str">
        <f t="shared" si="390"/>
        <v/>
      </c>
    </row>
    <row r="6274" spans="2:8" ht="11.25" customHeight="1" x14ac:dyDescent="0.2">
      <c r="B6274" s="147"/>
      <c r="C6274" s="68"/>
      <c r="D6274" s="293" t="str">
        <f t="shared" si="388"/>
        <v/>
      </c>
      <c r="E6274" s="91" t="str">
        <f t="shared" si="391"/>
        <v/>
      </c>
      <c r="F6274" s="295"/>
      <c r="G6274" s="88" t="str">
        <f t="shared" si="389"/>
        <v/>
      </c>
      <c r="H6274" s="88" t="str">
        <f t="shared" si="390"/>
        <v/>
      </c>
    </row>
    <row r="6275" spans="2:8" ht="11.25" customHeight="1" x14ac:dyDescent="0.2">
      <c r="B6275" s="147"/>
      <c r="C6275" s="68"/>
      <c r="D6275" s="293" t="str">
        <f t="shared" si="388"/>
        <v/>
      </c>
      <c r="E6275" s="91" t="str">
        <f t="shared" si="391"/>
        <v/>
      </c>
      <c r="F6275" s="295"/>
      <c r="G6275" s="88" t="str">
        <f t="shared" si="389"/>
        <v/>
      </c>
      <c r="H6275" s="88" t="str">
        <f t="shared" si="390"/>
        <v/>
      </c>
    </row>
    <row r="6276" spans="2:8" ht="11.25" customHeight="1" x14ac:dyDescent="0.2">
      <c r="B6276" s="147"/>
      <c r="C6276" s="68"/>
      <c r="D6276" s="293" t="str">
        <f t="shared" si="388"/>
        <v/>
      </c>
      <c r="E6276" s="91" t="str">
        <f t="shared" si="391"/>
        <v/>
      </c>
      <c r="F6276" s="295"/>
      <c r="G6276" s="88" t="str">
        <f t="shared" si="389"/>
        <v/>
      </c>
      <c r="H6276" s="88" t="str">
        <f t="shared" si="390"/>
        <v/>
      </c>
    </row>
    <row r="6277" spans="2:8" ht="11.25" customHeight="1" x14ac:dyDescent="0.2">
      <c r="B6277" s="147"/>
      <c r="C6277" s="68"/>
      <c r="D6277" s="293" t="str">
        <f t="shared" si="388"/>
        <v/>
      </c>
      <c r="E6277" s="91" t="str">
        <f t="shared" si="391"/>
        <v/>
      </c>
      <c r="F6277" s="295"/>
      <c r="G6277" s="88" t="str">
        <f t="shared" si="389"/>
        <v/>
      </c>
      <c r="H6277" s="88" t="str">
        <f t="shared" si="390"/>
        <v/>
      </c>
    </row>
    <row r="6278" spans="2:8" ht="11.25" customHeight="1" x14ac:dyDescent="0.2">
      <c r="B6278" s="147"/>
      <c r="C6278" s="68"/>
      <c r="D6278" s="293" t="str">
        <f t="shared" si="388"/>
        <v/>
      </c>
      <c r="E6278" s="91" t="str">
        <f t="shared" si="391"/>
        <v/>
      </c>
      <c r="F6278" s="295"/>
      <c r="G6278" s="88" t="str">
        <f t="shared" si="389"/>
        <v/>
      </c>
      <c r="H6278" s="88" t="str">
        <f t="shared" si="390"/>
        <v/>
      </c>
    </row>
    <row r="6279" spans="2:8" ht="11.25" customHeight="1" x14ac:dyDescent="0.2">
      <c r="B6279" s="147"/>
      <c r="C6279" s="68"/>
      <c r="D6279" s="293" t="str">
        <f t="shared" si="388"/>
        <v/>
      </c>
      <c r="E6279" s="91" t="str">
        <f t="shared" si="391"/>
        <v/>
      </c>
      <c r="F6279" s="295"/>
      <c r="G6279" s="88" t="str">
        <f t="shared" si="389"/>
        <v/>
      </c>
      <c r="H6279" s="88" t="str">
        <f t="shared" si="390"/>
        <v/>
      </c>
    </row>
    <row r="6280" spans="2:8" ht="11.25" customHeight="1" x14ac:dyDescent="0.2">
      <c r="B6280" s="147"/>
      <c r="C6280" s="68"/>
      <c r="D6280" s="293" t="str">
        <f t="shared" si="388"/>
        <v/>
      </c>
      <c r="E6280" s="91" t="str">
        <f t="shared" si="391"/>
        <v/>
      </c>
      <c r="F6280" s="295"/>
      <c r="G6280" s="88" t="str">
        <f t="shared" si="389"/>
        <v/>
      </c>
      <c r="H6280" s="88" t="str">
        <f t="shared" si="390"/>
        <v/>
      </c>
    </row>
    <row r="6281" spans="2:8" ht="11.25" customHeight="1" x14ac:dyDescent="0.2">
      <c r="B6281" s="147"/>
      <c r="C6281" s="68"/>
      <c r="D6281" s="293" t="str">
        <f t="shared" si="388"/>
        <v/>
      </c>
      <c r="E6281" s="91" t="str">
        <f t="shared" si="391"/>
        <v/>
      </c>
      <c r="F6281" s="295"/>
      <c r="G6281" s="88" t="str">
        <f t="shared" si="389"/>
        <v/>
      </c>
      <c r="H6281" s="88" t="str">
        <f t="shared" si="390"/>
        <v/>
      </c>
    </row>
    <row r="6282" spans="2:8" ht="11.25" customHeight="1" x14ac:dyDescent="0.2">
      <c r="B6282" s="147"/>
      <c r="C6282" s="68"/>
      <c r="D6282" s="293" t="str">
        <f t="shared" si="388"/>
        <v/>
      </c>
      <c r="E6282" s="91" t="str">
        <f t="shared" si="391"/>
        <v/>
      </c>
      <c r="F6282" s="295"/>
      <c r="G6282" s="88" t="str">
        <f t="shared" si="389"/>
        <v/>
      </c>
      <c r="H6282" s="88" t="str">
        <f t="shared" si="390"/>
        <v/>
      </c>
    </row>
    <row r="6283" spans="2:8" ht="11.25" customHeight="1" x14ac:dyDescent="0.2">
      <c r="B6283" s="147"/>
      <c r="C6283" s="68"/>
      <c r="D6283" s="293" t="str">
        <f t="shared" si="388"/>
        <v/>
      </c>
      <c r="E6283" s="91" t="str">
        <f t="shared" si="391"/>
        <v/>
      </c>
      <c r="F6283" s="295"/>
      <c r="G6283" s="88" t="str">
        <f t="shared" si="389"/>
        <v/>
      </c>
      <c r="H6283" s="88" t="str">
        <f t="shared" si="390"/>
        <v/>
      </c>
    </row>
    <row r="6284" spans="2:8" ht="11.25" customHeight="1" x14ac:dyDescent="0.2">
      <c r="B6284" s="147"/>
      <c r="C6284" s="68"/>
      <c r="D6284" s="293" t="str">
        <f t="shared" si="388"/>
        <v/>
      </c>
      <c r="E6284" s="91" t="str">
        <f t="shared" si="391"/>
        <v/>
      </c>
      <c r="F6284" s="295"/>
      <c r="G6284" s="88" t="str">
        <f t="shared" si="389"/>
        <v/>
      </c>
      <c r="H6284" s="88" t="str">
        <f t="shared" si="390"/>
        <v/>
      </c>
    </row>
    <row r="6285" spans="2:8" ht="11.25" customHeight="1" x14ac:dyDescent="0.2">
      <c r="B6285" s="147"/>
      <c r="C6285" s="68"/>
      <c r="D6285" s="293" t="str">
        <f t="shared" si="388"/>
        <v/>
      </c>
      <c r="E6285" s="91" t="str">
        <f t="shared" si="391"/>
        <v/>
      </c>
      <c r="F6285" s="295"/>
      <c r="G6285" s="88" t="str">
        <f t="shared" si="389"/>
        <v/>
      </c>
      <c r="H6285" s="88" t="str">
        <f t="shared" si="390"/>
        <v/>
      </c>
    </row>
    <row r="6286" spans="2:8" ht="11.25" customHeight="1" x14ac:dyDescent="0.2">
      <c r="B6286" s="147"/>
      <c r="C6286" s="68"/>
      <c r="D6286" s="293" t="str">
        <f t="shared" si="388"/>
        <v/>
      </c>
      <c r="E6286" s="91" t="str">
        <f t="shared" si="391"/>
        <v/>
      </c>
      <c r="F6286" s="295"/>
      <c r="G6286" s="88" t="str">
        <f t="shared" si="389"/>
        <v/>
      </c>
      <c r="H6286" s="88" t="str">
        <f t="shared" si="390"/>
        <v/>
      </c>
    </row>
    <row r="6287" spans="2:8" ht="11.25" customHeight="1" x14ac:dyDescent="0.2">
      <c r="B6287" s="147"/>
      <c r="C6287" s="68"/>
      <c r="D6287" s="293" t="str">
        <f t="shared" si="388"/>
        <v/>
      </c>
      <c r="E6287" s="91" t="str">
        <f t="shared" si="391"/>
        <v/>
      </c>
      <c r="F6287" s="295"/>
      <c r="G6287" s="88" t="str">
        <f t="shared" si="389"/>
        <v/>
      </c>
      <c r="H6287" s="88" t="str">
        <f t="shared" si="390"/>
        <v/>
      </c>
    </row>
    <row r="6288" spans="2:8" ht="11.25" customHeight="1" x14ac:dyDescent="0.2">
      <c r="B6288" s="147"/>
      <c r="C6288" s="68"/>
      <c r="D6288" s="293" t="str">
        <f t="shared" si="388"/>
        <v/>
      </c>
      <c r="E6288" s="91" t="str">
        <f t="shared" si="391"/>
        <v/>
      </c>
      <c r="F6288" s="295"/>
      <c r="G6288" s="88" t="str">
        <f t="shared" si="389"/>
        <v/>
      </c>
      <c r="H6288" s="88" t="str">
        <f t="shared" si="390"/>
        <v/>
      </c>
    </row>
    <row r="6289" spans="2:8" ht="11.25" customHeight="1" x14ac:dyDescent="0.2">
      <c r="B6289" s="147"/>
      <c r="C6289" s="68"/>
      <c r="D6289" s="293" t="str">
        <f t="shared" si="388"/>
        <v/>
      </c>
      <c r="E6289" s="91" t="str">
        <f t="shared" si="391"/>
        <v/>
      </c>
      <c r="F6289" s="295"/>
      <c r="G6289" s="88" t="str">
        <f t="shared" si="389"/>
        <v/>
      </c>
      <c r="H6289" s="88" t="str">
        <f t="shared" si="390"/>
        <v/>
      </c>
    </row>
    <row r="6290" spans="2:8" ht="11.25" customHeight="1" x14ac:dyDescent="0.2">
      <c r="B6290" s="147"/>
      <c r="C6290" s="68"/>
      <c r="D6290" s="293" t="str">
        <f t="shared" si="388"/>
        <v/>
      </c>
      <c r="E6290" s="91" t="str">
        <f t="shared" si="391"/>
        <v/>
      </c>
      <c r="F6290" s="295"/>
      <c r="G6290" s="88" t="str">
        <f t="shared" si="389"/>
        <v/>
      </c>
      <c r="H6290" s="88" t="str">
        <f t="shared" si="390"/>
        <v/>
      </c>
    </row>
    <row r="6291" spans="2:8" ht="11.25" customHeight="1" x14ac:dyDescent="0.2">
      <c r="B6291" s="147"/>
      <c r="C6291" s="68"/>
      <c r="D6291" s="293" t="str">
        <f t="shared" si="388"/>
        <v/>
      </c>
      <c r="E6291" s="91" t="str">
        <f t="shared" si="391"/>
        <v/>
      </c>
      <c r="F6291" s="295"/>
      <c r="G6291" s="88" t="str">
        <f t="shared" si="389"/>
        <v/>
      </c>
      <c r="H6291" s="88" t="str">
        <f t="shared" si="390"/>
        <v/>
      </c>
    </row>
    <row r="6292" spans="2:8" ht="11.25" customHeight="1" x14ac:dyDescent="0.2">
      <c r="B6292" s="147"/>
      <c r="C6292" s="68"/>
      <c r="D6292" s="293" t="str">
        <f t="shared" si="388"/>
        <v/>
      </c>
      <c r="E6292" s="91" t="str">
        <f t="shared" si="391"/>
        <v/>
      </c>
      <c r="F6292" s="295"/>
      <c r="G6292" s="88" t="str">
        <f t="shared" si="389"/>
        <v/>
      </c>
      <c r="H6292" s="88" t="str">
        <f t="shared" si="390"/>
        <v/>
      </c>
    </row>
    <row r="6293" spans="2:8" ht="11.25" customHeight="1" x14ac:dyDescent="0.2">
      <c r="B6293" s="147"/>
      <c r="C6293" s="68"/>
      <c r="D6293" s="293" t="str">
        <f t="shared" si="388"/>
        <v/>
      </c>
      <c r="E6293" s="91" t="str">
        <f t="shared" si="391"/>
        <v/>
      </c>
      <c r="F6293" s="295"/>
      <c r="G6293" s="88" t="str">
        <f t="shared" si="389"/>
        <v/>
      </c>
      <c r="H6293" s="88" t="str">
        <f t="shared" si="390"/>
        <v/>
      </c>
    </row>
    <row r="6294" spans="2:8" ht="11.25" customHeight="1" x14ac:dyDescent="0.2">
      <c r="B6294" s="147"/>
      <c r="C6294" s="68"/>
      <c r="D6294" s="293" t="str">
        <f t="shared" si="388"/>
        <v/>
      </c>
      <c r="E6294" s="91" t="str">
        <f t="shared" si="391"/>
        <v/>
      </c>
      <c r="F6294" s="295"/>
      <c r="G6294" s="88" t="str">
        <f t="shared" si="389"/>
        <v/>
      </c>
      <c r="H6294" s="88" t="str">
        <f t="shared" si="390"/>
        <v/>
      </c>
    </row>
    <row r="6295" spans="2:8" ht="11.25" customHeight="1" x14ac:dyDescent="0.2">
      <c r="B6295" s="147"/>
      <c r="C6295" s="68"/>
      <c r="D6295" s="293" t="str">
        <f t="shared" si="388"/>
        <v/>
      </c>
      <c r="E6295" s="91" t="str">
        <f t="shared" si="391"/>
        <v/>
      </c>
      <c r="F6295" s="295"/>
      <c r="G6295" s="88" t="str">
        <f t="shared" si="389"/>
        <v/>
      </c>
      <c r="H6295" s="88" t="str">
        <f t="shared" si="390"/>
        <v/>
      </c>
    </row>
    <row r="6296" spans="2:8" ht="11.25" customHeight="1" x14ac:dyDescent="0.2">
      <c r="B6296" s="147"/>
      <c r="C6296" s="68"/>
      <c r="D6296" s="293" t="str">
        <f t="shared" ref="D6296:D6359" si="392">IF($B6296="","","SP_LASTSALEPRICE")</f>
        <v/>
      </c>
      <c r="E6296" s="91" t="str">
        <f t="shared" si="391"/>
        <v/>
      </c>
      <c r="F6296" s="295"/>
      <c r="G6296" s="88" t="str">
        <f t="shared" ref="G6296:G6359" si="393">IF(OR($C6296="",$C6297=""),"",IFERROR((C6296/C6297-1)*100,0))</f>
        <v/>
      </c>
      <c r="H6296" s="88" t="str">
        <f t="shared" ref="H6296:H6359" si="394">IF(OR($F6296="",$F6297=""),"",IFERROR((F6296/F6297-1)*100,0))</f>
        <v/>
      </c>
    </row>
    <row r="6297" spans="2:8" ht="11.25" customHeight="1" x14ac:dyDescent="0.2">
      <c r="B6297" s="147"/>
      <c r="C6297" s="68"/>
      <c r="D6297" s="293" t="str">
        <f t="shared" si="392"/>
        <v/>
      </c>
      <c r="E6297" s="91" t="str">
        <f t="shared" ref="E6297:E6360" si="395">IF($B6297="","",IF(WEEKDAY($B6297,11)=6,$B6297-1,IF(WEEKDAY($B6297,11)=7,$B6297-2,$B6297)))</f>
        <v/>
      </c>
      <c r="F6297" s="295"/>
      <c r="G6297" s="88" t="str">
        <f t="shared" si="393"/>
        <v/>
      </c>
      <c r="H6297" s="88" t="str">
        <f t="shared" si="394"/>
        <v/>
      </c>
    </row>
    <row r="6298" spans="2:8" ht="11.25" customHeight="1" x14ac:dyDescent="0.2">
      <c r="B6298" s="147"/>
      <c r="C6298" s="68"/>
      <c r="D6298" s="293" t="str">
        <f t="shared" si="392"/>
        <v/>
      </c>
      <c r="E6298" s="91" t="str">
        <f t="shared" si="395"/>
        <v/>
      </c>
      <c r="F6298" s="295"/>
      <c r="G6298" s="88" t="str">
        <f t="shared" si="393"/>
        <v/>
      </c>
      <c r="H6298" s="88" t="str">
        <f t="shared" si="394"/>
        <v/>
      </c>
    </row>
    <row r="6299" spans="2:8" ht="11.25" customHeight="1" x14ac:dyDescent="0.2">
      <c r="B6299" s="147"/>
      <c r="C6299" s="68"/>
      <c r="D6299" s="293" t="str">
        <f t="shared" si="392"/>
        <v/>
      </c>
      <c r="E6299" s="91" t="str">
        <f t="shared" si="395"/>
        <v/>
      </c>
      <c r="F6299" s="295"/>
      <c r="G6299" s="88" t="str">
        <f t="shared" si="393"/>
        <v/>
      </c>
      <c r="H6299" s="88" t="str">
        <f t="shared" si="394"/>
        <v/>
      </c>
    </row>
    <row r="6300" spans="2:8" ht="11.25" customHeight="1" x14ac:dyDescent="0.2">
      <c r="B6300" s="147"/>
      <c r="C6300" s="68"/>
      <c r="D6300" s="293" t="str">
        <f t="shared" si="392"/>
        <v/>
      </c>
      <c r="E6300" s="91" t="str">
        <f t="shared" si="395"/>
        <v/>
      </c>
      <c r="F6300" s="295"/>
      <c r="G6300" s="88" t="str">
        <f t="shared" si="393"/>
        <v/>
      </c>
      <c r="H6300" s="88" t="str">
        <f t="shared" si="394"/>
        <v/>
      </c>
    </row>
    <row r="6301" spans="2:8" ht="11.25" customHeight="1" x14ac:dyDescent="0.2">
      <c r="B6301" s="147"/>
      <c r="C6301" s="68"/>
      <c r="D6301" s="293" t="str">
        <f t="shared" si="392"/>
        <v/>
      </c>
      <c r="E6301" s="91" t="str">
        <f t="shared" si="395"/>
        <v/>
      </c>
      <c r="F6301" s="295"/>
      <c r="G6301" s="88" t="str">
        <f t="shared" si="393"/>
        <v/>
      </c>
      <c r="H6301" s="88" t="str">
        <f t="shared" si="394"/>
        <v/>
      </c>
    </row>
    <row r="6302" spans="2:8" ht="11.25" customHeight="1" x14ac:dyDescent="0.2">
      <c r="B6302" s="147"/>
      <c r="C6302" s="68"/>
      <c r="D6302" s="293" t="str">
        <f t="shared" si="392"/>
        <v/>
      </c>
      <c r="E6302" s="91" t="str">
        <f t="shared" si="395"/>
        <v/>
      </c>
      <c r="F6302" s="295"/>
      <c r="G6302" s="88" t="str">
        <f t="shared" si="393"/>
        <v/>
      </c>
      <c r="H6302" s="88" t="str">
        <f t="shared" si="394"/>
        <v/>
      </c>
    </row>
    <row r="6303" spans="2:8" ht="11.25" customHeight="1" x14ac:dyDescent="0.2">
      <c r="B6303" s="147"/>
      <c r="C6303" s="68"/>
      <c r="D6303" s="293" t="str">
        <f t="shared" si="392"/>
        <v/>
      </c>
      <c r="E6303" s="91" t="str">
        <f t="shared" si="395"/>
        <v/>
      </c>
      <c r="F6303" s="295"/>
      <c r="G6303" s="88" t="str">
        <f t="shared" si="393"/>
        <v/>
      </c>
      <c r="H6303" s="88" t="str">
        <f t="shared" si="394"/>
        <v/>
      </c>
    </row>
    <row r="6304" spans="2:8" ht="11.25" customHeight="1" x14ac:dyDescent="0.2">
      <c r="B6304" s="147"/>
      <c r="C6304" s="68"/>
      <c r="D6304" s="293" t="str">
        <f t="shared" si="392"/>
        <v/>
      </c>
      <c r="E6304" s="91" t="str">
        <f t="shared" si="395"/>
        <v/>
      </c>
      <c r="F6304" s="295"/>
      <c r="G6304" s="88" t="str">
        <f t="shared" si="393"/>
        <v/>
      </c>
      <c r="H6304" s="88" t="str">
        <f t="shared" si="394"/>
        <v/>
      </c>
    </row>
    <row r="6305" spans="2:8" ht="11.25" customHeight="1" x14ac:dyDescent="0.2">
      <c r="B6305" s="147"/>
      <c r="C6305" s="68"/>
      <c r="D6305" s="293" t="str">
        <f t="shared" si="392"/>
        <v/>
      </c>
      <c r="E6305" s="91" t="str">
        <f t="shared" si="395"/>
        <v/>
      </c>
      <c r="F6305" s="295"/>
      <c r="G6305" s="88" t="str">
        <f t="shared" si="393"/>
        <v/>
      </c>
      <c r="H6305" s="88" t="str">
        <f t="shared" si="394"/>
        <v/>
      </c>
    </row>
    <row r="6306" spans="2:8" ht="11.25" customHeight="1" x14ac:dyDescent="0.2">
      <c r="B6306" s="147"/>
      <c r="C6306" s="68"/>
      <c r="D6306" s="293" t="str">
        <f t="shared" si="392"/>
        <v/>
      </c>
      <c r="E6306" s="91" t="str">
        <f t="shared" si="395"/>
        <v/>
      </c>
      <c r="F6306" s="295"/>
      <c r="G6306" s="88" t="str">
        <f t="shared" si="393"/>
        <v/>
      </c>
      <c r="H6306" s="88" t="str">
        <f t="shared" si="394"/>
        <v/>
      </c>
    </row>
    <row r="6307" spans="2:8" ht="11.25" customHeight="1" x14ac:dyDescent="0.2">
      <c r="B6307" s="147"/>
      <c r="C6307" s="68"/>
      <c r="D6307" s="293" t="str">
        <f t="shared" si="392"/>
        <v/>
      </c>
      <c r="E6307" s="91" t="str">
        <f t="shared" si="395"/>
        <v/>
      </c>
      <c r="F6307" s="295"/>
      <c r="G6307" s="88" t="str">
        <f t="shared" si="393"/>
        <v/>
      </c>
      <c r="H6307" s="88" t="str">
        <f t="shared" si="394"/>
        <v/>
      </c>
    </row>
    <row r="6308" spans="2:8" ht="11.25" customHeight="1" x14ac:dyDescent="0.2">
      <c r="B6308" s="147"/>
      <c r="C6308" s="68"/>
      <c r="D6308" s="293" t="str">
        <f t="shared" si="392"/>
        <v/>
      </c>
      <c r="E6308" s="91" t="str">
        <f t="shared" si="395"/>
        <v/>
      </c>
      <c r="F6308" s="295"/>
      <c r="G6308" s="88" t="str">
        <f t="shared" si="393"/>
        <v/>
      </c>
      <c r="H6308" s="88" t="str">
        <f t="shared" si="394"/>
        <v/>
      </c>
    </row>
    <row r="6309" spans="2:8" ht="11.25" customHeight="1" x14ac:dyDescent="0.2">
      <c r="B6309" s="147"/>
      <c r="C6309" s="68"/>
      <c r="D6309" s="293" t="str">
        <f t="shared" si="392"/>
        <v/>
      </c>
      <c r="E6309" s="91" t="str">
        <f t="shared" si="395"/>
        <v/>
      </c>
      <c r="F6309" s="295"/>
      <c r="G6309" s="88" t="str">
        <f t="shared" si="393"/>
        <v/>
      </c>
      <c r="H6309" s="88" t="str">
        <f t="shared" si="394"/>
        <v/>
      </c>
    </row>
    <row r="6310" spans="2:8" ht="11.25" customHeight="1" x14ac:dyDescent="0.2">
      <c r="B6310" s="147"/>
      <c r="C6310" s="68"/>
      <c r="D6310" s="293" t="str">
        <f t="shared" si="392"/>
        <v/>
      </c>
      <c r="E6310" s="91" t="str">
        <f t="shared" si="395"/>
        <v/>
      </c>
      <c r="F6310" s="295"/>
      <c r="G6310" s="88" t="str">
        <f t="shared" si="393"/>
        <v/>
      </c>
      <c r="H6310" s="88" t="str">
        <f t="shared" si="394"/>
        <v/>
      </c>
    </row>
    <row r="6311" spans="2:8" ht="11.25" customHeight="1" x14ac:dyDescent="0.2">
      <c r="B6311" s="147"/>
      <c r="C6311" s="68"/>
      <c r="D6311" s="293" t="str">
        <f t="shared" si="392"/>
        <v/>
      </c>
      <c r="E6311" s="91" t="str">
        <f t="shared" si="395"/>
        <v/>
      </c>
      <c r="F6311" s="295"/>
      <c r="G6311" s="88" t="str">
        <f t="shared" si="393"/>
        <v/>
      </c>
      <c r="H6311" s="88" t="str">
        <f t="shared" si="394"/>
        <v/>
      </c>
    </row>
    <row r="6312" spans="2:8" ht="11.25" customHeight="1" x14ac:dyDescent="0.2">
      <c r="B6312" s="147"/>
      <c r="C6312" s="68"/>
      <c r="D6312" s="293" t="str">
        <f t="shared" si="392"/>
        <v/>
      </c>
      <c r="E6312" s="91" t="str">
        <f t="shared" si="395"/>
        <v/>
      </c>
      <c r="F6312" s="295"/>
      <c r="G6312" s="88" t="str">
        <f t="shared" si="393"/>
        <v/>
      </c>
      <c r="H6312" s="88" t="str">
        <f t="shared" si="394"/>
        <v/>
      </c>
    </row>
    <row r="6313" spans="2:8" ht="11.25" customHeight="1" x14ac:dyDescent="0.2">
      <c r="B6313" s="147"/>
      <c r="C6313" s="68"/>
      <c r="D6313" s="293" t="str">
        <f t="shared" si="392"/>
        <v/>
      </c>
      <c r="E6313" s="91" t="str">
        <f t="shared" si="395"/>
        <v/>
      </c>
      <c r="F6313" s="295"/>
      <c r="G6313" s="88" t="str">
        <f t="shared" si="393"/>
        <v/>
      </c>
      <c r="H6313" s="88" t="str">
        <f t="shared" si="394"/>
        <v/>
      </c>
    </row>
    <row r="6314" spans="2:8" ht="11.25" customHeight="1" x14ac:dyDescent="0.2">
      <c r="B6314" s="147"/>
      <c r="C6314" s="68"/>
      <c r="D6314" s="293" t="str">
        <f t="shared" si="392"/>
        <v/>
      </c>
      <c r="E6314" s="91" t="str">
        <f t="shared" si="395"/>
        <v/>
      </c>
      <c r="F6314" s="295"/>
      <c r="G6314" s="88" t="str">
        <f t="shared" si="393"/>
        <v/>
      </c>
      <c r="H6314" s="88" t="str">
        <f t="shared" si="394"/>
        <v/>
      </c>
    </row>
    <row r="6315" spans="2:8" ht="11.25" customHeight="1" x14ac:dyDescent="0.2">
      <c r="B6315" s="147"/>
      <c r="C6315" s="68"/>
      <c r="D6315" s="293" t="str">
        <f t="shared" si="392"/>
        <v/>
      </c>
      <c r="E6315" s="91" t="str">
        <f t="shared" si="395"/>
        <v/>
      </c>
      <c r="F6315" s="295"/>
      <c r="G6315" s="88" t="str">
        <f t="shared" si="393"/>
        <v/>
      </c>
      <c r="H6315" s="88" t="str">
        <f t="shared" si="394"/>
        <v/>
      </c>
    </row>
    <row r="6316" spans="2:8" ht="11.25" customHeight="1" x14ac:dyDescent="0.2">
      <c r="B6316" s="147"/>
      <c r="C6316" s="68"/>
      <c r="D6316" s="293" t="str">
        <f t="shared" si="392"/>
        <v/>
      </c>
      <c r="E6316" s="91" t="str">
        <f t="shared" si="395"/>
        <v/>
      </c>
      <c r="F6316" s="295"/>
      <c r="G6316" s="88" t="str">
        <f t="shared" si="393"/>
        <v/>
      </c>
      <c r="H6316" s="88" t="str">
        <f t="shared" si="394"/>
        <v/>
      </c>
    </row>
    <row r="6317" spans="2:8" ht="11.25" customHeight="1" x14ac:dyDescent="0.2">
      <c r="B6317" s="147"/>
      <c r="C6317" s="68"/>
      <c r="D6317" s="293" t="str">
        <f t="shared" si="392"/>
        <v/>
      </c>
      <c r="E6317" s="91" t="str">
        <f t="shared" si="395"/>
        <v/>
      </c>
      <c r="F6317" s="295"/>
      <c r="G6317" s="88" t="str">
        <f t="shared" si="393"/>
        <v/>
      </c>
      <c r="H6317" s="88" t="str">
        <f t="shared" si="394"/>
        <v/>
      </c>
    </row>
    <row r="6318" spans="2:8" ht="11.25" customHeight="1" x14ac:dyDescent="0.2">
      <c r="B6318" s="147"/>
      <c r="C6318" s="68"/>
      <c r="D6318" s="293" t="str">
        <f t="shared" si="392"/>
        <v/>
      </c>
      <c r="E6318" s="91" t="str">
        <f t="shared" si="395"/>
        <v/>
      </c>
      <c r="F6318" s="295"/>
      <c r="G6318" s="88" t="str">
        <f t="shared" si="393"/>
        <v/>
      </c>
      <c r="H6318" s="88" t="str">
        <f t="shared" si="394"/>
        <v/>
      </c>
    </row>
    <row r="6319" spans="2:8" ht="11.25" customHeight="1" x14ac:dyDescent="0.2">
      <c r="B6319" s="147"/>
      <c r="C6319" s="68"/>
      <c r="D6319" s="293" t="str">
        <f t="shared" si="392"/>
        <v/>
      </c>
      <c r="E6319" s="91" t="str">
        <f t="shared" si="395"/>
        <v/>
      </c>
      <c r="F6319" s="295"/>
      <c r="G6319" s="88" t="str">
        <f t="shared" si="393"/>
        <v/>
      </c>
      <c r="H6319" s="88" t="str">
        <f t="shared" si="394"/>
        <v/>
      </c>
    </row>
    <row r="6320" spans="2:8" ht="11.25" customHeight="1" x14ac:dyDescent="0.2">
      <c r="B6320" s="147"/>
      <c r="C6320" s="68"/>
      <c r="D6320" s="293" t="str">
        <f t="shared" si="392"/>
        <v/>
      </c>
      <c r="E6320" s="91" t="str">
        <f t="shared" si="395"/>
        <v/>
      </c>
      <c r="F6320" s="295"/>
      <c r="G6320" s="88" t="str">
        <f t="shared" si="393"/>
        <v/>
      </c>
      <c r="H6320" s="88" t="str">
        <f t="shared" si="394"/>
        <v/>
      </c>
    </row>
    <row r="6321" spans="2:8" ht="11.25" customHeight="1" x14ac:dyDescent="0.2">
      <c r="B6321" s="147"/>
      <c r="C6321" s="68"/>
      <c r="D6321" s="293" t="str">
        <f t="shared" si="392"/>
        <v/>
      </c>
      <c r="E6321" s="91" t="str">
        <f t="shared" si="395"/>
        <v/>
      </c>
      <c r="F6321" s="295"/>
      <c r="G6321" s="88" t="str">
        <f t="shared" si="393"/>
        <v/>
      </c>
      <c r="H6321" s="88" t="str">
        <f t="shared" si="394"/>
        <v/>
      </c>
    </row>
    <row r="6322" spans="2:8" ht="11.25" customHeight="1" x14ac:dyDescent="0.2">
      <c r="B6322" s="147"/>
      <c r="C6322" s="68"/>
      <c r="D6322" s="293" t="str">
        <f t="shared" si="392"/>
        <v/>
      </c>
      <c r="E6322" s="91" t="str">
        <f t="shared" si="395"/>
        <v/>
      </c>
      <c r="F6322" s="295"/>
      <c r="G6322" s="88" t="str">
        <f t="shared" si="393"/>
        <v/>
      </c>
      <c r="H6322" s="88" t="str">
        <f t="shared" si="394"/>
        <v/>
      </c>
    </row>
    <row r="6323" spans="2:8" ht="11.25" customHeight="1" x14ac:dyDescent="0.2">
      <c r="B6323" s="147"/>
      <c r="C6323" s="68"/>
      <c r="D6323" s="293" t="str">
        <f t="shared" si="392"/>
        <v/>
      </c>
      <c r="E6323" s="91" t="str">
        <f t="shared" si="395"/>
        <v/>
      </c>
      <c r="F6323" s="295"/>
      <c r="G6323" s="88" t="str">
        <f t="shared" si="393"/>
        <v/>
      </c>
      <c r="H6323" s="88" t="str">
        <f t="shared" si="394"/>
        <v/>
      </c>
    </row>
    <row r="6324" spans="2:8" ht="11.25" customHeight="1" x14ac:dyDescent="0.2">
      <c r="B6324" s="147"/>
      <c r="C6324" s="68"/>
      <c r="D6324" s="293" t="str">
        <f t="shared" si="392"/>
        <v/>
      </c>
      <c r="E6324" s="91" t="str">
        <f t="shared" si="395"/>
        <v/>
      </c>
      <c r="F6324" s="295"/>
      <c r="G6324" s="88" t="str">
        <f t="shared" si="393"/>
        <v/>
      </c>
      <c r="H6324" s="88" t="str">
        <f t="shared" si="394"/>
        <v/>
      </c>
    </row>
    <row r="6325" spans="2:8" ht="11.25" customHeight="1" x14ac:dyDescent="0.2">
      <c r="B6325" s="147"/>
      <c r="C6325" s="68"/>
      <c r="D6325" s="293" t="str">
        <f t="shared" si="392"/>
        <v/>
      </c>
      <c r="E6325" s="91" t="str">
        <f t="shared" si="395"/>
        <v/>
      </c>
      <c r="F6325" s="295"/>
      <c r="G6325" s="88" t="str">
        <f t="shared" si="393"/>
        <v/>
      </c>
      <c r="H6325" s="88" t="str">
        <f t="shared" si="394"/>
        <v/>
      </c>
    </row>
    <row r="6326" spans="2:8" ht="11.25" customHeight="1" x14ac:dyDescent="0.2">
      <c r="B6326" s="147"/>
      <c r="C6326" s="68"/>
      <c r="D6326" s="293" t="str">
        <f t="shared" si="392"/>
        <v/>
      </c>
      <c r="E6326" s="91" t="str">
        <f t="shared" si="395"/>
        <v/>
      </c>
      <c r="F6326" s="295"/>
      <c r="G6326" s="88" t="str">
        <f t="shared" si="393"/>
        <v/>
      </c>
      <c r="H6326" s="88" t="str">
        <f t="shared" si="394"/>
        <v/>
      </c>
    </row>
    <row r="6327" spans="2:8" ht="11.25" customHeight="1" x14ac:dyDescent="0.2">
      <c r="B6327" s="147"/>
      <c r="C6327" s="68"/>
      <c r="D6327" s="293" t="str">
        <f t="shared" si="392"/>
        <v/>
      </c>
      <c r="E6327" s="91" t="str">
        <f t="shared" si="395"/>
        <v/>
      </c>
      <c r="F6327" s="295"/>
      <c r="G6327" s="88" t="str">
        <f t="shared" si="393"/>
        <v/>
      </c>
      <c r="H6327" s="88" t="str">
        <f t="shared" si="394"/>
        <v/>
      </c>
    </row>
    <row r="6328" spans="2:8" ht="11.25" customHeight="1" x14ac:dyDescent="0.2">
      <c r="B6328" s="147"/>
      <c r="C6328" s="68"/>
      <c r="D6328" s="293" t="str">
        <f t="shared" si="392"/>
        <v/>
      </c>
      <c r="E6328" s="91" t="str">
        <f t="shared" si="395"/>
        <v/>
      </c>
      <c r="F6328" s="295"/>
      <c r="G6328" s="88" t="str">
        <f t="shared" si="393"/>
        <v/>
      </c>
      <c r="H6328" s="88" t="str">
        <f t="shared" si="394"/>
        <v/>
      </c>
    </row>
    <row r="6329" spans="2:8" ht="11.25" customHeight="1" x14ac:dyDescent="0.2">
      <c r="B6329" s="147"/>
      <c r="C6329" s="68"/>
      <c r="D6329" s="293" t="str">
        <f t="shared" si="392"/>
        <v/>
      </c>
      <c r="E6329" s="91" t="str">
        <f t="shared" si="395"/>
        <v/>
      </c>
      <c r="F6329" s="295"/>
      <c r="G6329" s="88" t="str">
        <f t="shared" si="393"/>
        <v/>
      </c>
      <c r="H6329" s="88" t="str">
        <f t="shared" si="394"/>
        <v/>
      </c>
    </row>
    <row r="6330" spans="2:8" ht="11.25" customHeight="1" x14ac:dyDescent="0.2">
      <c r="B6330" s="147"/>
      <c r="C6330" s="68"/>
      <c r="D6330" s="293" t="str">
        <f t="shared" si="392"/>
        <v/>
      </c>
      <c r="E6330" s="91" t="str">
        <f t="shared" si="395"/>
        <v/>
      </c>
      <c r="F6330" s="295"/>
      <c r="G6330" s="88" t="str">
        <f t="shared" si="393"/>
        <v/>
      </c>
      <c r="H6330" s="88" t="str">
        <f t="shared" si="394"/>
        <v/>
      </c>
    </row>
    <row r="6331" spans="2:8" ht="11.25" customHeight="1" x14ac:dyDescent="0.2">
      <c r="B6331" s="147"/>
      <c r="C6331" s="68"/>
      <c r="D6331" s="293" t="str">
        <f t="shared" si="392"/>
        <v/>
      </c>
      <c r="E6331" s="91" t="str">
        <f t="shared" si="395"/>
        <v/>
      </c>
      <c r="F6331" s="295"/>
      <c r="G6331" s="88" t="str">
        <f t="shared" si="393"/>
        <v/>
      </c>
      <c r="H6331" s="88" t="str">
        <f t="shared" si="394"/>
        <v/>
      </c>
    </row>
    <row r="6332" spans="2:8" ht="11.25" customHeight="1" x14ac:dyDescent="0.2">
      <c r="B6332" s="147"/>
      <c r="C6332" s="68"/>
      <c r="D6332" s="293" t="str">
        <f t="shared" si="392"/>
        <v/>
      </c>
      <c r="E6332" s="91" t="str">
        <f t="shared" si="395"/>
        <v/>
      </c>
      <c r="F6332" s="295"/>
      <c r="G6332" s="88" t="str">
        <f t="shared" si="393"/>
        <v/>
      </c>
      <c r="H6332" s="88" t="str">
        <f t="shared" si="394"/>
        <v/>
      </c>
    </row>
    <row r="6333" spans="2:8" ht="11.25" customHeight="1" x14ac:dyDescent="0.2">
      <c r="B6333" s="147"/>
      <c r="C6333" s="68"/>
      <c r="D6333" s="293" t="str">
        <f t="shared" si="392"/>
        <v/>
      </c>
      <c r="E6333" s="91" t="str">
        <f t="shared" si="395"/>
        <v/>
      </c>
      <c r="F6333" s="295"/>
      <c r="G6333" s="88" t="str">
        <f t="shared" si="393"/>
        <v/>
      </c>
      <c r="H6333" s="88" t="str">
        <f t="shared" si="394"/>
        <v/>
      </c>
    </row>
    <row r="6334" spans="2:8" ht="11.25" customHeight="1" x14ac:dyDescent="0.2">
      <c r="B6334" s="147"/>
      <c r="C6334" s="68"/>
      <c r="D6334" s="293" t="str">
        <f t="shared" si="392"/>
        <v/>
      </c>
      <c r="E6334" s="91" t="str">
        <f t="shared" si="395"/>
        <v/>
      </c>
      <c r="F6334" s="295"/>
      <c r="G6334" s="88" t="str">
        <f t="shared" si="393"/>
        <v/>
      </c>
      <c r="H6334" s="88" t="str">
        <f t="shared" si="394"/>
        <v/>
      </c>
    </row>
    <row r="6335" spans="2:8" ht="11.25" customHeight="1" x14ac:dyDescent="0.2">
      <c r="B6335" s="147"/>
      <c r="C6335" s="68"/>
      <c r="D6335" s="293" t="str">
        <f t="shared" si="392"/>
        <v/>
      </c>
      <c r="E6335" s="91" t="str">
        <f t="shared" si="395"/>
        <v/>
      </c>
      <c r="F6335" s="295"/>
      <c r="G6335" s="88" t="str">
        <f t="shared" si="393"/>
        <v/>
      </c>
      <c r="H6335" s="88" t="str">
        <f t="shared" si="394"/>
        <v/>
      </c>
    </row>
    <row r="6336" spans="2:8" ht="11.25" customHeight="1" x14ac:dyDescent="0.2">
      <c r="B6336" s="147"/>
      <c r="C6336" s="68"/>
      <c r="D6336" s="293" t="str">
        <f t="shared" si="392"/>
        <v/>
      </c>
      <c r="E6336" s="91" t="str">
        <f t="shared" si="395"/>
        <v/>
      </c>
      <c r="F6336" s="295"/>
      <c r="G6336" s="88" t="str">
        <f t="shared" si="393"/>
        <v/>
      </c>
      <c r="H6336" s="88" t="str">
        <f t="shared" si="394"/>
        <v/>
      </c>
    </row>
    <row r="6337" spans="2:8" ht="11.25" customHeight="1" x14ac:dyDescent="0.2">
      <c r="B6337" s="147"/>
      <c r="C6337" s="68"/>
      <c r="D6337" s="293" t="str">
        <f t="shared" si="392"/>
        <v/>
      </c>
      <c r="E6337" s="91" t="str">
        <f t="shared" si="395"/>
        <v/>
      </c>
      <c r="F6337" s="295"/>
      <c r="G6337" s="88" t="str">
        <f t="shared" si="393"/>
        <v/>
      </c>
      <c r="H6337" s="88" t="str">
        <f t="shared" si="394"/>
        <v/>
      </c>
    </row>
    <row r="6338" spans="2:8" ht="11.25" customHeight="1" x14ac:dyDescent="0.2">
      <c r="B6338" s="147"/>
      <c r="C6338" s="68"/>
      <c r="D6338" s="293" t="str">
        <f t="shared" si="392"/>
        <v/>
      </c>
      <c r="E6338" s="91" t="str">
        <f t="shared" si="395"/>
        <v/>
      </c>
      <c r="F6338" s="295"/>
      <c r="G6338" s="88" t="str">
        <f t="shared" si="393"/>
        <v/>
      </c>
      <c r="H6338" s="88" t="str">
        <f t="shared" si="394"/>
        <v/>
      </c>
    </row>
    <row r="6339" spans="2:8" ht="11.25" customHeight="1" x14ac:dyDescent="0.2">
      <c r="B6339" s="147"/>
      <c r="C6339" s="68"/>
      <c r="D6339" s="293" t="str">
        <f t="shared" si="392"/>
        <v/>
      </c>
      <c r="E6339" s="91" t="str">
        <f t="shared" si="395"/>
        <v/>
      </c>
      <c r="F6339" s="295"/>
      <c r="G6339" s="88" t="str">
        <f t="shared" si="393"/>
        <v/>
      </c>
      <c r="H6339" s="88" t="str">
        <f t="shared" si="394"/>
        <v/>
      </c>
    </row>
    <row r="6340" spans="2:8" ht="11.25" customHeight="1" x14ac:dyDescent="0.2">
      <c r="B6340" s="147"/>
      <c r="C6340" s="68"/>
      <c r="D6340" s="293" t="str">
        <f t="shared" si="392"/>
        <v/>
      </c>
      <c r="E6340" s="91" t="str">
        <f t="shared" si="395"/>
        <v/>
      </c>
      <c r="F6340" s="295"/>
      <c r="G6340" s="88" t="str">
        <f t="shared" si="393"/>
        <v/>
      </c>
      <c r="H6340" s="88" t="str">
        <f t="shared" si="394"/>
        <v/>
      </c>
    </row>
    <row r="6341" spans="2:8" ht="11.25" customHeight="1" x14ac:dyDescent="0.2">
      <c r="B6341" s="147"/>
      <c r="C6341" s="68"/>
      <c r="D6341" s="293" t="str">
        <f t="shared" si="392"/>
        <v/>
      </c>
      <c r="E6341" s="91" t="str">
        <f t="shared" si="395"/>
        <v/>
      </c>
      <c r="F6341" s="295"/>
      <c r="G6341" s="88" t="str">
        <f t="shared" si="393"/>
        <v/>
      </c>
      <c r="H6341" s="88" t="str">
        <f t="shared" si="394"/>
        <v/>
      </c>
    </row>
    <row r="6342" spans="2:8" ht="11.25" customHeight="1" x14ac:dyDescent="0.2">
      <c r="B6342" s="147"/>
      <c r="C6342" s="68"/>
      <c r="D6342" s="293" t="str">
        <f t="shared" si="392"/>
        <v/>
      </c>
      <c r="E6342" s="91" t="str">
        <f t="shared" si="395"/>
        <v/>
      </c>
      <c r="F6342" s="295"/>
      <c r="G6342" s="88" t="str">
        <f t="shared" si="393"/>
        <v/>
      </c>
      <c r="H6342" s="88" t="str">
        <f t="shared" si="394"/>
        <v/>
      </c>
    </row>
    <row r="6343" spans="2:8" ht="11.25" customHeight="1" x14ac:dyDescent="0.2">
      <c r="B6343" s="147"/>
      <c r="C6343" s="68"/>
      <c r="D6343" s="293" t="str">
        <f t="shared" si="392"/>
        <v/>
      </c>
      <c r="E6343" s="91" t="str">
        <f t="shared" si="395"/>
        <v/>
      </c>
      <c r="F6343" s="295"/>
      <c r="G6343" s="88" t="str">
        <f t="shared" si="393"/>
        <v/>
      </c>
      <c r="H6343" s="88" t="str">
        <f t="shared" si="394"/>
        <v/>
      </c>
    </row>
    <row r="6344" spans="2:8" ht="11.25" customHeight="1" x14ac:dyDescent="0.2">
      <c r="B6344" s="147"/>
      <c r="C6344" s="68"/>
      <c r="D6344" s="293" t="str">
        <f t="shared" si="392"/>
        <v/>
      </c>
      <c r="E6344" s="91" t="str">
        <f t="shared" si="395"/>
        <v/>
      </c>
      <c r="F6344" s="295"/>
      <c r="G6344" s="88" t="str">
        <f t="shared" si="393"/>
        <v/>
      </c>
      <c r="H6344" s="88" t="str">
        <f t="shared" si="394"/>
        <v/>
      </c>
    </row>
    <row r="6345" spans="2:8" ht="11.25" customHeight="1" x14ac:dyDescent="0.2">
      <c r="B6345" s="147"/>
      <c r="C6345" s="68"/>
      <c r="D6345" s="293" t="str">
        <f t="shared" si="392"/>
        <v/>
      </c>
      <c r="E6345" s="91" t="str">
        <f t="shared" si="395"/>
        <v/>
      </c>
      <c r="F6345" s="295"/>
      <c r="G6345" s="88" t="str">
        <f t="shared" si="393"/>
        <v/>
      </c>
      <c r="H6345" s="88" t="str">
        <f t="shared" si="394"/>
        <v/>
      </c>
    </row>
    <row r="6346" spans="2:8" ht="11.25" customHeight="1" x14ac:dyDescent="0.2">
      <c r="B6346" s="147"/>
      <c r="C6346" s="68"/>
      <c r="D6346" s="293" t="str">
        <f t="shared" si="392"/>
        <v/>
      </c>
      <c r="E6346" s="91" t="str">
        <f t="shared" si="395"/>
        <v/>
      </c>
      <c r="F6346" s="295"/>
      <c r="G6346" s="88" t="str">
        <f t="shared" si="393"/>
        <v/>
      </c>
      <c r="H6346" s="88" t="str">
        <f t="shared" si="394"/>
        <v/>
      </c>
    </row>
    <row r="6347" spans="2:8" ht="11.25" customHeight="1" x14ac:dyDescent="0.2">
      <c r="B6347" s="147"/>
      <c r="C6347" s="68"/>
      <c r="D6347" s="293" t="str">
        <f t="shared" si="392"/>
        <v/>
      </c>
      <c r="E6347" s="91" t="str">
        <f t="shared" si="395"/>
        <v/>
      </c>
      <c r="F6347" s="295"/>
      <c r="G6347" s="88" t="str">
        <f t="shared" si="393"/>
        <v/>
      </c>
      <c r="H6347" s="88" t="str">
        <f t="shared" si="394"/>
        <v/>
      </c>
    </row>
    <row r="6348" spans="2:8" ht="11.25" customHeight="1" x14ac:dyDescent="0.2">
      <c r="B6348" s="147"/>
      <c r="C6348" s="68"/>
      <c r="D6348" s="293" t="str">
        <f t="shared" si="392"/>
        <v/>
      </c>
      <c r="E6348" s="91" t="str">
        <f t="shared" si="395"/>
        <v/>
      </c>
      <c r="F6348" s="295"/>
      <c r="G6348" s="88" t="str">
        <f t="shared" si="393"/>
        <v/>
      </c>
      <c r="H6348" s="88" t="str">
        <f t="shared" si="394"/>
        <v/>
      </c>
    </row>
    <row r="6349" spans="2:8" ht="11.25" customHeight="1" x14ac:dyDescent="0.2">
      <c r="B6349" s="147"/>
      <c r="C6349" s="68"/>
      <c r="D6349" s="293" t="str">
        <f t="shared" si="392"/>
        <v/>
      </c>
      <c r="E6349" s="91" t="str">
        <f t="shared" si="395"/>
        <v/>
      </c>
      <c r="F6349" s="295"/>
      <c r="G6349" s="88" t="str">
        <f t="shared" si="393"/>
        <v/>
      </c>
      <c r="H6349" s="88" t="str">
        <f t="shared" si="394"/>
        <v/>
      </c>
    </row>
    <row r="6350" spans="2:8" ht="11.25" customHeight="1" x14ac:dyDescent="0.2">
      <c r="B6350" s="147"/>
      <c r="C6350" s="68"/>
      <c r="D6350" s="293" t="str">
        <f t="shared" si="392"/>
        <v/>
      </c>
      <c r="E6350" s="91" t="str">
        <f t="shared" si="395"/>
        <v/>
      </c>
      <c r="F6350" s="295"/>
      <c r="G6350" s="88" t="str">
        <f t="shared" si="393"/>
        <v/>
      </c>
      <c r="H6350" s="88" t="str">
        <f t="shared" si="394"/>
        <v/>
      </c>
    </row>
    <row r="6351" spans="2:8" ht="11.25" customHeight="1" x14ac:dyDescent="0.2">
      <c r="B6351" s="147"/>
      <c r="C6351" s="68"/>
      <c r="D6351" s="293" t="str">
        <f t="shared" si="392"/>
        <v/>
      </c>
      <c r="E6351" s="91" t="str">
        <f t="shared" si="395"/>
        <v/>
      </c>
      <c r="F6351" s="295"/>
      <c r="G6351" s="88" t="str">
        <f t="shared" si="393"/>
        <v/>
      </c>
      <c r="H6351" s="88" t="str">
        <f t="shared" si="394"/>
        <v/>
      </c>
    </row>
    <row r="6352" spans="2:8" ht="11.25" customHeight="1" x14ac:dyDescent="0.2">
      <c r="B6352" s="147"/>
      <c r="C6352" s="68"/>
      <c r="D6352" s="293" t="str">
        <f t="shared" si="392"/>
        <v/>
      </c>
      <c r="E6352" s="91" t="str">
        <f t="shared" si="395"/>
        <v/>
      </c>
      <c r="F6352" s="295"/>
      <c r="G6352" s="88" t="str">
        <f t="shared" si="393"/>
        <v/>
      </c>
      <c r="H6352" s="88" t="str">
        <f t="shared" si="394"/>
        <v/>
      </c>
    </row>
    <row r="6353" spans="2:8" ht="11.25" customHeight="1" x14ac:dyDescent="0.2">
      <c r="B6353" s="147"/>
      <c r="C6353" s="68"/>
      <c r="D6353" s="293" t="str">
        <f t="shared" si="392"/>
        <v/>
      </c>
      <c r="E6353" s="91" t="str">
        <f t="shared" si="395"/>
        <v/>
      </c>
      <c r="F6353" s="295"/>
      <c r="G6353" s="88" t="str">
        <f t="shared" si="393"/>
        <v/>
      </c>
      <c r="H6353" s="88" t="str">
        <f t="shared" si="394"/>
        <v/>
      </c>
    </row>
    <row r="6354" spans="2:8" ht="11.25" customHeight="1" x14ac:dyDescent="0.2">
      <c r="B6354" s="147"/>
      <c r="C6354" s="68"/>
      <c r="D6354" s="293" t="str">
        <f t="shared" si="392"/>
        <v/>
      </c>
      <c r="E6354" s="91" t="str">
        <f t="shared" si="395"/>
        <v/>
      </c>
      <c r="F6354" s="295"/>
      <c r="G6354" s="88" t="str">
        <f t="shared" si="393"/>
        <v/>
      </c>
      <c r="H6354" s="88" t="str">
        <f t="shared" si="394"/>
        <v/>
      </c>
    </row>
    <row r="6355" spans="2:8" ht="11.25" customHeight="1" x14ac:dyDescent="0.2">
      <c r="B6355" s="147"/>
      <c r="C6355" s="68"/>
      <c r="D6355" s="293" t="str">
        <f t="shared" si="392"/>
        <v/>
      </c>
      <c r="E6355" s="91" t="str">
        <f t="shared" si="395"/>
        <v/>
      </c>
      <c r="F6355" s="295"/>
      <c r="G6355" s="88" t="str">
        <f t="shared" si="393"/>
        <v/>
      </c>
      <c r="H6355" s="88" t="str">
        <f t="shared" si="394"/>
        <v/>
      </c>
    </row>
    <row r="6356" spans="2:8" ht="11.25" customHeight="1" x14ac:dyDescent="0.2">
      <c r="B6356" s="147"/>
      <c r="C6356" s="68"/>
      <c r="D6356" s="293" t="str">
        <f t="shared" si="392"/>
        <v/>
      </c>
      <c r="E6356" s="91" t="str">
        <f t="shared" si="395"/>
        <v/>
      </c>
      <c r="F6356" s="295"/>
      <c r="G6356" s="88" t="str">
        <f t="shared" si="393"/>
        <v/>
      </c>
      <c r="H6356" s="88" t="str">
        <f t="shared" si="394"/>
        <v/>
      </c>
    </row>
    <row r="6357" spans="2:8" ht="11.25" customHeight="1" x14ac:dyDescent="0.2">
      <c r="B6357" s="147"/>
      <c r="C6357" s="68"/>
      <c r="D6357" s="293" t="str">
        <f t="shared" si="392"/>
        <v/>
      </c>
      <c r="E6357" s="91" t="str">
        <f t="shared" si="395"/>
        <v/>
      </c>
      <c r="F6357" s="295"/>
      <c r="G6357" s="88" t="str">
        <f t="shared" si="393"/>
        <v/>
      </c>
      <c r="H6357" s="88" t="str">
        <f t="shared" si="394"/>
        <v/>
      </c>
    </row>
    <row r="6358" spans="2:8" ht="11.25" customHeight="1" x14ac:dyDescent="0.2">
      <c r="B6358" s="147"/>
      <c r="C6358" s="68"/>
      <c r="D6358" s="293" t="str">
        <f t="shared" si="392"/>
        <v/>
      </c>
      <c r="E6358" s="91" t="str">
        <f t="shared" si="395"/>
        <v/>
      </c>
      <c r="F6358" s="295"/>
      <c r="G6358" s="88" t="str">
        <f t="shared" si="393"/>
        <v/>
      </c>
      <c r="H6358" s="88" t="str">
        <f t="shared" si="394"/>
        <v/>
      </c>
    </row>
    <row r="6359" spans="2:8" ht="11.25" customHeight="1" x14ac:dyDescent="0.2">
      <c r="B6359" s="147"/>
      <c r="C6359" s="68"/>
      <c r="D6359" s="293" t="str">
        <f t="shared" si="392"/>
        <v/>
      </c>
      <c r="E6359" s="91" t="str">
        <f t="shared" si="395"/>
        <v/>
      </c>
      <c r="F6359" s="295"/>
      <c r="G6359" s="88" t="str">
        <f t="shared" si="393"/>
        <v/>
      </c>
      <c r="H6359" s="88" t="str">
        <f t="shared" si="394"/>
        <v/>
      </c>
    </row>
    <row r="6360" spans="2:8" ht="11.25" customHeight="1" x14ac:dyDescent="0.2">
      <c r="B6360" s="147"/>
      <c r="C6360" s="68"/>
      <c r="D6360" s="293" t="str">
        <f t="shared" ref="D6360:D6423" si="396">IF($B6360="","","SP_LASTSALEPRICE")</f>
        <v/>
      </c>
      <c r="E6360" s="91" t="str">
        <f t="shared" si="395"/>
        <v/>
      </c>
      <c r="F6360" s="295"/>
      <c r="G6360" s="88" t="str">
        <f t="shared" ref="G6360:G6423" si="397">IF(OR($C6360="",$C6361=""),"",IFERROR((C6360/C6361-1)*100,0))</f>
        <v/>
      </c>
      <c r="H6360" s="88" t="str">
        <f t="shared" ref="H6360:H6423" si="398">IF(OR($F6360="",$F6361=""),"",IFERROR((F6360/F6361-1)*100,0))</f>
        <v/>
      </c>
    </row>
    <row r="6361" spans="2:8" ht="11.25" customHeight="1" x14ac:dyDescent="0.2">
      <c r="B6361" s="147"/>
      <c r="C6361" s="68"/>
      <c r="D6361" s="293" t="str">
        <f t="shared" si="396"/>
        <v/>
      </c>
      <c r="E6361" s="91" t="str">
        <f t="shared" ref="E6361:E6424" si="399">IF($B6361="","",IF(WEEKDAY($B6361,11)=6,$B6361-1,IF(WEEKDAY($B6361,11)=7,$B6361-2,$B6361)))</f>
        <v/>
      </c>
      <c r="F6361" s="295"/>
      <c r="G6361" s="88" t="str">
        <f t="shared" si="397"/>
        <v/>
      </c>
      <c r="H6361" s="88" t="str">
        <f t="shared" si="398"/>
        <v/>
      </c>
    </row>
    <row r="6362" spans="2:8" ht="11.25" customHeight="1" x14ac:dyDescent="0.2">
      <c r="B6362" s="147"/>
      <c r="C6362" s="68"/>
      <c r="D6362" s="293" t="str">
        <f t="shared" si="396"/>
        <v/>
      </c>
      <c r="E6362" s="91" t="str">
        <f t="shared" si="399"/>
        <v/>
      </c>
      <c r="F6362" s="295"/>
      <c r="G6362" s="88" t="str">
        <f t="shared" si="397"/>
        <v/>
      </c>
      <c r="H6362" s="88" t="str">
        <f t="shared" si="398"/>
        <v/>
      </c>
    </row>
    <row r="6363" spans="2:8" ht="11.25" customHeight="1" x14ac:dyDescent="0.2">
      <c r="B6363" s="147"/>
      <c r="C6363" s="68"/>
      <c r="D6363" s="293" t="str">
        <f t="shared" si="396"/>
        <v/>
      </c>
      <c r="E6363" s="91" t="str">
        <f t="shared" si="399"/>
        <v/>
      </c>
      <c r="F6363" s="295"/>
      <c r="G6363" s="88" t="str">
        <f t="shared" si="397"/>
        <v/>
      </c>
      <c r="H6363" s="88" t="str">
        <f t="shared" si="398"/>
        <v/>
      </c>
    </row>
    <row r="6364" spans="2:8" ht="11.25" customHeight="1" x14ac:dyDescent="0.2">
      <c r="B6364" s="147"/>
      <c r="C6364" s="68"/>
      <c r="D6364" s="293" t="str">
        <f t="shared" si="396"/>
        <v/>
      </c>
      <c r="E6364" s="91" t="str">
        <f t="shared" si="399"/>
        <v/>
      </c>
      <c r="F6364" s="295"/>
      <c r="G6364" s="88" t="str">
        <f t="shared" si="397"/>
        <v/>
      </c>
      <c r="H6364" s="88" t="str">
        <f t="shared" si="398"/>
        <v/>
      </c>
    </row>
    <row r="6365" spans="2:8" ht="11.25" customHeight="1" x14ac:dyDescent="0.2">
      <c r="B6365" s="147"/>
      <c r="C6365" s="68"/>
      <c r="D6365" s="293" t="str">
        <f t="shared" si="396"/>
        <v/>
      </c>
      <c r="E6365" s="91" t="str">
        <f t="shared" si="399"/>
        <v/>
      </c>
      <c r="F6365" s="295"/>
      <c r="G6365" s="88" t="str">
        <f t="shared" si="397"/>
        <v/>
      </c>
      <c r="H6365" s="88" t="str">
        <f t="shared" si="398"/>
        <v/>
      </c>
    </row>
    <row r="6366" spans="2:8" ht="11.25" customHeight="1" x14ac:dyDescent="0.2">
      <c r="B6366" s="147"/>
      <c r="C6366" s="68"/>
      <c r="D6366" s="293" t="str">
        <f t="shared" si="396"/>
        <v/>
      </c>
      <c r="E6366" s="91" t="str">
        <f t="shared" si="399"/>
        <v/>
      </c>
      <c r="F6366" s="295"/>
      <c r="G6366" s="88" t="str">
        <f t="shared" si="397"/>
        <v/>
      </c>
      <c r="H6366" s="88" t="str">
        <f t="shared" si="398"/>
        <v/>
      </c>
    </row>
    <row r="6367" spans="2:8" ht="11.25" customHeight="1" x14ac:dyDescent="0.2">
      <c r="B6367" s="147"/>
      <c r="C6367" s="68"/>
      <c r="D6367" s="293" t="str">
        <f t="shared" si="396"/>
        <v/>
      </c>
      <c r="E6367" s="91" t="str">
        <f t="shared" si="399"/>
        <v/>
      </c>
      <c r="F6367" s="295"/>
      <c r="G6367" s="88" t="str">
        <f t="shared" si="397"/>
        <v/>
      </c>
      <c r="H6367" s="88" t="str">
        <f t="shared" si="398"/>
        <v/>
      </c>
    </row>
    <row r="6368" spans="2:8" ht="11.25" customHeight="1" x14ac:dyDescent="0.2">
      <c r="B6368" s="147"/>
      <c r="C6368" s="68"/>
      <c r="D6368" s="293" t="str">
        <f t="shared" si="396"/>
        <v/>
      </c>
      <c r="E6368" s="91" t="str">
        <f t="shared" si="399"/>
        <v/>
      </c>
      <c r="F6368" s="295"/>
      <c r="G6368" s="88" t="str">
        <f t="shared" si="397"/>
        <v/>
      </c>
      <c r="H6368" s="88" t="str">
        <f t="shared" si="398"/>
        <v/>
      </c>
    </row>
    <row r="6369" spans="2:8" ht="11.25" customHeight="1" x14ac:dyDescent="0.2">
      <c r="B6369" s="147"/>
      <c r="C6369" s="68"/>
      <c r="D6369" s="293" t="str">
        <f t="shared" si="396"/>
        <v/>
      </c>
      <c r="E6369" s="91" t="str">
        <f t="shared" si="399"/>
        <v/>
      </c>
      <c r="F6369" s="295"/>
      <c r="G6369" s="88" t="str">
        <f t="shared" si="397"/>
        <v/>
      </c>
      <c r="H6369" s="88" t="str">
        <f t="shared" si="398"/>
        <v/>
      </c>
    </row>
    <row r="6370" spans="2:8" ht="11.25" customHeight="1" x14ac:dyDescent="0.2">
      <c r="B6370" s="147"/>
      <c r="C6370" s="68"/>
      <c r="D6370" s="293" t="str">
        <f t="shared" si="396"/>
        <v/>
      </c>
      <c r="E6370" s="91" t="str">
        <f t="shared" si="399"/>
        <v/>
      </c>
      <c r="F6370" s="295"/>
      <c r="G6370" s="88" t="str">
        <f t="shared" si="397"/>
        <v/>
      </c>
      <c r="H6370" s="88" t="str">
        <f t="shared" si="398"/>
        <v/>
      </c>
    </row>
    <row r="6371" spans="2:8" ht="11.25" customHeight="1" x14ac:dyDescent="0.2">
      <c r="B6371" s="147"/>
      <c r="C6371" s="68"/>
      <c r="D6371" s="293" t="str">
        <f t="shared" si="396"/>
        <v/>
      </c>
      <c r="E6371" s="91" t="str">
        <f t="shared" si="399"/>
        <v/>
      </c>
      <c r="F6371" s="295"/>
      <c r="G6371" s="88" t="str">
        <f t="shared" si="397"/>
        <v/>
      </c>
      <c r="H6371" s="88" t="str">
        <f t="shared" si="398"/>
        <v/>
      </c>
    </row>
    <row r="6372" spans="2:8" ht="11.25" customHeight="1" x14ac:dyDescent="0.2">
      <c r="B6372" s="147"/>
      <c r="C6372" s="68"/>
      <c r="D6372" s="293" t="str">
        <f t="shared" si="396"/>
        <v/>
      </c>
      <c r="E6372" s="91" t="str">
        <f t="shared" si="399"/>
        <v/>
      </c>
      <c r="F6372" s="295"/>
      <c r="G6372" s="88" t="str">
        <f t="shared" si="397"/>
        <v/>
      </c>
      <c r="H6372" s="88" t="str">
        <f t="shared" si="398"/>
        <v/>
      </c>
    </row>
    <row r="6373" spans="2:8" ht="11.25" customHeight="1" x14ac:dyDescent="0.2">
      <c r="B6373" s="147"/>
      <c r="C6373" s="68"/>
      <c r="D6373" s="293" t="str">
        <f t="shared" si="396"/>
        <v/>
      </c>
      <c r="E6373" s="91" t="str">
        <f t="shared" si="399"/>
        <v/>
      </c>
      <c r="F6373" s="295"/>
      <c r="G6373" s="88" t="str">
        <f t="shared" si="397"/>
        <v/>
      </c>
      <c r="H6373" s="88" t="str">
        <f t="shared" si="398"/>
        <v/>
      </c>
    </row>
    <row r="6374" spans="2:8" ht="11.25" customHeight="1" x14ac:dyDescent="0.2">
      <c r="B6374" s="147"/>
      <c r="C6374" s="68"/>
      <c r="D6374" s="293" t="str">
        <f t="shared" si="396"/>
        <v/>
      </c>
      <c r="E6374" s="91" t="str">
        <f t="shared" si="399"/>
        <v/>
      </c>
      <c r="F6374" s="295"/>
      <c r="G6374" s="88" t="str">
        <f t="shared" si="397"/>
        <v/>
      </c>
      <c r="H6374" s="88" t="str">
        <f t="shared" si="398"/>
        <v/>
      </c>
    </row>
    <row r="6375" spans="2:8" ht="11.25" customHeight="1" x14ac:dyDescent="0.2">
      <c r="B6375" s="147"/>
      <c r="C6375" s="68"/>
      <c r="D6375" s="293" t="str">
        <f t="shared" si="396"/>
        <v/>
      </c>
      <c r="E6375" s="91" t="str">
        <f t="shared" si="399"/>
        <v/>
      </c>
      <c r="F6375" s="295"/>
      <c r="G6375" s="88" t="str">
        <f t="shared" si="397"/>
        <v/>
      </c>
      <c r="H6375" s="88" t="str">
        <f t="shared" si="398"/>
        <v/>
      </c>
    </row>
    <row r="6376" spans="2:8" ht="11.25" customHeight="1" x14ac:dyDescent="0.2">
      <c r="B6376" s="147"/>
      <c r="C6376" s="68"/>
      <c r="D6376" s="293" t="str">
        <f t="shared" si="396"/>
        <v/>
      </c>
      <c r="E6376" s="91" t="str">
        <f t="shared" si="399"/>
        <v/>
      </c>
      <c r="F6376" s="295"/>
      <c r="G6376" s="88" t="str">
        <f t="shared" si="397"/>
        <v/>
      </c>
      <c r="H6376" s="88" t="str">
        <f t="shared" si="398"/>
        <v/>
      </c>
    </row>
    <row r="6377" spans="2:8" ht="11.25" customHeight="1" x14ac:dyDescent="0.2">
      <c r="B6377" s="147"/>
      <c r="C6377" s="68"/>
      <c r="D6377" s="293" t="str">
        <f t="shared" si="396"/>
        <v/>
      </c>
      <c r="E6377" s="91" t="str">
        <f t="shared" si="399"/>
        <v/>
      </c>
      <c r="F6377" s="295"/>
      <c r="G6377" s="88" t="str">
        <f t="shared" si="397"/>
        <v/>
      </c>
      <c r="H6377" s="88" t="str">
        <f t="shared" si="398"/>
        <v/>
      </c>
    </row>
    <row r="6378" spans="2:8" ht="11.25" customHeight="1" x14ac:dyDescent="0.2">
      <c r="B6378" s="147"/>
      <c r="C6378" s="68"/>
      <c r="D6378" s="293" t="str">
        <f t="shared" si="396"/>
        <v/>
      </c>
      <c r="E6378" s="91" t="str">
        <f t="shared" si="399"/>
        <v/>
      </c>
      <c r="F6378" s="295"/>
      <c r="G6378" s="88" t="str">
        <f t="shared" si="397"/>
        <v/>
      </c>
      <c r="H6378" s="88" t="str">
        <f t="shared" si="398"/>
        <v/>
      </c>
    </row>
    <row r="6379" spans="2:8" ht="11.25" customHeight="1" x14ac:dyDescent="0.2">
      <c r="B6379" s="147"/>
      <c r="C6379" s="68"/>
      <c r="D6379" s="293" t="str">
        <f t="shared" si="396"/>
        <v/>
      </c>
      <c r="E6379" s="91" t="str">
        <f t="shared" si="399"/>
        <v/>
      </c>
      <c r="F6379" s="295"/>
      <c r="G6379" s="88" t="str">
        <f t="shared" si="397"/>
        <v/>
      </c>
      <c r="H6379" s="88" t="str">
        <f t="shared" si="398"/>
        <v/>
      </c>
    </row>
    <row r="6380" spans="2:8" ht="11.25" customHeight="1" x14ac:dyDescent="0.2">
      <c r="B6380" s="147"/>
      <c r="C6380" s="68"/>
      <c r="D6380" s="293" t="str">
        <f t="shared" si="396"/>
        <v/>
      </c>
      <c r="E6380" s="91" t="str">
        <f t="shared" si="399"/>
        <v/>
      </c>
      <c r="F6380" s="295"/>
      <c r="G6380" s="88" t="str">
        <f t="shared" si="397"/>
        <v/>
      </c>
      <c r="H6380" s="88" t="str">
        <f t="shared" si="398"/>
        <v/>
      </c>
    </row>
    <row r="6381" spans="2:8" ht="11.25" customHeight="1" x14ac:dyDescent="0.2">
      <c r="B6381" s="147"/>
      <c r="C6381" s="68"/>
      <c r="D6381" s="293" t="str">
        <f t="shared" si="396"/>
        <v/>
      </c>
      <c r="E6381" s="91" t="str">
        <f t="shared" si="399"/>
        <v/>
      </c>
      <c r="F6381" s="295"/>
      <c r="G6381" s="88" t="str">
        <f t="shared" si="397"/>
        <v/>
      </c>
      <c r="H6381" s="88" t="str">
        <f t="shared" si="398"/>
        <v/>
      </c>
    </row>
    <row r="6382" spans="2:8" ht="11.25" customHeight="1" x14ac:dyDescent="0.2">
      <c r="B6382" s="147"/>
      <c r="C6382" s="68"/>
      <c r="D6382" s="293" t="str">
        <f t="shared" si="396"/>
        <v/>
      </c>
      <c r="E6382" s="91" t="str">
        <f t="shared" si="399"/>
        <v/>
      </c>
      <c r="F6382" s="295"/>
      <c r="G6382" s="88" t="str">
        <f t="shared" si="397"/>
        <v/>
      </c>
      <c r="H6382" s="88" t="str">
        <f t="shared" si="398"/>
        <v/>
      </c>
    </row>
    <row r="6383" spans="2:8" ht="11.25" customHeight="1" x14ac:dyDescent="0.2">
      <c r="B6383" s="147"/>
      <c r="C6383" s="68"/>
      <c r="D6383" s="293" t="str">
        <f t="shared" si="396"/>
        <v/>
      </c>
      <c r="E6383" s="91" t="str">
        <f t="shared" si="399"/>
        <v/>
      </c>
      <c r="F6383" s="295"/>
      <c r="G6383" s="88" t="str">
        <f t="shared" si="397"/>
        <v/>
      </c>
      <c r="H6383" s="88" t="str">
        <f t="shared" si="398"/>
        <v/>
      </c>
    </row>
    <row r="6384" spans="2:8" ht="11.25" customHeight="1" x14ac:dyDescent="0.2">
      <c r="B6384" s="147"/>
      <c r="C6384" s="68"/>
      <c r="D6384" s="293" t="str">
        <f t="shared" si="396"/>
        <v/>
      </c>
      <c r="E6384" s="91" t="str">
        <f t="shared" si="399"/>
        <v/>
      </c>
      <c r="F6384" s="295"/>
      <c r="G6384" s="88" t="str">
        <f t="shared" si="397"/>
        <v/>
      </c>
      <c r="H6384" s="88" t="str">
        <f t="shared" si="398"/>
        <v/>
      </c>
    </row>
    <row r="6385" spans="2:8" ht="11.25" customHeight="1" x14ac:dyDescent="0.2">
      <c r="B6385" s="147"/>
      <c r="C6385" s="68"/>
      <c r="D6385" s="293" t="str">
        <f t="shared" si="396"/>
        <v/>
      </c>
      <c r="E6385" s="91" t="str">
        <f t="shared" si="399"/>
        <v/>
      </c>
      <c r="F6385" s="295"/>
      <c r="G6385" s="88" t="str">
        <f t="shared" si="397"/>
        <v/>
      </c>
      <c r="H6385" s="88" t="str">
        <f t="shared" si="398"/>
        <v/>
      </c>
    </row>
    <row r="6386" spans="2:8" ht="11.25" customHeight="1" x14ac:dyDescent="0.2">
      <c r="B6386" s="147"/>
      <c r="C6386" s="68"/>
      <c r="D6386" s="293" t="str">
        <f t="shared" si="396"/>
        <v/>
      </c>
      <c r="E6386" s="91" t="str">
        <f t="shared" si="399"/>
        <v/>
      </c>
      <c r="F6386" s="295"/>
      <c r="G6386" s="88" t="str">
        <f t="shared" si="397"/>
        <v/>
      </c>
      <c r="H6386" s="88" t="str">
        <f t="shared" si="398"/>
        <v/>
      </c>
    </row>
    <row r="6387" spans="2:8" ht="11.25" customHeight="1" x14ac:dyDescent="0.2">
      <c r="B6387" s="147"/>
      <c r="C6387" s="68"/>
      <c r="D6387" s="293" t="str">
        <f t="shared" si="396"/>
        <v/>
      </c>
      <c r="E6387" s="91" t="str">
        <f t="shared" si="399"/>
        <v/>
      </c>
      <c r="F6387" s="295"/>
      <c r="G6387" s="88" t="str">
        <f t="shared" si="397"/>
        <v/>
      </c>
      <c r="H6387" s="88" t="str">
        <f t="shared" si="398"/>
        <v/>
      </c>
    </row>
    <row r="6388" spans="2:8" ht="11.25" customHeight="1" x14ac:dyDescent="0.2">
      <c r="B6388" s="147"/>
      <c r="C6388" s="68"/>
      <c r="D6388" s="293" t="str">
        <f t="shared" si="396"/>
        <v/>
      </c>
      <c r="E6388" s="91" t="str">
        <f t="shared" si="399"/>
        <v/>
      </c>
      <c r="F6388" s="295"/>
      <c r="G6388" s="88" t="str">
        <f t="shared" si="397"/>
        <v/>
      </c>
      <c r="H6388" s="88" t="str">
        <f t="shared" si="398"/>
        <v/>
      </c>
    </row>
    <row r="6389" spans="2:8" ht="11.25" customHeight="1" x14ac:dyDescent="0.2">
      <c r="B6389" s="147"/>
      <c r="C6389" s="68"/>
      <c r="D6389" s="293" t="str">
        <f t="shared" si="396"/>
        <v/>
      </c>
      <c r="E6389" s="91" t="str">
        <f t="shared" si="399"/>
        <v/>
      </c>
      <c r="F6389" s="295"/>
      <c r="G6389" s="88" t="str">
        <f t="shared" si="397"/>
        <v/>
      </c>
      <c r="H6389" s="88" t="str">
        <f t="shared" si="398"/>
        <v/>
      </c>
    </row>
    <row r="6390" spans="2:8" ht="11.25" customHeight="1" x14ac:dyDescent="0.2">
      <c r="B6390" s="147"/>
      <c r="C6390" s="68"/>
      <c r="D6390" s="293" t="str">
        <f t="shared" si="396"/>
        <v/>
      </c>
      <c r="E6390" s="91" t="str">
        <f t="shared" si="399"/>
        <v/>
      </c>
      <c r="F6390" s="295"/>
      <c r="G6390" s="88" t="str">
        <f t="shared" si="397"/>
        <v/>
      </c>
      <c r="H6390" s="88" t="str">
        <f t="shared" si="398"/>
        <v/>
      </c>
    </row>
    <row r="6391" spans="2:8" ht="11.25" customHeight="1" x14ac:dyDescent="0.2">
      <c r="B6391" s="147"/>
      <c r="C6391" s="68"/>
      <c r="D6391" s="293" t="str">
        <f t="shared" si="396"/>
        <v/>
      </c>
      <c r="E6391" s="91" t="str">
        <f t="shared" si="399"/>
        <v/>
      </c>
      <c r="F6391" s="295"/>
      <c r="G6391" s="88" t="str">
        <f t="shared" si="397"/>
        <v/>
      </c>
      <c r="H6391" s="88" t="str">
        <f t="shared" si="398"/>
        <v/>
      </c>
    </row>
    <row r="6392" spans="2:8" ht="11.25" customHeight="1" x14ac:dyDescent="0.2">
      <c r="B6392" s="147"/>
      <c r="C6392" s="68"/>
      <c r="D6392" s="293" t="str">
        <f t="shared" si="396"/>
        <v/>
      </c>
      <c r="E6392" s="91" t="str">
        <f t="shared" si="399"/>
        <v/>
      </c>
      <c r="F6392" s="295"/>
      <c r="G6392" s="88" t="str">
        <f t="shared" si="397"/>
        <v/>
      </c>
      <c r="H6392" s="88" t="str">
        <f t="shared" si="398"/>
        <v/>
      </c>
    </row>
    <row r="6393" spans="2:8" ht="11.25" customHeight="1" x14ac:dyDescent="0.2">
      <c r="B6393" s="147"/>
      <c r="C6393" s="68"/>
      <c r="D6393" s="293" t="str">
        <f t="shared" si="396"/>
        <v/>
      </c>
      <c r="E6393" s="91" t="str">
        <f t="shared" si="399"/>
        <v/>
      </c>
      <c r="F6393" s="295"/>
      <c r="G6393" s="88" t="str">
        <f t="shared" si="397"/>
        <v/>
      </c>
      <c r="H6393" s="88" t="str">
        <f t="shared" si="398"/>
        <v/>
      </c>
    </row>
    <row r="6394" spans="2:8" ht="11.25" customHeight="1" x14ac:dyDescent="0.2">
      <c r="B6394" s="147"/>
      <c r="C6394" s="68"/>
      <c r="D6394" s="293" t="str">
        <f t="shared" si="396"/>
        <v/>
      </c>
      <c r="E6394" s="91" t="str">
        <f t="shared" si="399"/>
        <v/>
      </c>
      <c r="F6394" s="295"/>
      <c r="G6394" s="88" t="str">
        <f t="shared" si="397"/>
        <v/>
      </c>
      <c r="H6394" s="88" t="str">
        <f t="shared" si="398"/>
        <v/>
      </c>
    </row>
    <row r="6395" spans="2:8" ht="11.25" customHeight="1" x14ac:dyDescent="0.2">
      <c r="B6395" s="147"/>
      <c r="C6395" s="68"/>
      <c r="D6395" s="293" t="str">
        <f t="shared" si="396"/>
        <v/>
      </c>
      <c r="E6395" s="91" t="str">
        <f t="shared" si="399"/>
        <v/>
      </c>
      <c r="F6395" s="295"/>
      <c r="G6395" s="88" t="str">
        <f t="shared" si="397"/>
        <v/>
      </c>
      <c r="H6395" s="88" t="str">
        <f t="shared" si="398"/>
        <v/>
      </c>
    </row>
    <row r="6396" spans="2:8" ht="11.25" customHeight="1" x14ac:dyDescent="0.2">
      <c r="B6396" s="147"/>
      <c r="C6396" s="68"/>
      <c r="D6396" s="293" t="str">
        <f t="shared" si="396"/>
        <v/>
      </c>
      <c r="E6396" s="91" t="str">
        <f t="shared" si="399"/>
        <v/>
      </c>
      <c r="F6396" s="295"/>
      <c r="G6396" s="88" t="str">
        <f t="shared" si="397"/>
        <v/>
      </c>
      <c r="H6396" s="88" t="str">
        <f t="shared" si="398"/>
        <v/>
      </c>
    </row>
    <row r="6397" spans="2:8" ht="11.25" customHeight="1" x14ac:dyDescent="0.2">
      <c r="B6397" s="147"/>
      <c r="C6397" s="68"/>
      <c r="D6397" s="293" t="str">
        <f t="shared" si="396"/>
        <v/>
      </c>
      <c r="E6397" s="91" t="str">
        <f t="shared" si="399"/>
        <v/>
      </c>
      <c r="F6397" s="295"/>
      <c r="G6397" s="88" t="str">
        <f t="shared" si="397"/>
        <v/>
      </c>
      <c r="H6397" s="88" t="str">
        <f t="shared" si="398"/>
        <v/>
      </c>
    </row>
    <row r="6398" spans="2:8" ht="11.25" customHeight="1" x14ac:dyDescent="0.2">
      <c r="B6398" s="147"/>
      <c r="C6398" s="68"/>
      <c r="D6398" s="293" t="str">
        <f t="shared" si="396"/>
        <v/>
      </c>
      <c r="E6398" s="91" t="str">
        <f t="shared" si="399"/>
        <v/>
      </c>
      <c r="F6398" s="295"/>
      <c r="G6398" s="88" t="str">
        <f t="shared" si="397"/>
        <v/>
      </c>
      <c r="H6398" s="88" t="str">
        <f t="shared" si="398"/>
        <v/>
      </c>
    </row>
    <row r="6399" spans="2:8" ht="11.25" customHeight="1" x14ac:dyDescent="0.2">
      <c r="B6399" s="147"/>
      <c r="C6399" s="68"/>
      <c r="D6399" s="293" t="str">
        <f t="shared" si="396"/>
        <v/>
      </c>
      <c r="E6399" s="91" t="str">
        <f t="shared" si="399"/>
        <v/>
      </c>
      <c r="F6399" s="295"/>
      <c r="G6399" s="88" t="str">
        <f t="shared" si="397"/>
        <v/>
      </c>
      <c r="H6399" s="88" t="str">
        <f t="shared" si="398"/>
        <v/>
      </c>
    </row>
    <row r="6400" spans="2:8" ht="11.25" customHeight="1" x14ac:dyDescent="0.2">
      <c r="B6400" s="147"/>
      <c r="C6400" s="68"/>
      <c r="D6400" s="293" t="str">
        <f t="shared" si="396"/>
        <v/>
      </c>
      <c r="E6400" s="91" t="str">
        <f t="shared" si="399"/>
        <v/>
      </c>
      <c r="F6400" s="295"/>
      <c r="G6400" s="88" t="str">
        <f t="shared" si="397"/>
        <v/>
      </c>
      <c r="H6400" s="88" t="str">
        <f t="shared" si="398"/>
        <v/>
      </c>
    </row>
    <row r="6401" spans="2:8" ht="11.25" customHeight="1" x14ac:dyDescent="0.2">
      <c r="B6401" s="147"/>
      <c r="C6401" s="68"/>
      <c r="D6401" s="293" t="str">
        <f t="shared" si="396"/>
        <v/>
      </c>
      <c r="E6401" s="91" t="str">
        <f t="shared" si="399"/>
        <v/>
      </c>
      <c r="F6401" s="295"/>
      <c r="G6401" s="88" t="str">
        <f t="shared" si="397"/>
        <v/>
      </c>
      <c r="H6401" s="88" t="str">
        <f t="shared" si="398"/>
        <v/>
      </c>
    </row>
    <row r="6402" spans="2:8" ht="11.25" customHeight="1" x14ac:dyDescent="0.2">
      <c r="B6402" s="147"/>
      <c r="C6402" s="68"/>
      <c r="D6402" s="293" t="str">
        <f t="shared" si="396"/>
        <v/>
      </c>
      <c r="E6402" s="91" t="str">
        <f t="shared" si="399"/>
        <v/>
      </c>
      <c r="F6402" s="295"/>
      <c r="G6402" s="88" t="str">
        <f t="shared" si="397"/>
        <v/>
      </c>
      <c r="H6402" s="88" t="str">
        <f t="shared" si="398"/>
        <v/>
      </c>
    </row>
    <row r="6403" spans="2:8" ht="11.25" customHeight="1" x14ac:dyDescent="0.2">
      <c r="B6403" s="147"/>
      <c r="C6403" s="68"/>
      <c r="D6403" s="293" t="str">
        <f t="shared" si="396"/>
        <v/>
      </c>
      <c r="E6403" s="91" t="str">
        <f t="shared" si="399"/>
        <v/>
      </c>
      <c r="F6403" s="295"/>
      <c r="G6403" s="88" t="str">
        <f t="shared" si="397"/>
        <v/>
      </c>
      <c r="H6403" s="88" t="str">
        <f t="shared" si="398"/>
        <v/>
      </c>
    </row>
    <row r="6404" spans="2:8" ht="11.25" customHeight="1" x14ac:dyDescent="0.2">
      <c r="B6404" s="147"/>
      <c r="C6404" s="68"/>
      <c r="D6404" s="293" t="str">
        <f t="shared" si="396"/>
        <v/>
      </c>
      <c r="E6404" s="91" t="str">
        <f t="shared" si="399"/>
        <v/>
      </c>
      <c r="F6404" s="295"/>
      <c r="G6404" s="88" t="str">
        <f t="shared" si="397"/>
        <v/>
      </c>
      <c r="H6404" s="88" t="str">
        <f t="shared" si="398"/>
        <v/>
      </c>
    </row>
    <row r="6405" spans="2:8" ht="11.25" customHeight="1" x14ac:dyDescent="0.2">
      <c r="B6405" s="147"/>
      <c r="C6405" s="68"/>
      <c r="D6405" s="293" t="str">
        <f t="shared" si="396"/>
        <v/>
      </c>
      <c r="E6405" s="91" t="str">
        <f t="shared" si="399"/>
        <v/>
      </c>
      <c r="F6405" s="295"/>
      <c r="G6405" s="88" t="str">
        <f t="shared" si="397"/>
        <v/>
      </c>
      <c r="H6405" s="88" t="str">
        <f t="shared" si="398"/>
        <v/>
      </c>
    </row>
    <row r="6406" spans="2:8" ht="11.25" customHeight="1" x14ac:dyDescent="0.2">
      <c r="B6406" s="147"/>
      <c r="C6406" s="68"/>
      <c r="D6406" s="293" t="str">
        <f t="shared" si="396"/>
        <v/>
      </c>
      <c r="E6406" s="91" t="str">
        <f t="shared" si="399"/>
        <v/>
      </c>
      <c r="F6406" s="295"/>
      <c r="G6406" s="88" t="str">
        <f t="shared" si="397"/>
        <v/>
      </c>
      <c r="H6406" s="88" t="str">
        <f t="shared" si="398"/>
        <v/>
      </c>
    </row>
    <row r="6407" spans="2:8" ht="11.25" customHeight="1" x14ac:dyDescent="0.2">
      <c r="B6407" s="147"/>
      <c r="C6407" s="68"/>
      <c r="D6407" s="293" t="str">
        <f t="shared" si="396"/>
        <v/>
      </c>
      <c r="E6407" s="91" t="str">
        <f t="shared" si="399"/>
        <v/>
      </c>
      <c r="F6407" s="295"/>
      <c r="G6407" s="88" t="str">
        <f t="shared" si="397"/>
        <v/>
      </c>
      <c r="H6407" s="88" t="str">
        <f t="shared" si="398"/>
        <v/>
      </c>
    </row>
    <row r="6408" spans="2:8" ht="11.25" customHeight="1" x14ac:dyDescent="0.2">
      <c r="B6408" s="147"/>
      <c r="C6408" s="68"/>
      <c r="D6408" s="293" t="str">
        <f t="shared" si="396"/>
        <v/>
      </c>
      <c r="E6408" s="91" t="str">
        <f t="shared" si="399"/>
        <v/>
      </c>
      <c r="F6408" s="295"/>
      <c r="G6408" s="88" t="str">
        <f t="shared" si="397"/>
        <v/>
      </c>
      <c r="H6408" s="88" t="str">
        <f t="shared" si="398"/>
        <v/>
      </c>
    </row>
    <row r="6409" spans="2:8" ht="11.25" customHeight="1" x14ac:dyDescent="0.2">
      <c r="B6409" s="147"/>
      <c r="C6409" s="68"/>
      <c r="D6409" s="293" t="str">
        <f t="shared" si="396"/>
        <v/>
      </c>
      <c r="E6409" s="91" t="str">
        <f t="shared" si="399"/>
        <v/>
      </c>
      <c r="F6409" s="295"/>
      <c r="G6409" s="88" t="str">
        <f t="shared" si="397"/>
        <v/>
      </c>
      <c r="H6409" s="88" t="str">
        <f t="shared" si="398"/>
        <v/>
      </c>
    </row>
    <row r="6410" spans="2:8" ht="11.25" customHeight="1" x14ac:dyDescent="0.2">
      <c r="B6410" s="147"/>
      <c r="C6410" s="68"/>
      <c r="D6410" s="293" t="str">
        <f t="shared" si="396"/>
        <v/>
      </c>
      <c r="E6410" s="91" t="str">
        <f t="shared" si="399"/>
        <v/>
      </c>
      <c r="F6410" s="295"/>
      <c r="G6410" s="88" t="str">
        <f t="shared" si="397"/>
        <v/>
      </c>
      <c r="H6410" s="88" t="str">
        <f t="shared" si="398"/>
        <v/>
      </c>
    </row>
    <row r="6411" spans="2:8" ht="11.25" customHeight="1" x14ac:dyDescent="0.2">
      <c r="B6411" s="147"/>
      <c r="C6411" s="68"/>
      <c r="D6411" s="293" t="str">
        <f t="shared" si="396"/>
        <v/>
      </c>
      <c r="E6411" s="91" t="str">
        <f t="shared" si="399"/>
        <v/>
      </c>
      <c r="F6411" s="295"/>
      <c r="G6411" s="88" t="str">
        <f t="shared" si="397"/>
        <v/>
      </c>
      <c r="H6411" s="88" t="str">
        <f t="shared" si="398"/>
        <v/>
      </c>
    </row>
    <row r="6412" spans="2:8" ht="11.25" customHeight="1" x14ac:dyDescent="0.2">
      <c r="B6412" s="147"/>
      <c r="C6412" s="68"/>
      <c r="D6412" s="293" t="str">
        <f t="shared" si="396"/>
        <v/>
      </c>
      <c r="E6412" s="91" t="str">
        <f t="shared" si="399"/>
        <v/>
      </c>
      <c r="F6412" s="295"/>
      <c r="G6412" s="88" t="str">
        <f t="shared" si="397"/>
        <v/>
      </c>
      <c r="H6412" s="88" t="str">
        <f t="shared" si="398"/>
        <v/>
      </c>
    </row>
    <row r="6413" spans="2:8" ht="11.25" customHeight="1" x14ac:dyDescent="0.2">
      <c r="B6413" s="147"/>
      <c r="C6413" s="68"/>
      <c r="D6413" s="293" t="str">
        <f t="shared" si="396"/>
        <v/>
      </c>
      <c r="E6413" s="91" t="str">
        <f t="shared" si="399"/>
        <v/>
      </c>
      <c r="F6413" s="295"/>
      <c r="G6413" s="88" t="str">
        <f t="shared" si="397"/>
        <v/>
      </c>
      <c r="H6413" s="88" t="str">
        <f t="shared" si="398"/>
        <v/>
      </c>
    </row>
    <row r="6414" spans="2:8" ht="11.25" customHeight="1" x14ac:dyDescent="0.2">
      <c r="B6414" s="147"/>
      <c r="C6414" s="68"/>
      <c r="D6414" s="293" t="str">
        <f t="shared" si="396"/>
        <v/>
      </c>
      <c r="E6414" s="91" t="str">
        <f t="shared" si="399"/>
        <v/>
      </c>
      <c r="F6414" s="295"/>
      <c r="G6414" s="88" t="str">
        <f t="shared" si="397"/>
        <v/>
      </c>
      <c r="H6414" s="88" t="str">
        <f t="shared" si="398"/>
        <v/>
      </c>
    </row>
    <row r="6415" spans="2:8" ht="11.25" customHeight="1" x14ac:dyDescent="0.2">
      <c r="B6415" s="147"/>
      <c r="C6415" s="68"/>
      <c r="D6415" s="293" t="str">
        <f t="shared" si="396"/>
        <v/>
      </c>
      <c r="E6415" s="91" t="str">
        <f t="shared" si="399"/>
        <v/>
      </c>
      <c r="F6415" s="295"/>
      <c r="G6415" s="88" t="str">
        <f t="shared" si="397"/>
        <v/>
      </c>
      <c r="H6415" s="88" t="str">
        <f t="shared" si="398"/>
        <v/>
      </c>
    </row>
    <row r="6416" spans="2:8" ht="11.25" customHeight="1" x14ac:dyDescent="0.2">
      <c r="B6416" s="147"/>
      <c r="C6416" s="68"/>
      <c r="D6416" s="293" t="str">
        <f t="shared" si="396"/>
        <v/>
      </c>
      <c r="E6416" s="91" t="str">
        <f t="shared" si="399"/>
        <v/>
      </c>
      <c r="F6416" s="295"/>
      <c r="G6416" s="88" t="str">
        <f t="shared" si="397"/>
        <v/>
      </c>
      <c r="H6416" s="88" t="str">
        <f t="shared" si="398"/>
        <v/>
      </c>
    </row>
    <row r="6417" spans="2:8" ht="11.25" customHeight="1" x14ac:dyDescent="0.2">
      <c r="B6417" s="147"/>
      <c r="C6417" s="68"/>
      <c r="D6417" s="293" t="str">
        <f t="shared" si="396"/>
        <v/>
      </c>
      <c r="E6417" s="91" t="str">
        <f t="shared" si="399"/>
        <v/>
      </c>
      <c r="F6417" s="295"/>
      <c r="G6417" s="88" t="str">
        <f t="shared" si="397"/>
        <v/>
      </c>
      <c r="H6417" s="88" t="str">
        <f t="shared" si="398"/>
        <v/>
      </c>
    </row>
    <row r="6418" spans="2:8" ht="11.25" customHeight="1" x14ac:dyDescent="0.2">
      <c r="B6418" s="147"/>
      <c r="C6418" s="68"/>
      <c r="D6418" s="293" t="str">
        <f t="shared" si="396"/>
        <v/>
      </c>
      <c r="E6418" s="91" t="str">
        <f t="shared" si="399"/>
        <v/>
      </c>
      <c r="F6418" s="295"/>
      <c r="G6418" s="88" t="str">
        <f t="shared" si="397"/>
        <v/>
      </c>
      <c r="H6418" s="88" t="str">
        <f t="shared" si="398"/>
        <v/>
      </c>
    </row>
    <row r="6419" spans="2:8" ht="11.25" customHeight="1" x14ac:dyDescent="0.2">
      <c r="B6419" s="147"/>
      <c r="C6419" s="68"/>
      <c r="D6419" s="293" t="str">
        <f t="shared" si="396"/>
        <v/>
      </c>
      <c r="E6419" s="91" t="str">
        <f t="shared" si="399"/>
        <v/>
      </c>
      <c r="F6419" s="295"/>
      <c r="G6419" s="88" t="str">
        <f t="shared" si="397"/>
        <v/>
      </c>
      <c r="H6419" s="88" t="str">
        <f t="shared" si="398"/>
        <v/>
      </c>
    </row>
    <row r="6420" spans="2:8" ht="11.25" customHeight="1" x14ac:dyDescent="0.2">
      <c r="B6420" s="147"/>
      <c r="C6420" s="68"/>
      <c r="D6420" s="293" t="str">
        <f t="shared" si="396"/>
        <v/>
      </c>
      <c r="E6420" s="91" t="str">
        <f t="shared" si="399"/>
        <v/>
      </c>
      <c r="F6420" s="295"/>
      <c r="G6420" s="88" t="str">
        <f t="shared" si="397"/>
        <v/>
      </c>
      <c r="H6420" s="88" t="str">
        <f t="shared" si="398"/>
        <v/>
      </c>
    </row>
    <row r="6421" spans="2:8" ht="11.25" customHeight="1" x14ac:dyDescent="0.2">
      <c r="B6421" s="147"/>
      <c r="C6421" s="68"/>
      <c r="D6421" s="293" t="str">
        <f t="shared" si="396"/>
        <v/>
      </c>
      <c r="E6421" s="91" t="str">
        <f t="shared" si="399"/>
        <v/>
      </c>
      <c r="F6421" s="295"/>
      <c r="G6421" s="88" t="str">
        <f t="shared" si="397"/>
        <v/>
      </c>
      <c r="H6421" s="88" t="str">
        <f t="shared" si="398"/>
        <v/>
      </c>
    </row>
    <row r="6422" spans="2:8" ht="11.25" customHeight="1" x14ac:dyDescent="0.2">
      <c r="B6422" s="147"/>
      <c r="C6422" s="68"/>
      <c r="D6422" s="293" t="str">
        <f t="shared" si="396"/>
        <v/>
      </c>
      <c r="E6422" s="91" t="str">
        <f t="shared" si="399"/>
        <v/>
      </c>
      <c r="F6422" s="295"/>
      <c r="G6422" s="88" t="str">
        <f t="shared" si="397"/>
        <v/>
      </c>
      <c r="H6422" s="88" t="str">
        <f t="shared" si="398"/>
        <v/>
      </c>
    </row>
    <row r="6423" spans="2:8" ht="11.25" customHeight="1" x14ac:dyDescent="0.2">
      <c r="B6423" s="147"/>
      <c r="C6423" s="68"/>
      <c r="D6423" s="293" t="str">
        <f t="shared" si="396"/>
        <v/>
      </c>
      <c r="E6423" s="91" t="str">
        <f t="shared" si="399"/>
        <v/>
      </c>
      <c r="F6423" s="295"/>
      <c r="G6423" s="88" t="str">
        <f t="shared" si="397"/>
        <v/>
      </c>
      <c r="H6423" s="88" t="str">
        <f t="shared" si="398"/>
        <v/>
      </c>
    </row>
    <row r="6424" spans="2:8" ht="11.25" customHeight="1" x14ac:dyDescent="0.2">
      <c r="B6424" s="147"/>
      <c r="C6424" s="68"/>
      <c r="D6424" s="293" t="str">
        <f t="shared" ref="D6424:D6487" si="400">IF($B6424="","","SP_LASTSALEPRICE")</f>
        <v/>
      </c>
      <c r="E6424" s="91" t="str">
        <f t="shared" si="399"/>
        <v/>
      </c>
      <c r="F6424" s="295"/>
      <c r="G6424" s="88" t="str">
        <f t="shared" ref="G6424:G6487" si="401">IF(OR($C6424="",$C6425=""),"",IFERROR((C6424/C6425-1)*100,0))</f>
        <v/>
      </c>
      <c r="H6424" s="88" t="str">
        <f t="shared" ref="H6424:H6487" si="402">IF(OR($F6424="",$F6425=""),"",IFERROR((F6424/F6425-1)*100,0))</f>
        <v/>
      </c>
    </row>
    <row r="6425" spans="2:8" ht="11.25" customHeight="1" x14ac:dyDescent="0.2">
      <c r="B6425" s="147"/>
      <c r="C6425" s="68"/>
      <c r="D6425" s="293" t="str">
        <f t="shared" si="400"/>
        <v/>
      </c>
      <c r="E6425" s="91" t="str">
        <f t="shared" ref="E6425:E6488" si="403">IF($B6425="","",IF(WEEKDAY($B6425,11)=6,$B6425-1,IF(WEEKDAY($B6425,11)=7,$B6425-2,$B6425)))</f>
        <v/>
      </c>
      <c r="F6425" s="295"/>
      <c r="G6425" s="88" t="str">
        <f t="shared" si="401"/>
        <v/>
      </c>
      <c r="H6425" s="88" t="str">
        <f t="shared" si="402"/>
        <v/>
      </c>
    </row>
    <row r="6426" spans="2:8" ht="11.25" customHeight="1" x14ac:dyDescent="0.2">
      <c r="B6426" s="147"/>
      <c r="C6426" s="68"/>
      <c r="D6426" s="293" t="str">
        <f t="shared" si="400"/>
        <v/>
      </c>
      <c r="E6426" s="91" t="str">
        <f t="shared" si="403"/>
        <v/>
      </c>
      <c r="F6426" s="295"/>
      <c r="G6426" s="88" t="str">
        <f t="shared" si="401"/>
        <v/>
      </c>
      <c r="H6426" s="88" t="str">
        <f t="shared" si="402"/>
        <v/>
      </c>
    </row>
    <row r="6427" spans="2:8" ht="11.25" customHeight="1" x14ac:dyDescent="0.2">
      <c r="B6427" s="147"/>
      <c r="C6427" s="68"/>
      <c r="D6427" s="293" t="str">
        <f t="shared" si="400"/>
        <v/>
      </c>
      <c r="E6427" s="91" t="str">
        <f t="shared" si="403"/>
        <v/>
      </c>
      <c r="F6427" s="295"/>
      <c r="G6427" s="88" t="str">
        <f t="shared" si="401"/>
        <v/>
      </c>
      <c r="H6427" s="88" t="str">
        <f t="shared" si="402"/>
        <v/>
      </c>
    </row>
    <row r="6428" spans="2:8" ht="11.25" customHeight="1" x14ac:dyDescent="0.2">
      <c r="B6428" s="147"/>
      <c r="C6428" s="68"/>
      <c r="D6428" s="293" t="str">
        <f t="shared" si="400"/>
        <v/>
      </c>
      <c r="E6428" s="91" t="str">
        <f t="shared" si="403"/>
        <v/>
      </c>
      <c r="F6428" s="295"/>
      <c r="G6428" s="88" t="str">
        <f t="shared" si="401"/>
        <v/>
      </c>
      <c r="H6428" s="88" t="str">
        <f t="shared" si="402"/>
        <v/>
      </c>
    </row>
    <row r="6429" spans="2:8" ht="11.25" customHeight="1" x14ac:dyDescent="0.2">
      <c r="B6429" s="147"/>
      <c r="C6429" s="68"/>
      <c r="D6429" s="293" t="str">
        <f t="shared" si="400"/>
        <v/>
      </c>
      <c r="E6429" s="91" t="str">
        <f t="shared" si="403"/>
        <v/>
      </c>
      <c r="F6429" s="295"/>
      <c r="G6429" s="88" t="str">
        <f t="shared" si="401"/>
        <v/>
      </c>
      <c r="H6429" s="88" t="str">
        <f t="shared" si="402"/>
        <v/>
      </c>
    </row>
    <row r="6430" spans="2:8" ht="11.25" customHeight="1" x14ac:dyDescent="0.2">
      <c r="B6430" s="147"/>
      <c r="C6430" s="68"/>
      <c r="D6430" s="293" t="str">
        <f t="shared" si="400"/>
        <v/>
      </c>
      <c r="E6430" s="91" t="str">
        <f t="shared" si="403"/>
        <v/>
      </c>
      <c r="F6430" s="295"/>
      <c r="G6430" s="88" t="str">
        <f t="shared" si="401"/>
        <v/>
      </c>
      <c r="H6430" s="88" t="str">
        <f t="shared" si="402"/>
        <v/>
      </c>
    </row>
    <row r="6431" spans="2:8" ht="11.25" customHeight="1" x14ac:dyDescent="0.2">
      <c r="B6431" s="147"/>
      <c r="C6431" s="68"/>
      <c r="D6431" s="293" t="str">
        <f t="shared" si="400"/>
        <v/>
      </c>
      <c r="E6431" s="91" t="str">
        <f t="shared" si="403"/>
        <v/>
      </c>
      <c r="F6431" s="295"/>
      <c r="G6431" s="88" t="str">
        <f t="shared" si="401"/>
        <v/>
      </c>
      <c r="H6431" s="88" t="str">
        <f t="shared" si="402"/>
        <v/>
      </c>
    </row>
    <row r="6432" spans="2:8" ht="11.25" customHeight="1" x14ac:dyDescent="0.2">
      <c r="B6432" s="147"/>
      <c r="C6432" s="68"/>
      <c r="D6432" s="293" t="str">
        <f t="shared" si="400"/>
        <v/>
      </c>
      <c r="E6432" s="91" t="str">
        <f t="shared" si="403"/>
        <v/>
      </c>
      <c r="F6432" s="295"/>
      <c r="G6432" s="88" t="str">
        <f t="shared" si="401"/>
        <v/>
      </c>
      <c r="H6432" s="88" t="str">
        <f t="shared" si="402"/>
        <v/>
      </c>
    </row>
    <row r="6433" spans="2:8" ht="11.25" customHeight="1" x14ac:dyDescent="0.2">
      <c r="B6433" s="147"/>
      <c r="C6433" s="68"/>
      <c r="D6433" s="293" t="str">
        <f t="shared" si="400"/>
        <v/>
      </c>
      <c r="E6433" s="91" t="str">
        <f t="shared" si="403"/>
        <v/>
      </c>
      <c r="F6433" s="295"/>
      <c r="G6433" s="88" t="str">
        <f t="shared" si="401"/>
        <v/>
      </c>
      <c r="H6433" s="88" t="str">
        <f t="shared" si="402"/>
        <v/>
      </c>
    </row>
    <row r="6434" spans="2:8" ht="11.25" customHeight="1" x14ac:dyDescent="0.2">
      <c r="B6434" s="147"/>
      <c r="C6434" s="68"/>
      <c r="D6434" s="293" t="str">
        <f t="shared" si="400"/>
        <v/>
      </c>
      <c r="E6434" s="91" t="str">
        <f t="shared" si="403"/>
        <v/>
      </c>
      <c r="F6434" s="295"/>
      <c r="G6434" s="88" t="str">
        <f t="shared" si="401"/>
        <v/>
      </c>
      <c r="H6434" s="88" t="str">
        <f t="shared" si="402"/>
        <v/>
      </c>
    </row>
    <row r="6435" spans="2:8" ht="11.25" customHeight="1" x14ac:dyDescent="0.2">
      <c r="B6435" s="147"/>
      <c r="C6435" s="68"/>
      <c r="D6435" s="293" t="str">
        <f t="shared" si="400"/>
        <v/>
      </c>
      <c r="E6435" s="91" t="str">
        <f t="shared" si="403"/>
        <v/>
      </c>
      <c r="F6435" s="295"/>
      <c r="G6435" s="88" t="str">
        <f t="shared" si="401"/>
        <v/>
      </c>
      <c r="H6435" s="88" t="str">
        <f t="shared" si="402"/>
        <v/>
      </c>
    </row>
    <row r="6436" spans="2:8" ht="11.25" customHeight="1" x14ac:dyDescent="0.2">
      <c r="B6436" s="147"/>
      <c r="C6436" s="68"/>
      <c r="D6436" s="293" t="str">
        <f t="shared" si="400"/>
        <v/>
      </c>
      <c r="E6436" s="91" t="str">
        <f t="shared" si="403"/>
        <v/>
      </c>
      <c r="F6436" s="295"/>
      <c r="G6436" s="88" t="str">
        <f t="shared" si="401"/>
        <v/>
      </c>
      <c r="H6436" s="88" t="str">
        <f t="shared" si="402"/>
        <v/>
      </c>
    </row>
    <row r="6437" spans="2:8" ht="11.25" customHeight="1" x14ac:dyDescent="0.2">
      <c r="B6437" s="147"/>
      <c r="C6437" s="68"/>
      <c r="D6437" s="293" t="str">
        <f t="shared" si="400"/>
        <v/>
      </c>
      <c r="E6437" s="91" t="str">
        <f t="shared" si="403"/>
        <v/>
      </c>
      <c r="F6437" s="295"/>
      <c r="G6437" s="88" t="str">
        <f t="shared" si="401"/>
        <v/>
      </c>
      <c r="H6437" s="88" t="str">
        <f t="shared" si="402"/>
        <v/>
      </c>
    </row>
    <row r="6438" spans="2:8" ht="11.25" customHeight="1" x14ac:dyDescent="0.2">
      <c r="B6438" s="147"/>
      <c r="C6438" s="68"/>
      <c r="D6438" s="293" t="str">
        <f t="shared" si="400"/>
        <v/>
      </c>
      <c r="E6438" s="91" t="str">
        <f t="shared" si="403"/>
        <v/>
      </c>
      <c r="F6438" s="295"/>
      <c r="G6438" s="88" t="str">
        <f t="shared" si="401"/>
        <v/>
      </c>
      <c r="H6438" s="88" t="str">
        <f t="shared" si="402"/>
        <v/>
      </c>
    </row>
    <row r="6439" spans="2:8" ht="11.25" customHeight="1" x14ac:dyDescent="0.2">
      <c r="B6439" s="147"/>
      <c r="C6439" s="68"/>
      <c r="D6439" s="293" t="str">
        <f t="shared" si="400"/>
        <v/>
      </c>
      <c r="E6439" s="91" t="str">
        <f t="shared" si="403"/>
        <v/>
      </c>
      <c r="F6439" s="295"/>
      <c r="G6439" s="88" t="str">
        <f t="shared" si="401"/>
        <v/>
      </c>
      <c r="H6439" s="88" t="str">
        <f t="shared" si="402"/>
        <v/>
      </c>
    </row>
    <row r="6440" spans="2:8" ht="11.25" customHeight="1" x14ac:dyDescent="0.2">
      <c r="B6440" s="147"/>
      <c r="C6440" s="68"/>
      <c r="D6440" s="293" t="str">
        <f t="shared" si="400"/>
        <v/>
      </c>
      <c r="E6440" s="91" t="str">
        <f t="shared" si="403"/>
        <v/>
      </c>
      <c r="F6440" s="295"/>
      <c r="G6440" s="88" t="str">
        <f t="shared" si="401"/>
        <v/>
      </c>
      <c r="H6440" s="88" t="str">
        <f t="shared" si="402"/>
        <v/>
      </c>
    </row>
    <row r="6441" spans="2:8" ht="11.25" customHeight="1" x14ac:dyDescent="0.2">
      <c r="B6441" s="147"/>
      <c r="C6441" s="68"/>
      <c r="D6441" s="293" t="str">
        <f t="shared" si="400"/>
        <v/>
      </c>
      <c r="E6441" s="91" t="str">
        <f t="shared" si="403"/>
        <v/>
      </c>
      <c r="F6441" s="295"/>
      <c r="G6441" s="88" t="str">
        <f t="shared" si="401"/>
        <v/>
      </c>
      <c r="H6441" s="88" t="str">
        <f t="shared" si="402"/>
        <v/>
      </c>
    </row>
    <row r="6442" spans="2:8" ht="11.25" customHeight="1" x14ac:dyDescent="0.2">
      <c r="B6442" s="147"/>
      <c r="C6442" s="68"/>
      <c r="D6442" s="293" t="str">
        <f t="shared" si="400"/>
        <v/>
      </c>
      <c r="E6442" s="91" t="str">
        <f t="shared" si="403"/>
        <v/>
      </c>
      <c r="F6442" s="295"/>
      <c r="G6442" s="88" t="str">
        <f t="shared" si="401"/>
        <v/>
      </c>
      <c r="H6442" s="88" t="str">
        <f t="shared" si="402"/>
        <v/>
      </c>
    </row>
    <row r="6443" spans="2:8" ht="11.25" customHeight="1" x14ac:dyDescent="0.2">
      <c r="B6443" s="147"/>
      <c r="C6443" s="68"/>
      <c r="D6443" s="293" t="str">
        <f t="shared" si="400"/>
        <v/>
      </c>
      <c r="E6443" s="91" t="str">
        <f t="shared" si="403"/>
        <v/>
      </c>
      <c r="F6443" s="295"/>
      <c r="G6443" s="88" t="str">
        <f t="shared" si="401"/>
        <v/>
      </c>
      <c r="H6443" s="88" t="str">
        <f t="shared" si="402"/>
        <v/>
      </c>
    </row>
    <row r="6444" spans="2:8" ht="11.25" customHeight="1" x14ac:dyDescent="0.2">
      <c r="B6444" s="147"/>
      <c r="C6444" s="68"/>
      <c r="D6444" s="293" t="str">
        <f t="shared" si="400"/>
        <v/>
      </c>
      <c r="E6444" s="91" t="str">
        <f t="shared" si="403"/>
        <v/>
      </c>
      <c r="F6444" s="295"/>
      <c r="G6444" s="88" t="str">
        <f t="shared" si="401"/>
        <v/>
      </c>
      <c r="H6444" s="88" t="str">
        <f t="shared" si="402"/>
        <v/>
      </c>
    </row>
    <row r="6445" spans="2:8" ht="11.25" customHeight="1" x14ac:dyDescent="0.2">
      <c r="B6445" s="147"/>
      <c r="C6445" s="68"/>
      <c r="D6445" s="293" t="str">
        <f t="shared" si="400"/>
        <v/>
      </c>
      <c r="E6445" s="91" t="str">
        <f t="shared" si="403"/>
        <v/>
      </c>
      <c r="F6445" s="295"/>
      <c r="G6445" s="88" t="str">
        <f t="shared" si="401"/>
        <v/>
      </c>
      <c r="H6445" s="88" t="str">
        <f t="shared" si="402"/>
        <v/>
      </c>
    </row>
    <row r="6446" spans="2:8" ht="11.25" customHeight="1" x14ac:dyDescent="0.2">
      <c r="B6446" s="147"/>
      <c r="C6446" s="68"/>
      <c r="D6446" s="293" t="str">
        <f t="shared" si="400"/>
        <v/>
      </c>
      <c r="E6446" s="91" t="str">
        <f t="shared" si="403"/>
        <v/>
      </c>
      <c r="F6446" s="295"/>
      <c r="G6446" s="88" t="str">
        <f t="shared" si="401"/>
        <v/>
      </c>
      <c r="H6446" s="88" t="str">
        <f t="shared" si="402"/>
        <v/>
      </c>
    </row>
    <row r="6447" spans="2:8" ht="11.25" customHeight="1" x14ac:dyDescent="0.2">
      <c r="B6447" s="147"/>
      <c r="C6447" s="68"/>
      <c r="D6447" s="293" t="str">
        <f t="shared" si="400"/>
        <v/>
      </c>
      <c r="E6447" s="91" t="str">
        <f t="shared" si="403"/>
        <v/>
      </c>
      <c r="F6447" s="295"/>
      <c r="G6447" s="88" t="str">
        <f t="shared" si="401"/>
        <v/>
      </c>
      <c r="H6447" s="88" t="str">
        <f t="shared" si="402"/>
        <v/>
      </c>
    </row>
    <row r="6448" spans="2:8" ht="11.25" customHeight="1" x14ac:dyDescent="0.2">
      <c r="B6448" s="147"/>
      <c r="C6448" s="68"/>
      <c r="D6448" s="293" t="str">
        <f t="shared" si="400"/>
        <v/>
      </c>
      <c r="E6448" s="91" t="str">
        <f t="shared" si="403"/>
        <v/>
      </c>
      <c r="F6448" s="295"/>
      <c r="G6448" s="88" t="str">
        <f t="shared" si="401"/>
        <v/>
      </c>
      <c r="H6448" s="88" t="str">
        <f t="shared" si="402"/>
        <v/>
      </c>
    </row>
    <row r="6449" spans="2:8" ht="11.25" customHeight="1" x14ac:dyDescent="0.2">
      <c r="B6449" s="147"/>
      <c r="C6449" s="68"/>
      <c r="D6449" s="293" t="str">
        <f t="shared" si="400"/>
        <v/>
      </c>
      <c r="E6449" s="91" t="str">
        <f t="shared" si="403"/>
        <v/>
      </c>
      <c r="F6449" s="295"/>
      <c r="G6449" s="88" t="str">
        <f t="shared" si="401"/>
        <v/>
      </c>
      <c r="H6449" s="88" t="str">
        <f t="shared" si="402"/>
        <v/>
      </c>
    </row>
    <row r="6450" spans="2:8" ht="11.25" customHeight="1" x14ac:dyDescent="0.2">
      <c r="B6450" s="147"/>
      <c r="C6450" s="68"/>
      <c r="D6450" s="293" t="str">
        <f t="shared" si="400"/>
        <v/>
      </c>
      <c r="E6450" s="91" t="str">
        <f t="shared" si="403"/>
        <v/>
      </c>
      <c r="F6450" s="295"/>
      <c r="G6450" s="88" t="str">
        <f t="shared" si="401"/>
        <v/>
      </c>
      <c r="H6450" s="88" t="str">
        <f t="shared" si="402"/>
        <v/>
      </c>
    </row>
    <row r="6451" spans="2:8" ht="11.25" customHeight="1" x14ac:dyDescent="0.2">
      <c r="B6451" s="147"/>
      <c r="C6451" s="68"/>
      <c r="D6451" s="293" t="str">
        <f t="shared" si="400"/>
        <v/>
      </c>
      <c r="E6451" s="91" t="str">
        <f t="shared" si="403"/>
        <v/>
      </c>
      <c r="F6451" s="295"/>
      <c r="G6451" s="88" t="str">
        <f t="shared" si="401"/>
        <v/>
      </c>
      <c r="H6451" s="88" t="str">
        <f t="shared" si="402"/>
        <v/>
      </c>
    </row>
    <row r="6452" spans="2:8" ht="11.25" customHeight="1" x14ac:dyDescent="0.2">
      <c r="B6452" s="147"/>
      <c r="C6452" s="68"/>
      <c r="D6452" s="293" t="str">
        <f t="shared" si="400"/>
        <v/>
      </c>
      <c r="E6452" s="91" t="str">
        <f t="shared" si="403"/>
        <v/>
      </c>
      <c r="F6452" s="295"/>
      <c r="G6452" s="88" t="str">
        <f t="shared" si="401"/>
        <v/>
      </c>
      <c r="H6452" s="88" t="str">
        <f t="shared" si="402"/>
        <v/>
      </c>
    </row>
    <row r="6453" spans="2:8" ht="11.25" customHeight="1" x14ac:dyDescent="0.2">
      <c r="B6453" s="147"/>
      <c r="C6453" s="68"/>
      <c r="D6453" s="293" t="str">
        <f t="shared" si="400"/>
        <v/>
      </c>
      <c r="E6453" s="91" t="str">
        <f t="shared" si="403"/>
        <v/>
      </c>
      <c r="F6453" s="295"/>
      <c r="G6453" s="88" t="str">
        <f t="shared" si="401"/>
        <v/>
      </c>
      <c r="H6453" s="88" t="str">
        <f t="shared" si="402"/>
        <v/>
      </c>
    </row>
    <row r="6454" spans="2:8" ht="11.25" customHeight="1" x14ac:dyDescent="0.2">
      <c r="B6454" s="147"/>
      <c r="C6454" s="68"/>
      <c r="D6454" s="293" t="str">
        <f t="shared" si="400"/>
        <v/>
      </c>
      <c r="E6454" s="91" t="str">
        <f t="shared" si="403"/>
        <v/>
      </c>
      <c r="F6454" s="295"/>
      <c r="G6454" s="88" t="str">
        <f t="shared" si="401"/>
        <v/>
      </c>
      <c r="H6454" s="88" t="str">
        <f t="shared" si="402"/>
        <v/>
      </c>
    </row>
    <row r="6455" spans="2:8" ht="11.25" customHeight="1" x14ac:dyDescent="0.2">
      <c r="B6455" s="147"/>
      <c r="C6455" s="68"/>
      <c r="D6455" s="293" t="str">
        <f t="shared" si="400"/>
        <v/>
      </c>
      <c r="E6455" s="91" t="str">
        <f t="shared" si="403"/>
        <v/>
      </c>
      <c r="F6455" s="295"/>
      <c r="G6455" s="88" t="str">
        <f t="shared" si="401"/>
        <v/>
      </c>
      <c r="H6455" s="88" t="str">
        <f t="shared" si="402"/>
        <v/>
      </c>
    </row>
    <row r="6456" spans="2:8" ht="11.25" customHeight="1" x14ac:dyDescent="0.2">
      <c r="B6456" s="147"/>
      <c r="C6456" s="68"/>
      <c r="D6456" s="293" t="str">
        <f t="shared" si="400"/>
        <v/>
      </c>
      <c r="E6456" s="91" t="str">
        <f t="shared" si="403"/>
        <v/>
      </c>
      <c r="F6456" s="295"/>
      <c r="G6456" s="88" t="str">
        <f t="shared" si="401"/>
        <v/>
      </c>
      <c r="H6456" s="88" t="str">
        <f t="shared" si="402"/>
        <v/>
      </c>
    </row>
    <row r="6457" spans="2:8" ht="11.25" customHeight="1" x14ac:dyDescent="0.2">
      <c r="B6457" s="147"/>
      <c r="C6457" s="68"/>
      <c r="D6457" s="293" t="str">
        <f t="shared" si="400"/>
        <v/>
      </c>
      <c r="E6457" s="91" t="str">
        <f t="shared" si="403"/>
        <v/>
      </c>
      <c r="F6457" s="295"/>
      <c r="G6457" s="88" t="str">
        <f t="shared" si="401"/>
        <v/>
      </c>
      <c r="H6457" s="88" t="str">
        <f t="shared" si="402"/>
        <v/>
      </c>
    </row>
    <row r="6458" spans="2:8" ht="11.25" customHeight="1" x14ac:dyDescent="0.2">
      <c r="B6458" s="147"/>
      <c r="C6458" s="68"/>
      <c r="D6458" s="293" t="str">
        <f t="shared" si="400"/>
        <v/>
      </c>
      <c r="E6458" s="91" t="str">
        <f t="shared" si="403"/>
        <v/>
      </c>
      <c r="F6458" s="295"/>
      <c r="G6458" s="88" t="str">
        <f t="shared" si="401"/>
        <v/>
      </c>
      <c r="H6458" s="88" t="str">
        <f t="shared" si="402"/>
        <v/>
      </c>
    </row>
    <row r="6459" spans="2:8" ht="11.25" customHeight="1" x14ac:dyDescent="0.2">
      <c r="B6459" s="147"/>
      <c r="C6459" s="68"/>
      <c r="D6459" s="293" t="str">
        <f t="shared" si="400"/>
        <v/>
      </c>
      <c r="E6459" s="91" t="str">
        <f t="shared" si="403"/>
        <v/>
      </c>
      <c r="F6459" s="295"/>
      <c r="G6459" s="88" t="str">
        <f t="shared" si="401"/>
        <v/>
      </c>
      <c r="H6459" s="88" t="str">
        <f t="shared" si="402"/>
        <v/>
      </c>
    </row>
    <row r="6460" spans="2:8" ht="11.25" customHeight="1" x14ac:dyDescent="0.2">
      <c r="B6460" s="147"/>
      <c r="C6460" s="68"/>
      <c r="D6460" s="293" t="str">
        <f t="shared" si="400"/>
        <v/>
      </c>
      <c r="E6460" s="91" t="str">
        <f t="shared" si="403"/>
        <v/>
      </c>
      <c r="F6460" s="295"/>
      <c r="G6460" s="88" t="str">
        <f t="shared" si="401"/>
        <v/>
      </c>
      <c r="H6460" s="88" t="str">
        <f t="shared" si="402"/>
        <v/>
      </c>
    </row>
    <row r="6461" spans="2:8" ht="11.25" customHeight="1" x14ac:dyDescent="0.2">
      <c r="B6461" s="147"/>
      <c r="C6461" s="68"/>
      <c r="D6461" s="293" t="str">
        <f t="shared" si="400"/>
        <v/>
      </c>
      <c r="E6461" s="91" t="str">
        <f t="shared" si="403"/>
        <v/>
      </c>
      <c r="F6461" s="295"/>
      <c r="G6461" s="88" t="str">
        <f t="shared" si="401"/>
        <v/>
      </c>
      <c r="H6461" s="88" t="str">
        <f t="shared" si="402"/>
        <v/>
      </c>
    </row>
    <row r="6462" spans="2:8" ht="11.25" customHeight="1" x14ac:dyDescent="0.2">
      <c r="B6462" s="147"/>
      <c r="C6462" s="68"/>
      <c r="D6462" s="293" t="str">
        <f t="shared" si="400"/>
        <v/>
      </c>
      <c r="E6462" s="91" t="str">
        <f t="shared" si="403"/>
        <v/>
      </c>
      <c r="F6462" s="295"/>
      <c r="G6462" s="88" t="str">
        <f t="shared" si="401"/>
        <v/>
      </c>
      <c r="H6462" s="88" t="str">
        <f t="shared" si="402"/>
        <v/>
      </c>
    </row>
    <row r="6463" spans="2:8" ht="11.25" customHeight="1" x14ac:dyDescent="0.2">
      <c r="B6463" s="147"/>
      <c r="C6463" s="68"/>
      <c r="D6463" s="293" t="str">
        <f t="shared" si="400"/>
        <v/>
      </c>
      <c r="E6463" s="91" t="str">
        <f t="shared" si="403"/>
        <v/>
      </c>
      <c r="F6463" s="295"/>
      <c r="G6463" s="88" t="str">
        <f t="shared" si="401"/>
        <v/>
      </c>
      <c r="H6463" s="88" t="str">
        <f t="shared" si="402"/>
        <v/>
      </c>
    </row>
    <row r="6464" spans="2:8" ht="11.25" customHeight="1" x14ac:dyDescent="0.2">
      <c r="B6464" s="147"/>
      <c r="C6464" s="68"/>
      <c r="D6464" s="293" t="str">
        <f t="shared" si="400"/>
        <v/>
      </c>
      <c r="E6464" s="91" t="str">
        <f t="shared" si="403"/>
        <v/>
      </c>
      <c r="F6464" s="295"/>
      <c r="G6464" s="88" t="str">
        <f t="shared" si="401"/>
        <v/>
      </c>
      <c r="H6464" s="88" t="str">
        <f t="shared" si="402"/>
        <v/>
      </c>
    </row>
    <row r="6465" spans="2:8" ht="11.25" customHeight="1" x14ac:dyDescent="0.2">
      <c r="B6465" s="147"/>
      <c r="C6465" s="68"/>
      <c r="D6465" s="293" t="str">
        <f t="shared" si="400"/>
        <v/>
      </c>
      <c r="E6465" s="91" t="str">
        <f t="shared" si="403"/>
        <v/>
      </c>
      <c r="F6465" s="295"/>
      <c r="G6465" s="88" t="str">
        <f t="shared" si="401"/>
        <v/>
      </c>
      <c r="H6465" s="88" t="str">
        <f t="shared" si="402"/>
        <v/>
      </c>
    </row>
    <row r="6466" spans="2:8" ht="11.25" customHeight="1" x14ac:dyDescent="0.2">
      <c r="B6466" s="147"/>
      <c r="C6466" s="68"/>
      <c r="D6466" s="293" t="str">
        <f t="shared" si="400"/>
        <v/>
      </c>
      <c r="E6466" s="91" t="str">
        <f t="shared" si="403"/>
        <v/>
      </c>
      <c r="F6466" s="295"/>
      <c r="G6466" s="88" t="str">
        <f t="shared" si="401"/>
        <v/>
      </c>
      <c r="H6466" s="88" t="str">
        <f t="shared" si="402"/>
        <v/>
      </c>
    </row>
    <row r="6467" spans="2:8" ht="11.25" customHeight="1" x14ac:dyDescent="0.2">
      <c r="B6467" s="147"/>
      <c r="C6467" s="68"/>
      <c r="D6467" s="293" t="str">
        <f t="shared" si="400"/>
        <v/>
      </c>
      <c r="E6467" s="91" t="str">
        <f t="shared" si="403"/>
        <v/>
      </c>
      <c r="F6467" s="295"/>
      <c r="G6467" s="88" t="str">
        <f t="shared" si="401"/>
        <v/>
      </c>
      <c r="H6467" s="88" t="str">
        <f t="shared" si="402"/>
        <v/>
      </c>
    </row>
    <row r="6468" spans="2:8" ht="11.25" customHeight="1" x14ac:dyDescent="0.2">
      <c r="B6468" s="147"/>
      <c r="C6468" s="68"/>
      <c r="D6468" s="293" t="str">
        <f t="shared" si="400"/>
        <v/>
      </c>
      <c r="E6468" s="91" t="str">
        <f t="shared" si="403"/>
        <v/>
      </c>
      <c r="F6468" s="295"/>
      <c r="G6468" s="88" t="str">
        <f t="shared" si="401"/>
        <v/>
      </c>
      <c r="H6468" s="88" t="str">
        <f t="shared" si="402"/>
        <v/>
      </c>
    </row>
    <row r="6469" spans="2:8" ht="11.25" customHeight="1" x14ac:dyDescent="0.2">
      <c r="B6469" s="147"/>
      <c r="C6469" s="68"/>
      <c r="D6469" s="293" t="str">
        <f t="shared" si="400"/>
        <v/>
      </c>
      <c r="E6469" s="91" t="str">
        <f t="shared" si="403"/>
        <v/>
      </c>
      <c r="F6469" s="295"/>
      <c r="G6469" s="88" t="str">
        <f t="shared" si="401"/>
        <v/>
      </c>
      <c r="H6469" s="88" t="str">
        <f t="shared" si="402"/>
        <v/>
      </c>
    </row>
    <row r="6470" spans="2:8" ht="11.25" customHeight="1" x14ac:dyDescent="0.2">
      <c r="B6470" s="147"/>
      <c r="C6470" s="68"/>
      <c r="D6470" s="293" t="str">
        <f t="shared" si="400"/>
        <v/>
      </c>
      <c r="E6470" s="91" t="str">
        <f t="shared" si="403"/>
        <v/>
      </c>
      <c r="F6470" s="295"/>
      <c r="G6470" s="88" t="str">
        <f t="shared" si="401"/>
        <v/>
      </c>
      <c r="H6470" s="88" t="str">
        <f t="shared" si="402"/>
        <v/>
      </c>
    </row>
    <row r="6471" spans="2:8" ht="11.25" customHeight="1" x14ac:dyDescent="0.2">
      <c r="B6471" s="147"/>
      <c r="C6471" s="68"/>
      <c r="D6471" s="293" t="str">
        <f t="shared" si="400"/>
        <v/>
      </c>
      <c r="E6471" s="91" t="str">
        <f t="shared" si="403"/>
        <v/>
      </c>
      <c r="F6471" s="295"/>
      <c r="G6471" s="88" t="str">
        <f t="shared" si="401"/>
        <v/>
      </c>
      <c r="H6471" s="88" t="str">
        <f t="shared" si="402"/>
        <v/>
      </c>
    </row>
    <row r="6472" spans="2:8" ht="11.25" customHeight="1" x14ac:dyDescent="0.2">
      <c r="B6472" s="147"/>
      <c r="C6472" s="68"/>
      <c r="D6472" s="293" t="str">
        <f t="shared" si="400"/>
        <v/>
      </c>
      <c r="E6472" s="91" t="str">
        <f t="shared" si="403"/>
        <v/>
      </c>
      <c r="F6472" s="295"/>
      <c r="G6472" s="88" t="str">
        <f t="shared" si="401"/>
        <v/>
      </c>
      <c r="H6472" s="88" t="str">
        <f t="shared" si="402"/>
        <v/>
      </c>
    </row>
    <row r="6473" spans="2:8" ht="11.25" customHeight="1" x14ac:dyDescent="0.2">
      <c r="B6473" s="147"/>
      <c r="C6473" s="68"/>
      <c r="D6473" s="293" t="str">
        <f t="shared" si="400"/>
        <v/>
      </c>
      <c r="E6473" s="91" t="str">
        <f t="shared" si="403"/>
        <v/>
      </c>
      <c r="F6473" s="295"/>
      <c r="G6473" s="88" t="str">
        <f t="shared" si="401"/>
        <v/>
      </c>
      <c r="H6473" s="88" t="str">
        <f t="shared" si="402"/>
        <v/>
      </c>
    </row>
    <row r="6474" spans="2:8" ht="11.25" customHeight="1" x14ac:dyDescent="0.2">
      <c r="B6474" s="147"/>
      <c r="C6474" s="68"/>
      <c r="D6474" s="293" t="str">
        <f t="shared" si="400"/>
        <v/>
      </c>
      <c r="E6474" s="91" t="str">
        <f t="shared" si="403"/>
        <v/>
      </c>
      <c r="F6474" s="295"/>
      <c r="G6474" s="88" t="str">
        <f t="shared" si="401"/>
        <v/>
      </c>
      <c r="H6474" s="88" t="str">
        <f t="shared" si="402"/>
        <v/>
      </c>
    </row>
    <row r="6475" spans="2:8" ht="11.25" customHeight="1" x14ac:dyDescent="0.2">
      <c r="B6475" s="147"/>
      <c r="C6475" s="68"/>
      <c r="D6475" s="293" t="str">
        <f t="shared" si="400"/>
        <v/>
      </c>
      <c r="E6475" s="91" t="str">
        <f t="shared" si="403"/>
        <v/>
      </c>
      <c r="F6475" s="295"/>
      <c r="G6475" s="88" t="str">
        <f t="shared" si="401"/>
        <v/>
      </c>
      <c r="H6475" s="88" t="str">
        <f t="shared" si="402"/>
        <v/>
      </c>
    </row>
    <row r="6476" spans="2:8" ht="11.25" customHeight="1" x14ac:dyDescent="0.2">
      <c r="B6476" s="147"/>
      <c r="C6476" s="68"/>
      <c r="D6476" s="293" t="str">
        <f t="shared" si="400"/>
        <v/>
      </c>
      <c r="E6476" s="91" t="str">
        <f t="shared" si="403"/>
        <v/>
      </c>
      <c r="F6476" s="295"/>
      <c r="G6476" s="88" t="str">
        <f t="shared" si="401"/>
        <v/>
      </c>
      <c r="H6476" s="88" t="str">
        <f t="shared" si="402"/>
        <v/>
      </c>
    </row>
    <row r="6477" spans="2:8" ht="11.25" customHeight="1" x14ac:dyDescent="0.2">
      <c r="B6477" s="147"/>
      <c r="C6477" s="68"/>
      <c r="D6477" s="293" t="str">
        <f t="shared" si="400"/>
        <v/>
      </c>
      <c r="E6477" s="91" t="str">
        <f t="shared" si="403"/>
        <v/>
      </c>
      <c r="F6477" s="295"/>
      <c r="G6477" s="88" t="str">
        <f t="shared" si="401"/>
        <v/>
      </c>
      <c r="H6477" s="88" t="str">
        <f t="shared" si="402"/>
        <v/>
      </c>
    </row>
    <row r="6478" spans="2:8" ht="11.25" customHeight="1" x14ac:dyDescent="0.2">
      <c r="B6478" s="147"/>
      <c r="C6478" s="68"/>
      <c r="D6478" s="293" t="str">
        <f t="shared" si="400"/>
        <v/>
      </c>
      <c r="E6478" s="91" t="str">
        <f t="shared" si="403"/>
        <v/>
      </c>
      <c r="F6478" s="295"/>
      <c r="G6478" s="88" t="str">
        <f t="shared" si="401"/>
        <v/>
      </c>
      <c r="H6478" s="88" t="str">
        <f t="shared" si="402"/>
        <v/>
      </c>
    </row>
    <row r="6479" spans="2:8" ht="11.25" customHeight="1" x14ac:dyDescent="0.2">
      <c r="B6479" s="147"/>
      <c r="C6479" s="68"/>
      <c r="D6479" s="293" t="str">
        <f t="shared" si="400"/>
        <v/>
      </c>
      <c r="E6479" s="91" t="str">
        <f t="shared" si="403"/>
        <v/>
      </c>
      <c r="F6479" s="295"/>
      <c r="G6479" s="88" t="str">
        <f t="shared" si="401"/>
        <v/>
      </c>
      <c r="H6479" s="88" t="str">
        <f t="shared" si="402"/>
        <v/>
      </c>
    </row>
    <row r="6480" spans="2:8" ht="11.25" customHeight="1" x14ac:dyDescent="0.2">
      <c r="B6480" s="147"/>
      <c r="C6480" s="68"/>
      <c r="D6480" s="293" t="str">
        <f t="shared" si="400"/>
        <v/>
      </c>
      <c r="E6480" s="91" t="str">
        <f t="shared" si="403"/>
        <v/>
      </c>
      <c r="F6480" s="295"/>
      <c r="G6480" s="88" t="str">
        <f t="shared" si="401"/>
        <v/>
      </c>
      <c r="H6480" s="88" t="str">
        <f t="shared" si="402"/>
        <v/>
      </c>
    </row>
    <row r="6481" spans="2:8" ht="11.25" customHeight="1" x14ac:dyDescent="0.2">
      <c r="B6481" s="147"/>
      <c r="C6481" s="68"/>
      <c r="D6481" s="293" t="str">
        <f t="shared" si="400"/>
        <v/>
      </c>
      <c r="E6481" s="91" t="str">
        <f t="shared" si="403"/>
        <v/>
      </c>
      <c r="F6481" s="295"/>
      <c r="G6481" s="88" t="str">
        <f t="shared" si="401"/>
        <v/>
      </c>
      <c r="H6481" s="88" t="str">
        <f t="shared" si="402"/>
        <v/>
      </c>
    </row>
    <row r="6482" spans="2:8" ht="11.25" customHeight="1" x14ac:dyDescent="0.2">
      <c r="B6482" s="147"/>
      <c r="C6482" s="68"/>
      <c r="D6482" s="293" t="str">
        <f t="shared" si="400"/>
        <v/>
      </c>
      <c r="E6482" s="91" t="str">
        <f t="shared" si="403"/>
        <v/>
      </c>
      <c r="F6482" s="295"/>
      <c r="G6482" s="88" t="str">
        <f t="shared" si="401"/>
        <v/>
      </c>
      <c r="H6482" s="88" t="str">
        <f t="shared" si="402"/>
        <v/>
      </c>
    </row>
    <row r="6483" spans="2:8" ht="11.25" customHeight="1" x14ac:dyDescent="0.2">
      <c r="B6483" s="147"/>
      <c r="C6483" s="68"/>
      <c r="D6483" s="293" t="str">
        <f t="shared" si="400"/>
        <v/>
      </c>
      <c r="E6483" s="91" t="str">
        <f t="shared" si="403"/>
        <v/>
      </c>
      <c r="F6483" s="295"/>
      <c r="G6483" s="88" t="str">
        <f t="shared" si="401"/>
        <v/>
      </c>
      <c r="H6483" s="88" t="str">
        <f t="shared" si="402"/>
        <v/>
      </c>
    </row>
    <row r="6484" spans="2:8" ht="11.25" customHeight="1" x14ac:dyDescent="0.2">
      <c r="B6484" s="147"/>
      <c r="C6484" s="68"/>
      <c r="D6484" s="293" t="str">
        <f t="shared" si="400"/>
        <v/>
      </c>
      <c r="E6484" s="91" t="str">
        <f t="shared" si="403"/>
        <v/>
      </c>
      <c r="F6484" s="295"/>
      <c r="G6484" s="88" t="str">
        <f t="shared" si="401"/>
        <v/>
      </c>
      <c r="H6484" s="88" t="str">
        <f t="shared" si="402"/>
        <v/>
      </c>
    </row>
    <row r="6485" spans="2:8" ht="11.25" customHeight="1" x14ac:dyDescent="0.2">
      <c r="B6485" s="147"/>
      <c r="C6485" s="68"/>
      <c r="D6485" s="293" t="str">
        <f t="shared" si="400"/>
        <v/>
      </c>
      <c r="E6485" s="91" t="str">
        <f t="shared" si="403"/>
        <v/>
      </c>
      <c r="F6485" s="295"/>
      <c r="G6485" s="88" t="str">
        <f t="shared" si="401"/>
        <v/>
      </c>
      <c r="H6485" s="88" t="str">
        <f t="shared" si="402"/>
        <v/>
      </c>
    </row>
    <row r="6486" spans="2:8" ht="11.25" customHeight="1" x14ac:dyDescent="0.2">
      <c r="B6486" s="147"/>
      <c r="C6486" s="68"/>
      <c r="D6486" s="293" t="str">
        <f t="shared" si="400"/>
        <v/>
      </c>
      <c r="E6486" s="91" t="str">
        <f t="shared" si="403"/>
        <v/>
      </c>
      <c r="F6486" s="295"/>
      <c r="G6486" s="88" t="str">
        <f t="shared" si="401"/>
        <v/>
      </c>
      <c r="H6486" s="88" t="str">
        <f t="shared" si="402"/>
        <v/>
      </c>
    </row>
    <row r="6487" spans="2:8" ht="11.25" customHeight="1" x14ac:dyDescent="0.2">
      <c r="B6487" s="147"/>
      <c r="C6487" s="68"/>
      <c r="D6487" s="293" t="str">
        <f t="shared" si="400"/>
        <v/>
      </c>
      <c r="E6487" s="91" t="str">
        <f t="shared" si="403"/>
        <v/>
      </c>
      <c r="F6487" s="295"/>
      <c r="G6487" s="88" t="str">
        <f t="shared" si="401"/>
        <v/>
      </c>
      <c r="H6487" s="88" t="str">
        <f t="shared" si="402"/>
        <v/>
      </c>
    </row>
    <row r="6488" spans="2:8" ht="11.25" customHeight="1" x14ac:dyDescent="0.2">
      <c r="B6488" s="147"/>
      <c r="C6488" s="68"/>
      <c r="D6488" s="293" t="str">
        <f t="shared" ref="D6488:D6551" si="404">IF($B6488="","","SP_LASTSALEPRICE")</f>
        <v/>
      </c>
      <c r="E6488" s="91" t="str">
        <f t="shared" si="403"/>
        <v/>
      </c>
      <c r="F6488" s="295"/>
      <c r="G6488" s="88" t="str">
        <f t="shared" ref="G6488:G6551" si="405">IF(OR($C6488="",$C6489=""),"",IFERROR((C6488/C6489-1)*100,0))</f>
        <v/>
      </c>
      <c r="H6488" s="88" t="str">
        <f t="shared" ref="H6488:H6551" si="406">IF(OR($F6488="",$F6489=""),"",IFERROR((F6488/F6489-1)*100,0))</f>
        <v/>
      </c>
    </row>
    <row r="6489" spans="2:8" ht="11.25" customHeight="1" x14ac:dyDescent="0.2">
      <c r="B6489" s="147"/>
      <c r="C6489" s="68"/>
      <c r="D6489" s="293" t="str">
        <f t="shared" si="404"/>
        <v/>
      </c>
      <c r="E6489" s="91" t="str">
        <f t="shared" ref="E6489:E6552" si="407">IF($B6489="","",IF(WEEKDAY($B6489,11)=6,$B6489-1,IF(WEEKDAY($B6489,11)=7,$B6489-2,$B6489)))</f>
        <v/>
      </c>
      <c r="F6489" s="295"/>
      <c r="G6489" s="88" t="str">
        <f t="shared" si="405"/>
        <v/>
      </c>
      <c r="H6489" s="88" t="str">
        <f t="shared" si="406"/>
        <v/>
      </c>
    </row>
    <row r="6490" spans="2:8" ht="11.25" customHeight="1" x14ac:dyDescent="0.2">
      <c r="B6490" s="147"/>
      <c r="C6490" s="68"/>
      <c r="D6490" s="293" t="str">
        <f t="shared" si="404"/>
        <v/>
      </c>
      <c r="E6490" s="91" t="str">
        <f t="shared" si="407"/>
        <v/>
      </c>
      <c r="F6490" s="295"/>
      <c r="G6490" s="88" t="str">
        <f t="shared" si="405"/>
        <v/>
      </c>
      <c r="H6490" s="88" t="str">
        <f t="shared" si="406"/>
        <v/>
      </c>
    </row>
    <row r="6491" spans="2:8" ht="11.25" customHeight="1" x14ac:dyDescent="0.2">
      <c r="B6491" s="147"/>
      <c r="C6491" s="68"/>
      <c r="D6491" s="293" t="str">
        <f t="shared" si="404"/>
        <v/>
      </c>
      <c r="E6491" s="91" t="str">
        <f t="shared" si="407"/>
        <v/>
      </c>
      <c r="F6491" s="295"/>
      <c r="G6491" s="88" t="str">
        <f t="shared" si="405"/>
        <v/>
      </c>
      <c r="H6491" s="88" t="str">
        <f t="shared" si="406"/>
        <v/>
      </c>
    </row>
    <row r="6492" spans="2:8" ht="11.25" customHeight="1" x14ac:dyDescent="0.2">
      <c r="B6492" s="147"/>
      <c r="C6492" s="68"/>
      <c r="D6492" s="293" t="str">
        <f t="shared" si="404"/>
        <v/>
      </c>
      <c r="E6492" s="91" t="str">
        <f t="shared" si="407"/>
        <v/>
      </c>
      <c r="F6492" s="295"/>
      <c r="G6492" s="88" t="str">
        <f t="shared" si="405"/>
        <v/>
      </c>
      <c r="H6492" s="88" t="str">
        <f t="shared" si="406"/>
        <v/>
      </c>
    </row>
    <row r="6493" spans="2:8" ht="11.25" customHeight="1" x14ac:dyDescent="0.2">
      <c r="B6493" s="147"/>
      <c r="C6493" s="68"/>
      <c r="D6493" s="293" t="str">
        <f t="shared" si="404"/>
        <v/>
      </c>
      <c r="E6493" s="91" t="str">
        <f t="shared" si="407"/>
        <v/>
      </c>
      <c r="F6493" s="295"/>
      <c r="G6493" s="88" t="str">
        <f t="shared" si="405"/>
        <v/>
      </c>
      <c r="H6493" s="88" t="str">
        <f t="shared" si="406"/>
        <v/>
      </c>
    </row>
    <row r="6494" spans="2:8" ht="11.25" customHeight="1" x14ac:dyDescent="0.2">
      <c r="B6494" s="147"/>
      <c r="C6494" s="68"/>
      <c r="D6494" s="293" t="str">
        <f t="shared" si="404"/>
        <v/>
      </c>
      <c r="E6494" s="91" t="str">
        <f t="shared" si="407"/>
        <v/>
      </c>
      <c r="F6494" s="295"/>
      <c r="G6494" s="88" t="str">
        <f t="shared" si="405"/>
        <v/>
      </c>
      <c r="H6494" s="88" t="str">
        <f t="shared" si="406"/>
        <v/>
      </c>
    </row>
    <row r="6495" spans="2:8" ht="11.25" customHeight="1" x14ac:dyDescent="0.2">
      <c r="B6495" s="147"/>
      <c r="C6495" s="68"/>
      <c r="D6495" s="293" t="str">
        <f t="shared" si="404"/>
        <v/>
      </c>
      <c r="E6495" s="91" t="str">
        <f t="shared" si="407"/>
        <v/>
      </c>
      <c r="F6495" s="295"/>
      <c r="G6495" s="88" t="str">
        <f t="shared" si="405"/>
        <v/>
      </c>
      <c r="H6495" s="88" t="str">
        <f t="shared" si="406"/>
        <v/>
      </c>
    </row>
    <row r="6496" spans="2:8" ht="11.25" customHeight="1" x14ac:dyDescent="0.2">
      <c r="B6496" s="147"/>
      <c r="C6496" s="68"/>
      <c r="D6496" s="293" t="str">
        <f t="shared" si="404"/>
        <v/>
      </c>
      <c r="E6496" s="91" t="str">
        <f t="shared" si="407"/>
        <v/>
      </c>
      <c r="F6496" s="295"/>
      <c r="G6496" s="88" t="str">
        <f t="shared" si="405"/>
        <v/>
      </c>
      <c r="H6496" s="88" t="str">
        <f t="shared" si="406"/>
        <v/>
      </c>
    </row>
    <row r="6497" spans="2:8" ht="11.25" customHeight="1" x14ac:dyDescent="0.2">
      <c r="B6497" s="147"/>
      <c r="C6497" s="68"/>
      <c r="D6497" s="293" t="str">
        <f t="shared" si="404"/>
        <v/>
      </c>
      <c r="E6497" s="91" t="str">
        <f t="shared" si="407"/>
        <v/>
      </c>
      <c r="F6497" s="295"/>
      <c r="G6497" s="88" t="str">
        <f t="shared" si="405"/>
        <v/>
      </c>
      <c r="H6497" s="88" t="str">
        <f t="shared" si="406"/>
        <v/>
      </c>
    </row>
    <row r="6498" spans="2:8" ht="11.25" customHeight="1" x14ac:dyDescent="0.2">
      <c r="B6498" s="147"/>
      <c r="C6498" s="68"/>
      <c r="D6498" s="293" t="str">
        <f t="shared" si="404"/>
        <v/>
      </c>
      <c r="E6498" s="91" t="str">
        <f t="shared" si="407"/>
        <v/>
      </c>
      <c r="F6498" s="295"/>
      <c r="G6498" s="88" t="str">
        <f t="shared" si="405"/>
        <v/>
      </c>
      <c r="H6498" s="88" t="str">
        <f t="shared" si="406"/>
        <v/>
      </c>
    </row>
    <row r="6499" spans="2:8" ht="11.25" customHeight="1" x14ac:dyDescent="0.2">
      <c r="B6499" s="147"/>
      <c r="C6499" s="68"/>
      <c r="D6499" s="293" t="str">
        <f t="shared" si="404"/>
        <v/>
      </c>
      <c r="E6499" s="91" t="str">
        <f t="shared" si="407"/>
        <v/>
      </c>
      <c r="F6499" s="295"/>
      <c r="G6499" s="88" t="str">
        <f t="shared" si="405"/>
        <v/>
      </c>
      <c r="H6499" s="88" t="str">
        <f t="shared" si="406"/>
        <v/>
      </c>
    </row>
    <row r="6500" spans="2:8" ht="11.25" customHeight="1" x14ac:dyDescent="0.2">
      <c r="B6500" s="147"/>
      <c r="C6500" s="68"/>
      <c r="D6500" s="293" t="str">
        <f t="shared" si="404"/>
        <v/>
      </c>
      <c r="E6500" s="91" t="str">
        <f t="shared" si="407"/>
        <v/>
      </c>
      <c r="F6500" s="295"/>
      <c r="G6500" s="88" t="str">
        <f t="shared" si="405"/>
        <v/>
      </c>
      <c r="H6500" s="88" t="str">
        <f t="shared" si="406"/>
        <v/>
      </c>
    </row>
    <row r="6501" spans="2:8" ht="11.25" customHeight="1" x14ac:dyDescent="0.2">
      <c r="B6501" s="147"/>
      <c r="C6501" s="68"/>
      <c r="D6501" s="293" t="str">
        <f t="shared" si="404"/>
        <v/>
      </c>
      <c r="E6501" s="91" t="str">
        <f t="shared" si="407"/>
        <v/>
      </c>
      <c r="F6501" s="295"/>
      <c r="G6501" s="88" t="str">
        <f t="shared" si="405"/>
        <v/>
      </c>
      <c r="H6501" s="88" t="str">
        <f t="shared" si="406"/>
        <v/>
      </c>
    </row>
    <row r="6502" spans="2:8" ht="11.25" customHeight="1" x14ac:dyDescent="0.2">
      <c r="B6502" s="147"/>
      <c r="C6502" s="68"/>
      <c r="D6502" s="293" t="str">
        <f t="shared" si="404"/>
        <v/>
      </c>
      <c r="E6502" s="91" t="str">
        <f t="shared" si="407"/>
        <v/>
      </c>
      <c r="F6502" s="295"/>
      <c r="G6502" s="88" t="str">
        <f t="shared" si="405"/>
        <v/>
      </c>
      <c r="H6502" s="88" t="str">
        <f t="shared" si="406"/>
        <v/>
      </c>
    </row>
    <row r="6503" spans="2:8" ht="11.25" customHeight="1" x14ac:dyDescent="0.2">
      <c r="B6503" s="147"/>
      <c r="C6503" s="68"/>
      <c r="D6503" s="293" t="str">
        <f t="shared" si="404"/>
        <v/>
      </c>
      <c r="E6503" s="91" t="str">
        <f t="shared" si="407"/>
        <v/>
      </c>
      <c r="F6503" s="295"/>
      <c r="G6503" s="88" t="str">
        <f t="shared" si="405"/>
        <v/>
      </c>
      <c r="H6503" s="88" t="str">
        <f t="shared" si="406"/>
        <v/>
      </c>
    </row>
    <row r="6504" spans="2:8" ht="11.25" customHeight="1" x14ac:dyDescent="0.2">
      <c r="B6504" s="147"/>
      <c r="C6504" s="68"/>
      <c r="D6504" s="293" t="str">
        <f t="shared" si="404"/>
        <v/>
      </c>
      <c r="E6504" s="91" t="str">
        <f t="shared" si="407"/>
        <v/>
      </c>
      <c r="F6504" s="295"/>
      <c r="G6504" s="88" t="str">
        <f t="shared" si="405"/>
        <v/>
      </c>
      <c r="H6504" s="88" t="str">
        <f t="shared" si="406"/>
        <v/>
      </c>
    </row>
    <row r="6505" spans="2:8" ht="11.25" customHeight="1" x14ac:dyDescent="0.2">
      <c r="B6505" s="147"/>
      <c r="C6505" s="68"/>
      <c r="D6505" s="293" t="str">
        <f t="shared" si="404"/>
        <v/>
      </c>
      <c r="E6505" s="91" t="str">
        <f t="shared" si="407"/>
        <v/>
      </c>
      <c r="F6505" s="295"/>
      <c r="G6505" s="88" t="str">
        <f t="shared" si="405"/>
        <v/>
      </c>
      <c r="H6505" s="88" t="str">
        <f t="shared" si="406"/>
        <v/>
      </c>
    </row>
    <row r="6506" spans="2:8" ht="11.25" customHeight="1" x14ac:dyDescent="0.2">
      <c r="B6506" s="147"/>
      <c r="C6506" s="68"/>
      <c r="D6506" s="293" t="str">
        <f t="shared" si="404"/>
        <v/>
      </c>
      <c r="E6506" s="91" t="str">
        <f t="shared" si="407"/>
        <v/>
      </c>
      <c r="F6506" s="295"/>
      <c r="G6506" s="88" t="str">
        <f t="shared" si="405"/>
        <v/>
      </c>
      <c r="H6506" s="88" t="str">
        <f t="shared" si="406"/>
        <v/>
      </c>
    </row>
    <row r="6507" spans="2:8" ht="11.25" customHeight="1" x14ac:dyDescent="0.2">
      <c r="B6507" s="147"/>
      <c r="C6507" s="68"/>
      <c r="D6507" s="293" t="str">
        <f t="shared" si="404"/>
        <v/>
      </c>
      <c r="E6507" s="91" t="str">
        <f t="shared" si="407"/>
        <v/>
      </c>
      <c r="F6507" s="295"/>
      <c r="G6507" s="88" t="str">
        <f t="shared" si="405"/>
        <v/>
      </c>
      <c r="H6507" s="88" t="str">
        <f t="shared" si="406"/>
        <v/>
      </c>
    </row>
    <row r="6508" spans="2:8" ht="11.25" customHeight="1" x14ac:dyDescent="0.2">
      <c r="B6508" s="147"/>
      <c r="C6508" s="68"/>
      <c r="D6508" s="293" t="str">
        <f t="shared" si="404"/>
        <v/>
      </c>
      <c r="E6508" s="91" t="str">
        <f t="shared" si="407"/>
        <v/>
      </c>
      <c r="F6508" s="295"/>
      <c r="G6508" s="88" t="str">
        <f t="shared" si="405"/>
        <v/>
      </c>
      <c r="H6508" s="88" t="str">
        <f t="shared" si="406"/>
        <v/>
      </c>
    </row>
    <row r="6509" spans="2:8" ht="11.25" customHeight="1" x14ac:dyDescent="0.2">
      <c r="B6509" s="147"/>
      <c r="C6509" s="68"/>
      <c r="D6509" s="293" t="str">
        <f t="shared" si="404"/>
        <v/>
      </c>
      <c r="E6509" s="91" t="str">
        <f t="shared" si="407"/>
        <v/>
      </c>
      <c r="F6509" s="295"/>
      <c r="G6509" s="88" t="str">
        <f t="shared" si="405"/>
        <v/>
      </c>
      <c r="H6509" s="88" t="str">
        <f t="shared" si="406"/>
        <v/>
      </c>
    </row>
    <row r="6510" spans="2:8" ht="11.25" customHeight="1" x14ac:dyDescent="0.2">
      <c r="B6510" s="147"/>
      <c r="C6510" s="68"/>
      <c r="D6510" s="293" t="str">
        <f t="shared" si="404"/>
        <v/>
      </c>
      <c r="E6510" s="91" t="str">
        <f t="shared" si="407"/>
        <v/>
      </c>
      <c r="F6510" s="295"/>
      <c r="G6510" s="88" t="str">
        <f t="shared" si="405"/>
        <v/>
      </c>
      <c r="H6510" s="88" t="str">
        <f t="shared" si="406"/>
        <v/>
      </c>
    </row>
    <row r="6511" spans="2:8" ht="11.25" customHeight="1" x14ac:dyDescent="0.2">
      <c r="B6511" s="147"/>
      <c r="C6511" s="68"/>
      <c r="D6511" s="293" t="str">
        <f t="shared" si="404"/>
        <v/>
      </c>
      <c r="E6511" s="91" t="str">
        <f t="shared" si="407"/>
        <v/>
      </c>
      <c r="F6511" s="295"/>
      <c r="G6511" s="88" t="str">
        <f t="shared" si="405"/>
        <v/>
      </c>
      <c r="H6511" s="88" t="str">
        <f t="shared" si="406"/>
        <v/>
      </c>
    </row>
    <row r="6512" spans="2:8" ht="11.25" customHeight="1" x14ac:dyDescent="0.2">
      <c r="B6512" s="147"/>
      <c r="C6512" s="68"/>
      <c r="D6512" s="293" t="str">
        <f t="shared" si="404"/>
        <v/>
      </c>
      <c r="E6512" s="91" t="str">
        <f t="shared" si="407"/>
        <v/>
      </c>
      <c r="F6512" s="295"/>
      <c r="G6512" s="88" t="str">
        <f t="shared" si="405"/>
        <v/>
      </c>
      <c r="H6512" s="88" t="str">
        <f t="shared" si="406"/>
        <v/>
      </c>
    </row>
    <row r="6513" spans="2:8" ht="11.25" customHeight="1" x14ac:dyDescent="0.2">
      <c r="B6513" s="147"/>
      <c r="C6513" s="68"/>
      <c r="D6513" s="293" t="str">
        <f t="shared" si="404"/>
        <v/>
      </c>
      <c r="E6513" s="91" t="str">
        <f t="shared" si="407"/>
        <v/>
      </c>
      <c r="F6513" s="295"/>
      <c r="G6513" s="88" t="str">
        <f t="shared" si="405"/>
        <v/>
      </c>
      <c r="H6513" s="88" t="str">
        <f t="shared" si="406"/>
        <v/>
      </c>
    </row>
    <row r="6514" spans="2:8" ht="11.25" customHeight="1" x14ac:dyDescent="0.2">
      <c r="B6514" s="147"/>
      <c r="C6514" s="68"/>
      <c r="D6514" s="293" t="str">
        <f t="shared" si="404"/>
        <v/>
      </c>
      <c r="E6514" s="91" t="str">
        <f t="shared" si="407"/>
        <v/>
      </c>
      <c r="F6514" s="295"/>
      <c r="G6514" s="88" t="str">
        <f t="shared" si="405"/>
        <v/>
      </c>
      <c r="H6514" s="88" t="str">
        <f t="shared" si="406"/>
        <v/>
      </c>
    </row>
    <row r="6515" spans="2:8" ht="11.25" customHeight="1" x14ac:dyDescent="0.2">
      <c r="B6515" s="147"/>
      <c r="C6515" s="68"/>
      <c r="D6515" s="293" t="str">
        <f t="shared" si="404"/>
        <v/>
      </c>
      <c r="E6515" s="91" t="str">
        <f t="shared" si="407"/>
        <v/>
      </c>
      <c r="F6515" s="295"/>
      <c r="G6515" s="88" t="str">
        <f t="shared" si="405"/>
        <v/>
      </c>
      <c r="H6515" s="88" t="str">
        <f t="shared" si="406"/>
        <v/>
      </c>
    </row>
    <row r="6516" spans="2:8" ht="11.25" customHeight="1" x14ac:dyDescent="0.2">
      <c r="B6516" s="147"/>
      <c r="C6516" s="68"/>
      <c r="D6516" s="293" t="str">
        <f t="shared" si="404"/>
        <v/>
      </c>
      <c r="E6516" s="91" t="str">
        <f t="shared" si="407"/>
        <v/>
      </c>
      <c r="F6516" s="295"/>
      <c r="G6516" s="88" t="str">
        <f t="shared" si="405"/>
        <v/>
      </c>
      <c r="H6516" s="88" t="str">
        <f t="shared" si="406"/>
        <v/>
      </c>
    </row>
    <row r="6517" spans="2:8" ht="11.25" customHeight="1" x14ac:dyDescent="0.2">
      <c r="B6517" s="147"/>
      <c r="C6517" s="68"/>
      <c r="D6517" s="293" t="str">
        <f t="shared" si="404"/>
        <v/>
      </c>
      <c r="E6517" s="91" t="str">
        <f t="shared" si="407"/>
        <v/>
      </c>
      <c r="F6517" s="295"/>
      <c r="G6517" s="88" t="str">
        <f t="shared" si="405"/>
        <v/>
      </c>
      <c r="H6517" s="88" t="str">
        <f t="shared" si="406"/>
        <v/>
      </c>
    </row>
    <row r="6518" spans="2:8" ht="11.25" customHeight="1" x14ac:dyDescent="0.2">
      <c r="B6518" s="147"/>
      <c r="C6518" s="68"/>
      <c r="D6518" s="293" t="str">
        <f t="shared" si="404"/>
        <v/>
      </c>
      <c r="E6518" s="91" t="str">
        <f t="shared" si="407"/>
        <v/>
      </c>
      <c r="F6518" s="295"/>
      <c r="G6518" s="88" t="str">
        <f t="shared" si="405"/>
        <v/>
      </c>
      <c r="H6518" s="88" t="str">
        <f t="shared" si="406"/>
        <v/>
      </c>
    </row>
    <row r="6519" spans="2:8" ht="11.25" customHeight="1" x14ac:dyDescent="0.2">
      <c r="B6519" s="147"/>
      <c r="C6519" s="68"/>
      <c r="D6519" s="293" t="str">
        <f t="shared" si="404"/>
        <v/>
      </c>
      <c r="E6519" s="91" t="str">
        <f t="shared" si="407"/>
        <v/>
      </c>
      <c r="F6519" s="295"/>
      <c r="G6519" s="88" t="str">
        <f t="shared" si="405"/>
        <v/>
      </c>
      <c r="H6519" s="88" t="str">
        <f t="shared" si="406"/>
        <v/>
      </c>
    </row>
    <row r="6520" spans="2:8" ht="11.25" customHeight="1" x14ac:dyDescent="0.2">
      <c r="B6520" s="147"/>
      <c r="C6520" s="68"/>
      <c r="D6520" s="293" t="str">
        <f t="shared" si="404"/>
        <v/>
      </c>
      <c r="E6520" s="91" t="str">
        <f t="shared" si="407"/>
        <v/>
      </c>
      <c r="F6520" s="295"/>
      <c r="G6520" s="88" t="str">
        <f t="shared" si="405"/>
        <v/>
      </c>
      <c r="H6520" s="88" t="str">
        <f t="shared" si="406"/>
        <v/>
      </c>
    </row>
    <row r="6521" spans="2:8" ht="11.25" customHeight="1" x14ac:dyDescent="0.2">
      <c r="B6521" s="147"/>
      <c r="C6521" s="68"/>
      <c r="D6521" s="293" t="str">
        <f t="shared" si="404"/>
        <v/>
      </c>
      <c r="E6521" s="91" t="str">
        <f t="shared" si="407"/>
        <v/>
      </c>
      <c r="F6521" s="295"/>
      <c r="G6521" s="88" t="str">
        <f t="shared" si="405"/>
        <v/>
      </c>
      <c r="H6521" s="88" t="str">
        <f t="shared" si="406"/>
        <v/>
      </c>
    </row>
    <row r="6522" spans="2:8" ht="11.25" customHeight="1" x14ac:dyDescent="0.2">
      <c r="B6522" s="147"/>
      <c r="C6522" s="68"/>
      <c r="D6522" s="293" t="str">
        <f t="shared" si="404"/>
        <v/>
      </c>
      <c r="E6522" s="91" t="str">
        <f t="shared" si="407"/>
        <v/>
      </c>
      <c r="F6522" s="295"/>
      <c r="G6522" s="88" t="str">
        <f t="shared" si="405"/>
        <v/>
      </c>
      <c r="H6522" s="88" t="str">
        <f t="shared" si="406"/>
        <v/>
      </c>
    </row>
    <row r="6523" spans="2:8" ht="11.25" customHeight="1" x14ac:dyDescent="0.2">
      <c r="B6523" s="147"/>
      <c r="C6523" s="68"/>
      <c r="D6523" s="293" t="str">
        <f t="shared" si="404"/>
        <v/>
      </c>
      <c r="E6523" s="91" t="str">
        <f t="shared" si="407"/>
        <v/>
      </c>
      <c r="F6523" s="295"/>
      <c r="G6523" s="88" t="str">
        <f t="shared" si="405"/>
        <v/>
      </c>
      <c r="H6523" s="88" t="str">
        <f t="shared" si="406"/>
        <v/>
      </c>
    </row>
    <row r="6524" spans="2:8" ht="11.25" customHeight="1" x14ac:dyDescent="0.2">
      <c r="B6524" s="147"/>
      <c r="C6524" s="68"/>
      <c r="D6524" s="293" t="str">
        <f t="shared" si="404"/>
        <v/>
      </c>
      <c r="E6524" s="91" t="str">
        <f t="shared" si="407"/>
        <v/>
      </c>
      <c r="F6524" s="295"/>
      <c r="G6524" s="88" t="str">
        <f t="shared" si="405"/>
        <v/>
      </c>
      <c r="H6524" s="88" t="str">
        <f t="shared" si="406"/>
        <v/>
      </c>
    </row>
    <row r="6525" spans="2:8" ht="11.25" customHeight="1" x14ac:dyDescent="0.2">
      <c r="B6525" s="147"/>
      <c r="C6525" s="68"/>
      <c r="D6525" s="293" t="str">
        <f t="shared" si="404"/>
        <v/>
      </c>
      <c r="E6525" s="91" t="str">
        <f t="shared" si="407"/>
        <v/>
      </c>
      <c r="F6525" s="295"/>
      <c r="G6525" s="88" t="str">
        <f t="shared" si="405"/>
        <v/>
      </c>
      <c r="H6525" s="88" t="str">
        <f t="shared" si="406"/>
        <v/>
      </c>
    </row>
    <row r="6526" spans="2:8" ht="11.25" customHeight="1" x14ac:dyDescent="0.2">
      <c r="B6526" s="147"/>
      <c r="C6526" s="68"/>
      <c r="D6526" s="293" t="str">
        <f t="shared" si="404"/>
        <v/>
      </c>
      <c r="E6526" s="91" t="str">
        <f t="shared" si="407"/>
        <v/>
      </c>
      <c r="F6526" s="295"/>
      <c r="G6526" s="88" t="str">
        <f t="shared" si="405"/>
        <v/>
      </c>
      <c r="H6526" s="88" t="str">
        <f t="shared" si="406"/>
        <v/>
      </c>
    </row>
    <row r="6527" spans="2:8" ht="11.25" customHeight="1" x14ac:dyDescent="0.2">
      <c r="B6527" s="147"/>
      <c r="C6527" s="68"/>
      <c r="D6527" s="293" t="str">
        <f t="shared" si="404"/>
        <v/>
      </c>
      <c r="E6527" s="91" t="str">
        <f t="shared" si="407"/>
        <v/>
      </c>
      <c r="F6527" s="295"/>
      <c r="G6527" s="88" t="str">
        <f t="shared" si="405"/>
        <v/>
      </c>
      <c r="H6527" s="88" t="str">
        <f t="shared" si="406"/>
        <v/>
      </c>
    </row>
    <row r="6528" spans="2:8" ht="11.25" customHeight="1" x14ac:dyDescent="0.2">
      <c r="B6528" s="147"/>
      <c r="C6528" s="68"/>
      <c r="D6528" s="293" t="str">
        <f t="shared" si="404"/>
        <v/>
      </c>
      <c r="E6528" s="91" t="str">
        <f t="shared" si="407"/>
        <v/>
      </c>
      <c r="F6528" s="295"/>
      <c r="G6528" s="88" t="str">
        <f t="shared" si="405"/>
        <v/>
      </c>
      <c r="H6528" s="88" t="str">
        <f t="shared" si="406"/>
        <v/>
      </c>
    </row>
    <row r="6529" spans="2:8" ht="11.25" customHeight="1" x14ac:dyDescent="0.2">
      <c r="B6529" s="147"/>
      <c r="C6529" s="68"/>
      <c r="D6529" s="293" t="str">
        <f t="shared" si="404"/>
        <v/>
      </c>
      <c r="E6529" s="91" t="str">
        <f t="shared" si="407"/>
        <v/>
      </c>
      <c r="F6529" s="295"/>
      <c r="G6529" s="88" t="str">
        <f t="shared" si="405"/>
        <v/>
      </c>
      <c r="H6529" s="88" t="str">
        <f t="shared" si="406"/>
        <v/>
      </c>
    </row>
    <row r="6530" spans="2:8" ht="11.25" customHeight="1" x14ac:dyDescent="0.2">
      <c r="B6530" s="147"/>
      <c r="C6530" s="68"/>
      <c r="D6530" s="293" t="str">
        <f t="shared" si="404"/>
        <v/>
      </c>
      <c r="E6530" s="91" t="str">
        <f t="shared" si="407"/>
        <v/>
      </c>
      <c r="F6530" s="295"/>
      <c r="G6530" s="88" t="str">
        <f t="shared" si="405"/>
        <v/>
      </c>
      <c r="H6530" s="88" t="str">
        <f t="shared" si="406"/>
        <v/>
      </c>
    </row>
    <row r="6531" spans="2:8" ht="11.25" customHeight="1" x14ac:dyDescent="0.2">
      <c r="B6531" s="147"/>
      <c r="C6531" s="68"/>
      <c r="D6531" s="293" t="str">
        <f t="shared" si="404"/>
        <v/>
      </c>
      <c r="E6531" s="91" t="str">
        <f t="shared" si="407"/>
        <v/>
      </c>
      <c r="F6531" s="295"/>
      <c r="G6531" s="88" t="str">
        <f t="shared" si="405"/>
        <v/>
      </c>
      <c r="H6531" s="88" t="str">
        <f t="shared" si="406"/>
        <v/>
      </c>
    </row>
    <row r="6532" spans="2:8" ht="11.25" customHeight="1" x14ac:dyDescent="0.2">
      <c r="B6532" s="147"/>
      <c r="C6532" s="68"/>
      <c r="D6532" s="293" t="str">
        <f t="shared" si="404"/>
        <v/>
      </c>
      <c r="E6532" s="91" t="str">
        <f t="shared" si="407"/>
        <v/>
      </c>
      <c r="F6532" s="295"/>
      <c r="G6532" s="88" t="str">
        <f t="shared" si="405"/>
        <v/>
      </c>
      <c r="H6532" s="88" t="str">
        <f t="shared" si="406"/>
        <v/>
      </c>
    </row>
    <row r="6533" spans="2:8" ht="11.25" customHeight="1" x14ac:dyDescent="0.2">
      <c r="B6533" s="147"/>
      <c r="C6533" s="68"/>
      <c r="D6533" s="293" t="str">
        <f t="shared" si="404"/>
        <v/>
      </c>
      <c r="E6533" s="91" t="str">
        <f t="shared" si="407"/>
        <v/>
      </c>
      <c r="F6533" s="295"/>
      <c r="G6533" s="88" t="str">
        <f t="shared" si="405"/>
        <v/>
      </c>
      <c r="H6533" s="88" t="str">
        <f t="shared" si="406"/>
        <v/>
      </c>
    </row>
    <row r="6534" spans="2:8" ht="11.25" customHeight="1" x14ac:dyDescent="0.2">
      <c r="B6534" s="147"/>
      <c r="C6534" s="68"/>
      <c r="D6534" s="293" t="str">
        <f t="shared" si="404"/>
        <v/>
      </c>
      <c r="E6534" s="91" t="str">
        <f t="shared" si="407"/>
        <v/>
      </c>
      <c r="F6534" s="295"/>
      <c r="G6534" s="88" t="str">
        <f t="shared" si="405"/>
        <v/>
      </c>
      <c r="H6534" s="88" t="str">
        <f t="shared" si="406"/>
        <v/>
      </c>
    </row>
    <row r="6535" spans="2:8" ht="11.25" customHeight="1" x14ac:dyDescent="0.2">
      <c r="B6535" s="147"/>
      <c r="C6535" s="68"/>
      <c r="D6535" s="293" t="str">
        <f t="shared" si="404"/>
        <v/>
      </c>
      <c r="E6535" s="91" t="str">
        <f t="shared" si="407"/>
        <v/>
      </c>
      <c r="F6535" s="295"/>
      <c r="G6535" s="88" t="str">
        <f t="shared" si="405"/>
        <v/>
      </c>
      <c r="H6535" s="88" t="str">
        <f t="shared" si="406"/>
        <v/>
      </c>
    </row>
    <row r="6536" spans="2:8" ht="11.25" customHeight="1" x14ac:dyDescent="0.2">
      <c r="B6536" s="147"/>
      <c r="C6536" s="68"/>
      <c r="D6536" s="293" t="str">
        <f t="shared" si="404"/>
        <v/>
      </c>
      <c r="E6536" s="91" t="str">
        <f t="shared" si="407"/>
        <v/>
      </c>
      <c r="F6536" s="295"/>
      <c r="G6536" s="88" t="str">
        <f t="shared" si="405"/>
        <v/>
      </c>
      <c r="H6536" s="88" t="str">
        <f t="shared" si="406"/>
        <v/>
      </c>
    </row>
    <row r="6537" spans="2:8" ht="11.25" customHeight="1" x14ac:dyDescent="0.2">
      <c r="B6537" s="147"/>
      <c r="C6537" s="68"/>
      <c r="D6537" s="293" t="str">
        <f t="shared" si="404"/>
        <v/>
      </c>
      <c r="E6537" s="91" t="str">
        <f t="shared" si="407"/>
        <v/>
      </c>
      <c r="F6537" s="295"/>
      <c r="G6537" s="88" t="str">
        <f t="shared" si="405"/>
        <v/>
      </c>
      <c r="H6537" s="88" t="str">
        <f t="shared" si="406"/>
        <v/>
      </c>
    </row>
    <row r="6538" spans="2:8" ht="11.25" customHeight="1" x14ac:dyDescent="0.2">
      <c r="B6538" s="147"/>
      <c r="C6538" s="68"/>
      <c r="D6538" s="293" t="str">
        <f t="shared" si="404"/>
        <v/>
      </c>
      <c r="E6538" s="91" t="str">
        <f t="shared" si="407"/>
        <v/>
      </c>
      <c r="F6538" s="295"/>
      <c r="G6538" s="88" t="str">
        <f t="shared" si="405"/>
        <v/>
      </c>
      <c r="H6538" s="88" t="str">
        <f t="shared" si="406"/>
        <v/>
      </c>
    </row>
    <row r="6539" spans="2:8" ht="11.25" customHeight="1" x14ac:dyDescent="0.2">
      <c r="B6539" s="147"/>
      <c r="C6539" s="68"/>
      <c r="D6539" s="293" t="str">
        <f t="shared" si="404"/>
        <v/>
      </c>
      <c r="E6539" s="91" t="str">
        <f t="shared" si="407"/>
        <v/>
      </c>
      <c r="F6539" s="295"/>
      <c r="G6539" s="88" t="str">
        <f t="shared" si="405"/>
        <v/>
      </c>
      <c r="H6539" s="88" t="str">
        <f t="shared" si="406"/>
        <v/>
      </c>
    </row>
    <row r="6540" spans="2:8" ht="11.25" customHeight="1" x14ac:dyDescent="0.2">
      <c r="B6540" s="147"/>
      <c r="C6540" s="68"/>
      <c r="D6540" s="293" t="str">
        <f t="shared" si="404"/>
        <v/>
      </c>
      <c r="E6540" s="91" t="str">
        <f t="shared" si="407"/>
        <v/>
      </c>
      <c r="F6540" s="295"/>
      <c r="G6540" s="88" t="str">
        <f t="shared" si="405"/>
        <v/>
      </c>
      <c r="H6540" s="88" t="str">
        <f t="shared" si="406"/>
        <v/>
      </c>
    </row>
    <row r="6541" spans="2:8" ht="11.25" customHeight="1" x14ac:dyDescent="0.2">
      <c r="B6541" s="147"/>
      <c r="C6541" s="68"/>
      <c r="D6541" s="293" t="str">
        <f t="shared" si="404"/>
        <v/>
      </c>
      <c r="E6541" s="91" t="str">
        <f t="shared" si="407"/>
        <v/>
      </c>
      <c r="F6541" s="295"/>
      <c r="G6541" s="88" t="str">
        <f t="shared" si="405"/>
        <v/>
      </c>
      <c r="H6541" s="88" t="str">
        <f t="shared" si="406"/>
        <v/>
      </c>
    </row>
    <row r="6542" spans="2:8" ht="11.25" customHeight="1" x14ac:dyDescent="0.2">
      <c r="B6542" s="147"/>
      <c r="C6542" s="68"/>
      <c r="D6542" s="293" t="str">
        <f t="shared" si="404"/>
        <v/>
      </c>
      <c r="E6542" s="91" t="str">
        <f t="shared" si="407"/>
        <v/>
      </c>
      <c r="F6542" s="295"/>
      <c r="G6542" s="88" t="str">
        <f t="shared" si="405"/>
        <v/>
      </c>
      <c r="H6542" s="88" t="str">
        <f t="shared" si="406"/>
        <v/>
      </c>
    </row>
    <row r="6543" spans="2:8" ht="11.25" customHeight="1" x14ac:dyDescent="0.2">
      <c r="B6543" s="147"/>
      <c r="C6543" s="68"/>
      <c r="D6543" s="293" t="str">
        <f t="shared" si="404"/>
        <v/>
      </c>
      <c r="E6543" s="91" t="str">
        <f t="shared" si="407"/>
        <v/>
      </c>
      <c r="F6543" s="295"/>
      <c r="G6543" s="88" t="str">
        <f t="shared" si="405"/>
        <v/>
      </c>
      <c r="H6543" s="88" t="str">
        <f t="shared" si="406"/>
        <v/>
      </c>
    </row>
    <row r="6544" spans="2:8" ht="11.25" customHeight="1" x14ac:dyDescent="0.2">
      <c r="B6544" s="147"/>
      <c r="C6544" s="68"/>
      <c r="D6544" s="293" t="str">
        <f t="shared" si="404"/>
        <v/>
      </c>
      <c r="E6544" s="91" t="str">
        <f t="shared" si="407"/>
        <v/>
      </c>
      <c r="F6544" s="295"/>
      <c r="G6544" s="88" t="str">
        <f t="shared" si="405"/>
        <v/>
      </c>
      <c r="H6544" s="88" t="str">
        <f t="shared" si="406"/>
        <v/>
      </c>
    </row>
    <row r="6545" spans="2:8" ht="11.25" customHeight="1" x14ac:dyDescent="0.2">
      <c r="B6545" s="147"/>
      <c r="C6545" s="68"/>
      <c r="D6545" s="293" t="str">
        <f t="shared" si="404"/>
        <v/>
      </c>
      <c r="E6545" s="91" t="str">
        <f t="shared" si="407"/>
        <v/>
      </c>
      <c r="F6545" s="295"/>
      <c r="G6545" s="88" t="str">
        <f t="shared" si="405"/>
        <v/>
      </c>
      <c r="H6545" s="88" t="str">
        <f t="shared" si="406"/>
        <v/>
      </c>
    </row>
    <row r="6546" spans="2:8" ht="11.25" customHeight="1" x14ac:dyDescent="0.2">
      <c r="B6546" s="147"/>
      <c r="C6546" s="68"/>
      <c r="D6546" s="293" t="str">
        <f t="shared" si="404"/>
        <v/>
      </c>
      <c r="E6546" s="91" t="str">
        <f t="shared" si="407"/>
        <v/>
      </c>
      <c r="F6546" s="295"/>
      <c r="G6546" s="88" t="str">
        <f t="shared" si="405"/>
        <v/>
      </c>
      <c r="H6546" s="88" t="str">
        <f t="shared" si="406"/>
        <v/>
      </c>
    </row>
    <row r="6547" spans="2:8" ht="11.25" customHeight="1" x14ac:dyDescent="0.2">
      <c r="B6547" s="147"/>
      <c r="C6547" s="68"/>
      <c r="D6547" s="293" t="str">
        <f t="shared" si="404"/>
        <v/>
      </c>
      <c r="E6547" s="91" t="str">
        <f t="shared" si="407"/>
        <v/>
      </c>
      <c r="F6547" s="295"/>
      <c r="G6547" s="88" t="str">
        <f t="shared" si="405"/>
        <v/>
      </c>
      <c r="H6547" s="88" t="str">
        <f t="shared" si="406"/>
        <v/>
      </c>
    </row>
    <row r="6548" spans="2:8" ht="11.25" customHeight="1" x14ac:dyDescent="0.2">
      <c r="B6548" s="147"/>
      <c r="C6548" s="68"/>
      <c r="D6548" s="293" t="str">
        <f t="shared" si="404"/>
        <v/>
      </c>
      <c r="E6548" s="91" t="str">
        <f t="shared" si="407"/>
        <v/>
      </c>
      <c r="F6548" s="295"/>
      <c r="G6548" s="88" t="str">
        <f t="shared" si="405"/>
        <v/>
      </c>
      <c r="H6548" s="88" t="str">
        <f t="shared" si="406"/>
        <v/>
      </c>
    </row>
    <row r="6549" spans="2:8" ht="11.25" customHeight="1" x14ac:dyDescent="0.2">
      <c r="B6549" s="147"/>
      <c r="C6549" s="68"/>
      <c r="D6549" s="293" t="str">
        <f t="shared" si="404"/>
        <v/>
      </c>
      <c r="E6549" s="91" t="str">
        <f t="shared" si="407"/>
        <v/>
      </c>
      <c r="F6549" s="295"/>
      <c r="G6549" s="88" t="str">
        <f t="shared" si="405"/>
        <v/>
      </c>
      <c r="H6549" s="88" t="str">
        <f t="shared" si="406"/>
        <v/>
      </c>
    </row>
    <row r="6550" spans="2:8" ht="11.25" customHeight="1" x14ac:dyDescent="0.2">
      <c r="B6550" s="147"/>
      <c r="C6550" s="68"/>
      <c r="D6550" s="293" t="str">
        <f t="shared" si="404"/>
        <v/>
      </c>
      <c r="E6550" s="91" t="str">
        <f t="shared" si="407"/>
        <v/>
      </c>
      <c r="F6550" s="295"/>
      <c r="G6550" s="88" t="str">
        <f t="shared" si="405"/>
        <v/>
      </c>
      <c r="H6550" s="88" t="str">
        <f t="shared" si="406"/>
        <v/>
      </c>
    </row>
    <row r="6551" spans="2:8" ht="11.25" customHeight="1" x14ac:dyDescent="0.2">
      <c r="B6551" s="147"/>
      <c r="C6551" s="68"/>
      <c r="D6551" s="293" t="str">
        <f t="shared" si="404"/>
        <v/>
      </c>
      <c r="E6551" s="91" t="str">
        <f t="shared" si="407"/>
        <v/>
      </c>
      <c r="F6551" s="295"/>
      <c r="G6551" s="88" t="str">
        <f t="shared" si="405"/>
        <v/>
      </c>
      <c r="H6551" s="88" t="str">
        <f t="shared" si="406"/>
        <v/>
      </c>
    </row>
    <row r="6552" spans="2:8" ht="11.25" customHeight="1" x14ac:dyDescent="0.2">
      <c r="B6552" s="147"/>
      <c r="C6552" s="68"/>
      <c r="D6552" s="293" t="str">
        <f t="shared" ref="D6552:D6615" si="408">IF($B6552="","","SP_LASTSALEPRICE")</f>
        <v/>
      </c>
      <c r="E6552" s="91" t="str">
        <f t="shared" si="407"/>
        <v/>
      </c>
      <c r="F6552" s="295"/>
      <c r="G6552" s="88" t="str">
        <f t="shared" ref="G6552:G6615" si="409">IF(OR($C6552="",$C6553=""),"",IFERROR((C6552/C6553-1)*100,0))</f>
        <v/>
      </c>
      <c r="H6552" s="88" t="str">
        <f t="shared" ref="H6552:H6615" si="410">IF(OR($F6552="",$F6553=""),"",IFERROR((F6552/F6553-1)*100,0))</f>
        <v/>
      </c>
    </row>
    <row r="6553" spans="2:8" ht="11.25" customHeight="1" x14ac:dyDescent="0.2">
      <c r="B6553" s="147"/>
      <c r="C6553" s="68"/>
      <c r="D6553" s="293" t="str">
        <f t="shared" si="408"/>
        <v/>
      </c>
      <c r="E6553" s="91" t="str">
        <f t="shared" ref="E6553:E6616" si="411">IF($B6553="","",IF(WEEKDAY($B6553,11)=6,$B6553-1,IF(WEEKDAY($B6553,11)=7,$B6553-2,$B6553)))</f>
        <v/>
      </c>
      <c r="F6553" s="295"/>
      <c r="G6553" s="88" t="str">
        <f t="shared" si="409"/>
        <v/>
      </c>
      <c r="H6553" s="88" t="str">
        <f t="shared" si="410"/>
        <v/>
      </c>
    </row>
    <row r="6554" spans="2:8" ht="11.25" customHeight="1" x14ac:dyDescent="0.2">
      <c r="B6554" s="147"/>
      <c r="C6554" s="68"/>
      <c r="D6554" s="293" t="str">
        <f t="shared" si="408"/>
        <v/>
      </c>
      <c r="E6554" s="91" t="str">
        <f t="shared" si="411"/>
        <v/>
      </c>
      <c r="F6554" s="295"/>
      <c r="G6554" s="88" t="str">
        <f t="shared" si="409"/>
        <v/>
      </c>
      <c r="H6554" s="88" t="str">
        <f t="shared" si="410"/>
        <v/>
      </c>
    </row>
    <row r="6555" spans="2:8" ht="11.25" customHeight="1" x14ac:dyDescent="0.2">
      <c r="B6555" s="147"/>
      <c r="C6555" s="68"/>
      <c r="D6555" s="293" t="str">
        <f t="shared" si="408"/>
        <v/>
      </c>
      <c r="E6555" s="91" t="str">
        <f t="shared" si="411"/>
        <v/>
      </c>
      <c r="F6555" s="295"/>
      <c r="G6555" s="88" t="str">
        <f t="shared" si="409"/>
        <v/>
      </c>
      <c r="H6555" s="88" t="str">
        <f t="shared" si="410"/>
        <v/>
      </c>
    </row>
    <row r="6556" spans="2:8" ht="11.25" customHeight="1" x14ac:dyDescent="0.2">
      <c r="B6556" s="147"/>
      <c r="C6556" s="68"/>
      <c r="D6556" s="293" t="str">
        <f t="shared" si="408"/>
        <v/>
      </c>
      <c r="E6556" s="91" t="str">
        <f t="shared" si="411"/>
        <v/>
      </c>
      <c r="F6556" s="295"/>
      <c r="G6556" s="88" t="str">
        <f t="shared" si="409"/>
        <v/>
      </c>
      <c r="H6556" s="88" t="str">
        <f t="shared" si="410"/>
        <v/>
      </c>
    </row>
    <row r="6557" spans="2:8" ht="11.25" customHeight="1" x14ac:dyDescent="0.2">
      <c r="B6557" s="147"/>
      <c r="C6557" s="68"/>
      <c r="D6557" s="293" t="str">
        <f t="shared" si="408"/>
        <v/>
      </c>
      <c r="E6557" s="91" t="str">
        <f t="shared" si="411"/>
        <v/>
      </c>
      <c r="F6557" s="295"/>
      <c r="G6557" s="88" t="str">
        <f t="shared" si="409"/>
        <v/>
      </c>
      <c r="H6557" s="88" t="str">
        <f t="shared" si="410"/>
        <v/>
      </c>
    </row>
    <row r="6558" spans="2:8" ht="11.25" customHeight="1" x14ac:dyDescent="0.2">
      <c r="B6558" s="147"/>
      <c r="C6558" s="68"/>
      <c r="D6558" s="293" t="str">
        <f t="shared" si="408"/>
        <v/>
      </c>
      <c r="E6558" s="91" t="str">
        <f t="shared" si="411"/>
        <v/>
      </c>
      <c r="F6558" s="295"/>
      <c r="G6558" s="88" t="str">
        <f t="shared" si="409"/>
        <v/>
      </c>
      <c r="H6558" s="88" t="str">
        <f t="shared" si="410"/>
        <v/>
      </c>
    </row>
    <row r="6559" spans="2:8" ht="11.25" customHeight="1" x14ac:dyDescent="0.2">
      <c r="B6559" s="147"/>
      <c r="C6559" s="68"/>
      <c r="D6559" s="293" t="str">
        <f t="shared" si="408"/>
        <v/>
      </c>
      <c r="E6559" s="91" t="str">
        <f t="shared" si="411"/>
        <v/>
      </c>
      <c r="F6559" s="295"/>
      <c r="G6559" s="88" t="str">
        <f t="shared" si="409"/>
        <v/>
      </c>
      <c r="H6559" s="88" t="str">
        <f t="shared" si="410"/>
        <v/>
      </c>
    </row>
    <row r="6560" spans="2:8" ht="11.25" customHeight="1" x14ac:dyDescent="0.2">
      <c r="B6560" s="147"/>
      <c r="C6560" s="68"/>
      <c r="D6560" s="293" t="str">
        <f t="shared" si="408"/>
        <v/>
      </c>
      <c r="E6560" s="91" t="str">
        <f t="shared" si="411"/>
        <v/>
      </c>
      <c r="F6560" s="295"/>
      <c r="G6560" s="88" t="str">
        <f t="shared" si="409"/>
        <v/>
      </c>
      <c r="H6560" s="88" t="str">
        <f t="shared" si="410"/>
        <v/>
      </c>
    </row>
    <row r="6561" spans="2:8" ht="11.25" customHeight="1" x14ac:dyDescent="0.2">
      <c r="B6561" s="147"/>
      <c r="C6561" s="68"/>
      <c r="D6561" s="293" t="str">
        <f t="shared" si="408"/>
        <v/>
      </c>
      <c r="E6561" s="91" t="str">
        <f t="shared" si="411"/>
        <v/>
      </c>
      <c r="F6561" s="295"/>
      <c r="G6561" s="88" t="str">
        <f t="shared" si="409"/>
        <v/>
      </c>
      <c r="H6561" s="88" t="str">
        <f t="shared" si="410"/>
        <v/>
      </c>
    </row>
    <row r="6562" spans="2:8" ht="11.25" customHeight="1" x14ac:dyDescent="0.2">
      <c r="B6562" s="147"/>
      <c r="C6562" s="68"/>
      <c r="D6562" s="293" t="str">
        <f t="shared" si="408"/>
        <v/>
      </c>
      <c r="E6562" s="91" t="str">
        <f t="shared" si="411"/>
        <v/>
      </c>
      <c r="F6562" s="295"/>
      <c r="G6562" s="88" t="str">
        <f t="shared" si="409"/>
        <v/>
      </c>
      <c r="H6562" s="88" t="str">
        <f t="shared" si="410"/>
        <v/>
      </c>
    </row>
    <row r="6563" spans="2:8" ht="11.25" customHeight="1" x14ac:dyDescent="0.2">
      <c r="B6563" s="147"/>
      <c r="C6563" s="68"/>
      <c r="D6563" s="293" t="str">
        <f t="shared" si="408"/>
        <v/>
      </c>
      <c r="E6563" s="91" t="str">
        <f t="shared" si="411"/>
        <v/>
      </c>
      <c r="F6563" s="295"/>
      <c r="G6563" s="88" t="str">
        <f t="shared" si="409"/>
        <v/>
      </c>
      <c r="H6563" s="88" t="str">
        <f t="shared" si="410"/>
        <v/>
      </c>
    </row>
    <row r="6564" spans="2:8" ht="11.25" customHeight="1" x14ac:dyDescent="0.2">
      <c r="B6564" s="147"/>
      <c r="C6564" s="68"/>
      <c r="D6564" s="293" t="str">
        <f t="shared" si="408"/>
        <v/>
      </c>
      <c r="E6564" s="91" t="str">
        <f t="shared" si="411"/>
        <v/>
      </c>
      <c r="F6564" s="295"/>
      <c r="G6564" s="88" t="str">
        <f t="shared" si="409"/>
        <v/>
      </c>
      <c r="H6564" s="88" t="str">
        <f t="shared" si="410"/>
        <v/>
      </c>
    </row>
    <row r="6565" spans="2:8" ht="11.25" customHeight="1" x14ac:dyDescent="0.2">
      <c r="B6565" s="147"/>
      <c r="C6565" s="68"/>
      <c r="D6565" s="293" t="str">
        <f t="shared" si="408"/>
        <v/>
      </c>
      <c r="E6565" s="91" t="str">
        <f t="shared" si="411"/>
        <v/>
      </c>
      <c r="F6565" s="295"/>
      <c r="G6565" s="88" t="str">
        <f t="shared" si="409"/>
        <v/>
      </c>
      <c r="H6565" s="88" t="str">
        <f t="shared" si="410"/>
        <v/>
      </c>
    </row>
    <row r="6566" spans="2:8" ht="11.25" customHeight="1" x14ac:dyDescent="0.2">
      <c r="B6566" s="147"/>
      <c r="C6566" s="68"/>
      <c r="D6566" s="293" t="str">
        <f t="shared" si="408"/>
        <v/>
      </c>
      <c r="E6566" s="91" t="str">
        <f t="shared" si="411"/>
        <v/>
      </c>
      <c r="F6566" s="295"/>
      <c r="G6566" s="88" t="str">
        <f t="shared" si="409"/>
        <v/>
      </c>
      <c r="H6566" s="88" t="str">
        <f t="shared" si="410"/>
        <v/>
      </c>
    </row>
    <row r="6567" spans="2:8" ht="11.25" customHeight="1" x14ac:dyDescent="0.2">
      <c r="B6567" s="147"/>
      <c r="C6567" s="68"/>
      <c r="D6567" s="293" t="str">
        <f t="shared" si="408"/>
        <v/>
      </c>
      <c r="E6567" s="91" t="str">
        <f t="shared" si="411"/>
        <v/>
      </c>
      <c r="F6567" s="295"/>
      <c r="G6567" s="88" t="str">
        <f t="shared" si="409"/>
        <v/>
      </c>
      <c r="H6567" s="88" t="str">
        <f t="shared" si="410"/>
        <v/>
      </c>
    </row>
    <row r="6568" spans="2:8" ht="11.25" customHeight="1" x14ac:dyDescent="0.2">
      <c r="B6568" s="147"/>
      <c r="C6568" s="68"/>
      <c r="D6568" s="293" t="str">
        <f t="shared" si="408"/>
        <v/>
      </c>
      <c r="E6568" s="91" t="str">
        <f t="shared" si="411"/>
        <v/>
      </c>
      <c r="F6568" s="295"/>
      <c r="G6568" s="88" t="str">
        <f t="shared" si="409"/>
        <v/>
      </c>
      <c r="H6568" s="88" t="str">
        <f t="shared" si="410"/>
        <v/>
      </c>
    </row>
    <row r="6569" spans="2:8" ht="11.25" customHeight="1" x14ac:dyDescent="0.2">
      <c r="B6569" s="147"/>
      <c r="C6569" s="68"/>
      <c r="D6569" s="293" t="str">
        <f t="shared" si="408"/>
        <v/>
      </c>
      <c r="E6569" s="91" t="str">
        <f t="shared" si="411"/>
        <v/>
      </c>
      <c r="F6569" s="295"/>
      <c r="G6569" s="88" t="str">
        <f t="shared" si="409"/>
        <v/>
      </c>
      <c r="H6569" s="88" t="str">
        <f t="shared" si="410"/>
        <v/>
      </c>
    </row>
    <row r="6570" spans="2:8" ht="11.25" customHeight="1" x14ac:dyDescent="0.2">
      <c r="B6570" s="147"/>
      <c r="C6570" s="68"/>
      <c r="D6570" s="293" t="str">
        <f t="shared" si="408"/>
        <v/>
      </c>
      <c r="E6570" s="91" t="str">
        <f t="shared" si="411"/>
        <v/>
      </c>
      <c r="F6570" s="295"/>
      <c r="G6570" s="88" t="str">
        <f t="shared" si="409"/>
        <v/>
      </c>
      <c r="H6570" s="88" t="str">
        <f t="shared" si="410"/>
        <v/>
      </c>
    </row>
    <row r="6571" spans="2:8" ht="11.25" customHeight="1" x14ac:dyDescent="0.2">
      <c r="B6571" s="147"/>
      <c r="C6571" s="68"/>
      <c r="D6571" s="293" t="str">
        <f t="shared" si="408"/>
        <v/>
      </c>
      <c r="E6571" s="91" t="str">
        <f t="shared" si="411"/>
        <v/>
      </c>
      <c r="F6571" s="295"/>
      <c r="G6571" s="88" t="str">
        <f t="shared" si="409"/>
        <v/>
      </c>
      <c r="H6571" s="88" t="str">
        <f t="shared" si="410"/>
        <v/>
      </c>
    </row>
    <row r="6572" spans="2:8" ht="11.25" customHeight="1" x14ac:dyDescent="0.2">
      <c r="B6572" s="147"/>
      <c r="C6572" s="68"/>
      <c r="D6572" s="293" t="str">
        <f t="shared" si="408"/>
        <v/>
      </c>
      <c r="E6572" s="91" t="str">
        <f t="shared" si="411"/>
        <v/>
      </c>
      <c r="F6572" s="295"/>
      <c r="G6572" s="88" t="str">
        <f t="shared" si="409"/>
        <v/>
      </c>
      <c r="H6572" s="88" t="str">
        <f t="shared" si="410"/>
        <v/>
      </c>
    </row>
    <row r="6573" spans="2:8" ht="11.25" customHeight="1" x14ac:dyDescent="0.2">
      <c r="B6573" s="147"/>
      <c r="C6573" s="68"/>
      <c r="D6573" s="293" t="str">
        <f t="shared" si="408"/>
        <v/>
      </c>
      <c r="E6573" s="91" t="str">
        <f t="shared" si="411"/>
        <v/>
      </c>
      <c r="F6573" s="295"/>
      <c r="G6573" s="88" t="str">
        <f t="shared" si="409"/>
        <v/>
      </c>
      <c r="H6573" s="88" t="str">
        <f t="shared" si="410"/>
        <v/>
      </c>
    </row>
    <row r="6574" spans="2:8" ht="11.25" customHeight="1" x14ac:dyDescent="0.2">
      <c r="B6574" s="147"/>
      <c r="C6574" s="68"/>
      <c r="D6574" s="293" t="str">
        <f t="shared" si="408"/>
        <v/>
      </c>
      <c r="E6574" s="91" t="str">
        <f t="shared" si="411"/>
        <v/>
      </c>
      <c r="F6574" s="295"/>
      <c r="G6574" s="88" t="str">
        <f t="shared" si="409"/>
        <v/>
      </c>
      <c r="H6574" s="88" t="str">
        <f t="shared" si="410"/>
        <v/>
      </c>
    </row>
    <row r="6575" spans="2:8" ht="11.25" customHeight="1" x14ac:dyDescent="0.2">
      <c r="B6575" s="147"/>
      <c r="C6575" s="68"/>
      <c r="D6575" s="293" t="str">
        <f t="shared" si="408"/>
        <v/>
      </c>
      <c r="E6575" s="91" t="str">
        <f t="shared" si="411"/>
        <v/>
      </c>
      <c r="F6575" s="295"/>
      <c r="G6575" s="88" t="str">
        <f t="shared" si="409"/>
        <v/>
      </c>
      <c r="H6575" s="88" t="str">
        <f t="shared" si="410"/>
        <v/>
      </c>
    </row>
    <row r="6576" spans="2:8" ht="11.25" customHeight="1" x14ac:dyDescent="0.2">
      <c r="B6576" s="147"/>
      <c r="C6576" s="68"/>
      <c r="D6576" s="293" t="str">
        <f t="shared" si="408"/>
        <v/>
      </c>
      <c r="E6576" s="91" t="str">
        <f t="shared" si="411"/>
        <v/>
      </c>
      <c r="F6576" s="295"/>
      <c r="G6576" s="88" t="str">
        <f t="shared" si="409"/>
        <v/>
      </c>
      <c r="H6576" s="88" t="str">
        <f t="shared" si="410"/>
        <v/>
      </c>
    </row>
    <row r="6577" spans="2:8" ht="11.25" customHeight="1" x14ac:dyDescent="0.2">
      <c r="B6577" s="147"/>
      <c r="C6577" s="68"/>
      <c r="D6577" s="293" t="str">
        <f t="shared" si="408"/>
        <v/>
      </c>
      <c r="E6577" s="91" t="str">
        <f t="shared" si="411"/>
        <v/>
      </c>
      <c r="F6577" s="295"/>
      <c r="G6577" s="88" t="str">
        <f t="shared" si="409"/>
        <v/>
      </c>
      <c r="H6577" s="88" t="str">
        <f t="shared" si="410"/>
        <v/>
      </c>
    </row>
    <row r="6578" spans="2:8" ht="11.25" customHeight="1" x14ac:dyDescent="0.2">
      <c r="B6578" s="147"/>
      <c r="C6578" s="68"/>
      <c r="D6578" s="293" t="str">
        <f t="shared" si="408"/>
        <v/>
      </c>
      <c r="E6578" s="91" t="str">
        <f t="shared" si="411"/>
        <v/>
      </c>
      <c r="F6578" s="295"/>
      <c r="G6578" s="88" t="str">
        <f t="shared" si="409"/>
        <v/>
      </c>
      <c r="H6578" s="88" t="str">
        <f t="shared" si="410"/>
        <v/>
      </c>
    </row>
    <row r="6579" spans="2:8" ht="11.25" customHeight="1" x14ac:dyDescent="0.2">
      <c r="B6579" s="147"/>
      <c r="C6579" s="68"/>
      <c r="D6579" s="293" t="str">
        <f t="shared" si="408"/>
        <v/>
      </c>
      <c r="E6579" s="91" t="str">
        <f t="shared" si="411"/>
        <v/>
      </c>
      <c r="F6579" s="295"/>
      <c r="G6579" s="88" t="str">
        <f t="shared" si="409"/>
        <v/>
      </c>
      <c r="H6579" s="88" t="str">
        <f t="shared" si="410"/>
        <v/>
      </c>
    </row>
    <row r="6580" spans="2:8" ht="11.25" customHeight="1" x14ac:dyDescent="0.2">
      <c r="B6580" s="147"/>
      <c r="C6580" s="68"/>
      <c r="D6580" s="293" t="str">
        <f t="shared" si="408"/>
        <v/>
      </c>
      <c r="E6580" s="91" t="str">
        <f t="shared" si="411"/>
        <v/>
      </c>
      <c r="F6580" s="295"/>
      <c r="G6580" s="88" t="str">
        <f t="shared" si="409"/>
        <v/>
      </c>
      <c r="H6580" s="88" t="str">
        <f t="shared" si="410"/>
        <v/>
      </c>
    </row>
    <row r="6581" spans="2:8" ht="11.25" customHeight="1" x14ac:dyDescent="0.2">
      <c r="B6581" s="147"/>
      <c r="C6581" s="68"/>
      <c r="D6581" s="293" t="str">
        <f t="shared" si="408"/>
        <v/>
      </c>
      <c r="E6581" s="91" t="str">
        <f t="shared" si="411"/>
        <v/>
      </c>
      <c r="F6581" s="295"/>
      <c r="G6581" s="88" t="str">
        <f t="shared" si="409"/>
        <v/>
      </c>
      <c r="H6581" s="88" t="str">
        <f t="shared" si="410"/>
        <v/>
      </c>
    </row>
    <row r="6582" spans="2:8" ht="11.25" customHeight="1" x14ac:dyDescent="0.2">
      <c r="B6582" s="147"/>
      <c r="C6582" s="68"/>
      <c r="D6582" s="293" t="str">
        <f t="shared" si="408"/>
        <v/>
      </c>
      <c r="E6582" s="91" t="str">
        <f t="shared" si="411"/>
        <v/>
      </c>
      <c r="F6582" s="295"/>
      <c r="G6582" s="88" t="str">
        <f t="shared" si="409"/>
        <v/>
      </c>
      <c r="H6582" s="88" t="str">
        <f t="shared" si="410"/>
        <v/>
      </c>
    </row>
    <row r="6583" spans="2:8" ht="11.25" customHeight="1" x14ac:dyDescent="0.2">
      <c r="B6583" s="147"/>
      <c r="C6583" s="68"/>
      <c r="D6583" s="293" t="str">
        <f t="shared" si="408"/>
        <v/>
      </c>
      <c r="E6583" s="91" t="str">
        <f t="shared" si="411"/>
        <v/>
      </c>
      <c r="F6583" s="295"/>
      <c r="G6583" s="88" t="str">
        <f t="shared" si="409"/>
        <v/>
      </c>
      <c r="H6583" s="88" t="str">
        <f t="shared" si="410"/>
        <v/>
      </c>
    </row>
    <row r="6584" spans="2:8" ht="11.25" customHeight="1" x14ac:dyDescent="0.2">
      <c r="B6584" s="147"/>
      <c r="C6584" s="68"/>
      <c r="D6584" s="293" t="str">
        <f t="shared" si="408"/>
        <v/>
      </c>
      <c r="E6584" s="91" t="str">
        <f t="shared" si="411"/>
        <v/>
      </c>
      <c r="F6584" s="295"/>
      <c r="G6584" s="88" t="str">
        <f t="shared" si="409"/>
        <v/>
      </c>
      <c r="H6584" s="88" t="str">
        <f t="shared" si="410"/>
        <v/>
      </c>
    </row>
    <row r="6585" spans="2:8" ht="11.25" customHeight="1" x14ac:dyDescent="0.2">
      <c r="B6585" s="147"/>
      <c r="C6585" s="68"/>
      <c r="D6585" s="293" t="str">
        <f t="shared" si="408"/>
        <v/>
      </c>
      <c r="E6585" s="91" t="str">
        <f t="shared" si="411"/>
        <v/>
      </c>
      <c r="F6585" s="295"/>
      <c r="G6585" s="88" t="str">
        <f t="shared" si="409"/>
        <v/>
      </c>
      <c r="H6585" s="88" t="str">
        <f t="shared" si="410"/>
        <v/>
      </c>
    </row>
    <row r="6586" spans="2:8" ht="11.25" customHeight="1" x14ac:dyDescent="0.2">
      <c r="B6586" s="147"/>
      <c r="C6586" s="68"/>
      <c r="D6586" s="293" t="str">
        <f t="shared" si="408"/>
        <v/>
      </c>
      <c r="E6586" s="91" t="str">
        <f t="shared" si="411"/>
        <v/>
      </c>
      <c r="F6586" s="295"/>
      <c r="G6586" s="88" t="str">
        <f t="shared" si="409"/>
        <v/>
      </c>
      <c r="H6586" s="88" t="str">
        <f t="shared" si="410"/>
        <v/>
      </c>
    </row>
    <row r="6587" spans="2:8" ht="11.25" customHeight="1" x14ac:dyDescent="0.2">
      <c r="B6587" s="147"/>
      <c r="C6587" s="68"/>
      <c r="D6587" s="293" t="str">
        <f t="shared" si="408"/>
        <v/>
      </c>
      <c r="E6587" s="91" t="str">
        <f t="shared" si="411"/>
        <v/>
      </c>
      <c r="F6587" s="295"/>
      <c r="G6587" s="88" t="str">
        <f t="shared" si="409"/>
        <v/>
      </c>
      <c r="H6587" s="88" t="str">
        <f t="shared" si="410"/>
        <v/>
      </c>
    </row>
    <row r="6588" spans="2:8" ht="11.25" customHeight="1" x14ac:dyDescent="0.2">
      <c r="B6588" s="147"/>
      <c r="C6588" s="68"/>
      <c r="D6588" s="293" t="str">
        <f t="shared" si="408"/>
        <v/>
      </c>
      <c r="E6588" s="91" t="str">
        <f t="shared" si="411"/>
        <v/>
      </c>
      <c r="F6588" s="295"/>
      <c r="G6588" s="88" t="str">
        <f t="shared" si="409"/>
        <v/>
      </c>
      <c r="H6588" s="88" t="str">
        <f t="shared" si="410"/>
        <v/>
      </c>
    </row>
    <row r="6589" spans="2:8" ht="11.25" customHeight="1" x14ac:dyDescent="0.2">
      <c r="B6589" s="147"/>
      <c r="C6589" s="68"/>
      <c r="D6589" s="293" t="str">
        <f t="shared" si="408"/>
        <v/>
      </c>
      <c r="E6589" s="91" t="str">
        <f t="shared" si="411"/>
        <v/>
      </c>
      <c r="F6589" s="295"/>
      <c r="G6589" s="88" t="str">
        <f t="shared" si="409"/>
        <v/>
      </c>
      <c r="H6589" s="88" t="str">
        <f t="shared" si="410"/>
        <v/>
      </c>
    </row>
    <row r="6590" spans="2:8" ht="11.25" customHeight="1" x14ac:dyDescent="0.2">
      <c r="B6590" s="147"/>
      <c r="C6590" s="68"/>
      <c r="D6590" s="293" t="str">
        <f t="shared" si="408"/>
        <v/>
      </c>
      <c r="E6590" s="91" t="str">
        <f t="shared" si="411"/>
        <v/>
      </c>
      <c r="F6590" s="295"/>
      <c r="G6590" s="88" t="str">
        <f t="shared" si="409"/>
        <v/>
      </c>
      <c r="H6590" s="88" t="str">
        <f t="shared" si="410"/>
        <v/>
      </c>
    </row>
    <row r="6591" spans="2:8" ht="11.25" customHeight="1" x14ac:dyDescent="0.2">
      <c r="B6591" s="147"/>
      <c r="C6591" s="68"/>
      <c r="D6591" s="293" t="str">
        <f t="shared" si="408"/>
        <v/>
      </c>
      <c r="E6591" s="91" t="str">
        <f t="shared" si="411"/>
        <v/>
      </c>
      <c r="F6591" s="295"/>
      <c r="G6591" s="88" t="str">
        <f t="shared" si="409"/>
        <v/>
      </c>
      <c r="H6591" s="88" t="str">
        <f t="shared" si="410"/>
        <v/>
      </c>
    </row>
    <row r="6592" spans="2:8" ht="11.25" customHeight="1" x14ac:dyDescent="0.2">
      <c r="B6592" s="147"/>
      <c r="C6592" s="68"/>
      <c r="D6592" s="293" t="str">
        <f t="shared" si="408"/>
        <v/>
      </c>
      <c r="E6592" s="91" t="str">
        <f t="shared" si="411"/>
        <v/>
      </c>
      <c r="F6592" s="295"/>
      <c r="G6592" s="88" t="str">
        <f t="shared" si="409"/>
        <v/>
      </c>
      <c r="H6592" s="88" t="str">
        <f t="shared" si="410"/>
        <v/>
      </c>
    </row>
    <row r="6593" spans="2:8" ht="11.25" customHeight="1" x14ac:dyDescent="0.2">
      <c r="B6593" s="147"/>
      <c r="C6593" s="68"/>
      <c r="D6593" s="293" t="str">
        <f t="shared" si="408"/>
        <v/>
      </c>
      <c r="E6593" s="91" t="str">
        <f t="shared" si="411"/>
        <v/>
      </c>
      <c r="F6593" s="295"/>
      <c r="G6593" s="88" t="str">
        <f t="shared" si="409"/>
        <v/>
      </c>
      <c r="H6593" s="88" t="str">
        <f t="shared" si="410"/>
        <v/>
      </c>
    </row>
    <row r="6594" spans="2:8" ht="11.25" customHeight="1" x14ac:dyDescent="0.2">
      <c r="B6594" s="147"/>
      <c r="C6594" s="68"/>
      <c r="D6594" s="293" t="str">
        <f t="shared" si="408"/>
        <v/>
      </c>
      <c r="E6594" s="91" t="str">
        <f t="shared" si="411"/>
        <v/>
      </c>
      <c r="F6594" s="295"/>
      <c r="G6594" s="88" t="str">
        <f t="shared" si="409"/>
        <v/>
      </c>
      <c r="H6594" s="88" t="str">
        <f t="shared" si="410"/>
        <v/>
      </c>
    </row>
    <row r="6595" spans="2:8" ht="11.25" customHeight="1" x14ac:dyDescent="0.2">
      <c r="B6595" s="147"/>
      <c r="C6595" s="68"/>
      <c r="D6595" s="293" t="str">
        <f t="shared" si="408"/>
        <v/>
      </c>
      <c r="E6595" s="91" t="str">
        <f t="shared" si="411"/>
        <v/>
      </c>
      <c r="F6595" s="295"/>
      <c r="G6595" s="88" t="str">
        <f t="shared" si="409"/>
        <v/>
      </c>
      <c r="H6595" s="88" t="str">
        <f t="shared" si="410"/>
        <v/>
      </c>
    </row>
    <row r="6596" spans="2:8" ht="11.25" customHeight="1" x14ac:dyDescent="0.2">
      <c r="B6596" s="147"/>
      <c r="C6596" s="68"/>
      <c r="D6596" s="293" t="str">
        <f t="shared" si="408"/>
        <v/>
      </c>
      <c r="E6596" s="91" t="str">
        <f t="shared" si="411"/>
        <v/>
      </c>
      <c r="F6596" s="295"/>
      <c r="G6596" s="88" t="str">
        <f t="shared" si="409"/>
        <v/>
      </c>
      <c r="H6596" s="88" t="str">
        <f t="shared" si="410"/>
        <v/>
      </c>
    </row>
    <row r="6597" spans="2:8" ht="11.25" customHeight="1" x14ac:dyDescent="0.2">
      <c r="B6597" s="147"/>
      <c r="C6597" s="68"/>
      <c r="D6597" s="293" t="str">
        <f t="shared" si="408"/>
        <v/>
      </c>
      <c r="E6597" s="91" t="str">
        <f t="shared" si="411"/>
        <v/>
      </c>
      <c r="F6597" s="295"/>
      <c r="G6597" s="88" t="str">
        <f t="shared" si="409"/>
        <v/>
      </c>
      <c r="H6597" s="88" t="str">
        <f t="shared" si="410"/>
        <v/>
      </c>
    </row>
    <row r="6598" spans="2:8" ht="11.25" customHeight="1" x14ac:dyDescent="0.2">
      <c r="B6598" s="147"/>
      <c r="C6598" s="68"/>
      <c r="D6598" s="293" t="str">
        <f t="shared" si="408"/>
        <v/>
      </c>
      <c r="E6598" s="91" t="str">
        <f t="shared" si="411"/>
        <v/>
      </c>
      <c r="F6598" s="295"/>
      <c r="G6598" s="88" t="str">
        <f t="shared" si="409"/>
        <v/>
      </c>
      <c r="H6598" s="88" t="str">
        <f t="shared" si="410"/>
        <v/>
      </c>
    </row>
    <row r="6599" spans="2:8" ht="11.25" customHeight="1" x14ac:dyDescent="0.2">
      <c r="B6599" s="147"/>
      <c r="C6599" s="68"/>
      <c r="D6599" s="293" t="str">
        <f t="shared" si="408"/>
        <v/>
      </c>
      <c r="E6599" s="91" t="str">
        <f t="shared" si="411"/>
        <v/>
      </c>
      <c r="F6599" s="295"/>
      <c r="G6599" s="88" t="str">
        <f t="shared" si="409"/>
        <v/>
      </c>
      <c r="H6599" s="88" t="str">
        <f t="shared" si="410"/>
        <v/>
      </c>
    </row>
    <row r="6600" spans="2:8" ht="11.25" customHeight="1" x14ac:dyDescent="0.2">
      <c r="B6600" s="147"/>
      <c r="C6600" s="68"/>
      <c r="D6600" s="293" t="str">
        <f t="shared" si="408"/>
        <v/>
      </c>
      <c r="E6600" s="91" t="str">
        <f t="shared" si="411"/>
        <v/>
      </c>
      <c r="F6600" s="295"/>
      <c r="G6600" s="88" t="str">
        <f t="shared" si="409"/>
        <v/>
      </c>
      <c r="H6600" s="88" t="str">
        <f t="shared" si="410"/>
        <v/>
      </c>
    </row>
    <row r="6601" spans="2:8" ht="11.25" customHeight="1" x14ac:dyDescent="0.2">
      <c r="B6601" s="147"/>
      <c r="C6601" s="68"/>
      <c r="D6601" s="293" t="str">
        <f t="shared" si="408"/>
        <v/>
      </c>
      <c r="E6601" s="91" t="str">
        <f t="shared" si="411"/>
        <v/>
      </c>
      <c r="F6601" s="295"/>
      <c r="G6601" s="88" t="str">
        <f t="shared" si="409"/>
        <v/>
      </c>
      <c r="H6601" s="88" t="str">
        <f t="shared" si="410"/>
        <v/>
      </c>
    </row>
    <row r="6602" spans="2:8" ht="11.25" customHeight="1" x14ac:dyDescent="0.2">
      <c r="B6602" s="147"/>
      <c r="C6602" s="68"/>
      <c r="D6602" s="293" t="str">
        <f t="shared" si="408"/>
        <v/>
      </c>
      <c r="E6602" s="91" t="str">
        <f t="shared" si="411"/>
        <v/>
      </c>
      <c r="F6602" s="295"/>
      <c r="G6602" s="88" t="str">
        <f t="shared" si="409"/>
        <v/>
      </c>
      <c r="H6602" s="88" t="str">
        <f t="shared" si="410"/>
        <v/>
      </c>
    </row>
    <row r="6603" spans="2:8" ht="11.25" customHeight="1" x14ac:dyDescent="0.2">
      <c r="B6603" s="147"/>
      <c r="C6603" s="68"/>
      <c r="D6603" s="293" t="str">
        <f t="shared" si="408"/>
        <v/>
      </c>
      <c r="E6603" s="91" t="str">
        <f t="shared" si="411"/>
        <v/>
      </c>
      <c r="F6603" s="295"/>
      <c r="G6603" s="88" t="str">
        <f t="shared" si="409"/>
        <v/>
      </c>
      <c r="H6603" s="88" t="str">
        <f t="shared" si="410"/>
        <v/>
      </c>
    </row>
    <row r="6604" spans="2:8" ht="11.25" customHeight="1" x14ac:dyDescent="0.2">
      <c r="B6604" s="147"/>
      <c r="C6604" s="68"/>
      <c r="D6604" s="293" t="str">
        <f t="shared" si="408"/>
        <v/>
      </c>
      <c r="E6604" s="91" t="str">
        <f t="shared" si="411"/>
        <v/>
      </c>
      <c r="F6604" s="295"/>
      <c r="G6604" s="88" t="str">
        <f t="shared" si="409"/>
        <v/>
      </c>
      <c r="H6604" s="88" t="str">
        <f t="shared" si="410"/>
        <v/>
      </c>
    </row>
    <row r="6605" spans="2:8" ht="11.25" customHeight="1" x14ac:dyDescent="0.2">
      <c r="B6605" s="147"/>
      <c r="C6605" s="68"/>
      <c r="D6605" s="293" t="str">
        <f t="shared" si="408"/>
        <v/>
      </c>
      <c r="E6605" s="91" t="str">
        <f t="shared" si="411"/>
        <v/>
      </c>
      <c r="F6605" s="295"/>
      <c r="G6605" s="88" t="str">
        <f t="shared" si="409"/>
        <v/>
      </c>
      <c r="H6605" s="88" t="str">
        <f t="shared" si="410"/>
        <v/>
      </c>
    </row>
    <row r="6606" spans="2:8" ht="11.25" customHeight="1" x14ac:dyDescent="0.2">
      <c r="B6606" s="147"/>
      <c r="C6606" s="68"/>
      <c r="D6606" s="293" t="str">
        <f t="shared" si="408"/>
        <v/>
      </c>
      <c r="E6606" s="91" t="str">
        <f t="shared" si="411"/>
        <v/>
      </c>
      <c r="F6606" s="295"/>
      <c r="G6606" s="88" t="str">
        <f t="shared" si="409"/>
        <v/>
      </c>
      <c r="H6606" s="88" t="str">
        <f t="shared" si="410"/>
        <v/>
      </c>
    </row>
    <row r="6607" spans="2:8" ht="11.25" customHeight="1" x14ac:dyDescent="0.2">
      <c r="B6607" s="147"/>
      <c r="C6607" s="68"/>
      <c r="D6607" s="293" t="str">
        <f t="shared" si="408"/>
        <v/>
      </c>
      <c r="E6607" s="91" t="str">
        <f t="shared" si="411"/>
        <v/>
      </c>
      <c r="F6607" s="295"/>
      <c r="G6607" s="88" t="str">
        <f t="shared" si="409"/>
        <v/>
      </c>
      <c r="H6607" s="88" t="str">
        <f t="shared" si="410"/>
        <v/>
      </c>
    </row>
    <row r="6608" spans="2:8" ht="11.25" customHeight="1" x14ac:dyDescent="0.2">
      <c r="B6608" s="147"/>
      <c r="C6608" s="68"/>
      <c r="D6608" s="293" t="str">
        <f t="shared" si="408"/>
        <v/>
      </c>
      <c r="E6608" s="91" t="str">
        <f t="shared" si="411"/>
        <v/>
      </c>
      <c r="F6608" s="295"/>
      <c r="G6608" s="88" t="str">
        <f t="shared" si="409"/>
        <v/>
      </c>
      <c r="H6608" s="88" t="str">
        <f t="shared" si="410"/>
        <v/>
      </c>
    </row>
    <row r="6609" spans="2:8" ht="11.25" customHeight="1" x14ac:dyDescent="0.2">
      <c r="B6609" s="147"/>
      <c r="C6609" s="68"/>
      <c r="D6609" s="293" t="str">
        <f t="shared" si="408"/>
        <v/>
      </c>
      <c r="E6609" s="91" t="str">
        <f t="shared" si="411"/>
        <v/>
      </c>
      <c r="F6609" s="295"/>
      <c r="G6609" s="88" t="str">
        <f t="shared" si="409"/>
        <v/>
      </c>
      <c r="H6609" s="88" t="str">
        <f t="shared" si="410"/>
        <v/>
      </c>
    </row>
    <row r="6610" spans="2:8" ht="11.25" customHeight="1" x14ac:dyDescent="0.2">
      <c r="B6610" s="147"/>
      <c r="C6610" s="68"/>
      <c r="D6610" s="293" t="str">
        <f t="shared" si="408"/>
        <v/>
      </c>
      <c r="E6610" s="91" t="str">
        <f t="shared" si="411"/>
        <v/>
      </c>
      <c r="F6610" s="295"/>
      <c r="G6610" s="88" t="str">
        <f t="shared" si="409"/>
        <v/>
      </c>
      <c r="H6610" s="88" t="str">
        <f t="shared" si="410"/>
        <v/>
      </c>
    </row>
    <row r="6611" spans="2:8" ht="11.25" customHeight="1" x14ac:dyDescent="0.2">
      <c r="B6611" s="147"/>
      <c r="C6611" s="68"/>
      <c r="D6611" s="293" t="str">
        <f t="shared" si="408"/>
        <v/>
      </c>
      <c r="E6611" s="91" t="str">
        <f t="shared" si="411"/>
        <v/>
      </c>
      <c r="F6611" s="295"/>
      <c r="G6611" s="88" t="str">
        <f t="shared" si="409"/>
        <v/>
      </c>
      <c r="H6611" s="88" t="str">
        <f t="shared" si="410"/>
        <v/>
      </c>
    </row>
    <row r="6612" spans="2:8" ht="11.25" customHeight="1" x14ac:dyDescent="0.2">
      <c r="B6612" s="147"/>
      <c r="C6612" s="68"/>
      <c r="D6612" s="293" t="str">
        <f t="shared" si="408"/>
        <v/>
      </c>
      <c r="E6612" s="91" t="str">
        <f t="shared" si="411"/>
        <v/>
      </c>
      <c r="F6612" s="295"/>
      <c r="G6612" s="88" t="str">
        <f t="shared" si="409"/>
        <v/>
      </c>
      <c r="H6612" s="88" t="str">
        <f t="shared" si="410"/>
        <v/>
      </c>
    </row>
    <row r="6613" spans="2:8" ht="11.25" customHeight="1" x14ac:dyDescent="0.2">
      <c r="B6613" s="147"/>
      <c r="C6613" s="68"/>
      <c r="D6613" s="293" t="str">
        <f t="shared" si="408"/>
        <v/>
      </c>
      <c r="E6613" s="91" t="str">
        <f t="shared" si="411"/>
        <v/>
      </c>
      <c r="F6613" s="295"/>
      <c r="G6613" s="88" t="str">
        <f t="shared" si="409"/>
        <v/>
      </c>
      <c r="H6613" s="88" t="str">
        <f t="shared" si="410"/>
        <v/>
      </c>
    </row>
    <row r="6614" spans="2:8" ht="11.25" customHeight="1" x14ac:dyDescent="0.2">
      <c r="B6614" s="147"/>
      <c r="C6614" s="68"/>
      <c r="D6614" s="293" t="str">
        <f t="shared" si="408"/>
        <v/>
      </c>
      <c r="E6614" s="91" t="str">
        <f t="shared" si="411"/>
        <v/>
      </c>
      <c r="F6614" s="295"/>
      <c r="G6614" s="88" t="str">
        <f t="shared" si="409"/>
        <v/>
      </c>
      <c r="H6614" s="88" t="str">
        <f t="shared" si="410"/>
        <v/>
      </c>
    </row>
    <row r="6615" spans="2:8" ht="11.25" customHeight="1" x14ac:dyDescent="0.2">
      <c r="B6615" s="147"/>
      <c r="C6615" s="68"/>
      <c r="D6615" s="293" t="str">
        <f t="shared" si="408"/>
        <v/>
      </c>
      <c r="E6615" s="91" t="str">
        <f t="shared" si="411"/>
        <v/>
      </c>
      <c r="F6615" s="295"/>
      <c r="G6615" s="88" t="str">
        <f t="shared" si="409"/>
        <v/>
      </c>
      <c r="H6615" s="88" t="str">
        <f t="shared" si="410"/>
        <v/>
      </c>
    </row>
    <row r="6616" spans="2:8" ht="11.25" customHeight="1" x14ac:dyDescent="0.2">
      <c r="B6616" s="147"/>
      <c r="C6616" s="68"/>
      <c r="D6616" s="293" t="str">
        <f t="shared" ref="D6616:D6679" si="412">IF($B6616="","","SP_LASTSALEPRICE")</f>
        <v/>
      </c>
      <c r="E6616" s="91" t="str">
        <f t="shared" si="411"/>
        <v/>
      </c>
      <c r="F6616" s="295"/>
      <c r="G6616" s="88" t="str">
        <f t="shared" ref="G6616:G6679" si="413">IF(OR($C6616="",$C6617=""),"",IFERROR((C6616/C6617-1)*100,0))</f>
        <v/>
      </c>
      <c r="H6616" s="88" t="str">
        <f t="shared" ref="H6616:H6679" si="414">IF(OR($F6616="",$F6617=""),"",IFERROR((F6616/F6617-1)*100,0))</f>
        <v/>
      </c>
    </row>
    <row r="6617" spans="2:8" ht="11.25" customHeight="1" x14ac:dyDescent="0.2">
      <c r="B6617" s="147"/>
      <c r="C6617" s="68"/>
      <c r="D6617" s="293" t="str">
        <f t="shared" si="412"/>
        <v/>
      </c>
      <c r="E6617" s="91" t="str">
        <f t="shared" ref="E6617:E6680" si="415">IF($B6617="","",IF(WEEKDAY($B6617,11)=6,$B6617-1,IF(WEEKDAY($B6617,11)=7,$B6617-2,$B6617)))</f>
        <v/>
      </c>
      <c r="F6617" s="295"/>
      <c r="G6617" s="88" t="str">
        <f t="shared" si="413"/>
        <v/>
      </c>
      <c r="H6617" s="88" t="str">
        <f t="shared" si="414"/>
        <v/>
      </c>
    </row>
    <row r="6618" spans="2:8" ht="11.25" customHeight="1" x14ac:dyDescent="0.2">
      <c r="B6618" s="147"/>
      <c r="C6618" s="68"/>
      <c r="D6618" s="293" t="str">
        <f t="shared" si="412"/>
        <v/>
      </c>
      <c r="E6618" s="91" t="str">
        <f t="shared" si="415"/>
        <v/>
      </c>
      <c r="F6618" s="295"/>
      <c r="G6618" s="88" t="str">
        <f t="shared" si="413"/>
        <v/>
      </c>
      <c r="H6618" s="88" t="str">
        <f t="shared" si="414"/>
        <v/>
      </c>
    </row>
    <row r="6619" spans="2:8" ht="11.25" customHeight="1" x14ac:dyDescent="0.2">
      <c r="B6619" s="147"/>
      <c r="C6619" s="68"/>
      <c r="D6619" s="293" t="str">
        <f t="shared" si="412"/>
        <v/>
      </c>
      <c r="E6619" s="91" t="str">
        <f t="shared" si="415"/>
        <v/>
      </c>
      <c r="F6619" s="295"/>
      <c r="G6619" s="88" t="str">
        <f t="shared" si="413"/>
        <v/>
      </c>
      <c r="H6619" s="88" t="str">
        <f t="shared" si="414"/>
        <v/>
      </c>
    </row>
    <row r="6620" spans="2:8" ht="11.25" customHeight="1" x14ac:dyDescent="0.2">
      <c r="B6620" s="147"/>
      <c r="C6620" s="68"/>
      <c r="D6620" s="293" t="str">
        <f t="shared" si="412"/>
        <v/>
      </c>
      <c r="E6620" s="91" t="str">
        <f t="shared" si="415"/>
        <v/>
      </c>
      <c r="F6620" s="295"/>
      <c r="G6620" s="88" t="str">
        <f t="shared" si="413"/>
        <v/>
      </c>
      <c r="H6620" s="88" t="str">
        <f t="shared" si="414"/>
        <v/>
      </c>
    </row>
    <row r="6621" spans="2:8" ht="11.25" customHeight="1" x14ac:dyDescent="0.2">
      <c r="B6621" s="147"/>
      <c r="C6621" s="68"/>
      <c r="D6621" s="293" t="str">
        <f t="shared" si="412"/>
        <v/>
      </c>
      <c r="E6621" s="91" t="str">
        <f t="shared" si="415"/>
        <v/>
      </c>
      <c r="F6621" s="295"/>
      <c r="G6621" s="88" t="str">
        <f t="shared" si="413"/>
        <v/>
      </c>
      <c r="H6621" s="88" t="str">
        <f t="shared" si="414"/>
        <v/>
      </c>
    </row>
    <row r="6622" spans="2:8" ht="11.25" customHeight="1" x14ac:dyDescent="0.2">
      <c r="B6622" s="147"/>
      <c r="C6622" s="68"/>
      <c r="D6622" s="293" t="str">
        <f t="shared" si="412"/>
        <v/>
      </c>
      <c r="E6622" s="91" t="str">
        <f t="shared" si="415"/>
        <v/>
      </c>
      <c r="F6622" s="295"/>
      <c r="G6622" s="88" t="str">
        <f t="shared" si="413"/>
        <v/>
      </c>
      <c r="H6622" s="88" t="str">
        <f t="shared" si="414"/>
        <v/>
      </c>
    </row>
    <row r="6623" spans="2:8" ht="11.25" customHeight="1" x14ac:dyDescent="0.2">
      <c r="B6623" s="147"/>
      <c r="C6623" s="68"/>
      <c r="D6623" s="293" t="str">
        <f t="shared" si="412"/>
        <v/>
      </c>
      <c r="E6623" s="91" t="str">
        <f t="shared" si="415"/>
        <v/>
      </c>
      <c r="F6623" s="295"/>
      <c r="G6623" s="88" t="str">
        <f t="shared" si="413"/>
        <v/>
      </c>
      <c r="H6623" s="88" t="str">
        <f t="shared" si="414"/>
        <v/>
      </c>
    </row>
    <row r="6624" spans="2:8" ht="11.25" customHeight="1" x14ac:dyDescent="0.2">
      <c r="B6624" s="147"/>
      <c r="C6624" s="68"/>
      <c r="D6624" s="293" t="str">
        <f t="shared" si="412"/>
        <v/>
      </c>
      <c r="E6624" s="91" t="str">
        <f t="shared" si="415"/>
        <v/>
      </c>
      <c r="F6624" s="295"/>
      <c r="G6624" s="88" t="str">
        <f t="shared" si="413"/>
        <v/>
      </c>
      <c r="H6624" s="88" t="str">
        <f t="shared" si="414"/>
        <v/>
      </c>
    </row>
    <row r="6625" spans="2:8" ht="11.25" customHeight="1" x14ac:dyDescent="0.2">
      <c r="B6625" s="147"/>
      <c r="C6625" s="68"/>
      <c r="D6625" s="293" t="str">
        <f t="shared" si="412"/>
        <v/>
      </c>
      <c r="E6625" s="91" t="str">
        <f t="shared" si="415"/>
        <v/>
      </c>
      <c r="F6625" s="295"/>
      <c r="G6625" s="88" t="str">
        <f t="shared" si="413"/>
        <v/>
      </c>
      <c r="H6625" s="88" t="str">
        <f t="shared" si="414"/>
        <v/>
      </c>
    </row>
    <row r="6626" spans="2:8" ht="11.25" customHeight="1" x14ac:dyDescent="0.2">
      <c r="B6626" s="147"/>
      <c r="C6626" s="68"/>
      <c r="D6626" s="293" t="str">
        <f t="shared" si="412"/>
        <v/>
      </c>
      <c r="E6626" s="91" t="str">
        <f t="shared" si="415"/>
        <v/>
      </c>
      <c r="F6626" s="295"/>
      <c r="G6626" s="88" t="str">
        <f t="shared" si="413"/>
        <v/>
      </c>
      <c r="H6626" s="88" t="str">
        <f t="shared" si="414"/>
        <v/>
      </c>
    </row>
    <row r="6627" spans="2:8" ht="11.25" customHeight="1" x14ac:dyDescent="0.2">
      <c r="B6627" s="147"/>
      <c r="C6627" s="68"/>
      <c r="D6627" s="293" t="str">
        <f t="shared" si="412"/>
        <v/>
      </c>
      <c r="E6627" s="91" t="str">
        <f t="shared" si="415"/>
        <v/>
      </c>
      <c r="F6627" s="295"/>
      <c r="G6627" s="88" t="str">
        <f t="shared" si="413"/>
        <v/>
      </c>
      <c r="H6627" s="88" t="str">
        <f t="shared" si="414"/>
        <v/>
      </c>
    </row>
    <row r="6628" spans="2:8" ht="11.25" customHeight="1" x14ac:dyDescent="0.2">
      <c r="B6628" s="147"/>
      <c r="C6628" s="68"/>
      <c r="D6628" s="293" t="str">
        <f t="shared" si="412"/>
        <v/>
      </c>
      <c r="E6628" s="91" t="str">
        <f t="shared" si="415"/>
        <v/>
      </c>
      <c r="F6628" s="295"/>
      <c r="G6628" s="88" t="str">
        <f t="shared" si="413"/>
        <v/>
      </c>
      <c r="H6628" s="88" t="str">
        <f t="shared" si="414"/>
        <v/>
      </c>
    </row>
    <row r="6629" spans="2:8" ht="11.25" customHeight="1" x14ac:dyDescent="0.2">
      <c r="B6629" s="147"/>
      <c r="C6629" s="68"/>
      <c r="D6629" s="293" t="str">
        <f t="shared" si="412"/>
        <v/>
      </c>
      <c r="E6629" s="91" t="str">
        <f t="shared" si="415"/>
        <v/>
      </c>
      <c r="F6629" s="295"/>
      <c r="G6629" s="88" t="str">
        <f t="shared" si="413"/>
        <v/>
      </c>
      <c r="H6629" s="88" t="str">
        <f t="shared" si="414"/>
        <v/>
      </c>
    </row>
    <row r="6630" spans="2:8" ht="11.25" customHeight="1" x14ac:dyDescent="0.2">
      <c r="B6630" s="147"/>
      <c r="C6630" s="68"/>
      <c r="D6630" s="293" t="str">
        <f t="shared" si="412"/>
        <v/>
      </c>
      <c r="E6630" s="91" t="str">
        <f t="shared" si="415"/>
        <v/>
      </c>
      <c r="F6630" s="295"/>
      <c r="G6630" s="88" t="str">
        <f t="shared" si="413"/>
        <v/>
      </c>
      <c r="H6630" s="88" t="str">
        <f t="shared" si="414"/>
        <v/>
      </c>
    </row>
    <row r="6631" spans="2:8" ht="11.25" customHeight="1" x14ac:dyDescent="0.2">
      <c r="B6631" s="147"/>
      <c r="C6631" s="68"/>
      <c r="D6631" s="293" t="str">
        <f t="shared" si="412"/>
        <v/>
      </c>
      <c r="E6631" s="91" t="str">
        <f t="shared" si="415"/>
        <v/>
      </c>
      <c r="F6631" s="295"/>
      <c r="G6631" s="88" t="str">
        <f t="shared" si="413"/>
        <v/>
      </c>
      <c r="H6631" s="88" t="str">
        <f t="shared" si="414"/>
        <v/>
      </c>
    </row>
    <row r="6632" spans="2:8" ht="11.25" customHeight="1" x14ac:dyDescent="0.2">
      <c r="B6632" s="147"/>
      <c r="C6632" s="68"/>
      <c r="D6632" s="293" t="str">
        <f t="shared" si="412"/>
        <v/>
      </c>
      <c r="E6632" s="91" t="str">
        <f t="shared" si="415"/>
        <v/>
      </c>
      <c r="F6632" s="295"/>
      <c r="G6632" s="88" t="str">
        <f t="shared" si="413"/>
        <v/>
      </c>
      <c r="H6632" s="88" t="str">
        <f t="shared" si="414"/>
        <v/>
      </c>
    </row>
    <row r="6633" spans="2:8" ht="11.25" customHeight="1" x14ac:dyDescent="0.2">
      <c r="B6633" s="147"/>
      <c r="C6633" s="68"/>
      <c r="D6633" s="293" t="str">
        <f t="shared" si="412"/>
        <v/>
      </c>
      <c r="E6633" s="91" t="str">
        <f t="shared" si="415"/>
        <v/>
      </c>
      <c r="F6633" s="295"/>
      <c r="G6633" s="88" t="str">
        <f t="shared" si="413"/>
        <v/>
      </c>
      <c r="H6633" s="88" t="str">
        <f t="shared" si="414"/>
        <v/>
      </c>
    </row>
    <row r="6634" spans="2:8" ht="11.25" customHeight="1" x14ac:dyDescent="0.2">
      <c r="B6634" s="147"/>
      <c r="C6634" s="68"/>
      <c r="D6634" s="293" t="str">
        <f t="shared" si="412"/>
        <v/>
      </c>
      <c r="E6634" s="91" t="str">
        <f t="shared" si="415"/>
        <v/>
      </c>
      <c r="F6634" s="295"/>
      <c r="G6634" s="88" t="str">
        <f t="shared" si="413"/>
        <v/>
      </c>
      <c r="H6634" s="88" t="str">
        <f t="shared" si="414"/>
        <v/>
      </c>
    </row>
    <row r="6635" spans="2:8" ht="11.25" customHeight="1" x14ac:dyDescent="0.2">
      <c r="B6635" s="147"/>
      <c r="C6635" s="68"/>
      <c r="D6635" s="293" t="str">
        <f t="shared" si="412"/>
        <v/>
      </c>
      <c r="E6635" s="91" t="str">
        <f t="shared" si="415"/>
        <v/>
      </c>
      <c r="F6635" s="295"/>
      <c r="G6635" s="88" t="str">
        <f t="shared" si="413"/>
        <v/>
      </c>
      <c r="H6635" s="88" t="str">
        <f t="shared" si="414"/>
        <v/>
      </c>
    </row>
    <row r="6636" spans="2:8" ht="11.25" customHeight="1" x14ac:dyDescent="0.2">
      <c r="B6636" s="147"/>
      <c r="C6636" s="68"/>
      <c r="D6636" s="293" t="str">
        <f t="shared" si="412"/>
        <v/>
      </c>
      <c r="E6636" s="91" t="str">
        <f t="shared" si="415"/>
        <v/>
      </c>
      <c r="F6636" s="295"/>
      <c r="G6636" s="88" t="str">
        <f t="shared" si="413"/>
        <v/>
      </c>
      <c r="H6636" s="88" t="str">
        <f t="shared" si="414"/>
        <v/>
      </c>
    </row>
    <row r="6637" spans="2:8" ht="11.25" customHeight="1" x14ac:dyDescent="0.2">
      <c r="B6637" s="147"/>
      <c r="C6637" s="68"/>
      <c r="D6637" s="293" t="str">
        <f t="shared" si="412"/>
        <v/>
      </c>
      <c r="E6637" s="91" t="str">
        <f t="shared" si="415"/>
        <v/>
      </c>
      <c r="F6637" s="295"/>
      <c r="G6637" s="88" t="str">
        <f t="shared" si="413"/>
        <v/>
      </c>
      <c r="H6637" s="88" t="str">
        <f t="shared" si="414"/>
        <v/>
      </c>
    </row>
    <row r="6638" spans="2:8" ht="11.25" customHeight="1" x14ac:dyDescent="0.2">
      <c r="B6638" s="147"/>
      <c r="C6638" s="68"/>
      <c r="D6638" s="293" t="str">
        <f t="shared" si="412"/>
        <v/>
      </c>
      <c r="E6638" s="91" t="str">
        <f t="shared" si="415"/>
        <v/>
      </c>
      <c r="F6638" s="295"/>
      <c r="G6638" s="88" t="str">
        <f t="shared" si="413"/>
        <v/>
      </c>
      <c r="H6638" s="88" t="str">
        <f t="shared" si="414"/>
        <v/>
      </c>
    </row>
    <row r="6639" spans="2:8" ht="11.25" customHeight="1" x14ac:dyDescent="0.2">
      <c r="B6639" s="147"/>
      <c r="C6639" s="68"/>
      <c r="D6639" s="293" t="str">
        <f t="shared" si="412"/>
        <v/>
      </c>
      <c r="E6639" s="91" t="str">
        <f t="shared" si="415"/>
        <v/>
      </c>
      <c r="F6639" s="295"/>
      <c r="G6639" s="88" t="str">
        <f t="shared" si="413"/>
        <v/>
      </c>
      <c r="H6639" s="88" t="str">
        <f t="shared" si="414"/>
        <v/>
      </c>
    </row>
    <row r="6640" spans="2:8" ht="11.25" customHeight="1" x14ac:dyDescent="0.2">
      <c r="B6640" s="147"/>
      <c r="C6640" s="68"/>
      <c r="D6640" s="293" t="str">
        <f t="shared" si="412"/>
        <v/>
      </c>
      <c r="E6640" s="91" t="str">
        <f t="shared" si="415"/>
        <v/>
      </c>
      <c r="F6640" s="295"/>
      <c r="G6640" s="88" t="str">
        <f t="shared" si="413"/>
        <v/>
      </c>
      <c r="H6640" s="88" t="str">
        <f t="shared" si="414"/>
        <v/>
      </c>
    </row>
    <row r="6641" spans="2:8" ht="11.25" customHeight="1" x14ac:dyDescent="0.2">
      <c r="B6641" s="147"/>
      <c r="C6641" s="68"/>
      <c r="D6641" s="293" t="str">
        <f t="shared" si="412"/>
        <v/>
      </c>
      <c r="E6641" s="91" t="str">
        <f t="shared" si="415"/>
        <v/>
      </c>
      <c r="F6641" s="295"/>
      <c r="G6641" s="88" t="str">
        <f t="shared" si="413"/>
        <v/>
      </c>
      <c r="H6641" s="88" t="str">
        <f t="shared" si="414"/>
        <v/>
      </c>
    </row>
    <row r="6642" spans="2:8" ht="11.25" customHeight="1" x14ac:dyDescent="0.2">
      <c r="B6642" s="147"/>
      <c r="C6642" s="68"/>
      <c r="D6642" s="293" t="str">
        <f t="shared" si="412"/>
        <v/>
      </c>
      <c r="E6642" s="91" t="str">
        <f t="shared" si="415"/>
        <v/>
      </c>
      <c r="F6642" s="295"/>
      <c r="G6642" s="88" t="str">
        <f t="shared" si="413"/>
        <v/>
      </c>
      <c r="H6642" s="88" t="str">
        <f t="shared" si="414"/>
        <v/>
      </c>
    </row>
    <row r="6643" spans="2:8" ht="11.25" customHeight="1" x14ac:dyDescent="0.2">
      <c r="B6643" s="147"/>
      <c r="C6643" s="68"/>
      <c r="D6643" s="293" t="str">
        <f t="shared" si="412"/>
        <v/>
      </c>
      <c r="E6643" s="91" t="str">
        <f t="shared" si="415"/>
        <v/>
      </c>
      <c r="F6643" s="295"/>
      <c r="G6643" s="88" t="str">
        <f t="shared" si="413"/>
        <v/>
      </c>
      <c r="H6643" s="88" t="str">
        <f t="shared" si="414"/>
        <v/>
      </c>
    </row>
    <row r="6644" spans="2:8" ht="11.25" customHeight="1" x14ac:dyDescent="0.2">
      <c r="B6644" s="147"/>
      <c r="C6644" s="68"/>
      <c r="D6644" s="293" t="str">
        <f t="shared" si="412"/>
        <v/>
      </c>
      <c r="E6644" s="91" t="str">
        <f t="shared" si="415"/>
        <v/>
      </c>
      <c r="F6644" s="295"/>
      <c r="G6644" s="88" t="str">
        <f t="shared" si="413"/>
        <v/>
      </c>
      <c r="H6644" s="88" t="str">
        <f t="shared" si="414"/>
        <v/>
      </c>
    </row>
    <row r="6645" spans="2:8" ht="11.25" customHeight="1" x14ac:dyDescent="0.2">
      <c r="B6645" s="147"/>
      <c r="C6645" s="68"/>
      <c r="D6645" s="293" t="str">
        <f t="shared" si="412"/>
        <v/>
      </c>
      <c r="E6645" s="91" t="str">
        <f t="shared" si="415"/>
        <v/>
      </c>
      <c r="F6645" s="295"/>
      <c r="G6645" s="88" t="str">
        <f t="shared" si="413"/>
        <v/>
      </c>
      <c r="H6645" s="88" t="str">
        <f t="shared" si="414"/>
        <v/>
      </c>
    </row>
    <row r="6646" spans="2:8" ht="11.25" customHeight="1" x14ac:dyDescent="0.2">
      <c r="B6646" s="147"/>
      <c r="C6646" s="68"/>
      <c r="D6646" s="293" t="str">
        <f t="shared" si="412"/>
        <v/>
      </c>
      <c r="E6646" s="91" t="str">
        <f t="shared" si="415"/>
        <v/>
      </c>
      <c r="F6646" s="295"/>
      <c r="G6646" s="88" t="str">
        <f t="shared" si="413"/>
        <v/>
      </c>
      <c r="H6646" s="88" t="str">
        <f t="shared" si="414"/>
        <v/>
      </c>
    </row>
    <row r="6647" spans="2:8" ht="11.25" customHeight="1" x14ac:dyDescent="0.2">
      <c r="B6647" s="147"/>
      <c r="C6647" s="68"/>
      <c r="D6647" s="293" t="str">
        <f t="shared" si="412"/>
        <v/>
      </c>
      <c r="E6647" s="91" t="str">
        <f t="shared" si="415"/>
        <v/>
      </c>
      <c r="F6647" s="295"/>
      <c r="G6647" s="88" t="str">
        <f t="shared" si="413"/>
        <v/>
      </c>
      <c r="H6647" s="88" t="str">
        <f t="shared" si="414"/>
        <v/>
      </c>
    </row>
    <row r="6648" spans="2:8" ht="11.25" customHeight="1" x14ac:dyDescent="0.2">
      <c r="B6648" s="147"/>
      <c r="C6648" s="68"/>
      <c r="D6648" s="293" t="str">
        <f t="shared" si="412"/>
        <v/>
      </c>
      <c r="E6648" s="91" t="str">
        <f t="shared" si="415"/>
        <v/>
      </c>
      <c r="F6648" s="295"/>
      <c r="G6648" s="88" t="str">
        <f t="shared" si="413"/>
        <v/>
      </c>
      <c r="H6648" s="88" t="str">
        <f t="shared" si="414"/>
        <v/>
      </c>
    </row>
    <row r="6649" spans="2:8" ht="11.25" customHeight="1" x14ac:dyDescent="0.2">
      <c r="B6649" s="147"/>
      <c r="C6649" s="68"/>
      <c r="D6649" s="293" t="str">
        <f t="shared" si="412"/>
        <v/>
      </c>
      <c r="E6649" s="91" t="str">
        <f t="shared" si="415"/>
        <v/>
      </c>
      <c r="F6649" s="295"/>
      <c r="G6649" s="88" t="str">
        <f t="shared" si="413"/>
        <v/>
      </c>
      <c r="H6649" s="88" t="str">
        <f t="shared" si="414"/>
        <v/>
      </c>
    </row>
    <row r="6650" spans="2:8" ht="11.25" customHeight="1" x14ac:dyDescent="0.2">
      <c r="B6650" s="147"/>
      <c r="C6650" s="68"/>
      <c r="D6650" s="293" t="str">
        <f t="shared" si="412"/>
        <v/>
      </c>
      <c r="E6650" s="91" t="str">
        <f t="shared" si="415"/>
        <v/>
      </c>
      <c r="F6650" s="295"/>
      <c r="G6650" s="88" t="str">
        <f t="shared" si="413"/>
        <v/>
      </c>
      <c r="H6650" s="88" t="str">
        <f t="shared" si="414"/>
        <v/>
      </c>
    </row>
    <row r="6651" spans="2:8" ht="11.25" customHeight="1" x14ac:dyDescent="0.2">
      <c r="B6651" s="147"/>
      <c r="C6651" s="68"/>
      <c r="D6651" s="293" t="str">
        <f t="shared" si="412"/>
        <v/>
      </c>
      <c r="E6651" s="91" t="str">
        <f t="shared" si="415"/>
        <v/>
      </c>
      <c r="F6651" s="295"/>
      <c r="G6651" s="88" t="str">
        <f t="shared" si="413"/>
        <v/>
      </c>
      <c r="H6651" s="88" t="str">
        <f t="shared" si="414"/>
        <v/>
      </c>
    </row>
    <row r="6652" spans="2:8" ht="11.25" customHeight="1" x14ac:dyDescent="0.2">
      <c r="B6652" s="147"/>
      <c r="C6652" s="68"/>
      <c r="D6652" s="293" t="str">
        <f t="shared" si="412"/>
        <v/>
      </c>
      <c r="E6652" s="91" t="str">
        <f t="shared" si="415"/>
        <v/>
      </c>
      <c r="F6652" s="295"/>
      <c r="G6652" s="88" t="str">
        <f t="shared" si="413"/>
        <v/>
      </c>
      <c r="H6652" s="88" t="str">
        <f t="shared" si="414"/>
        <v/>
      </c>
    </row>
    <row r="6653" spans="2:8" ht="11.25" customHeight="1" x14ac:dyDescent="0.2">
      <c r="B6653" s="147"/>
      <c r="C6653" s="68"/>
      <c r="D6653" s="293" t="str">
        <f t="shared" si="412"/>
        <v/>
      </c>
      <c r="E6653" s="91" t="str">
        <f t="shared" si="415"/>
        <v/>
      </c>
      <c r="F6653" s="295"/>
      <c r="G6653" s="88" t="str">
        <f t="shared" si="413"/>
        <v/>
      </c>
      <c r="H6653" s="88" t="str">
        <f t="shared" si="414"/>
        <v/>
      </c>
    </row>
    <row r="6654" spans="2:8" ht="11.25" customHeight="1" x14ac:dyDescent="0.2">
      <c r="B6654" s="147"/>
      <c r="C6654" s="68"/>
      <c r="D6654" s="293" t="str">
        <f t="shared" si="412"/>
        <v/>
      </c>
      <c r="E6654" s="91" t="str">
        <f t="shared" si="415"/>
        <v/>
      </c>
      <c r="F6654" s="295"/>
      <c r="G6654" s="88" t="str">
        <f t="shared" si="413"/>
        <v/>
      </c>
      <c r="H6654" s="88" t="str">
        <f t="shared" si="414"/>
        <v/>
      </c>
    </row>
    <row r="6655" spans="2:8" ht="11.25" customHeight="1" x14ac:dyDescent="0.2">
      <c r="B6655" s="147"/>
      <c r="C6655" s="68"/>
      <c r="D6655" s="293" t="str">
        <f t="shared" si="412"/>
        <v/>
      </c>
      <c r="E6655" s="91" t="str">
        <f t="shared" si="415"/>
        <v/>
      </c>
      <c r="F6655" s="295"/>
      <c r="G6655" s="88" t="str">
        <f t="shared" si="413"/>
        <v/>
      </c>
      <c r="H6655" s="88" t="str">
        <f t="shared" si="414"/>
        <v/>
      </c>
    </row>
    <row r="6656" spans="2:8" ht="11.25" customHeight="1" x14ac:dyDescent="0.2">
      <c r="B6656" s="147"/>
      <c r="C6656" s="68"/>
      <c r="D6656" s="293" t="str">
        <f t="shared" si="412"/>
        <v/>
      </c>
      <c r="E6656" s="91" t="str">
        <f t="shared" si="415"/>
        <v/>
      </c>
      <c r="F6656" s="295"/>
      <c r="G6656" s="88" t="str">
        <f t="shared" si="413"/>
        <v/>
      </c>
      <c r="H6656" s="88" t="str">
        <f t="shared" si="414"/>
        <v/>
      </c>
    </row>
    <row r="6657" spans="2:8" ht="11.25" customHeight="1" x14ac:dyDescent="0.2">
      <c r="B6657" s="147"/>
      <c r="C6657" s="68"/>
      <c r="D6657" s="293" t="str">
        <f t="shared" si="412"/>
        <v/>
      </c>
      <c r="E6657" s="91" t="str">
        <f t="shared" si="415"/>
        <v/>
      </c>
      <c r="F6657" s="295"/>
      <c r="G6657" s="88" t="str">
        <f t="shared" si="413"/>
        <v/>
      </c>
      <c r="H6657" s="88" t="str">
        <f t="shared" si="414"/>
        <v/>
      </c>
    </row>
    <row r="6658" spans="2:8" ht="11.25" customHeight="1" x14ac:dyDescent="0.2">
      <c r="B6658" s="147"/>
      <c r="C6658" s="68"/>
      <c r="D6658" s="293" t="str">
        <f t="shared" si="412"/>
        <v/>
      </c>
      <c r="E6658" s="91" t="str">
        <f t="shared" si="415"/>
        <v/>
      </c>
      <c r="F6658" s="295"/>
      <c r="G6658" s="88" t="str">
        <f t="shared" si="413"/>
        <v/>
      </c>
      <c r="H6658" s="88" t="str">
        <f t="shared" si="414"/>
        <v/>
      </c>
    </row>
    <row r="6659" spans="2:8" ht="11.25" customHeight="1" x14ac:dyDescent="0.2">
      <c r="B6659" s="147"/>
      <c r="C6659" s="68"/>
      <c r="D6659" s="293" t="str">
        <f t="shared" si="412"/>
        <v/>
      </c>
      <c r="E6659" s="91" t="str">
        <f t="shared" si="415"/>
        <v/>
      </c>
      <c r="F6659" s="295"/>
      <c r="G6659" s="88" t="str">
        <f t="shared" si="413"/>
        <v/>
      </c>
      <c r="H6659" s="88" t="str">
        <f t="shared" si="414"/>
        <v/>
      </c>
    </row>
    <row r="6660" spans="2:8" ht="11.25" customHeight="1" x14ac:dyDescent="0.2">
      <c r="B6660" s="147"/>
      <c r="C6660" s="68"/>
      <c r="D6660" s="293" t="str">
        <f t="shared" si="412"/>
        <v/>
      </c>
      <c r="E6660" s="91" t="str">
        <f t="shared" si="415"/>
        <v/>
      </c>
      <c r="F6660" s="295"/>
      <c r="G6660" s="88" t="str">
        <f t="shared" si="413"/>
        <v/>
      </c>
      <c r="H6660" s="88" t="str">
        <f t="shared" si="414"/>
        <v/>
      </c>
    </row>
    <row r="6661" spans="2:8" ht="11.25" customHeight="1" x14ac:dyDescent="0.2">
      <c r="B6661" s="147"/>
      <c r="C6661" s="68"/>
      <c r="D6661" s="293" t="str">
        <f t="shared" si="412"/>
        <v/>
      </c>
      <c r="E6661" s="91" t="str">
        <f t="shared" si="415"/>
        <v/>
      </c>
      <c r="F6661" s="295"/>
      <c r="G6661" s="88" t="str">
        <f t="shared" si="413"/>
        <v/>
      </c>
      <c r="H6661" s="88" t="str">
        <f t="shared" si="414"/>
        <v/>
      </c>
    </row>
    <row r="6662" spans="2:8" ht="11.25" customHeight="1" x14ac:dyDescent="0.2">
      <c r="B6662" s="147"/>
      <c r="C6662" s="68"/>
      <c r="D6662" s="293" t="str">
        <f t="shared" si="412"/>
        <v/>
      </c>
      <c r="E6662" s="91" t="str">
        <f t="shared" si="415"/>
        <v/>
      </c>
      <c r="F6662" s="295"/>
      <c r="G6662" s="88" t="str">
        <f t="shared" si="413"/>
        <v/>
      </c>
      <c r="H6662" s="88" t="str">
        <f t="shared" si="414"/>
        <v/>
      </c>
    </row>
    <row r="6663" spans="2:8" ht="11.25" customHeight="1" x14ac:dyDescent="0.2">
      <c r="B6663" s="147"/>
      <c r="C6663" s="68"/>
      <c r="D6663" s="293" t="str">
        <f t="shared" si="412"/>
        <v/>
      </c>
      <c r="E6663" s="91" t="str">
        <f t="shared" si="415"/>
        <v/>
      </c>
      <c r="F6663" s="295"/>
      <c r="G6663" s="88" t="str">
        <f t="shared" si="413"/>
        <v/>
      </c>
      <c r="H6663" s="88" t="str">
        <f t="shared" si="414"/>
        <v/>
      </c>
    </row>
    <row r="6664" spans="2:8" ht="11.25" customHeight="1" x14ac:dyDescent="0.2">
      <c r="B6664" s="147"/>
      <c r="C6664" s="68"/>
      <c r="D6664" s="293" t="str">
        <f t="shared" si="412"/>
        <v/>
      </c>
      <c r="E6664" s="91" t="str">
        <f t="shared" si="415"/>
        <v/>
      </c>
      <c r="F6664" s="295"/>
      <c r="G6664" s="88" t="str">
        <f t="shared" si="413"/>
        <v/>
      </c>
      <c r="H6664" s="88" t="str">
        <f t="shared" si="414"/>
        <v/>
      </c>
    </row>
    <row r="6665" spans="2:8" ht="11.25" customHeight="1" x14ac:dyDescent="0.2">
      <c r="B6665" s="147"/>
      <c r="C6665" s="68"/>
      <c r="D6665" s="293" t="str">
        <f t="shared" si="412"/>
        <v/>
      </c>
      <c r="E6665" s="91" t="str">
        <f t="shared" si="415"/>
        <v/>
      </c>
      <c r="F6665" s="295"/>
      <c r="G6665" s="88" t="str">
        <f t="shared" si="413"/>
        <v/>
      </c>
      <c r="H6665" s="88" t="str">
        <f t="shared" si="414"/>
        <v/>
      </c>
    </row>
    <row r="6666" spans="2:8" ht="11.25" customHeight="1" x14ac:dyDescent="0.2">
      <c r="B6666" s="147"/>
      <c r="C6666" s="68"/>
      <c r="D6666" s="293" t="str">
        <f t="shared" si="412"/>
        <v/>
      </c>
      <c r="E6666" s="91" t="str">
        <f t="shared" si="415"/>
        <v/>
      </c>
      <c r="F6666" s="295"/>
      <c r="G6666" s="88" t="str">
        <f t="shared" si="413"/>
        <v/>
      </c>
      <c r="H6666" s="88" t="str">
        <f t="shared" si="414"/>
        <v/>
      </c>
    </row>
    <row r="6667" spans="2:8" ht="11.25" customHeight="1" x14ac:dyDescent="0.2">
      <c r="B6667" s="147"/>
      <c r="C6667" s="68"/>
      <c r="D6667" s="293" t="str">
        <f t="shared" si="412"/>
        <v/>
      </c>
      <c r="E6667" s="91" t="str">
        <f t="shared" si="415"/>
        <v/>
      </c>
      <c r="F6667" s="295"/>
      <c r="G6667" s="88" t="str">
        <f t="shared" si="413"/>
        <v/>
      </c>
      <c r="H6667" s="88" t="str">
        <f t="shared" si="414"/>
        <v/>
      </c>
    </row>
    <row r="6668" spans="2:8" ht="11.25" customHeight="1" x14ac:dyDescent="0.2">
      <c r="B6668" s="147"/>
      <c r="C6668" s="68"/>
      <c r="D6668" s="293" t="str">
        <f t="shared" si="412"/>
        <v/>
      </c>
      <c r="E6668" s="91" t="str">
        <f t="shared" si="415"/>
        <v/>
      </c>
      <c r="F6668" s="295"/>
      <c r="G6668" s="88" t="str">
        <f t="shared" si="413"/>
        <v/>
      </c>
      <c r="H6668" s="88" t="str">
        <f t="shared" si="414"/>
        <v/>
      </c>
    </row>
    <row r="6669" spans="2:8" ht="11.25" customHeight="1" x14ac:dyDescent="0.2">
      <c r="B6669" s="147"/>
      <c r="C6669" s="68"/>
      <c r="D6669" s="293" t="str">
        <f t="shared" si="412"/>
        <v/>
      </c>
      <c r="E6669" s="91" t="str">
        <f t="shared" si="415"/>
        <v/>
      </c>
      <c r="F6669" s="295"/>
      <c r="G6669" s="88" t="str">
        <f t="shared" si="413"/>
        <v/>
      </c>
      <c r="H6669" s="88" t="str">
        <f t="shared" si="414"/>
        <v/>
      </c>
    </row>
    <row r="6670" spans="2:8" ht="11.25" customHeight="1" x14ac:dyDescent="0.2">
      <c r="B6670" s="147"/>
      <c r="C6670" s="68"/>
      <c r="D6670" s="293" t="str">
        <f t="shared" si="412"/>
        <v/>
      </c>
      <c r="E6670" s="91" t="str">
        <f t="shared" si="415"/>
        <v/>
      </c>
      <c r="F6670" s="295"/>
      <c r="G6670" s="88" t="str">
        <f t="shared" si="413"/>
        <v/>
      </c>
      <c r="H6670" s="88" t="str">
        <f t="shared" si="414"/>
        <v/>
      </c>
    </row>
    <row r="6671" spans="2:8" ht="11.25" customHeight="1" x14ac:dyDescent="0.2">
      <c r="B6671" s="147"/>
      <c r="C6671" s="68"/>
      <c r="D6671" s="293" t="str">
        <f t="shared" si="412"/>
        <v/>
      </c>
      <c r="E6671" s="91" t="str">
        <f t="shared" si="415"/>
        <v/>
      </c>
      <c r="F6671" s="295"/>
      <c r="G6671" s="88" t="str">
        <f t="shared" si="413"/>
        <v/>
      </c>
      <c r="H6671" s="88" t="str">
        <f t="shared" si="414"/>
        <v/>
      </c>
    </row>
    <row r="6672" spans="2:8" ht="11.25" customHeight="1" x14ac:dyDescent="0.2">
      <c r="B6672" s="147"/>
      <c r="C6672" s="68"/>
      <c r="D6672" s="293" t="str">
        <f t="shared" si="412"/>
        <v/>
      </c>
      <c r="E6672" s="91" t="str">
        <f t="shared" si="415"/>
        <v/>
      </c>
      <c r="F6672" s="295"/>
      <c r="G6672" s="88" t="str">
        <f t="shared" si="413"/>
        <v/>
      </c>
      <c r="H6672" s="88" t="str">
        <f t="shared" si="414"/>
        <v/>
      </c>
    </row>
    <row r="6673" spans="2:8" ht="11.25" customHeight="1" x14ac:dyDescent="0.2">
      <c r="B6673" s="147"/>
      <c r="C6673" s="68"/>
      <c r="D6673" s="293" t="str">
        <f t="shared" si="412"/>
        <v/>
      </c>
      <c r="E6673" s="91" t="str">
        <f t="shared" si="415"/>
        <v/>
      </c>
      <c r="F6673" s="295"/>
      <c r="G6673" s="88" t="str">
        <f t="shared" si="413"/>
        <v/>
      </c>
      <c r="H6673" s="88" t="str">
        <f t="shared" si="414"/>
        <v/>
      </c>
    </row>
    <row r="6674" spans="2:8" ht="11.25" customHeight="1" x14ac:dyDescent="0.2">
      <c r="B6674" s="147"/>
      <c r="C6674" s="68"/>
      <c r="D6674" s="293" t="str">
        <f t="shared" si="412"/>
        <v/>
      </c>
      <c r="E6674" s="91" t="str">
        <f t="shared" si="415"/>
        <v/>
      </c>
      <c r="F6674" s="295"/>
      <c r="G6674" s="88" t="str">
        <f t="shared" si="413"/>
        <v/>
      </c>
      <c r="H6674" s="88" t="str">
        <f t="shared" si="414"/>
        <v/>
      </c>
    </row>
    <row r="6675" spans="2:8" ht="11.25" customHeight="1" x14ac:dyDescent="0.2">
      <c r="B6675" s="147"/>
      <c r="C6675" s="68"/>
      <c r="D6675" s="293" t="str">
        <f t="shared" si="412"/>
        <v/>
      </c>
      <c r="E6675" s="91" t="str">
        <f t="shared" si="415"/>
        <v/>
      </c>
      <c r="F6675" s="295"/>
      <c r="G6675" s="88" t="str">
        <f t="shared" si="413"/>
        <v/>
      </c>
      <c r="H6675" s="88" t="str">
        <f t="shared" si="414"/>
        <v/>
      </c>
    </row>
    <row r="6676" spans="2:8" ht="11.25" customHeight="1" x14ac:dyDescent="0.2">
      <c r="B6676" s="147"/>
      <c r="C6676" s="68"/>
      <c r="D6676" s="293" t="str">
        <f t="shared" si="412"/>
        <v/>
      </c>
      <c r="E6676" s="91" t="str">
        <f t="shared" si="415"/>
        <v/>
      </c>
      <c r="F6676" s="295"/>
      <c r="G6676" s="88" t="str">
        <f t="shared" si="413"/>
        <v/>
      </c>
      <c r="H6676" s="88" t="str">
        <f t="shared" si="414"/>
        <v/>
      </c>
    </row>
    <row r="6677" spans="2:8" ht="11.25" customHeight="1" x14ac:dyDescent="0.2">
      <c r="B6677" s="147"/>
      <c r="C6677" s="68"/>
      <c r="D6677" s="293" t="str">
        <f t="shared" si="412"/>
        <v/>
      </c>
      <c r="E6677" s="91" t="str">
        <f t="shared" si="415"/>
        <v/>
      </c>
      <c r="F6677" s="295"/>
      <c r="G6677" s="88" t="str">
        <f t="shared" si="413"/>
        <v/>
      </c>
      <c r="H6677" s="88" t="str">
        <f t="shared" si="414"/>
        <v/>
      </c>
    </row>
    <row r="6678" spans="2:8" ht="11.25" customHeight="1" x14ac:dyDescent="0.2">
      <c r="B6678" s="147"/>
      <c r="C6678" s="68"/>
      <c r="D6678" s="293" t="str">
        <f t="shared" si="412"/>
        <v/>
      </c>
      <c r="E6678" s="91" t="str">
        <f t="shared" si="415"/>
        <v/>
      </c>
      <c r="F6678" s="295"/>
      <c r="G6678" s="88" t="str">
        <f t="shared" si="413"/>
        <v/>
      </c>
      <c r="H6678" s="88" t="str">
        <f t="shared" si="414"/>
        <v/>
      </c>
    </row>
    <row r="6679" spans="2:8" ht="11.25" customHeight="1" x14ac:dyDescent="0.2">
      <c r="B6679" s="147"/>
      <c r="C6679" s="68"/>
      <c r="D6679" s="293" t="str">
        <f t="shared" si="412"/>
        <v/>
      </c>
      <c r="E6679" s="91" t="str">
        <f t="shared" si="415"/>
        <v/>
      </c>
      <c r="F6679" s="295"/>
      <c r="G6679" s="88" t="str">
        <f t="shared" si="413"/>
        <v/>
      </c>
      <c r="H6679" s="88" t="str">
        <f t="shared" si="414"/>
        <v/>
      </c>
    </row>
    <row r="6680" spans="2:8" ht="11.25" customHeight="1" x14ac:dyDescent="0.2">
      <c r="B6680" s="147"/>
      <c r="C6680" s="68"/>
      <c r="D6680" s="293" t="str">
        <f t="shared" ref="D6680:D6743" si="416">IF($B6680="","","SP_LASTSALEPRICE")</f>
        <v/>
      </c>
      <c r="E6680" s="91" t="str">
        <f t="shared" si="415"/>
        <v/>
      </c>
      <c r="F6680" s="295"/>
      <c r="G6680" s="88" t="str">
        <f t="shared" ref="G6680:G6743" si="417">IF(OR($C6680="",$C6681=""),"",IFERROR((C6680/C6681-1)*100,0))</f>
        <v/>
      </c>
      <c r="H6680" s="88" t="str">
        <f t="shared" ref="H6680:H6743" si="418">IF(OR($F6680="",$F6681=""),"",IFERROR((F6680/F6681-1)*100,0))</f>
        <v/>
      </c>
    </row>
    <row r="6681" spans="2:8" ht="11.25" customHeight="1" x14ac:dyDescent="0.2">
      <c r="B6681" s="147"/>
      <c r="C6681" s="68"/>
      <c r="D6681" s="293" t="str">
        <f t="shared" si="416"/>
        <v/>
      </c>
      <c r="E6681" s="91" t="str">
        <f t="shared" ref="E6681:E6744" si="419">IF($B6681="","",IF(WEEKDAY($B6681,11)=6,$B6681-1,IF(WEEKDAY($B6681,11)=7,$B6681-2,$B6681)))</f>
        <v/>
      </c>
      <c r="F6681" s="295"/>
      <c r="G6681" s="88" t="str">
        <f t="shared" si="417"/>
        <v/>
      </c>
      <c r="H6681" s="88" t="str">
        <f t="shared" si="418"/>
        <v/>
      </c>
    </row>
    <row r="6682" spans="2:8" ht="11.25" customHeight="1" x14ac:dyDescent="0.2">
      <c r="B6682" s="147"/>
      <c r="C6682" s="68"/>
      <c r="D6682" s="293" t="str">
        <f t="shared" si="416"/>
        <v/>
      </c>
      <c r="E6682" s="91" t="str">
        <f t="shared" si="419"/>
        <v/>
      </c>
      <c r="F6682" s="295"/>
      <c r="G6682" s="88" t="str">
        <f t="shared" si="417"/>
        <v/>
      </c>
      <c r="H6682" s="88" t="str">
        <f t="shared" si="418"/>
        <v/>
      </c>
    </row>
    <row r="6683" spans="2:8" ht="11.25" customHeight="1" x14ac:dyDescent="0.2">
      <c r="B6683" s="147"/>
      <c r="C6683" s="68"/>
      <c r="D6683" s="293" t="str">
        <f t="shared" si="416"/>
        <v/>
      </c>
      <c r="E6683" s="91" t="str">
        <f t="shared" si="419"/>
        <v/>
      </c>
      <c r="F6683" s="295"/>
      <c r="G6683" s="88" t="str">
        <f t="shared" si="417"/>
        <v/>
      </c>
      <c r="H6683" s="88" t="str">
        <f t="shared" si="418"/>
        <v/>
      </c>
    </row>
    <row r="6684" spans="2:8" ht="11.25" customHeight="1" x14ac:dyDescent="0.2">
      <c r="B6684" s="147"/>
      <c r="C6684" s="68"/>
      <c r="D6684" s="293" t="str">
        <f t="shared" si="416"/>
        <v/>
      </c>
      <c r="E6684" s="91" t="str">
        <f t="shared" si="419"/>
        <v/>
      </c>
      <c r="F6684" s="295"/>
      <c r="G6684" s="88" t="str">
        <f t="shared" si="417"/>
        <v/>
      </c>
      <c r="H6684" s="88" t="str">
        <f t="shared" si="418"/>
        <v/>
      </c>
    </row>
    <row r="6685" spans="2:8" ht="11.25" customHeight="1" x14ac:dyDescent="0.2">
      <c r="B6685" s="147"/>
      <c r="C6685" s="68"/>
      <c r="D6685" s="293" t="str">
        <f t="shared" si="416"/>
        <v/>
      </c>
      <c r="E6685" s="91" t="str">
        <f t="shared" si="419"/>
        <v/>
      </c>
      <c r="F6685" s="295"/>
      <c r="G6685" s="88" t="str">
        <f t="shared" si="417"/>
        <v/>
      </c>
      <c r="H6685" s="88" t="str">
        <f t="shared" si="418"/>
        <v/>
      </c>
    </row>
    <row r="6686" spans="2:8" ht="11.25" customHeight="1" x14ac:dyDescent="0.2">
      <c r="B6686" s="147"/>
      <c r="C6686" s="68"/>
      <c r="D6686" s="293" t="str">
        <f t="shared" si="416"/>
        <v/>
      </c>
      <c r="E6686" s="91" t="str">
        <f t="shared" si="419"/>
        <v/>
      </c>
      <c r="F6686" s="295"/>
      <c r="G6686" s="88" t="str">
        <f t="shared" si="417"/>
        <v/>
      </c>
      <c r="H6686" s="88" t="str">
        <f t="shared" si="418"/>
        <v/>
      </c>
    </row>
    <row r="6687" spans="2:8" ht="11.25" customHeight="1" x14ac:dyDescent="0.2">
      <c r="B6687" s="147"/>
      <c r="C6687" s="68"/>
      <c r="D6687" s="293" t="str">
        <f t="shared" si="416"/>
        <v/>
      </c>
      <c r="E6687" s="91" t="str">
        <f t="shared" si="419"/>
        <v/>
      </c>
      <c r="F6687" s="295"/>
      <c r="G6687" s="88" t="str">
        <f t="shared" si="417"/>
        <v/>
      </c>
      <c r="H6687" s="88" t="str">
        <f t="shared" si="418"/>
        <v/>
      </c>
    </row>
    <row r="6688" spans="2:8" ht="11.25" customHeight="1" x14ac:dyDescent="0.2">
      <c r="B6688" s="147"/>
      <c r="C6688" s="68"/>
      <c r="D6688" s="293" t="str">
        <f t="shared" si="416"/>
        <v/>
      </c>
      <c r="E6688" s="91" t="str">
        <f t="shared" si="419"/>
        <v/>
      </c>
      <c r="F6688" s="295"/>
      <c r="G6688" s="88" t="str">
        <f t="shared" si="417"/>
        <v/>
      </c>
      <c r="H6688" s="88" t="str">
        <f t="shared" si="418"/>
        <v/>
      </c>
    </row>
    <row r="6689" spans="2:8" ht="11.25" customHeight="1" x14ac:dyDescent="0.2">
      <c r="B6689" s="147"/>
      <c r="C6689" s="68"/>
      <c r="D6689" s="293" t="str">
        <f t="shared" si="416"/>
        <v/>
      </c>
      <c r="E6689" s="91" t="str">
        <f t="shared" si="419"/>
        <v/>
      </c>
      <c r="F6689" s="295"/>
      <c r="G6689" s="88" t="str">
        <f t="shared" si="417"/>
        <v/>
      </c>
      <c r="H6689" s="88" t="str">
        <f t="shared" si="418"/>
        <v/>
      </c>
    </row>
    <row r="6690" spans="2:8" ht="11.25" customHeight="1" x14ac:dyDescent="0.2">
      <c r="B6690" s="147"/>
      <c r="C6690" s="68"/>
      <c r="D6690" s="293" t="str">
        <f t="shared" si="416"/>
        <v/>
      </c>
      <c r="E6690" s="91" t="str">
        <f t="shared" si="419"/>
        <v/>
      </c>
      <c r="F6690" s="295"/>
      <c r="G6690" s="88" t="str">
        <f t="shared" si="417"/>
        <v/>
      </c>
      <c r="H6690" s="88" t="str">
        <f t="shared" si="418"/>
        <v/>
      </c>
    </row>
    <row r="6691" spans="2:8" ht="11.25" customHeight="1" x14ac:dyDescent="0.2">
      <c r="B6691" s="147"/>
      <c r="C6691" s="68"/>
      <c r="D6691" s="293" t="str">
        <f t="shared" si="416"/>
        <v/>
      </c>
      <c r="E6691" s="91" t="str">
        <f t="shared" si="419"/>
        <v/>
      </c>
      <c r="F6691" s="295"/>
      <c r="G6691" s="88" t="str">
        <f t="shared" si="417"/>
        <v/>
      </c>
      <c r="H6691" s="88" t="str">
        <f t="shared" si="418"/>
        <v/>
      </c>
    </row>
    <row r="6692" spans="2:8" ht="11.25" customHeight="1" x14ac:dyDescent="0.2">
      <c r="B6692" s="147"/>
      <c r="C6692" s="68"/>
      <c r="D6692" s="293" t="str">
        <f t="shared" si="416"/>
        <v/>
      </c>
      <c r="E6692" s="91" t="str">
        <f t="shared" si="419"/>
        <v/>
      </c>
      <c r="F6692" s="295"/>
      <c r="G6692" s="88" t="str">
        <f t="shared" si="417"/>
        <v/>
      </c>
      <c r="H6692" s="88" t="str">
        <f t="shared" si="418"/>
        <v/>
      </c>
    </row>
    <row r="6693" spans="2:8" ht="11.25" customHeight="1" x14ac:dyDescent="0.2">
      <c r="B6693" s="147"/>
      <c r="C6693" s="68"/>
      <c r="D6693" s="293" t="str">
        <f t="shared" si="416"/>
        <v/>
      </c>
      <c r="E6693" s="91" t="str">
        <f t="shared" si="419"/>
        <v/>
      </c>
      <c r="F6693" s="295"/>
      <c r="G6693" s="88" t="str">
        <f t="shared" si="417"/>
        <v/>
      </c>
      <c r="H6693" s="88" t="str">
        <f t="shared" si="418"/>
        <v/>
      </c>
    </row>
    <row r="6694" spans="2:8" ht="11.25" customHeight="1" x14ac:dyDescent="0.2">
      <c r="B6694" s="147"/>
      <c r="C6694" s="68"/>
      <c r="D6694" s="293" t="str">
        <f t="shared" si="416"/>
        <v/>
      </c>
      <c r="E6694" s="91" t="str">
        <f t="shared" si="419"/>
        <v/>
      </c>
      <c r="F6694" s="295"/>
      <c r="G6694" s="88" t="str">
        <f t="shared" si="417"/>
        <v/>
      </c>
      <c r="H6694" s="88" t="str">
        <f t="shared" si="418"/>
        <v/>
      </c>
    </row>
    <row r="6695" spans="2:8" ht="11.25" customHeight="1" x14ac:dyDescent="0.2">
      <c r="B6695" s="147"/>
      <c r="C6695" s="68"/>
      <c r="D6695" s="293" t="str">
        <f t="shared" si="416"/>
        <v/>
      </c>
      <c r="E6695" s="91" t="str">
        <f t="shared" si="419"/>
        <v/>
      </c>
      <c r="F6695" s="295"/>
      <c r="G6695" s="88" t="str">
        <f t="shared" si="417"/>
        <v/>
      </c>
      <c r="H6695" s="88" t="str">
        <f t="shared" si="418"/>
        <v/>
      </c>
    </row>
    <row r="6696" spans="2:8" ht="11.25" customHeight="1" x14ac:dyDescent="0.2">
      <c r="B6696" s="147"/>
      <c r="C6696" s="68"/>
      <c r="D6696" s="293" t="str">
        <f t="shared" si="416"/>
        <v/>
      </c>
      <c r="E6696" s="91" t="str">
        <f t="shared" si="419"/>
        <v/>
      </c>
      <c r="F6696" s="295"/>
      <c r="G6696" s="88" t="str">
        <f t="shared" si="417"/>
        <v/>
      </c>
      <c r="H6696" s="88" t="str">
        <f t="shared" si="418"/>
        <v/>
      </c>
    </row>
    <row r="6697" spans="2:8" ht="11.25" customHeight="1" x14ac:dyDescent="0.2">
      <c r="B6697" s="147"/>
      <c r="C6697" s="68"/>
      <c r="D6697" s="293" t="str">
        <f t="shared" si="416"/>
        <v/>
      </c>
      <c r="E6697" s="91" t="str">
        <f t="shared" si="419"/>
        <v/>
      </c>
      <c r="F6697" s="295"/>
      <c r="G6697" s="88" t="str">
        <f t="shared" si="417"/>
        <v/>
      </c>
      <c r="H6697" s="88" t="str">
        <f t="shared" si="418"/>
        <v/>
      </c>
    </row>
    <row r="6698" spans="2:8" ht="11.25" customHeight="1" x14ac:dyDescent="0.2">
      <c r="B6698" s="147"/>
      <c r="C6698" s="68"/>
      <c r="D6698" s="293" t="str">
        <f t="shared" si="416"/>
        <v/>
      </c>
      <c r="E6698" s="91" t="str">
        <f t="shared" si="419"/>
        <v/>
      </c>
      <c r="F6698" s="295"/>
      <c r="G6698" s="88" t="str">
        <f t="shared" si="417"/>
        <v/>
      </c>
      <c r="H6698" s="88" t="str">
        <f t="shared" si="418"/>
        <v/>
      </c>
    </row>
    <row r="6699" spans="2:8" ht="11.25" customHeight="1" x14ac:dyDescent="0.2">
      <c r="B6699" s="147"/>
      <c r="C6699" s="68"/>
      <c r="D6699" s="293" t="str">
        <f t="shared" si="416"/>
        <v/>
      </c>
      <c r="E6699" s="91" t="str">
        <f t="shared" si="419"/>
        <v/>
      </c>
      <c r="F6699" s="295"/>
      <c r="G6699" s="88" t="str">
        <f t="shared" si="417"/>
        <v/>
      </c>
      <c r="H6699" s="88" t="str">
        <f t="shared" si="418"/>
        <v/>
      </c>
    </row>
    <row r="6700" spans="2:8" ht="11.25" customHeight="1" x14ac:dyDescent="0.2">
      <c r="B6700" s="147"/>
      <c r="C6700" s="68"/>
      <c r="D6700" s="293" t="str">
        <f t="shared" si="416"/>
        <v/>
      </c>
      <c r="E6700" s="91" t="str">
        <f t="shared" si="419"/>
        <v/>
      </c>
      <c r="F6700" s="295"/>
      <c r="G6700" s="88" t="str">
        <f t="shared" si="417"/>
        <v/>
      </c>
      <c r="H6700" s="88" t="str">
        <f t="shared" si="418"/>
        <v/>
      </c>
    </row>
    <row r="6701" spans="2:8" ht="11.25" customHeight="1" x14ac:dyDescent="0.2">
      <c r="B6701" s="147"/>
      <c r="C6701" s="68"/>
      <c r="D6701" s="293" t="str">
        <f t="shared" si="416"/>
        <v/>
      </c>
      <c r="E6701" s="91" t="str">
        <f t="shared" si="419"/>
        <v/>
      </c>
      <c r="F6701" s="295"/>
      <c r="G6701" s="88" t="str">
        <f t="shared" si="417"/>
        <v/>
      </c>
      <c r="H6701" s="88" t="str">
        <f t="shared" si="418"/>
        <v/>
      </c>
    </row>
    <row r="6702" spans="2:8" ht="11.25" customHeight="1" x14ac:dyDescent="0.2">
      <c r="B6702" s="147"/>
      <c r="C6702" s="68"/>
      <c r="D6702" s="293" t="str">
        <f t="shared" si="416"/>
        <v/>
      </c>
      <c r="E6702" s="91" t="str">
        <f t="shared" si="419"/>
        <v/>
      </c>
      <c r="F6702" s="295"/>
      <c r="G6702" s="88" t="str">
        <f t="shared" si="417"/>
        <v/>
      </c>
      <c r="H6702" s="88" t="str">
        <f t="shared" si="418"/>
        <v/>
      </c>
    </row>
    <row r="6703" spans="2:8" ht="11.25" customHeight="1" x14ac:dyDescent="0.2">
      <c r="B6703" s="147"/>
      <c r="C6703" s="68"/>
      <c r="D6703" s="293" t="str">
        <f t="shared" si="416"/>
        <v/>
      </c>
      <c r="E6703" s="91" t="str">
        <f t="shared" si="419"/>
        <v/>
      </c>
      <c r="F6703" s="295"/>
      <c r="G6703" s="88" t="str">
        <f t="shared" si="417"/>
        <v/>
      </c>
      <c r="H6703" s="88" t="str">
        <f t="shared" si="418"/>
        <v/>
      </c>
    </row>
    <row r="6704" spans="2:8" ht="11.25" customHeight="1" x14ac:dyDescent="0.2">
      <c r="B6704" s="147"/>
      <c r="C6704" s="68"/>
      <c r="D6704" s="293" t="str">
        <f t="shared" si="416"/>
        <v/>
      </c>
      <c r="E6704" s="91" t="str">
        <f t="shared" si="419"/>
        <v/>
      </c>
      <c r="F6704" s="295"/>
      <c r="G6704" s="88" t="str">
        <f t="shared" si="417"/>
        <v/>
      </c>
      <c r="H6704" s="88" t="str">
        <f t="shared" si="418"/>
        <v/>
      </c>
    </row>
    <row r="6705" spans="2:8" ht="11.25" customHeight="1" x14ac:dyDescent="0.2">
      <c r="B6705" s="147"/>
      <c r="C6705" s="68"/>
      <c r="D6705" s="293" t="str">
        <f t="shared" si="416"/>
        <v/>
      </c>
      <c r="E6705" s="91" t="str">
        <f t="shared" si="419"/>
        <v/>
      </c>
      <c r="F6705" s="295"/>
      <c r="G6705" s="88" t="str">
        <f t="shared" si="417"/>
        <v/>
      </c>
      <c r="H6705" s="88" t="str">
        <f t="shared" si="418"/>
        <v/>
      </c>
    </row>
    <row r="6706" spans="2:8" ht="11.25" customHeight="1" x14ac:dyDescent="0.2">
      <c r="B6706" s="147"/>
      <c r="C6706" s="68"/>
      <c r="D6706" s="293" t="str">
        <f t="shared" si="416"/>
        <v/>
      </c>
      <c r="E6706" s="91" t="str">
        <f t="shared" si="419"/>
        <v/>
      </c>
      <c r="F6706" s="295"/>
      <c r="G6706" s="88" t="str">
        <f t="shared" si="417"/>
        <v/>
      </c>
      <c r="H6706" s="88" t="str">
        <f t="shared" si="418"/>
        <v/>
      </c>
    </row>
    <row r="6707" spans="2:8" ht="11.25" customHeight="1" x14ac:dyDescent="0.2">
      <c r="B6707" s="147"/>
      <c r="C6707" s="68"/>
      <c r="D6707" s="293" t="str">
        <f t="shared" si="416"/>
        <v/>
      </c>
      <c r="E6707" s="91" t="str">
        <f t="shared" si="419"/>
        <v/>
      </c>
      <c r="F6707" s="295"/>
      <c r="G6707" s="88" t="str">
        <f t="shared" si="417"/>
        <v/>
      </c>
      <c r="H6707" s="88" t="str">
        <f t="shared" si="418"/>
        <v/>
      </c>
    </row>
    <row r="6708" spans="2:8" ht="11.25" customHeight="1" x14ac:dyDescent="0.2">
      <c r="B6708" s="147"/>
      <c r="C6708" s="68"/>
      <c r="D6708" s="293" t="str">
        <f t="shared" si="416"/>
        <v/>
      </c>
      <c r="E6708" s="91" t="str">
        <f t="shared" si="419"/>
        <v/>
      </c>
      <c r="F6708" s="295"/>
      <c r="G6708" s="88" t="str">
        <f t="shared" si="417"/>
        <v/>
      </c>
      <c r="H6708" s="88" t="str">
        <f t="shared" si="418"/>
        <v/>
      </c>
    </row>
    <row r="6709" spans="2:8" ht="11.25" customHeight="1" x14ac:dyDescent="0.2">
      <c r="B6709" s="147"/>
      <c r="C6709" s="68"/>
      <c r="D6709" s="293" t="str">
        <f t="shared" si="416"/>
        <v/>
      </c>
      <c r="E6709" s="91" t="str">
        <f t="shared" si="419"/>
        <v/>
      </c>
      <c r="F6709" s="295"/>
      <c r="G6709" s="88" t="str">
        <f t="shared" si="417"/>
        <v/>
      </c>
      <c r="H6709" s="88" t="str">
        <f t="shared" si="418"/>
        <v/>
      </c>
    </row>
    <row r="6710" spans="2:8" ht="11.25" customHeight="1" x14ac:dyDescent="0.2">
      <c r="B6710" s="147"/>
      <c r="C6710" s="68"/>
      <c r="D6710" s="293" t="str">
        <f t="shared" si="416"/>
        <v/>
      </c>
      <c r="E6710" s="91" t="str">
        <f t="shared" si="419"/>
        <v/>
      </c>
      <c r="F6710" s="295"/>
      <c r="G6710" s="88" t="str">
        <f t="shared" si="417"/>
        <v/>
      </c>
      <c r="H6710" s="88" t="str">
        <f t="shared" si="418"/>
        <v/>
      </c>
    </row>
    <row r="6711" spans="2:8" ht="11.25" customHeight="1" x14ac:dyDescent="0.2">
      <c r="B6711" s="147"/>
      <c r="C6711" s="68"/>
      <c r="D6711" s="293" t="str">
        <f t="shared" si="416"/>
        <v/>
      </c>
      <c r="E6711" s="91" t="str">
        <f t="shared" si="419"/>
        <v/>
      </c>
      <c r="F6711" s="295"/>
      <c r="G6711" s="88" t="str">
        <f t="shared" si="417"/>
        <v/>
      </c>
      <c r="H6711" s="88" t="str">
        <f t="shared" si="418"/>
        <v/>
      </c>
    </row>
    <row r="6712" spans="2:8" ht="11.25" customHeight="1" x14ac:dyDescent="0.2">
      <c r="B6712" s="147"/>
      <c r="C6712" s="68"/>
      <c r="D6712" s="293" t="str">
        <f t="shared" si="416"/>
        <v/>
      </c>
      <c r="E6712" s="91" t="str">
        <f t="shared" si="419"/>
        <v/>
      </c>
      <c r="F6712" s="295"/>
      <c r="G6712" s="88" t="str">
        <f t="shared" si="417"/>
        <v/>
      </c>
      <c r="H6712" s="88" t="str">
        <f t="shared" si="418"/>
        <v/>
      </c>
    </row>
    <row r="6713" spans="2:8" ht="11.25" customHeight="1" x14ac:dyDescent="0.2">
      <c r="B6713" s="147"/>
      <c r="C6713" s="68"/>
      <c r="D6713" s="293" t="str">
        <f t="shared" si="416"/>
        <v/>
      </c>
      <c r="E6713" s="91" t="str">
        <f t="shared" si="419"/>
        <v/>
      </c>
      <c r="F6713" s="295"/>
      <c r="G6713" s="88" t="str">
        <f t="shared" si="417"/>
        <v/>
      </c>
      <c r="H6713" s="88" t="str">
        <f t="shared" si="418"/>
        <v/>
      </c>
    </row>
    <row r="6714" spans="2:8" ht="11.25" customHeight="1" x14ac:dyDescent="0.2">
      <c r="B6714" s="147"/>
      <c r="C6714" s="68"/>
      <c r="D6714" s="293" t="str">
        <f t="shared" si="416"/>
        <v/>
      </c>
      <c r="E6714" s="91" t="str">
        <f t="shared" si="419"/>
        <v/>
      </c>
      <c r="F6714" s="295"/>
      <c r="G6714" s="88" t="str">
        <f t="shared" si="417"/>
        <v/>
      </c>
      <c r="H6714" s="88" t="str">
        <f t="shared" si="418"/>
        <v/>
      </c>
    </row>
    <row r="6715" spans="2:8" ht="11.25" customHeight="1" x14ac:dyDescent="0.2">
      <c r="B6715" s="147"/>
      <c r="C6715" s="68"/>
      <c r="D6715" s="293" t="str">
        <f t="shared" si="416"/>
        <v/>
      </c>
      <c r="E6715" s="91" t="str">
        <f t="shared" si="419"/>
        <v/>
      </c>
      <c r="F6715" s="295"/>
      <c r="G6715" s="88" t="str">
        <f t="shared" si="417"/>
        <v/>
      </c>
      <c r="H6715" s="88" t="str">
        <f t="shared" si="418"/>
        <v/>
      </c>
    </row>
    <row r="6716" spans="2:8" ht="11.25" customHeight="1" x14ac:dyDescent="0.2">
      <c r="B6716" s="147"/>
      <c r="C6716" s="68"/>
      <c r="D6716" s="293" t="str">
        <f t="shared" si="416"/>
        <v/>
      </c>
      <c r="E6716" s="91" t="str">
        <f t="shared" si="419"/>
        <v/>
      </c>
      <c r="F6716" s="295"/>
      <c r="G6716" s="88" t="str">
        <f t="shared" si="417"/>
        <v/>
      </c>
      <c r="H6716" s="88" t="str">
        <f t="shared" si="418"/>
        <v/>
      </c>
    </row>
    <row r="6717" spans="2:8" ht="11.25" customHeight="1" x14ac:dyDescent="0.2">
      <c r="B6717" s="147"/>
      <c r="C6717" s="68"/>
      <c r="D6717" s="293" t="str">
        <f t="shared" si="416"/>
        <v/>
      </c>
      <c r="E6717" s="91" t="str">
        <f t="shared" si="419"/>
        <v/>
      </c>
      <c r="F6717" s="295"/>
      <c r="G6717" s="88" t="str">
        <f t="shared" si="417"/>
        <v/>
      </c>
      <c r="H6717" s="88" t="str">
        <f t="shared" si="418"/>
        <v/>
      </c>
    </row>
    <row r="6718" spans="2:8" ht="11.25" customHeight="1" x14ac:dyDescent="0.2">
      <c r="B6718" s="147"/>
      <c r="C6718" s="68"/>
      <c r="D6718" s="293" t="str">
        <f t="shared" si="416"/>
        <v/>
      </c>
      <c r="E6718" s="91" t="str">
        <f t="shared" si="419"/>
        <v/>
      </c>
      <c r="F6718" s="295"/>
      <c r="G6718" s="88" t="str">
        <f t="shared" si="417"/>
        <v/>
      </c>
      <c r="H6718" s="88" t="str">
        <f t="shared" si="418"/>
        <v/>
      </c>
    </row>
    <row r="6719" spans="2:8" ht="11.25" customHeight="1" x14ac:dyDescent="0.2">
      <c r="B6719" s="147"/>
      <c r="C6719" s="68"/>
      <c r="D6719" s="293" t="str">
        <f t="shared" si="416"/>
        <v/>
      </c>
      <c r="E6719" s="91" t="str">
        <f t="shared" si="419"/>
        <v/>
      </c>
      <c r="F6719" s="295"/>
      <c r="G6719" s="88" t="str">
        <f t="shared" si="417"/>
        <v/>
      </c>
      <c r="H6719" s="88" t="str">
        <f t="shared" si="418"/>
        <v/>
      </c>
    </row>
    <row r="6720" spans="2:8" ht="11.25" customHeight="1" x14ac:dyDescent="0.2">
      <c r="B6720" s="147"/>
      <c r="C6720" s="68"/>
      <c r="D6720" s="293" t="str">
        <f t="shared" si="416"/>
        <v/>
      </c>
      <c r="E6720" s="91" t="str">
        <f t="shared" si="419"/>
        <v/>
      </c>
      <c r="F6720" s="295"/>
      <c r="G6720" s="88" t="str">
        <f t="shared" si="417"/>
        <v/>
      </c>
      <c r="H6720" s="88" t="str">
        <f t="shared" si="418"/>
        <v/>
      </c>
    </row>
    <row r="6721" spans="2:8" ht="11.25" customHeight="1" x14ac:dyDescent="0.2">
      <c r="B6721" s="147"/>
      <c r="C6721" s="68"/>
      <c r="D6721" s="293" t="str">
        <f t="shared" si="416"/>
        <v/>
      </c>
      <c r="E6721" s="91" t="str">
        <f t="shared" si="419"/>
        <v/>
      </c>
      <c r="F6721" s="295"/>
      <c r="G6721" s="88" t="str">
        <f t="shared" si="417"/>
        <v/>
      </c>
      <c r="H6721" s="88" t="str">
        <f t="shared" si="418"/>
        <v/>
      </c>
    </row>
    <row r="6722" spans="2:8" ht="11.25" customHeight="1" x14ac:dyDescent="0.2">
      <c r="B6722" s="147"/>
      <c r="C6722" s="68"/>
      <c r="D6722" s="293" t="str">
        <f t="shared" si="416"/>
        <v/>
      </c>
      <c r="E6722" s="91" t="str">
        <f t="shared" si="419"/>
        <v/>
      </c>
      <c r="F6722" s="295"/>
      <c r="G6722" s="88" t="str">
        <f t="shared" si="417"/>
        <v/>
      </c>
      <c r="H6722" s="88" t="str">
        <f t="shared" si="418"/>
        <v/>
      </c>
    </row>
    <row r="6723" spans="2:8" ht="11.25" customHeight="1" x14ac:dyDescent="0.2">
      <c r="B6723" s="147"/>
      <c r="C6723" s="68"/>
      <c r="D6723" s="293" t="str">
        <f t="shared" si="416"/>
        <v/>
      </c>
      <c r="E6723" s="91" t="str">
        <f t="shared" si="419"/>
        <v/>
      </c>
      <c r="F6723" s="295"/>
      <c r="G6723" s="88" t="str">
        <f t="shared" si="417"/>
        <v/>
      </c>
      <c r="H6723" s="88" t="str">
        <f t="shared" si="418"/>
        <v/>
      </c>
    </row>
    <row r="6724" spans="2:8" ht="11.25" customHeight="1" x14ac:dyDescent="0.2">
      <c r="B6724" s="147"/>
      <c r="C6724" s="68"/>
      <c r="D6724" s="293" t="str">
        <f t="shared" si="416"/>
        <v/>
      </c>
      <c r="E6724" s="91" t="str">
        <f t="shared" si="419"/>
        <v/>
      </c>
      <c r="F6724" s="295"/>
      <c r="G6724" s="88" t="str">
        <f t="shared" si="417"/>
        <v/>
      </c>
      <c r="H6724" s="88" t="str">
        <f t="shared" si="418"/>
        <v/>
      </c>
    </row>
    <row r="6725" spans="2:8" ht="11.25" customHeight="1" x14ac:dyDescent="0.2">
      <c r="B6725" s="147"/>
      <c r="C6725" s="68"/>
      <c r="D6725" s="293" t="str">
        <f t="shared" si="416"/>
        <v/>
      </c>
      <c r="E6725" s="91" t="str">
        <f t="shared" si="419"/>
        <v/>
      </c>
      <c r="F6725" s="295"/>
      <c r="G6725" s="88" t="str">
        <f t="shared" si="417"/>
        <v/>
      </c>
      <c r="H6725" s="88" t="str">
        <f t="shared" si="418"/>
        <v/>
      </c>
    </row>
    <row r="6726" spans="2:8" ht="11.25" customHeight="1" x14ac:dyDescent="0.2">
      <c r="B6726" s="147"/>
      <c r="C6726" s="68"/>
      <c r="D6726" s="293" t="str">
        <f t="shared" si="416"/>
        <v/>
      </c>
      <c r="E6726" s="91" t="str">
        <f t="shared" si="419"/>
        <v/>
      </c>
      <c r="F6726" s="295"/>
      <c r="G6726" s="88" t="str">
        <f t="shared" si="417"/>
        <v/>
      </c>
      <c r="H6726" s="88" t="str">
        <f t="shared" si="418"/>
        <v/>
      </c>
    </row>
    <row r="6727" spans="2:8" ht="11.25" customHeight="1" x14ac:dyDescent="0.2">
      <c r="B6727" s="147"/>
      <c r="C6727" s="68"/>
      <c r="D6727" s="293" t="str">
        <f t="shared" si="416"/>
        <v/>
      </c>
      <c r="E6727" s="91" t="str">
        <f t="shared" si="419"/>
        <v/>
      </c>
      <c r="F6727" s="295"/>
      <c r="G6727" s="88" t="str">
        <f t="shared" si="417"/>
        <v/>
      </c>
      <c r="H6727" s="88" t="str">
        <f t="shared" si="418"/>
        <v/>
      </c>
    </row>
    <row r="6728" spans="2:8" ht="11.25" customHeight="1" x14ac:dyDescent="0.2">
      <c r="B6728" s="147"/>
      <c r="C6728" s="68"/>
      <c r="D6728" s="293" t="str">
        <f t="shared" si="416"/>
        <v/>
      </c>
      <c r="E6728" s="91" t="str">
        <f t="shared" si="419"/>
        <v/>
      </c>
      <c r="F6728" s="295"/>
      <c r="G6728" s="88" t="str">
        <f t="shared" si="417"/>
        <v/>
      </c>
      <c r="H6728" s="88" t="str">
        <f t="shared" si="418"/>
        <v/>
      </c>
    </row>
    <row r="6729" spans="2:8" ht="11.25" customHeight="1" x14ac:dyDescent="0.2">
      <c r="B6729" s="147"/>
      <c r="C6729" s="68"/>
      <c r="D6729" s="293" t="str">
        <f t="shared" si="416"/>
        <v/>
      </c>
      <c r="E6729" s="91" t="str">
        <f t="shared" si="419"/>
        <v/>
      </c>
      <c r="F6729" s="295"/>
      <c r="G6729" s="88" t="str">
        <f t="shared" si="417"/>
        <v/>
      </c>
      <c r="H6729" s="88" t="str">
        <f t="shared" si="418"/>
        <v/>
      </c>
    </row>
    <row r="6730" spans="2:8" ht="11.25" customHeight="1" x14ac:dyDescent="0.2">
      <c r="B6730" s="147"/>
      <c r="C6730" s="68"/>
      <c r="D6730" s="293" t="str">
        <f t="shared" si="416"/>
        <v/>
      </c>
      <c r="E6730" s="91" t="str">
        <f t="shared" si="419"/>
        <v/>
      </c>
      <c r="F6730" s="295"/>
      <c r="G6730" s="88" t="str">
        <f t="shared" si="417"/>
        <v/>
      </c>
      <c r="H6730" s="88" t="str">
        <f t="shared" si="418"/>
        <v/>
      </c>
    </row>
    <row r="6731" spans="2:8" ht="11.25" customHeight="1" x14ac:dyDescent="0.2">
      <c r="B6731" s="147"/>
      <c r="C6731" s="68"/>
      <c r="D6731" s="293" t="str">
        <f t="shared" si="416"/>
        <v/>
      </c>
      <c r="E6731" s="91" t="str">
        <f t="shared" si="419"/>
        <v/>
      </c>
      <c r="F6731" s="295"/>
      <c r="G6731" s="88" t="str">
        <f t="shared" si="417"/>
        <v/>
      </c>
      <c r="H6731" s="88" t="str">
        <f t="shared" si="418"/>
        <v/>
      </c>
    </row>
    <row r="6732" spans="2:8" ht="11.25" customHeight="1" x14ac:dyDescent="0.2">
      <c r="B6732" s="147"/>
      <c r="C6732" s="68"/>
      <c r="D6732" s="293" t="str">
        <f t="shared" si="416"/>
        <v/>
      </c>
      <c r="E6732" s="91" t="str">
        <f t="shared" si="419"/>
        <v/>
      </c>
      <c r="F6732" s="295"/>
      <c r="G6732" s="88" t="str">
        <f t="shared" si="417"/>
        <v/>
      </c>
      <c r="H6732" s="88" t="str">
        <f t="shared" si="418"/>
        <v/>
      </c>
    </row>
    <row r="6733" spans="2:8" ht="11.25" customHeight="1" x14ac:dyDescent="0.2">
      <c r="B6733" s="147"/>
      <c r="C6733" s="68"/>
      <c r="D6733" s="293" t="str">
        <f t="shared" si="416"/>
        <v/>
      </c>
      <c r="E6733" s="91" t="str">
        <f t="shared" si="419"/>
        <v/>
      </c>
      <c r="F6733" s="295"/>
      <c r="G6733" s="88" t="str">
        <f t="shared" si="417"/>
        <v/>
      </c>
      <c r="H6733" s="88" t="str">
        <f t="shared" si="418"/>
        <v/>
      </c>
    </row>
    <row r="6734" spans="2:8" ht="11.25" customHeight="1" x14ac:dyDescent="0.2">
      <c r="B6734" s="147"/>
      <c r="C6734" s="68"/>
      <c r="D6734" s="293" t="str">
        <f t="shared" si="416"/>
        <v/>
      </c>
      <c r="E6734" s="91" t="str">
        <f t="shared" si="419"/>
        <v/>
      </c>
      <c r="F6734" s="295"/>
      <c r="G6734" s="88" t="str">
        <f t="shared" si="417"/>
        <v/>
      </c>
      <c r="H6734" s="88" t="str">
        <f t="shared" si="418"/>
        <v/>
      </c>
    </row>
    <row r="6735" spans="2:8" ht="11.25" customHeight="1" x14ac:dyDescent="0.2">
      <c r="B6735" s="147"/>
      <c r="C6735" s="68"/>
      <c r="D6735" s="293" t="str">
        <f t="shared" si="416"/>
        <v/>
      </c>
      <c r="E6735" s="91" t="str">
        <f t="shared" si="419"/>
        <v/>
      </c>
      <c r="F6735" s="295"/>
      <c r="G6735" s="88" t="str">
        <f t="shared" si="417"/>
        <v/>
      </c>
      <c r="H6735" s="88" t="str">
        <f t="shared" si="418"/>
        <v/>
      </c>
    </row>
    <row r="6736" spans="2:8" ht="11.25" customHeight="1" x14ac:dyDescent="0.2">
      <c r="B6736" s="147"/>
      <c r="C6736" s="68"/>
      <c r="D6736" s="293" t="str">
        <f t="shared" si="416"/>
        <v/>
      </c>
      <c r="E6736" s="91" t="str">
        <f t="shared" si="419"/>
        <v/>
      </c>
      <c r="F6736" s="295"/>
      <c r="G6736" s="88" t="str">
        <f t="shared" si="417"/>
        <v/>
      </c>
      <c r="H6736" s="88" t="str">
        <f t="shared" si="418"/>
        <v/>
      </c>
    </row>
    <row r="6737" spans="2:8" ht="11.25" customHeight="1" x14ac:dyDescent="0.2">
      <c r="B6737" s="147"/>
      <c r="C6737" s="68"/>
      <c r="D6737" s="293" t="str">
        <f t="shared" si="416"/>
        <v/>
      </c>
      <c r="E6737" s="91" t="str">
        <f t="shared" si="419"/>
        <v/>
      </c>
      <c r="F6737" s="295"/>
      <c r="G6737" s="88" t="str">
        <f t="shared" si="417"/>
        <v/>
      </c>
      <c r="H6737" s="88" t="str">
        <f t="shared" si="418"/>
        <v/>
      </c>
    </row>
    <row r="6738" spans="2:8" ht="11.25" customHeight="1" x14ac:dyDescent="0.2">
      <c r="B6738" s="147"/>
      <c r="C6738" s="68"/>
      <c r="D6738" s="293" t="str">
        <f t="shared" si="416"/>
        <v/>
      </c>
      <c r="E6738" s="91" t="str">
        <f t="shared" si="419"/>
        <v/>
      </c>
      <c r="F6738" s="295"/>
      <c r="G6738" s="88" t="str">
        <f t="shared" si="417"/>
        <v/>
      </c>
      <c r="H6738" s="88" t="str">
        <f t="shared" si="418"/>
        <v/>
      </c>
    </row>
    <row r="6739" spans="2:8" ht="11.25" customHeight="1" x14ac:dyDescent="0.2">
      <c r="B6739" s="147"/>
      <c r="C6739" s="68"/>
      <c r="D6739" s="293" t="str">
        <f t="shared" si="416"/>
        <v/>
      </c>
      <c r="E6739" s="91" t="str">
        <f t="shared" si="419"/>
        <v/>
      </c>
      <c r="F6739" s="295"/>
      <c r="G6739" s="88" t="str">
        <f t="shared" si="417"/>
        <v/>
      </c>
      <c r="H6739" s="88" t="str">
        <f t="shared" si="418"/>
        <v/>
      </c>
    </row>
    <row r="6740" spans="2:8" ht="11.25" customHeight="1" x14ac:dyDescent="0.2">
      <c r="B6740" s="147"/>
      <c r="C6740" s="68"/>
      <c r="D6740" s="293" t="str">
        <f t="shared" si="416"/>
        <v/>
      </c>
      <c r="E6740" s="91" t="str">
        <f t="shared" si="419"/>
        <v/>
      </c>
      <c r="F6740" s="295"/>
      <c r="G6740" s="88" t="str">
        <f t="shared" si="417"/>
        <v/>
      </c>
      <c r="H6740" s="88" t="str">
        <f t="shared" si="418"/>
        <v/>
      </c>
    </row>
    <row r="6741" spans="2:8" ht="11.25" customHeight="1" x14ac:dyDescent="0.2">
      <c r="B6741" s="147"/>
      <c r="C6741" s="68"/>
      <c r="D6741" s="293" t="str">
        <f t="shared" si="416"/>
        <v/>
      </c>
      <c r="E6741" s="91" t="str">
        <f t="shared" si="419"/>
        <v/>
      </c>
      <c r="F6741" s="295"/>
      <c r="G6741" s="88" t="str">
        <f t="shared" si="417"/>
        <v/>
      </c>
      <c r="H6741" s="88" t="str">
        <f t="shared" si="418"/>
        <v/>
      </c>
    </row>
    <row r="6742" spans="2:8" ht="11.25" customHeight="1" x14ac:dyDescent="0.2">
      <c r="B6742" s="147"/>
      <c r="C6742" s="68"/>
      <c r="D6742" s="293" t="str">
        <f t="shared" si="416"/>
        <v/>
      </c>
      <c r="E6742" s="91" t="str">
        <f t="shared" si="419"/>
        <v/>
      </c>
      <c r="F6742" s="295"/>
      <c r="G6742" s="88" t="str">
        <f t="shared" si="417"/>
        <v/>
      </c>
      <c r="H6742" s="88" t="str">
        <f t="shared" si="418"/>
        <v/>
      </c>
    </row>
    <row r="6743" spans="2:8" ht="11.25" customHeight="1" x14ac:dyDescent="0.2">
      <c r="B6743" s="147"/>
      <c r="C6743" s="68"/>
      <c r="D6743" s="293" t="str">
        <f t="shared" si="416"/>
        <v/>
      </c>
      <c r="E6743" s="91" t="str">
        <f t="shared" si="419"/>
        <v/>
      </c>
      <c r="F6743" s="295"/>
      <c r="G6743" s="88" t="str">
        <f t="shared" si="417"/>
        <v/>
      </c>
      <c r="H6743" s="88" t="str">
        <f t="shared" si="418"/>
        <v/>
      </c>
    </row>
    <row r="6744" spans="2:8" ht="11.25" customHeight="1" x14ac:dyDescent="0.2">
      <c r="B6744" s="147"/>
      <c r="C6744" s="68"/>
      <c r="D6744" s="293" t="str">
        <f t="shared" ref="D6744:D6807" si="420">IF($B6744="","","SP_LASTSALEPRICE")</f>
        <v/>
      </c>
      <c r="E6744" s="91" t="str">
        <f t="shared" si="419"/>
        <v/>
      </c>
      <c r="F6744" s="295"/>
      <c r="G6744" s="88" t="str">
        <f t="shared" ref="G6744:G6807" si="421">IF(OR($C6744="",$C6745=""),"",IFERROR((C6744/C6745-1)*100,0))</f>
        <v/>
      </c>
      <c r="H6744" s="88" t="str">
        <f t="shared" ref="H6744:H6807" si="422">IF(OR($F6744="",$F6745=""),"",IFERROR((F6744/F6745-1)*100,0))</f>
        <v/>
      </c>
    </row>
    <row r="6745" spans="2:8" ht="11.25" customHeight="1" x14ac:dyDescent="0.2">
      <c r="B6745" s="147"/>
      <c r="C6745" s="68"/>
      <c r="D6745" s="293" t="str">
        <f t="shared" si="420"/>
        <v/>
      </c>
      <c r="E6745" s="91" t="str">
        <f t="shared" ref="E6745:E6808" si="423">IF($B6745="","",IF(WEEKDAY($B6745,11)=6,$B6745-1,IF(WEEKDAY($B6745,11)=7,$B6745-2,$B6745)))</f>
        <v/>
      </c>
      <c r="F6745" s="295"/>
      <c r="G6745" s="88" t="str">
        <f t="shared" si="421"/>
        <v/>
      </c>
      <c r="H6745" s="88" t="str">
        <f t="shared" si="422"/>
        <v/>
      </c>
    </row>
    <row r="6746" spans="2:8" ht="11.25" customHeight="1" x14ac:dyDescent="0.2">
      <c r="B6746" s="147"/>
      <c r="C6746" s="68"/>
      <c r="D6746" s="293" t="str">
        <f t="shared" si="420"/>
        <v/>
      </c>
      <c r="E6746" s="91" t="str">
        <f t="shared" si="423"/>
        <v/>
      </c>
      <c r="F6746" s="295"/>
      <c r="G6746" s="88" t="str">
        <f t="shared" si="421"/>
        <v/>
      </c>
      <c r="H6746" s="88" t="str">
        <f t="shared" si="422"/>
        <v/>
      </c>
    </row>
    <row r="6747" spans="2:8" ht="11.25" customHeight="1" x14ac:dyDescent="0.2">
      <c r="B6747" s="147"/>
      <c r="C6747" s="68"/>
      <c r="D6747" s="293" t="str">
        <f t="shared" si="420"/>
        <v/>
      </c>
      <c r="E6747" s="91" t="str">
        <f t="shared" si="423"/>
        <v/>
      </c>
      <c r="F6747" s="295"/>
      <c r="G6747" s="88" t="str">
        <f t="shared" si="421"/>
        <v/>
      </c>
      <c r="H6747" s="88" t="str">
        <f t="shared" si="422"/>
        <v/>
      </c>
    </row>
    <row r="6748" spans="2:8" ht="11.25" customHeight="1" x14ac:dyDescent="0.2">
      <c r="B6748" s="147"/>
      <c r="C6748" s="68"/>
      <c r="D6748" s="293" t="str">
        <f t="shared" si="420"/>
        <v/>
      </c>
      <c r="E6748" s="91" t="str">
        <f t="shared" si="423"/>
        <v/>
      </c>
      <c r="F6748" s="295"/>
      <c r="G6748" s="88" t="str">
        <f t="shared" si="421"/>
        <v/>
      </c>
      <c r="H6748" s="88" t="str">
        <f t="shared" si="422"/>
        <v/>
      </c>
    </row>
    <row r="6749" spans="2:8" ht="11.25" customHeight="1" x14ac:dyDescent="0.2">
      <c r="B6749" s="147"/>
      <c r="C6749" s="68"/>
      <c r="D6749" s="293" t="str">
        <f t="shared" si="420"/>
        <v/>
      </c>
      <c r="E6749" s="91" t="str">
        <f t="shared" si="423"/>
        <v/>
      </c>
      <c r="F6749" s="295"/>
      <c r="G6749" s="88" t="str">
        <f t="shared" si="421"/>
        <v/>
      </c>
      <c r="H6749" s="88" t="str">
        <f t="shared" si="422"/>
        <v/>
      </c>
    </row>
    <row r="6750" spans="2:8" ht="11.25" customHeight="1" x14ac:dyDescent="0.2">
      <c r="B6750" s="147"/>
      <c r="C6750" s="68"/>
      <c r="D6750" s="293" t="str">
        <f t="shared" si="420"/>
        <v/>
      </c>
      <c r="E6750" s="91" t="str">
        <f t="shared" si="423"/>
        <v/>
      </c>
      <c r="F6750" s="295"/>
      <c r="G6750" s="88" t="str">
        <f t="shared" si="421"/>
        <v/>
      </c>
      <c r="H6750" s="88" t="str">
        <f t="shared" si="422"/>
        <v/>
      </c>
    </row>
    <row r="6751" spans="2:8" ht="11.25" customHeight="1" x14ac:dyDescent="0.2">
      <c r="B6751" s="147"/>
      <c r="C6751" s="68"/>
      <c r="D6751" s="293" t="str">
        <f t="shared" si="420"/>
        <v/>
      </c>
      <c r="E6751" s="91" t="str">
        <f t="shared" si="423"/>
        <v/>
      </c>
      <c r="F6751" s="295"/>
      <c r="G6751" s="88" t="str">
        <f t="shared" si="421"/>
        <v/>
      </c>
      <c r="H6751" s="88" t="str">
        <f t="shared" si="422"/>
        <v/>
      </c>
    </row>
    <row r="6752" spans="2:8" ht="11.25" customHeight="1" x14ac:dyDescent="0.2">
      <c r="B6752" s="147"/>
      <c r="C6752" s="68"/>
      <c r="D6752" s="293" t="str">
        <f t="shared" si="420"/>
        <v/>
      </c>
      <c r="E6752" s="91" t="str">
        <f t="shared" si="423"/>
        <v/>
      </c>
      <c r="F6752" s="295"/>
      <c r="G6752" s="88" t="str">
        <f t="shared" si="421"/>
        <v/>
      </c>
      <c r="H6752" s="88" t="str">
        <f t="shared" si="422"/>
        <v/>
      </c>
    </row>
    <row r="6753" spans="2:8" ht="11.25" customHeight="1" x14ac:dyDescent="0.2">
      <c r="B6753" s="147"/>
      <c r="C6753" s="68"/>
      <c r="D6753" s="293" t="str">
        <f t="shared" si="420"/>
        <v/>
      </c>
      <c r="E6753" s="91" t="str">
        <f t="shared" si="423"/>
        <v/>
      </c>
      <c r="F6753" s="295"/>
      <c r="G6753" s="88" t="str">
        <f t="shared" si="421"/>
        <v/>
      </c>
      <c r="H6753" s="88" t="str">
        <f t="shared" si="422"/>
        <v/>
      </c>
    </row>
    <row r="6754" spans="2:8" ht="11.25" customHeight="1" x14ac:dyDescent="0.2">
      <c r="B6754" s="147"/>
      <c r="C6754" s="68"/>
      <c r="D6754" s="293" t="str">
        <f t="shared" si="420"/>
        <v/>
      </c>
      <c r="E6754" s="91" t="str">
        <f t="shared" si="423"/>
        <v/>
      </c>
      <c r="F6754" s="295"/>
      <c r="G6754" s="88" t="str">
        <f t="shared" si="421"/>
        <v/>
      </c>
      <c r="H6754" s="88" t="str">
        <f t="shared" si="422"/>
        <v/>
      </c>
    </row>
    <row r="6755" spans="2:8" ht="11.25" customHeight="1" x14ac:dyDescent="0.2">
      <c r="B6755" s="147"/>
      <c r="C6755" s="68"/>
      <c r="D6755" s="293" t="str">
        <f t="shared" si="420"/>
        <v/>
      </c>
      <c r="E6755" s="91" t="str">
        <f t="shared" si="423"/>
        <v/>
      </c>
      <c r="F6755" s="295"/>
      <c r="G6755" s="88" t="str">
        <f t="shared" si="421"/>
        <v/>
      </c>
      <c r="H6755" s="88" t="str">
        <f t="shared" si="422"/>
        <v/>
      </c>
    </row>
    <row r="6756" spans="2:8" ht="11.25" customHeight="1" x14ac:dyDescent="0.2">
      <c r="B6756" s="147"/>
      <c r="C6756" s="68"/>
      <c r="D6756" s="293" t="str">
        <f t="shared" si="420"/>
        <v/>
      </c>
      <c r="E6756" s="91" t="str">
        <f t="shared" si="423"/>
        <v/>
      </c>
      <c r="F6756" s="295"/>
      <c r="G6756" s="88" t="str">
        <f t="shared" si="421"/>
        <v/>
      </c>
      <c r="H6756" s="88" t="str">
        <f t="shared" si="422"/>
        <v/>
      </c>
    </row>
    <row r="6757" spans="2:8" ht="11.25" customHeight="1" x14ac:dyDescent="0.2">
      <c r="B6757" s="147"/>
      <c r="C6757" s="68"/>
      <c r="D6757" s="293" t="str">
        <f t="shared" si="420"/>
        <v/>
      </c>
      <c r="E6757" s="91" t="str">
        <f t="shared" si="423"/>
        <v/>
      </c>
      <c r="F6757" s="295"/>
      <c r="G6757" s="88" t="str">
        <f t="shared" si="421"/>
        <v/>
      </c>
      <c r="H6757" s="88" t="str">
        <f t="shared" si="422"/>
        <v/>
      </c>
    </row>
    <row r="6758" spans="2:8" ht="11.25" customHeight="1" x14ac:dyDescent="0.2">
      <c r="B6758" s="147"/>
      <c r="C6758" s="68"/>
      <c r="D6758" s="293" t="str">
        <f t="shared" si="420"/>
        <v/>
      </c>
      <c r="E6758" s="91" t="str">
        <f t="shared" si="423"/>
        <v/>
      </c>
      <c r="F6758" s="295"/>
      <c r="G6758" s="88" t="str">
        <f t="shared" si="421"/>
        <v/>
      </c>
      <c r="H6758" s="88" t="str">
        <f t="shared" si="422"/>
        <v/>
      </c>
    </row>
    <row r="6759" spans="2:8" ht="11.25" customHeight="1" x14ac:dyDescent="0.2">
      <c r="B6759" s="147"/>
      <c r="C6759" s="68"/>
      <c r="D6759" s="293" t="str">
        <f t="shared" si="420"/>
        <v/>
      </c>
      <c r="E6759" s="91" t="str">
        <f t="shared" si="423"/>
        <v/>
      </c>
      <c r="F6759" s="295"/>
      <c r="G6759" s="88" t="str">
        <f t="shared" si="421"/>
        <v/>
      </c>
      <c r="H6759" s="88" t="str">
        <f t="shared" si="422"/>
        <v/>
      </c>
    </row>
    <row r="6760" spans="2:8" ht="11.25" customHeight="1" x14ac:dyDescent="0.2">
      <c r="B6760" s="147"/>
      <c r="C6760" s="68"/>
      <c r="D6760" s="293" t="str">
        <f t="shared" si="420"/>
        <v/>
      </c>
      <c r="E6760" s="91" t="str">
        <f t="shared" si="423"/>
        <v/>
      </c>
      <c r="F6760" s="295"/>
      <c r="G6760" s="88" t="str">
        <f t="shared" si="421"/>
        <v/>
      </c>
      <c r="H6760" s="88" t="str">
        <f t="shared" si="422"/>
        <v/>
      </c>
    </row>
    <row r="6761" spans="2:8" ht="11.25" customHeight="1" x14ac:dyDescent="0.2">
      <c r="B6761" s="147"/>
      <c r="C6761" s="68"/>
      <c r="D6761" s="293" t="str">
        <f t="shared" si="420"/>
        <v/>
      </c>
      <c r="E6761" s="91" t="str">
        <f t="shared" si="423"/>
        <v/>
      </c>
      <c r="F6761" s="295"/>
      <c r="G6761" s="88" t="str">
        <f t="shared" si="421"/>
        <v/>
      </c>
      <c r="H6761" s="88" t="str">
        <f t="shared" si="422"/>
        <v/>
      </c>
    </row>
    <row r="6762" spans="2:8" ht="11.25" customHeight="1" x14ac:dyDescent="0.2">
      <c r="B6762" s="147"/>
      <c r="C6762" s="68"/>
      <c r="D6762" s="293" t="str">
        <f t="shared" si="420"/>
        <v/>
      </c>
      <c r="E6762" s="91" t="str">
        <f t="shared" si="423"/>
        <v/>
      </c>
      <c r="F6762" s="295"/>
      <c r="G6762" s="88" t="str">
        <f t="shared" si="421"/>
        <v/>
      </c>
      <c r="H6762" s="88" t="str">
        <f t="shared" si="422"/>
        <v/>
      </c>
    </row>
    <row r="6763" spans="2:8" ht="11.25" customHeight="1" x14ac:dyDescent="0.2">
      <c r="B6763" s="147"/>
      <c r="C6763" s="68"/>
      <c r="D6763" s="293" t="str">
        <f t="shared" si="420"/>
        <v/>
      </c>
      <c r="E6763" s="91" t="str">
        <f t="shared" si="423"/>
        <v/>
      </c>
      <c r="F6763" s="295"/>
      <c r="G6763" s="88" t="str">
        <f t="shared" si="421"/>
        <v/>
      </c>
      <c r="H6763" s="88" t="str">
        <f t="shared" si="422"/>
        <v/>
      </c>
    </row>
    <row r="6764" spans="2:8" ht="11.25" customHeight="1" x14ac:dyDescent="0.2">
      <c r="B6764" s="147"/>
      <c r="C6764" s="68"/>
      <c r="D6764" s="293" t="str">
        <f t="shared" si="420"/>
        <v/>
      </c>
      <c r="E6764" s="91" t="str">
        <f t="shared" si="423"/>
        <v/>
      </c>
      <c r="F6764" s="295"/>
      <c r="G6764" s="88" t="str">
        <f t="shared" si="421"/>
        <v/>
      </c>
      <c r="H6764" s="88" t="str">
        <f t="shared" si="422"/>
        <v/>
      </c>
    </row>
    <row r="6765" spans="2:8" ht="11.25" customHeight="1" x14ac:dyDescent="0.2">
      <c r="B6765" s="147"/>
      <c r="C6765" s="68"/>
      <c r="D6765" s="293" t="str">
        <f t="shared" si="420"/>
        <v/>
      </c>
      <c r="E6765" s="91" t="str">
        <f t="shared" si="423"/>
        <v/>
      </c>
      <c r="F6765" s="295"/>
      <c r="G6765" s="88" t="str">
        <f t="shared" si="421"/>
        <v/>
      </c>
      <c r="H6765" s="88" t="str">
        <f t="shared" si="422"/>
        <v/>
      </c>
    </row>
    <row r="6766" spans="2:8" ht="11.25" customHeight="1" x14ac:dyDescent="0.2">
      <c r="B6766" s="147"/>
      <c r="C6766" s="68"/>
      <c r="D6766" s="293" t="str">
        <f t="shared" si="420"/>
        <v/>
      </c>
      <c r="E6766" s="91" t="str">
        <f t="shared" si="423"/>
        <v/>
      </c>
      <c r="F6766" s="295"/>
      <c r="G6766" s="88" t="str">
        <f t="shared" si="421"/>
        <v/>
      </c>
      <c r="H6766" s="88" t="str">
        <f t="shared" si="422"/>
        <v/>
      </c>
    </row>
    <row r="6767" spans="2:8" ht="11.25" customHeight="1" x14ac:dyDescent="0.2">
      <c r="B6767" s="147"/>
      <c r="C6767" s="68"/>
      <c r="D6767" s="293" t="str">
        <f t="shared" si="420"/>
        <v/>
      </c>
      <c r="E6767" s="91" t="str">
        <f t="shared" si="423"/>
        <v/>
      </c>
      <c r="F6767" s="295"/>
      <c r="G6767" s="88" t="str">
        <f t="shared" si="421"/>
        <v/>
      </c>
      <c r="H6767" s="88" t="str">
        <f t="shared" si="422"/>
        <v/>
      </c>
    </row>
    <row r="6768" spans="2:8" ht="11.25" customHeight="1" x14ac:dyDescent="0.2">
      <c r="B6768" s="147"/>
      <c r="C6768" s="68"/>
      <c r="D6768" s="293" t="str">
        <f t="shared" si="420"/>
        <v/>
      </c>
      <c r="E6768" s="91" t="str">
        <f t="shared" si="423"/>
        <v/>
      </c>
      <c r="F6768" s="295"/>
      <c r="G6768" s="88" t="str">
        <f t="shared" si="421"/>
        <v/>
      </c>
      <c r="H6768" s="88" t="str">
        <f t="shared" si="422"/>
        <v/>
      </c>
    </row>
    <row r="6769" spans="2:8" ht="11.25" customHeight="1" x14ac:dyDescent="0.2">
      <c r="B6769" s="147"/>
      <c r="C6769" s="68"/>
      <c r="D6769" s="293" t="str">
        <f t="shared" si="420"/>
        <v/>
      </c>
      <c r="E6769" s="91" t="str">
        <f t="shared" si="423"/>
        <v/>
      </c>
      <c r="F6769" s="295"/>
      <c r="G6769" s="88" t="str">
        <f t="shared" si="421"/>
        <v/>
      </c>
      <c r="H6769" s="88" t="str">
        <f t="shared" si="422"/>
        <v/>
      </c>
    </row>
    <row r="6770" spans="2:8" ht="11.25" customHeight="1" x14ac:dyDescent="0.2">
      <c r="B6770" s="147"/>
      <c r="C6770" s="68"/>
      <c r="D6770" s="293" t="str">
        <f t="shared" si="420"/>
        <v/>
      </c>
      <c r="E6770" s="91" t="str">
        <f t="shared" si="423"/>
        <v/>
      </c>
      <c r="F6770" s="295"/>
      <c r="G6770" s="88" t="str">
        <f t="shared" si="421"/>
        <v/>
      </c>
      <c r="H6770" s="88" t="str">
        <f t="shared" si="422"/>
        <v/>
      </c>
    </row>
    <row r="6771" spans="2:8" ht="11.25" customHeight="1" x14ac:dyDescent="0.2">
      <c r="B6771" s="147"/>
      <c r="C6771" s="68"/>
      <c r="D6771" s="293" t="str">
        <f t="shared" si="420"/>
        <v/>
      </c>
      <c r="E6771" s="91" t="str">
        <f t="shared" si="423"/>
        <v/>
      </c>
      <c r="F6771" s="295"/>
      <c r="G6771" s="88" t="str">
        <f t="shared" si="421"/>
        <v/>
      </c>
      <c r="H6771" s="88" t="str">
        <f t="shared" si="422"/>
        <v/>
      </c>
    </row>
    <row r="6772" spans="2:8" ht="11.25" customHeight="1" x14ac:dyDescent="0.2">
      <c r="B6772" s="147"/>
      <c r="C6772" s="68"/>
      <c r="D6772" s="293" t="str">
        <f t="shared" si="420"/>
        <v/>
      </c>
      <c r="E6772" s="91" t="str">
        <f t="shared" si="423"/>
        <v/>
      </c>
      <c r="F6772" s="295"/>
      <c r="G6772" s="88" t="str">
        <f t="shared" si="421"/>
        <v/>
      </c>
      <c r="H6772" s="88" t="str">
        <f t="shared" si="422"/>
        <v/>
      </c>
    </row>
    <row r="6773" spans="2:8" ht="11.25" customHeight="1" x14ac:dyDescent="0.2">
      <c r="B6773" s="147"/>
      <c r="C6773" s="68"/>
      <c r="D6773" s="293" t="str">
        <f t="shared" si="420"/>
        <v/>
      </c>
      <c r="E6773" s="91" t="str">
        <f t="shared" si="423"/>
        <v/>
      </c>
      <c r="F6773" s="295"/>
      <c r="G6773" s="88" t="str">
        <f t="shared" si="421"/>
        <v/>
      </c>
      <c r="H6773" s="88" t="str">
        <f t="shared" si="422"/>
        <v/>
      </c>
    </row>
    <row r="6774" spans="2:8" ht="11.25" customHeight="1" x14ac:dyDescent="0.2">
      <c r="B6774" s="147"/>
      <c r="C6774" s="68"/>
      <c r="D6774" s="293" t="str">
        <f t="shared" si="420"/>
        <v/>
      </c>
      <c r="E6774" s="91" t="str">
        <f t="shared" si="423"/>
        <v/>
      </c>
      <c r="F6774" s="295"/>
      <c r="G6774" s="88" t="str">
        <f t="shared" si="421"/>
        <v/>
      </c>
      <c r="H6774" s="88" t="str">
        <f t="shared" si="422"/>
        <v/>
      </c>
    </row>
    <row r="6775" spans="2:8" ht="11.25" customHeight="1" x14ac:dyDescent="0.2">
      <c r="B6775" s="147"/>
      <c r="C6775" s="68"/>
      <c r="D6775" s="293" t="str">
        <f t="shared" si="420"/>
        <v/>
      </c>
      <c r="E6775" s="91" t="str">
        <f t="shared" si="423"/>
        <v/>
      </c>
      <c r="F6775" s="295"/>
      <c r="G6775" s="88" t="str">
        <f t="shared" si="421"/>
        <v/>
      </c>
      <c r="H6775" s="88" t="str">
        <f t="shared" si="422"/>
        <v/>
      </c>
    </row>
    <row r="6776" spans="2:8" ht="11.25" customHeight="1" x14ac:dyDescent="0.2">
      <c r="B6776" s="147"/>
      <c r="C6776" s="68"/>
      <c r="D6776" s="293" t="str">
        <f t="shared" si="420"/>
        <v/>
      </c>
      <c r="E6776" s="91" t="str">
        <f t="shared" si="423"/>
        <v/>
      </c>
      <c r="F6776" s="295"/>
      <c r="G6776" s="88" t="str">
        <f t="shared" si="421"/>
        <v/>
      </c>
      <c r="H6776" s="88" t="str">
        <f t="shared" si="422"/>
        <v/>
      </c>
    </row>
    <row r="6777" spans="2:8" ht="11.25" customHeight="1" x14ac:dyDescent="0.2">
      <c r="B6777" s="147"/>
      <c r="C6777" s="68"/>
      <c r="D6777" s="293" t="str">
        <f t="shared" si="420"/>
        <v/>
      </c>
      <c r="E6777" s="91" t="str">
        <f t="shared" si="423"/>
        <v/>
      </c>
      <c r="F6777" s="295"/>
      <c r="G6777" s="88" t="str">
        <f t="shared" si="421"/>
        <v/>
      </c>
      <c r="H6777" s="88" t="str">
        <f t="shared" si="422"/>
        <v/>
      </c>
    </row>
    <row r="6778" spans="2:8" ht="11.25" customHeight="1" x14ac:dyDescent="0.2">
      <c r="B6778" s="147"/>
      <c r="C6778" s="68"/>
      <c r="D6778" s="293" t="str">
        <f t="shared" si="420"/>
        <v/>
      </c>
      <c r="E6778" s="91" t="str">
        <f t="shared" si="423"/>
        <v/>
      </c>
      <c r="F6778" s="295"/>
      <c r="G6778" s="88" t="str">
        <f t="shared" si="421"/>
        <v/>
      </c>
      <c r="H6778" s="88" t="str">
        <f t="shared" si="422"/>
        <v/>
      </c>
    </row>
    <row r="6779" spans="2:8" ht="11.25" customHeight="1" x14ac:dyDescent="0.2">
      <c r="B6779" s="147"/>
      <c r="C6779" s="68"/>
      <c r="D6779" s="293" t="str">
        <f t="shared" si="420"/>
        <v/>
      </c>
      <c r="E6779" s="91" t="str">
        <f t="shared" si="423"/>
        <v/>
      </c>
      <c r="F6779" s="295"/>
      <c r="G6779" s="88" t="str">
        <f t="shared" si="421"/>
        <v/>
      </c>
      <c r="H6779" s="88" t="str">
        <f t="shared" si="422"/>
        <v/>
      </c>
    </row>
    <row r="6780" spans="2:8" ht="11.25" customHeight="1" x14ac:dyDescent="0.2">
      <c r="B6780" s="147"/>
      <c r="C6780" s="68"/>
      <c r="D6780" s="293" t="str">
        <f t="shared" si="420"/>
        <v/>
      </c>
      <c r="E6780" s="91" t="str">
        <f t="shared" si="423"/>
        <v/>
      </c>
      <c r="F6780" s="295"/>
      <c r="G6780" s="88" t="str">
        <f t="shared" si="421"/>
        <v/>
      </c>
      <c r="H6780" s="88" t="str">
        <f t="shared" si="422"/>
        <v/>
      </c>
    </row>
    <row r="6781" spans="2:8" ht="11.25" customHeight="1" x14ac:dyDescent="0.2">
      <c r="B6781" s="147"/>
      <c r="C6781" s="68"/>
      <c r="D6781" s="293" t="str">
        <f t="shared" si="420"/>
        <v/>
      </c>
      <c r="E6781" s="91" t="str">
        <f t="shared" si="423"/>
        <v/>
      </c>
      <c r="F6781" s="295"/>
      <c r="G6781" s="88" t="str">
        <f t="shared" si="421"/>
        <v/>
      </c>
      <c r="H6781" s="88" t="str">
        <f t="shared" si="422"/>
        <v/>
      </c>
    </row>
    <row r="6782" spans="2:8" ht="11.25" customHeight="1" x14ac:dyDescent="0.2">
      <c r="B6782" s="147"/>
      <c r="C6782" s="68"/>
      <c r="D6782" s="293" t="str">
        <f t="shared" si="420"/>
        <v/>
      </c>
      <c r="E6782" s="91" t="str">
        <f t="shared" si="423"/>
        <v/>
      </c>
      <c r="F6782" s="295"/>
      <c r="G6782" s="88" t="str">
        <f t="shared" si="421"/>
        <v/>
      </c>
      <c r="H6782" s="88" t="str">
        <f t="shared" si="422"/>
        <v/>
      </c>
    </row>
    <row r="6783" spans="2:8" ht="11.25" customHeight="1" x14ac:dyDescent="0.2">
      <c r="B6783" s="147"/>
      <c r="C6783" s="68"/>
      <c r="D6783" s="293" t="str">
        <f t="shared" si="420"/>
        <v/>
      </c>
      <c r="E6783" s="91" t="str">
        <f t="shared" si="423"/>
        <v/>
      </c>
      <c r="F6783" s="295"/>
      <c r="G6783" s="88" t="str">
        <f t="shared" si="421"/>
        <v/>
      </c>
      <c r="H6783" s="88" t="str">
        <f t="shared" si="422"/>
        <v/>
      </c>
    </row>
    <row r="6784" spans="2:8" ht="11.25" customHeight="1" x14ac:dyDescent="0.2">
      <c r="B6784" s="147"/>
      <c r="C6784" s="68"/>
      <c r="D6784" s="293" t="str">
        <f t="shared" si="420"/>
        <v/>
      </c>
      <c r="E6784" s="91" t="str">
        <f t="shared" si="423"/>
        <v/>
      </c>
      <c r="F6784" s="295"/>
      <c r="G6784" s="88" t="str">
        <f t="shared" si="421"/>
        <v/>
      </c>
      <c r="H6784" s="88" t="str">
        <f t="shared" si="422"/>
        <v/>
      </c>
    </row>
    <row r="6785" spans="2:8" ht="11.25" customHeight="1" x14ac:dyDescent="0.2">
      <c r="B6785" s="147"/>
      <c r="C6785" s="68"/>
      <c r="D6785" s="293" t="str">
        <f t="shared" si="420"/>
        <v/>
      </c>
      <c r="E6785" s="91" t="str">
        <f t="shared" si="423"/>
        <v/>
      </c>
      <c r="F6785" s="295"/>
      <c r="G6785" s="88" t="str">
        <f t="shared" si="421"/>
        <v/>
      </c>
      <c r="H6785" s="88" t="str">
        <f t="shared" si="422"/>
        <v/>
      </c>
    </row>
    <row r="6786" spans="2:8" ht="11.25" customHeight="1" x14ac:dyDescent="0.2">
      <c r="B6786" s="147"/>
      <c r="C6786" s="68"/>
      <c r="D6786" s="293" t="str">
        <f t="shared" si="420"/>
        <v/>
      </c>
      <c r="E6786" s="91" t="str">
        <f t="shared" si="423"/>
        <v/>
      </c>
      <c r="F6786" s="295"/>
      <c r="G6786" s="88" t="str">
        <f t="shared" si="421"/>
        <v/>
      </c>
      <c r="H6786" s="88" t="str">
        <f t="shared" si="422"/>
        <v/>
      </c>
    </row>
    <row r="6787" spans="2:8" ht="11.25" customHeight="1" x14ac:dyDescent="0.2">
      <c r="B6787" s="147"/>
      <c r="C6787" s="68"/>
      <c r="D6787" s="293" t="str">
        <f t="shared" si="420"/>
        <v/>
      </c>
      <c r="E6787" s="91" t="str">
        <f t="shared" si="423"/>
        <v/>
      </c>
      <c r="F6787" s="295"/>
      <c r="G6787" s="88" t="str">
        <f t="shared" si="421"/>
        <v/>
      </c>
      <c r="H6787" s="88" t="str">
        <f t="shared" si="422"/>
        <v/>
      </c>
    </row>
    <row r="6788" spans="2:8" ht="11.25" customHeight="1" x14ac:dyDescent="0.2">
      <c r="B6788" s="147"/>
      <c r="C6788" s="68"/>
      <c r="D6788" s="293" t="str">
        <f t="shared" si="420"/>
        <v/>
      </c>
      <c r="E6788" s="91" t="str">
        <f t="shared" si="423"/>
        <v/>
      </c>
      <c r="F6788" s="295"/>
      <c r="G6788" s="88" t="str">
        <f t="shared" si="421"/>
        <v/>
      </c>
      <c r="H6788" s="88" t="str">
        <f t="shared" si="422"/>
        <v/>
      </c>
    </row>
    <row r="6789" spans="2:8" ht="11.25" customHeight="1" x14ac:dyDescent="0.2">
      <c r="B6789" s="147"/>
      <c r="C6789" s="68"/>
      <c r="D6789" s="293" t="str">
        <f t="shared" si="420"/>
        <v/>
      </c>
      <c r="E6789" s="91" t="str">
        <f t="shared" si="423"/>
        <v/>
      </c>
      <c r="F6789" s="295"/>
      <c r="G6789" s="88" t="str">
        <f t="shared" si="421"/>
        <v/>
      </c>
      <c r="H6789" s="88" t="str">
        <f t="shared" si="422"/>
        <v/>
      </c>
    </row>
    <row r="6790" spans="2:8" ht="11.25" customHeight="1" x14ac:dyDescent="0.2">
      <c r="B6790" s="147"/>
      <c r="C6790" s="68"/>
      <c r="D6790" s="293" t="str">
        <f t="shared" si="420"/>
        <v/>
      </c>
      <c r="E6790" s="91" t="str">
        <f t="shared" si="423"/>
        <v/>
      </c>
      <c r="F6790" s="295"/>
      <c r="G6790" s="88" t="str">
        <f t="shared" si="421"/>
        <v/>
      </c>
      <c r="H6790" s="88" t="str">
        <f t="shared" si="422"/>
        <v/>
      </c>
    </row>
    <row r="6791" spans="2:8" ht="11.25" customHeight="1" x14ac:dyDescent="0.2">
      <c r="B6791" s="147"/>
      <c r="C6791" s="68"/>
      <c r="D6791" s="293" t="str">
        <f t="shared" si="420"/>
        <v/>
      </c>
      <c r="E6791" s="91" t="str">
        <f t="shared" si="423"/>
        <v/>
      </c>
      <c r="F6791" s="295"/>
      <c r="G6791" s="88" t="str">
        <f t="shared" si="421"/>
        <v/>
      </c>
      <c r="H6791" s="88" t="str">
        <f t="shared" si="422"/>
        <v/>
      </c>
    </row>
    <row r="6792" spans="2:8" ht="11.25" customHeight="1" x14ac:dyDescent="0.2">
      <c r="B6792" s="147"/>
      <c r="C6792" s="68"/>
      <c r="D6792" s="293" t="str">
        <f t="shared" si="420"/>
        <v/>
      </c>
      <c r="E6792" s="91" t="str">
        <f t="shared" si="423"/>
        <v/>
      </c>
      <c r="F6792" s="295"/>
      <c r="G6792" s="88" t="str">
        <f t="shared" si="421"/>
        <v/>
      </c>
      <c r="H6792" s="88" t="str">
        <f t="shared" si="422"/>
        <v/>
      </c>
    </row>
    <row r="6793" spans="2:8" ht="11.25" customHeight="1" x14ac:dyDescent="0.2">
      <c r="B6793" s="147"/>
      <c r="C6793" s="68"/>
      <c r="D6793" s="293" t="str">
        <f t="shared" si="420"/>
        <v/>
      </c>
      <c r="E6793" s="91" t="str">
        <f t="shared" si="423"/>
        <v/>
      </c>
      <c r="F6793" s="295"/>
      <c r="G6793" s="88" t="str">
        <f t="shared" si="421"/>
        <v/>
      </c>
      <c r="H6793" s="88" t="str">
        <f t="shared" si="422"/>
        <v/>
      </c>
    </row>
    <row r="6794" spans="2:8" ht="11.25" customHeight="1" x14ac:dyDescent="0.2">
      <c r="B6794" s="147"/>
      <c r="C6794" s="68"/>
      <c r="D6794" s="293" t="str">
        <f t="shared" si="420"/>
        <v/>
      </c>
      <c r="E6794" s="91" t="str">
        <f t="shared" si="423"/>
        <v/>
      </c>
      <c r="F6794" s="295"/>
      <c r="G6794" s="88" t="str">
        <f t="shared" si="421"/>
        <v/>
      </c>
      <c r="H6794" s="88" t="str">
        <f t="shared" si="422"/>
        <v/>
      </c>
    </row>
    <row r="6795" spans="2:8" ht="11.25" customHeight="1" x14ac:dyDescent="0.2">
      <c r="B6795" s="147"/>
      <c r="C6795" s="68"/>
      <c r="D6795" s="293" t="str">
        <f t="shared" si="420"/>
        <v/>
      </c>
      <c r="E6795" s="91" t="str">
        <f t="shared" si="423"/>
        <v/>
      </c>
      <c r="F6795" s="295"/>
      <c r="G6795" s="88" t="str">
        <f t="shared" si="421"/>
        <v/>
      </c>
      <c r="H6795" s="88" t="str">
        <f t="shared" si="422"/>
        <v/>
      </c>
    </row>
    <row r="6796" spans="2:8" ht="11.25" customHeight="1" x14ac:dyDescent="0.2">
      <c r="B6796" s="147"/>
      <c r="C6796" s="68"/>
      <c r="D6796" s="293" t="str">
        <f t="shared" si="420"/>
        <v/>
      </c>
      <c r="E6796" s="91" t="str">
        <f t="shared" si="423"/>
        <v/>
      </c>
      <c r="F6796" s="295"/>
      <c r="G6796" s="88" t="str">
        <f t="shared" si="421"/>
        <v/>
      </c>
      <c r="H6796" s="88" t="str">
        <f t="shared" si="422"/>
        <v/>
      </c>
    </row>
    <row r="6797" spans="2:8" ht="11.25" customHeight="1" x14ac:dyDescent="0.2">
      <c r="B6797" s="147"/>
      <c r="C6797" s="68"/>
      <c r="D6797" s="293" t="str">
        <f t="shared" si="420"/>
        <v/>
      </c>
      <c r="E6797" s="91" t="str">
        <f t="shared" si="423"/>
        <v/>
      </c>
      <c r="F6797" s="295"/>
      <c r="G6797" s="88" t="str">
        <f t="shared" si="421"/>
        <v/>
      </c>
      <c r="H6797" s="88" t="str">
        <f t="shared" si="422"/>
        <v/>
      </c>
    </row>
    <row r="6798" spans="2:8" ht="11.25" customHeight="1" x14ac:dyDescent="0.2">
      <c r="B6798" s="147"/>
      <c r="C6798" s="68"/>
      <c r="D6798" s="293" t="str">
        <f t="shared" si="420"/>
        <v/>
      </c>
      <c r="E6798" s="91" t="str">
        <f t="shared" si="423"/>
        <v/>
      </c>
      <c r="F6798" s="295"/>
      <c r="G6798" s="88" t="str">
        <f t="shared" si="421"/>
        <v/>
      </c>
      <c r="H6798" s="88" t="str">
        <f t="shared" si="422"/>
        <v/>
      </c>
    </row>
    <row r="6799" spans="2:8" ht="11.25" customHeight="1" x14ac:dyDescent="0.2">
      <c r="B6799" s="147"/>
      <c r="C6799" s="68"/>
      <c r="D6799" s="293" t="str">
        <f t="shared" si="420"/>
        <v/>
      </c>
      <c r="E6799" s="91" t="str">
        <f t="shared" si="423"/>
        <v/>
      </c>
      <c r="F6799" s="295"/>
      <c r="G6799" s="88" t="str">
        <f t="shared" si="421"/>
        <v/>
      </c>
      <c r="H6799" s="88" t="str">
        <f t="shared" si="422"/>
        <v/>
      </c>
    </row>
    <row r="6800" spans="2:8" ht="11.25" customHeight="1" x14ac:dyDescent="0.2">
      <c r="B6800" s="147"/>
      <c r="C6800" s="68"/>
      <c r="D6800" s="293" t="str">
        <f t="shared" si="420"/>
        <v/>
      </c>
      <c r="E6800" s="91" t="str">
        <f t="shared" si="423"/>
        <v/>
      </c>
      <c r="F6800" s="295"/>
      <c r="G6800" s="88" t="str">
        <f t="shared" si="421"/>
        <v/>
      </c>
      <c r="H6800" s="88" t="str">
        <f t="shared" si="422"/>
        <v/>
      </c>
    </row>
    <row r="6801" spans="2:8" ht="11.25" customHeight="1" x14ac:dyDescent="0.2">
      <c r="B6801" s="147"/>
      <c r="C6801" s="68"/>
      <c r="D6801" s="293" t="str">
        <f t="shared" si="420"/>
        <v/>
      </c>
      <c r="E6801" s="91" t="str">
        <f t="shared" si="423"/>
        <v/>
      </c>
      <c r="F6801" s="295"/>
      <c r="G6801" s="88" t="str">
        <f t="shared" si="421"/>
        <v/>
      </c>
      <c r="H6801" s="88" t="str">
        <f t="shared" si="422"/>
        <v/>
      </c>
    </row>
    <row r="6802" spans="2:8" ht="11.25" customHeight="1" x14ac:dyDescent="0.2">
      <c r="B6802" s="147"/>
      <c r="C6802" s="68"/>
      <c r="D6802" s="293" t="str">
        <f t="shared" si="420"/>
        <v/>
      </c>
      <c r="E6802" s="91" t="str">
        <f t="shared" si="423"/>
        <v/>
      </c>
      <c r="F6802" s="295"/>
      <c r="G6802" s="88" t="str">
        <f t="shared" si="421"/>
        <v/>
      </c>
      <c r="H6802" s="88" t="str">
        <f t="shared" si="422"/>
        <v/>
      </c>
    </row>
    <row r="6803" spans="2:8" ht="11.25" customHeight="1" x14ac:dyDescent="0.2">
      <c r="B6803" s="147"/>
      <c r="C6803" s="68"/>
      <c r="D6803" s="293" t="str">
        <f t="shared" si="420"/>
        <v/>
      </c>
      <c r="E6803" s="91" t="str">
        <f t="shared" si="423"/>
        <v/>
      </c>
      <c r="F6803" s="295"/>
      <c r="G6803" s="88" t="str">
        <f t="shared" si="421"/>
        <v/>
      </c>
      <c r="H6803" s="88" t="str">
        <f t="shared" si="422"/>
        <v/>
      </c>
    </row>
    <row r="6804" spans="2:8" ht="11.25" customHeight="1" x14ac:dyDescent="0.2">
      <c r="B6804" s="147"/>
      <c r="C6804" s="68"/>
      <c r="D6804" s="293" t="str">
        <f t="shared" si="420"/>
        <v/>
      </c>
      <c r="E6804" s="91" t="str">
        <f t="shared" si="423"/>
        <v/>
      </c>
      <c r="F6804" s="295"/>
      <c r="G6804" s="88" t="str">
        <f t="shared" si="421"/>
        <v/>
      </c>
      <c r="H6804" s="88" t="str">
        <f t="shared" si="422"/>
        <v/>
      </c>
    </row>
    <row r="6805" spans="2:8" ht="11.25" customHeight="1" x14ac:dyDescent="0.2">
      <c r="B6805" s="147"/>
      <c r="C6805" s="68"/>
      <c r="D6805" s="293" t="str">
        <f t="shared" si="420"/>
        <v/>
      </c>
      <c r="E6805" s="91" t="str">
        <f t="shared" si="423"/>
        <v/>
      </c>
      <c r="F6805" s="295"/>
      <c r="G6805" s="88" t="str">
        <f t="shared" si="421"/>
        <v/>
      </c>
      <c r="H6805" s="88" t="str">
        <f t="shared" si="422"/>
        <v/>
      </c>
    </row>
    <row r="6806" spans="2:8" ht="11.25" customHeight="1" x14ac:dyDescent="0.2">
      <c r="B6806" s="147"/>
      <c r="C6806" s="68"/>
      <c r="D6806" s="293" t="str">
        <f t="shared" si="420"/>
        <v/>
      </c>
      <c r="E6806" s="91" t="str">
        <f t="shared" si="423"/>
        <v/>
      </c>
      <c r="F6806" s="295"/>
      <c r="G6806" s="88" t="str">
        <f t="shared" si="421"/>
        <v/>
      </c>
      <c r="H6806" s="88" t="str">
        <f t="shared" si="422"/>
        <v/>
      </c>
    </row>
    <row r="6807" spans="2:8" ht="11.25" customHeight="1" x14ac:dyDescent="0.2">
      <c r="B6807" s="147"/>
      <c r="C6807" s="68"/>
      <c r="D6807" s="293" t="str">
        <f t="shared" si="420"/>
        <v/>
      </c>
      <c r="E6807" s="91" t="str">
        <f t="shared" si="423"/>
        <v/>
      </c>
      <c r="F6807" s="295"/>
      <c r="G6807" s="88" t="str">
        <f t="shared" si="421"/>
        <v/>
      </c>
      <c r="H6807" s="88" t="str">
        <f t="shared" si="422"/>
        <v/>
      </c>
    </row>
    <row r="6808" spans="2:8" ht="11.25" customHeight="1" x14ac:dyDescent="0.2">
      <c r="B6808" s="147"/>
      <c r="C6808" s="68"/>
      <c r="D6808" s="293" t="str">
        <f t="shared" ref="D6808:D6871" si="424">IF($B6808="","","SP_LASTSALEPRICE")</f>
        <v/>
      </c>
      <c r="E6808" s="91" t="str">
        <f t="shared" si="423"/>
        <v/>
      </c>
      <c r="F6808" s="295"/>
      <c r="G6808" s="88" t="str">
        <f t="shared" ref="G6808:G6871" si="425">IF(OR($C6808="",$C6809=""),"",IFERROR((C6808/C6809-1)*100,0))</f>
        <v/>
      </c>
      <c r="H6808" s="88" t="str">
        <f t="shared" ref="H6808:H6871" si="426">IF(OR($F6808="",$F6809=""),"",IFERROR((F6808/F6809-1)*100,0))</f>
        <v/>
      </c>
    </row>
    <row r="6809" spans="2:8" ht="11.25" customHeight="1" x14ac:dyDescent="0.2">
      <c r="B6809" s="147"/>
      <c r="C6809" s="68"/>
      <c r="D6809" s="293" t="str">
        <f t="shared" si="424"/>
        <v/>
      </c>
      <c r="E6809" s="91" t="str">
        <f t="shared" ref="E6809:E6872" si="427">IF($B6809="","",IF(WEEKDAY($B6809,11)=6,$B6809-1,IF(WEEKDAY($B6809,11)=7,$B6809-2,$B6809)))</f>
        <v/>
      </c>
      <c r="F6809" s="295"/>
      <c r="G6809" s="88" t="str">
        <f t="shared" si="425"/>
        <v/>
      </c>
      <c r="H6809" s="88" t="str">
        <f t="shared" si="426"/>
        <v/>
      </c>
    </row>
    <row r="6810" spans="2:8" ht="11.25" customHeight="1" x14ac:dyDescent="0.2">
      <c r="B6810" s="147"/>
      <c r="C6810" s="68"/>
      <c r="D6810" s="293" t="str">
        <f t="shared" si="424"/>
        <v/>
      </c>
      <c r="E6810" s="91" t="str">
        <f t="shared" si="427"/>
        <v/>
      </c>
      <c r="F6810" s="295"/>
      <c r="G6810" s="88" t="str">
        <f t="shared" si="425"/>
        <v/>
      </c>
      <c r="H6810" s="88" t="str">
        <f t="shared" si="426"/>
        <v/>
      </c>
    </row>
    <row r="6811" spans="2:8" ht="11.25" customHeight="1" x14ac:dyDescent="0.2">
      <c r="B6811" s="147"/>
      <c r="C6811" s="68"/>
      <c r="D6811" s="293" t="str">
        <f t="shared" si="424"/>
        <v/>
      </c>
      <c r="E6811" s="91" t="str">
        <f t="shared" si="427"/>
        <v/>
      </c>
      <c r="F6811" s="295"/>
      <c r="G6811" s="88" t="str">
        <f t="shared" si="425"/>
        <v/>
      </c>
      <c r="H6811" s="88" t="str">
        <f t="shared" si="426"/>
        <v/>
      </c>
    </row>
    <row r="6812" spans="2:8" ht="11.25" customHeight="1" x14ac:dyDescent="0.2">
      <c r="B6812" s="147"/>
      <c r="C6812" s="68"/>
      <c r="D6812" s="293" t="str">
        <f t="shared" si="424"/>
        <v/>
      </c>
      <c r="E6812" s="91" t="str">
        <f t="shared" si="427"/>
        <v/>
      </c>
      <c r="F6812" s="295"/>
      <c r="G6812" s="88" t="str">
        <f t="shared" si="425"/>
        <v/>
      </c>
      <c r="H6812" s="88" t="str">
        <f t="shared" si="426"/>
        <v/>
      </c>
    </row>
    <row r="6813" spans="2:8" ht="11.25" customHeight="1" x14ac:dyDescent="0.2">
      <c r="B6813" s="147"/>
      <c r="C6813" s="68"/>
      <c r="D6813" s="293" t="str">
        <f t="shared" si="424"/>
        <v/>
      </c>
      <c r="E6813" s="91" t="str">
        <f t="shared" si="427"/>
        <v/>
      </c>
      <c r="F6813" s="295"/>
      <c r="G6813" s="88" t="str">
        <f t="shared" si="425"/>
        <v/>
      </c>
      <c r="H6813" s="88" t="str">
        <f t="shared" si="426"/>
        <v/>
      </c>
    </row>
    <row r="6814" spans="2:8" ht="11.25" customHeight="1" x14ac:dyDescent="0.2">
      <c r="B6814" s="147"/>
      <c r="C6814" s="68"/>
      <c r="D6814" s="293" t="str">
        <f t="shared" si="424"/>
        <v/>
      </c>
      <c r="E6814" s="91" t="str">
        <f t="shared" si="427"/>
        <v/>
      </c>
      <c r="F6814" s="295"/>
      <c r="G6814" s="88" t="str">
        <f t="shared" si="425"/>
        <v/>
      </c>
      <c r="H6814" s="88" t="str">
        <f t="shared" si="426"/>
        <v/>
      </c>
    </row>
    <row r="6815" spans="2:8" ht="11.25" customHeight="1" x14ac:dyDescent="0.2">
      <c r="B6815" s="147"/>
      <c r="C6815" s="68"/>
      <c r="D6815" s="293" t="str">
        <f t="shared" si="424"/>
        <v/>
      </c>
      <c r="E6815" s="91" t="str">
        <f t="shared" si="427"/>
        <v/>
      </c>
      <c r="F6815" s="295"/>
      <c r="G6815" s="88" t="str">
        <f t="shared" si="425"/>
        <v/>
      </c>
      <c r="H6815" s="88" t="str">
        <f t="shared" si="426"/>
        <v/>
      </c>
    </row>
    <row r="6816" spans="2:8" ht="11.25" customHeight="1" x14ac:dyDescent="0.2">
      <c r="B6816" s="147"/>
      <c r="C6816" s="68"/>
      <c r="D6816" s="293" t="str">
        <f t="shared" si="424"/>
        <v/>
      </c>
      <c r="E6816" s="91" t="str">
        <f t="shared" si="427"/>
        <v/>
      </c>
      <c r="F6816" s="295"/>
      <c r="G6816" s="88" t="str">
        <f t="shared" si="425"/>
        <v/>
      </c>
      <c r="H6816" s="88" t="str">
        <f t="shared" si="426"/>
        <v/>
      </c>
    </row>
    <row r="6817" spans="2:8" ht="11.25" customHeight="1" x14ac:dyDescent="0.2">
      <c r="B6817" s="147"/>
      <c r="C6817" s="68"/>
      <c r="D6817" s="293" t="str">
        <f t="shared" si="424"/>
        <v/>
      </c>
      <c r="E6817" s="91" t="str">
        <f t="shared" si="427"/>
        <v/>
      </c>
      <c r="F6817" s="295"/>
      <c r="G6817" s="88" t="str">
        <f t="shared" si="425"/>
        <v/>
      </c>
      <c r="H6817" s="88" t="str">
        <f t="shared" si="426"/>
        <v/>
      </c>
    </row>
    <row r="6818" spans="2:8" ht="11.25" customHeight="1" x14ac:dyDescent="0.2">
      <c r="B6818" s="147"/>
      <c r="C6818" s="68"/>
      <c r="D6818" s="293" t="str">
        <f t="shared" si="424"/>
        <v/>
      </c>
      <c r="E6818" s="91" t="str">
        <f t="shared" si="427"/>
        <v/>
      </c>
      <c r="F6818" s="295"/>
      <c r="G6818" s="88" t="str">
        <f t="shared" si="425"/>
        <v/>
      </c>
      <c r="H6818" s="88" t="str">
        <f t="shared" si="426"/>
        <v/>
      </c>
    </row>
    <row r="6819" spans="2:8" ht="11.25" customHeight="1" x14ac:dyDescent="0.2">
      <c r="B6819" s="147"/>
      <c r="C6819" s="68"/>
      <c r="D6819" s="293" t="str">
        <f t="shared" si="424"/>
        <v/>
      </c>
      <c r="E6819" s="91" t="str">
        <f t="shared" si="427"/>
        <v/>
      </c>
      <c r="F6819" s="295"/>
      <c r="G6819" s="88" t="str">
        <f t="shared" si="425"/>
        <v/>
      </c>
      <c r="H6819" s="88" t="str">
        <f t="shared" si="426"/>
        <v/>
      </c>
    </row>
    <row r="6820" spans="2:8" ht="11.25" customHeight="1" x14ac:dyDescent="0.2">
      <c r="B6820" s="147"/>
      <c r="C6820" s="68"/>
      <c r="D6820" s="293" t="str">
        <f t="shared" si="424"/>
        <v/>
      </c>
      <c r="E6820" s="91" t="str">
        <f t="shared" si="427"/>
        <v/>
      </c>
      <c r="F6820" s="295"/>
      <c r="G6820" s="88" t="str">
        <f t="shared" si="425"/>
        <v/>
      </c>
      <c r="H6820" s="88" t="str">
        <f t="shared" si="426"/>
        <v/>
      </c>
    </row>
    <row r="6821" spans="2:8" ht="11.25" customHeight="1" x14ac:dyDescent="0.2">
      <c r="B6821" s="147"/>
      <c r="C6821" s="68"/>
      <c r="D6821" s="293" t="str">
        <f t="shared" si="424"/>
        <v/>
      </c>
      <c r="E6821" s="91" t="str">
        <f t="shared" si="427"/>
        <v/>
      </c>
      <c r="F6821" s="295"/>
      <c r="G6821" s="88" t="str">
        <f t="shared" si="425"/>
        <v/>
      </c>
      <c r="H6821" s="88" t="str">
        <f t="shared" si="426"/>
        <v/>
      </c>
    </row>
    <row r="6822" spans="2:8" ht="11.25" customHeight="1" x14ac:dyDescent="0.2">
      <c r="B6822" s="147"/>
      <c r="C6822" s="68"/>
      <c r="D6822" s="293" t="str">
        <f t="shared" si="424"/>
        <v/>
      </c>
      <c r="E6822" s="91" t="str">
        <f t="shared" si="427"/>
        <v/>
      </c>
      <c r="F6822" s="295"/>
      <c r="G6822" s="88" t="str">
        <f t="shared" si="425"/>
        <v/>
      </c>
      <c r="H6822" s="88" t="str">
        <f t="shared" si="426"/>
        <v/>
      </c>
    </row>
    <row r="6823" spans="2:8" ht="11.25" customHeight="1" x14ac:dyDescent="0.2">
      <c r="B6823" s="147"/>
      <c r="C6823" s="68"/>
      <c r="D6823" s="293" t="str">
        <f t="shared" si="424"/>
        <v/>
      </c>
      <c r="E6823" s="91" t="str">
        <f t="shared" si="427"/>
        <v/>
      </c>
      <c r="F6823" s="295"/>
      <c r="G6823" s="88" t="str">
        <f t="shared" si="425"/>
        <v/>
      </c>
      <c r="H6823" s="88" t="str">
        <f t="shared" si="426"/>
        <v/>
      </c>
    </row>
    <row r="6824" spans="2:8" ht="11.25" customHeight="1" x14ac:dyDescent="0.2">
      <c r="B6824" s="147"/>
      <c r="C6824" s="68"/>
      <c r="D6824" s="293" t="str">
        <f t="shared" si="424"/>
        <v/>
      </c>
      <c r="E6824" s="91" t="str">
        <f t="shared" si="427"/>
        <v/>
      </c>
      <c r="F6824" s="295"/>
      <c r="G6824" s="88" t="str">
        <f t="shared" si="425"/>
        <v/>
      </c>
      <c r="H6824" s="88" t="str">
        <f t="shared" si="426"/>
        <v/>
      </c>
    </row>
    <row r="6825" spans="2:8" ht="11.25" customHeight="1" x14ac:dyDescent="0.2">
      <c r="B6825" s="147"/>
      <c r="C6825" s="68"/>
      <c r="D6825" s="293" t="str">
        <f t="shared" si="424"/>
        <v/>
      </c>
      <c r="E6825" s="91" t="str">
        <f t="shared" si="427"/>
        <v/>
      </c>
      <c r="F6825" s="295"/>
      <c r="G6825" s="88" t="str">
        <f t="shared" si="425"/>
        <v/>
      </c>
      <c r="H6825" s="88" t="str">
        <f t="shared" si="426"/>
        <v/>
      </c>
    </row>
    <row r="6826" spans="2:8" ht="11.25" customHeight="1" x14ac:dyDescent="0.2">
      <c r="B6826" s="147"/>
      <c r="C6826" s="68"/>
      <c r="D6826" s="293" t="str">
        <f t="shared" si="424"/>
        <v/>
      </c>
      <c r="E6826" s="91" t="str">
        <f t="shared" si="427"/>
        <v/>
      </c>
      <c r="F6826" s="295"/>
      <c r="G6826" s="88" t="str">
        <f t="shared" si="425"/>
        <v/>
      </c>
      <c r="H6826" s="88" t="str">
        <f t="shared" si="426"/>
        <v/>
      </c>
    </row>
    <row r="6827" spans="2:8" ht="11.25" customHeight="1" x14ac:dyDescent="0.2">
      <c r="B6827" s="147"/>
      <c r="C6827" s="68"/>
      <c r="D6827" s="293" t="str">
        <f t="shared" si="424"/>
        <v/>
      </c>
      <c r="E6827" s="91" t="str">
        <f t="shared" si="427"/>
        <v/>
      </c>
      <c r="F6827" s="295"/>
      <c r="G6827" s="88" t="str">
        <f t="shared" si="425"/>
        <v/>
      </c>
      <c r="H6827" s="88" t="str">
        <f t="shared" si="426"/>
        <v/>
      </c>
    </row>
    <row r="6828" spans="2:8" ht="11.25" customHeight="1" x14ac:dyDescent="0.2">
      <c r="B6828" s="147"/>
      <c r="C6828" s="68"/>
      <c r="D6828" s="293" t="str">
        <f t="shared" si="424"/>
        <v/>
      </c>
      <c r="E6828" s="91" t="str">
        <f t="shared" si="427"/>
        <v/>
      </c>
      <c r="F6828" s="295"/>
      <c r="G6828" s="88" t="str">
        <f t="shared" si="425"/>
        <v/>
      </c>
      <c r="H6828" s="88" t="str">
        <f t="shared" si="426"/>
        <v/>
      </c>
    </row>
    <row r="6829" spans="2:8" ht="11.25" customHeight="1" x14ac:dyDescent="0.2">
      <c r="B6829" s="147"/>
      <c r="C6829" s="68"/>
      <c r="D6829" s="293" t="str">
        <f t="shared" si="424"/>
        <v/>
      </c>
      <c r="E6829" s="91" t="str">
        <f t="shared" si="427"/>
        <v/>
      </c>
      <c r="F6829" s="295"/>
      <c r="G6829" s="88" t="str">
        <f t="shared" si="425"/>
        <v/>
      </c>
      <c r="H6829" s="88" t="str">
        <f t="shared" si="426"/>
        <v/>
      </c>
    </row>
    <row r="6830" spans="2:8" ht="11.25" customHeight="1" x14ac:dyDescent="0.2">
      <c r="B6830" s="147"/>
      <c r="C6830" s="68"/>
      <c r="D6830" s="293" t="str">
        <f t="shared" si="424"/>
        <v/>
      </c>
      <c r="E6830" s="91" t="str">
        <f t="shared" si="427"/>
        <v/>
      </c>
      <c r="F6830" s="295"/>
      <c r="G6830" s="88" t="str">
        <f t="shared" si="425"/>
        <v/>
      </c>
      <c r="H6830" s="88" t="str">
        <f t="shared" si="426"/>
        <v/>
      </c>
    </row>
    <row r="6831" spans="2:8" ht="11.25" customHeight="1" x14ac:dyDescent="0.2">
      <c r="B6831" s="147"/>
      <c r="C6831" s="68"/>
      <c r="D6831" s="293" t="str">
        <f t="shared" si="424"/>
        <v/>
      </c>
      <c r="E6831" s="91" t="str">
        <f t="shared" si="427"/>
        <v/>
      </c>
      <c r="F6831" s="295"/>
      <c r="G6831" s="88" t="str">
        <f t="shared" si="425"/>
        <v/>
      </c>
      <c r="H6831" s="88" t="str">
        <f t="shared" si="426"/>
        <v/>
      </c>
    </row>
    <row r="6832" spans="2:8" ht="11.25" customHeight="1" x14ac:dyDescent="0.2">
      <c r="B6832" s="147"/>
      <c r="C6832" s="68"/>
      <c r="D6832" s="293" t="str">
        <f t="shared" si="424"/>
        <v/>
      </c>
      <c r="E6832" s="91" t="str">
        <f t="shared" si="427"/>
        <v/>
      </c>
      <c r="F6832" s="295"/>
      <c r="G6832" s="88" t="str">
        <f t="shared" si="425"/>
        <v/>
      </c>
      <c r="H6832" s="88" t="str">
        <f t="shared" si="426"/>
        <v/>
      </c>
    </row>
    <row r="6833" spans="2:8" ht="11.25" customHeight="1" x14ac:dyDescent="0.2">
      <c r="B6833" s="147"/>
      <c r="C6833" s="68"/>
      <c r="D6833" s="293" t="str">
        <f t="shared" si="424"/>
        <v/>
      </c>
      <c r="E6833" s="91" t="str">
        <f t="shared" si="427"/>
        <v/>
      </c>
      <c r="F6833" s="295"/>
      <c r="G6833" s="88" t="str">
        <f t="shared" si="425"/>
        <v/>
      </c>
      <c r="H6833" s="88" t="str">
        <f t="shared" si="426"/>
        <v/>
      </c>
    </row>
    <row r="6834" spans="2:8" ht="11.25" customHeight="1" x14ac:dyDescent="0.2">
      <c r="B6834" s="147"/>
      <c r="C6834" s="68"/>
      <c r="D6834" s="293" t="str">
        <f t="shared" si="424"/>
        <v/>
      </c>
      <c r="E6834" s="91" t="str">
        <f t="shared" si="427"/>
        <v/>
      </c>
      <c r="F6834" s="295"/>
      <c r="G6834" s="88" t="str">
        <f t="shared" si="425"/>
        <v/>
      </c>
      <c r="H6834" s="88" t="str">
        <f t="shared" si="426"/>
        <v/>
      </c>
    </row>
    <row r="6835" spans="2:8" ht="11.25" customHeight="1" x14ac:dyDescent="0.2">
      <c r="B6835" s="147"/>
      <c r="C6835" s="68"/>
      <c r="D6835" s="293" t="str">
        <f t="shared" si="424"/>
        <v/>
      </c>
      <c r="E6835" s="91" t="str">
        <f t="shared" si="427"/>
        <v/>
      </c>
      <c r="F6835" s="295"/>
      <c r="G6835" s="88" t="str">
        <f t="shared" si="425"/>
        <v/>
      </c>
      <c r="H6835" s="88" t="str">
        <f t="shared" si="426"/>
        <v/>
      </c>
    </row>
    <row r="6836" spans="2:8" ht="11.25" customHeight="1" x14ac:dyDescent="0.2">
      <c r="B6836" s="147"/>
      <c r="C6836" s="68"/>
      <c r="D6836" s="293" t="str">
        <f t="shared" si="424"/>
        <v/>
      </c>
      <c r="E6836" s="91" t="str">
        <f t="shared" si="427"/>
        <v/>
      </c>
      <c r="F6836" s="295"/>
      <c r="G6836" s="88" t="str">
        <f t="shared" si="425"/>
        <v/>
      </c>
      <c r="H6836" s="88" t="str">
        <f t="shared" si="426"/>
        <v/>
      </c>
    </row>
    <row r="6837" spans="2:8" ht="11.25" customHeight="1" x14ac:dyDescent="0.2">
      <c r="B6837" s="147"/>
      <c r="C6837" s="68"/>
      <c r="D6837" s="293" t="str">
        <f t="shared" si="424"/>
        <v/>
      </c>
      <c r="E6837" s="91" t="str">
        <f t="shared" si="427"/>
        <v/>
      </c>
      <c r="F6837" s="295"/>
      <c r="G6837" s="88" t="str">
        <f t="shared" si="425"/>
        <v/>
      </c>
      <c r="H6837" s="88" t="str">
        <f t="shared" si="426"/>
        <v/>
      </c>
    </row>
    <row r="6838" spans="2:8" ht="11.25" customHeight="1" x14ac:dyDescent="0.2">
      <c r="B6838" s="147"/>
      <c r="C6838" s="68"/>
      <c r="D6838" s="293" t="str">
        <f t="shared" si="424"/>
        <v/>
      </c>
      <c r="E6838" s="91" t="str">
        <f t="shared" si="427"/>
        <v/>
      </c>
      <c r="F6838" s="295"/>
      <c r="G6838" s="88" t="str">
        <f t="shared" si="425"/>
        <v/>
      </c>
      <c r="H6838" s="88" t="str">
        <f t="shared" si="426"/>
        <v/>
      </c>
    </row>
    <row r="6839" spans="2:8" ht="11.25" customHeight="1" x14ac:dyDescent="0.2">
      <c r="B6839" s="147"/>
      <c r="C6839" s="68"/>
      <c r="D6839" s="293" t="str">
        <f t="shared" si="424"/>
        <v/>
      </c>
      <c r="E6839" s="91" t="str">
        <f t="shared" si="427"/>
        <v/>
      </c>
      <c r="F6839" s="295"/>
      <c r="G6839" s="88" t="str">
        <f t="shared" si="425"/>
        <v/>
      </c>
      <c r="H6839" s="88" t="str">
        <f t="shared" si="426"/>
        <v/>
      </c>
    </row>
    <row r="6840" spans="2:8" ht="11.25" customHeight="1" x14ac:dyDescent="0.2">
      <c r="B6840" s="147"/>
      <c r="C6840" s="68"/>
      <c r="D6840" s="293" t="str">
        <f t="shared" si="424"/>
        <v/>
      </c>
      <c r="E6840" s="91" t="str">
        <f t="shared" si="427"/>
        <v/>
      </c>
      <c r="F6840" s="295"/>
      <c r="G6840" s="88" t="str">
        <f t="shared" si="425"/>
        <v/>
      </c>
      <c r="H6840" s="88" t="str">
        <f t="shared" si="426"/>
        <v/>
      </c>
    </row>
    <row r="6841" spans="2:8" ht="11.25" customHeight="1" x14ac:dyDescent="0.2">
      <c r="B6841" s="147"/>
      <c r="C6841" s="68"/>
      <c r="D6841" s="293" t="str">
        <f t="shared" si="424"/>
        <v/>
      </c>
      <c r="E6841" s="91" t="str">
        <f t="shared" si="427"/>
        <v/>
      </c>
      <c r="F6841" s="295"/>
      <c r="G6841" s="88" t="str">
        <f t="shared" si="425"/>
        <v/>
      </c>
      <c r="H6841" s="88" t="str">
        <f t="shared" si="426"/>
        <v/>
      </c>
    </row>
    <row r="6842" spans="2:8" ht="11.25" customHeight="1" x14ac:dyDescent="0.2">
      <c r="B6842" s="147"/>
      <c r="C6842" s="68"/>
      <c r="D6842" s="293" t="str">
        <f t="shared" si="424"/>
        <v/>
      </c>
      <c r="E6842" s="91" t="str">
        <f t="shared" si="427"/>
        <v/>
      </c>
      <c r="F6842" s="295"/>
      <c r="G6842" s="88" t="str">
        <f t="shared" si="425"/>
        <v/>
      </c>
      <c r="H6842" s="88" t="str">
        <f t="shared" si="426"/>
        <v/>
      </c>
    </row>
    <row r="6843" spans="2:8" ht="11.25" customHeight="1" x14ac:dyDescent="0.2">
      <c r="B6843" s="147"/>
      <c r="C6843" s="68"/>
      <c r="D6843" s="293" t="str">
        <f t="shared" si="424"/>
        <v/>
      </c>
      <c r="E6843" s="91" t="str">
        <f t="shared" si="427"/>
        <v/>
      </c>
      <c r="F6843" s="295"/>
      <c r="G6843" s="88" t="str">
        <f t="shared" si="425"/>
        <v/>
      </c>
      <c r="H6843" s="88" t="str">
        <f t="shared" si="426"/>
        <v/>
      </c>
    </row>
    <row r="6844" spans="2:8" ht="11.25" customHeight="1" x14ac:dyDescent="0.2">
      <c r="B6844" s="147"/>
      <c r="C6844" s="68"/>
      <c r="D6844" s="293" t="str">
        <f t="shared" si="424"/>
        <v/>
      </c>
      <c r="E6844" s="91" t="str">
        <f t="shared" si="427"/>
        <v/>
      </c>
      <c r="F6844" s="295"/>
      <c r="G6844" s="88" t="str">
        <f t="shared" si="425"/>
        <v/>
      </c>
      <c r="H6844" s="88" t="str">
        <f t="shared" si="426"/>
        <v/>
      </c>
    </row>
    <row r="6845" spans="2:8" ht="11.25" customHeight="1" x14ac:dyDescent="0.2">
      <c r="B6845" s="147"/>
      <c r="C6845" s="68"/>
      <c r="D6845" s="293" t="str">
        <f t="shared" si="424"/>
        <v/>
      </c>
      <c r="E6845" s="91" t="str">
        <f t="shared" si="427"/>
        <v/>
      </c>
      <c r="F6845" s="295"/>
      <c r="G6845" s="88" t="str">
        <f t="shared" si="425"/>
        <v/>
      </c>
      <c r="H6845" s="88" t="str">
        <f t="shared" si="426"/>
        <v/>
      </c>
    </row>
    <row r="6846" spans="2:8" ht="11.25" customHeight="1" x14ac:dyDescent="0.2">
      <c r="B6846" s="147"/>
      <c r="C6846" s="68"/>
      <c r="D6846" s="293" t="str">
        <f t="shared" si="424"/>
        <v/>
      </c>
      <c r="E6846" s="91" t="str">
        <f t="shared" si="427"/>
        <v/>
      </c>
      <c r="F6846" s="295"/>
      <c r="G6846" s="88" t="str">
        <f t="shared" si="425"/>
        <v/>
      </c>
      <c r="H6846" s="88" t="str">
        <f t="shared" si="426"/>
        <v/>
      </c>
    </row>
    <row r="6847" spans="2:8" ht="11.25" customHeight="1" x14ac:dyDescent="0.2">
      <c r="B6847" s="147"/>
      <c r="C6847" s="68"/>
      <c r="D6847" s="293" t="str">
        <f t="shared" si="424"/>
        <v/>
      </c>
      <c r="E6847" s="91" t="str">
        <f t="shared" si="427"/>
        <v/>
      </c>
      <c r="F6847" s="295"/>
      <c r="G6847" s="88" t="str">
        <f t="shared" si="425"/>
        <v/>
      </c>
      <c r="H6847" s="88" t="str">
        <f t="shared" si="426"/>
        <v/>
      </c>
    </row>
    <row r="6848" spans="2:8" ht="11.25" customHeight="1" x14ac:dyDescent="0.2">
      <c r="B6848" s="147"/>
      <c r="C6848" s="68"/>
      <c r="D6848" s="293" t="str">
        <f t="shared" si="424"/>
        <v/>
      </c>
      <c r="E6848" s="91" t="str">
        <f t="shared" si="427"/>
        <v/>
      </c>
      <c r="F6848" s="295"/>
      <c r="G6848" s="88" t="str">
        <f t="shared" si="425"/>
        <v/>
      </c>
      <c r="H6848" s="88" t="str">
        <f t="shared" si="426"/>
        <v/>
      </c>
    </row>
    <row r="6849" spans="2:8" ht="11.25" customHeight="1" x14ac:dyDescent="0.2">
      <c r="B6849" s="147"/>
      <c r="C6849" s="68"/>
      <c r="D6849" s="293" t="str">
        <f t="shared" si="424"/>
        <v/>
      </c>
      <c r="E6849" s="91" t="str">
        <f t="shared" si="427"/>
        <v/>
      </c>
      <c r="F6849" s="295"/>
      <c r="G6849" s="88" t="str">
        <f t="shared" si="425"/>
        <v/>
      </c>
      <c r="H6849" s="88" t="str">
        <f t="shared" si="426"/>
        <v/>
      </c>
    </row>
    <row r="6850" spans="2:8" ht="11.25" customHeight="1" x14ac:dyDescent="0.2">
      <c r="B6850" s="147"/>
      <c r="C6850" s="68"/>
      <c r="D6850" s="293" t="str">
        <f t="shared" si="424"/>
        <v/>
      </c>
      <c r="E6850" s="91" t="str">
        <f t="shared" si="427"/>
        <v/>
      </c>
      <c r="F6850" s="295"/>
      <c r="G6850" s="88" t="str">
        <f t="shared" si="425"/>
        <v/>
      </c>
      <c r="H6850" s="88" t="str">
        <f t="shared" si="426"/>
        <v/>
      </c>
    </row>
    <row r="6851" spans="2:8" ht="11.25" customHeight="1" x14ac:dyDescent="0.2">
      <c r="B6851" s="147"/>
      <c r="C6851" s="68"/>
      <c r="D6851" s="293" t="str">
        <f t="shared" si="424"/>
        <v/>
      </c>
      <c r="E6851" s="91" t="str">
        <f t="shared" si="427"/>
        <v/>
      </c>
      <c r="F6851" s="295"/>
      <c r="G6851" s="88" t="str">
        <f t="shared" si="425"/>
        <v/>
      </c>
      <c r="H6851" s="88" t="str">
        <f t="shared" si="426"/>
        <v/>
      </c>
    </row>
    <row r="6852" spans="2:8" ht="11.25" customHeight="1" x14ac:dyDescent="0.2">
      <c r="B6852" s="147"/>
      <c r="C6852" s="68"/>
      <c r="D6852" s="293" t="str">
        <f t="shared" si="424"/>
        <v/>
      </c>
      <c r="E6852" s="91" t="str">
        <f t="shared" si="427"/>
        <v/>
      </c>
      <c r="F6852" s="295"/>
      <c r="G6852" s="88" t="str">
        <f t="shared" si="425"/>
        <v/>
      </c>
      <c r="H6852" s="88" t="str">
        <f t="shared" si="426"/>
        <v/>
      </c>
    </row>
    <row r="6853" spans="2:8" ht="11.25" customHeight="1" x14ac:dyDescent="0.2">
      <c r="B6853" s="147"/>
      <c r="C6853" s="68"/>
      <c r="D6853" s="293" t="str">
        <f t="shared" si="424"/>
        <v/>
      </c>
      <c r="E6853" s="91" t="str">
        <f t="shared" si="427"/>
        <v/>
      </c>
      <c r="F6853" s="295"/>
      <c r="G6853" s="88" t="str">
        <f t="shared" si="425"/>
        <v/>
      </c>
      <c r="H6853" s="88" t="str">
        <f t="shared" si="426"/>
        <v/>
      </c>
    </row>
    <row r="6854" spans="2:8" ht="11.25" customHeight="1" x14ac:dyDescent="0.2">
      <c r="B6854" s="147"/>
      <c r="C6854" s="68"/>
      <c r="D6854" s="293" t="str">
        <f t="shared" si="424"/>
        <v/>
      </c>
      <c r="E6854" s="91" t="str">
        <f t="shared" si="427"/>
        <v/>
      </c>
      <c r="F6854" s="295"/>
      <c r="G6854" s="88" t="str">
        <f t="shared" si="425"/>
        <v/>
      </c>
      <c r="H6854" s="88" t="str">
        <f t="shared" si="426"/>
        <v/>
      </c>
    </row>
    <row r="6855" spans="2:8" ht="11.25" customHeight="1" x14ac:dyDescent="0.2">
      <c r="B6855" s="147"/>
      <c r="C6855" s="68"/>
      <c r="D6855" s="293" t="str">
        <f t="shared" si="424"/>
        <v/>
      </c>
      <c r="E6855" s="91" t="str">
        <f t="shared" si="427"/>
        <v/>
      </c>
      <c r="F6855" s="295"/>
      <c r="G6855" s="88" t="str">
        <f t="shared" si="425"/>
        <v/>
      </c>
      <c r="H6855" s="88" t="str">
        <f t="shared" si="426"/>
        <v/>
      </c>
    </row>
    <row r="6856" spans="2:8" ht="11.25" customHeight="1" x14ac:dyDescent="0.2">
      <c r="B6856" s="147"/>
      <c r="C6856" s="68"/>
      <c r="D6856" s="293" t="str">
        <f t="shared" si="424"/>
        <v/>
      </c>
      <c r="E6856" s="91" t="str">
        <f t="shared" si="427"/>
        <v/>
      </c>
      <c r="F6856" s="295"/>
      <c r="G6856" s="88" t="str">
        <f t="shared" si="425"/>
        <v/>
      </c>
      <c r="H6856" s="88" t="str">
        <f t="shared" si="426"/>
        <v/>
      </c>
    </row>
    <row r="6857" spans="2:8" ht="11.25" customHeight="1" x14ac:dyDescent="0.2">
      <c r="B6857" s="147"/>
      <c r="C6857" s="68"/>
      <c r="D6857" s="293" t="str">
        <f t="shared" si="424"/>
        <v/>
      </c>
      <c r="E6857" s="91" t="str">
        <f t="shared" si="427"/>
        <v/>
      </c>
      <c r="F6857" s="295"/>
      <c r="G6857" s="88" t="str">
        <f t="shared" si="425"/>
        <v/>
      </c>
      <c r="H6857" s="88" t="str">
        <f t="shared" si="426"/>
        <v/>
      </c>
    </row>
    <row r="6858" spans="2:8" ht="11.25" customHeight="1" x14ac:dyDescent="0.2">
      <c r="B6858" s="147"/>
      <c r="C6858" s="68"/>
      <c r="D6858" s="293" t="str">
        <f t="shared" si="424"/>
        <v/>
      </c>
      <c r="E6858" s="91" t="str">
        <f t="shared" si="427"/>
        <v/>
      </c>
      <c r="F6858" s="295"/>
      <c r="G6858" s="88" t="str">
        <f t="shared" si="425"/>
        <v/>
      </c>
      <c r="H6858" s="88" t="str">
        <f t="shared" si="426"/>
        <v/>
      </c>
    </row>
    <row r="6859" spans="2:8" ht="11.25" customHeight="1" x14ac:dyDescent="0.2">
      <c r="B6859" s="147"/>
      <c r="C6859" s="68"/>
      <c r="D6859" s="293" t="str">
        <f t="shared" si="424"/>
        <v/>
      </c>
      <c r="E6859" s="91" t="str">
        <f t="shared" si="427"/>
        <v/>
      </c>
      <c r="F6859" s="295"/>
      <c r="G6859" s="88" t="str">
        <f t="shared" si="425"/>
        <v/>
      </c>
      <c r="H6859" s="88" t="str">
        <f t="shared" si="426"/>
        <v/>
      </c>
    </row>
    <row r="6860" spans="2:8" ht="11.25" customHeight="1" x14ac:dyDescent="0.2">
      <c r="B6860" s="147"/>
      <c r="C6860" s="68"/>
      <c r="D6860" s="293" t="str">
        <f t="shared" si="424"/>
        <v/>
      </c>
      <c r="E6860" s="91" t="str">
        <f t="shared" si="427"/>
        <v/>
      </c>
      <c r="F6860" s="295"/>
      <c r="G6860" s="88" t="str">
        <f t="shared" si="425"/>
        <v/>
      </c>
      <c r="H6860" s="88" t="str">
        <f t="shared" si="426"/>
        <v/>
      </c>
    </row>
    <row r="6861" spans="2:8" ht="11.25" customHeight="1" x14ac:dyDescent="0.2">
      <c r="B6861" s="147"/>
      <c r="C6861" s="68"/>
      <c r="D6861" s="293" t="str">
        <f t="shared" si="424"/>
        <v/>
      </c>
      <c r="E6861" s="91" t="str">
        <f t="shared" si="427"/>
        <v/>
      </c>
      <c r="F6861" s="295"/>
      <c r="G6861" s="88" t="str">
        <f t="shared" si="425"/>
        <v/>
      </c>
      <c r="H6861" s="88" t="str">
        <f t="shared" si="426"/>
        <v/>
      </c>
    </row>
    <row r="6862" spans="2:8" ht="11.25" customHeight="1" x14ac:dyDescent="0.2">
      <c r="B6862" s="147"/>
      <c r="C6862" s="68"/>
      <c r="D6862" s="293" t="str">
        <f t="shared" si="424"/>
        <v/>
      </c>
      <c r="E6862" s="91" t="str">
        <f t="shared" si="427"/>
        <v/>
      </c>
      <c r="F6862" s="295"/>
      <c r="G6862" s="88" t="str">
        <f t="shared" si="425"/>
        <v/>
      </c>
      <c r="H6862" s="88" t="str">
        <f t="shared" si="426"/>
        <v/>
      </c>
    </row>
    <row r="6863" spans="2:8" ht="11.25" customHeight="1" x14ac:dyDescent="0.2">
      <c r="B6863" s="147"/>
      <c r="C6863" s="68"/>
      <c r="D6863" s="293" t="str">
        <f t="shared" si="424"/>
        <v/>
      </c>
      <c r="E6863" s="91" t="str">
        <f t="shared" si="427"/>
        <v/>
      </c>
      <c r="F6863" s="295"/>
      <c r="G6863" s="88" t="str">
        <f t="shared" si="425"/>
        <v/>
      </c>
      <c r="H6863" s="88" t="str">
        <f t="shared" si="426"/>
        <v/>
      </c>
    </row>
    <row r="6864" spans="2:8" ht="11.25" customHeight="1" x14ac:dyDescent="0.2">
      <c r="B6864" s="147"/>
      <c r="C6864" s="68"/>
      <c r="D6864" s="293" t="str">
        <f t="shared" si="424"/>
        <v/>
      </c>
      <c r="E6864" s="91" t="str">
        <f t="shared" si="427"/>
        <v/>
      </c>
      <c r="F6864" s="295"/>
      <c r="G6864" s="88" t="str">
        <f t="shared" si="425"/>
        <v/>
      </c>
      <c r="H6864" s="88" t="str">
        <f t="shared" si="426"/>
        <v/>
      </c>
    </row>
    <row r="6865" spans="2:8" ht="11.25" customHeight="1" x14ac:dyDescent="0.2">
      <c r="B6865" s="147"/>
      <c r="C6865" s="68"/>
      <c r="D6865" s="293" t="str">
        <f t="shared" si="424"/>
        <v/>
      </c>
      <c r="E6865" s="91" t="str">
        <f t="shared" si="427"/>
        <v/>
      </c>
      <c r="F6865" s="295"/>
      <c r="G6865" s="88" t="str">
        <f t="shared" si="425"/>
        <v/>
      </c>
      <c r="H6865" s="88" t="str">
        <f t="shared" si="426"/>
        <v/>
      </c>
    </row>
    <row r="6866" spans="2:8" ht="11.25" customHeight="1" x14ac:dyDescent="0.2">
      <c r="B6866" s="147"/>
      <c r="C6866" s="68"/>
      <c r="D6866" s="293" t="str">
        <f t="shared" si="424"/>
        <v/>
      </c>
      <c r="E6866" s="91" t="str">
        <f t="shared" si="427"/>
        <v/>
      </c>
      <c r="F6866" s="295"/>
      <c r="G6866" s="88" t="str">
        <f t="shared" si="425"/>
        <v/>
      </c>
      <c r="H6866" s="88" t="str">
        <f t="shared" si="426"/>
        <v/>
      </c>
    </row>
    <row r="6867" spans="2:8" ht="11.25" customHeight="1" x14ac:dyDescent="0.2">
      <c r="B6867" s="147"/>
      <c r="C6867" s="68"/>
      <c r="D6867" s="293" t="str">
        <f t="shared" si="424"/>
        <v/>
      </c>
      <c r="E6867" s="91" t="str">
        <f t="shared" si="427"/>
        <v/>
      </c>
      <c r="F6867" s="295"/>
      <c r="G6867" s="88" t="str">
        <f t="shared" si="425"/>
        <v/>
      </c>
      <c r="H6867" s="88" t="str">
        <f t="shared" si="426"/>
        <v/>
      </c>
    </row>
    <row r="6868" spans="2:8" ht="11.25" customHeight="1" x14ac:dyDescent="0.2">
      <c r="B6868" s="147"/>
      <c r="C6868" s="68"/>
      <c r="D6868" s="293" t="str">
        <f t="shared" si="424"/>
        <v/>
      </c>
      <c r="E6868" s="91" t="str">
        <f t="shared" si="427"/>
        <v/>
      </c>
      <c r="F6868" s="295"/>
      <c r="G6868" s="88" t="str">
        <f t="shared" si="425"/>
        <v/>
      </c>
      <c r="H6868" s="88" t="str">
        <f t="shared" si="426"/>
        <v/>
      </c>
    </row>
    <row r="6869" spans="2:8" ht="11.25" customHeight="1" x14ac:dyDescent="0.2">
      <c r="B6869" s="147"/>
      <c r="C6869" s="68"/>
      <c r="D6869" s="293" t="str">
        <f t="shared" si="424"/>
        <v/>
      </c>
      <c r="E6869" s="91" t="str">
        <f t="shared" si="427"/>
        <v/>
      </c>
      <c r="F6869" s="295"/>
      <c r="G6869" s="88" t="str">
        <f t="shared" si="425"/>
        <v/>
      </c>
      <c r="H6869" s="88" t="str">
        <f t="shared" si="426"/>
        <v/>
      </c>
    </row>
    <row r="6870" spans="2:8" ht="11.25" customHeight="1" x14ac:dyDescent="0.2">
      <c r="B6870" s="147"/>
      <c r="C6870" s="68"/>
      <c r="D6870" s="293" t="str">
        <f t="shared" si="424"/>
        <v/>
      </c>
      <c r="E6870" s="91" t="str">
        <f t="shared" si="427"/>
        <v/>
      </c>
      <c r="F6870" s="295"/>
      <c r="G6870" s="88" t="str">
        <f t="shared" si="425"/>
        <v/>
      </c>
      <c r="H6870" s="88" t="str">
        <f t="shared" si="426"/>
        <v/>
      </c>
    </row>
    <row r="6871" spans="2:8" ht="11.25" customHeight="1" x14ac:dyDescent="0.2">
      <c r="B6871" s="147"/>
      <c r="C6871" s="68"/>
      <c r="D6871" s="293" t="str">
        <f t="shared" si="424"/>
        <v/>
      </c>
      <c r="E6871" s="91" t="str">
        <f t="shared" si="427"/>
        <v/>
      </c>
      <c r="F6871" s="295"/>
      <c r="G6871" s="88" t="str">
        <f t="shared" si="425"/>
        <v/>
      </c>
      <c r="H6871" s="88" t="str">
        <f t="shared" si="426"/>
        <v/>
      </c>
    </row>
    <row r="6872" spans="2:8" ht="11.25" customHeight="1" x14ac:dyDescent="0.2">
      <c r="B6872" s="147"/>
      <c r="C6872" s="68"/>
      <c r="D6872" s="293" t="str">
        <f t="shared" ref="D6872:D6935" si="428">IF($B6872="","","SP_LASTSALEPRICE")</f>
        <v/>
      </c>
      <c r="E6872" s="91" t="str">
        <f t="shared" si="427"/>
        <v/>
      </c>
      <c r="F6872" s="295"/>
      <c r="G6872" s="88" t="str">
        <f t="shared" ref="G6872:G6935" si="429">IF(OR($C6872="",$C6873=""),"",IFERROR((C6872/C6873-1)*100,0))</f>
        <v/>
      </c>
      <c r="H6872" s="88" t="str">
        <f t="shared" ref="H6872:H6935" si="430">IF(OR($F6872="",$F6873=""),"",IFERROR((F6872/F6873-1)*100,0))</f>
        <v/>
      </c>
    </row>
    <row r="6873" spans="2:8" ht="11.25" customHeight="1" x14ac:dyDescent="0.2">
      <c r="B6873" s="147"/>
      <c r="C6873" s="68"/>
      <c r="D6873" s="293" t="str">
        <f t="shared" si="428"/>
        <v/>
      </c>
      <c r="E6873" s="91" t="str">
        <f t="shared" ref="E6873:E6936" si="431">IF($B6873="","",IF(WEEKDAY($B6873,11)=6,$B6873-1,IF(WEEKDAY($B6873,11)=7,$B6873-2,$B6873)))</f>
        <v/>
      </c>
      <c r="F6873" s="295"/>
      <c r="G6873" s="88" t="str">
        <f t="shared" si="429"/>
        <v/>
      </c>
      <c r="H6873" s="88" t="str">
        <f t="shared" si="430"/>
        <v/>
      </c>
    </row>
    <row r="6874" spans="2:8" ht="11.25" customHeight="1" x14ac:dyDescent="0.2">
      <c r="B6874" s="147"/>
      <c r="C6874" s="68"/>
      <c r="D6874" s="293" t="str">
        <f t="shared" si="428"/>
        <v/>
      </c>
      <c r="E6874" s="91" t="str">
        <f t="shared" si="431"/>
        <v/>
      </c>
      <c r="F6874" s="295"/>
      <c r="G6874" s="88" t="str">
        <f t="shared" si="429"/>
        <v/>
      </c>
      <c r="H6874" s="88" t="str">
        <f t="shared" si="430"/>
        <v/>
      </c>
    </row>
    <row r="6875" spans="2:8" ht="11.25" customHeight="1" x14ac:dyDescent="0.2">
      <c r="B6875" s="147"/>
      <c r="C6875" s="68"/>
      <c r="D6875" s="293" t="str">
        <f t="shared" si="428"/>
        <v/>
      </c>
      <c r="E6875" s="91" t="str">
        <f t="shared" si="431"/>
        <v/>
      </c>
      <c r="F6875" s="295"/>
      <c r="G6875" s="88" t="str">
        <f t="shared" si="429"/>
        <v/>
      </c>
      <c r="H6875" s="88" t="str">
        <f t="shared" si="430"/>
        <v/>
      </c>
    </row>
    <row r="6876" spans="2:8" ht="11.25" customHeight="1" x14ac:dyDescent="0.2">
      <c r="B6876" s="147"/>
      <c r="C6876" s="68"/>
      <c r="D6876" s="293" t="str">
        <f t="shared" si="428"/>
        <v/>
      </c>
      <c r="E6876" s="91" t="str">
        <f t="shared" si="431"/>
        <v/>
      </c>
      <c r="F6876" s="295"/>
      <c r="G6876" s="88" t="str">
        <f t="shared" si="429"/>
        <v/>
      </c>
      <c r="H6876" s="88" t="str">
        <f t="shared" si="430"/>
        <v/>
      </c>
    </row>
    <row r="6877" spans="2:8" ht="11.25" customHeight="1" x14ac:dyDescent="0.2">
      <c r="B6877" s="147"/>
      <c r="C6877" s="68"/>
      <c r="D6877" s="293" t="str">
        <f t="shared" si="428"/>
        <v/>
      </c>
      <c r="E6877" s="91" t="str">
        <f t="shared" si="431"/>
        <v/>
      </c>
      <c r="F6877" s="295"/>
      <c r="G6877" s="88" t="str">
        <f t="shared" si="429"/>
        <v/>
      </c>
      <c r="H6877" s="88" t="str">
        <f t="shared" si="430"/>
        <v/>
      </c>
    </row>
    <row r="6878" spans="2:8" ht="11.25" customHeight="1" x14ac:dyDescent="0.2">
      <c r="B6878" s="147"/>
      <c r="C6878" s="68"/>
      <c r="D6878" s="293" t="str">
        <f t="shared" si="428"/>
        <v/>
      </c>
      <c r="E6878" s="91" t="str">
        <f t="shared" si="431"/>
        <v/>
      </c>
      <c r="F6878" s="295"/>
      <c r="G6878" s="88" t="str">
        <f t="shared" si="429"/>
        <v/>
      </c>
      <c r="H6878" s="88" t="str">
        <f t="shared" si="430"/>
        <v/>
      </c>
    </row>
    <row r="6879" spans="2:8" ht="11.25" customHeight="1" x14ac:dyDescent="0.2">
      <c r="B6879" s="147"/>
      <c r="C6879" s="68"/>
      <c r="D6879" s="293" t="str">
        <f t="shared" si="428"/>
        <v/>
      </c>
      <c r="E6879" s="91" t="str">
        <f t="shared" si="431"/>
        <v/>
      </c>
      <c r="F6879" s="295"/>
      <c r="G6879" s="88" t="str">
        <f t="shared" si="429"/>
        <v/>
      </c>
      <c r="H6879" s="88" t="str">
        <f t="shared" si="430"/>
        <v/>
      </c>
    </row>
    <row r="6880" spans="2:8" ht="11.25" customHeight="1" x14ac:dyDescent="0.2">
      <c r="B6880" s="147"/>
      <c r="C6880" s="68"/>
      <c r="D6880" s="293" t="str">
        <f t="shared" si="428"/>
        <v/>
      </c>
      <c r="E6880" s="91" t="str">
        <f t="shared" si="431"/>
        <v/>
      </c>
      <c r="F6880" s="295"/>
      <c r="G6880" s="88" t="str">
        <f t="shared" si="429"/>
        <v/>
      </c>
      <c r="H6880" s="88" t="str">
        <f t="shared" si="430"/>
        <v/>
      </c>
    </row>
    <row r="6881" spans="2:8" ht="11.25" customHeight="1" x14ac:dyDescent="0.2">
      <c r="B6881" s="147"/>
      <c r="C6881" s="68"/>
      <c r="D6881" s="293" t="str">
        <f t="shared" si="428"/>
        <v/>
      </c>
      <c r="E6881" s="91" t="str">
        <f t="shared" si="431"/>
        <v/>
      </c>
      <c r="F6881" s="295"/>
      <c r="G6881" s="88" t="str">
        <f t="shared" si="429"/>
        <v/>
      </c>
      <c r="H6881" s="88" t="str">
        <f t="shared" si="430"/>
        <v/>
      </c>
    </row>
    <row r="6882" spans="2:8" ht="11.25" customHeight="1" x14ac:dyDescent="0.2">
      <c r="B6882" s="147"/>
      <c r="C6882" s="68"/>
      <c r="D6882" s="293" t="str">
        <f t="shared" si="428"/>
        <v/>
      </c>
      <c r="E6882" s="91" t="str">
        <f t="shared" si="431"/>
        <v/>
      </c>
      <c r="F6882" s="295"/>
      <c r="G6882" s="88" t="str">
        <f t="shared" si="429"/>
        <v/>
      </c>
      <c r="H6882" s="88" t="str">
        <f t="shared" si="430"/>
        <v/>
      </c>
    </row>
    <row r="6883" spans="2:8" ht="11.25" customHeight="1" x14ac:dyDescent="0.2">
      <c r="B6883" s="147"/>
      <c r="C6883" s="68"/>
      <c r="D6883" s="293" t="str">
        <f t="shared" si="428"/>
        <v/>
      </c>
      <c r="E6883" s="91" t="str">
        <f t="shared" si="431"/>
        <v/>
      </c>
      <c r="F6883" s="295"/>
      <c r="G6883" s="88" t="str">
        <f t="shared" si="429"/>
        <v/>
      </c>
      <c r="H6883" s="88" t="str">
        <f t="shared" si="430"/>
        <v/>
      </c>
    </row>
    <row r="6884" spans="2:8" ht="11.25" customHeight="1" x14ac:dyDescent="0.2">
      <c r="B6884" s="147"/>
      <c r="C6884" s="68"/>
      <c r="D6884" s="293" t="str">
        <f t="shared" si="428"/>
        <v/>
      </c>
      <c r="E6884" s="91" t="str">
        <f t="shared" si="431"/>
        <v/>
      </c>
      <c r="F6884" s="295"/>
      <c r="G6884" s="88" t="str">
        <f t="shared" si="429"/>
        <v/>
      </c>
      <c r="H6884" s="88" t="str">
        <f t="shared" si="430"/>
        <v/>
      </c>
    </row>
    <row r="6885" spans="2:8" ht="11.25" customHeight="1" x14ac:dyDescent="0.2">
      <c r="B6885" s="147"/>
      <c r="C6885" s="68"/>
      <c r="D6885" s="293" t="str">
        <f t="shared" si="428"/>
        <v/>
      </c>
      <c r="E6885" s="91" t="str">
        <f t="shared" si="431"/>
        <v/>
      </c>
      <c r="F6885" s="295"/>
      <c r="G6885" s="88" t="str">
        <f t="shared" si="429"/>
        <v/>
      </c>
      <c r="H6885" s="88" t="str">
        <f t="shared" si="430"/>
        <v/>
      </c>
    </row>
    <row r="6886" spans="2:8" ht="11.25" customHeight="1" x14ac:dyDescent="0.2">
      <c r="B6886" s="147"/>
      <c r="C6886" s="68"/>
      <c r="D6886" s="293" t="str">
        <f t="shared" si="428"/>
        <v/>
      </c>
      <c r="E6886" s="91" t="str">
        <f t="shared" si="431"/>
        <v/>
      </c>
      <c r="F6886" s="295"/>
      <c r="G6886" s="88" t="str">
        <f t="shared" si="429"/>
        <v/>
      </c>
      <c r="H6886" s="88" t="str">
        <f t="shared" si="430"/>
        <v/>
      </c>
    </row>
    <row r="6887" spans="2:8" ht="11.25" customHeight="1" x14ac:dyDescent="0.2">
      <c r="B6887" s="147"/>
      <c r="C6887" s="68"/>
      <c r="D6887" s="293" t="str">
        <f t="shared" si="428"/>
        <v/>
      </c>
      <c r="E6887" s="91" t="str">
        <f t="shared" si="431"/>
        <v/>
      </c>
      <c r="F6887" s="295"/>
      <c r="G6887" s="88" t="str">
        <f t="shared" si="429"/>
        <v/>
      </c>
      <c r="H6887" s="88" t="str">
        <f t="shared" si="430"/>
        <v/>
      </c>
    </row>
    <row r="6888" spans="2:8" ht="11.25" customHeight="1" x14ac:dyDescent="0.2">
      <c r="B6888" s="147"/>
      <c r="C6888" s="68"/>
      <c r="D6888" s="293" t="str">
        <f t="shared" si="428"/>
        <v/>
      </c>
      <c r="E6888" s="91" t="str">
        <f t="shared" si="431"/>
        <v/>
      </c>
      <c r="F6888" s="295"/>
      <c r="G6888" s="88" t="str">
        <f t="shared" si="429"/>
        <v/>
      </c>
      <c r="H6888" s="88" t="str">
        <f t="shared" si="430"/>
        <v/>
      </c>
    </row>
    <row r="6889" spans="2:8" ht="11.25" customHeight="1" x14ac:dyDescent="0.2">
      <c r="B6889" s="147"/>
      <c r="C6889" s="68"/>
      <c r="D6889" s="293" t="str">
        <f t="shared" si="428"/>
        <v/>
      </c>
      <c r="E6889" s="91" t="str">
        <f t="shared" si="431"/>
        <v/>
      </c>
      <c r="F6889" s="295"/>
      <c r="G6889" s="88" t="str">
        <f t="shared" si="429"/>
        <v/>
      </c>
      <c r="H6889" s="88" t="str">
        <f t="shared" si="430"/>
        <v/>
      </c>
    </row>
    <row r="6890" spans="2:8" ht="11.25" customHeight="1" x14ac:dyDescent="0.2">
      <c r="B6890" s="147"/>
      <c r="C6890" s="68"/>
      <c r="D6890" s="293" t="str">
        <f t="shared" si="428"/>
        <v/>
      </c>
      <c r="E6890" s="91" t="str">
        <f t="shared" si="431"/>
        <v/>
      </c>
      <c r="F6890" s="295"/>
      <c r="G6890" s="88" t="str">
        <f t="shared" si="429"/>
        <v/>
      </c>
      <c r="H6890" s="88" t="str">
        <f t="shared" si="430"/>
        <v/>
      </c>
    </row>
    <row r="6891" spans="2:8" ht="11.25" customHeight="1" x14ac:dyDescent="0.2">
      <c r="B6891" s="147"/>
      <c r="C6891" s="68"/>
      <c r="D6891" s="293" t="str">
        <f t="shared" si="428"/>
        <v/>
      </c>
      <c r="E6891" s="91" t="str">
        <f t="shared" si="431"/>
        <v/>
      </c>
      <c r="F6891" s="295"/>
      <c r="G6891" s="88" t="str">
        <f t="shared" si="429"/>
        <v/>
      </c>
      <c r="H6891" s="88" t="str">
        <f t="shared" si="430"/>
        <v/>
      </c>
    </row>
    <row r="6892" spans="2:8" ht="11.25" customHeight="1" x14ac:dyDescent="0.2">
      <c r="B6892" s="147"/>
      <c r="C6892" s="68"/>
      <c r="D6892" s="293" t="str">
        <f t="shared" si="428"/>
        <v/>
      </c>
      <c r="E6892" s="91" t="str">
        <f t="shared" si="431"/>
        <v/>
      </c>
      <c r="F6892" s="295"/>
      <c r="G6892" s="88" t="str">
        <f t="shared" si="429"/>
        <v/>
      </c>
      <c r="H6892" s="88" t="str">
        <f t="shared" si="430"/>
        <v/>
      </c>
    </row>
    <row r="6893" spans="2:8" ht="11.25" customHeight="1" x14ac:dyDescent="0.2">
      <c r="B6893" s="147"/>
      <c r="C6893" s="68"/>
      <c r="D6893" s="293" t="str">
        <f t="shared" si="428"/>
        <v/>
      </c>
      <c r="E6893" s="91" t="str">
        <f t="shared" si="431"/>
        <v/>
      </c>
      <c r="F6893" s="295"/>
      <c r="G6893" s="88" t="str">
        <f t="shared" si="429"/>
        <v/>
      </c>
      <c r="H6893" s="88" t="str">
        <f t="shared" si="430"/>
        <v/>
      </c>
    </row>
    <row r="6894" spans="2:8" ht="11.25" customHeight="1" x14ac:dyDescent="0.2">
      <c r="B6894" s="147"/>
      <c r="C6894" s="68"/>
      <c r="D6894" s="293" t="str">
        <f t="shared" si="428"/>
        <v/>
      </c>
      <c r="E6894" s="91" t="str">
        <f t="shared" si="431"/>
        <v/>
      </c>
      <c r="F6894" s="295"/>
      <c r="G6894" s="88" t="str">
        <f t="shared" si="429"/>
        <v/>
      </c>
      <c r="H6894" s="88" t="str">
        <f t="shared" si="430"/>
        <v/>
      </c>
    </row>
    <row r="6895" spans="2:8" ht="11.25" customHeight="1" x14ac:dyDescent="0.2">
      <c r="B6895" s="147"/>
      <c r="C6895" s="68"/>
      <c r="D6895" s="293" t="str">
        <f t="shared" si="428"/>
        <v/>
      </c>
      <c r="E6895" s="91" t="str">
        <f t="shared" si="431"/>
        <v/>
      </c>
      <c r="F6895" s="295"/>
      <c r="G6895" s="88" t="str">
        <f t="shared" si="429"/>
        <v/>
      </c>
      <c r="H6895" s="88" t="str">
        <f t="shared" si="430"/>
        <v/>
      </c>
    </row>
    <row r="6896" spans="2:8" ht="11.25" customHeight="1" x14ac:dyDescent="0.2">
      <c r="B6896" s="147"/>
      <c r="C6896" s="68"/>
      <c r="D6896" s="293" t="str">
        <f t="shared" si="428"/>
        <v/>
      </c>
      <c r="E6896" s="91" t="str">
        <f t="shared" si="431"/>
        <v/>
      </c>
      <c r="F6896" s="295"/>
      <c r="G6896" s="88" t="str">
        <f t="shared" si="429"/>
        <v/>
      </c>
      <c r="H6896" s="88" t="str">
        <f t="shared" si="430"/>
        <v/>
      </c>
    </row>
    <row r="6897" spans="2:8" ht="11.25" customHeight="1" x14ac:dyDescent="0.2">
      <c r="B6897" s="147"/>
      <c r="C6897" s="68"/>
      <c r="D6897" s="293" t="str">
        <f t="shared" si="428"/>
        <v/>
      </c>
      <c r="E6897" s="91" t="str">
        <f t="shared" si="431"/>
        <v/>
      </c>
      <c r="F6897" s="295"/>
      <c r="G6897" s="88" t="str">
        <f t="shared" si="429"/>
        <v/>
      </c>
      <c r="H6897" s="88" t="str">
        <f t="shared" si="430"/>
        <v/>
      </c>
    </row>
    <row r="6898" spans="2:8" ht="11.25" customHeight="1" x14ac:dyDescent="0.2">
      <c r="B6898" s="147"/>
      <c r="C6898" s="68"/>
      <c r="D6898" s="293" t="str">
        <f t="shared" si="428"/>
        <v/>
      </c>
      <c r="E6898" s="91" t="str">
        <f t="shared" si="431"/>
        <v/>
      </c>
      <c r="F6898" s="295"/>
      <c r="G6898" s="88" t="str">
        <f t="shared" si="429"/>
        <v/>
      </c>
      <c r="H6898" s="88" t="str">
        <f t="shared" si="430"/>
        <v/>
      </c>
    </row>
    <row r="6899" spans="2:8" ht="11.25" customHeight="1" x14ac:dyDescent="0.2">
      <c r="B6899" s="147"/>
      <c r="C6899" s="68"/>
      <c r="D6899" s="293" t="str">
        <f t="shared" si="428"/>
        <v/>
      </c>
      <c r="E6899" s="91" t="str">
        <f t="shared" si="431"/>
        <v/>
      </c>
      <c r="F6899" s="295"/>
      <c r="G6899" s="88" t="str">
        <f t="shared" si="429"/>
        <v/>
      </c>
      <c r="H6899" s="88" t="str">
        <f t="shared" si="430"/>
        <v/>
      </c>
    </row>
    <row r="6900" spans="2:8" ht="11.25" customHeight="1" x14ac:dyDescent="0.2">
      <c r="B6900" s="147"/>
      <c r="C6900" s="68"/>
      <c r="D6900" s="293" t="str">
        <f t="shared" si="428"/>
        <v/>
      </c>
      <c r="E6900" s="91" t="str">
        <f t="shared" si="431"/>
        <v/>
      </c>
      <c r="F6900" s="295"/>
      <c r="G6900" s="88" t="str">
        <f t="shared" si="429"/>
        <v/>
      </c>
      <c r="H6900" s="88" t="str">
        <f t="shared" si="430"/>
        <v/>
      </c>
    </row>
    <row r="6901" spans="2:8" ht="11.25" customHeight="1" x14ac:dyDescent="0.2">
      <c r="B6901" s="147"/>
      <c r="C6901" s="68"/>
      <c r="D6901" s="293" t="str">
        <f t="shared" si="428"/>
        <v/>
      </c>
      <c r="E6901" s="91" t="str">
        <f t="shared" si="431"/>
        <v/>
      </c>
      <c r="F6901" s="295"/>
      <c r="G6901" s="88" t="str">
        <f t="shared" si="429"/>
        <v/>
      </c>
      <c r="H6901" s="88" t="str">
        <f t="shared" si="430"/>
        <v/>
      </c>
    </row>
    <row r="6902" spans="2:8" ht="11.25" customHeight="1" x14ac:dyDescent="0.2">
      <c r="B6902" s="147"/>
      <c r="C6902" s="68"/>
      <c r="D6902" s="293" t="str">
        <f t="shared" si="428"/>
        <v/>
      </c>
      <c r="E6902" s="91" t="str">
        <f t="shared" si="431"/>
        <v/>
      </c>
      <c r="F6902" s="295"/>
      <c r="G6902" s="88" t="str">
        <f t="shared" si="429"/>
        <v/>
      </c>
      <c r="H6902" s="88" t="str">
        <f t="shared" si="430"/>
        <v/>
      </c>
    </row>
    <row r="6903" spans="2:8" ht="11.25" customHeight="1" x14ac:dyDescent="0.2">
      <c r="B6903" s="147"/>
      <c r="C6903" s="68"/>
      <c r="D6903" s="293" t="str">
        <f t="shared" si="428"/>
        <v/>
      </c>
      <c r="E6903" s="91" t="str">
        <f t="shared" si="431"/>
        <v/>
      </c>
      <c r="F6903" s="295"/>
      <c r="G6903" s="88" t="str">
        <f t="shared" si="429"/>
        <v/>
      </c>
      <c r="H6903" s="88" t="str">
        <f t="shared" si="430"/>
        <v/>
      </c>
    </row>
    <row r="6904" spans="2:8" ht="11.25" customHeight="1" x14ac:dyDescent="0.2">
      <c r="B6904" s="147"/>
      <c r="C6904" s="68"/>
      <c r="D6904" s="293" t="str">
        <f t="shared" si="428"/>
        <v/>
      </c>
      <c r="E6904" s="91" t="str">
        <f t="shared" si="431"/>
        <v/>
      </c>
      <c r="F6904" s="295"/>
      <c r="G6904" s="88" t="str">
        <f t="shared" si="429"/>
        <v/>
      </c>
      <c r="H6904" s="88" t="str">
        <f t="shared" si="430"/>
        <v/>
      </c>
    </row>
    <row r="6905" spans="2:8" ht="11.25" customHeight="1" x14ac:dyDescent="0.2">
      <c r="B6905" s="147"/>
      <c r="C6905" s="68"/>
      <c r="D6905" s="293" t="str">
        <f t="shared" si="428"/>
        <v/>
      </c>
      <c r="E6905" s="91" t="str">
        <f t="shared" si="431"/>
        <v/>
      </c>
      <c r="F6905" s="295"/>
      <c r="G6905" s="88" t="str">
        <f t="shared" si="429"/>
        <v/>
      </c>
      <c r="H6905" s="88" t="str">
        <f t="shared" si="430"/>
        <v/>
      </c>
    </row>
    <row r="6906" spans="2:8" ht="11.25" customHeight="1" x14ac:dyDescent="0.2">
      <c r="B6906" s="147"/>
      <c r="C6906" s="68"/>
      <c r="D6906" s="293" t="str">
        <f t="shared" si="428"/>
        <v/>
      </c>
      <c r="E6906" s="91" t="str">
        <f t="shared" si="431"/>
        <v/>
      </c>
      <c r="F6906" s="295"/>
      <c r="G6906" s="88" t="str">
        <f t="shared" si="429"/>
        <v/>
      </c>
      <c r="H6906" s="88" t="str">
        <f t="shared" si="430"/>
        <v/>
      </c>
    </row>
    <row r="6907" spans="2:8" ht="11.25" customHeight="1" x14ac:dyDescent="0.2">
      <c r="B6907" s="147"/>
      <c r="C6907" s="68"/>
      <c r="D6907" s="293" t="str">
        <f t="shared" si="428"/>
        <v/>
      </c>
      <c r="E6907" s="91" t="str">
        <f t="shared" si="431"/>
        <v/>
      </c>
      <c r="F6907" s="295"/>
      <c r="G6907" s="88" t="str">
        <f t="shared" si="429"/>
        <v/>
      </c>
      <c r="H6907" s="88" t="str">
        <f t="shared" si="430"/>
        <v/>
      </c>
    </row>
    <row r="6908" spans="2:8" ht="11.25" customHeight="1" x14ac:dyDescent="0.2">
      <c r="B6908" s="147"/>
      <c r="C6908" s="68"/>
      <c r="D6908" s="293" t="str">
        <f t="shared" si="428"/>
        <v/>
      </c>
      <c r="E6908" s="91" t="str">
        <f t="shared" si="431"/>
        <v/>
      </c>
      <c r="F6908" s="295"/>
      <c r="G6908" s="88" t="str">
        <f t="shared" si="429"/>
        <v/>
      </c>
      <c r="H6908" s="88" t="str">
        <f t="shared" si="430"/>
        <v/>
      </c>
    </row>
    <row r="6909" spans="2:8" ht="11.25" customHeight="1" x14ac:dyDescent="0.2">
      <c r="B6909" s="147"/>
      <c r="C6909" s="68"/>
      <c r="D6909" s="293" t="str">
        <f t="shared" si="428"/>
        <v/>
      </c>
      <c r="E6909" s="91" t="str">
        <f t="shared" si="431"/>
        <v/>
      </c>
      <c r="F6909" s="295"/>
      <c r="G6909" s="88" t="str">
        <f t="shared" si="429"/>
        <v/>
      </c>
      <c r="H6909" s="88" t="str">
        <f t="shared" si="430"/>
        <v/>
      </c>
    </row>
    <row r="6910" spans="2:8" ht="11.25" customHeight="1" x14ac:dyDescent="0.2">
      <c r="B6910" s="147"/>
      <c r="C6910" s="68"/>
      <c r="D6910" s="293" t="str">
        <f t="shared" si="428"/>
        <v/>
      </c>
      <c r="E6910" s="91" t="str">
        <f t="shared" si="431"/>
        <v/>
      </c>
      <c r="F6910" s="295"/>
      <c r="G6910" s="88" t="str">
        <f t="shared" si="429"/>
        <v/>
      </c>
      <c r="H6910" s="88" t="str">
        <f t="shared" si="430"/>
        <v/>
      </c>
    </row>
    <row r="6911" spans="2:8" ht="11.25" customHeight="1" x14ac:dyDescent="0.2">
      <c r="B6911" s="147"/>
      <c r="C6911" s="68"/>
      <c r="D6911" s="293" t="str">
        <f t="shared" si="428"/>
        <v/>
      </c>
      <c r="E6911" s="91" t="str">
        <f t="shared" si="431"/>
        <v/>
      </c>
      <c r="F6911" s="295"/>
      <c r="G6911" s="88" t="str">
        <f t="shared" si="429"/>
        <v/>
      </c>
      <c r="H6911" s="88" t="str">
        <f t="shared" si="430"/>
        <v/>
      </c>
    </row>
    <row r="6912" spans="2:8" ht="11.25" customHeight="1" x14ac:dyDescent="0.2">
      <c r="B6912" s="147"/>
      <c r="C6912" s="68"/>
      <c r="D6912" s="293" t="str">
        <f t="shared" si="428"/>
        <v/>
      </c>
      <c r="E6912" s="91" t="str">
        <f t="shared" si="431"/>
        <v/>
      </c>
      <c r="F6912" s="295"/>
      <c r="G6912" s="88" t="str">
        <f t="shared" si="429"/>
        <v/>
      </c>
      <c r="H6912" s="88" t="str">
        <f t="shared" si="430"/>
        <v/>
      </c>
    </row>
    <row r="6913" spans="2:8" ht="11.25" customHeight="1" x14ac:dyDescent="0.2">
      <c r="B6913" s="147"/>
      <c r="C6913" s="68"/>
      <c r="D6913" s="293" t="str">
        <f t="shared" si="428"/>
        <v/>
      </c>
      <c r="E6913" s="91" t="str">
        <f t="shared" si="431"/>
        <v/>
      </c>
      <c r="F6913" s="295"/>
      <c r="G6913" s="88" t="str">
        <f t="shared" si="429"/>
        <v/>
      </c>
      <c r="H6913" s="88" t="str">
        <f t="shared" si="430"/>
        <v/>
      </c>
    </row>
    <row r="6914" spans="2:8" ht="11.25" customHeight="1" x14ac:dyDescent="0.2">
      <c r="B6914" s="147"/>
      <c r="C6914" s="68"/>
      <c r="D6914" s="293" t="str">
        <f t="shared" si="428"/>
        <v/>
      </c>
      <c r="E6914" s="91" t="str">
        <f t="shared" si="431"/>
        <v/>
      </c>
      <c r="F6914" s="295"/>
      <c r="G6914" s="88" t="str">
        <f t="shared" si="429"/>
        <v/>
      </c>
      <c r="H6914" s="88" t="str">
        <f t="shared" si="430"/>
        <v/>
      </c>
    </row>
    <row r="6915" spans="2:8" ht="11.25" customHeight="1" x14ac:dyDescent="0.2">
      <c r="B6915" s="147"/>
      <c r="C6915" s="68"/>
      <c r="D6915" s="293" t="str">
        <f t="shared" si="428"/>
        <v/>
      </c>
      <c r="E6915" s="91" t="str">
        <f t="shared" si="431"/>
        <v/>
      </c>
      <c r="F6915" s="295"/>
      <c r="G6915" s="88" t="str">
        <f t="shared" si="429"/>
        <v/>
      </c>
      <c r="H6915" s="88" t="str">
        <f t="shared" si="430"/>
        <v/>
      </c>
    </row>
    <row r="6916" spans="2:8" ht="11.25" customHeight="1" x14ac:dyDescent="0.2">
      <c r="B6916" s="147"/>
      <c r="C6916" s="68"/>
      <c r="D6916" s="293" t="str">
        <f t="shared" si="428"/>
        <v/>
      </c>
      <c r="E6916" s="91" t="str">
        <f t="shared" si="431"/>
        <v/>
      </c>
      <c r="F6916" s="295"/>
      <c r="G6916" s="88" t="str">
        <f t="shared" si="429"/>
        <v/>
      </c>
      <c r="H6916" s="88" t="str">
        <f t="shared" si="430"/>
        <v/>
      </c>
    </row>
    <row r="6917" spans="2:8" ht="11.25" customHeight="1" x14ac:dyDescent="0.2">
      <c r="B6917" s="147"/>
      <c r="C6917" s="68"/>
      <c r="D6917" s="293" t="str">
        <f t="shared" si="428"/>
        <v/>
      </c>
      <c r="E6917" s="91" t="str">
        <f t="shared" si="431"/>
        <v/>
      </c>
      <c r="F6917" s="295"/>
      <c r="G6917" s="88" t="str">
        <f t="shared" si="429"/>
        <v/>
      </c>
      <c r="H6917" s="88" t="str">
        <f t="shared" si="430"/>
        <v/>
      </c>
    </row>
    <row r="6918" spans="2:8" ht="11.25" customHeight="1" x14ac:dyDescent="0.2">
      <c r="B6918" s="147"/>
      <c r="C6918" s="68"/>
      <c r="D6918" s="293" t="str">
        <f t="shared" si="428"/>
        <v/>
      </c>
      <c r="E6918" s="91" t="str">
        <f t="shared" si="431"/>
        <v/>
      </c>
      <c r="F6918" s="295"/>
      <c r="G6918" s="88" t="str">
        <f t="shared" si="429"/>
        <v/>
      </c>
      <c r="H6918" s="88" t="str">
        <f t="shared" si="430"/>
        <v/>
      </c>
    </row>
    <row r="6919" spans="2:8" ht="11.25" customHeight="1" x14ac:dyDescent="0.2">
      <c r="B6919" s="147"/>
      <c r="C6919" s="68"/>
      <c r="D6919" s="293" t="str">
        <f t="shared" si="428"/>
        <v/>
      </c>
      <c r="E6919" s="91" t="str">
        <f t="shared" si="431"/>
        <v/>
      </c>
      <c r="F6919" s="295"/>
      <c r="G6919" s="88" t="str">
        <f t="shared" si="429"/>
        <v/>
      </c>
      <c r="H6919" s="88" t="str">
        <f t="shared" si="430"/>
        <v/>
      </c>
    </row>
    <row r="6920" spans="2:8" ht="11.25" customHeight="1" x14ac:dyDescent="0.2">
      <c r="B6920" s="147"/>
      <c r="C6920" s="68"/>
      <c r="D6920" s="293" t="str">
        <f t="shared" si="428"/>
        <v/>
      </c>
      <c r="E6920" s="91" t="str">
        <f t="shared" si="431"/>
        <v/>
      </c>
      <c r="F6920" s="295"/>
      <c r="G6920" s="88" t="str">
        <f t="shared" si="429"/>
        <v/>
      </c>
      <c r="H6920" s="88" t="str">
        <f t="shared" si="430"/>
        <v/>
      </c>
    </row>
    <row r="6921" spans="2:8" ht="11.25" customHeight="1" x14ac:dyDescent="0.2">
      <c r="B6921" s="147"/>
      <c r="C6921" s="68"/>
      <c r="D6921" s="293" t="str">
        <f t="shared" si="428"/>
        <v/>
      </c>
      <c r="E6921" s="91" t="str">
        <f t="shared" si="431"/>
        <v/>
      </c>
      <c r="F6921" s="295"/>
      <c r="G6921" s="88" t="str">
        <f t="shared" si="429"/>
        <v/>
      </c>
      <c r="H6921" s="88" t="str">
        <f t="shared" si="430"/>
        <v/>
      </c>
    </row>
    <row r="6922" spans="2:8" ht="11.25" customHeight="1" x14ac:dyDescent="0.2">
      <c r="B6922" s="147"/>
      <c r="C6922" s="68"/>
      <c r="D6922" s="293" t="str">
        <f t="shared" si="428"/>
        <v/>
      </c>
      <c r="E6922" s="91" t="str">
        <f t="shared" si="431"/>
        <v/>
      </c>
      <c r="F6922" s="295"/>
      <c r="G6922" s="88" t="str">
        <f t="shared" si="429"/>
        <v/>
      </c>
      <c r="H6922" s="88" t="str">
        <f t="shared" si="430"/>
        <v/>
      </c>
    </row>
    <row r="6923" spans="2:8" ht="11.25" customHeight="1" x14ac:dyDescent="0.2">
      <c r="B6923" s="147"/>
      <c r="C6923" s="68"/>
      <c r="D6923" s="293" t="str">
        <f t="shared" si="428"/>
        <v/>
      </c>
      <c r="E6923" s="91" t="str">
        <f t="shared" si="431"/>
        <v/>
      </c>
      <c r="F6923" s="295"/>
      <c r="G6923" s="88" t="str">
        <f t="shared" si="429"/>
        <v/>
      </c>
      <c r="H6923" s="88" t="str">
        <f t="shared" si="430"/>
        <v/>
      </c>
    </row>
    <row r="6924" spans="2:8" ht="11.25" customHeight="1" x14ac:dyDescent="0.2">
      <c r="B6924" s="147"/>
      <c r="C6924" s="68"/>
      <c r="D6924" s="293" t="str">
        <f t="shared" si="428"/>
        <v/>
      </c>
      <c r="E6924" s="91" t="str">
        <f t="shared" si="431"/>
        <v/>
      </c>
      <c r="F6924" s="295"/>
      <c r="G6924" s="88" t="str">
        <f t="shared" si="429"/>
        <v/>
      </c>
      <c r="H6924" s="88" t="str">
        <f t="shared" si="430"/>
        <v/>
      </c>
    </row>
    <row r="6925" spans="2:8" ht="11.25" customHeight="1" x14ac:dyDescent="0.2">
      <c r="B6925" s="147"/>
      <c r="C6925" s="68"/>
      <c r="D6925" s="293" t="str">
        <f t="shared" si="428"/>
        <v/>
      </c>
      <c r="E6925" s="91" t="str">
        <f t="shared" si="431"/>
        <v/>
      </c>
      <c r="F6925" s="295"/>
      <c r="G6925" s="88" t="str">
        <f t="shared" si="429"/>
        <v/>
      </c>
      <c r="H6925" s="88" t="str">
        <f t="shared" si="430"/>
        <v/>
      </c>
    </row>
    <row r="6926" spans="2:8" ht="11.25" customHeight="1" x14ac:dyDescent="0.2">
      <c r="B6926" s="147"/>
      <c r="C6926" s="68"/>
      <c r="D6926" s="293" t="str">
        <f t="shared" si="428"/>
        <v/>
      </c>
      <c r="E6926" s="91" t="str">
        <f t="shared" si="431"/>
        <v/>
      </c>
      <c r="F6926" s="295"/>
      <c r="G6926" s="88" t="str">
        <f t="shared" si="429"/>
        <v/>
      </c>
      <c r="H6926" s="88" t="str">
        <f t="shared" si="430"/>
        <v/>
      </c>
    </row>
    <row r="6927" spans="2:8" ht="11.25" customHeight="1" x14ac:dyDescent="0.2">
      <c r="B6927" s="147"/>
      <c r="C6927" s="68"/>
      <c r="D6927" s="293" t="str">
        <f t="shared" si="428"/>
        <v/>
      </c>
      <c r="E6927" s="91" t="str">
        <f t="shared" si="431"/>
        <v/>
      </c>
      <c r="F6927" s="295"/>
      <c r="G6927" s="88" t="str">
        <f t="shared" si="429"/>
        <v/>
      </c>
      <c r="H6927" s="88" t="str">
        <f t="shared" si="430"/>
        <v/>
      </c>
    </row>
    <row r="6928" spans="2:8" ht="11.25" customHeight="1" x14ac:dyDescent="0.2">
      <c r="B6928" s="147"/>
      <c r="C6928" s="68"/>
      <c r="D6928" s="293" t="str">
        <f t="shared" si="428"/>
        <v/>
      </c>
      <c r="E6928" s="91" t="str">
        <f t="shared" si="431"/>
        <v/>
      </c>
      <c r="F6928" s="295"/>
      <c r="G6928" s="88" t="str">
        <f t="shared" si="429"/>
        <v/>
      </c>
      <c r="H6928" s="88" t="str">
        <f t="shared" si="430"/>
        <v/>
      </c>
    </row>
    <row r="6929" spans="2:8" ht="11.25" customHeight="1" x14ac:dyDescent="0.2">
      <c r="B6929" s="147"/>
      <c r="C6929" s="68"/>
      <c r="D6929" s="293" t="str">
        <f t="shared" si="428"/>
        <v/>
      </c>
      <c r="E6929" s="91" t="str">
        <f t="shared" si="431"/>
        <v/>
      </c>
      <c r="F6929" s="295"/>
      <c r="G6929" s="88" t="str">
        <f t="shared" si="429"/>
        <v/>
      </c>
      <c r="H6929" s="88" t="str">
        <f t="shared" si="430"/>
        <v/>
      </c>
    </row>
    <row r="6930" spans="2:8" ht="11.25" customHeight="1" x14ac:dyDescent="0.2">
      <c r="B6930" s="147"/>
      <c r="C6930" s="68"/>
      <c r="D6930" s="293" t="str">
        <f t="shared" si="428"/>
        <v/>
      </c>
      <c r="E6930" s="91" t="str">
        <f t="shared" si="431"/>
        <v/>
      </c>
      <c r="F6930" s="295"/>
      <c r="G6930" s="88" t="str">
        <f t="shared" si="429"/>
        <v/>
      </c>
      <c r="H6930" s="88" t="str">
        <f t="shared" si="430"/>
        <v/>
      </c>
    </row>
    <row r="6931" spans="2:8" ht="11.25" customHeight="1" x14ac:dyDescent="0.2">
      <c r="B6931" s="147"/>
      <c r="C6931" s="68"/>
      <c r="D6931" s="293" t="str">
        <f t="shared" si="428"/>
        <v/>
      </c>
      <c r="E6931" s="91" t="str">
        <f t="shared" si="431"/>
        <v/>
      </c>
      <c r="F6931" s="295"/>
      <c r="G6931" s="88" t="str">
        <f t="shared" si="429"/>
        <v/>
      </c>
      <c r="H6931" s="88" t="str">
        <f t="shared" si="430"/>
        <v/>
      </c>
    </row>
    <row r="6932" spans="2:8" ht="11.25" customHeight="1" x14ac:dyDescent="0.2">
      <c r="B6932" s="147"/>
      <c r="C6932" s="68"/>
      <c r="D6932" s="293" t="str">
        <f t="shared" si="428"/>
        <v/>
      </c>
      <c r="E6932" s="91" t="str">
        <f t="shared" si="431"/>
        <v/>
      </c>
      <c r="F6932" s="295"/>
      <c r="G6932" s="88" t="str">
        <f t="shared" si="429"/>
        <v/>
      </c>
      <c r="H6932" s="88" t="str">
        <f t="shared" si="430"/>
        <v/>
      </c>
    </row>
    <row r="6933" spans="2:8" ht="11.25" customHeight="1" x14ac:dyDescent="0.2">
      <c r="B6933" s="147"/>
      <c r="C6933" s="68"/>
      <c r="D6933" s="293" t="str">
        <f t="shared" si="428"/>
        <v/>
      </c>
      <c r="E6933" s="91" t="str">
        <f t="shared" si="431"/>
        <v/>
      </c>
      <c r="F6933" s="295"/>
      <c r="G6933" s="88" t="str">
        <f t="shared" si="429"/>
        <v/>
      </c>
      <c r="H6933" s="88" t="str">
        <f t="shared" si="430"/>
        <v/>
      </c>
    </row>
    <row r="6934" spans="2:8" ht="11.25" customHeight="1" x14ac:dyDescent="0.2">
      <c r="B6934" s="147"/>
      <c r="C6934" s="68"/>
      <c r="D6934" s="293" t="str">
        <f t="shared" si="428"/>
        <v/>
      </c>
      <c r="E6934" s="91" t="str">
        <f t="shared" si="431"/>
        <v/>
      </c>
      <c r="F6934" s="295"/>
      <c r="G6934" s="88" t="str">
        <f t="shared" si="429"/>
        <v/>
      </c>
      <c r="H6934" s="88" t="str">
        <f t="shared" si="430"/>
        <v/>
      </c>
    </row>
    <row r="6935" spans="2:8" ht="11.25" customHeight="1" x14ac:dyDescent="0.2">
      <c r="B6935" s="147"/>
      <c r="C6935" s="68"/>
      <c r="D6935" s="293" t="str">
        <f t="shared" si="428"/>
        <v/>
      </c>
      <c r="E6935" s="91" t="str">
        <f t="shared" si="431"/>
        <v/>
      </c>
      <c r="F6935" s="295"/>
      <c r="G6935" s="88" t="str">
        <f t="shared" si="429"/>
        <v/>
      </c>
      <c r="H6935" s="88" t="str">
        <f t="shared" si="430"/>
        <v/>
      </c>
    </row>
    <row r="6936" spans="2:8" ht="11.25" customHeight="1" x14ac:dyDescent="0.2">
      <c r="B6936" s="147"/>
      <c r="C6936" s="68"/>
      <c r="D6936" s="293" t="str">
        <f t="shared" ref="D6936:D6999" si="432">IF($B6936="","","SP_LASTSALEPRICE")</f>
        <v/>
      </c>
      <c r="E6936" s="91" t="str">
        <f t="shared" si="431"/>
        <v/>
      </c>
      <c r="F6936" s="295"/>
      <c r="G6936" s="88" t="str">
        <f t="shared" ref="G6936:G6999" si="433">IF(OR($C6936="",$C6937=""),"",IFERROR((C6936/C6937-1)*100,0))</f>
        <v/>
      </c>
      <c r="H6936" s="88" t="str">
        <f t="shared" ref="H6936:H6999" si="434">IF(OR($F6936="",$F6937=""),"",IFERROR((F6936/F6937-1)*100,0))</f>
        <v/>
      </c>
    </row>
    <row r="6937" spans="2:8" ht="11.25" customHeight="1" x14ac:dyDescent="0.2">
      <c r="B6937" s="147"/>
      <c r="C6937" s="68"/>
      <c r="D6937" s="293" t="str">
        <f t="shared" si="432"/>
        <v/>
      </c>
      <c r="E6937" s="91" t="str">
        <f t="shared" ref="E6937:E7000" si="435">IF($B6937="","",IF(WEEKDAY($B6937,11)=6,$B6937-1,IF(WEEKDAY($B6937,11)=7,$B6937-2,$B6937)))</f>
        <v/>
      </c>
      <c r="F6937" s="295"/>
      <c r="G6937" s="88" t="str">
        <f t="shared" si="433"/>
        <v/>
      </c>
      <c r="H6937" s="88" t="str">
        <f t="shared" si="434"/>
        <v/>
      </c>
    </row>
    <row r="6938" spans="2:8" ht="11.25" customHeight="1" x14ac:dyDescent="0.2">
      <c r="B6938" s="147"/>
      <c r="C6938" s="68"/>
      <c r="D6938" s="293" t="str">
        <f t="shared" si="432"/>
        <v/>
      </c>
      <c r="E6938" s="91" t="str">
        <f t="shared" si="435"/>
        <v/>
      </c>
      <c r="F6938" s="295"/>
      <c r="G6938" s="88" t="str">
        <f t="shared" si="433"/>
        <v/>
      </c>
      <c r="H6938" s="88" t="str">
        <f t="shared" si="434"/>
        <v/>
      </c>
    </row>
    <row r="6939" spans="2:8" ht="11.25" customHeight="1" x14ac:dyDescent="0.2">
      <c r="B6939" s="147"/>
      <c r="C6939" s="68"/>
      <c r="D6939" s="293" t="str">
        <f t="shared" si="432"/>
        <v/>
      </c>
      <c r="E6939" s="91" t="str">
        <f t="shared" si="435"/>
        <v/>
      </c>
      <c r="F6939" s="295"/>
      <c r="G6939" s="88" t="str">
        <f t="shared" si="433"/>
        <v/>
      </c>
      <c r="H6939" s="88" t="str">
        <f t="shared" si="434"/>
        <v/>
      </c>
    </row>
    <row r="6940" spans="2:8" ht="11.25" customHeight="1" x14ac:dyDescent="0.2">
      <c r="B6940" s="147"/>
      <c r="C6940" s="68"/>
      <c r="D6940" s="293" t="str">
        <f t="shared" si="432"/>
        <v/>
      </c>
      <c r="E6940" s="91" t="str">
        <f t="shared" si="435"/>
        <v/>
      </c>
      <c r="F6940" s="295"/>
      <c r="G6940" s="88" t="str">
        <f t="shared" si="433"/>
        <v/>
      </c>
      <c r="H6940" s="88" t="str">
        <f t="shared" si="434"/>
        <v/>
      </c>
    </row>
    <row r="6941" spans="2:8" ht="11.25" customHeight="1" x14ac:dyDescent="0.2">
      <c r="B6941" s="147"/>
      <c r="C6941" s="68"/>
      <c r="D6941" s="293" t="str">
        <f t="shared" si="432"/>
        <v/>
      </c>
      <c r="E6941" s="91" t="str">
        <f t="shared" si="435"/>
        <v/>
      </c>
      <c r="F6941" s="295"/>
      <c r="G6941" s="88" t="str">
        <f t="shared" si="433"/>
        <v/>
      </c>
      <c r="H6941" s="88" t="str">
        <f t="shared" si="434"/>
        <v/>
      </c>
    </row>
    <row r="6942" spans="2:8" ht="11.25" customHeight="1" x14ac:dyDescent="0.2">
      <c r="B6942" s="147"/>
      <c r="C6942" s="68"/>
      <c r="D6942" s="293" t="str">
        <f t="shared" si="432"/>
        <v/>
      </c>
      <c r="E6942" s="91" t="str">
        <f t="shared" si="435"/>
        <v/>
      </c>
      <c r="F6942" s="295"/>
      <c r="G6942" s="88" t="str">
        <f t="shared" si="433"/>
        <v/>
      </c>
      <c r="H6942" s="88" t="str">
        <f t="shared" si="434"/>
        <v/>
      </c>
    </row>
    <row r="6943" spans="2:8" ht="11.25" customHeight="1" x14ac:dyDescent="0.2">
      <c r="B6943" s="147"/>
      <c r="C6943" s="68"/>
      <c r="D6943" s="293" t="str">
        <f t="shared" si="432"/>
        <v/>
      </c>
      <c r="E6943" s="91" t="str">
        <f t="shared" si="435"/>
        <v/>
      </c>
      <c r="F6943" s="295"/>
      <c r="G6943" s="88" t="str">
        <f t="shared" si="433"/>
        <v/>
      </c>
      <c r="H6943" s="88" t="str">
        <f t="shared" si="434"/>
        <v/>
      </c>
    </row>
    <row r="6944" spans="2:8" ht="11.25" customHeight="1" x14ac:dyDescent="0.2">
      <c r="B6944" s="147"/>
      <c r="C6944" s="68"/>
      <c r="D6944" s="293" t="str">
        <f t="shared" si="432"/>
        <v/>
      </c>
      <c r="E6944" s="91" t="str">
        <f t="shared" si="435"/>
        <v/>
      </c>
      <c r="F6944" s="295"/>
      <c r="G6944" s="88" t="str">
        <f t="shared" si="433"/>
        <v/>
      </c>
      <c r="H6944" s="88" t="str">
        <f t="shared" si="434"/>
        <v/>
      </c>
    </row>
    <row r="6945" spans="2:8" ht="11.25" customHeight="1" x14ac:dyDescent="0.2">
      <c r="B6945" s="147"/>
      <c r="C6945" s="68"/>
      <c r="D6945" s="293" t="str">
        <f t="shared" si="432"/>
        <v/>
      </c>
      <c r="E6945" s="91" t="str">
        <f t="shared" si="435"/>
        <v/>
      </c>
      <c r="F6945" s="295"/>
      <c r="G6945" s="88" t="str">
        <f t="shared" si="433"/>
        <v/>
      </c>
      <c r="H6945" s="88" t="str">
        <f t="shared" si="434"/>
        <v/>
      </c>
    </row>
    <row r="6946" spans="2:8" ht="11.25" customHeight="1" x14ac:dyDescent="0.2">
      <c r="B6946" s="147"/>
      <c r="C6946" s="68"/>
      <c r="D6946" s="293" t="str">
        <f t="shared" si="432"/>
        <v/>
      </c>
      <c r="E6946" s="91" t="str">
        <f t="shared" si="435"/>
        <v/>
      </c>
      <c r="F6946" s="295"/>
      <c r="G6946" s="88" t="str">
        <f t="shared" si="433"/>
        <v/>
      </c>
      <c r="H6946" s="88" t="str">
        <f t="shared" si="434"/>
        <v/>
      </c>
    </row>
    <row r="6947" spans="2:8" ht="11.25" customHeight="1" x14ac:dyDescent="0.2">
      <c r="B6947" s="147"/>
      <c r="C6947" s="68"/>
      <c r="D6947" s="293" t="str">
        <f t="shared" si="432"/>
        <v/>
      </c>
      <c r="E6947" s="91" t="str">
        <f t="shared" si="435"/>
        <v/>
      </c>
      <c r="F6947" s="295"/>
      <c r="G6947" s="88" t="str">
        <f t="shared" si="433"/>
        <v/>
      </c>
      <c r="H6947" s="88" t="str">
        <f t="shared" si="434"/>
        <v/>
      </c>
    </row>
    <row r="6948" spans="2:8" ht="11.25" customHeight="1" x14ac:dyDescent="0.2">
      <c r="B6948" s="147"/>
      <c r="C6948" s="68"/>
      <c r="D6948" s="293" t="str">
        <f t="shared" si="432"/>
        <v/>
      </c>
      <c r="E6948" s="91" t="str">
        <f t="shared" si="435"/>
        <v/>
      </c>
      <c r="F6948" s="295"/>
      <c r="G6948" s="88" t="str">
        <f t="shared" si="433"/>
        <v/>
      </c>
      <c r="H6948" s="88" t="str">
        <f t="shared" si="434"/>
        <v/>
      </c>
    </row>
    <row r="6949" spans="2:8" ht="11.25" customHeight="1" x14ac:dyDescent="0.2">
      <c r="B6949" s="147"/>
      <c r="C6949" s="68"/>
      <c r="D6949" s="293" t="str">
        <f t="shared" si="432"/>
        <v/>
      </c>
      <c r="E6949" s="91" t="str">
        <f t="shared" si="435"/>
        <v/>
      </c>
      <c r="F6949" s="295"/>
      <c r="G6949" s="88" t="str">
        <f t="shared" si="433"/>
        <v/>
      </c>
      <c r="H6949" s="88" t="str">
        <f t="shared" si="434"/>
        <v/>
      </c>
    </row>
    <row r="6950" spans="2:8" ht="11.25" customHeight="1" x14ac:dyDescent="0.2">
      <c r="B6950" s="147"/>
      <c r="C6950" s="68"/>
      <c r="D6950" s="293" t="str">
        <f t="shared" si="432"/>
        <v/>
      </c>
      <c r="E6950" s="91" t="str">
        <f t="shared" si="435"/>
        <v/>
      </c>
      <c r="F6950" s="295"/>
      <c r="G6950" s="88" t="str">
        <f t="shared" si="433"/>
        <v/>
      </c>
      <c r="H6950" s="88" t="str">
        <f t="shared" si="434"/>
        <v/>
      </c>
    </row>
    <row r="6951" spans="2:8" ht="11.25" customHeight="1" x14ac:dyDescent="0.2">
      <c r="B6951" s="147"/>
      <c r="C6951" s="68"/>
      <c r="D6951" s="293" t="str">
        <f t="shared" si="432"/>
        <v/>
      </c>
      <c r="E6951" s="91" t="str">
        <f t="shared" si="435"/>
        <v/>
      </c>
      <c r="F6951" s="295"/>
      <c r="G6951" s="88" t="str">
        <f t="shared" si="433"/>
        <v/>
      </c>
      <c r="H6951" s="88" t="str">
        <f t="shared" si="434"/>
        <v/>
      </c>
    </row>
    <row r="6952" spans="2:8" ht="11.25" customHeight="1" x14ac:dyDescent="0.2">
      <c r="B6952" s="147"/>
      <c r="C6952" s="68"/>
      <c r="D6952" s="293" t="str">
        <f t="shared" si="432"/>
        <v/>
      </c>
      <c r="E6952" s="91" t="str">
        <f t="shared" si="435"/>
        <v/>
      </c>
      <c r="F6952" s="295"/>
      <c r="G6952" s="88" t="str">
        <f t="shared" si="433"/>
        <v/>
      </c>
      <c r="H6952" s="88" t="str">
        <f t="shared" si="434"/>
        <v/>
      </c>
    </row>
    <row r="6953" spans="2:8" ht="11.25" customHeight="1" x14ac:dyDescent="0.2">
      <c r="B6953" s="147"/>
      <c r="C6953" s="68"/>
      <c r="D6953" s="293" t="str">
        <f t="shared" si="432"/>
        <v/>
      </c>
      <c r="E6953" s="91" t="str">
        <f t="shared" si="435"/>
        <v/>
      </c>
      <c r="F6953" s="295"/>
      <c r="G6953" s="88" t="str">
        <f t="shared" si="433"/>
        <v/>
      </c>
      <c r="H6953" s="88" t="str">
        <f t="shared" si="434"/>
        <v/>
      </c>
    </row>
    <row r="6954" spans="2:8" ht="11.25" customHeight="1" x14ac:dyDescent="0.2">
      <c r="B6954" s="147"/>
      <c r="C6954" s="68"/>
      <c r="D6954" s="293" t="str">
        <f t="shared" si="432"/>
        <v/>
      </c>
      <c r="E6954" s="91" t="str">
        <f t="shared" si="435"/>
        <v/>
      </c>
      <c r="F6954" s="295"/>
      <c r="G6954" s="88" t="str">
        <f t="shared" si="433"/>
        <v/>
      </c>
      <c r="H6954" s="88" t="str">
        <f t="shared" si="434"/>
        <v/>
      </c>
    </row>
    <row r="6955" spans="2:8" ht="11.25" customHeight="1" x14ac:dyDescent="0.2">
      <c r="B6955" s="147"/>
      <c r="C6955" s="68"/>
      <c r="D6955" s="293" t="str">
        <f t="shared" si="432"/>
        <v/>
      </c>
      <c r="E6955" s="91" t="str">
        <f t="shared" si="435"/>
        <v/>
      </c>
      <c r="F6955" s="295"/>
      <c r="G6955" s="88" t="str">
        <f t="shared" si="433"/>
        <v/>
      </c>
      <c r="H6955" s="88" t="str">
        <f t="shared" si="434"/>
        <v/>
      </c>
    </row>
    <row r="6956" spans="2:8" ht="11.25" customHeight="1" x14ac:dyDescent="0.2">
      <c r="B6956" s="147"/>
      <c r="C6956" s="68"/>
      <c r="D6956" s="293" t="str">
        <f t="shared" si="432"/>
        <v/>
      </c>
      <c r="E6956" s="91" t="str">
        <f t="shared" si="435"/>
        <v/>
      </c>
      <c r="F6956" s="295"/>
      <c r="G6956" s="88" t="str">
        <f t="shared" si="433"/>
        <v/>
      </c>
      <c r="H6956" s="88" t="str">
        <f t="shared" si="434"/>
        <v/>
      </c>
    </row>
    <row r="6957" spans="2:8" ht="11.25" customHeight="1" x14ac:dyDescent="0.2">
      <c r="B6957" s="147"/>
      <c r="C6957" s="68"/>
      <c r="D6957" s="293" t="str">
        <f t="shared" si="432"/>
        <v/>
      </c>
      <c r="E6957" s="91" t="str">
        <f t="shared" si="435"/>
        <v/>
      </c>
      <c r="F6957" s="295"/>
      <c r="G6957" s="88" t="str">
        <f t="shared" si="433"/>
        <v/>
      </c>
      <c r="H6957" s="88" t="str">
        <f t="shared" si="434"/>
        <v/>
      </c>
    </row>
    <row r="6958" spans="2:8" ht="11.25" customHeight="1" x14ac:dyDescent="0.2">
      <c r="B6958" s="147"/>
      <c r="C6958" s="68"/>
      <c r="D6958" s="293" t="str">
        <f t="shared" si="432"/>
        <v/>
      </c>
      <c r="E6958" s="91" t="str">
        <f t="shared" si="435"/>
        <v/>
      </c>
      <c r="F6958" s="295"/>
      <c r="G6958" s="88" t="str">
        <f t="shared" si="433"/>
        <v/>
      </c>
      <c r="H6958" s="88" t="str">
        <f t="shared" si="434"/>
        <v/>
      </c>
    </row>
    <row r="6959" spans="2:8" ht="11.25" customHeight="1" x14ac:dyDescent="0.2">
      <c r="B6959" s="147"/>
      <c r="C6959" s="68"/>
      <c r="D6959" s="293" t="str">
        <f t="shared" si="432"/>
        <v/>
      </c>
      <c r="E6959" s="91" t="str">
        <f t="shared" si="435"/>
        <v/>
      </c>
      <c r="F6959" s="295"/>
      <c r="G6959" s="88" t="str">
        <f t="shared" si="433"/>
        <v/>
      </c>
      <c r="H6959" s="88" t="str">
        <f t="shared" si="434"/>
        <v/>
      </c>
    </row>
    <row r="6960" spans="2:8" ht="11.25" customHeight="1" x14ac:dyDescent="0.2">
      <c r="B6960" s="147"/>
      <c r="C6960" s="68"/>
      <c r="D6960" s="293" t="str">
        <f t="shared" si="432"/>
        <v/>
      </c>
      <c r="E6960" s="91" t="str">
        <f t="shared" si="435"/>
        <v/>
      </c>
      <c r="F6960" s="295"/>
      <c r="G6960" s="88" t="str">
        <f t="shared" si="433"/>
        <v/>
      </c>
      <c r="H6960" s="88" t="str">
        <f t="shared" si="434"/>
        <v/>
      </c>
    </row>
    <row r="6961" spans="2:8" ht="11.25" customHeight="1" x14ac:dyDescent="0.2">
      <c r="B6961" s="147"/>
      <c r="C6961" s="68"/>
      <c r="D6961" s="293" t="str">
        <f t="shared" si="432"/>
        <v/>
      </c>
      <c r="E6961" s="91" t="str">
        <f t="shared" si="435"/>
        <v/>
      </c>
      <c r="F6961" s="295"/>
      <c r="G6961" s="88" t="str">
        <f t="shared" si="433"/>
        <v/>
      </c>
      <c r="H6961" s="88" t="str">
        <f t="shared" si="434"/>
        <v/>
      </c>
    </row>
    <row r="6962" spans="2:8" ht="11.25" customHeight="1" x14ac:dyDescent="0.2">
      <c r="B6962" s="147"/>
      <c r="C6962" s="68"/>
      <c r="D6962" s="293" t="str">
        <f t="shared" si="432"/>
        <v/>
      </c>
      <c r="E6962" s="91" t="str">
        <f t="shared" si="435"/>
        <v/>
      </c>
      <c r="F6962" s="295"/>
      <c r="G6962" s="88" t="str">
        <f t="shared" si="433"/>
        <v/>
      </c>
      <c r="H6962" s="88" t="str">
        <f t="shared" si="434"/>
        <v/>
      </c>
    </row>
    <row r="6963" spans="2:8" ht="11.25" customHeight="1" x14ac:dyDescent="0.2">
      <c r="B6963" s="147"/>
      <c r="C6963" s="68"/>
      <c r="D6963" s="293" t="str">
        <f t="shared" si="432"/>
        <v/>
      </c>
      <c r="E6963" s="91" t="str">
        <f t="shared" si="435"/>
        <v/>
      </c>
      <c r="F6963" s="295"/>
      <c r="G6963" s="88" t="str">
        <f t="shared" si="433"/>
        <v/>
      </c>
      <c r="H6963" s="88" t="str">
        <f t="shared" si="434"/>
        <v/>
      </c>
    </row>
    <row r="6964" spans="2:8" ht="11.25" customHeight="1" x14ac:dyDescent="0.2">
      <c r="B6964" s="147"/>
      <c r="C6964" s="68"/>
      <c r="D6964" s="293" t="str">
        <f t="shared" si="432"/>
        <v/>
      </c>
      <c r="E6964" s="91" t="str">
        <f t="shared" si="435"/>
        <v/>
      </c>
      <c r="F6964" s="295"/>
      <c r="G6964" s="88" t="str">
        <f t="shared" si="433"/>
        <v/>
      </c>
      <c r="H6964" s="88" t="str">
        <f t="shared" si="434"/>
        <v/>
      </c>
    </row>
    <row r="6965" spans="2:8" ht="11.25" customHeight="1" x14ac:dyDescent="0.2">
      <c r="B6965" s="147"/>
      <c r="C6965" s="68"/>
      <c r="D6965" s="293" t="str">
        <f t="shared" si="432"/>
        <v/>
      </c>
      <c r="E6965" s="91" t="str">
        <f t="shared" si="435"/>
        <v/>
      </c>
      <c r="F6965" s="295"/>
      <c r="G6965" s="88" t="str">
        <f t="shared" si="433"/>
        <v/>
      </c>
      <c r="H6965" s="88" t="str">
        <f t="shared" si="434"/>
        <v/>
      </c>
    </row>
    <row r="6966" spans="2:8" ht="11.25" customHeight="1" x14ac:dyDescent="0.2">
      <c r="B6966" s="147"/>
      <c r="C6966" s="68"/>
      <c r="D6966" s="293" t="str">
        <f t="shared" si="432"/>
        <v/>
      </c>
      <c r="E6966" s="91" t="str">
        <f t="shared" si="435"/>
        <v/>
      </c>
      <c r="F6966" s="295"/>
      <c r="G6966" s="88" t="str">
        <f t="shared" si="433"/>
        <v/>
      </c>
      <c r="H6966" s="88" t="str">
        <f t="shared" si="434"/>
        <v/>
      </c>
    </row>
    <row r="6967" spans="2:8" ht="11.25" customHeight="1" x14ac:dyDescent="0.2">
      <c r="B6967" s="147"/>
      <c r="C6967" s="68"/>
      <c r="D6967" s="293" t="str">
        <f t="shared" si="432"/>
        <v/>
      </c>
      <c r="E6967" s="91" t="str">
        <f t="shared" si="435"/>
        <v/>
      </c>
      <c r="F6967" s="295"/>
      <c r="G6967" s="88" t="str">
        <f t="shared" si="433"/>
        <v/>
      </c>
      <c r="H6967" s="88" t="str">
        <f t="shared" si="434"/>
        <v/>
      </c>
    </row>
    <row r="6968" spans="2:8" ht="11.25" customHeight="1" x14ac:dyDescent="0.2">
      <c r="B6968" s="147"/>
      <c r="C6968" s="68"/>
      <c r="D6968" s="293" t="str">
        <f t="shared" si="432"/>
        <v/>
      </c>
      <c r="E6968" s="91" t="str">
        <f t="shared" si="435"/>
        <v/>
      </c>
      <c r="F6968" s="295"/>
      <c r="G6968" s="88" t="str">
        <f t="shared" si="433"/>
        <v/>
      </c>
      <c r="H6968" s="88" t="str">
        <f t="shared" si="434"/>
        <v/>
      </c>
    </row>
    <row r="6969" spans="2:8" ht="11.25" customHeight="1" x14ac:dyDescent="0.2">
      <c r="B6969" s="147"/>
      <c r="C6969" s="68"/>
      <c r="D6969" s="293" t="str">
        <f t="shared" si="432"/>
        <v/>
      </c>
      <c r="E6969" s="91" t="str">
        <f t="shared" si="435"/>
        <v/>
      </c>
      <c r="F6969" s="295"/>
      <c r="G6969" s="88" t="str">
        <f t="shared" si="433"/>
        <v/>
      </c>
      <c r="H6969" s="88" t="str">
        <f t="shared" si="434"/>
        <v/>
      </c>
    </row>
    <row r="6970" spans="2:8" ht="11.25" customHeight="1" x14ac:dyDescent="0.2">
      <c r="B6970" s="147"/>
      <c r="C6970" s="68"/>
      <c r="D6970" s="293" t="str">
        <f t="shared" si="432"/>
        <v/>
      </c>
      <c r="E6970" s="91" t="str">
        <f t="shared" si="435"/>
        <v/>
      </c>
      <c r="F6970" s="295"/>
      <c r="G6970" s="88" t="str">
        <f t="shared" si="433"/>
        <v/>
      </c>
      <c r="H6970" s="88" t="str">
        <f t="shared" si="434"/>
        <v/>
      </c>
    </row>
    <row r="6971" spans="2:8" ht="11.25" customHeight="1" x14ac:dyDescent="0.2">
      <c r="B6971" s="147"/>
      <c r="C6971" s="68"/>
      <c r="D6971" s="293" t="str">
        <f t="shared" si="432"/>
        <v/>
      </c>
      <c r="E6971" s="91" t="str">
        <f t="shared" si="435"/>
        <v/>
      </c>
      <c r="F6971" s="295"/>
      <c r="G6971" s="88" t="str">
        <f t="shared" si="433"/>
        <v/>
      </c>
      <c r="H6971" s="88" t="str">
        <f t="shared" si="434"/>
        <v/>
      </c>
    </row>
    <row r="6972" spans="2:8" ht="11.25" customHeight="1" x14ac:dyDescent="0.2">
      <c r="B6972" s="147"/>
      <c r="C6972" s="68"/>
      <c r="D6972" s="293" t="str">
        <f t="shared" si="432"/>
        <v/>
      </c>
      <c r="E6972" s="91" t="str">
        <f t="shared" si="435"/>
        <v/>
      </c>
      <c r="F6972" s="295"/>
      <c r="G6972" s="88" t="str">
        <f t="shared" si="433"/>
        <v/>
      </c>
      <c r="H6972" s="88" t="str">
        <f t="shared" si="434"/>
        <v/>
      </c>
    </row>
    <row r="6973" spans="2:8" ht="11.25" customHeight="1" x14ac:dyDescent="0.2">
      <c r="B6973" s="147"/>
      <c r="C6973" s="68"/>
      <c r="D6973" s="293" t="str">
        <f t="shared" si="432"/>
        <v/>
      </c>
      <c r="E6973" s="91" t="str">
        <f t="shared" si="435"/>
        <v/>
      </c>
      <c r="F6973" s="295"/>
      <c r="G6973" s="88" t="str">
        <f t="shared" si="433"/>
        <v/>
      </c>
      <c r="H6973" s="88" t="str">
        <f t="shared" si="434"/>
        <v/>
      </c>
    </row>
    <row r="6974" spans="2:8" ht="11.25" customHeight="1" x14ac:dyDescent="0.2">
      <c r="B6974" s="147"/>
      <c r="C6974" s="68"/>
      <c r="D6974" s="293" t="str">
        <f t="shared" si="432"/>
        <v/>
      </c>
      <c r="E6974" s="91" t="str">
        <f t="shared" si="435"/>
        <v/>
      </c>
      <c r="F6974" s="295"/>
      <c r="G6974" s="88" t="str">
        <f t="shared" si="433"/>
        <v/>
      </c>
      <c r="H6974" s="88" t="str">
        <f t="shared" si="434"/>
        <v/>
      </c>
    </row>
    <row r="6975" spans="2:8" ht="11.25" customHeight="1" x14ac:dyDescent="0.2">
      <c r="B6975" s="147"/>
      <c r="C6975" s="68"/>
      <c r="D6975" s="293" t="str">
        <f t="shared" si="432"/>
        <v/>
      </c>
      <c r="E6975" s="91" t="str">
        <f t="shared" si="435"/>
        <v/>
      </c>
      <c r="F6975" s="295"/>
      <c r="G6975" s="88" t="str">
        <f t="shared" si="433"/>
        <v/>
      </c>
      <c r="H6975" s="88" t="str">
        <f t="shared" si="434"/>
        <v/>
      </c>
    </row>
    <row r="6976" spans="2:8" ht="11.25" customHeight="1" x14ac:dyDescent="0.2">
      <c r="B6976" s="147"/>
      <c r="C6976" s="68"/>
      <c r="D6976" s="293" t="str">
        <f t="shared" si="432"/>
        <v/>
      </c>
      <c r="E6976" s="91" t="str">
        <f t="shared" si="435"/>
        <v/>
      </c>
      <c r="F6976" s="295"/>
      <c r="G6976" s="88" t="str">
        <f t="shared" si="433"/>
        <v/>
      </c>
      <c r="H6976" s="88" t="str">
        <f t="shared" si="434"/>
        <v/>
      </c>
    </row>
    <row r="6977" spans="2:8" ht="11.25" customHeight="1" x14ac:dyDescent="0.2">
      <c r="B6977" s="147"/>
      <c r="C6977" s="68"/>
      <c r="D6977" s="293" t="str">
        <f t="shared" si="432"/>
        <v/>
      </c>
      <c r="E6977" s="91" t="str">
        <f t="shared" si="435"/>
        <v/>
      </c>
      <c r="F6977" s="295"/>
      <c r="G6977" s="88" t="str">
        <f t="shared" si="433"/>
        <v/>
      </c>
      <c r="H6977" s="88" t="str">
        <f t="shared" si="434"/>
        <v/>
      </c>
    </row>
    <row r="6978" spans="2:8" ht="11.25" customHeight="1" x14ac:dyDescent="0.2">
      <c r="B6978" s="147"/>
      <c r="C6978" s="68"/>
      <c r="D6978" s="293" t="str">
        <f t="shared" si="432"/>
        <v/>
      </c>
      <c r="E6978" s="91" t="str">
        <f t="shared" si="435"/>
        <v/>
      </c>
      <c r="F6978" s="295"/>
      <c r="G6978" s="88" t="str">
        <f t="shared" si="433"/>
        <v/>
      </c>
      <c r="H6978" s="88" t="str">
        <f t="shared" si="434"/>
        <v/>
      </c>
    </row>
    <row r="6979" spans="2:8" ht="11.25" customHeight="1" x14ac:dyDescent="0.2">
      <c r="B6979" s="147"/>
      <c r="C6979" s="68"/>
      <c r="D6979" s="293" t="str">
        <f t="shared" si="432"/>
        <v/>
      </c>
      <c r="E6979" s="91" t="str">
        <f t="shared" si="435"/>
        <v/>
      </c>
      <c r="F6979" s="295"/>
      <c r="G6979" s="88" t="str">
        <f t="shared" si="433"/>
        <v/>
      </c>
      <c r="H6979" s="88" t="str">
        <f t="shared" si="434"/>
        <v/>
      </c>
    </row>
    <row r="6980" spans="2:8" ht="11.25" customHeight="1" x14ac:dyDescent="0.2">
      <c r="B6980" s="147"/>
      <c r="C6980" s="68"/>
      <c r="D6980" s="293" t="str">
        <f t="shared" si="432"/>
        <v/>
      </c>
      <c r="E6980" s="91" t="str">
        <f t="shared" si="435"/>
        <v/>
      </c>
      <c r="F6980" s="295"/>
      <c r="G6980" s="88" t="str">
        <f t="shared" si="433"/>
        <v/>
      </c>
      <c r="H6980" s="88" t="str">
        <f t="shared" si="434"/>
        <v/>
      </c>
    </row>
    <row r="6981" spans="2:8" ht="11.25" customHeight="1" x14ac:dyDescent="0.2">
      <c r="B6981" s="147"/>
      <c r="C6981" s="68"/>
      <c r="D6981" s="293" t="str">
        <f t="shared" si="432"/>
        <v/>
      </c>
      <c r="E6981" s="91" t="str">
        <f t="shared" si="435"/>
        <v/>
      </c>
      <c r="F6981" s="295"/>
      <c r="G6981" s="88" t="str">
        <f t="shared" si="433"/>
        <v/>
      </c>
      <c r="H6981" s="88" t="str">
        <f t="shared" si="434"/>
        <v/>
      </c>
    </row>
    <row r="6982" spans="2:8" ht="11.25" customHeight="1" x14ac:dyDescent="0.2">
      <c r="B6982" s="147"/>
      <c r="C6982" s="68"/>
      <c r="D6982" s="293" t="str">
        <f t="shared" si="432"/>
        <v/>
      </c>
      <c r="E6982" s="91" t="str">
        <f t="shared" si="435"/>
        <v/>
      </c>
      <c r="F6982" s="295"/>
      <c r="G6982" s="88" t="str">
        <f t="shared" si="433"/>
        <v/>
      </c>
      <c r="H6982" s="88" t="str">
        <f t="shared" si="434"/>
        <v/>
      </c>
    </row>
    <row r="6983" spans="2:8" ht="11.25" customHeight="1" x14ac:dyDescent="0.2">
      <c r="B6983" s="147"/>
      <c r="C6983" s="68"/>
      <c r="D6983" s="293" t="str">
        <f t="shared" si="432"/>
        <v/>
      </c>
      <c r="E6983" s="91" t="str">
        <f t="shared" si="435"/>
        <v/>
      </c>
      <c r="F6983" s="295"/>
      <c r="G6983" s="88" t="str">
        <f t="shared" si="433"/>
        <v/>
      </c>
      <c r="H6983" s="88" t="str">
        <f t="shared" si="434"/>
        <v/>
      </c>
    </row>
    <row r="6984" spans="2:8" ht="11.25" customHeight="1" x14ac:dyDescent="0.2">
      <c r="B6984" s="147"/>
      <c r="C6984" s="68"/>
      <c r="D6984" s="293" t="str">
        <f t="shared" si="432"/>
        <v/>
      </c>
      <c r="E6984" s="91" t="str">
        <f t="shared" si="435"/>
        <v/>
      </c>
      <c r="F6984" s="295"/>
      <c r="G6984" s="88" t="str">
        <f t="shared" si="433"/>
        <v/>
      </c>
      <c r="H6984" s="88" t="str">
        <f t="shared" si="434"/>
        <v/>
      </c>
    </row>
    <row r="6985" spans="2:8" ht="11.25" customHeight="1" x14ac:dyDescent="0.2">
      <c r="B6985" s="147"/>
      <c r="C6985" s="68"/>
      <c r="D6985" s="293" t="str">
        <f t="shared" si="432"/>
        <v/>
      </c>
      <c r="E6985" s="91" t="str">
        <f t="shared" si="435"/>
        <v/>
      </c>
      <c r="F6985" s="295"/>
      <c r="G6985" s="88" t="str">
        <f t="shared" si="433"/>
        <v/>
      </c>
      <c r="H6985" s="88" t="str">
        <f t="shared" si="434"/>
        <v/>
      </c>
    </row>
    <row r="6986" spans="2:8" ht="11.25" customHeight="1" x14ac:dyDescent="0.2">
      <c r="B6986" s="147"/>
      <c r="C6986" s="68"/>
      <c r="D6986" s="293" t="str">
        <f t="shared" si="432"/>
        <v/>
      </c>
      <c r="E6986" s="91" t="str">
        <f t="shared" si="435"/>
        <v/>
      </c>
      <c r="F6986" s="295"/>
      <c r="G6986" s="88" t="str">
        <f t="shared" si="433"/>
        <v/>
      </c>
      <c r="H6986" s="88" t="str">
        <f t="shared" si="434"/>
        <v/>
      </c>
    </row>
    <row r="6987" spans="2:8" ht="11.25" customHeight="1" x14ac:dyDescent="0.2">
      <c r="B6987" s="147"/>
      <c r="C6987" s="68"/>
      <c r="D6987" s="293" t="str">
        <f t="shared" si="432"/>
        <v/>
      </c>
      <c r="E6987" s="91" t="str">
        <f t="shared" si="435"/>
        <v/>
      </c>
      <c r="F6987" s="295"/>
      <c r="G6987" s="88" t="str">
        <f t="shared" si="433"/>
        <v/>
      </c>
      <c r="H6987" s="88" t="str">
        <f t="shared" si="434"/>
        <v/>
      </c>
    </row>
    <row r="6988" spans="2:8" ht="11.25" customHeight="1" x14ac:dyDescent="0.2">
      <c r="B6988" s="147"/>
      <c r="C6988" s="68"/>
      <c r="D6988" s="293" t="str">
        <f t="shared" si="432"/>
        <v/>
      </c>
      <c r="E6988" s="91" t="str">
        <f t="shared" si="435"/>
        <v/>
      </c>
      <c r="F6988" s="295"/>
      <c r="G6988" s="88" t="str">
        <f t="shared" si="433"/>
        <v/>
      </c>
      <c r="H6988" s="88" t="str">
        <f t="shared" si="434"/>
        <v/>
      </c>
    </row>
    <row r="6989" spans="2:8" ht="11.25" customHeight="1" x14ac:dyDescent="0.2">
      <c r="B6989" s="147"/>
      <c r="C6989" s="68"/>
      <c r="D6989" s="293" t="str">
        <f t="shared" si="432"/>
        <v/>
      </c>
      <c r="E6989" s="91" t="str">
        <f t="shared" si="435"/>
        <v/>
      </c>
      <c r="F6989" s="295"/>
      <c r="G6989" s="88" t="str">
        <f t="shared" si="433"/>
        <v/>
      </c>
      <c r="H6989" s="88" t="str">
        <f t="shared" si="434"/>
        <v/>
      </c>
    </row>
    <row r="6990" spans="2:8" ht="11.25" customHeight="1" x14ac:dyDescent="0.2">
      <c r="B6990" s="147"/>
      <c r="C6990" s="68"/>
      <c r="D6990" s="293" t="str">
        <f t="shared" si="432"/>
        <v/>
      </c>
      <c r="E6990" s="91" t="str">
        <f t="shared" si="435"/>
        <v/>
      </c>
      <c r="F6990" s="295"/>
      <c r="G6990" s="88" t="str">
        <f t="shared" si="433"/>
        <v/>
      </c>
      <c r="H6990" s="88" t="str">
        <f t="shared" si="434"/>
        <v/>
      </c>
    </row>
    <row r="6991" spans="2:8" ht="11.25" customHeight="1" x14ac:dyDescent="0.2">
      <c r="B6991" s="147"/>
      <c r="C6991" s="68"/>
      <c r="D6991" s="293" t="str">
        <f t="shared" si="432"/>
        <v/>
      </c>
      <c r="E6991" s="91" t="str">
        <f t="shared" si="435"/>
        <v/>
      </c>
      <c r="F6991" s="295"/>
      <c r="G6991" s="88" t="str">
        <f t="shared" si="433"/>
        <v/>
      </c>
      <c r="H6991" s="88" t="str">
        <f t="shared" si="434"/>
        <v/>
      </c>
    </row>
    <row r="6992" spans="2:8" ht="11.25" customHeight="1" x14ac:dyDescent="0.2">
      <c r="B6992" s="147"/>
      <c r="C6992" s="68"/>
      <c r="D6992" s="293" t="str">
        <f t="shared" si="432"/>
        <v/>
      </c>
      <c r="E6992" s="91" t="str">
        <f t="shared" si="435"/>
        <v/>
      </c>
      <c r="F6992" s="295"/>
      <c r="G6992" s="88" t="str">
        <f t="shared" si="433"/>
        <v/>
      </c>
      <c r="H6992" s="88" t="str">
        <f t="shared" si="434"/>
        <v/>
      </c>
    </row>
    <row r="6993" spans="2:8" ht="11.25" customHeight="1" x14ac:dyDescent="0.2">
      <c r="B6993" s="147"/>
      <c r="C6993" s="68"/>
      <c r="D6993" s="293" t="str">
        <f t="shared" si="432"/>
        <v/>
      </c>
      <c r="E6993" s="91" t="str">
        <f t="shared" si="435"/>
        <v/>
      </c>
      <c r="F6993" s="295"/>
      <c r="G6993" s="88" t="str">
        <f t="shared" si="433"/>
        <v/>
      </c>
      <c r="H6993" s="88" t="str">
        <f t="shared" si="434"/>
        <v/>
      </c>
    </row>
    <row r="6994" spans="2:8" ht="11.25" customHeight="1" x14ac:dyDescent="0.2">
      <c r="B6994" s="147"/>
      <c r="C6994" s="68"/>
      <c r="D6994" s="293" t="str">
        <f t="shared" si="432"/>
        <v/>
      </c>
      <c r="E6994" s="91" t="str">
        <f t="shared" si="435"/>
        <v/>
      </c>
      <c r="F6994" s="295"/>
      <c r="G6994" s="88" t="str">
        <f t="shared" si="433"/>
        <v/>
      </c>
      <c r="H6994" s="88" t="str">
        <f t="shared" si="434"/>
        <v/>
      </c>
    </row>
    <row r="6995" spans="2:8" ht="11.25" customHeight="1" x14ac:dyDescent="0.2">
      <c r="B6995" s="147"/>
      <c r="C6995" s="68"/>
      <c r="D6995" s="293" t="str">
        <f t="shared" si="432"/>
        <v/>
      </c>
      <c r="E6995" s="91" t="str">
        <f t="shared" si="435"/>
        <v/>
      </c>
      <c r="F6995" s="295"/>
      <c r="G6995" s="88" t="str">
        <f t="shared" si="433"/>
        <v/>
      </c>
      <c r="H6995" s="88" t="str">
        <f t="shared" si="434"/>
        <v/>
      </c>
    </row>
    <row r="6996" spans="2:8" ht="11.25" customHeight="1" x14ac:dyDescent="0.2">
      <c r="B6996" s="147"/>
      <c r="C6996" s="68"/>
      <c r="D6996" s="293" t="str">
        <f t="shared" si="432"/>
        <v/>
      </c>
      <c r="E6996" s="91" t="str">
        <f t="shared" si="435"/>
        <v/>
      </c>
      <c r="F6996" s="295"/>
      <c r="G6996" s="88" t="str">
        <f t="shared" si="433"/>
        <v/>
      </c>
      <c r="H6996" s="88" t="str">
        <f t="shared" si="434"/>
        <v/>
      </c>
    </row>
    <row r="6997" spans="2:8" ht="11.25" customHeight="1" x14ac:dyDescent="0.2">
      <c r="B6997" s="147"/>
      <c r="C6997" s="68"/>
      <c r="D6997" s="293" t="str">
        <f t="shared" si="432"/>
        <v/>
      </c>
      <c r="E6997" s="91" t="str">
        <f t="shared" si="435"/>
        <v/>
      </c>
      <c r="F6997" s="295"/>
      <c r="G6997" s="88" t="str">
        <f t="shared" si="433"/>
        <v/>
      </c>
      <c r="H6997" s="88" t="str">
        <f t="shared" si="434"/>
        <v/>
      </c>
    </row>
    <row r="6998" spans="2:8" ht="11.25" customHeight="1" x14ac:dyDescent="0.2">
      <c r="B6998" s="147"/>
      <c r="C6998" s="68"/>
      <c r="D6998" s="293" t="str">
        <f t="shared" si="432"/>
        <v/>
      </c>
      <c r="E6998" s="91" t="str">
        <f t="shared" si="435"/>
        <v/>
      </c>
      <c r="F6998" s="295"/>
      <c r="G6998" s="88" t="str">
        <f t="shared" si="433"/>
        <v/>
      </c>
      <c r="H6998" s="88" t="str">
        <f t="shared" si="434"/>
        <v/>
      </c>
    </row>
    <row r="6999" spans="2:8" ht="11.25" customHeight="1" x14ac:dyDescent="0.2">
      <c r="B6999" s="147"/>
      <c r="C6999" s="68"/>
      <c r="D6999" s="293" t="str">
        <f t="shared" si="432"/>
        <v/>
      </c>
      <c r="E6999" s="91" t="str">
        <f t="shared" si="435"/>
        <v/>
      </c>
      <c r="F6999" s="295"/>
      <c r="G6999" s="88" t="str">
        <f t="shared" si="433"/>
        <v/>
      </c>
      <c r="H6999" s="88" t="str">
        <f t="shared" si="434"/>
        <v/>
      </c>
    </row>
    <row r="7000" spans="2:8" ht="11.25" customHeight="1" x14ac:dyDescent="0.2">
      <c r="B7000" s="147"/>
      <c r="C7000" s="68"/>
      <c r="D7000" s="293" t="str">
        <f t="shared" ref="D7000:D7063" si="436">IF($B7000="","","SP_LASTSALEPRICE")</f>
        <v/>
      </c>
      <c r="E7000" s="91" t="str">
        <f t="shared" si="435"/>
        <v/>
      </c>
      <c r="F7000" s="295"/>
      <c r="G7000" s="88" t="str">
        <f t="shared" ref="G7000:G7063" si="437">IF(OR($C7000="",$C7001=""),"",IFERROR((C7000/C7001-1)*100,0))</f>
        <v/>
      </c>
      <c r="H7000" s="88" t="str">
        <f t="shared" ref="H7000:H7063" si="438">IF(OR($F7000="",$F7001=""),"",IFERROR((F7000/F7001-1)*100,0))</f>
        <v/>
      </c>
    </row>
    <row r="7001" spans="2:8" ht="11.25" customHeight="1" x14ac:dyDescent="0.2">
      <c r="B7001" s="147"/>
      <c r="C7001" s="68"/>
      <c r="D7001" s="293" t="str">
        <f t="shared" si="436"/>
        <v/>
      </c>
      <c r="E7001" s="91" t="str">
        <f t="shared" ref="E7001:E7064" si="439">IF($B7001="","",IF(WEEKDAY($B7001,11)=6,$B7001-1,IF(WEEKDAY($B7001,11)=7,$B7001-2,$B7001)))</f>
        <v/>
      </c>
      <c r="F7001" s="295"/>
      <c r="G7001" s="88" t="str">
        <f t="shared" si="437"/>
        <v/>
      </c>
      <c r="H7001" s="88" t="str">
        <f t="shared" si="438"/>
        <v/>
      </c>
    </row>
    <row r="7002" spans="2:8" ht="11.25" customHeight="1" x14ac:dyDescent="0.2">
      <c r="B7002" s="147"/>
      <c r="C7002" s="68"/>
      <c r="D7002" s="293" t="str">
        <f t="shared" si="436"/>
        <v/>
      </c>
      <c r="E7002" s="91" t="str">
        <f t="shared" si="439"/>
        <v/>
      </c>
      <c r="F7002" s="295"/>
      <c r="G7002" s="88" t="str">
        <f t="shared" si="437"/>
        <v/>
      </c>
      <c r="H7002" s="88" t="str">
        <f t="shared" si="438"/>
        <v/>
      </c>
    </row>
    <row r="7003" spans="2:8" ht="11.25" customHeight="1" x14ac:dyDescent="0.2">
      <c r="B7003" s="147"/>
      <c r="C7003" s="68"/>
      <c r="D7003" s="293" t="str">
        <f t="shared" si="436"/>
        <v/>
      </c>
      <c r="E7003" s="91" t="str">
        <f t="shared" si="439"/>
        <v/>
      </c>
      <c r="F7003" s="295"/>
      <c r="G7003" s="88" t="str">
        <f t="shared" si="437"/>
        <v/>
      </c>
      <c r="H7003" s="88" t="str">
        <f t="shared" si="438"/>
        <v/>
      </c>
    </row>
    <row r="7004" spans="2:8" ht="11.25" customHeight="1" x14ac:dyDescent="0.2">
      <c r="B7004" s="147"/>
      <c r="C7004" s="68"/>
      <c r="D7004" s="293" t="str">
        <f t="shared" si="436"/>
        <v/>
      </c>
      <c r="E7004" s="91" t="str">
        <f t="shared" si="439"/>
        <v/>
      </c>
      <c r="F7004" s="295"/>
      <c r="G7004" s="88" t="str">
        <f t="shared" si="437"/>
        <v/>
      </c>
      <c r="H7004" s="88" t="str">
        <f t="shared" si="438"/>
        <v/>
      </c>
    </row>
    <row r="7005" spans="2:8" ht="11.25" customHeight="1" x14ac:dyDescent="0.2">
      <c r="B7005" s="147"/>
      <c r="C7005" s="68"/>
      <c r="D7005" s="293" t="str">
        <f t="shared" si="436"/>
        <v/>
      </c>
      <c r="E7005" s="91" t="str">
        <f t="shared" si="439"/>
        <v/>
      </c>
      <c r="F7005" s="295"/>
      <c r="G7005" s="88" t="str">
        <f t="shared" si="437"/>
        <v/>
      </c>
      <c r="H7005" s="88" t="str">
        <f t="shared" si="438"/>
        <v/>
      </c>
    </row>
    <row r="7006" spans="2:8" ht="11.25" customHeight="1" x14ac:dyDescent="0.2">
      <c r="B7006" s="147"/>
      <c r="C7006" s="68"/>
      <c r="D7006" s="293" t="str">
        <f t="shared" si="436"/>
        <v/>
      </c>
      <c r="E7006" s="91" t="str">
        <f t="shared" si="439"/>
        <v/>
      </c>
      <c r="F7006" s="295"/>
      <c r="G7006" s="88" t="str">
        <f t="shared" si="437"/>
        <v/>
      </c>
      <c r="H7006" s="88" t="str">
        <f t="shared" si="438"/>
        <v/>
      </c>
    </row>
    <row r="7007" spans="2:8" ht="11.25" customHeight="1" x14ac:dyDescent="0.2">
      <c r="B7007" s="147"/>
      <c r="C7007" s="68"/>
      <c r="D7007" s="293" t="str">
        <f t="shared" si="436"/>
        <v/>
      </c>
      <c r="E7007" s="91" t="str">
        <f t="shared" si="439"/>
        <v/>
      </c>
      <c r="F7007" s="295"/>
      <c r="G7007" s="88" t="str">
        <f t="shared" si="437"/>
        <v/>
      </c>
      <c r="H7007" s="88" t="str">
        <f t="shared" si="438"/>
        <v/>
      </c>
    </row>
    <row r="7008" spans="2:8" ht="11.25" customHeight="1" x14ac:dyDescent="0.2">
      <c r="B7008" s="147"/>
      <c r="C7008" s="68"/>
      <c r="D7008" s="293" t="str">
        <f t="shared" si="436"/>
        <v/>
      </c>
      <c r="E7008" s="91" t="str">
        <f t="shared" si="439"/>
        <v/>
      </c>
      <c r="F7008" s="295"/>
      <c r="G7008" s="88" t="str">
        <f t="shared" si="437"/>
        <v/>
      </c>
      <c r="H7008" s="88" t="str">
        <f t="shared" si="438"/>
        <v/>
      </c>
    </row>
    <row r="7009" spans="2:8" ht="11.25" customHeight="1" x14ac:dyDescent="0.2">
      <c r="B7009" s="147"/>
      <c r="C7009" s="68"/>
      <c r="D7009" s="293" t="str">
        <f t="shared" si="436"/>
        <v/>
      </c>
      <c r="E7009" s="91" t="str">
        <f t="shared" si="439"/>
        <v/>
      </c>
      <c r="F7009" s="295"/>
      <c r="G7009" s="88" t="str">
        <f t="shared" si="437"/>
        <v/>
      </c>
      <c r="H7009" s="88" t="str">
        <f t="shared" si="438"/>
        <v/>
      </c>
    </row>
    <row r="7010" spans="2:8" ht="11.25" customHeight="1" x14ac:dyDescent="0.2">
      <c r="B7010" s="147"/>
      <c r="C7010" s="68"/>
      <c r="D7010" s="293" t="str">
        <f t="shared" si="436"/>
        <v/>
      </c>
      <c r="E7010" s="91" t="str">
        <f t="shared" si="439"/>
        <v/>
      </c>
      <c r="F7010" s="295"/>
      <c r="G7010" s="88" t="str">
        <f t="shared" si="437"/>
        <v/>
      </c>
      <c r="H7010" s="88" t="str">
        <f t="shared" si="438"/>
        <v/>
      </c>
    </row>
    <row r="7011" spans="2:8" ht="11.25" customHeight="1" x14ac:dyDescent="0.2">
      <c r="B7011" s="147"/>
      <c r="C7011" s="68"/>
      <c r="D7011" s="293" t="str">
        <f t="shared" si="436"/>
        <v/>
      </c>
      <c r="E7011" s="91" t="str">
        <f t="shared" si="439"/>
        <v/>
      </c>
      <c r="F7011" s="295"/>
      <c r="G7011" s="88" t="str">
        <f t="shared" si="437"/>
        <v/>
      </c>
      <c r="H7011" s="88" t="str">
        <f t="shared" si="438"/>
        <v/>
      </c>
    </row>
    <row r="7012" spans="2:8" ht="11.25" customHeight="1" x14ac:dyDescent="0.2">
      <c r="B7012" s="147"/>
      <c r="C7012" s="68"/>
      <c r="D7012" s="293" t="str">
        <f t="shared" si="436"/>
        <v/>
      </c>
      <c r="E7012" s="91" t="str">
        <f t="shared" si="439"/>
        <v/>
      </c>
      <c r="F7012" s="295"/>
      <c r="G7012" s="88" t="str">
        <f t="shared" si="437"/>
        <v/>
      </c>
      <c r="H7012" s="88" t="str">
        <f t="shared" si="438"/>
        <v/>
      </c>
    </row>
    <row r="7013" spans="2:8" ht="11.25" customHeight="1" x14ac:dyDescent="0.2">
      <c r="B7013" s="147"/>
      <c r="C7013" s="68"/>
      <c r="D7013" s="293" t="str">
        <f t="shared" si="436"/>
        <v/>
      </c>
      <c r="E7013" s="91" t="str">
        <f t="shared" si="439"/>
        <v/>
      </c>
      <c r="F7013" s="295"/>
      <c r="G7013" s="88" t="str">
        <f t="shared" si="437"/>
        <v/>
      </c>
      <c r="H7013" s="88" t="str">
        <f t="shared" si="438"/>
        <v/>
      </c>
    </row>
    <row r="7014" spans="2:8" ht="11.25" customHeight="1" x14ac:dyDescent="0.2">
      <c r="B7014" s="147"/>
      <c r="C7014" s="68"/>
      <c r="D7014" s="293" t="str">
        <f t="shared" si="436"/>
        <v/>
      </c>
      <c r="E7014" s="91" t="str">
        <f t="shared" si="439"/>
        <v/>
      </c>
      <c r="F7014" s="295"/>
      <c r="G7014" s="88" t="str">
        <f t="shared" si="437"/>
        <v/>
      </c>
      <c r="H7014" s="88" t="str">
        <f t="shared" si="438"/>
        <v/>
      </c>
    </row>
    <row r="7015" spans="2:8" ht="11.25" customHeight="1" x14ac:dyDescent="0.2">
      <c r="B7015" s="147"/>
      <c r="C7015" s="68"/>
      <c r="D7015" s="293" t="str">
        <f t="shared" si="436"/>
        <v/>
      </c>
      <c r="E7015" s="91" t="str">
        <f t="shared" si="439"/>
        <v/>
      </c>
      <c r="F7015" s="295"/>
      <c r="G7015" s="88" t="str">
        <f t="shared" si="437"/>
        <v/>
      </c>
      <c r="H7015" s="88" t="str">
        <f t="shared" si="438"/>
        <v/>
      </c>
    </row>
    <row r="7016" spans="2:8" ht="11.25" customHeight="1" x14ac:dyDescent="0.2">
      <c r="B7016" s="147"/>
      <c r="C7016" s="68"/>
      <c r="D7016" s="293" t="str">
        <f t="shared" si="436"/>
        <v/>
      </c>
      <c r="E7016" s="91" t="str">
        <f t="shared" si="439"/>
        <v/>
      </c>
      <c r="F7016" s="295"/>
      <c r="G7016" s="88" t="str">
        <f t="shared" si="437"/>
        <v/>
      </c>
      <c r="H7016" s="88" t="str">
        <f t="shared" si="438"/>
        <v/>
      </c>
    </row>
    <row r="7017" spans="2:8" ht="11.25" customHeight="1" x14ac:dyDescent="0.2">
      <c r="B7017" s="147"/>
      <c r="C7017" s="68"/>
      <c r="D7017" s="293" t="str">
        <f t="shared" si="436"/>
        <v/>
      </c>
      <c r="E7017" s="91" t="str">
        <f t="shared" si="439"/>
        <v/>
      </c>
      <c r="F7017" s="295"/>
      <c r="G7017" s="88" t="str">
        <f t="shared" si="437"/>
        <v/>
      </c>
      <c r="H7017" s="88" t="str">
        <f t="shared" si="438"/>
        <v/>
      </c>
    </row>
    <row r="7018" spans="2:8" ht="11.25" customHeight="1" x14ac:dyDescent="0.2">
      <c r="B7018" s="147"/>
      <c r="C7018" s="68"/>
      <c r="D7018" s="293" t="str">
        <f t="shared" si="436"/>
        <v/>
      </c>
      <c r="E7018" s="91" t="str">
        <f t="shared" si="439"/>
        <v/>
      </c>
      <c r="F7018" s="295"/>
      <c r="G7018" s="88" t="str">
        <f t="shared" si="437"/>
        <v/>
      </c>
      <c r="H7018" s="88" t="str">
        <f t="shared" si="438"/>
        <v/>
      </c>
    </row>
    <row r="7019" spans="2:8" ht="11.25" customHeight="1" x14ac:dyDescent="0.2">
      <c r="B7019" s="147"/>
      <c r="C7019" s="68"/>
      <c r="D7019" s="293" t="str">
        <f t="shared" si="436"/>
        <v/>
      </c>
      <c r="E7019" s="91" t="str">
        <f t="shared" si="439"/>
        <v/>
      </c>
      <c r="F7019" s="295"/>
      <c r="G7019" s="88" t="str">
        <f t="shared" si="437"/>
        <v/>
      </c>
      <c r="H7019" s="88" t="str">
        <f t="shared" si="438"/>
        <v/>
      </c>
    </row>
    <row r="7020" spans="2:8" ht="11.25" customHeight="1" x14ac:dyDescent="0.2">
      <c r="B7020" s="147"/>
      <c r="C7020" s="68"/>
      <c r="D7020" s="293" t="str">
        <f t="shared" si="436"/>
        <v/>
      </c>
      <c r="E7020" s="91" t="str">
        <f t="shared" si="439"/>
        <v/>
      </c>
      <c r="F7020" s="295"/>
      <c r="G7020" s="88" t="str">
        <f t="shared" si="437"/>
        <v/>
      </c>
      <c r="H7020" s="88" t="str">
        <f t="shared" si="438"/>
        <v/>
      </c>
    </row>
    <row r="7021" spans="2:8" ht="11.25" customHeight="1" x14ac:dyDescent="0.2">
      <c r="B7021" s="147"/>
      <c r="C7021" s="68"/>
      <c r="D7021" s="293" t="str">
        <f t="shared" si="436"/>
        <v/>
      </c>
      <c r="E7021" s="91" t="str">
        <f t="shared" si="439"/>
        <v/>
      </c>
      <c r="F7021" s="295"/>
      <c r="G7021" s="88" t="str">
        <f t="shared" si="437"/>
        <v/>
      </c>
      <c r="H7021" s="88" t="str">
        <f t="shared" si="438"/>
        <v/>
      </c>
    </row>
    <row r="7022" spans="2:8" ht="11.25" customHeight="1" x14ac:dyDescent="0.2">
      <c r="B7022" s="147"/>
      <c r="C7022" s="68"/>
      <c r="D7022" s="293" t="str">
        <f t="shared" si="436"/>
        <v/>
      </c>
      <c r="E7022" s="91" t="str">
        <f t="shared" si="439"/>
        <v/>
      </c>
      <c r="F7022" s="295"/>
      <c r="G7022" s="88" t="str">
        <f t="shared" si="437"/>
        <v/>
      </c>
      <c r="H7022" s="88" t="str">
        <f t="shared" si="438"/>
        <v/>
      </c>
    </row>
    <row r="7023" spans="2:8" ht="11.25" customHeight="1" x14ac:dyDescent="0.2">
      <c r="B7023" s="147"/>
      <c r="C7023" s="68"/>
      <c r="D7023" s="293" t="str">
        <f t="shared" si="436"/>
        <v/>
      </c>
      <c r="E7023" s="91" t="str">
        <f t="shared" si="439"/>
        <v/>
      </c>
      <c r="F7023" s="295"/>
      <c r="G7023" s="88" t="str">
        <f t="shared" si="437"/>
        <v/>
      </c>
      <c r="H7023" s="88" t="str">
        <f t="shared" si="438"/>
        <v/>
      </c>
    </row>
    <row r="7024" spans="2:8" ht="11.25" customHeight="1" x14ac:dyDescent="0.2">
      <c r="B7024" s="147"/>
      <c r="C7024" s="68"/>
      <c r="D7024" s="293" t="str">
        <f t="shared" si="436"/>
        <v/>
      </c>
      <c r="E7024" s="91" t="str">
        <f t="shared" si="439"/>
        <v/>
      </c>
      <c r="F7024" s="295"/>
      <c r="G7024" s="88" t="str">
        <f t="shared" si="437"/>
        <v/>
      </c>
      <c r="H7024" s="88" t="str">
        <f t="shared" si="438"/>
        <v/>
      </c>
    </row>
    <row r="7025" spans="2:8" ht="11.25" customHeight="1" x14ac:dyDescent="0.2">
      <c r="B7025" s="147"/>
      <c r="C7025" s="68"/>
      <c r="D7025" s="293" t="str">
        <f t="shared" si="436"/>
        <v/>
      </c>
      <c r="E7025" s="91" t="str">
        <f t="shared" si="439"/>
        <v/>
      </c>
      <c r="F7025" s="295"/>
      <c r="G7025" s="88" t="str">
        <f t="shared" si="437"/>
        <v/>
      </c>
      <c r="H7025" s="88" t="str">
        <f t="shared" si="438"/>
        <v/>
      </c>
    </row>
    <row r="7026" spans="2:8" ht="11.25" customHeight="1" x14ac:dyDescent="0.2">
      <c r="B7026" s="147"/>
      <c r="C7026" s="68"/>
      <c r="D7026" s="293" t="str">
        <f t="shared" si="436"/>
        <v/>
      </c>
      <c r="E7026" s="91" t="str">
        <f t="shared" si="439"/>
        <v/>
      </c>
      <c r="F7026" s="295"/>
      <c r="G7026" s="88" t="str">
        <f t="shared" si="437"/>
        <v/>
      </c>
      <c r="H7026" s="88" t="str">
        <f t="shared" si="438"/>
        <v/>
      </c>
    </row>
    <row r="7027" spans="2:8" ht="11.25" customHeight="1" x14ac:dyDescent="0.2">
      <c r="B7027" s="147"/>
      <c r="C7027" s="68"/>
      <c r="D7027" s="293" t="str">
        <f t="shared" si="436"/>
        <v/>
      </c>
      <c r="E7027" s="91" t="str">
        <f t="shared" si="439"/>
        <v/>
      </c>
      <c r="F7027" s="295"/>
      <c r="G7027" s="88" t="str">
        <f t="shared" si="437"/>
        <v/>
      </c>
      <c r="H7027" s="88" t="str">
        <f t="shared" si="438"/>
        <v/>
      </c>
    </row>
    <row r="7028" spans="2:8" ht="11.25" customHeight="1" x14ac:dyDescent="0.2">
      <c r="B7028" s="147"/>
      <c r="C7028" s="68"/>
      <c r="D7028" s="293" t="str">
        <f t="shared" si="436"/>
        <v/>
      </c>
      <c r="E7028" s="91" t="str">
        <f t="shared" si="439"/>
        <v/>
      </c>
      <c r="F7028" s="295"/>
      <c r="G7028" s="88" t="str">
        <f t="shared" si="437"/>
        <v/>
      </c>
      <c r="H7028" s="88" t="str">
        <f t="shared" si="438"/>
        <v/>
      </c>
    </row>
    <row r="7029" spans="2:8" ht="11.25" customHeight="1" x14ac:dyDescent="0.2">
      <c r="B7029" s="147"/>
      <c r="C7029" s="68"/>
      <c r="D7029" s="293" t="str">
        <f t="shared" si="436"/>
        <v/>
      </c>
      <c r="E7029" s="91" t="str">
        <f t="shared" si="439"/>
        <v/>
      </c>
      <c r="F7029" s="295"/>
      <c r="G7029" s="88" t="str">
        <f t="shared" si="437"/>
        <v/>
      </c>
      <c r="H7029" s="88" t="str">
        <f t="shared" si="438"/>
        <v/>
      </c>
    </row>
    <row r="7030" spans="2:8" ht="11.25" customHeight="1" x14ac:dyDescent="0.2">
      <c r="B7030" s="147"/>
      <c r="C7030" s="68"/>
      <c r="D7030" s="293" t="str">
        <f t="shared" si="436"/>
        <v/>
      </c>
      <c r="E7030" s="91" t="str">
        <f t="shared" si="439"/>
        <v/>
      </c>
      <c r="F7030" s="295"/>
      <c r="G7030" s="88" t="str">
        <f t="shared" si="437"/>
        <v/>
      </c>
      <c r="H7030" s="88" t="str">
        <f t="shared" si="438"/>
        <v/>
      </c>
    </row>
    <row r="7031" spans="2:8" ht="11.25" customHeight="1" x14ac:dyDescent="0.2">
      <c r="B7031" s="147"/>
      <c r="C7031" s="68"/>
      <c r="D7031" s="293" t="str">
        <f t="shared" si="436"/>
        <v/>
      </c>
      <c r="E7031" s="91" t="str">
        <f t="shared" si="439"/>
        <v/>
      </c>
      <c r="F7031" s="295"/>
      <c r="G7031" s="88" t="str">
        <f t="shared" si="437"/>
        <v/>
      </c>
      <c r="H7031" s="88" t="str">
        <f t="shared" si="438"/>
        <v/>
      </c>
    </row>
    <row r="7032" spans="2:8" ht="11.25" customHeight="1" x14ac:dyDescent="0.2">
      <c r="B7032" s="147"/>
      <c r="C7032" s="68"/>
      <c r="D7032" s="293" t="str">
        <f t="shared" si="436"/>
        <v/>
      </c>
      <c r="E7032" s="91" t="str">
        <f t="shared" si="439"/>
        <v/>
      </c>
      <c r="F7032" s="295"/>
      <c r="G7032" s="88" t="str">
        <f t="shared" si="437"/>
        <v/>
      </c>
      <c r="H7032" s="88" t="str">
        <f t="shared" si="438"/>
        <v/>
      </c>
    </row>
    <row r="7033" spans="2:8" ht="11.25" customHeight="1" x14ac:dyDescent="0.2">
      <c r="B7033" s="147"/>
      <c r="C7033" s="68"/>
      <c r="D7033" s="293" t="str">
        <f t="shared" si="436"/>
        <v/>
      </c>
      <c r="E7033" s="91" t="str">
        <f t="shared" si="439"/>
        <v/>
      </c>
      <c r="F7033" s="295"/>
      <c r="G7033" s="88" t="str">
        <f t="shared" si="437"/>
        <v/>
      </c>
      <c r="H7033" s="88" t="str">
        <f t="shared" si="438"/>
        <v/>
      </c>
    </row>
    <row r="7034" spans="2:8" ht="11.25" customHeight="1" x14ac:dyDescent="0.2">
      <c r="B7034" s="147"/>
      <c r="C7034" s="68"/>
      <c r="D7034" s="293" t="str">
        <f t="shared" si="436"/>
        <v/>
      </c>
      <c r="E7034" s="91" t="str">
        <f t="shared" si="439"/>
        <v/>
      </c>
      <c r="F7034" s="295"/>
      <c r="G7034" s="88" t="str">
        <f t="shared" si="437"/>
        <v/>
      </c>
      <c r="H7034" s="88" t="str">
        <f t="shared" si="438"/>
        <v/>
      </c>
    </row>
    <row r="7035" spans="2:8" ht="11.25" customHeight="1" x14ac:dyDescent="0.2">
      <c r="B7035" s="147"/>
      <c r="C7035" s="68"/>
      <c r="D7035" s="293" t="str">
        <f t="shared" si="436"/>
        <v/>
      </c>
      <c r="E7035" s="91" t="str">
        <f t="shared" si="439"/>
        <v/>
      </c>
      <c r="F7035" s="295"/>
      <c r="G7035" s="88" t="str">
        <f t="shared" si="437"/>
        <v/>
      </c>
      <c r="H7035" s="88" t="str">
        <f t="shared" si="438"/>
        <v/>
      </c>
    </row>
    <row r="7036" spans="2:8" ht="11.25" customHeight="1" x14ac:dyDescent="0.2">
      <c r="B7036" s="147"/>
      <c r="C7036" s="68"/>
      <c r="D7036" s="293" t="str">
        <f t="shared" si="436"/>
        <v/>
      </c>
      <c r="E7036" s="91" t="str">
        <f t="shared" si="439"/>
        <v/>
      </c>
      <c r="F7036" s="295"/>
      <c r="G7036" s="88" t="str">
        <f t="shared" si="437"/>
        <v/>
      </c>
      <c r="H7036" s="88" t="str">
        <f t="shared" si="438"/>
        <v/>
      </c>
    </row>
    <row r="7037" spans="2:8" ht="11.25" customHeight="1" x14ac:dyDescent="0.2">
      <c r="B7037" s="147"/>
      <c r="C7037" s="68"/>
      <c r="D7037" s="293" t="str">
        <f t="shared" si="436"/>
        <v/>
      </c>
      <c r="E7037" s="91" t="str">
        <f t="shared" si="439"/>
        <v/>
      </c>
      <c r="F7037" s="295"/>
      <c r="G7037" s="88" t="str">
        <f t="shared" si="437"/>
        <v/>
      </c>
      <c r="H7037" s="88" t="str">
        <f t="shared" si="438"/>
        <v/>
      </c>
    </row>
    <row r="7038" spans="2:8" ht="11.25" customHeight="1" x14ac:dyDescent="0.2">
      <c r="B7038" s="147"/>
      <c r="C7038" s="68"/>
      <c r="D7038" s="293" t="str">
        <f t="shared" si="436"/>
        <v/>
      </c>
      <c r="E7038" s="91" t="str">
        <f t="shared" si="439"/>
        <v/>
      </c>
      <c r="F7038" s="295"/>
      <c r="G7038" s="88" t="str">
        <f t="shared" si="437"/>
        <v/>
      </c>
      <c r="H7038" s="88" t="str">
        <f t="shared" si="438"/>
        <v/>
      </c>
    </row>
    <row r="7039" spans="2:8" ht="11.25" customHeight="1" x14ac:dyDescent="0.2">
      <c r="B7039" s="147"/>
      <c r="C7039" s="68"/>
      <c r="D7039" s="293" t="str">
        <f t="shared" si="436"/>
        <v/>
      </c>
      <c r="E7039" s="91" t="str">
        <f t="shared" si="439"/>
        <v/>
      </c>
      <c r="F7039" s="295"/>
      <c r="G7039" s="88" t="str">
        <f t="shared" si="437"/>
        <v/>
      </c>
      <c r="H7039" s="88" t="str">
        <f t="shared" si="438"/>
        <v/>
      </c>
    </row>
    <row r="7040" spans="2:8" ht="11.25" customHeight="1" x14ac:dyDescent="0.2">
      <c r="B7040" s="147"/>
      <c r="C7040" s="68"/>
      <c r="D7040" s="293" t="str">
        <f t="shared" si="436"/>
        <v/>
      </c>
      <c r="E7040" s="91" t="str">
        <f t="shared" si="439"/>
        <v/>
      </c>
      <c r="F7040" s="295"/>
      <c r="G7040" s="88" t="str">
        <f t="shared" si="437"/>
        <v/>
      </c>
      <c r="H7040" s="88" t="str">
        <f t="shared" si="438"/>
        <v/>
      </c>
    </row>
    <row r="7041" spans="2:8" ht="11.25" customHeight="1" x14ac:dyDescent="0.2">
      <c r="B7041" s="147"/>
      <c r="C7041" s="68"/>
      <c r="D7041" s="293" t="str">
        <f t="shared" si="436"/>
        <v/>
      </c>
      <c r="E7041" s="91" t="str">
        <f t="shared" si="439"/>
        <v/>
      </c>
      <c r="F7041" s="295"/>
      <c r="G7041" s="88" t="str">
        <f t="shared" si="437"/>
        <v/>
      </c>
      <c r="H7041" s="88" t="str">
        <f t="shared" si="438"/>
        <v/>
      </c>
    </row>
    <row r="7042" spans="2:8" ht="11.25" customHeight="1" x14ac:dyDescent="0.2">
      <c r="B7042" s="147"/>
      <c r="C7042" s="68"/>
      <c r="D7042" s="293" t="str">
        <f t="shared" si="436"/>
        <v/>
      </c>
      <c r="E7042" s="91" t="str">
        <f t="shared" si="439"/>
        <v/>
      </c>
      <c r="F7042" s="295"/>
      <c r="G7042" s="88" t="str">
        <f t="shared" si="437"/>
        <v/>
      </c>
      <c r="H7042" s="88" t="str">
        <f t="shared" si="438"/>
        <v/>
      </c>
    </row>
    <row r="7043" spans="2:8" ht="11.25" customHeight="1" x14ac:dyDescent="0.2">
      <c r="B7043" s="147"/>
      <c r="C7043" s="68"/>
      <c r="D7043" s="293" t="str">
        <f t="shared" si="436"/>
        <v/>
      </c>
      <c r="E7043" s="91" t="str">
        <f t="shared" si="439"/>
        <v/>
      </c>
      <c r="F7043" s="295"/>
      <c r="G7043" s="88" t="str">
        <f t="shared" si="437"/>
        <v/>
      </c>
      <c r="H7043" s="88" t="str">
        <f t="shared" si="438"/>
        <v/>
      </c>
    </row>
    <row r="7044" spans="2:8" ht="11.25" customHeight="1" x14ac:dyDescent="0.2">
      <c r="B7044" s="147"/>
      <c r="C7044" s="68"/>
      <c r="D7044" s="293" t="str">
        <f t="shared" si="436"/>
        <v/>
      </c>
      <c r="E7044" s="91" t="str">
        <f t="shared" si="439"/>
        <v/>
      </c>
      <c r="F7044" s="295"/>
      <c r="G7044" s="88" t="str">
        <f t="shared" si="437"/>
        <v/>
      </c>
      <c r="H7044" s="88" t="str">
        <f t="shared" si="438"/>
        <v/>
      </c>
    </row>
    <row r="7045" spans="2:8" ht="11.25" customHeight="1" x14ac:dyDescent="0.2">
      <c r="B7045" s="147"/>
      <c r="C7045" s="68"/>
      <c r="D7045" s="293" t="str">
        <f t="shared" si="436"/>
        <v/>
      </c>
      <c r="E7045" s="91" t="str">
        <f t="shared" si="439"/>
        <v/>
      </c>
      <c r="F7045" s="295"/>
      <c r="G7045" s="88" t="str">
        <f t="shared" si="437"/>
        <v/>
      </c>
      <c r="H7045" s="88" t="str">
        <f t="shared" si="438"/>
        <v/>
      </c>
    </row>
    <row r="7046" spans="2:8" ht="11.25" customHeight="1" x14ac:dyDescent="0.2">
      <c r="B7046" s="147"/>
      <c r="C7046" s="68"/>
      <c r="D7046" s="293" t="str">
        <f t="shared" si="436"/>
        <v/>
      </c>
      <c r="E7046" s="91" t="str">
        <f t="shared" si="439"/>
        <v/>
      </c>
      <c r="F7046" s="295"/>
      <c r="G7046" s="88" t="str">
        <f t="shared" si="437"/>
        <v/>
      </c>
      <c r="H7046" s="88" t="str">
        <f t="shared" si="438"/>
        <v/>
      </c>
    </row>
    <row r="7047" spans="2:8" ht="11.25" customHeight="1" x14ac:dyDescent="0.2">
      <c r="B7047" s="147"/>
      <c r="C7047" s="68"/>
      <c r="D7047" s="293" t="str">
        <f t="shared" si="436"/>
        <v/>
      </c>
      <c r="E7047" s="91" t="str">
        <f t="shared" si="439"/>
        <v/>
      </c>
      <c r="F7047" s="295"/>
      <c r="G7047" s="88" t="str">
        <f t="shared" si="437"/>
        <v/>
      </c>
      <c r="H7047" s="88" t="str">
        <f t="shared" si="438"/>
        <v/>
      </c>
    </row>
    <row r="7048" spans="2:8" ht="11.25" customHeight="1" x14ac:dyDescent="0.2">
      <c r="B7048" s="147"/>
      <c r="C7048" s="68"/>
      <c r="D7048" s="293" t="str">
        <f t="shared" si="436"/>
        <v/>
      </c>
      <c r="E7048" s="91" t="str">
        <f t="shared" si="439"/>
        <v/>
      </c>
      <c r="F7048" s="295"/>
      <c r="G7048" s="88" t="str">
        <f t="shared" si="437"/>
        <v/>
      </c>
      <c r="H7048" s="88" t="str">
        <f t="shared" si="438"/>
        <v/>
      </c>
    </row>
    <row r="7049" spans="2:8" ht="11.25" customHeight="1" x14ac:dyDescent="0.2">
      <c r="B7049" s="147"/>
      <c r="C7049" s="68"/>
      <c r="D7049" s="293" t="str">
        <f t="shared" si="436"/>
        <v/>
      </c>
      <c r="E7049" s="91" t="str">
        <f t="shared" si="439"/>
        <v/>
      </c>
      <c r="F7049" s="295"/>
      <c r="G7049" s="88" t="str">
        <f t="shared" si="437"/>
        <v/>
      </c>
      <c r="H7049" s="88" t="str">
        <f t="shared" si="438"/>
        <v/>
      </c>
    </row>
    <row r="7050" spans="2:8" ht="11.25" customHeight="1" x14ac:dyDescent="0.2">
      <c r="B7050" s="147"/>
      <c r="C7050" s="68"/>
      <c r="D7050" s="293" t="str">
        <f t="shared" si="436"/>
        <v/>
      </c>
      <c r="E7050" s="91" t="str">
        <f t="shared" si="439"/>
        <v/>
      </c>
      <c r="F7050" s="295"/>
      <c r="G7050" s="88" t="str">
        <f t="shared" si="437"/>
        <v/>
      </c>
      <c r="H7050" s="88" t="str">
        <f t="shared" si="438"/>
        <v/>
      </c>
    </row>
    <row r="7051" spans="2:8" ht="11.25" customHeight="1" x14ac:dyDescent="0.2">
      <c r="B7051" s="147"/>
      <c r="C7051" s="68"/>
      <c r="D7051" s="293" t="str">
        <f t="shared" si="436"/>
        <v/>
      </c>
      <c r="E7051" s="91" t="str">
        <f t="shared" si="439"/>
        <v/>
      </c>
      <c r="F7051" s="295"/>
      <c r="G7051" s="88" t="str">
        <f t="shared" si="437"/>
        <v/>
      </c>
      <c r="H7051" s="88" t="str">
        <f t="shared" si="438"/>
        <v/>
      </c>
    </row>
    <row r="7052" spans="2:8" ht="11.25" customHeight="1" x14ac:dyDescent="0.2">
      <c r="B7052" s="147"/>
      <c r="C7052" s="68"/>
      <c r="D7052" s="293" t="str">
        <f t="shared" si="436"/>
        <v/>
      </c>
      <c r="E7052" s="91" t="str">
        <f t="shared" si="439"/>
        <v/>
      </c>
      <c r="F7052" s="295"/>
      <c r="G7052" s="88" t="str">
        <f t="shared" si="437"/>
        <v/>
      </c>
      <c r="H7052" s="88" t="str">
        <f t="shared" si="438"/>
        <v/>
      </c>
    </row>
    <row r="7053" spans="2:8" ht="11.25" customHeight="1" x14ac:dyDescent="0.2">
      <c r="B7053" s="147"/>
      <c r="C7053" s="68"/>
      <c r="D7053" s="293" t="str">
        <f t="shared" si="436"/>
        <v/>
      </c>
      <c r="E7053" s="91" t="str">
        <f t="shared" si="439"/>
        <v/>
      </c>
      <c r="F7053" s="295"/>
      <c r="G7053" s="88" t="str">
        <f t="shared" si="437"/>
        <v/>
      </c>
      <c r="H7053" s="88" t="str">
        <f t="shared" si="438"/>
        <v/>
      </c>
    </row>
    <row r="7054" spans="2:8" ht="11.25" customHeight="1" x14ac:dyDescent="0.2">
      <c r="B7054" s="147"/>
      <c r="C7054" s="68"/>
      <c r="D7054" s="293" t="str">
        <f t="shared" si="436"/>
        <v/>
      </c>
      <c r="E7054" s="91" t="str">
        <f t="shared" si="439"/>
        <v/>
      </c>
      <c r="F7054" s="295"/>
      <c r="G7054" s="88" t="str">
        <f t="shared" si="437"/>
        <v/>
      </c>
      <c r="H7054" s="88" t="str">
        <f t="shared" si="438"/>
        <v/>
      </c>
    </row>
    <row r="7055" spans="2:8" ht="11.25" customHeight="1" x14ac:dyDescent="0.2">
      <c r="B7055" s="147"/>
      <c r="C7055" s="68"/>
      <c r="D7055" s="293" t="str">
        <f t="shared" si="436"/>
        <v/>
      </c>
      <c r="E7055" s="91" t="str">
        <f t="shared" si="439"/>
        <v/>
      </c>
      <c r="F7055" s="295"/>
      <c r="G7055" s="88" t="str">
        <f t="shared" si="437"/>
        <v/>
      </c>
      <c r="H7055" s="88" t="str">
        <f t="shared" si="438"/>
        <v/>
      </c>
    </row>
    <row r="7056" spans="2:8" ht="11.25" customHeight="1" x14ac:dyDescent="0.2">
      <c r="B7056" s="147"/>
      <c r="C7056" s="68"/>
      <c r="D7056" s="293" t="str">
        <f t="shared" si="436"/>
        <v/>
      </c>
      <c r="E7056" s="91" t="str">
        <f t="shared" si="439"/>
        <v/>
      </c>
      <c r="F7056" s="295"/>
      <c r="G7056" s="88" t="str">
        <f t="shared" si="437"/>
        <v/>
      </c>
      <c r="H7056" s="88" t="str">
        <f t="shared" si="438"/>
        <v/>
      </c>
    </row>
    <row r="7057" spans="2:8" ht="11.25" customHeight="1" x14ac:dyDescent="0.2">
      <c r="B7057" s="147"/>
      <c r="C7057" s="68"/>
      <c r="D7057" s="293" t="str">
        <f t="shared" si="436"/>
        <v/>
      </c>
      <c r="E7057" s="91" t="str">
        <f t="shared" si="439"/>
        <v/>
      </c>
      <c r="F7057" s="295"/>
      <c r="G7057" s="88" t="str">
        <f t="shared" si="437"/>
        <v/>
      </c>
      <c r="H7057" s="88" t="str">
        <f t="shared" si="438"/>
        <v/>
      </c>
    </row>
    <row r="7058" spans="2:8" ht="11.25" customHeight="1" x14ac:dyDescent="0.2">
      <c r="B7058" s="147"/>
      <c r="C7058" s="68"/>
      <c r="D7058" s="293" t="str">
        <f t="shared" si="436"/>
        <v/>
      </c>
      <c r="E7058" s="91" t="str">
        <f t="shared" si="439"/>
        <v/>
      </c>
      <c r="F7058" s="295"/>
      <c r="G7058" s="88" t="str">
        <f t="shared" si="437"/>
        <v/>
      </c>
      <c r="H7058" s="88" t="str">
        <f t="shared" si="438"/>
        <v/>
      </c>
    </row>
    <row r="7059" spans="2:8" ht="11.25" customHeight="1" x14ac:dyDescent="0.2">
      <c r="B7059" s="147"/>
      <c r="C7059" s="68"/>
      <c r="D7059" s="293" t="str">
        <f t="shared" si="436"/>
        <v/>
      </c>
      <c r="E7059" s="91" t="str">
        <f t="shared" si="439"/>
        <v/>
      </c>
      <c r="F7059" s="295"/>
      <c r="G7059" s="88" t="str">
        <f t="shared" si="437"/>
        <v/>
      </c>
      <c r="H7059" s="88" t="str">
        <f t="shared" si="438"/>
        <v/>
      </c>
    </row>
    <row r="7060" spans="2:8" ht="11.25" customHeight="1" x14ac:dyDescent="0.2">
      <c r="B7060" s="147"/>
      <c r="C7060" s="68"/>
      <c r="D7060" s="293" t="str">
        <f t="shared" si="436"/>
        <v/>
      </c>
      <c r="E7060" s="91" t="str">
        <f t="shared" si="439"/>
        <v/>
      </c>
      <c r="F7060" s="295"/>
      <c r="G7060" s="88" t="str">
        <f t="shared" si="437"/>
        <v/>
      </c>
      <c r="H7060" s="88" t="str">
        <f t="shared" si="438"/>
        <v/>
      </c>
    </row>
    <row r="7061" spans="2:8" ht="11.25" customHeight="1" x14ac:dyDescent="0.2">
      <c r="B7061" s="147"/>
      <c r="C7061" s="68"/>
      <c r="D7061" s="293" t="str">
        <f t="shared" si="436"/>
        <v/>
      </c>
      <c r="E7061" s="91" t="str">
        <f t="shared" si="439"/>
        <v/>
      </c>
      <c r="F7061" s="295"/>
      <c r="G7061" s="88" t="str">
        <f t="shared" si="437"/>
        <v/>
      </c>
      <c r="H7061" s="88" t="str">
        <f t="shared" si="438"/>
        <v/>
      </c>
    </row>
    <row r="7062" spans="2:8" ht="11.25" customHeight="1" x14ac:dyDescent="0.2">
      <c r="B7062" s="147"/>
      <c r="C7062" s="68"/>
      <c r="D7062" s="293" t="str">
        <f t="shared" si="436"/>
        <v/>
      </c>
      <c r="E7062" s="91" t="str">
        <f t="shared" si="439"/>
        <v/>
      </c>
      <c r="F7062" s="295"/>
      <c r="G7062" s="88" t="str">
        <f t="shared" si="437"/>
        <v/>
      </c>
      <c r="H7062" s="88" t="str">
        <f t="shared" si="438"/>
        <v/>
      </c>
    </row>
    <row r="7063" spans="2:8" ht="11.25" customHeight="1" x14ac:dyDescent="0.2">
      <c r="B7063" s="147"/>
      <c r="C7063" s="68"/>
      <c r="D7063" s="293" t="str">
        <f t="shared" si="436"/>
        <v/>
      </c>
      <c r="E7063" s="91" t="str">
        <f t="shared" si="439"/>
        <v/>
      </c>
      <c r="F7063" s="295"/>
      <c r="G7063" s="88" t="str">
        <f t="shared" si="437"/>
        <v/>
      </c>
      <c r="H7063" s="88" t="str">
        <f t="shared" si="438"/>
        <v/>
      </c>
    </row>
    <row r="7064" spans="2:8" ht="11.25" customHeight="1" x14ac:dyDescent="0.2">
      <c r="B7064" s="147"/>
      <c r="C7064" s="68"/>
      <c r="D7064" s="293" t="str">
        <f t="shared" ref="D7064:D7127" si="440">IF($B7064="","","SP_LASTSALEPRICE")</f>
        <v/>
      </c>
      <c r="E7064" s="91" t="str">
        <f t="shared" si="439"/>
        <v/>
      </c>
      <c r="F7064" s="295"/>
      <c r="G7064" s="88" t="str">
        <f t="shared" ref="G7064:G7127" si="441">IF(OR($C7064="",$C7065=""),"",IFERROR((C7064/C7065-1)*100,0))</f>
        <v/>
      </c>
      <c r="H7064" s="88" t="str">
        <f t="shared" ref="H7064:H7127" si="442">IF(OR($F7064="",$F7065=""),"",IFERROR((F7064/F7065-1)*100,0))</f>
        <v/>
      </c>
    </row>
    <row r="7065" spans="2:8" ht="11.25" customHeight="1" x14ac:dyDescent="0.2">
      <c r="B7065" s="147"/>
      <c r="C7065" s="68"/>
      <c r="D7065" s="293" t="str">
        <f t="shared" si="440"/>
        <v/>
      </c>
      <c r="E7065" s="91" t="str">
        <f t="shared" ref="E7065:E7128" si="443">IF($B7065="","",IF(WEEKDAY($B7065,11)=6,$B7065-1,IF(WEEKDAY($B7065,11)=7,$B7065-2,$B7065)))</f>
        <v/>
      </c>
      <c r="F7065" s="295"/>
      <c r="G7065" s="88" t="str">
        <f t="shared" si="441"/>
        <v/>
      </c>
      <c r="H7065" s="88" t="str">
        <f t="shared" si="442"/>
        <v/>
      </c>
    </row>
    <row r="7066" spans="2:8" ht="11.25" customHeight="1" x14ac:dyDescent="0.2">
      <c r="B7066" s="147"/>
      <c r="C7066" s="68"/>
      <c r="D7066" s="293" t="str">
        <f t="shared" si="440"/>
        <v/>
      </c>
      <c r="E7066" s="91" t="str">
        <f t="shared" si="443"/>
        <v/>
      </c>
      <c r="F7066" s="295"/>
      <c r="G7066" s="88" t="str">
        <f t="shared" si="441"/>
        <v/>
      </c>
      <c r="H7066" s="88" t="str">
        <f t="shared" si="442"/>
        <v/>
      </c>
    </row>
    <row r="7067" spans="2:8" ht="11.25" customHeight="1" x14ac:dyDescent="0.2">
      <c r="B7067" s="147"/>
      <c r="C7067" s="68"/>
      <c r="D7067" s="293" t="str">
        <f t="shared" si="440"/>
        <v/>
      </c>
      <c r="E7067" s="91" t="str">
        <f t="shared" si="443"/>
        <v/>
      </c>
      <c r="F7067" s="295"/>
      <c r="G7067" s="88" t="str">
        <f t="shared" si="441"/>
        <v/>
      </c>
      <c r="H7067" s="88" t="str">
        <f t="shared" si="442"/>
        <v/>
      </c>
    </row>
    <row r="7068" spans="2:8" ht="11.25" customHeight="1" x14ac:dyDescent="0.2">
      <c r="B7068" s="147"/>
      <c r="C7068" s="68"/>
      <c r="D7068" s="293" t="str">
        <f t="shared" si="440"/>
        <v/>
      </c>
      <c r="E7068" s="91" t="str">
        <f t="shared" si="443"/>
        <v/>
      </c>
      <c r="F7068" s="295"/>
      <c r="G7068" s="88" t="str">
        <f t="shared" si="441"/>
        <v/>
      </c>
      <c r="H7068" s="88" t="str">
        <f t="shared" si="442"/>
        <v/>
      </c>
    </row>
    <row r="7069" spans="2:8" ht="11.25" customHeight="1" x14ac:dyDescent="0.2">
      <c r="B7069" s="147"/>
      <c r="C7069" s="68"/>
      <c r="D7069" s="293" t="str">
        <f t="shared" si="440"/>
        <v/>
      </c>
      <c r="E7069" s="91" t="str">
        <f t="shared" si="443"/>
        <v/>
      </c>
      <c r="F7069" s="295"/>
      <c r="G7069" s="88" t="str">
        <f t="shared" si="441"/>
        <v/>
      </c>
      <c r="H7069" s="88" t="str">
        <f t="shared" si="442"/>
        <v/>
      </c>
    </row>
    <row r="7070" spans="2:8" ht="11.25" customHeight="1" x14ac:dyDescent="0.2">
      <c r="B7070" s="147"/>
      <c r="C7070" s="68"/>
      <c r="D7070" s="293" t="str">
        <f t="shared" si="440"/>
        <v/>
      </c>
      <c r="E7070" s="91" t="str">
        <f t="shared" si="443"/>
        <v/>
      </c>
      <c r="F7070" s="295"/>
      <c r="G7070" s="88" t="str">
        <f t="shared" si="441"/>
        <v/>
      </c>
      <c r="H7070" s="88" t="str">
        <f t="shared" si="442"/>
        <v/>
      </c>
    </row>
    <row r="7071" spans="2:8" ht="11.25" customHeight="1" x14ac:dyDescent="0.2">
      <c r="B7071" s="147"/>
      <c r="C7071" s="68"/>
      <c r="D7071" s="293" t="str">
        <f t="shared" si="440"/>
        <v/>
      </c>
      <c r="E7071" s="91" t="str">
        <f t="shared" si="443"/>
        <v/>
      </c>
      <c r="F7071" s="295"/>
      <c r="G7071" s="88" t="str">
        <f t="shared" si="441"/>
        <v/>
      </c>
      <c r="H7071" s="88" t="str">
        <f t="shared" si="442"/>
        <v/>
      </c>
    </row>
    <row r="7072" spans="2:8" ht="11.25" customHeight="1" x14ac:dyDescent="0.2">
      <c r="B7072" s="147"/>
      <c r="C7072" s="68"/>
      <c r="D7072" s="293" t="str">
        <f t="shared" si="440"/>
        <v/>
      </c>
      <c r="E7072" s="91" t="str">
        <f t="shared" si="443"/>
        <v/>
      </c>
      <c r="F7072" s="295"/>
      <c r="G7072" s="88" t="str">
        <f t="shared" si="441"/>
        <v/>
      </c>
      <c r="H7072" s="88" t="str">
        <f t="shared" si="442"/>
        <v/>
      </c>
    </row>
    <row r="7073" spans="2:8" ht="11.25" customHeight="1" x14ac:dyDescent="0.2">
      <c r="B7073" s="147"/>
      <c r="C7073" s="68"/>
      <c r="D7073" s="293" t="str">
        <f t="shared" si="440"/>
        <v/>
      </c>
      <c r="E7073" s="91" t="str">
        <f t="shared" si="443"/>
        <v/>
      </c>
      <c r="F7073" s="295"/>
      <c r="G7073" s="88" t="str">
        <f t="shared" si="441"/>
        <v/>
      </c>
      <c r="H7073" s="88" t="str">
        <f t="shared" si="442"/>
        <v/>
      </c>
    </row>
    <row r="7074" spans="2:8" ht="11.25" customHeight="1" x14ac:dyDescent="0.2">
      <c r="B7074" s="147"/>
      <c r="C7074" s="68"/>
      <c r="D7074" s="293" t="str">
        <f t="shared" si="440"/>
        <v/>
      </c>
      <c r="E7074" s="91" t="str">
        <f t="shared" si="443"/>
        <v/>
      </c>
      <c r="F7074" s="295"/>
      <c r="G7074" s="88" t="str">
        <f t="shared" si="441"/>
        <v/>
      </c>
      <c r="H7074" s="88" t="str">
        <f t="shared" si="442"/>
        <v/>
      </c>
    </row>
    <row r="7075" spans="2:8" ht="11.25" customHeight="1" x14ac:dyDescent="0.2">
      <c r="B7075" s="147"/>
      <c r="C7075" s="68"/>
      <c r="D7075" s="293" t="str">
        <f t="shared" si="440"/>
        <v/>
      </c>
      <c r="E7075" s="91" t="str">
        <f t="shared" si="443"/>
        <v/>
      </c>
      <c r="F7075" s="295"/>
      <c r="G7075" s="88" t="str">
        <f t="shared" si="441"/>
        <v/>
      </c>
      <c r="H7075" s="88" t="str">
        <f t="shared" si="442"/>
        <v/>
      </c>
    </row>
    <row r="7076" spans="2:8" ht="11.25" customHeight="1" x14ac:dyDescent="0.2">
      <c r="B7076" s="147"/>
      <c r="C7076" s="68"/>
      <c r="D7076" s="293" t="str">
        <f t="shared" si="440"/>
        <v/>
      </c>
      <c r="E7076" s="91" t="str">
        <f t="shared" si="443"/>
        <v/>
      </c>
      <c r="F7076" s="295"/>
      <c r="G7076" s="88" t="str">
        <f t="shared" si="441"/>
        <v/>
      </c>
      <c r="H7076" s="88" t="str">
        <f t="shared" si="442"/>
        <v/>
      </c>
    </row>
    <row r="7077" spans="2:8" ht="11.25" customHeight="1" x14ac:dyDescent="0.2">
      <c r="B7077" s="147"/>
      <c r="C7077" s="68"/>
      <c r="D7077" s="293" t="str">
        <f t="shared" si="440"/>
        <v/>
      </c>
      <c r="E7077" s="91" t="str">
        <f t="shared" si="443"/>
        <v/>
      </c>
      <c r="F7077" s="295"/>
      <c r="G7077" s="88" t="str">
        <f t="shared" si="441"/>
        <v/>
      </c>
      <c r="H7077" s="88" t="str">
        <f t="shared" si="442"/>
        <v/>
      </c>
    </row>
    <row r="7078" spans="2:8" ht="11.25" customHeight="1" x14ac:dyDescent="0.2">
      <c r="B7078" s="147"/>
      <c r="C7078" s="68"/>
      <c r="D7078" s="293" t="str">
        <f t="shared" si="440"/>
        <v/>
      </c>
      <c r="E7078" s="91" t="str">
        <f t="shared" si="443"/>
        <v/>
      </c>
      <c r="F7078" s="295"/>
      <c r="G7078" s="88" t="str">
        <f t="shared" si="441"/>
        <v/>
      </c>
      <c r="H7078" s="88" t="str">
        <f t="shared" si="442"/>
        <v/>
      </c>
    </row>
    <row r="7079" spans="2:8" ht="11.25" customHeight="1" x14ac:dyDescent="0.2">
      <c r="B7079" s="147"/>
      <c r="C7079" s="68"/>
      <c r="D7079" s="293" t="str">
        <f t="shared" si="440"/>
        <v/>
      </c>
      <c r="E7079" s="91" t="str">
        <f t="shared" si="443"/>
        <v/>
      </c>
      <c r="F7079" s="295"/>
      <c r="G7079" s="88" t="str">
        <f t="shared" si="441"/>
        <v/>
      </c>
      <c r="H7079" s="88" t="str">
        <f t="shared" si="442"/>
        <v/>
      </c>
    </row>
    <row r="7080" spans="2:8" ht="11.25" customHeight="1" x14ac:dyDescent="0.2">
      <c r="B7080" s="147"/>
      <c r="C7080" s="68"/>
      <c r="D7080" s="293" t="str">
        <f t="shared" si="440"/>
        <v/>
      </c>
      <c r="E7080" s="91" t="str">
        <f t="shared" si="443"/>
        <v/>
      </c>
      <c r="F7080" s="295"/>
      <c r="G7080" s="88" t="str">
        <f t="shared" si="441"/>
        <v/>
      </c>
      <c r="H7080" s="88" t="str">
        <f t="shared" si="442"/>
        <v/>
      </c>
    </row>
    <row r="7081" spans="2:8" ht="11.25" customHeight="1" x14ac:dyDescent="0.2">
      <c r="B7081" s="147"/>
      <c r="C7081" s="68"/>
      <c r="D7081" s="293" t="str">
        <f t="shared" si="440"/>
        <v/>
      </c>
      <c r="E7081" s="91" t="str">
        <f t="shared" si="443"/>
        <v/>
      </c>
      <c r="F7081" s="295"/>
      <c r="G7081" s="88" t="str">
        <f t="shared" si="441"/>
        <v/>
      </c>
      <c r="H7081" s="88" t="str">
        <f t="shared" si="442"/>
        <v/>
      </c>
    </row>
    <row r="7082" spans="2:8" ht="11.25" customHeight="1" x14ac:dyDescent="0.2">
      <c r="B7082" s="147"/>
      <c r="C7082" s="68"/>
      <c r="D7082" s="293" t="str">
        <f t="shared" si="440"/>
        <v/>
      </c>
      <c r="E7082" s="91" t="str">
        <f t="shared" si="443"/>
        <v/>
      </c>
      <c r="F7082" s="295"/>
      <c r="G7082" s="88" t="str">
        <f t="shared" si="441"/>
        <v/>
      </c>
      <c r="H7082" s="88" t="str">
        <f t="shared" si="442"/>
        <v/>
      </c>
    </row>
    <row r="7083" spans="2:8" ht="11.25" customHeight="1" x14ac:dyDescent="0.2">
      <c r="B7083" s="147"/>
      <c r="C7083" s="68"/>
      <c r="D7083" s="293" t="str">
        <f t="shared" si="440"/>
        <v/>
      </c>
      <c r="E7083" s="91" t="str">
        <f t="shared" si="443"/>
        <v/>
      </c>
      <c r="F7083" s="295"/>
      <c r="G7083" s="88" t="str">
        <f t="shared" si="441"/>
        <v/>
      </c>
      <c r="H7083" s="88" t="str">
        <f t="shared" si="442"/>
        <v/>
      </c>
    </row>
    <row r="7084" spans="2:8" ht="11.25" customHeight="1" x14ac:dyDescent="0.2">
      <c r="B7084" s="147"/>
      <c r="C7084" s="68"/>
      <c r="D7084" s="293" t="str">
        <f t="shared" si="440"/>
        <v/>
      </c>
      <c r="E7084" s="91" t="str">
        <f t="shared" si="443"/>
        <v/>
      </c>
      <c r="F7084" s="295"/>
      <c r="G7084" s="88" t="str">
        <f t="shared" si="441"/>
        <v/>
      </c>
      <c r="H7084" s="88" t="str">
        <f t="shared" si="442"/>
        <v/>
      </c>
    </row>
    <row r="7085" spans="2:8" ht="11.25" customHeight="1" x14ac:dyDescent="0.2">
      <c r="B7085" s="147"/>
      <c r="C7085" s="68"/>
      <c r="D7085" s="293" t="str">
        <f t="shared" si="440"/>
        <v/>
      </c>
      <c r="E7085" s="91" t="str">
        <f t="shared" si="443"/>
        <v/>
      </c>
      <c r="F7085" s="295"/>
      <c r="G7085" s="88" t="str">
        <f t="shared" si="441"/>
        <v/>
      </c>
      <c r="H7085" s="88" t="str">
        <f t="shared" si="442"/>
        <v/>
      </c>
    </row>
    <row r="7086" spans="2:8" ht="11.25" customHeight="1" x14ac:dyDescent="0.2">
      <c r="B7086" s="147"/>
      <c r="C7086" s="68"/>
      <c r="D7086" s="293" t="str">
        <f t="shared" si="440"/>
        <v/>
      </c>
      <c r="E7086" s="91" t="str">
        <f t="shared" si="443"/>
        <v/>
      </c>
      <c r="F7086" s="295"/>
      <c r="G7086" s="88" t="str">
        <f t="shared" si="441"/>
        <v/>
      </c>
      <c r="H7086" s="88" t="str">
        <f t="shared" si="442"/>
        <v/>
      </c>
    </row>
    <row r="7087" spans="2:8" ht="11.25" customHeight="1" x14ac:dyDescent="0.2">
      <c r="B7087" s="147"/>
      <c r="C7087" s="68"/>
      <c r="D7087" s="293" t="str">
        <f t="shared" si="440"/>
        <v/>
      </c>
      <c r="E7087" s="91" t="str">
        <f t="shared" si="443"/>
        <v/>
      </c>
      <c r="F7087" s="295"/>
      <c r="G7087" s="88" t="str">
        <f t="shared" si="441"/>
        <v/>
      </c>
      <c r="H7087" s="88" t="str">
        <f t="shared" si="442"/>
        <v/>
      </c>
    </row>
    <row r="7088" spans="2:8" ht="11.25" customHeight="1" x14ac:dyDescent="0.2">
      <c r="B7088" s="147"/>
      <c r="C7088" s="68"/>
      <c r="D7088" s="293" t="str">
        <f t="shared" si="440"/>
        <v/>
      </c>
      <c r="E7088" s="91" t="str">
        <f t="shared" si="443"/>
        <v/>
      </c>
      <c r="F7088" s="295"/>
      <c r="G7088" s="88" t="str">
        <f t="shared" si="441"/>
        <v/>
      </c>
      <c r="H7088" s="88" t="str">
        <f t="shared" si="442"/>
        <v/>
      </c>
    </row>
    <row r="7089" spans="2:8" ht="11.25" customHeight="1" x14ac:dyDescent="0.2">
      <c r="B7089" s="147"/>
      <c r="C7089" s="68"/>
      <c r="D7089" s="293" t="str">
        <f t="shared" si="440"/>
        <v/>
      </c>
      <c r="E7089" s="91" t="str">
        <f t="shared" si="443"/>
        <v/>
      </c>
      <c r="F7089" s="295"/>
      <c r="G7089" s="88" t="str">
        <f t="shared" si="441"/>
        <v/>
      </c>
      <c r="H7089" s="88" t="str">
        <f t="shared" si="442"/>
        <v/>
      </c>
    </row>
    <row r="7090" spans="2:8" ht="11.25" customHeight="1" x14ac:dyDescent="0.2">
      <c r="B7090" s="147"/>
      <c r="C7090" s="68"/>
      <c r="D7090" s="293" t="str">
        <f t="shared" si="440"/>
        <v/>
      </c>
      <c r="E7090" s="91" t="str">
        <f t="shared" si="443"/>
        <v/>
      </c>
      <c r="F7090" s="295"/>
      <c r="G7090" s="88" t="str">
        <f t="shared" si="441"/>
        <v/>
      </c>
      <c r="H7090" s="88" t="str">
        <f t="shared" si="442"/>
        <v/>
      </c>
    </row>
    <row r="7091" spans="2:8" ht="11.25" customHeight="1" x14ac:dyDescent="0.2">
      <c r="B7091" s="147"/>
      <c r="C7091" s="68"/>
      <c r="D7091" s="293" t="str">
        <f t="shared" si="440"/>
        <v/>
      </c>
      <c r="E7091" s="91" t="str">
        <f t="shared" si="443"/>
        <v/>
      </c>
      <c r="F7091" s="295"/>
      <c r="G7091" s="88" t="str">
        <f t="shared" si="441"/>
        <v/>
      </c>
      <c r="H7091" s="88" t="str">
        <f t="shared" si="442"/>
        <v/>
      </c>
    </row>
    <row r="7092" spans="2:8" ht="11.25" customHeight="1" x14ac:dyDescent="0.2">
      <c r="B7092" s="147"/>
      <c r="C7092" s="68"/>
      <c r="D7092" s="293" t="str">
        <f t="shared" si="440"/>
        <v/>
      </c>
      <c r="E7092" s="91" t="str">
        <f t="shared" si="443"/>
        <v/>
      </c>
      <c r="F7092" s="295"/>
      <c r="G7092" s="88" t="str">
        <f t="shared" si="441"/>
        <v/>
      </c>
      <c r="H7092" s="88" t="str">
        <f t="shared" si="442"/>
        <v/>
      </c>
    </row>
    <row r="7093" spans="2:8" ht="11.25" customHeight="1" x14ac:dyDescent="0.2">
      <c r="B7093" s="147"/>
      <c r="C7093" s="68"/>
      <c r="D7093" s="293" t="str">
        <f t="shared" si="440"/>
        <v/>
      </c>
      <c r="E7093" s="91" t="str">
        <f t="shared" si="443"/>
        <v/>
      </c>
      <c r="F7093" s="295"/>
      <c r="G7093" s="88" t="str">
        <f t="shared" si="441"/>
        <v/>
      </c>
      <c r="H7093" s="88" t="str">
        <f t="shared" si="442"/>
        <v/>
      </c>
    </row>
    <row r="7094" spans="2:8" ht="11.25" customHeight="1" x14ac:dyDescent="0.2">
      <c r="B7094" s="147"/>
      <c r="C7094" s="68"/>
      <c r="D7094" s="293" t="str">
        <f t="shared" si="440"/>
        <v/>
      </c>
      <c r="E7094" s="91" t="str">
        <f t="shared" si="443"/>
        <v/>
      </c>
      <c r="F7094" s="295"/>
      <c r="G7094" s="88" t="str">
        <f t="shared" si="441"/>
        <v/>
      </c>
      <c r="H7094" s="88" t="str">
        <f t="shared" si="442"/>
        <v/>
      </c>
    </row>
    <row r="7095" spans="2:8" ht="11.25" customHeight="1" x14ac:dyDescent="0.2">
      <c r="B7095" s="147"/>
      <c r="C7095" s="68"/>
      <c r="D7095" s="293" t="str">
        <f t="shared" si="440"/>
        <v/>
      </c>
      <c r="E7095" s="91" t="str">
        <f t="shared" si="443"/>
        <v/>
      </c>
      <c r="F7095" s="295"/>
      <c r="G7095" s="88" t="str">
        <f t="shared" si="441"/>
        <v/>
      </c>
      <c r="H7095" s="88" t="str">
        <f t="shared" si="442"/>
        <v/>
      </c>
    </row>
    <row r="7096" spans="2:8" ht="11.25" customHeight="1" x14ac:dyDescent="0.2">
      <c r="B7096" s="147"/>
      <c r="C7096" s="68"/>
      <c r="D7096" s="293" t="str">
        <f t="shared" si="440"/>
        <v/>
      </c>
      <c r="E7096" s="91" t="str">
        <f t="shared" si="443"/>
        <v/>
      </c>
      <c r="F7096" s="295"/>
      <c r="G7096" s="88" t="str">
        <f t="shared" si="441"/>
        <v/>
      </c>
      <c r="H7096" s="88" t="str">
        <f t="shared" si="442"/>
        <v/>
      </c>
    </row>
    <row r="7097" spans="2:8" ht="11.25" customHeight="1" x14ac:dyDescent="0.2">
      <c r="B7097" s="147"/>
      <c r="C7097" s="68"/>
      <c r="D7097" s="293" t="str">
        <f t="shared" si="440"/>
        <v/>
      </c>
      <c r="E7097" s="91" t="str">
        <f t="shared" si="443"/>
        <v/>
      </c>
      <c r="F7097" s="295"/>
      <c r="G7097" s="88" t="str">
        <f t="shared" si="441"/>
        <v/>
      </c>
      <c r="H7097" s="88" t="str">
        <f t="shared" si="442"/>
        <v/>
      </c>
    </row>
    <row r="7098" spans="2:8" ht="11.25" customHeight="1" x14ac:dyDescent="0.2">
      <c r="B7098" s="147"/>
      <c r="C7098" s="68"/>
      <c r="D7098" s="293" t="str">
        <f t="shared" si="440"/>
        <v/>
      </c>
      <c r="E7098" s="91" t="str">
        <f t="shared" si="443"/>
        <v/>
      </c>
      <c r="F7098" s="295"/>
      <c r="G7098" s="88" t="str">
        <f t="shared" si="441"/>
        <v/>
      </c>
      <c r="H7098" s="88" t="str">
        <f t="shared" si="442"/>
        <v/>
      </c>
    </row>
    <row r="7099" spans="2:8" ht="11.25" customHeight="1" x14ac:dyDescent="0.2">
      <c r="B7099" s="147"/>
      <c r="C7099" s="68"/>
      <c r="D7099" s="293" t="str">
        <f t="shared" si="440"/>
        <v/>
      </c>
      <c r="E7099" s="91" t="str">
        <f t="shared" si="443"/>
        <v/>
      </c>
      <c r="F7099" s="295"/>
      <c r="G7099" s="88" t="str">
        <f t="shared" si="441"/>
        <v/>
      </c>
      <c r="H7099" s="88" t="str">
        <f t="shared" si="442"/>
        <v/>
      </c>
    </row>
    <row r="7100" spans="2:8" ht="11.25" customHeight="1" x14ac:dyDescent="0.2">
      <c r="B7100" s="147"/>
      <c r="C7100" s="68"/>
      <c r="D7100" s="293" t="str">
        <f t="shared" si="440"/>
        <v/>
      </c>
      <c r="E7100" s="91" t="str">
        <f t="shared" si="443"/>
        <v/>
      </c>
      <c r="F7100" s="295"/>
      <c r="G7100" s="88" t="str">
        <f t="shared" si="441"/>
        <v/>
      </c>
      <c r="H7100" s="88" t="str">
        <f t="shared" si="442"/>
        <v/>
      </c>
    </row>
    <row r="7101" spans="2:8" ht="11.25" customHeight="1" x14ac:dyDescent="0.2">
      <c r="B7101" s="147"/>
      <c r="C7101" s="68"/>
      <c r="D7101" s="293" t="str">
        <f t="shared" si="440"/>
        <v/>
      </c>
      <c r="E7101" s="91" t="str">
        <f t="shared" si="443"/>
        <v/>
      </c>
      <c r="F7101" s="295"/>
      <c r="G7101" s="88" t="str">
        <f t="shared" si="441"/>
        <v/>
      </c>
      <c r="H7101" s="88" t="str">
        <f t="shared" si="442"/>
        <v/>
      </c>
    </row>
    <row r="7102" spans="2:8" ht="11.25" customHeight="1" x14ac:dyDescent="0.2">
      <c r="B7102" s="147"/>
      <c r="C7102" s="68"/>
      <c r="D7102" s="293" t="str">
        <f t="shared" si="440"/>
        <v/>
      </c>
      <c r="E7102" s="91" t="str">
        <f t="shared" si="443"/>
        <v/>
      </c>
      <c r="F7102" s="295"/>
      <c r="G7102" s="88" t="str">
        <f t="shared" si="441"/>
        <v/>
      </c>
      <c r="H7102" s="88" t="str">
        <f t="shared" si="442"/>
        <v/>
      </c>
    </row>
    <row r="7103" spans="2:8" ht="11.25" customHeight="1" x14ac:dyDescent="0.2">
      <c r="B7103" s="147"/>
      <c r="C7103" s="68"/>
      <c r="D7103" s="293" t="str">
        <f t="shared" si="440"/>
        <v/>
      </c>
      <c r="E7103" s="91" t="str">
        <f t="shared" si="443"/>
        <v/>
      </c>
      <c r="F7103" s="295"/>
      <c r="G7103" s="88" t="str">
        <f t="shared" si="441"/>
        <v/>
      </c>
      <c r="H7103" s="88" t="str">
        <f t="shared" si="442"/>
        <v/>
      </c>
    </row>
    <row r="7104" spans="2:8" ht="11.25" customHeight="1" x14ac:dyDescent="0.2">
      <c r="B7104" s="147"/>
      <c r="C7104" s="68"/>
      <c r="D7104" s="293" t="str">
        <f t="shared" si="440"/>
        <v/>
      </c>
      <c r="E7104" s="91" t="str">
        <f t="shared" si="443"/>
        <v/>
      </c>
      <c r="F7104" s="295"/>
      <c r="G7104" s="88" t="str">
        <f t="shared" si="441"/>
        <v/>
      </c>
      <c r="H7104" s="88" t="str">
        <f t="shared" si="442"/>
        <v/>
      </c>
    </row>
    <row r="7105" spans="2:8" ht="11.25" customHeight="1" x14ac:dyDescent="0.2">
      <c r="B7105" s="147"/>
      <c r="C7105" s="68"/>
      <c r="D7105" s="293" t="str">
        <f t="shared" si="440"/>
        <v/>
      </c>
      <c r="E7105" s="91" t="str">
        <f t="shared" si="443"/>
        <v/>
      </c>
      <c r="F7105" s="295"/>
      <c r="G7105" s="88" t="str">
        <f t="shared" si="441"/>
        <v/>
      </c>
      <c r="H7105" s="88" t="str">
        <f t="shared" si="442"/>
        <v/>
      </c>
    </row>
    <row r="7106" spans="2:8" ht="11.25" customHeight="1" x14ac:dyDescent="0.2">
      <c r="B7106" s="147"/>
      <c r="C7106" s="68"/>
      <c r="D7106" s="293" t="str">
        <f t="shared" si="440"/>
        <v/>
      </c>
      <c r="E7106" s="91" t="str">
        <f t="shared" si="443"/>
        <v/>
      </c>
      <c r="F7106" s="295"/>
      <c r="G7106" s="88" t="str">
        <f t="shared" si="441"/>
        <v/>
      </c>
      <c r="H7106" s="88" t="str">
        <f t="shared" si="442"/>
        <v/>
      </c>
    </row>
    <row r="7107" spans="2:8" ht="11.25" customHeight="1" x14ac:dyDescent="0.2">
      <c r="B7107" s="147"/>
      <c r="C7107" s="68"/>
      <c r="D7107" s="293" t="str">
        <f t="shared" si="440"/>
        <v/>
      </c>
      <c r="E7107" s="91" t="str">
        <f t="shared" si="443"/>
        <v/>
      </c>
      <c r="F7107" s="295"/>
      <c r="G7107" s="88" t="str">
        <f t="shared" si="441"/>
        <v/>
      </c>
      <c r="H7107" s="88" t="str">
        <f t="shared" si="442"/>
        <v/>
      </c>
    </row>
    <row r="7108" spans="2:8" ht="11.25" customHeight="1" x14ac:dyDescent="0.2">
      <c r="B7108" s="147"/>
      <c r="C7108" s="68"/>
      <c r="D7108" s="293" t="str">
        <f t="shared" si="440"/>
        <v/>
      </c>
      <c r="E7108" s="91" t="str">
        <f t="shared" si="443"/>
        <v/>
      </c>
      <c r="F7108" s="295"/>
      <c r="G7108" s="88" t="str">
        <f t="shared" si="441"/>
        <v/>
      </c>
      <c r="H7108" s="88" t="str">
        <f t="shared" si="442"/>
        <v/>
      </c>
    </row>
    <row r="7109" spans="2:8" ht="11.25" customHeight="1" x14ac:dyDescent="0.2">
      <c r="B7109" s="147"/>
      <c r="C7109" s="68"/>
      <c r="D7109" s="293" t="str">
        <f t="shared" si="440"/>
        <v/>
      </c>
      <c r="E7109" s="91" t="str">
        <f t="shared" si="443"/>
        <v/>
      </c>
      <c r="F7109" s="295"/>
      <c r="G7109" s="88" t="str">
        <f t="shared" si="441"/>
        <v/>
      </c>
      <c r="H7109" s="88" t="str">
        <f t="shared" si="442"/>
        <v/>
      </c>
    </row>
    <row r="7110" spans="2:8" ht="11.25" customHeight="1" x14ac:dyDescent="0.2">
      <c r="B7110" s="147"/>
      <c r="C7110" s="68"/>
      <c r="D7110" s="293" t="str">
        <f t="shared" si="440"/>
        <v/>
      </c>
      <c r="E7110" s="91" t="str">
        <f t="shared" si="443"/>
        <v/>
      </c>
      <c r="F7110" s="295"/>
      <c r="G7110" s="88" t="str">
        <f t="shared" si="441"/>
        <v/>
      </c>
      <c r="H7110" s="88" t="str">
        <f t="shared" si="442"/>
        <v/>
      </c>
    </row>
    <row r="7111" spans="2:8" ht="11.25" customHeight="1" x14ac:dyDescent="0.2">
      <c r="B7111" s="147"/>
      <c r="C7111" s="68"/>
      <c r="D7111" s="293" t="str">
        <f t="shared" si="440"/>
        <v/>
      </c>
      <c r="E7111" s="91" t="str">
        <f t="shared" si="443"/>
        <v/>
      </c>
      <c r="F7111" s="295"/>
      <c r="G7111" s="88" t="str">
        <f t="shared" si="441"/>
        <v/>
      </c>
      <c r="H7111" s="88" t="str">
        <f t="shared" si="442"/>
        <v/>
      </c>
    </row>
    <row r="7112" spans="2:8" ht="11.25" customHeight="1" x14ac:dyDescent="0.2">
      <c r="B7112" s="147"/>
      <c r="C7112" s="68"/>
      <c r="D7112" s="293" t="str">
        <f t="shared" si="440"/>
        <v/>
      </c>
      <c r="E7112" s="91" t="str">
        <f t="shared" si="443"/>
        <v/>
      </c>
      <c r="F7112" s="295"/>
      <c r="G7112" s="88" t="str">
        <f t="shared" si="441"/>
        <v/>
      </c>
      <c r="H7112" s="88" t="str">
        <f t="shared" si="442"/>
        <v/>
      </c>
    </row>
    <row r="7113" spans="2:8" ht="11.25" customHeight="1" x14ac:dyDescent="0.2">
      <c r="B7113" s="147"/>
      <c r="C7113" s="68"/>
      <c r="D7113" s="293" t="str">
        <f t="shared" si="440"/>
        <v/>
      </c>
      <c r="E7113" s="91" t="str">
        <f t="shared" si="443"/>
        <v/>
      </c>
      <c r="F7113" s="295"/>
      <c r="G7113" s="88" t="str">
        <f t="shared" si="441"/>
        <v/>
      </c>
      <c r="H7113" s="88" t="str">
        <f t="shared" si="442"/>
        <v/>
      </c>
    </row>
    <row r="7114" spans="2:8" ht="11.25" customHeight="1" x14ac:dyDescent="0.2">
      <c r="B7114" s="147"/>
      <c r="C7114" s="68"/>
      <c r="D7114" s="293" t="str">
        <f t="shared" si="440"/>
        <v/>
      </c>
      <c r="E7114" s="91" t="str">
        <f t="shared" si="443"/>
        <v/>
      </c>
      <c r="F7114" s="295"/>
      <c r="G7114" s="88" t="str">
        <f t="shared" si="441"/>
        <v/>
      </c>
      <c r="H7114" s="88" t="str">
        <f t="shared" si="442"/>
        <v/>
      </c>
    </row>
    <row r="7115" spans="2:8" ht="11.25" customHeight="1" x14ac:dyDescent="0.2">
      <c r="B7115" s="147"/>
      <c r="C7115" s="68"/>
      <c r="D7115" s="293" t="str">
        <f t="shared" si="440"/>
        <v/>
      </c>
      <c r="E7115" s="91" t="str">
        <f t="shared" si="443"/>
        <v/>
      </c>
      <c r="F7115" s="295"/>
      <c r="G7115" s="88" t="str">
        <f t="shared" si="441"/>
        <v/>
      </c>
      <c r="H7115" s="88" t="str">
        <f t="shared" si="442"/>
        <v/>
      </c>
    </row>
    <row r="7116" spans="2:8" ht="11.25" customHeight="1" x14ac:dyDescent="0.2">
      <c r="B7116" s="147"/>
      <c r="C7116" s="68"/>
      <c r="D7116" s="293" t="str">
        <f t="shared" si="440"/>
        <v/>
      </c>
      <c r="E7116" s="91" t="str">
        <f t="shared" si="443"/>
        <v/>
      </c>
      <c r="F7116" s="295"/>
      <c r="G7116" s="88" t="str">
        <f t="shared" si="441"/>
        <v/>
      </c>
      <c r="H7116" s="88" t="str">
        <f t="shared" si="442"/>
        <v/>
      </c>
    </row>
    <row r="7117" spans="2:8" ht="11.25" customHeight="1" x14ac:dyDescent="0.2">
      <c r="B7117" s="147"/>
      <c r="C7117" s="68"/>
      <c r="D7117" s="293" t="str">
        <f t="shared" si="440"/>
        <v/>
      </c>
      <c r="E7117" s="91" t="str">
        <f t="shared" si="443"/>
        <v/>
      </c>
      <c r="F7117" s="295"/>
      <c r="G7117" s="88" t="str">
        <f t="shared" si="441"/>
        <v/>
      </c>
      <c r="H7117" s="88" t="str">
        <f t="shared" si="442"/>
        <v/>
      </c>
    </row>
    <row r="7118" spans="2:8" ht="11.25" customHeight="1" x14ac:dyDescent="0.2">
      <c r="B7118" s="147"/>
      <c r="C7118" s="68"/>
      <c r="D7118" s="293" t="str">
        <f t="shared" si="440"/>
        <v/>
      </c>
      <c r="E7118" s="91" t="str">
        <f t="shared" si="443"/>
        <v/>
      </c>
      <c r="F7118" s="295"/>
      <c r="G7118" s="88" t="str">
        <f t="shared" si="441"/>
        <v/>
      </c>
      <c r="H7118" s="88" t="str">
        <f t="shared" si="442"/>
        <v/>
      </c>
    </row>
    <row r="7119" spans="2:8" ht="11.25" customHeight="1" x14ac:dyDescent="0.2">
      <c r="B7119" s="147"/>
      <c r="C7119" s="68"/>
      <c r="D7119" s="293" t="str">
        <f t="shared" si="440"/>
        <v/>
      </c>
      <c r="E7119" s="91" t="str">
        <f t="shared" si="443"/>
        <v/>
      </c>
      <c r="F7119" s="295"/>
      <c r="G7119" s="88" t="str">
        <f t="shared" si="441"/>
        <v/>
      </c>
      <c r="H7119" s="88" t="str">
        <f t="shared" si="442"/>
        <v/>
      </c>
    </row>
    <row r="7120" spans="2:8" ht="11.25" customHeight="1" x14ac:dyDescent="0.2">
      <c r="B7120" s="147"/>
      <c r="C7120" s="68"/>
      <c r="D7120" s="293" t="str">
        <f t="shared" si="440"/>
        <v/>
      </c>
      <c r="E7120" s="91" t="str">
        <f t="shared" si="443"/>
        <v/>
      </c>
      <c r="F7120" s="295"/>
      <c r="G7120" s="88" t="str">
        <f t="shared" si="441"/>
        <v/>
      </c>
      <c r="H7120" s="88" t="str">
        <f t="shared" si="442"/>
        <v/>
      </c>
    </row>
    <row r="7121" spans="2:8" ht="11.25" customHeight="1" x14ac:dyDescent="0.2">
      <c r="B7121" s="147"/>
      <c r="C7121" s="68"/>
      <c r="D7121" s="293" t="str">
        <f t="shared" si="440"/>
        <v/>
      </c>
      <c r="E7121" s="91" t="str">
        <f t="shared" si="443"/>
        <v/>
      </c>
      <c r="F7121" s="295"/>
      <c r="G7121" s="88" t="str">
        <f t="shared" si="441"/>
        <v/>
      </c>
      <c r="H7121" s="88" t="str">
        <f t="shared" si="442"/>
        <v/>
      </c>
    </row>
    <row r="7122" spans="2:8" ht="11.25" customHeight="1" x14ac:dyDescent="0.2">
      <c r="B7122" s="147"/>
      <c r="C7122" s="68"/>
      <c r="D7122" s="293" t="str">
        <f t="shared" si="440"/>
        <v/>
      </c>
      <c r="E7122" s="91" t="str">
        <f t="shared" si="443"/>
        <v/>
      </c>
      <c r="F7122" s="295"/>
      <c r="G7122" s="88" t="str">
        <f t="shared" si="441"/>
        <v/>
      </c>
      <c r="H7122" s="88" t="str">
        <f t="shared" si="442"/>
        <v/>
      </c>
    </row>
    <row r="7123" spans="2:8" ht="11.25" customHeight="1" x14ac:dyDescent="0.2">
      <c r="B7123" s="147"/>
      <c r="C7123" s="68"/>
      <c r="D7123" s="293" t="str">
        <f t="shared" si="440"/>
        <v/>
      </c>
      <c r="E7123" s="91" t="str">
        <f t="shared" si="443"/>
        <v/>
      </c>
      <c r="F7123" s="295"/>
      <c r="G7123" s="88" t="str">
        <f t="shared" si="441"/>
        <v/>
      </c>
      <c r="H7123" s="88" t="str">
        <f t="shared" si="442"/>
        <v/>
      </c>
    </row>
    <row r="7124" spans="2:8" ht="11.25" customHeight="1" x14ac:dyDescent="0.2">
      <c r="B7124" s="147"/>
      <c r="C7124" s="68"/>
      <c r="D7124" s="293" t="str">
        <f t="shared" si="440"/>
        <v/>
      </c>
      <c r="E7124" s="91" t="str">
        <f t="shared" si="443"/>
        <v/>
      </c>
      <c r="F7124" s="295"/>
      <c r="G7124" s="88" t="str">
        <f t="shared" si="441"/>
        <v/>
      </c>
      <c r="H7124" s="88" t="str">
        <f t="shared" si="442"/>
        <v/>
      </c>
    </row>
    <row r="7125" spans="2:8" ht="11.25" customHeight="1" x14ac:dyDescent="0.2">
      <c r="B7125" s="147"/>
      <c r="C7125" s="68"/>
      <c r="D7125" s="293" t="str">
        <f t="shared" si="440"/>
        <v/>
      </c>
      <c r="E7125" s="91" t="str">
        <f t="shared" si="443"/>
        <v/>
      </c>
      <c r="F7125" s="295"/>
      <c r="G7125" s="88" t="str">
        <f t="shared" si="441"/>
        <v/>
      </c>
      <c r="H7125" s="88" t="str">
        <f t="shared" si="442"/>
        <v/>
      </c>
    </row>
    <row r="7126" spans="2:8" ht="11.25" customHeight="1" x14ac:dyDescent="0.2">
      <c r="B7126" s="147"/>
      <c r="C7126" s="68"/>
      <c r="D7126" s="293" t="str">
        <f t="shared" si="440"/>
        <v/>
      </c>
      <c r="E7126" s="91" t="str">
        <f t="shared" si="443"/>
        <v/>
      </c>
      <c r="F7126" s="295"/>
      <c r="G7126" s="88" t="str">
        <f t="shared" si="441"/>
        <v/>
      </c>
      <c r="H7126" s="88" t="str">
        <f t="shared" si="442"/>
        <v/>
      </c>
    </row>
    <row r="7127" spans="2:8" ht="11.25" customHeight="1" x14ac:dyDescent="0.2">
      <c r="B7127" s="147"/>
      <c r="C7127" s="68"/>
      <c r="D7127" s="293" t="str">
        <f t="shared" si="440"/>
        <v/>
      </c>
      <c r="E7127" s="91" t="str">
        <f t="shared" si="443"/>
        <v/>
      </c>
      <c r="F7127" s="295"/>
      <c r="G7127" s="88" t="str">
        <f t="shared" si="441"/>
        <v/>
      </c>
      <c r="H7127" s="88" t="str">
        <f t="shared" si="442"/>
        <v/>
      </c>
    </row>
    <row r="7128" spans="2:8" ht="11.25" customHeight="1" x14ac:dyDescent="0.2">
      <c r="B7128" s="147"/>
      <c r="C7128" s="68"/>
      <c r="D7128" s="293" t="str">
        <f t="shared" ref="D7128:D7191" si="444">IF($B7128="","","SP_LASTSALEPRICE")</f>
        <v/>
      </c>
      <c r="E7128" s="91" t="str">
        <f t="shared" si="443"/>
        <v/>
      </c>
      <c r="F7128" s="295"/>
      <c r="G7128" s="88" t="str">
        <f t="shared" ref="G7128:G7191" si="445">IF(OR($C7128="",$C7129=""),"",IFERROR((C7128/C7129-1)*100,0))</f>
        <v/>
      </c>
      <c r="H7128" s="88" t="str">
        <f t="shared" ref="H7128:H7191" si="446">IF(OR($F7128="",$F7129=""),"",IFERROR((F7128/F7129-1)*100,0))</f>
        <v/>
      </c>
    </row>
    <row r="7129" spans="2:8" ht="11.25" customHeight="1" x14ac:dyDescent="0.2">
      <c r="B7129" s="147"/>
      <c r="C7129" s="68"/>
      <c r="D7129" s="293" t="str">
        <f t="shared" si="444"/>
        <v/>
      </c>
      <c r="E7129" s="91" t="str">
        <f t="shared" ref="E7129:E7192" si="447">IF($B7129="","",IF(WEEKDAY($B7129,11)=6,$B7129-1,IF(WEEKDAY($B7129,11)=7,$B7129-2,$B7129)))</f>
        <v/>
      </c>
      <c r="F7129" s="295"/>
      <c r="G7129" s="88" t="str">
        <f t="shared" si="445"/>
        <v/>
      </c>
      <c r="H7129" s="88" t="str">
        <f t="shared" si="446"/>
        <v/>
      </c>
    </row>
    <row r="7130" spans="2:8" ht="11.25" customHeight="1" x14ac:dyDescent="0.2">
      <c r="B7130" s="147"/>
      <c r="C7130" s="68"/>
      <c r="D7130" s="293" t="str">
        <f t="shared" si="444"/>
        <v/>
      </c>
      <c r="E7130" s="91" t="str">
        <f t="shared" si="447"/>
        <v/>
      </c>
      <c r="F7130" s="295"/>
      <c r="G7130" s="88" t="str">
        <f t="shared" si="445"/>
        <v/>
      </c>
      <c r="H7130" s="88" t="str">
        <f t="shared" si="446"/>
        <v/>
      </c>
    </row>
    <row r="7131" spans="2:8" ht="11.25" customHeight="1" x14ac:dyDescent="0.2">
      <c r="B7131" s="147"/>
      <c r="C7131" s="68"/>
      <c r="D7131" s="293" t="str">
        <f t="shared" si="444"/>
        <v/>
      </c>
      <c r="E7131" s="91" t="str">
        <f t="shared" si="447"/>
        <v/>
      </c>
      <c r="F7131" s="295"/>
      <c r="G7131" s="88" t="str">
        <f t="shared" si="445"/>
        <v/>
      </c>
      <c r="H7131" s="88" t="str">
        <f t="shared" si="446"/>
        <v/>
      </c>
    </row>
    <row r="7132" spans="2:8" ht="11.25" customHeight="1" x14ac:dyDescent="0.2">
      <c r="B7132" s="147"/>
      <c r="C7132" s="68"/>
      <c r="D7132" s="293" t="str">
        <f t="shared" si="444"/>
        <v/>
      </c>
      <c r="E7132" s="91" t="str">
        <f t="shared" si="447"/>
        <v/>
      </c>
      <c r="F7132" s="295"/>
      <c r="G7132" s="88" t="str">
        <f t="shared" si="445"/>
        <v/>
      </c>
      <c r="H7132" s="88" t="str">
        <f t="shared" si="446"/>
        <v/>
      </c>
    </row>
    <row r="7133" spans="2:8" ht="11.25" customHeight="1" x14ac:dyDescent="0.2">
      <c r="B7133" s="147"/>
      <c r="C7133" s="68"/>
      <c r="D7133" s="293" t="str">
        <f t="shared" si="444"/>
        <v/>
      </c>
      <c r="E7133" s="91" t="str">
        <f t="shared" si="447"/>
        <v/>
      </c>
      <c r="F7133" s="295"/>
      <c r="G7133" s="88" t="str">
        <f t="shared" si="445"/>
        <v/>
      </c>
      <c r="H7133" s="88" t="str">
        <f t="shared" si="446"/>
        <v/>
      </c>
    </row>
    <row r="7134" spans="2:8" ht="11.25" customHeight="1" x14ac:dyDescent="0.2">
      <c r="B7134" s="147"/>
      <c r="C7134" s="68"/>
      <c r="D7134" s="293" t="str">
        <f t="shared" si="444"/>
        <v/>
      </c>
      <c r="E7134" s="91" t="str">
        <f t="shared" si="447"/>
        <v/>
      </c>
      <c r="F7134" s="295"/>
      <c r="G7134" s="88" t="str">
        <f t="shared" si="445"/>
        <v/>
      </c>
      <c r="H7134" s="88" t="str">
        <f t="shared" si="446"/>
        <v/>
      </c>
    </row>
    <row r="7135" spans="2:8" ht="11.25" customHeight="1" x14ac:dyDescent="0.2">
      <c r="B7135" s="147"/>
      <c r="C7135" s="68"/>
      <c r="D7135" s="293" t="str">
        <f t="shared" si="444"/>
        <v/>
      </c>
      <c r="E7135" s="91" t="str">
        <f t="shared" si="447"/>
        <v/>
      </c>
      <c r="F7135" s="295"/>
      <c r="G7135" s="88" t="str">
        <f t="shared" si="445"/>
        <v/>
      </c>
      <c r="H7135" s="88" t="str">
        <f t="shared" si="446"/>
        <v/>
      </c>
    </row>
    <row r="7136" spans="2:8" ht="11.25" customHeight="1" x14ac:dyDescent="0.2">
      <c r="B7136" s="147"/>
      <c r="C7136" s="68"/>
      <c r="D7136" s="293" t="str">
        <f t="shared" si="444"/>
        <v/>
      </c>
      <c r="E7136" s="91" t="str">
        <f t="shared" si="447"/>
        <v/>
      </c>
      <c r="F7136" s="295"/>
      <c r="G7136" s="88" t="str">
        <f t="shared" si="445"/>
        <v/>
      </c>
      <c r="H7136" s="88" t="str">
        <f t="shared" si="446"/>
        <v/>
      </c>
    </row>
    <row r="7137" spans="2:8" ht="11.25" customHeight="1" x14ac:dyDescent="0.2">
      <c r="B7137" s="147"/>
      <c r="C7137" s="68"/>
      <c r="D7137" s="293" t="str">
        <f t="shared" si="444"/>
        <v/>
      </c>
      <c r="E7137" s="91" t="str">
        <f t="shared" si="447"/>
        <v/>
      </c>
      <c r="F7137" s="295"/>
      <c r="G7137" s="88" t="str">
        <f t="shared" si="445"/>
        <v/>
      </c>
      <c r="H7137" s="88" t="str">
        <f t="shared" si="446"/>
        <v/>
      </c>
    </row>
    <row r="7138" spans="2:8" ht="11.25" customHeight="1" x14ac:dyDescent="0.2">
      <c r="B7138" s="147"/>
      <c r="C7138" s="68"/>
      <c r="D7138" s="293" t="str">
        <f t="shared" si="444"/>
        <v/>
      </c>
      <c r="E7138" s="91" t="str">
        <f t="shared" si="447"/>
        <v/>
      </c>
      <c r="F7138" s="295"/>
      <c r="G7138" s="88" t="str">
        <f t="shared" si="445"/>
        <v/>
      </c>
      <c r="H7138" s="88" t="str">
        <f t="shared" si="446"/>
        <v/>
      </c>
    </row>
    <row r="7139" spans="2:8" ht="11.25" customHeight="1" x14ac:dyDescent="0.2">
      <c r="B7139" s="147"/>
      <c r="C7139" s="68"/>
      <c r="D7139" s="293" t="str">
        <f t="shared" si="444"/>
        <v/>
      </c>
      <c r="E7139" s="91" t="str">
        <f t="shared" si="447"/>
        <v/>
      </c>
      <c r="F7139" s="295"/>
      <c r="G7139" s="88" t="str">
        <f t="shared" si="445"/>
        <v/>
      </c>
      <c r="H7139" s="88" t="str">
        <f t="shared" si="446"/>
        <v/>
      </c>
    </row>
    <row r="7140" spans="2:8" ht="11.25" customHeight="1" x14ac:dyDescent="0.2">
      <c r="B7140" s="147"/>
      <c r="C7140" s="68"/>
      <c r="D7140" s="293" t="str">
        <f t="shared" si="444"/>
        <v/>
      </c>
      <c r="E7140" s="91" t="str">
        <f t="shared" si="447"/>
        <v/>
      </c>
      <c r="F7140" s="295"/>
      <c r="G7140" s="88" t="str">
        <f t="shared" si="445"/>
        <v/>
      </c>
      <c r="H7140" s="88" t="str">
        <f t="shared" si="446"/>
        <v/>
      </c>
    </row>
    <row r="7141" spans="2:8" ht="11.25" customHeight="1" x14ac:dyDescent="0.2">
      <c r="B7141" s="147"/>
      <c r="C7141" s="68"/>
      <c r="D7141" s="293" t="str">
        <f t="shared" si="444"/>
        <v/>
      </c>
      <c r="E7141" s="91" t="str">
        <f t="shared" si="447"/>
        <v/>
      </c>
      <c r="F7141" s="295"/>
      <c r="G7141" s="88" t="str">
        <f t="shared" si="445"/>
        <v/>
      </c>
      <c r="H7141" s="88" t="str">
        <f t="shared" si="446"/>
        <v/>
      </c>
    </row>
    <row r="7142" spans="2:8" ht="11.25" customHeight="1" x14ac:dyDescent="0.2">
      <c r="B7142" s="147"/>
      <c r="C7142" s="68"/>
      <c r="D7142" s="293" t="str">
        <f t="shared" si="444"/>
        <v/>
      </c>
      <c r="E7142" s="91" t="str">
        <f t="shared" si="447"/>
        <v/>
      </c>
      <c r="F7142" s="295"/>
      <c r="G7142" s="88" t="str">
        <f t="shared" si="445"/>
        <v/>
      </c>
      <c r="H7142" s="88" t="str">
        <f t="shared" si="446"/>
        <v/>
      </c>
    </row>
    <row r="7143" spans="2:8" ht="11.25" customHeight="1" x14ac:dyDescent="0.2">
      <c r="B7143" s="147"/>
      <c r="C7143" s="68"/>
      <c r="D7143" s="293" t="str">
        <f t="shared" si="444"/>
        <v/>
      </c>
      <c r="E7143" s="91" t="str">
        <f t="shared" si="447"/>
        <v/>
      </c>
      <c r="F7143" s="295"/>
      <c r="G7143" s="88" t="str">
        <f t="shared" si="445"/>
        <v/>
      </c>
      <c r="H7143" s="88" t="str">
        <f t="shared" si="446"/>
        <v/>
      </c>
    </row>
    <row r="7144" spans="2:8" ht="11.25" customHeight="1" x14ac:dyDescent="0.2">
      <c r="B7144" s="147"/>
      <c r="C7144" s="68"/>
      <c r="D7144" s="293" t="str">
        <f t="shared" si="444"/>
        <v/>
      </c>
      <c r="E7144" s="91" t="str">
        <f t="shared" si="447"/>
        <v/>
      </c>
      <c r="F7144" s="295"/>
      <c r="G7144" s="88" t="str">
        <f t="shared" si="445"/>
        <v/>
      </c>
      <c r="H7144" s="88" t="str">
        <f t="shared" si="446"/>
        <v/>
      </c>
    </row>
    <row r="7145" spans="2:8" ht="11.25" customHeight="1" x14ac:dyDescent="0.2">
      <c r="B7145" s="147"/>
      <c r="C7145" s="68"/>
      <c r="D7145" s="293" t="str">
        <f t="shared" si="444"/>
        <v/>
      </c>
      <c r="E7145" s="91" t="str">
        <f t="shared" si="447"/>
        <v/>
      </c>
      <c r="F7145" s="295"/>
      <c r="G7145" s="88" t="str">
        <f t="shared" si="445"/>
        <v/>
      </c>
      <c r="H7145" s="88" t="str">
        <f t="shared" si="446"/>
        <v/>
      </c>
    </row>
    <row r="7146" spans="2:8" ht="11.25" customHeight="1" x14ac:dyDescent="0.2">
      <c r="B7146" s="147"/>
      <c r="C7146" s="68"/>
      <c r="D7146" s="293" t="str">
        <f t="shared" si="444"/>
        <v/>
      </c>
      <c r="E7146" s="91" t="str">
        <f t="shared" si="447"/>
        <v/>
      </c>
      <c r="F7146" s="295"/>
      <c r="G7146" s="88" t="str">
        <f t="shared" si="445"/>
        <v/>
      </c>
      <c r="H7146" s="88" t="str">
        <f t="shared" si="446"/>
        <v/>
      </c>
    </row>
    <row r="7147" spans="2:8" ht="11.25" customHeight="1" x14ac:dyDescent="0.2">
      <c r="B7147" s="147"/>
      <c r="C7147" s="68"/>
      <c r="D7147" s="293" t="str">
        <f t="shared" si="444"/>
        <v/>
      </c>
      <c r="E7147" s="91" t="str">
        <f t="shared" si="447"/>
        <v/>
      </c>
      <c r="F7147" s="295"/>
      <c r="G7147" s="88" t="str">
        <f t="shared" si="445"/>
        <v/>
      </c>
      <c r="H7147" s="88" t="str">
        <f t="shared" si="446"/>
        <v/>
      </c>
    </row>
    <row r="7148" spans="2:8" ht="11.25" customHeight="1" x14ac:dyDescent="0.2">
      <c r="B7148" s="147"/>
      <c r="C7148" s="68"/>
      <c r="D7148" s="293" t="str">
        <f t="shared" si="444"/>
        <v/>
      </c>
      <c r="E7148" s="91" t="str">
        <f t="shared" si="447"/>
        <v/>
      </c>
      <c r="F7148" s="295"/>
      <c r="G7148" s="88" t="str">
        <f t="shared" si="445"/>
        <v/>
      </c>
      <c r="H7148" s="88" t="str">
        <f t="shared" si="446"/>
        <v/>
      </c>
    </row>
    <row r="7149" spans="2:8" ht="11.25" customHeight="1" x14ac:dyDescent="0.2">
      <c r="B7149" s="147"/>
      <c r="C7149" s="68"/>
      <c r="D7149" s="293" t="str">
        <f t="shared" si="444"/>
        <v/>
      </c>
      <c r="E7149" s="91" t="str">
        <f t="shared" si="447"/>
        <v/>
      </c>
      <c r="F7149" s="295"/>
      <c r="G7149" s="88" t="str">
        <f t="shared" si="445"/>
        <v/>
      </c>
      <c r="H7149" s="88" t="str">
        <f t="shared" si="446"/>
        <v/>
      </c>
    </row>
    <row r="7150" spans="2:8" ht="11.25" customHeight="1" x14ac:dyDescent="0.2">
      <c r="B7150" s="147"/>
      <c r="C7150" s="68"/>
      <c r="D7150" s="293" t="str">
        <f t="shared" si="444"/>
        <v/>
      </c>
      <c r="E7150" s="91" t="str">
        <f t="shared" si="447"/>
        <v/>
      </c>
      <c r="F7150" s="295"/>
      <c r="G7150" s="88" t="str">
        <f t="shared" si="445"/>
        <v/>
      </c>
      <c r="H7150" s="88" t="str">
        <f t="shared" si="446"/>
        <v/>
      </c>
    </row>
    <row r="7151" spans="2:8" ht="11.25" customHeight="1" x14ac:dyDescent="0.2">
      <c r="B7151" s="147"/>
      <c r="C7151" s="68"/>
      <c r="D7151" s="293" t="str">
        <f t="shared" si="444"/>
        <v/>
      </c>
      <c r="E7151" s="91" t="str">
        <f t="shared" si="447"/>
        <v/>
      </c>
      <c r="F7151" s="295"/>
      <c r="G7151" s="88" t="str">
        <f t="shared" si="445"/>
        <v/>
      </c>
      <c r="H7151" s="88" t="str">
        <f t="shared" si="446"/>
        <v/>
      </c>
    </row>
    <row r="7152" spans="2:8" ht="11.25" customHeight="1" x14ac:dyDescent="0.2">
      <c r="B7152" s="147"/>
      <c r="C7152" s="68"/>
      <c r="D7152" s="293" t="str">
        <f t="shared" si="444"/>
        <v/>
      </c>
      <c r="E7152" s="91" t="str">
        <f t="shared" si="447"/>
        <v/>
      </c>
      <c r="F7152" s="295"/>
      <c r="G7152" s="88" t="str">
        <f t="shared" si="445"/>
        <v/>
      </c>
      <c r="H7152" s="88" t="str">
        <f t="shared" si="446"/>
        <v/>
      </c>
    </row>
    <row r="7153" spans="2:8" ht="11.25" customHeight="1" x14ac:dyDescent="0.2">
      <c r="B7153" s="147"/>
      <c r="C7153" s="68"/>
      <c r="D7153" s="293" t="str">
        <f t="shared" si="444"/>
        <v/>
      </c>
      <c r="E7153" s="91" t="str">
        <f t="shared" si="447"/>
        <v/>
      </c>
      <c r="F7153" s="295"/>
      <c r="G7153" s="88" t="str">
        <f t="shared" si="445"/>
        <v/>
      </c>
      <c r="H7153" s="88" t="str">
        <f t="shared" si="446"/>
        <v/>
      </c>
    </row>
    <row r="7154" spans="2:8" ht="11.25" customHeight="1" x14ac:dyDescent="0.2">
      <c r="B7154" s="147"/>
      <c r="C7154" s="68"/>
      <c r="D7154" s="293" t="str">
        <f t="shared" si="444"/>
        <v/>
      </c>
      <c r="E7154" s="91" t="str">
        <f t="shared" si="447"/>
        <v/>
      </c>
      <c r="F7154" s="295"/>
      <c r="G7154" s="88" t="str">
        <f t="shared" si="445"/>
        <v/>
      </c>
      <c r="H7154" s="88" t="str">
        <f t="shared" si="446"/>
        <v/>
      </c>
    </row>
    <row r="7155" spans="2:8" ht="11.25" customHeight="1" x14ac:dyDescent="0.2">
      <c r="B7155" s="147"/>
      <c r="C7155" s="68"/>
      <c r="D7155" s="293" t="str">
        <f t="shared" si="444"/>
        <v/>
      </c>
      <c r="E7155" s="91" t="str">
        <f t="shared" si="447"/>
        <v/>
      </c>
      <c r="F7155" s="295"/>
      <c r="G7155" s="88" t="str">
        <f t="shared" si="445"/>
        <v/>
      </c>
      <c r="H7155" s="88" t="str">
        <f t="shared" si="446"/>
        <v/>
      </c>
    </row>
    <row r="7156" spans="2:8" ht="11.25" customHeight="1" x14ac:dyDescent="0.2">
      <c r="B7156" s="147"/>
      <c r="C7156" s="68"/>
      <c r="D7156" s="293" t="str">
        <f t="shared" si="444"/>
        <v/>
      </c>
      <c r="E7156" s="91" t="str">
        <f t="shared" si="447"/>
        <v/>
      </c>
      <c r="F7156" s="295"/>
      <c r="G7156" s="88" t="str">
        <f t="shared" si="445"/>
        <v/>
      </c>
      <c r="H7156" s="88" t="str">
        <f t="shared" si="446"/>
        <v/>
      </c>
    </row>
    <row r="7157" spans="2:8" ht="11.25" customHeight="1" x14ac:dyDescent="0.2">
      <c r="B7157" s="147"/>
      <c r="C7157" s="68"/>
      <c r="D7157" s="293" t="str">
        <f t="shared" si="444"/>
        <v/>
      </c>
      <c r="E7157" s="91" t="str">
        <f t="shared" si="447"/>
        <v/>
      </c>
      <c r="F7157" s="295"/>
      <c r="G7157" s="88" t="str">
        <f t="shared" si="445"/>
        <v/>
      </c>
      <c r="H7157" s="88" t="str">
        <f t="shared" si="446"/>
        <v/>
      </c>
    </row>
    <row r="7158" spans="2:8" ht="11.25" customHeight="1" x14ac:dyDescent="0.2">
      <c r="B7158" s="147"/>
      <c r="C7158" s="68"/>
      <c r="D7158" s="293" t="str">
        <f t="shared" si="444"/>
        <v/>
      </c>
      <c r="E7158" s="91" t="str">
        <f t="shared" si="447"/>
        <v/>
      </c>
      <c r="F7158" s="295"/>
      <c r="G7158" s="88" t="str">
        <f t="shared" si="445"/>
        <v/>
      </c>
      <c r="H7158" s="88" t="str">
        <f t="shared" si="446"/>
        <v/>
      </c>
    </row>
    <row r="7159" spans="2:8" ht="11.25" customHeight="1" x14ac:dyDescent="0.2">
      <c r="B7159" s="147"/>
      <c r="C7159" s="68"/>
      <c r="D7159" s="293" t="str">
        <f t="shared" si="444"/>
        <v/>
      </c>
      <c r="E7159" s="91" t="str">
        <f t="shared" si="447"/>
        <v/>
      </c>
      <c r="F7159" s="295"/>
      <c r="G7159" s="88" t="str">
        <f t="shared" si="445"/>
        <v/>
      </c>
      <c r="H7159" s="88" t="str">
        <f t="shared" si="446"/>
        <v/>
      </c>
    </row>
    <row r="7160" spans="2:8" ht="11.25" customHeight="1" x14ac:dyDescent="0.2">
      <c r="B7160" s="147"/>
      <c r="C7160" s="68"/>
      <c r="D7160" s="293" t="str">
        <f t="shared" si="444"/>
        <v/>
      </c>
      <c r="E7160" s="91" t="str">
        <f t="shared" si="447"/>
        <v/>
      </c>
      <c r="F7160" s="295"/>
      <c r="G7160" s="88" t="str">
        <f t="shared" si="445"/>
        <v/>
      </c>
      <c r="H7160" s="88" t="str">
        <f t="shared" si="446"/>
        <v/>
      </c>
    </row>
    <row r="7161" spans="2:8" ht="11.25" customHeight="1" x14ac:dyDescent="0.2">
      <c r="B7161" s="147"/>
      <c r="C7161" s="68"/>
      <c r="D7161" s="293" t="str">
        <f t="shared" si="444"/>
        <v/>
      </c>
      <c r="E7161" s="91" t="str">
        <f t="shared" si="447"/>
        <v/>
      </c>
      <c r="F7161" s="295"/>
      <c r="G7161" s="88" t="str">
        <f t="shared" si="445"/>
        <v/>
      </c>
      <c r="H7161" s="88" t="str">
        <f t="shared" si="446"/>
        <v/>
      </c>
    </row>
    <row r="7162" spans="2:8" ht="11.25" customHeight="1" x14ac:dyDescent="0.2">
      <c r="B7162" s="147"/>
      <c r="C7162" s="68"/>
      <c r="D7162" s="293" t="str">
        <f t="shared" si="444"/>
        <v/>
      </c>
      <c r="E7162" s="91" t="str">
        <f t="shared" si="447"/>
        <v/>
      </c>
      <c r="F7162" s="295"/>
      <c r="G7162" s="88" t="str">
        <f t="shared" si="445"/>
        <v/>
      </c>
      <c r="H7162" s="88" t="str">
        <f t="shared" si="446"/>
        <v/>
      </c>
    </row>
    <row r="7163" spans="2:8" ht="11.25" customHeight="1" x14ac:dyDescent="0.2">
      <c r="B7163" s="147"/>
      <c r="C7163" s="68"/>
      <c r="D7163" s="293" t="str">
        <f t="shared" si="444"/>
        <v/>
      </c>
      <c r="E7163" s="91" t="str">
        <f t="shared" si="447"/>
        <v/>
      </c>
      <c r="F7163" s="295"/>
      <c r="G7163" s="88" t="str">
        <f t="shared" si="445"/>
        <v/>
      </c>
      <c r="H7163" s="88" t="str">
        <f t="shared" si="446"/>
        <v/>
      </c>
    </row>
    <row r="7164" spans="2:8" ht="11.25" customHeight="1" x14ac:dyDescent="0.2">
      <c r="B7164" s="147"/>
      <c r="C7164" s="68"/>
      <c r="D7164" s="293" t="str">
        <f t="shared" si="444"/>
        <v/>
      </c>
      <c r="E7164" s="91" t="str">
        <f t="shared" si="447"/>
        <v/>
      </c>
      <c r="F7164" s="295"/>
      <c r="G7164" s="88" t="str">
        <f t="shared" si="445"/>
        <v/>
      </c>
      <c r="H7164" s="88" t="str">
        <f t="shared" si="446"/>
        <v/>
      </c>
    </row>
    <row r="7165" spans="2:8" ht="11.25" customHeight="1" x14ac:dyDescent="0.2">
      <c r="B7165" s="147"/>
      <c r="C7165" s="68"/>
      <c r="D7165" s="293" t="str">
        <f t="shared" si="444"/>
        <v/>
      </c>
      <c r="E7165" s="91" t="str">
        <f t="shared" si="447"/>
        <v/>
      </c>
      <c r="F7165" s="295"/>
      <c r="G7165" s="88" t="str">
        <f t="shared" si="445"/>
        <v/>
      </c>
      <c r="H7165" s="88" t="str">
        <f t="shared" si="446"/>
        <v/>
      </c>
    </row>
    <row r="7166" spans="2:8" ht="11.25" customHeight="1" x14ac:dyDescent="0.2">
      <c r="B7166" s="147"/>
      <c r="C7166" s="68"/>
      <c r="D7166" s="293" t="str">
        <f t="shared" si="444"/>
        <v/>
      </c>
      <c r="E7166" s="91" t="str">
        <f t="shared" si="447"/>
        <v/>
      </c>
      <c r="F7166" s="295"/>
      <c r="G7166" s="88" t="str">
        <f t="shared" si="445"/>
        <v/>
      </c>
      <c r="H7166" s="88" t="str">
        <f t="shared" si="446"/>
        <v/>
      </c>
    </row>
    <row r="7167" spans="2:8" ht="11.25" customHeight="1" x14ac:dyDescent="0.2">
      <c r="B7167" s="147"/>
      <c r="C7167" s="68"/>
      <c r="D7167" s="293" t="str">
        <f t="shared" si="444"/>
        <v/>
      </c>
      <c r="E7167" s="91" t="str">
        <f t="shared" si="447"/>
        <v/>
      </c>
      <c r="F7167" s="295"/>
      <c r="G7167" s="88" t="str">
        <f t="shared" si="445"/>
        <v/>
      </c>
      <c r="H7167" s="88" t="str">
        <f t="shared" si="446"/>
        <v/>
      </c>
    </row>
    <row r="7168" spans="2:8" ht="11.25" customHeight="1" x14ac:dyDescent="0.2">
      <c r="B7168" s="147"/>
      <c r="C7168" s="68"/>
      <c r="D7168" s="293" t="str">
        <f t="shared" si="444"/>
        <v/>
      </c>
      <c r="E7168" s="91" t="str">
        <f t="shared" si="447"/>
        <v/>
      </c>
      <c r="F7168" s="295"/>
      <c r="G7168" s="88" t="str">
        <f t="shared" si="445"/>
        <v/>
      </c>
      <c r="H7168" s="88" t="str">
        <f t="shared" si="446"/>
        <v/>
      </c>
    </row>
    <row r="7169" spans="2:8" ht="11.25" customHeight="1" x14ac:dyDescent="0.2">
      <c r="B7169" s="147"/>
      <c r="C7169" s="68"/>
      <c r="D7169" s="293" t="str">
        <f t="shared" si="444"/>
        <v/>
      </c>
      <c r="E7169" s="91" t="str">
        <f t="shared" si="447"/>
        <v/>
      </c>
      <c r="F7169" s="295"/>
      <c r="G7169" s="88" t="str">
        <f t="shared" si="445"/>
        <v/>
      </c>
      <c r="H7169" s="88" t="str">
        <f t="shared" si="446"/>
        <v/>
      </c>
    </row>
    <row r="7170" spans="2:8" ht="11.25" customHeight="1" x14ac:dyDescent="0.2">
      <c r="B7170" s="147"/>
      <c r="C7170" s="68"/>
      <c r="D7170" s="293" t="str">
        <f t="shared" si="444"/>
        <v/>
      </c>
      <c r="E7170" s="91" t="str">
        <f t="shared" si="447"/>
        <v/>
      </c>
      <c r="F7170" s="295"/>
      <c r="G7170" s="88" t="str">
        <f t="shared" si="445"/>
        <v/>
      </c>
      <c r="H7170" s="88" t="str">
        <f t="shared" si="446"/>
        <v/>
      </c>
    </row>
    <row r="7171" spans="2:8" ht="11.25" customHeight="1" x14ac:dyDescent="0.2">
      <c r="B7171" s="147"/>
      <c r="C7171" s="68"/>
      <c r="D7171" s="293" t="str">
        <f t="shared" si="444"/>
        <v/>
      </c>
      <c r="E7171" s="91" t="str">
        <f t="shared" si="447"/>
        <v/>
      </c>
      <c r="F7171" s="295"/>
      <c r="G7171" s="88" t="str">
        <f t="shared" si="445"/>
        <v/>
      </c>
      <c r="H7171" s="88" t="str">
        <f t="shared" si="446"/>
        <v/>
      </c>
    </row>
    <row r="7172" spans="2:8" ht="11.25" customHeight="1" x14ac:dyDescent="0.2">
      <c r="B7172" s="147"/>
      <c r="C7172" s="68"/>
      <c r="D7172" s="293" t="str">
        <f t="shared" si="444"/>
        <v/>
      </c>
      <c r="E7172" s="91" t="str">
        <f t="shared" si="447"/>
        <v/>
      </c>
      <c r="F7172" s="295"/>
      <c r="G7172" s="88" t="str">
        <f t="shared" si="445"/>
        <v/>
      </c>
      <c r="H7172" s="88" t="str">
        <f t="shared" si="446"/>
        <v/>
      </c>
    </row>
    <row r="7173" spans="2:8" ht="11.25" customHeight="1" x14ac:dyDescent="0.2">
      <c r="B7173" s="147"/>
      <c r="C7173" s="68"/>
      <c r="D7173" s="293" t="str">
        <f t="shared" si="444"/>
        <v/>
      </c>
      <c r="E7173" s="91" t="str">
        <f t="shared" si="447"/>
        <v/>
      </c>
      <c r="F7173" s="295"/>
      <c r="G7173" s="88" t="str">
        <f t="shared" si="445"/>
        <v/>
      </c>
      <c r="H7173" s="88" t="str">
        <f t="shared" si="446"/>
        <v/>
      </c>
    </row>
    <row r="7174" spans="2:8" ht="11.25" customHeight="1" x14ac:dyDescent="0.2">
      <c r="B7174" s="147"/>
      <c r="C7174" s="68"/>
      <c r="D7174" s="293" t="str">
        <f t="shared" si="444"/>
        <v/>
      </c>
      <c r="E7174" s="91" t="str">
        <f t="shared" si="447"/>
        <v/>
      </c>
      <c r="F7174" s="295"/>
      <c r="G7174" s="88" t="str">
        <f t="shared" si="445"/>
        <v/>
      </c>
      <c r="H7174" s="88" t="str">
        <f t="shared" si="446"/>
        <v/>
      </c>
    </row>
    <row r="7175" spans="2:8" ht="11.25" customHeight="1" x14ac:dyDescent="0.2">
      <c r="B7175" s="147"/>
      <c r="C7175" s="68"/>
      <c r="D7175" s="293" t="str">
        <f t="shared" si="444"/>
        <v/>
      </c>
      <c r="E7175" s="91" t="str">
        <f t="shared" si="447"/>
        <v/>
      </c>
      <c r="F7175" s="295"/>
      <c r="G7175" s="88" t="str">
        <f t="shared" si="445"/>
        <v/>
      </c>
      <c r="H7175" s="88" t="str">
        <f t="shared" si="446"/>
        <v/>
      </c>
    </row>
    <row r="7176" spans="2:8" ht="11.25" customHeight="1" x14ac:dyDescent="0.2">
      <c r="B7176" s="147"/>
      <c r="C7176" s="68"/>
      <c r="D7176" s="293" t="str">
        <f t="shared" si="444"/>
        <v/>
      </c>
      <c r="E7176" s="91" t="str">
        <f t="shared" si="447"/>
        <v/>
      </c>
      <c r="F7176" s="295"/>
      <c r="G7176" s="88" t="str">
        <f t="shared" si="445"/>
        <v/>
      </c>
      <c r="H7176" s="88" t="str">
        <f t="shared" si="446"/>
        <v/>
      </c>
    </row>
    <row r="7177" spans="2:8" ht="11.25" customHeight="1" x14ac:dyDescent="0.2">
      <c r="B7177" s="147"/>
      <c r="C7177" s="68"/>
      <c r="D7177" s="293" t="str">
        <f t="shared" si="444"/>
        <v/>
      </c>
      <c r="E7177" s="91" t="str">
        <f t="shared" si="447"/>
        <v/>
      </c>
      <c r="F7177" s="295"/>
      <c r="G7177" s="88" t="str">
        <f t="shared" si="445"/>
        <v/>
      </c>
      <c r="H7177" s="88" t="str">
        <f t="shared" si="446"/>
        <v/>
      </c>
    </row>
    <row r="7178" spans="2:8" ht="11.25" customHeight="1" x14ac:dyDescent="0.2">
      <c r="B7178" s="147"/>
      <c r="C7178" s="68"/>
      <c r="D7178" s="293" t="str">
        <f t="shared" si="444"/>
        <v/>
      </c>
      <c r="E7178" s="91" t="str">
        <f t="shared" si="447"/>
        <v/>
      </c>
      <c r="F7178" s="295"/>
      <c r="G7178" s="88" t="str">
        <f t="shared" si="445"/>
        <v/>
      </c>
      <c r="H7178" s="88" t="str">
        <f t="shared" si="446"/>
        <v/>
      </c>
    </row>
    <row r="7179" spans="2:8" ht="11.25" customHeight="1" x14ac:dyDescent="0.2">
      <c r="B7179" s="147"/>
      <c r="C7179" s="68"/>
      <c r="D7179" s="293" t="str">
        <f t="shared" si="444"/>
        <v/>
      </c>
      <c r="E7179" s="91" t="str">
        <f t="shared" si="447"/>
        <v/>
      </c>
      <c r="F7179" s="295"/>
      <c r="G7179" s="88" t="str">
        <f t="shared" si="445"/>
        <v/>
      </c>
      <c r="H7179" s="88" t="str">
        <f t="shared" si="446"/>
        <v/>
      </c>
    </row>
    <row r="7180" spans="2:8" ht="11.25" customHeight="1" x14ac:dyDescent="0.2">
      <c r="B7180" s="147"/>
      <c r="C7180" s="68"/>
      <c r="D7180" s="293" t="str">
        <f t="shared" si="444"/>
        <v/>
      </c>
      <c r="E7180" s="91" t="str">
        <f t="shared" si="447"/>
        <v/>
      </c>
      <c r="F7180" s="295"/>
      <c r="G7180" s="88" t="str">
        <f t="shared" si="445"/>
        <v/>
      </c>
      <c r="H7180" s="88" t="str">
        <f t="shared" si="446"/>
        <v/>
      </c>
    </row>
    <row r="7181" spans="2:8" ht="11.25" customHeight="1" x14ac:dyDescent="0.2">
      <c r="B7181" s="147"/>
      <c r="C7181" s="68"/>
      <c r="D7181" s="293" t="str">
        <f t="shared" si="444"/>
        <v/>
      </c>
      <c r="E7181" s="91" t="str">
        <f t="shared" si="447"/>
        <v/>
      </c>
      <c r="F7181" s="295"/>
      <c r="G7181" s="88" t="str">
        <f t="shared" si="445"/>
        <v/>
      </c>
      <c r="H7181" s="88" t="str">
        <f t="shared" si="446"/>
        <v/>
      </c>
    </row>
    <row r="7182" spans="2:8" ht="11.25" customHeight="1" x14ac:dyDescent="0.2">
      <c r="B7182" s="147"/>
      <c r="C7182" s="68"/>
      <c r="D7182" s="293" t="str">
        <f t="shared" si="444"/>
        <v/>
      </c>
      <c r="E7182" s="91" t="str">
        <f t="shared" si="447"/>
        <v/>
      </c>
      <c r="F7182" s="295"/>
      <c r="G7182" s="88" t="str">
        <f t="shared" si="445"/>
        <v/>
      </c>
      <c r="H7182" s="88" t="str">
        <f t="shared" si="446"/>
        <v/>
      </c>
    </row>
    <row r="7183" spans="2:8" ht="11.25" customHeight="1" x14ac:dyDescent="0.2">
      <c r="B7183" s="147"/>
      <c r="C7183" s="68"/>
      <c r="D7183" s="293" t="str">
        <f t="shared" si="444"/>
        <v/>
      </c>
      <c r="E7183" s="91" t="str">
        <f t="shared" si="447"/>
        <v/>
      </c>
      <c r="F7183" s="295"/>
      <c r="G7183" s="88" t="str">
        <f t="shared" si="445"/>
        <v/>
      </c>
      <c r="H7183" s="88" t="str">
        <f t="shared" si="446"/>
        <v/>
      </c>
    </row>
    <row r="7184" spans="2:8" ht="11.25" customHeight="1" x14ac:dyDescent="0.2">
      <c r="B7184" s="147"/>
      <c r="C7184" s="68"/>
      <c r="D7184" s="293" t="str">
        <f t="shared" si="444"/>
        <v/>
      </c>
      <c r="E7184" s="91" t="str">
        <f t="shared" si="447"/>
        <v/>
      </c>
      <c r="F7184" s="295"/>
      <c r="G7184" s="88" t="str">
        <f t="shared" si="445"/>
        <v/>
      </c>
      <c r="H7184" s="88" t="str">
        <f t="shared" si="446"/>
        <v/>
      </c>
    </row>
    <row r="7185" spans="2:8" ht="11.25" customHeight="1" x14ac:dyDescent="0.2">
      <c r="B7185" s="147"/>
      <c r="C7185" s="68"/>
      <c r="D7185" s="293" t="str">
        <f t="shared" si="444"/>
        <v/>
      </c>
      <c r="E7185" s="91" t="str">
        <f t="shared" si="447"/>
        <v/>
      </c>
      <c r="F7185" s="295"/>
      <c r="G7185" s="88" t="str">
        <f t="shared" si="445"/>
        <v/>
      </c>
      <c r="H7185" s="88" t="str">
        <f t="shared" si="446"/>
        <v/>
      </c>
    </row>
    <row r="7186" spans="2:8" ht="11.25" customHeight="1" x14ac:dyDescent="0.2">
      <c r="B7186" s="147"/>
      <c r="C7186" s="68"/>
      <c r="D7186" s="293" t="str">
        <f t="shared" si="444"/>
        <v/>
      </c>
      <c r="E7186" s="91" t="str">
        <f t="shared" si="447"/>
        <v/>
      </c>
      <c r="F7186" s="295"/>
      <c r="G7186" s="88" t="str">
        <f t="shared" si="445"/>
        <v/>
      </c>
      <c r="H7186" s="88" t="str">
        <f t="shared" si="446"/>
        <v/>
      </c>
    </row>
    <row r="7187" spans="2:8" ht="11.25" customHeight="1" x14ac:dyDescent="0.2">
      <c r="B7187" s="147"/>
      <c r="C7187" s="68"/>
      <c r="D7187" s="293" t="str">
        <f t="shared" si="444"/>
        <v/>
      </c>
      <c r="E7187" s="91" t="str">
        <f t="shared" si="447"/>
        <v/>
      </c>
      <c r="F7187" s="295"/>
      <c r="G7187" s="88" t="str">
        <f t="shared" si="445"/>
        <v/>
      </c>
      <c r="H7187" s="88" t="str">
        <f t="shared" si="446"/>
        <v/>
      </c>
    </row>
    <row r="7188" spans="2:8" ht="11.25" customHeight="1" x14ac:dyDescent="0.2">
      <c r="B7188" s="147"/>
      <c r="C7188" s="68"/>
      <c r="D7188" s="293" t="str">
        <f t="shared" si="444"/>
        <v/>
      </c>
      <c r="E7188" s="91" t="str">
        <f t="shared" si="447"/>
        <v/>
      </c>
      <c r="F7188" s="295"/>
      <c r="G7188" s="88" t="str">
        <f t="shared" si="445"/>
        <v/>
      </c>
      <c r="H7188" s="88" t="str">
        <f t="shared" si="446"/>
        <v/>
      </c>
    </row>
    <row r="7189" spans="2:8" ht="11.25" customHeight="1" x14ac:dyDescent="0.2">
      <c r="B7189" s="147"/>
      <c r="C7189" s="68"/>
      <c r="D7189" s="293" t="str">
        <f t="shared" si="444"/>
        <v/>
      </c>
      <c r="E7189" s="91" t="str">
        <f t="shared" si="447"/>
        <v/>
      </c>
      <c r="F7189" s="295"/>
      <c r="G7189" s="88" t="str">
        <f t="shared" si="445"/>
        <v/>
      </c>
      <c r="H7189" s="88" t="str">
        <f t="shared" si="446"/>
        <v/>
      </c>
    </row>
    <row r="7190" spans="2:8" ht="11.25" customHeight="1" x14ac:dyDescent="0.2">
      <c r="B7190" s="147"/>
      <c r="C7190" s="68"/>
      <c r="D7190" s="293" t="str">
        <f t="shared" si="444"/>
        <v/>
      </c>
      <c r="E7190" s="91" t="str">
        <f t="shared" si="447"/>
        <v/>
      </c>
      <c r="F7190" s="295"/>
      <c r="G7190" s="88" t="str">
        <f t="shared" si="445"/>
        <v/>
      </c>
      <c r="H7190" s="88" t="str">
        <f t="shared" si="446"/>
        <v/>
      </c>
    </row>
    <row r="7191" spans="2:8" ht="11.25" customHeight="1" x14ac:dyDescent="0.2">
      <c r="B7191" s="147"/>
      <c r="C7191" s="68"/>
      <c r="D7191" s="293" t="str">
        <f t="shared" si="444"/>
        <v/>
      </c>
      <c r="E7191" s="91" t="str">
        <f t="shared" si="447"/>
        <v/>
      </c>
      <c r="F7191" s="295"/>
      <c r="G7191" s="88" t="str">
        <f t="shared" si="445"/>
        <v/>
      </c>
      <c r="H7191" s="88" t="str">
        <f t="shared" si="446"/>
        <v/>
      </c>
    </row>
    <row r="7192" spans="2:8" ht="11.25" customHeight="1" x14ac:dyDescent="0.2">
      <c r="B7192" s="147"/>
      <c r="C7192" s="68"/>
      <c r="D7192" s="293" t="str">
        <f t="shared" ref="D7192:D7255" si="448">IF($B7192="","","SP_LASTSALEPRICE")</f>
        <v/>
      </c>
      <c r="E7192" s="91" t="str">
        <f t="shared" si="447"/>
        <v/>
      </c>
      <c r="F7192" s="295"/>
      <c r="G7192" s="88" t="str">
        <f t="shared" ref="G7192:G7255" si="449">IF(OR($C7192="",$C7193=""),"",IFERROR((C7192/C7193-1)*100,0))</f>
        <v/>
      </c>
      <c r="H7192" s="88" t="str">
        <f t="shared" ref="H7192:H7255" si="450">IF(OR($F7192="",$F7193=""),"",IFERROR((F7192/F7193-1)*100,0))</f>
        <v/>
      </c>
    </row>
    <row r="7193" spans="2:8" ht="11.25" customHeight="1" x14ac:dyDescent="0.2">
      <c r="B7193" s="147"/>
      <c r="C7193" s="68"/>
      <c r="D7193" s="293" t="str">
        <f t="shared" si="448"/>
        <v/>
      </c>
      <c r="E7193" s="91" t="str">
        <f t="shared" ref="E7193:E7256" si="451">IF($B7193="","",IF(WEEKDAY($B7193,11)=6,$B7193-1,IF(WEEKDAY($B7193,11)=7,$B7193-2,$B7193)))</f>
        <v/>
      </c>
      <c r="F7193" s="295"/>
      <c r="G7193" s="88" t="str">
        <f t="shared" si="449"/>
        <v/>
      </c>
      <c r="H7193" s="88" t="str">
        <f t="shared" si="450"/>
        <v/>
      </c>
    </row>
    <row r="7194" spans="2:8" ht="11.25" customHeight="1" x14ac:dyDescent="0.2">
      <c r="B7194" s="147"/>
      <c r="C7194" s="68"/>
      <c r="D7194" s="293" t="str">
        <f t="shared" si="448"/>
        <v/>
      </c>
      <c r="E7194" s="91" t="str">
        <f t="shared" si="451"/>
        <v/>
      </c>
      <c r="F7194" s="295"/>
      <c r="G7194" s="88" t="str">
        <f t="shared" si="449"/>
        <v/>
      </c>
      <c r="H7194" s="88" t="str">
        <f t="shared" si="450"/>
        <v/>
      </c>
    </row>
    <row r="7195" spans="2:8" ht="11.25" customHeight="1" x14ac:dyDescent="0.2">
      <c r="B7195" s="147"/>
      <c r="C7195" s="68"/>
      <c r="D7195" s="293" t="str">
        <f t="shared" si="448"/>
        <v/>
      </c>
      <c r="E7195" s="91" t="str">
        <f t="shared" si="451"/>
        <v/>
      </c>
      <c r="F7195" s="295"/>
      <c r="G7195" s="88" t="str">
        <f t="shared" si="449"/>
        <v/>
      </c>
      <c r="H7195" s="88" t="str">
        <f t="shared" si="450"/>
        <v/>
      </c>
    </row>
    <row r="7196" spans="2:8" ht="11.25" customHeight="1" x14ac:dyDescent="0.2">
      <c r="B7196" s="147"/>
      <c r="C7196" s="68"/>
      <c r="D7196" s="293" t="str">
        <f t="shared" si="448"/>
        <v/>
      </c>
      <c r="E7196" s="91" t="str">
        <f t="shared" si="451"/>
        <v/>
      </c>
      <c r="F7196" s="295"/>
      <c r="G7196" s="88" t="str">
        <f t="shared" si="449"/>
        <v/>
      </c>
      <c r="H7196" s="88" t="str">
        <f t="shared" si="450"/>
        <v/>
      </c>
    </row>
    <row r="7197" spans="2:8" ht="11.25" customHeight="1" x14ac:dyDescent="0.2">
      <c r="B7197" s="147"/>
      <c r="C7197" s="68"/>
      <c r="D7197" s="293" t="str">
        <f t="shared" si="448"/>
        <v/>
      </c>
      <c r="E7197" s="91" t="str">
        <f t="shared" si="451"/>
        <v/>
      </c>
      <c r="F7197" s="295"/>
      <c r="G7197" s="88" t="str">
        <f t="shared" si="449"/>
        <v/>
      </c>
      <c r="H7197" s="88" t="str">
        <f t="shared" si="450"/>
        <v/>
      </c>
    </row>
    <row r="7198" spans="2:8" ht="11.25" customHeight="1" x14ac:dyDescent="0.2">
      <c r="B7198" s="147"/>
      <c r="C7198" s="68"/>
      <c r="D7198" s="293" t="str">
        <f t="shared" si="448"/>
        <v/>
      </c>
      <c r="E7198" s="91" t="str">
        <f t="shared" si="451"/>
        <v/>
      </c>
      <c r="F7198" s="295"/>
      <c r="G7198" s="88" t="str">
        <f t="shared" si="449"/>
        <v/>
      </c>
      <c r="H7198" s="88" t="str">
        <f t="shared" si="450"/>
        <v/>
      </c>
    </row>
    <row r="7199" spans="2:8" ht="11.25" customHeight="1" x14ac:dyDescent="0.2">
      <c r="B7199" s="147"/>
      <c r="C7199" s="68"/>
      <c r="D7199" s="293" t="str">
        <f t="shared" si="448"/>
        <v/>
      </c>
      <c r="E7199" s="91" t="str">
        <f t="shared" si="451"/>
        <v/>
      </c>
      <c r="F7199" s="295"/>
      <c r="G7199" s="88" t="str">
        <f t="shared" si="449"/>
        <v/>
      </c>
      <c r="H7199" s="88" t="str">
        <f t="shared" si="450"/>
        <v/>
      </c>
    </row>
    <row r="7200" spans="2:8" ht="11.25" customHeight="1" x14ac:dyDescent="0.2">
      <c r="B7200" s="147"/>
      <c r="C7200" s="68"/>
      <c r="D7200" s="293" t="str">
        <f t="shared" si="448"/>
        <v/>
      </c>
      <c r="E7200" s="91" t="str">
        <f t="shared" si="451"/>
        <v/>
      </c>
      <c r="F7200" s="295"/>
      <c r="G7200" s="88" t="str">
        <f t="shared" si="449"/>
        <v/>
      </c>
      <c r="H7200" s="88" t="str">
        <f t="shared" si="450"/>
        <v/>
      </c>
    </row>
    <row r="7201" spans="2:8" ht="11.25" customHeight="1" x14ac:dyDescent="0.2">
      <c r="B7201" s="147"/>
      <c r="C7201" s="68"/>
      <c r="D7201" s="293" t="str">
        <f t="shared" si="448"/>
        <v/>
      </c>
      <c r="E7201" s="91" t="str">
        <f t="shared" si="451"/>
        <v/>
      </c>
      <c r="F7201" s="295"/>
      <c r="G7201" s="88" t="str">
        <f t="shared" si="449"/>
        <v/>
      </c>
      <c r="H7201" s="88" t="str">
        <f t="shared" si="450"/>
        <v/>
      </c>
    </row>
    <row r="7202" spans="2:8" ht="11.25" customHeight="1" x14ac:dyDescent="0.2">
      <c r="B7202" s="147"/>
      <c r="C7202" s="68"/>
      <c r="D7202" s="293" t="str">
        <f t="shared" si="448"/>
        <v/>
      </c>
      <c r="E7202" s="91" t="str">
        <f t="shared" si="451"/>
        <v/>
      </c>
      <c r="F7202" s="295"/>
      <c r="G7202" s="88" t="str">
        <f t="shared" si="449"/>
        <v/>
      </c>
      <c r="H7202" s="88" t="str">
        <f t="shared" si="450"/>
        <v/>
      </c>
    </row>
    <row r="7203" spans="2:8" ht="11.25" customHeight="1" x14ac:dyDescent="0.2">
      <c r="B7203" s="147"/>
      <c r="C7203" s="68"/>
      <c r="D7203" s="293" t="str">
        <f t="shared" si="448"/>
        <v/>
      </c>
      <c r="E7203" s="91" t="str">
        <f t="shared" si="451"/>
        <v/>
      </c>
      <c r="F7203" s="295"/>
      <c r="G7203" s="88" t="str">
        <f t="shared" si="449"/>
        <v/>
      </c>
      <c r="H7203" s="88" t="str">
        <f t="shared" si="450"/>
        <v/>
      </c>
    </row>
    <row r="7204" spans="2:8" ht="11.25" customHeight="1" x14ac:dyDescent="0.2">
      <c r="B7204" s="147"/>
      <c r="C7204" s="68"/>
      <c r="D7204" s="293" t="str">
        <f t="shared" si="448"/>
        <v/>
      </c>
      <c r="E7204" s="91" t="str">
        <f t="shared" si="451"/>
        <v/>
      </c>
      <c r="F7204" s="295"/>
      <c r="G7204" s="88" t="str">
        <f t="shared" si="449"/>
        <v/>
      </c>
      <c r="H7204" s="88" t="str">
        <f t="shared" si="450"/>
        <v/>
      </c>
    </row>
    <row r="7205" spans="2:8" ht="11.25" customHeight="1" x14ac:dyDescent="0.2">
      <c r="B7205" s="147"/>
      <c r="C7205" s="68"/>
      <c r="D7205" s="293" t="str">
        <f t="shared" si="448"/>
        <v/>
      </c>
      <c r="E7205" s="91" t="str">
        <f t="shared" si="451"/>
        <v/>
      </c>
      <c r="F7205" s="295"/>
      <c r="G7205" s="88" t="str">
        <f t="shared" si="449"/>
        <v/>
      </c>
      <c r="H7205" s="88" t="str">
        <f t="shared" si="450"/>
        <v/>
      </c>
    </row>
    <row r="7206" spans="2:8" ht="11.25" customHeight="1" x14ac:dyDescent="0.2">
      <c r="B7206" s="147"/>
      <c r="C7206" s="68"/>
      <c r="D7206" s="293" t="str">
        <f t="shared" si="448"/>
        <v/>
      </c>
      <c r="E7206" s="91" t="str">
        <f t="shared" si="451"/>
        <v/>
      </c>
      <c r="F7206" s="295"/>
      <c r="G7206" s="88" t="str">
        <f t="shared" si="449"/>
        <v/>
      </c>
      <c r="H7206" s="88" t="str">
        <f t="shared" si="450"/>
        <v/>
      </c>
    </row>
    <row r="7207" spans="2:8" ht="11.25" customHeight="1" x14ac:dyDescent="0.2">
      <c r="B7207" s="147"/>
      <c r="C7207" s="68"/>
      <c r="D7207" s="293" t="str">
        <f t="shared" si="448"/>
        <v/>
      </c>
      <c r="E7207" s="91" t="str">
        <f t="shared" si="451"/>
        <v/>
      </c>
      <c r="F7207" s="295"/>
      <c r="G7207" s="88" t="str">
        <f t="shared" si="449"/>
        <v/>
      </c>
      <c r="H7207" s="88" t="str">
        <f t="shared" si="450"/>
        <v/>
      </c>
    </row>
    <row r="7208" spans="2:8" ht="11.25" customHeight="1" x14ac:dyDescent="0.2">
      <c r="B7208" s="147"/>
      <c r="C7208" s="68"/>
      <c r="D7208" s="293" t="str">
        <f t="shared" si="448"/>
        <v/>
      </c>
      <c r="E7208" s="91" t="str">
        <f t="shared" si="451"/>
        <v/>
      </c>
      <c r="F7208" s="295"/>
      <c r="G7208" s="88" t="str">
        <f t="shared" si="449"/>
        <v/>
      </c>
      <c r="H7208" s="88" t="str">
        <f t="shared" si="450"/>
        <v/>
      </c>
    </row>
    <row r="7209" spans="2:8" ht="11.25" customHeight="1" x14ac:dyDescent="0.2">
      <c r="B7209" s="147"/>
      <c r="C7209" s="68"/>
      <c r="D7209" s="293" t="str">
        <f t="shared" si="448"/>
        <v/>
      </c>
      <c r="E7209" s="91" t="str">
        <f t="shared" si="451"/>
        <v/>
      </c>
      <c r="F7209" s="295"/>
      <c r="G7209" s="88" t="str">
        <f t="shared" si="449"/>
        <v/>
      </c>
      <c r="H7209" s="88" t="str">
        <f t="shared" si="450"/>
        <v/>
      </c>
    </row>
    <row r="7210" spans="2:8" ht="11.25" customHeight="1" x14ac:dyDescent="0.2">
      <c r="B7210" s="147"/>
      <c r="C7210" s="68"/>
      <c r="D7210" s="293" t="str">
        <f t="shared" si="448"/>
        <v/>
      </c>
      <c r="E7210" s="91" t="str">
        <f t="shared" si="451"/>
        <v/>
      </c>
      <c r="F7210" s="295"/>
      <c r="G7210" s="88" t="str">
        <f t="shared" si="449"/>
        <v/>
      </c>
      <c r="H7210" s="88" t="str">
        <f t="shared" si="450"/>
        <v/>
      </c>
    </row>
    <row r="7211" spans="2:8" ht="11.25" customHeight="1" x14ac:dyDescent="0.2">
      <c r="B7211" s="147"/>
      <c r="C7211" s="68"/>
      <c r="D7211" s="293" t="str">
        <f t="shared" si="448"/>
        <v/>
      </c>
      <c r="E7211" s="91" t="str">
        <f t="shared" si="451"/>
        <v/>
      </c>
      <c r="F7211" s="295"/>
      <c r="G7211" s="88" t="str">
        <f t="shared" si="449"/>
        <v/>
      </c>
      <c r="H7211" s="88" t="str">
        <f t="shared" si="450"/>
        <v/>
      </c>
    </row>
    <row r="7212" spans="2:8" ht="11.25" customHeight="1" x14ac:dyDescent="0.2">
      <c r="B7212" s="147"/>
      <c r="C7212" s="68"/>
      <c r="D7212" s="293" t="str">
        <f t="shared" si="448"/>
        <v/>
      </c>
      <c r="E7212" s="91" t="str">
        <f t="shared" si="451"/>
        <v/>
      </c>
      <c r="F7212" s="295"/>
      <c r="G7212" s="88" t="str">
        <f t="shared" si="449"/>
        <v/>
      </c>
      <c r="H7212" s="88" t="str">
        <f t="shared" si="450"/>
        <v/>
      </c>
    </row>
    <row r="7213" spans="2:8" ht="11.25" customHeight="1" x14ac:dyDescent="0.2">
      <c r="B7213" s="147"/>
      <c r="C7213" s="68"/>
      <c r="D7213" s="293" t="str">
        <f t="shared" si="448"/>
        <v/>
      </c>
      <c r="E7213" s="91" t="str">
        <f t="shared" si="451"/>
        <v/>
      </c>
      <c r="F7213" s="295"/>
      <c r="G7213" s="88" t="str">
        <f t="shared" si="449"/>
        <v/>
      </c>
      <c r="H7213" s="88" t="str">
        <f t="shared" si="450"/>
        <v/>
      </c>
    </row>
    <row r="7214" spans="2:8" ht="11.25" customHeight="1" x14ac:dyDescent="0.2">
      <c r="B7214" s="147"/>
      <c r="C7214" s="68"/>
      <c r="D7214" s="293" t="str">
        <f t="shared" si="448"/>
        <v/>
      </c>
      <c r="E7214" s="91" t="str">
        <f t="shared" si="451"/>
        <v/>
      </c>
      <c r="F7214" s="295"/>
      <c r="G7214" s="88" t="str">
        <f t="shared" si="449"/>
        <v/>
      </c>
      <c r="H7214" s="88" t="str">
        <f t="shared" si="450"/>
        <v/>
      </c>
    </row>
    <row r="7215" spans="2:8" ht="11.25" customHeight="1" x14ac:dyDescent="0.2">
      <c r="B7215" s="147"/>
      <c r="C7215" s="68"/>
      <c r="D7215" s="293" t="str">
        <f t="shared" si="448"/>
        <v/>
      </c>
      <c r="E7215" s="91" t="str">
        <f t="shared" si="451"/>
        <v/>
      </c>
      <c r="F7215" s="295"/>
      <c r="G7215" s="88" t="str">
        <f t="shared" si="449"/>
        <v/>
      </c>
      <c r="H7215" s="88" t="str">
        <f t="shared" si="450"/>
        <v/>
      </c>
    </row>
    <row r="7216" spans="2:8" ht="11.25" customHeight="1" x14ac:dyDescent="0.2">
      <c r="B7216" s="147"/>
      <c r="C7216" s="68"/>
      <c r="D7216" s="293" t="str">
        <f t="shared" si="448"/>
        <v/>
      </c>
      <c r="E7216" s="91" t="str">
        <f t="shared" si="451"/>
        <v/>
      </c>
      <c r="F7216" s="295"/>
      <c r="G7216" s="88" t="str">
        <f t="shared" si="449"/>
        <v/>
      </c>
      <c r="H7216" s="88" t="str">
        <f t="shared" si="450"/>
        <v/>
      </c>
    </row>
    <row r="7217" spans="2:8" ht="11.25" customHeight="1" x14ac:dyDescent="0.2">
      <c r="B7217" s="147"/>
      <c r="C7217" s="68"/>
      <c r="D7217" s="293" t="str">
        <f t="shared" si="448"/>
        <v/>
      </c>
      <c r="E7217" s="91" t="str">
        <f t="shared" si="451"/>
        <v/>
      </c>
      <c r="F7217" s="295"/>
      <c r="G7217" s="88" t="str">
        <f t="shared" si="449"/>
        <v/>
      </c>
      <c r="H7217" s="88" t="str">
        <f t="shared" si="450"/>
        <v/>
      </c>
    </row>
    <row r="7218" spans="2:8" ht="11.25" customHeight="1" x14ac:dyDescent="0.2">
      <c r="B7218" s="147"/>
      <c r="C7218" s="68"/>
      <c r="D7218" s="293" t="str">
        <f t="shared" si="448"/>
        <v/>
      </c>
      <c r="E7218" s="91" t="str">
        <f t="shared" si="451"/>
        <v/>
      </c>
      <c r="F7218" s="295"/>
      <c r="G7218" s="88" t="str">
        <f t="shared" si="449"/>
        <v/>
      </c>
      <c r="H7218" s="88" t="str">
        <f t="shared" si="450"/>
        <v/>
      </c>
    </row>
    <row r="7219" spans="2:8" ht="11.25" customHeight="1" x14ac:dyDescent="0.2">
      <c r="B7219" s="147"/>
      <c r="C7219" s="68"/>
      <c r="D7219" s="293" t="str">
        <f t="shared" si="448"/>
        <v/>
      </c>
      <c r="E7219" s="91" t="str">
        <f t="shared" si="451"/>
        <v/>
      </c>
      <c r="F7219" s="295"/>
      <c r="G7219" s="88" t="str">
        <f t="shared" si="449"/>
        <v/>
      </c>
      <c r="H7219" s="88" t="str">
        <f t="shared" si="450"/>
        <v/>
      </c>
    </row>
    <row r="7220" spans="2:8" ht="11.25" customHeight="1" x14ac:dyDescent="0.2">
      <c r="B7220" s="147"/>
      <c r="C7220" s="68"/>
      <c r="D7220" s="293" t="str">
        <f t="shared" si="448"/>
        <v/>
      </c>
      <c r="E7220" s="91" t="str">
        <f t="shared" si="451"/>
        <v/>
      </c>
      <c r="F7220" s="295"/>
      <c r="G7220" s="88" t="str">
        <f t="shared" si="449"/>
        <v/>
      </c>
      <c r="H7220" s="88" t="str">
        <f t="shared" si="450"/>
        <v/>
      </c>
    </row>
    <row r="7221" spans="2:8" ht="11.25" customHeight="1" x14ac:dyDescent="0.2">
      <c r="B7221" s="147"/>
      <c r="C7221" s="68"/>
      <c r="D7221" s="293" t="str">
        <f t="shared" si="448"/>
        <v/>
      </c>
      <c r="E7221" s="91" t="str">
        <f t="shared" si="451"/>
        <v/>
      </c>
      <c r="F7221" s="295"/>
      <c r="G7221" s="88" t="str">
        <f t="shared" si="449"/>
        <v/>
      </c>
      <c r="H7221" s="88" t="str">
        <f t="shared" si="450"/>
        <v/>
      </c>
    </row>
    <row r="7222" spans="2:8" ht="11.25" customHeight="1" x14ac:dyDescent="0.2">
      <c r="B7222" s="147"/>
      <c r="C7222" s="68"/>
      <c r="D7222" s="293" t="str">
        <f t="shared" si="448"/>
        <v/>
      </c>
      <c r="E7222" s="91" t="str">
        <f t="shared" si="451"/>
        <v/>
      </c>
      <c r="F7222" s="295"/>
      <c r="G7222" s="88" t="str">
        <f t="shared" si="449"/>
        <v/>
      </c>
      <c r="H7222" s="88" t="str">
        <f t="shared" si="450"/>
        <v/>
      </c>
    </row>
    <row r="7223" spans="2:8" ht="11.25" customHeight="1" x14ac:dyDescent="0.2">
      <c r="B7223" s="147"/>
      <c r="C7223" s="68"/>
      <c r="D7223" s="293" t="str">
        <f t="shared" si="448"/>
        <v/>
      </c>
      <c r="E7223" s="91" t="str">
        <f t="shared" si="451"/>
        <v/>
      </c>
      <c r="F7223" s="295"/>
      <c r="G7223" s="88" t="str">
        <f t="shared" si="449"/>
        <v/>
      </c>
      <c r="H7223" s="88" t="str">
        <f t="shared" si="450"/>
        <v/>
      </c>
    </row>
    <row r="7224" spans="2:8" ht="11.25" customHeight="1" x14ac:dyDescent="0.2">
      <c r="B7224" s="147"/>
      <c r="C7224" s="68"/>
      <c r="D7224" s="293" t="str">
        <f t="shared" si="448"/>
        <v/>
      </c>
      <c r="E7224" s="91" t="str">
        <f t="shared" si="451"/>
        <v/>
      </c>
      <c r="F7224" s="295"/>
      <c r="G7224" s="88" t="str">
        <f t="shared" si="449"/>
        <v/>
      </c>
      <c r="H7224" s="88" t="str">
        <f t="shared" si="450"/>
        <v/>
      </c>
    </row>
    <row r="7225" spans="2:8" ht="11.25" customHeight="1" x14ac:dyDescent="0.2">
      <c r="B7225" s="147"/>
      <c r="C7225" s="68"/>
      <c r="D7225" s="293" t="str">
        <f t="shared" si="448"/>
        <v/>
      </c>
      <c r="E7225" s="91" t="str">
        <f t="shared" si="451"/>
        <v/>
      </c>
      <c r="F7225" s="295"/>
      <c r="G7225" s="88" t="str">
        <f t="shared" si="449"/>
        <v/>
      </c>
      <c r="H7225" s="88" t="str">
        <f t="shared" si="450"/>
        <v/>
      </c>
    </row>
    <row r="7226" spans="2:8" ht="11.25" customHeight="1" x14ac:dyDescent="0.2">
      <c r="B7226" s="147"/>
      <c r="C7226" s="68"/>
      <c r="D7226" s="293" t="str">
        <f t="shared" si="448"/>
        <v/>
      </c>
      <c r="E7226" s="91" t="str">
        <f t="shared" si="451"/>
        <v/>
      </c>
      <c r="F7226" s="295"/>
      <c r="G7226" s="88" t="str">
        <f t="shared" si="449"/>
        <v/>
      </c>
      <c r="H7226" s="88" t="str">
        <f t="shared" si="450"/>
        <v/>
      </c>
    </row>
    <row r="7227" spans="2:8" ht="11.25" customHeight="1" x14ac:dyDescent="0.2">
      <c r="B7227" s="147"/>
      <c r="C7227" s="68"/>
      <c r="D7227" s="293" t="str">
        <f t="shared" si="448"/>
        <v/>
      </c>
      <c r="E7227" s="91" t="str">
        <f t="shared" si="451"/>
        <v/>
      </c>
      <c r="F7227" s="295"/>
      <c r="G7227" s="88" t="str">
        <f t="shared" si="449"/>
        <v/>
      </c>
      <c r="H7227" s="88" t="str">
        <f t="shared" si="450"/>
        <v/>
      </c>
    </row>
    <row r="7228" spans="2:8" ht="11.25" customHeight="1" x14ac:dyDescent="0.2">
      <c r="B7228" s="147"/>
      <c r="C7228" s="68"/>
      <c r="D7228" s="293" t="str">
        <f t="shared" si="448"/>
        <v/>
      </c>
      <c r="E7228" s="91" t="str">
        <f t="shared" si="451"/>
        <v/>
      </c>
      <c r="F7228" s="295"/>
      <c r="G7228" s="88" t="str">
        <f t="shared" si="449"/>
        <v/>
      </c>
      <c r="H7228" s="88" t="str">
        <f t="shared" si="450"/>
        <v/>
      </c>
    </row>
    <row r="7229" spans="2:8" ht="11.25" customHeight="1" x14ac:dyDescent="0.2">
      <c r="B7229" s="147"/>
      <c r="C7229" s="68"/>
      <c r="D7229" s="293" t="str">
        <f t="shared" si="448"/>
        <v/>
      </c>
      <c r="E7229" s="91" t="str">
        <f t="shared" si="451"/>
        <v/>
      </c>
      <c r="F7229" s="295"/>
      <c r="G7229" s="88" t="str">
        <f t="shared" si="449"/>
        <v/>
      </c>
      <c r="H7229" s="88" t="str">
        <f t="shared" si="450"/>
        <v/>
      </c>
    </row>
    <row r="7230" spans="2:8" ht="11.25" customHeight="1" x14ac:dyDescent="0.2">
      <c r="B7230" s="147"/>
      <c r="C7230" s="68"/>
      <c r="D7230" s="293" t="str">
        <f t="shared" si="448"/>
        <v/>
      </c>
      <c r="E7230" s="91" t="str">
        <f t="shared" si="451"/>
        <v/>
      </c>
      <c r="F7230" s="295"/>
      <c r="G7230" s="88" t="str">
        <f t="shared" si="449"/>
        <v/>
      </c>
      <c r="H7230" s="88" t="str">
        <f t="shared" si="450"/>
        <v/>
      </c>
    </row>
    <row r="7231" spans="2:8" ht="11.25" customHeight="1" x14ac:dyDescent="0.2">
      <c r="B7231" s="147"/>
      <c r="C7231" s="68"/>
      <c r="D7231" s="293" t="str">
        <f t="shared" si="448"/>
        <v/>
      </c>
      <c r="E7231" s="91" t="str">
        <f t="shared" si="451"/>
        <v/>
      </c>
      <c r="F7231" s="295"/>
      <c r="G7231" s="88" t="str">
        <f t="shared" si="449"/>
        <v/>
      </c>
      <c r="H7231" s="88" t="str">
        <f t="shared" si="450"/>
        <v/>
      </c>
    </row>
    <row r="7232" spans="2:8" ht="11.25" customHeight="1" x14ac:dyDescent="0.2">
      <c r="B7232" s="147"/>
      <c r="C7232" s="68"/>
      <c r="D7232" s="293" t="str">
        <f t="shared" si="448"/>
        <v/>
      </c>
      <c r="E7232" s="91" t="str">
        <f t="shared" si="451"/>
        <v/>
      </c>
      <c r="F7232" s="295"/>
      <c r="G7232" s="88" t="str">
        <f t="shared" si="449"/>
        <v/>
      </c>
      <c r="H7232" s="88" t="str">
        <f t="shared" si="450"/>
        <v/>
      </c>
    </row>
    <row r="7233" spans="2:8" ht="11.25" customHeight="1" x14ac:dyDescent="0.2">
      <c r="B7233" s="147"/>
      <c r="C7233" s="68"/>
      <c r="D7233" s="293" t="str">
        <f t="shared" si="448"/>
        <v/>
      </c>
      <c r="E7233" s="91" t="str">
        <f t="shared" si="451"/>
        <v/>
      </c>
      <c r="F7233" s="295"/>
      <c r="G7233" s="88" t="str">
        <f t="shared" si="449"/>
        <v/>
      </c>
      <c r="H7233" s="88" t="str">
        <f t="shared" si="450"/>
        <v/>
      </c>
    </row>
    <row r="7234" spans="2:8" ht="11.25" customHeight="1" x14ac:dyDescent="0.2">
      <c r="B7234" s="147"/>
      <c r="C7234" s="68"/>
      <c r="D7234" s="293" t="str">
        <f t="shared" si="448"/>
        <v/>
      </c>
      <c r="E7234" s="91" t="str">
        <f t="shared" si="451"/>
        <v/>
      </c>
      <c r="F7234" s="295"/>
      <c r="G7234" s="88" t="str">
        <f t="shared" si="449"/>
        <v/>
      </c>
      <c r="H7234" s="88" t="str">
        <f t="shared" si="450"/>
        <v/>
      </c>
    </row>
    <row r="7235" spans="2:8" ht="11.25" customHeight="1" x14ac:dyDescent="0.2">
      <c r="B7235" s="147"/>
      <c r="C7235" s="68"/>
      <c r="D7235" s="293" t="str">
        <f t="shared" si="448"/>
        <v/>
      </c>
      <c r="E7235" s="91" t="str">
        <f t="shared" si="451"/>
        <v/>
      </c>
      <c r="F7235" s="295"/>
      <c r="G7235" s="88" t="str">
        <f t="shared" si="449"/>
        <v/>
      </c>
      <c r="H7235" s="88" t="str">
        <f t="shared" si="450"/>
        <v/>
      </c>
    </row>
    <row r="7236" spans="2:8" ht="11.25" customHeight="1" x14ac:dyDescent="0.2">
      <c r="B7236" s="147"/>
      <c r="C7236" s="68"/>
      <c r="D7236" s="293" t="str">
        <f t="shared" si="448"/>
        <v/>
      </c>
      <c r="E7236" s="91" t="str">
        <f t="shared" si="451"/>
        <v/>
      </c>
      <c r="F7236" s="295"/>
      <c r="G7236" s="88" t="str">
        <f t="shared" si="449"/>
        <v/>
      </c>
      <c r="H7236" s="88" t="str">
        <f t="shared" si="450"/>
        <v/>
      </c>
    </row>
    <row r="7237" spans="2:8" ht="11.25" customHeight="1" x14ac:dyDescent="0.2">
      <c r="B7237" s="147"/>
      <c r="C7237" s="68"/>
      <c r="D7237" s="293" t="str">
        <f t="shared" si="448"/>
        <v/>
      </c>
      <c r="E7237" s="91" t="str">
        <f t="shared" si="451"/>
        <v/>
      </c>
      <c r="F7237" s="295"/>
      <c r="G7237" s="88" t="str">
        <f t="shared" si="449"/>
        <v/>
      </c>
      <c r="H7237" s="88" t="str">
        <f t="shared" si="450"/>
        <v/>
      </c>
    </row>
    <row r="7238" spans="2:8" ht="11.25" customHeight="1" x14ac:dyDescent="0.2">
      <c r="B7238" s="147"/>
      <c r="C7238" s="68"/>
      <c r="D7238" s="293" t="str">
        <f t="shared" si="448"/>
        <v/>
      </c>
      <c r="E7238" s="91" t="str">
        <f t="shared" si="451"/>
        <v/>
      </c>
      <c r="F7238" s="295"/>
      <c r="G7238" s="88" t="str">
        <f t="shared" si="449"/>
        <v/>
      </c>
      <c r="H7238" s="88" t="str">
        <f t="shared" si="450"/>
        <v/>
      </c>
    </row>
    <row r="7239" spans="2:8" ht="11.25" customHeight="1" x14ac:dyDescent="0.2">
      <c r="B7239" s="147"/>
      <c r="C7239" s="68"/>
      <c r="D7239" s="293" t="str">
        <f t="shared" si="448"/>
        <v/>
      </c>
      <c r="E7239" s="91" t="str">
        <f t="shared" si="451"/>
        <v/>
      </c>
      <c r="F7239" s="295"/>
      <c r="G7239" s="88" t="str">
        <f t="shared" si="449"/>
        <v/>
      </c>
      <c r="H7239" s="88" t="str">
        <f t="shared" si="450"/>
        <v/>
      </c>
    </row>
    <row r="7240" spans="2:8" ht="11.25" customHeight="1" x14ac:dyDescent="0.2">
      <c r="B7240" s="147"/>
      <c r="C7240" s="68"/>
      <c r="D7240" s="293" t="str">
        <f t="shared" si="448"/>
        <v/>
      </c>
      <c r="E7240" s="91" t="str">
        <f t="shared" si="451"/>
        <v/>
      </c>
      <c r="F7240" s="295"/>
      <c r="G7240" s="88" t="str">
        <f t="shared" si="449"/>
        <v/>
      </c>
      <c r="H7240" s="88" t="str">
        <f t="shared" si="450"/>
        <v/>
      </c>
    </row>
    <row r="7241" spans="2:8" ht="11.25" customHeight="1" x14ac:dyDescent="0.2">
      <c r="B7241" s="147"/>
      <c r="C7241" s="68"/>
      <c r="D7241" s="293" t="str">
        <f t="shared" si="448"/>
        <v/>
      </c>
      <c r="E7241" s="91" t="str">
        <f t="shared" si="451"/>
        <v/>
      </c>
      <c r="F7241" s="295"/>
      <c r="G7241" s="88" t="str">
        <f t="shared" si="449"/>
        <v/>
      </c>
      <c r="H7241" s="88" t="str">
        <f t="shared" si="450"/>
        <v/>
      </c>
    </row>
    <row r="7242" spans="2:8" ht="11.25" customHeight="1" x14ac:dyDescent="0.2">
      <c r="B7242" s="147"/>
      <c r="C7242" s="68"/>
      <c r="D7242" s="293" t="str">
        <f t="shared" si="448"/>
        <v/>
      </c>
      <c r="E7242" s="91" t="str">
        <f t="shared" si="451"/>
        <v/>
      </c>
      <c r="F7242" s="295"/>
      <c r="G7242" s="88" t="str">
        <f t="shared" si="449"/>
        <v/>
      </c>
      <c r="H7242" s="88" t="str">
        <f t="shared" si="450"/>
        <v/>
      </c>
    </row>
    <row r="7243" spans="2:8" ht="11.25" customHeight="1" x14ac:dyDescent="0.2">
      <c r="B7243" s="147"/>
      <c r="C7243" s="68"/>
      <c r="D7243" s="293" t="str">
        <f t="shared" si="448"/>
        <v/>
      </c>
      <c r="E7243" s="91" t="str">
        <f t="shared" si="451"/>
        <v/>
      </c>
      <c r="F7243" s="295"/>
      <c r="G7243" s="88" t="str">
        <f t="shared" si="449"/>
        <v/>
      </c>
      <c r="H7243" s="88" t="str">
        <f t="shared" si="450"/>
        <v/>
      </c>
    </row>
    <row r="7244" spans="2:8" ht="11.25" customHeight="1" x14ac:dyDescent="0.2">
      <c r="B7244" s="147"/>
      <c r="C7244" s="68"/>
      <c r="D7244" s="293" t="str">
        <f t="shared" si="448"/>
        <v/>
      </c>
      <c r="E7244" s="91" t="str">
        <f t="shared" si="451"/>
        <v/>
      </c>
      <c r="F7244" s="295"/>
      <c r="G7244" s="88" t="str">
        <f t="shared" si="449"/>
        <v/>
      </c>
      <c r="H7244" s="88" t="str">
        <f t="shared" si="450"/>
        <v/>
      </c>
    </row>
    <row r="7245" spans="2:8" ht="11.25" customHeight="1" x14ac:dyDescent="0.2">
      <c r="B7245" s="147"/>
      <c r="C7245" s="68"/>
      <c r="D7245" s="293" t="str">
        <f t="shared" si="448"/>
        <v/>
      </c>
      <c r="E7245" s="91" t="str">
        <f t="shared" si="451"/>
        <v/>
      </c>
      <c r="F7245" s="295"/>
      <c r="G7245" s="88" t="str">
        <f t="shared" si="449"/>
        <v/>
      </c>
      <c r="H7245" s="88" t="str">
        <f t="shared" si="450"/>
        <v/>
      </c>
    </row>
    <row r="7246" spans="2:8" ht="11.25" customHeight="1" x14ac:dyDescent="0.2">
      <c r="B7246" s="147"/>
      <c r="C7246" s="68"/>
      <c r="D7246" s="293" t="str">
        <f t="shared" si="448"/>
        <v/>
      </c>
      <c r="E7246" s="91" t="str">
        <f t="shared" si="451"/>
        <v/>
      </c>
      <c r="F7246" s="295"/>
      <c r="G7246" s="88" t="str">
        <f t="shared" si="449"/>
        <v/>
      </c>
      <c r="H7246" s="88" t="str">
        <f t="shared" si="450"/>
        <v/>
      </c>
    </row>
    <row r="7247" spans="2:8" ht="11.25" customHeight="1" x14ac:dyDescent="0.2">
      <c r="B7247" s="147"/>
      <c r="C7247" s="68"/>
      <c r="D7247" s="293" t="str">
        <f t="shared" si="448"/>
        <v/>
      </c>
      <c r="E7247" s="91" t="str">
        <f t="shared" si="451"/>
        <v/>
      </c>
      <c r="F7247" s="295"/>
      <c r="G7247" s="88" t="str">
        <f t="shared" si="449"/>
        <v/>
      </c>
      <c r="H7247" s="88" t="str">
        <f t="shared" si="450"/>
        <v/>
      </c>
    </row>
    <row r="7248" spans="2:8" ht="11.25" customHeight="1" x14ac:dyDescent="0.2">
      <c r="B7248" s="147"/>
      <c r="C7248" s="68"/>
      <c r="D7248" s="293" t="str">
        <f t="shared" si="448"/>
        <v/>
      </c>
      <c r="E7248" s="91" t="str">
        <f t="shared" si="451"/>
        <v/>
      </c>
      <c r="F7248" s="295"/>
      <c r="G7248" s="88" t="str">
        <f t="shared" si="449"/>
        <v/>
      </c>
      <c r="H7248" s="88" t="str">
        <f t="shared" si="450"/>
        <v/>
      </c>
    </row>
    <row r="7249" spans="2:8" ht="11.25" customHeight="1" x14ac:dyDescent="0.2">
      <c r="B7249" s="147"/>
      <c r="C7249" s="68"/>
      <c r="D7249" s="293" t="str">
        <f t="shared" si="448"/>
        <v/>
      </c>
      <c r="E7249" s="91" t="str">
        <f t="shared" si="451"/>
        <v/>
      </c>
      <c r="F7249" s="295"/>
      <c r="G7249" s="88" t="str">
        <f t="shared" si="449"/>
        <v/>
      </c>
      <c r="H7249" s="88" t="str">
        <f t="shared" si="450"/>
        <v/>
      </c>
    </row>
    <row r="7250" spans="2:8" ht="11.25" customHeight="1" x14ac:dyDescent="0.2">
      <c r="B7250" s="147"/>
      <c r="C7250" s="68"/>
      <c r="D7250" s="293" t="str">
        <f t="shared" si="448"/>
        <v/>
      </c>
      <c r="E7250" s="91" t="str">
        <f t="shared" si="451"/>
        <v/>
      </c>
      <c r="F7250" s="295"/>
      <c r="G7250" s="88" t="str">
        <f t="shared" si="449"/>
        <v/>
      </c>
      <c r="H7250" s="88" t="str">
        <f t="shared" si="450"/>
        <v/>
      </c>
    </row>
    <row r="7251" spans="2:8" ht="11.25" customHeight="1" x14ac:dyDescent="0.2">
      <c r="B7251" s="147"/>
      <c r="C7251" s="68"/>
      <c r="D7251" s="293" t="str">
        <f t="shared" si="448"/>
        <v/>
      </c>
      <c r="E7251" s="91" t="str">
        <f t="shared" si="451"/>
        <v/>
      </c>
      <c r="F7251" s="295"/>
      <c r="G7251" s="88" t="str">
        <f t="shared" si="449"/>
        <v/>
      </c>
      <c r="H7251" s="88" t="str">
        <f t="shared" si="450"/>
        <v/>
      </c>
    </row>
    <row r="7252" spans="2:8" ht="11.25" customHeight="1" x14ac:dyDescent="0.2">
      <c r="B7252" s="147"/>
      <c r="C7252" s="68"/>
      <c r="D7252" s="293" t="str">
        <f t="shared" si="448"/>
        <v/>
      </c>
      <c r="E7252" s="91" t="str">
        <f t="shared" si="451"/>
        <v/>
      </c>
      <c r="F7252" s="295"/>
      <c r="G7252" s="88" t="str">
        <f t="shared" si="449"/>
        <v/>
      </c>
      <c r="H7252" s="88" t="str">
        <f t="shared" si="450"/>
        <v/>
      </c>
    </row>
    <row r="7253" spans="2:8" ht="11.25" customHeight="1" x14ac:dyDescent="0.2">
      <c r="B7253" s="147"/>
      <c r="C7253" s="68"/>
      <c r="D7253" s="293" t="str">
        <f t="shared" si="448"/>
        <v/>
      </c>
      <c r="E7253" s="91" t="str">
        <f t="shared" si="451"/>
        <v/>
      </c>
      <c r="F7253" s="295"/>
      <c r="G7253" s="88" t="str">
        <f t="shared" si="449"/>
        <v/>
      </c>
      <c r="H7253" s="88" t="str">
        <f t="shared" si="450"/>
        <v/>
      </c>
    </row>
    <row r="7254" spans="2:8" ht="11.25" customHeight="1" x14ac:dyDescent="0.2">
      <c r="B7254" s="147"/>
      <c r="C7254" s="68"/>
      <c r="D7254" s="293" t="str">
        <f t="shared" si="448"/>
        <v/>
      </c>
      <c r="E7254" s="91" t="str">
        <f t="shared" si="451"/>
        <v/>
      </c>
      <c r="F7254" s="295"/>
      <c r="G7254" s="88" t="str">
        <f t="shared" si="449"/>
        <v/>
      </c>
      <c r="H7254" s="88" t="str">
        <f t="shared" si="450"/>
        <v/>
      </c>
    </row>
    <row r="7255" spans="2:8" ht="11.25" customHeight="1" x14ac:dyDescent="0.2">
      <c r="B7255" s="147"/>
      <c r="C7255" s="68"/>
      <c r="D7255" s="293" t="str">
        <f t="shared" si="448"/>
        <v/>
      </c>
      <c r="E7255" s="91" t="str">
        <f t="shared" si="451"/>
        <v/>
      </c>
      <c r="F7255" s="295"/>
      <c r="G7255" s="88" t="str">
        <f t="shared" si="449"/>
        <v/>
      </c>
      <c r="H7255" s="88" t="str">
        <f t="shared" si="450"/>
        <v/>
      </c>
    </row>
    <row r="7256" spans="2:8" ht="11.25" customHeight="1" x14ac:dyDescent="0.2">
      <c r="B7256" s="147"/>
      <c r="C7256" s="68"/>
      <c r="D7256" s="293" t="str">
        <f t="shared" ref="D7256:D7319" si="452">IF($B7256="","","SP_LASTSALEPRICE")</f>
        <v/>
      </c>
      <c r="E7256" s="91" t="str">
        <f t="shared" si="451"/>
        <v/>
      </c>
      <c r="F7256" s="295"/>
      <c r="G7256" s="88" t="str">
        <f t="shared" ref="G7256:G7319" si="453">IF(OR($C7256="",$C7257=""),"",IFERROR((C7256/C7257-1)*100,0))</f>
        <v/>
      </c>
      <c r="H7256" s="88" t="str">
        <f t="shared" ref="H7256:H7319" si="454">IF(OR($F7256="",$F7257=""),"",IFERROR((F7256/F7257-1)*100,0))</f>
        <v/>
      </c>
    </row>
    <row r="7257" spans="2:8" ht="11.25" customHeight="1" x14ac:dyDescent="0.2">
      <c r="B7257" s="147"/>
      <c r="C7257" s="68"/>
      <c r="D7257" s="293" t="str">
        <f t="shared" si="452"/>
        <v/>
      </c>
      <c r="E7257" s="91" t="str">
        <f t="shared" ref="E7257:E7320" si="455">IF($B7257="","",IF(WEEKDAY($B7257,11)=6,$B7257-1,IF(WEEKDAY($B7257,11)=7,$B7257-2,$B7257)))</f>
        <v/>
      </c>
      <c r="F7257" s="295"/>
      <c r="G7257" s="88" t="str">
        <f t="shared" si="453"/>
        <v/>
      </c>
      <c r="H7257" s="88" t="str">
        <f t="shared" si="454"/>
        <v/>
      </c>
    </row>
    <row r="7258" spans="2:8" ht="11.25" customHeight="1" x14ac:dyDescent="0.2">
      <c r="B7258" s="147"/>
      <c r="C7258" s="68"/>
      <c r="D7258" s="293" t="str">
        <f t="shared" si="452"/>
        <v/>
      </c>
      <c r="E7258" s="91" t="str">
        <f t="shared" si="455"/>
        <v/>
      </c>
      <c r="F7258" s="295"/>
      <c r="G7258" s="88" t="str">
        <f t="shared" si="453"/>
        <v/>
      </c>
      <c r="H7258" s="88" t="str">
        <f t="shared" si="454"/>
        <v/>
      </c>
    </row>
    <row r="7259" spans="2:8" ht="11.25" customHeight="1" x14ac:dyDescent="0.2">
      <c r="B7259" s="147"/>
      <c r="C7259" s="68"/>
      <c r="D7259" s="293" t="str">
        <f t="shared" si="452"/>
        <v/>
      </c>
      <c r="E7259" s="91" t="str">
        <f t="shared" si="455"/>
        <v/>
      </c>
      <c r="F7259" s="295"/>
      <c r="G7259" s="88" t="str">
        <f t="shared" si="453"/>
        <v/>
      </c>
      <c r="H7259" s="88" t="str">
        <f t="shared" si="454"/>
        <v/>
      </c>
    </row>
    <row r="7260" spans="2:8" ht="11.25" customHeight="1" x14ac:dyDescent="0.2">
      <c r="B7260" s="147"/>
      <c r="C7260" s="68"/>
      <c r="D7260" s="293" t="str">
        <f t="shared" si="452"/>
        <v/>
      </c>
      <c r="E7260" s="91" t="str">
        <f t="shared" si="455"/>
        <v/>
      </c>
      <c r="F7260" s="295"/>
      <c r="G7260" s="88" t="str">
        <f t="shared" si="453"/>
        <v/>
      </c>
      <c r="H7260" s="88" t="str">
        <f t="shared" si="454"/>
        <v/>
      </c>
    </row>
    <row r="7261" spans="2:8" ht="11.25" customHeight="1" x14ac:dyDescent="0.2">
      <c r="B7261" s="147"/>
      <c r="C7261" s="68"/>
      <c r="D7261" s="293" t="str">
        <f t="shared" si="452"/>
        <v/>
      </c>
      <c r="E7261" s="91" t="str">
        <f t="shared" si="455"/>
        <v/>
      </c>
      <c r="F7261" s="295"/>
      <c r="G7261" s="88" t="str">
        <f t="shared" si="453"/>
        <v/>
      </c>
      <c r="H7261" s="88" t="str">
        <f t="shared" si="454"/>
        <v/>
      </c>
    </row>
    <row r="7262" spans="2:8" ht="11.25" customHeight="1" x14ac:dyDescent="0.2">
      <c r="B7262" s="147"/>
      <c r="C7262" s="68"/>
      <c r="D7262" s="293" t="str">
        <f t="shared" si="452"/>
        <v/>
      </c>
      <c r="E7262" s="91" t="str">
        <f t="shared" si="455"/>
        <v/>
      </c>
      <c r="F7262" s="295"/>
      <c r="G7262" s="88" t="str">
        <f t="shared" si="453"/>
        <v/>
      </c>
      <c r="H7262" s="88" t="str">
        <f t="shared" si="454"/>
        <v/>
      </c>
    </row>
    <row r="7263" spans="2:8" ht="11.25" customHeight="1" x14ac:dyDescent="0.2">
      <c r="B7263" s="147"/>
      <c r="C7263" s="68"/>
      <c r="D7263" s="293" t="str">
        <f t="shared" si="452"/>
        <v/>
      </c>
      <c r="E7263" s="91" t="str">
        <f t="shared" si="455"/>
        <v/>
      </c>
      <c r="F7263" s="295"/>
      <c r="G7263" s="88" t="str">
        <f t="shared" si="453"/>
        <v/>
      </c>
      <c r="H7263" s="88" t="str">
        <f t="shared" si="454"/>
        <v/>
      </c>
    </row>
    <row r="7264" spans="2:8" ht="11.25" customHeight="1" x14ac:dyDescent="0.2">
      <c r="B7264" s="147"/>
      <c r="C7264" s="68"/>
      <c r="D7264" s="293" t="str">
        <f t="shared" si="452"/>
        <v/>
      </c>
      <c r="E7264" s="91" t="str">
        <f t="shared" si="455"/>
        <v/>
      </c>
      <c r="F7264" s="295"/>
      <c r="G7264" s="88" t="str">
        <f t="shared" si="453"/>
        <v/>
      </c>
      <c r="H7264" s="88" t="str">
        <f t="shared" si="454"/>
        <v/>
      </c>
    </row>
    <row r="7265" spans="2:8" ht="11.25" customHeight="1" x14ac:dyDescent="0.2">
      <c r="B7265" s="147"/>
      <c r="C7265" s="68"/>
      <c r="D7265" s="293" t="str">
        <f t="shared" si="452"/>
        <v/>
      </c>
      <c r="E7265" s="91" t="str">
        <f t="shared" si="455"/>
        <v/>
      </c>
      <c r="F7265" s="295"/>
      <c r="G7265" s="88" t="str">
        <f t="shared" si="453"/>
        <v/>
      </c>
      <c r="H7265" s="88" t="str">
        <f t="shared" si="454"/>
        <v/>
      </c>
    </row>
    <row r="7266" spans="2:8" ht="11.25" customHeight="1" x14ac:dyDescent="0.2">
      <c r="B7266" s="147"/>
      <c r="C7266" s="68"/>
      <c r="D7266" s="293" t="str">
        <f t="shared" si="452"/>
        <v/>
      </c>
      <c r="E7266" s="91" t="str">
        <f t="shared" si="455"/>
        <v/>
      </c>
      <c r="F7266" s="295"/>
      <c r="G7266" s="88" t="str">
        <f t="shared" si="453"/>
        <v/>
      </c>
      <c r="H7266" s="88" t="str">
        <f t="shared" si="454"/>
        <v/>
      </c>
    </row>
    <row r="7267" spans="2:8" ht="11.25" customHeight="1" x14ac:dyDescent="0.2">
      <c r="B7267" s="147"/>
      <c r="C7267" s="68"/>
      <c r="D7267" s="293" t="str">
        <f t="shared" si="452"/>
        <v/>
      </c>
      <c r="E7267" s="91" t="str">
        <f t="shared" si="455"/>
        <v/>
      </c>
      <c r="F7267" s="295"/>
      <c r="G7267" s="88" t="str">
        <f t="shared" si="453"/>
        <v/>
      </c>
      <c r="H7267" s="88" t="str">
        <f t="shared" si="454"/>
        <v/>
      </c>
    </row>
    <row r="7268" spans="2:8" ht="11.25" customHeight="1" x14ac:dyDescent="0.2">
      <c r="B7268" s="147"/>
      <c r="C7268" s="68"/>
      <c r="D7268" s="293" t="str">
        <f t="shared" si="452"/>
        <v/>
      </c>
      <c r="E7268" s="91" t="str">
        <f t="shared" si="455"/>
        <v/>
      </c>
      <c r="F7268" s="295"/>
      <c r="G7268" s="88" t="str">
        <f t="shared" si="453"/>
        <v/>
      </c>
      <c r="H7268" s="88" t="str">
        <f t="shared" si="454"/>
        <v/>
      </c>
    </row>
    <row r="7269" spans="2:8" ht="11.25" customHeight="1" x14ac:dyDescent="0.2">
      <c r="B7269" s="147"/>
      <c r="C7269" s="68"/>
      <c r="D7269" s="293" t="str">
        <f t="shared" si="452"/>
        <v/>
      </c>
      <c r="E7269" s="91" t="str">
        <f t="shared" si="455"/>
        <v/>
      </c>
      <c r="F7269" s="295"/>
      <c r="G7269" s="88" t="str">
        <f t="shared" si="453"/>
        <v/>
      </c>
      <c r="H7269" s="88" t="str">
        <f t="shared" si="454"/>
        <v/>
      </c>
    </row>
    <row r="7270" spans="2:8" ht="11.25" customHeight="1" x14ac:dyDescent="0.2">
      <c r="B7270" s="147"/>
      <c r="C7270" s="68"/>
      <c r="D7270" s="293" t="str">
        <f t="shared" si="452"/>
        <v/>
      </c>
      <c r="E7270" s="91" t="str">
        <f t="shared" si="455"/>
        <v/>
      </c>
      <c r="F7270" s="295"/>
      <c r="G7270" s="88" t="str">
        <f t="shared" si="453"/>
        <v/>
      </c>
      <c r="H7270" s="88" t="str">
        <f t="shared" si="454"/>
        <v/>
      </c>
    </row>
    <row r="7271" spans="2:8" ht="11.25" customHeight="1" x14ac:dyDescent="0.2">
      <c r="B7271" s="147"/>
      <c r="C7271" s="68"/>
      <c r="D7271" s="293" t="str">
        <f t="shared" si="452"/>
        <v/>
      </c>
      <c r="E7271" s="91" t="str">
        <f t="shared" si="455"/>
        <v/>
      </c>
      <c r="F7271" s="295"/>
      <c r="G7271" s="88" t="str">
        <f t="shared" si="453"/>
        <v/>
      </c>
      <c r="H7271" s="88" t="str">
        <f t="shared" si="454"/>
        <v/>
      </c>
    </row>
    <row r="7272" spans="2:8" ht="11.25" customHeight="1" x14ac:dyDescent="0.2">
      <c r="B7272" s="147"/>
      <c r="C7272" s="68"/>
      <c r="D7272" s="293" t="str">
        <f t="shared" si="452"/>
        <v/>
      </c>
      <c r="E7272" s="91" t="str">
        <f t="shared" si="455"/>
        <v/>
      </c>
      <c r="F7272" s="295"/>
      <c r="G7272" s="88" t="str">
        <f t="shared" si="453"/>
        <v/>
      </c>
      <c r="H7272" s="88" t="str">
        <f t="shared" si="454"/>
        <v/>
      </c>
    </row>
    <row r="7273" spans="2:8" ht="11.25" customHeight="1" x14ac:dyDescent="0.2">
      <c r="B7273" s="147"/>
      <c r="C7273" s="68"/>
      <c r="D7273" s="293" t="str">
        <f t="shared" si="452"/>
        <v/>
      </c>
      <c r="E7273" s="91" t="str">
        <f t="shared" si="455"/>
        <v/>
      </c>
      <c r="F7273" s="295"/>
      <c r="G7273" s="88" t="str">
        <f t="shared" si="453"/>
        <v/>
      </c>
      <c r="H7273" s="88" t="str">
        <f t="shared" si="454"/>
        <v/>
      </c>
    </row>
    <row r="7274" spans="2:8" ht="11.25" customHeight="1" x14ac:dyDescent="0.2">
      <c r="B7274" s="147"/>
      <c r="C7274" s="68"/>
      <c r="D7274" s="293" t="str">
        <f t="shared" si="452"/>
        <v/>
      </c>
      <c r="E7274" s="91" t="str">
        <f t="shared" si="455"/>
        <v/>
      </c>
      <c r="F7274" s="295"/>
      <c r="G7274" s="88" t="str">
        <f t="shared" si="453"/>
        <v/>
      </c>
      <c r="H7274" s="88" t="str">
        <f t="shared" si="454"/>
        <v/>
      </c>
    </row>
    <row r="7275" spans="2:8" ht="11.25" customHeight="1" x14ac:dyDescent="0.2">
      <c r="B7275" s="147"/>
      <c r="C7275" s="68"/>
      <c r="D7275" s="293" t="str">
        <f t="shared" si="452"/>
        <v/>
      </c>
      <c r="E7275" s="91" t="str">
        <f t="shared" si="455"/>
        <v/>
      </c>
      <c r="F7275" s="295"/>
      <c r="G7275" s="88" t="str">
        <f t="shared" si="453"/>
        <v/>
      </c>
      <c r="H7275" s="88" t="str">
        <f t="shared" si="454"/>
        <v/>
      </c>
    </row>
    <row r="7276" spans="2:8" ht="11.25" customHeight="1" x14ac:dyDescent="0.2">
      <c r="B7276" s="147"/>
      <c r="C7276" s="68"/>
      <c r="D7276" s="293" t="str">
        <f t="shared" si="452"/>
        <v/>
      </c>
      <c r="E7276" s="91" t="str">
        <f t="shared" si="455"/>
        <v/>
      </c>
      <c r="F7276" s="295"/>
      <c r="G7276" s="88" t="str">
        <f t="shared" si="453"/>
        <v/>
      </c>
      <c r="H7276" s="88" t="str">
        <f t="shared" si="454"/>
        <v/>
      </c>
    </row>
    <row r="7277" spans="2:8" ht="11.25" customHeight="1" x14ac:dyDescent="0.2">
      <c r="B7277" s="147"/>
      <c r="C7277" s="68"/>
      <c r="D7277" s="293" t="str">
        <f t="shared" si="452"/>
        <v/>
      </c>
      <c r="E7277" s="91" t="str">
        <f t="shared" si="455"/>
        <v/>
      </c>
      <c r="F7277" s="295"/>
      <c r="G7277" s="88" t="str">
        <f t="shared" si="453"/>
        <v/>
      </c>
      <c r="H7277" s="88" t="str">
        <f t="shared" si="454"/>
        <v/>
      </c>
    </row>
    <row r="7278" spans="2:8" ht="11.25" customHeight="1" x14ac:dyDescent="0.2">
      <c r="B7278" s="147"/>
      <c r="C7278" s="68"/>
      <c r="D7278" s="293" t="str">
        <f t="shared" si="452"/>
        <v/>
      </c>
      <c r="E7278" s="91" t="str">
        <f t="shared" si="455"/>
        <v/>
      </c>
      <c r="F7278" s="295"/>
      <c r="G7278" s="88" t="str">
        <f t="shared" si="453"/>
        <v/>
      </c>
      <c r="H7278" s="88" t="str">
        <f t="shared" si="454"/>
        <v/>
      </c>
    </row>
    <row r="7279" spans="2:8" ht="11.25" customHeight="1" x14ac:dyDescent="0.2">
      <c r="B7279" s="147"/>
      <c r="C7279" s="68"/>
      <c r="D7279" s="293" t="str">
        <f t="shared" si="452"/>
        <v/>
      </c>
      <c r="E7279" s="91" t="str">
        <f t="shared" si="455"/>
        <v/>
      </c>
      <c r="F7279" s="295"/>
      <c r="G7279" s="88" t="str">
        <f t="shared" si="453"/>
        <v/>
      </c>
      <c r="H7279" s="88" t="str">
        <f t="shared" si="454"/>
        <v/>
      </c>
    </row>
    <row r="7280" spans="2:8" ht="11.25" customHeight="1" x14ac:dyDescent="0.2">
      <c r="B7280" s="147"/>
      <c r="C7280" s="68"/>
      <c r="D7280" s="293" t="str">
        <f t="shared" si="452"/>
        <v/>
      </c>
      <c r="E7280" s="91" t="str">
        <f t="shared" si="455"/>
        <v/>
      </c>
      <c r="F7280" s="295"/>
      <c r="G7280" s="88" t="str">
        <f t="shared" si="453"/>
        <v/>
      </c>
      <c r="H7280" s="88" t="str">
        <f t="shared" si="454"/>
        <v/>
      </c>
    </row>
    <row r="7281" spans="2:8" ht="11.25" customHeight="1" x14ac:dyDescent="0.2">
      <c r="B7281" s="147"/>
      <c r="C7281" s="68"/>
      <c r="D7281" s="293" t="str">
        <f t="shared" si="452"/>
        <v/>
      </c>
      <c r="E7281" s="91" t="str">
        <f t="shared" si="455"/>
        <v/>
      </c>
      <c r="F7281" s="295"/>
      <c r="G7281" s="88" t="str">
        <f t="shared" si="453"/>
        <v/>
      </c>
      <c r="H7281" s="88" t="str">
        <f t="shared" si="454"/>
        <v/>
      </c>
    </row>
    <row r="7282" spans="2:8" ht="11.25" customHeight="1" x14ac:dyDescent="0.2">
      <c r="B7282" s="147"/>
      <c r="C7282" s="68"/>
      <c r="D7282" s="293" t="str">
        <f t="shared" si="452"/>
        <v/>
      </c>
      <c r="E7282" s="91" t="str">
        <f t="shared" si="455"/>
        <v/>
      </c>
      <c r="F7282" s="295"/>
      <c r="G7282" s="88" t="str">
        <f t="shared" si="453"/>
        <v/>
      </c>
      <c r="H7282" s="88" t="str">
        <f t="shared" si="454"/>
        <v/>
      </c>
    </row>
    <row r="7283" spans="2:8" ht="11.25" customHeight="1" x14ac:dyDescent="0.2">
      <c r="B7283" s="147"/>
      <c r="C7283" s="68"/>
      <c r="D7283" s="293" t="str">
        <f t="shared" si="452"/>
        <v/>
      </c>
      <c r="E7283" s="91" t="str">
        <f t="shared" si="455"/>
        <v/>
      </c>
      <c r="F7283" s="295"/>
      <c r="G7283" s="88" t="str">
        <f t="shared" si="453"/>
        <v/>
      </c>
      <c r="H7283" s="88" t="str">
        <f t="shared" si="454"/>
        <v/>
      </c>
    </row>
    <row r="7284" spans="2:8" ht="11.25" customHeight="1" x14ac:dyDescent="0.2">
      <c r="B7284" s="147"/>
      <c r="C7284" s="68"/>
      <c r="D7284" s="293" t="str">
        <f t="shared" si="452"/>
        <v/>
      </c>
      <c r="E7284" s="91" t="str">
        <f t="shared" si="455"/>
        <v/>
      </c>
      <c r="F7284" s="295"/>
      <c r="G7284" s="88" t="str">
        <f t="shared" si="453"/>
        <v/>
      </c>
      <c r="H7284" s="88" t="str">
        <f t="shared" si="454"/>
        <v/>
      </c>
    </row>
    <row r="7285" spans="2:8" ht="11.25" customHeight="1" x14ac:dyDescent="0.2">
      <c r="B7285" s="147"/>
      <c r="C7285" s="68"/>
      <c r="D7285" s="293" t="str">
        <f t="shared" si="452"/>
        <v/>
      </c>
      <c r="E7285" s="91" t="str">
        <f t="shared" si="455"/>
        <v/>
      </c>
      <c r="F7285" s="295"/>
      <c r="G7285" s="88" t="str">
        <f t="shared" si="453"/>
        <v/>
      </c>
      <c r="H7285" s="88" t="str">
        <f t="shared" si="454"/>
        <v/>
      </c>
    </row>
    <row r="7286" spans="2:8" ht="11.25" customHeight="1" x14ac:dyDescent="0.2">
      <c r="B7286" s="147"/>
      <c r="C7286" s="68"/>
      <c r="D7286" s="293" t="str">
        <f t="shared" si="452"/>
        <v/>
      </c>
      <c r="E7286" s="91" t="str">
        <f t="shared" si="455"/>
        <v/>
      </c>
      <c r="F7286" s="295"/>
      <c r="G7286" s="88" t="str">
        <f t="shared" si="453"/>
        <v/>
      </c>
      <c r="H7286" s="88" t="str">
        <f t="shared" si="454"/>
        <v/>
      </c>
    </row>
    <row r="7287" spans="2:8" ht="11.25" customHeight="1" x14ac:dyDescent="0.2">
      <c r="B7287" s="147"/>
      <c r="C7287" s="68"/>
      <c r="D7287" s="293" t="str">
        <f t="shared" si="452"/>
        <v/>
      </c>
      <c r="E7287" s="91" t="str">
        <f t="shared" si="455"/>
        <v/>
      </c>
      <c r="F7287" s="295"/>
      <c r="G7287" s="88" t="str">
        <f t="shared" si="453"/>
        <v/>
      </c>
      <c r="H7287" s="88" t="str">
        <f t="shared" si="454"/>
        <v/>
      </c>
    </row>
    <row r="7288" spans="2:8" ht="11.25" customHeight="1" x14ac:dyDescent="0.2">
      <c r="B7288" s="147"/>
      <c r="C7288" s="68"/>
      <c r="D7288" s="293" t="str">
        <f t="shared" si="452"/>
        <v/>
      </c>
      <c r="E7288" s="91" t="str">
        <f t="shared" si="455"/>
        <v/>
      </c>
      <c r="F7288" s="295"/>
      <c r="G7288" s="88" t="str">
        <f t="shared" si="453"/>
        <v/>
      </c>
      <c r="H7288" s="88" t="str">
        <f t="shared" si="454"/>
        <v/>
      </c>
    </row>
    <row r="7289" spans="2:8" ht="11.25" customHeight="1" x14ac:dyDescent="0.2">
      <c r="B7289" s="147"/>
      <c r="C7289" s="68"/>
      <c r="D7289" s="293" t="str">
        <f t="shared" si="452"/>
        <v/>
      </c>
      <c r="E7289" s="91" t="str">
        <f t="shared" si="455"/>
        <v/>
      </c>
      <c r="F7289" s="295"/>
      <c r="G7289" s="88" t="str">
        <f t="shared" si="453"/>
        <v/>
      </c>
      <c r="H7289" s="88" t="str">
        <f t="shared" si="454"/>
        <v/>
      </c>
    </row>
    <row r="7290" spans="2:8" ht="11.25" customHeight="1" x14ac:dyDescent="0.2">
      <c r="B7290" s="147"/>
      <c r="C7290" s="68"/>
      <c r="D7290" s="293" t="str">
        <f t="shared" si="452"/>
        <v/>
      </c>
      <c r="E7290" s="91" t="str">
        <f t="shared" si="455"/>
        <v/>
      </c>
      <c r="F7290" s="295"/>
      <c r="G7290" s="88" t="str">
        <f t="shared" si="453"/>
        <v/>
      </c>
      <c r="H7290" s="88" t="str">
        <f t="shared" si="454"/>
        <v/>
      </c>
    </row>
    <row r="7291" spans="2:8" ht="11.25" customHeight="1" x14ac:dyDescent="0.2">
      <c r="B7291" s="147"/>
      <c r="C7291" s="68"/>
      <c r="D7291" s="293" t="str">
        <f t="shared" si="452"/>
        <v/>
      </c>
      <c r="E7291" s="91" t="str">
        <f t="shared" si="455"/>
        <v/>
      </c>
      <c r="F7291" s="295"/>
      <c r="G7291" s="88" t="str">
        <f t="shared" si="453"/>
        <v/>
      </c>
      <c r="H7291" s="88" t="str">
        <f t="shared" si="454"/>
        <v/>
      </c>
    </row>
    <row r="7292" spans="2:8" ht="11.25" customHeight="1" x14ac:dyDescent="0.2">
      <c r="B7292" s="147"/>
      <c r="C7292" s="68"/>
      <c r="D7292" s="293" t="str">
        <f t="shared" si="452"/>
        <v/>
      </c>
      <c r="E7292" s="91" t="str">
        <f t="shared" si="455"/>
        <v/>
      </c>
      <c r="F7292" s="295"/>
      <c r="G7292" s="88" t="str">
        <f t="shared" si="453"/>
        <v/>
      </c>
      <c r="H7292" s="88" t="str">
        <f t="shared" si="454"/>
        <v/>
      </c>
    </row>
    <row r="7293" spans="2:8" ht="11.25" customHeight="1" x14ac:dyDescent="0.2">
      <c r="B7293" s="147"/>
      <c r="C7293" s="68"/>
      <c r="D7293" s="293" t="str">
        <f t="shared" si="452"/>
        <v/>
      </c>
      <c r="E7293" s="91" t="str">
        <f t="shared" si="455"/>
        <v/>
      </c>
      <c r="F7293" s="295"/>
      <c r="G7293" s="88" t="str">
        <f t="shared" si="453"/>
        <v/>
      </c>
      <c r="H7293" s="88" t="str">
        <f t="shared" si="454"/>
        <v/>
      </c>
    </row>
    <row r="7294" spans="2:8" ht="11.25" customHeight="1" x14ac:dyDescent="0.2">
      <c r="B7294" s="147"/>
      <c r="C7294" s="68"/>
      <c r="D7294" s="293" t="str">
        <f t="shared" si="452"/>
        <v/>
      </c>
      <c r="E7294" s="91" t="str">
        <f t="shared" si="455"/>
        <v/>
      </c>
      <c r="F7294" s="295"/>
      <c r="G7294" s="88" t="str">
        <f t="shared" si="453"/>
        <v/>
      </c>
      <c r="H7294" s="88" t="str">
        <f t="shared" si="454"/>
        <v/>
      </c>
    </row>
    <row r="7295" spans="2:8" ht="11.25" customHeight="1" x14ac:dyDescent="0.2">
      <c r="B7295" s="147"/>
      <c r="C7295" s="68"/>
      <c r="D7295" s="293" t="str">
        <f t="shared" si="452"/>
        <v/>
      </c>
      <c r="E7295" s="91" t="str">
        <f t="shared" si="455"/>
        <v/>
      </c>
      <c r="F7295" s="295"/>
      <c r="G7295" s="88" t="str">
        <f t="shared" si="453"/>
        <v/>
      </c>
      <c r="H7295" s="88" t="str">
        <f t="shared" si="454"/>
        <v/>
      </c>
    </row>
    <row r="7296" spans="2:8" ht="11.25" customHeight="1" x14ac:dyDescent="0.2">
      <c r="B7296" s="147"/>
      <c r="C7296" s="68"/>
      <c r="D7296" s="293" t="str">
        <f t="shared" si="452"/>
        <v/>
      </c>
      <c r="E7296" s="91" t="str">
        <f t="shared" si="455"/>
        <v/>
      </c>
      <c r="F7296" s="295"/>
      <c r="G7296" s="88" t="str">
        <f t="shared" si="453"/>
        <v/>
      </c>
      <c r="H7296" s="88" t="str">
        <f t="shared" si="454"/>
        <v/>
      </c>
    </row>
    <row r="7297" spans="2:8" ht="11.25" customHeight="1" x14ac:dyDescent="0.2">
      <c r="B7297" s="147"/>
      <c r="C7297" s="68"/>
      <c r="D7297" s="293" t="str">
        <f t="shared" si="452"/>
        <v/>
      </c>
      <c r="E7297" s="91" t="str">
        <f t="shared" si="455"/>
        <v/>
      </c>
      <c r="F7297" s="295"/>
      <c r="G7297" s="88" t="str">
        <f t="shared" si="453"/>
        <v/>
      </c>
      <c r="H7297" s="88" t="str">
        <f t="shared" si="454"/>
        <v/>
      </c>
    </row>
    <row r="7298" spans="2:8" ht="11.25" customHeight="1" x14ac:dyDescent="0.2">
      <c r="B7298" s="147"/>
      <c r="C7298" s="68"/>
      <c r="D7298" s="293" t="str">
        <f t="shared" si="452"/>
        <v/>
      </c>
      <c r="E7298" s="91" t="str">
        <f t="shared" si="455"/>
        <v/>
      </c>
      <c r="F7298" s="295"/>
      <c r="G7298" s="88" t="str">
        <f t="shared" si="453"/>
        <v/>
      </c>
      <c r="H7298" s="88" t="str">
        <f t="shared" si="454"/>
        <v/>
      </c>
    </row>
    <row r="7299" spans="2:8" ht="11.25" customHeight="1" x14ac:dyDescent="0.2">
      <c r="B7299" s="147"/>
      <c r="C7299" s="68"/>
      <c r="D7299" s="293" t="str">
        <f t="shared" si="452"/>
        <v/>
      </c>
      <c r="E7299" s="91" t="str">
        <f t="shared" si="455"/>
        <v/>
      </c>
      <c r="F7299" s="295"/>
      <c r="G7299" s="88" t="str">
        <f t="shared" si="453"/>
        <v/>
      </c>
      <c r="H7299" s="88" t="str">
        <f t="shared" si="454"/>
        <v/>
      </c>
    </row>
    <row r="7300" spans="2:8" ht="11.25" customHeight="1" x14ac:dyDescent="0.2">
      <c r="B7300" s="147"/>
      <c r="C7300" s="68"/>
      <c r="D7300" s="293" t="str">
        <f t="shared" si="452"/>
        <v/>
      </c>
      <c r="E7300" s="91" t="str">
        <f t="shared" si="455"/>
        <v/>
      </c>
      <c r="F7300" s="295"/>
      <c r="G7300" s="88" t="str">
        <f t="shared" si="453"/>
        <v/>
      </c>
      <c r="H7300" s="88" t="str">
        <f t="shared" si="454"/>
        <v/>
      </c>
    </row>
    <row r="7301" spans="2:8" ht="11.25" customHeight="1" x14ac:dyDescent="0.2">
      <c r="B7301" s="147"/>
      <c r="C7301" s="68"/>
      <c r="D7301" s="293" t="str">
        <f t="shared" si="452"/>
        <v/>
      </c>
      <c r="E7301" s="91" t="str">
        <f t="shared" si="455"/>
        <v/>
      </c>
      <c r="F7301" s="295"/>
      <c r="G7301" s="88" t="str">
        <f t="shared" si="453"/>
        <v/>
      </c>
      <c r="H7301" s="88" t="str">
        <f t="shared" si="454"/>
        <v/>
      </c>
    </row>
    <row r="7302" spans="2:8" ht="11.25" customHeight="1" x14ac:dyDescent="0.2">
      <c r="B7302" s="147"/>
      <c r="C7302" s="68"/>
      <c r="D7302" s="293" t="str">
        <f t="shared" si="452"/>
        <v/>
      </c>
      <c r="E7302" s="91" t="str">
        <f t="shared" si="455"/>
        <v/>
      </c>
      <c r="F7302" s="295"/>
      <c r="G7302" s="88" t="str">
        <f t="shared" si="453"/>
        <v/>
      </c>
      <c r="H7302" s="88" t="str">
        <f t="shared" si="454"/>
        <v/>
      </c>
    </row>
    <row r="7303" spans="2:8" ht="11.25" customHeight="1" x14ac:dyDescent="0.2">
      <c r="B7303" s="147"/>
      <c r="C7303" s="68"/>
      <c r="D7303" s="293" t="str">
        <f t="shared" si="452"/>
        <v/>
      </c>
      <c r="E7303" s="91" t="str">
        <f t="shared" si="455"/>
        <v/>
      </c>
      <c r="F7303" s="295"/>
      <c r="G7303" s="88" t="str">
        <f t="shared" si="453"/>
        <v/>
      </c>
      <c r="H7303" s="88" t="str">
        <f t="shared" si="454"/>
        <v/>
      </c>
    </row>
    <row r="7304" spans="2:8" ht="11.25" customHeight="1" x14ac:dyDescent="0.2">
      <c r="B7304" s="147"/>
      <c r="C7304" s="68"/>
      <c r="D7304" s="293" t="str">
        <f t="shared" si="452"/>
        <v/>
      </c>
      <c r="E7304" s="91" t="str">
        <f t="shared" si="455"/>
        <v/>
      </c>
      <c r="F7304" s="295"/>
      <c r="G7304" s="88" t="str">
        <f t="shared" si="453"/>
        <v/>
      </c>
      <c r="H7304" s="88" t="str">
        <f t="shared" si="454"/>
        <v/>
      </c>
    </row>
    <row r="7305" spans="2:8" ht="11.25" customHeight="1" x14ac:dyDescent="0.2">
      <c r="B7305" s="147"/>
      <c r="C7305" s="68"/>
      <c r="D7305" s="293" t="str">
        <f t="shared" si="452"/>
        <v/>
      </c>
      <c r="E7305" s="91" t="str">
        <f t="shared" si="455"/>
        <v/>
      </c>
      <c r="F7305" s="295"/>
      <c r="G7305" s="88" t="str">
        <f t="shared" si="453"/>
        <v/>
      </c>
      <c r="H7305" s="88" t="str">
        <f t="shared" si="454"/>
        <v/>
      </c>
    </row>
    <row r="7306" spans="2:8" ht="11.25" customHeight="1" x14ac:dyDescent="0.2">
      <c r="B7306" s="147"/>
      <c r="C7306" s="68"/>
      <c r="D7306" s="293" t="str">
        <f t="shared" si="452"/>
        <v/>
      </c>
      <c r="E7306" s="91" t="str">
        <f t="shared" si="455"/>
        <v/>
      </c>
      <c r="F7306" s="295"/>
      <c r="G7306" s="88" t="str">
        <f t="shared" si="453"/>
        <v/>
      </c>
      <c r="H7306" s="88" t="str">
        <f t="shared" si="454"/>
        <v/>
      </c>
    </row>
    <row r="7307" spans="2:8" ht="11.25" customHeight="1" x14ac:dyDescent="0.2">
      <c r="B7307" s="147"/>
      <c r="C7307" s="68"/>
      <c r="D7307" s="293" t="str">
        <f t="shared" si="452"/>
        <v/>
      </c>
      <c r="E7307" s="91" t="str">
        <f t="shared" si="455"/>
        <v/>
      </c>
      <c r="F7307" s="295"/>
      <c r="G7307" s="88" t="str">
        <f t="shared" si="453"/>
        <v/>
      </c>
      <c r="H7307" s="88" t="str">
        <f t="shared" si="454"/>
        <v/>
      </c>
    </row>
    <row r="7308" spans="2:8" ht="11.25" customHeight="1" x14ac:dyDescent="0.2">
      <c r="B7308" s="147"/>
      <c r="C7308" s="68"/>
      <c r="D7308" s="293" t="str">
        <f t="shared" si="452"/>
        <v/>
      </c>
      <c r="E7308" s="91" t="str">
        <f t="shared" si="455"/>
        <v/>
      </c>
      <c r="F7308" s="295"/>
      <c r="G7308" s="88" t="str">
        <f t="shared" si="453"/>
        <v/>
      </c>
      <c r="H7308" s="88" t="str">
        <f t="shared" si="454"/>
        <v/>
      </c>
    </row>
    <row r="7309" spans="2:8" ht="11.25" customHeight="1" x14ac:dyDescent="0.2">
      <c r="B7309" s="147"/>
      <c r="C7309" s="68"/>
      <c r="D7309" s="293" t="str">
        <f t="shared" si="452"/>
        <v/>
      </c>
      <c r="E7309" s="91" t="str">
        <f t="shared" si="455"/>
        <v/>
      </c>
      <c r="F7309" s="295"/>
      <c r="G7309" s="88" t="str">
        <f t="shared" si="453"/>
        <v/>
      </c>
      <c r="H7309" s="88" t="str">
        <f t="shared" si="454"/>
        <v/>
      </c>
    </row>
    <row r="7310" spans="2:8" ht="11.25" customHeight="1" x14ac:dyDescent="0.2">
      <c r="B7310" s="147"/>
      <c r="C7310" s="68"/>
      <c r="D7310" s="293" t="str">
        <f t="shared" si="452"/>
        <v/>
      </c>
      <c r="E7310" s="91" t="str">
        <f t="shared" si="455"/>
        <v/>
      </c>
      <c r="F7310" s="295"/>
      <c r="G7310" s="88" t="str">
        <f t="shared" si="453"/>
        <v/>
      </c>
      <c r="H7310" s="88" t="str">
        <f t="shared" si="454"/>
        <v/>
      </c>
    </row>
    <row r="7311" spans="2:8" ht="11.25" customHeight="1" x14ac:dyDescent="0.2">
      <c r="B7311" s="147"/>
      <c r="C7311" s="68"/>
      <c r="D7311" s="293" t="str">
        <f t="shared" si="452"/>
        <v/>
      </c>
      <c r="E7311" s="91" t="str">
        <f t="shared" si="455"/>
        <v/>
      </c>
      <c r="F7311" s="295"/>
      <c r="G7311" s="88" t="str">
        <f t="shared" si="453"/>
        <v/>
      </c>
      <c r="H7311" s="88" t="str">
        <f t="shared" si="454"/>
        <v/>
      </c>
    </row>
    <row r="7312" spans="2:8" ht="11.25" customHeight="1" x14ac:dyDescent="0.2">
      <c r="B7312" s="147"/>
      <c r="C7312" s="68"/>
      <c r="D7312" s="293" t="str">
        <f t="shared" si="452"/>
        <v/>
      </c>
      <c r="E7312" s="91" t="str">
        <f t="shared" si="455"/>
        <v/>
      </c>
      <c r="F7312" s="295"/>
      <c r="G7312" s="88" t="str">
        <f t="shared" si="453"/>
        <v/>
      </c>
      <c r="H7312" s="88" t="str">
        <f t="shared" si="454"/>
        <v/>
      </c>
    </row>
    <row r="7313" spans="2:8" ht="11.25" customHeight="1" x14ac:dyDescent="0.2">
      <c r="B7313" s="147"/>
      <c r="C7313" s="68"/>
      <c r="D7313" s="293" t="str">
        <f t="shared" si="452"/>
        <v/>
      </c>
      <c r="E7313" s="91" t="str">
        <f t="shared" si="455"/>
        <v/>
      </c>
      <c r="F7313" s="295"/>
      <c r="G7313" s="88" t="str">
        <f t="shared" si="453"/>
        <v/>
      </c>
      <c r="H7313" s="88" t="str">
        <f t="shared" si="454"/>
        <v/>
      </c>
    </row>
    <row r="7314" spans="2:8" ht="11.25" customHeight="1" x14ac:dyDescent="0.2">
      <c r="B7314" s="147"/>
      <c r="C7314" s="68"/>
      <c r="D7314" s="293" t="str">
        <f t="shared" si="452"/>
        <v/>
      </c>
      <c r="E7314" s="91" t="str">
        <f t="shared" si="455"/>
        <v/>
      </c>
      <c r="F7314" s="295"/>
      <c r="G7314" s="88" t="str">
        <f t="shared" si="453"/>
        <v/>
      </c>
      <c r="H7314" s="88" t="str">
        <f t="shared" si="454"/>
        <v/>
      </c>
    </row>
    <row r="7315" spans="2:8" ht="11.25" customHeight="1" x14ac:dyDescent="0.2">
      <c r="B7315" s="147"/>
      <c r="C7315" s="68"/>
      <c r="D7315" s="293" t="str">
        <f t="shared" si="452"/>
        <v/>
      </c>
      <c r="E7315" s="91" t="str">
        <f t="shared" si="455"/>
        <v/>
      </c>
      <c r="F7315" s="295"/>
      <c r="G7315" s="88" t="str">
        <f t="shared" si="453"/>
        <v/>
      </c>
      <c r="H7315" s="88" t="str">
        <f t="shared" si="454"/>
        <v/>
      </c>
    </row>
    <row r="7316" spans="2:8" ht="11.25" customHeight="1" x14ac:dyDescent="0.2">
      <c r="B7316" s="147"/>
      <c r="C7316" s="68"/>
      <c r="D7316" s="293" t="str">
        <f t="shared" si="452"/>
        <v/>
      </c>
      <c r="E7316" s="91" t="str">
        <f t="shared" si="455"/>
        <v/>
      </c>
      <c r="F7316" s="295"/>
      <c r="G7316" s="88" t="str">
        <f t="shared" si="453"/>
        <v/>
      </c>
      <c r="H7316" s="88" t="str">
        <f t="shared" si="454"/>
        <v/>
      </c>
    </row>
    <row r="7317" spans="2:8" ht="11.25" customHeight="1" x14ac:dyDescent="0.2">
      <c r="B7317" s="147"/>
      <c r="C7317" s="68"/>
      <c r="D7317" s="293" t="str">
        <f t="shared" si="452"/>
        <v/>
      </c>
      <c r="E7317" s="91" t="str">
        <f t="shared" si="455"/>
        <v/>
      </c>
      <c r="F7317" s="295"/>
      <c r="G7317" s="88" t="str">
        <f t="shared" si="453"/>
        <v/>
      </c>
      <c r="H7317" s="88" t="str">
        <f t="shared" si="454"/>
        <v/>
      </c>
    </row>
    <row r="7318" spans="2:8" ht="11.25" customHeight="1" x14ac:dyDescent="0.2">
      <c r="B7318" s="147"/>
      <c r="C7318" s="68"/>
      <c r="D7318" s="293" t="str">
        <f t="shared" si="452"/>
        <v/>
      </c>
      <c r="E7318" s="91" t="str">
        <f t="shared" si="455"/>
        <v/>
      </c>
      <c r="F7318" s="295"/>
      <c r="G7318" s="88" t="str">
        <f t="shared" si="453"/>
        <v/>
      </c>
      <c r="H7318" s="88" t="str">
        <f t="shared" si="454"/>
        <v/>
      </c>
    </row>
    <row r="7319" spans="2:8" ht="11.25" customHeight="1" x14ac:dyDescent="0.2">
      <c r="B7319" s="147"/>
      <c r="C7319" s="68"/>
      <c r="D7319" s="293" t="str">
        <f t="shared" si="452"/>
        <v/>
      </c>
      <c r="E7319" s="91" t="str">
        <f t="shared" si="455"/>
        <v/>
      </c>
      <c r="F7319" s="295"/>
      <c r="G7319" s="88" t="str">
        <f t="shared" si="453"/>
        <v/>
      </c>
      <c r="H7319" s="88" t="str">
        <f t="shared" si="454"/>
        <v/>
      </c>
    </row>
    <row r="7320" spans="2:8" ht="11.25" customHeight="1" x14ac:dyDescent="0.2">
      <c r="B7320" s="147"/>
      <c r="C7320" s="68"/>
      <c r="D7320" s="293" t="str">
        <f t="shared" ref="D7320:D7383" si="456">IF($B7320="","","SP_LASTSALEPRICE")</f>
        <v/>
      </c>
      <c r="E7320" s="91" t="str">
        <f t="shared" si="455"/>
        <v/>
      </c>
      <c r="F7320" s="295"/>
      <c r="G7320" s="88" t="str">
        <f t="shared" ref="G7320:G7383" si="457">IF(OR($C7320="",$C7321=""),"",IFERROR((C7320/C7321-1)*100,0))</f>
        <v/>
      </c>
      <c r="H7320" s="88" t="str">
        <f t="shared" ref="H7320:H7383" si="458">IF(OR($F7320="",$F7321=""),"",IFERROR((F7320/F7321-1)*100,0))</f>
        <v/>
      </c>
    </row>
    <row r="7321" spans="2:8" ht="11.25" customHeight="1" x14ac:dyDescent="0.2">
      <c r="B7321" s="147"/>
      <c r="C7321" s="68"/>
      <c r="D7321" s="293" t="str">
        <f t="shared" si="456"/>
        <v/>
      </c>
      <c r="E7321" s="91" t="str">
        <f t="shared" ref="E7321:E7384" si="459">IF($B7321="","",IF(WEEKDAY($B7321,11)=6,$B7321-1,IF(WEEKDAY($B7321,11)=7,$B7321-2,$B7321)))</f>
        <v/>
      </c>
      <c r="F7321" s="295"/>
      <c r="G7321" s="88" t="str">
        <f t="shared" si="457"/>
        <v/>
      </c>
      <c r="H7321" s="88" t="str">
        <f t="shared" si="458"/>
        <v/>
      </c>
    </row>
    <row r="7322" spans="2:8" ht="11.25" customHeight="1" x14ac:dyDescent="0.2">
      <c r="B7322" s="147"/>
      <c r="C7322" s="68"/>
      <c r="D7322" s="293" t="str">
        <f t="shared" si="456"/>
        <v/>
      </c>
      <c r="E7322" s="91" t="str">
        <f t="shared" si="459"/>
        <v/>
      </c>
      <c r="F7322" s="295"/>
      <c r="G7322" s="88" t="str">
        <f t="shared" si="457"/>
        <v/>
      </c>
      <c r="H7322" s="88" t="str">
        <f t="shared" si="458"/>
        <v/>
      </c>
    </row>
    <row r="7323" spans="2:8" ht="11.25" customHeight="1" x14ac:dyDescent="0.2">
      <c r="B7323" s="147"/>
      <c r="C7323" s="68"/>
      <c r="D7323" s="293" t="str">
        <f t="shared" si="456"/>
        <v/>
      </c>
      <c r="E7323" s="91" t="str">
        <f t="shared" si="459"/>
        <v/>
      </c>
      <c r="F7323" s="295"/>
      <c r="G7323" s="88" t="str">
        <f t="shared" si="457"/>
        <v/>
      </c>
      <c r="H7323" s="88" t="str">
        <f t="shared" si="458"/>
        <v/>
      </c>
    </row>
    <row r="7324" spans="2:8" ht="11.25" customHeight="1" x14ac:dyDescent="0.2">
      <c r="B7324" s="147"/>
      <c r="C7324" s="68"/>
      <c r="D7324" s="293" t="str">
        <f t="shared" si="456"/>
        <v/>
      </c>
      <c r="E7324" s="91" t="str">
        <f t="shared" si="459"/>
        <v/>
      </c>
      <c r="F7324" s="295"/>
      <c r="G7324" s="88" t="str">
        <f t="shared" si="457"/>
        <v/>
      </c>
      <c r="H7324" s="88" t="str">
        <f t="shared" si="458"/>
        <v/>
      </c>
    </row>
    <row r="7325" spans="2:8" ht="11.25" customHeight="1" x14ac:dyDescent="0.2">
      <c r="B7325" s="147"/>
      <c r="C7325" s="68"/>
      <c r="D7325" s="293" t="str">
        <f t="shared" si="456"/>
        <v/>
      </c>
      <c r="E7325" s="91" t="str">
        <f t="shared" si="459"/>
        <v/>
      </c>
      <c r="F7325" s="295"/>
      <c r="G7325" s="88" t="str">
        <f t="shared" si="457"/>
        <v/>
      </c>
      <c r="H7325" s="88" t="str">
        <f t="shared" si="458"/>
        <v/>
      </c>
    </row>
    <row r="7326" spans="2:8" ht="11.25" customHeight="1" x14ac:dyDescent="0.2">
      <c r="B7326" s="147"/>
      <c r="C7326" s="68"/>
      <c r="D7326" s="293" t="str">
        <f t="shared" si="456"/>
        <v/>
      </c>
      <c r="E7326" s="91" t="str">
        <f t="shared" si="459"/>
        <v/>
      </c>
      <c r="F7326" s="295"/>
      <c r="G7326" s="88" t="str">
        <f t="shared" si="457"/>
        <v/>
      </c>
      <c r="H7326" s="88" t="str">
        <f t="shared" si="458"/>
        <v/>
      </c>
    </row>
    <row r="7327" spans="2:8" ht="11.25" customHeight="1" x14ac:dyDescent="0.2">
      <c r="B7327" s="147"/>
      <c r="C7327" s="68"/>
      <c r="D7327" s="293" t="str">
        <f t="shared" si="456"/>
        <v/>
      </c>
      <c r="E7327" s="91" t="str">
        <f t="shared" si="459"/>
        <v/>
      </c>
      <c r="F7327" s="295"/>
      <c r="G7327" s="88" t="str">
        <f t="shared" si="457"/>
        <v/>
      </c>
      <c r="H7327" s="88" t="str">
        <f t="shared" si="458"/>
        <v/>
      </c>
    </row>
    <row r="7328" spans="2:8" ht="11.25" customHeight="1" x14ac:dyDescent="0.2">
      <c r="B7328" s="147"/>
      <c r="C7328" s="68"/>
      <c r="D7328" s="293" t="str">
        <f t="shared" si="456"/>
        <v/>
      </c>
      <c r="E7328" s="91" t="str">
        <f t="shared" si="459"/>
        <v/>
      </c>
      <c r="F7328" s="295"/>
      <c r="G7328" s="88" t="str">
        <f t="shared" si="457"/>
        <v/>
      </c>
      <c r="H7328" s="88" t="str">
        <f t="shared" si="458"/>
        <v/>
      </c>
    </row>
    <row r="7329" spans="2:8" ht="11.25" customHeight="1" x14ac:dyDescent="0.2">
      <c r="B7329" s="147"/>
      <c r="C7329" s="68"/>
      <c r="D7329" s="293" t="str">
        <f t="shared" si="456"/>
        <v/>
      </c>
      <c r="E7329" s="91" t="str">
        <f t="shared" si="459"/>
        <v/>
      </c>
      <c r="F7329" s="295"/>
      <c r="G7329" s="88" t="str">
        <f t="shared" si="457"/>
        <v/>
      </c>
      <c r="H7329" s="88" t="str">
        <f t="shared" si="458"/>
        <v/>
      </c>
    </row>
    <row r="7330" spans="2:8" ht="11.25" customHeight="1" x14ac:dyDescent="0.2">
      <c r="B7330" s="147"/>
      <c r="C7330" s="68"/>
      <c r="D7330" s="293" t="str">
        <f t="shared" si="456"/>
        <v/>
      </c>
      <c r="E7330" s="91" t="str">
        <f t="shared" si="459"/>
        <v/>
      </c>
      <c r="F7330" s="295"/>
      <c r="G7330" s="88" t="str">
        <f t="shared" si="457"/>
        <v/>
      </c>
      <c r="H7330" s="88" t="str">
        <f t="shared" si="458"/>
        <v/>
      </c>
    </row>
    <row r="7331" spans="2:8" ht="11.25" customHeight="1" x14ac:dyDescent="0.2">
      <c r="B7331" s="147"/>
      <c r="C7331" s="68"/>
      <c r="D7331" s="293" t="str">
        <f t="shared" si="456"/>
        <v/>
      </c>
      <c r="E7331" s="91" t="str">
        <f t="shared" si="459"/>
        <v/>
      </c>
      <c r="F7331" s="295"/>
      <c r="G7331" s="88" t="str">
        <f t="shared" si="457"/>
        <v/>
      </c>
      <c r="H7331" s="88" t="str">
        <f t="shared" si="458"/>
        <v/>
      </c>
    </row>
    <row r="7332" spans="2:8" ht="11.25" customHeight="1" x14ac:dyDescent="0.2">
      <c r="B7332" s="147"/>
      <c r="C7332" s="68"/>
      <c r="D7332" s="293" t="str">
        <f t="shared" si="456"/>
        <v/>
      </c>
      <c r="E7332" s="91" t="str">
        <f t="shared" si="459"/>
        <v/>
      </c>
      <c r="F7332" s="295"/>
      <c r="G7332" s="88" t="str">
        <f t="shared" si="457"/>
        <v/>
      </c>
      <c r="H7332" s="88" t="str">
        <f t="shared" si="458"/>
        <v/>
      </c>
    </row>
    <row r="7333" spans="2:8" ht="11.25" customHeight="1" x14ac:dyDescent="0.2">
      <c r="B7333" s="147"/>
      <c r="C7333" s="68"/>
      <c r="D7333" s="293" t="str">
        <f t="shared" si="456"/>
        <v/>
      </c>
      <c r="E7333" s="91" t="str">
        <f t="shared" si="459"/>
        <v/>
      </c>
      <c r="F7333" s="295"/>
      <c r="G7333" s="88" t="str">
        <f t="shared" si="457"/>
        <v/>
      </c>
      <c r="H7333" s="88" t="str">
        <f t="shared" si="458"/>
        <v/>
      </c>
    </row>
    <row r="7334" spans="2:8" ht="11.25" customHeight="1" x14ac:dyDescent="0.2">
      <c r="B7334" s="147"/>
      <c r="C7334" s="68"/>
      <c r="D7334" s="293" t="str">
        <f t="shared" si="456"/>
        <v/>
      </c>
      <c r="E7334" s="91" t="str">
        <f t="shared" si="459"/>
        <v/>
      </c>
      <c r="F7334" s="295"/>
      <c r="G7334" s="88" t="str">
        <f t="shared" si="457"/>
        <v/>
      </c>
      <c r="H7334" s="88" t="str">
        <f t="shared" si="458"/>
        <v/>
      </c>
    </row>
    <row r="7335" spans="2:8" ht="11.25" customHeight="1" x14ac:dyDescent="0.2">
      <c r="B7335" s="147"/>
      <c r="C7335" s="68"/>
      <c r="D7335" s="293" t="str">
        <f t="shared" si="456"/>
        <v/>
      </c>
      <c r="E7335" s="91" t="str">
        <f t="shared" si="459"/>
        <v/>
      </c>
      <c r="F7335" s="295"/>
      <c r="G7335" s="88" t="str">
        <f t="shared" si="457"/>
        <v/>
      </c>
      <c r="H7335" s="88" t="str">
        <f t="shared" si="458"/>
        <v/>
      </c>
    </row>
    <row r="7336" spans="2:8" ht="11.25" customHeight="1" x14ac:dyDescent="0.2">
      <c r="B7336" s="147"/>
      <c r="C7336" s="68"/>
      <c r="D7336" s="293" t="str">
        <f t="shared" si="456"/>
        <v/>
      </c>
      <c r="E7336" s="91" t="str">
        <f t="shared" si="459"/>
        <v/>
      </c>
      <c r="F7336" s="295"/>
      <c r="G7336" s="88" t="str">
        <f t="shared" si="457"/>
        <v/>
      </c>
      <c r="H7336" s="88" t="str">
        <f t="shared" si="458"/>
        <v/>
      </c>
    </row>
    <row r="7337" spans="2:8" ht="11.25" customHeight="1" x14ac:dyDescent="0.2">
      <c r="B7337" s="147"/>
      <c r="C7337" s="68"/>
      <c r="D7337" s="293" t="str">
        <f t="shared" si="456"/>
        <v/>
      </c>
      <c r="E7337" s="91" t="str">
        <f t="shared" si="459"/>
        <v/>
      </c>
      <c r="F7337" s="295"/>
      <c r="G7337" s="88" t="str">
        <f t="shared" si="457"/>
        <v/>
      </c>
      <c r="H7337" s="88" t="str">
        <f t="shared" si="458"/>
        <v/>
      </c>
    </row>
    <row r="7338" spans="2:8" ht="11.25" customHeight="1" x14ac:dyDescent="0.2">
      <c r="B7338" s="147"/>
      <c r="C7338" s="68"/>
      <c r="D7338" s="293" t="str">
        <f t="shared" si="456"/>
        <v/>
      </c>
      <c r="E7338" s="91" t="str">
        <f t="shared" si="459"/>
        <v/>
      </c>
      <c r="F7338" s="295"/>
      <c r="G7338" s="88" t="str">
        <f t="shared" si="457"/>
        <v/>
      </c>
      <c r="H7338" s="88" t="str">
        <f t="shared" si="458"/>
        <v/>
      </c>
    </row>
    <row r="7339" spans="2:8" ht="11.25" customHeight="1" x14ac:dyDescent="0.2">
      <c r="B7339" s="147"/>
      <c r="C7339" s="68"/>
      <c r="D7339" s="293" t="str">
        <f t="shared" si="456"/>
        <v/>
      </c>
      <c r="E7339" s="91" t="str">
        <f t="shared" si="459"/>
        <v/>
      </c>
      <c r="F7339" s="295"/>
      <c r="G7339" s="88" t="str">
        <f t="shared" si="457"/>
        <v/>
      </c>
      <c r="H7339" s="88" t="str">
        <f t="shared" si="458"/>
        <v/>
      </c>
    </row>
    <row r="7340" spans="2:8" ht="11.25" customHeight="1" x14ac:dyDescent="0.2">
      <c r="B7340" s="147"/>
      <c r="C7340" s="68"/>
      <c r="D7340" s="293" t="str">
        <f t="shared" si="456"/>
        <v/>
      </c>
      <c r="E7340" s="91" t="str">
        <f t="shared" si="459"/>
        <v/>
      </c>
      <c r="F7340" s="295"/>
      <c r="G7340" s="88" t="str">
        <f t="shared" si="457"/>
        <v/>
      </c>
      <c r="H7340" s="88" t="str">
        <f t="shared" si="458"/>
        <v/>
      </c>
    </row>
    <row r="7341" spans="2:8" ht="11.25" customHeight="1" x14ac:dyDescent="0.2">
      <c r="B7341" s="147"/>
      <c r="C7341" s="68"/>
      <c r="D7341" s="293" t="str">
        <f t="shared" si="456"/>
        <v/>
      </c>
      <c r="E7341" s="91" t="str">
        <f t="shared" si="459"/>
        <v/>
      </c>
      <c r="F7341" s="295"/>
      <c r="G7341" s="88" t="str">
        <f t="shared" si="457"/>
        <v/>
      </c>
      <c r="H7341" s="88" t="str">
        <f t="shared" si="458"/>
        <v/>
      </c>
    </row>
    <row r="7342" spans="2:8" ht="11.25" customHeight="1" x14ac:dyDescent="0.2">
      <c r="B7342" s="147"/>
      <c r="C7342" s="68"/>
      <c r="D7342" s="293" t="str">
        <f t="shared" si="456"/>
        <v/>
      </c>
      <c r="E7342" s="91" t="str">
        <f t="shared" si="459"/>
        <v/>
      </c>
      <c r="F7342" s="295"/>
      <c r="G7342" s="88" t="str">
        <f t="shared" si="457"/>
        <v/>
      </c>
      <c r="H7342" s="88" t="str">
        <f t="shared" si="458"/>
        <v/>
      </c>
    </row>
    <row r="7343" spans="2:8" ht="11.25" customHeight="1" x14ac:dyDescent="0.2">
      <c r="B7343" s="147"/>
      <c r="C7343" s="68"/>
      <c r="D7343" s="293" t="str">
        <f t="shared" si="456"/>
        <v/>
      </c>
      <c r="E7343" s="91" t="str">
        <f t="shared" si="459"/>
        <v/>
      </c>
      <c r="F7343" s="295"/>
      <c r="G7343" s="88" t="str">
        <f t="shared" si="457"/>
        <v/>
      </c>
      <c r="H7343" s="88" t="str">
        <f t="shared" si="458"/>
        <v/>
      </c>
    </row>
    <row r="7344" spans="2:8" ht="11.25" customHeight="1" x14ac:dyDescent="0.2">
      <c r="B7344" s="147"/>
      <c r="C7344" s="68"/>
      <c r="D7344" s="293" t="str">
        <f t="shared" si="456"/>
        <v/>
      </c>
      <c r="E7344" s="91" t="str">
        <f t="shared" si="459"/>
        <v/>
      </c>
      <c r="F7344" s="295"/>
      <c r="G7344" s="88" t="str">
        <f t="shared" si="457"/>
        <v/>
      </c>
      <c r="H7344" s="88" t="str">
        <f t="shared" si="458"/>
        <v/>
      </c>
    </row>
    <row r="7345" spans="2:8" ht="11.25" customHeight="1" x14ac:dyDescent="0.2">
      <c r="B7345" s="147"/>
      <c r="C7345" s="68"/>
      <c r="D7345" s="293" t="str">
        <f t="shared" si="456"/>
        <v/>
      </c>
      <c r="E7345" s="91" t="str">
        <f t="shared" si="459"/>
        <v/>
      </c>
      <c r="F7345" s="295"/>
      <c r="G7345" s="88" t="str">
        <f t="shared" si="457"/>
        <v/>
      </c>
      <c r="H7345" s="88" t="str">
        <f t="shared" si="458"/>
        <v/>
      </c>
    </row>
    <row r="7346" spans="2:8" ht="11.25" customHeight="1" x14ac:dyDescent="0.2">
      <c r="B7346" s="147"/>
      <c r="C7346" s="68"/>
      <c r="D7346" s="293" t="str">
        <f t="shared" si="456"/>
        <v/>
      </c>
      <c r="E7346" s="91" t="str">
        <f t="shared" si="459"/>
        <v/>
      </c>
      <c r="F7346" s="295"/>
      <c r="G7346" s="88" t="str">
        <f t="shared" si="457"/>
        <v/>
      </c>
      <c r="H7346" s="88" t="str">
        <f t="shared" si="458"/>
        <v/>
      </c>
    </row>
    <row r="7347" spans="2:8" ht="11.25" customHeight="1" x14ac:dyDescent="0.2">
      <c r="B7347" s="147"/>
      <c r="C7347" s="68"/>
      <c r="D7347" s="293" t="str">
        <f t="shared" si="456"/>
        <v/>
      </c>
      <c r="E7347" s="91" t="str">
        <f t="shared" si="459"/>
        <v/>
      </c>
      <c r="F7347" s="295"/>
      <c r="G7347" s="88" t="str">
        <f t="shared" si="457"/>
        <v/>
      </c>
      <c r="H7347" s="88" t="str">
        <f t="shared" si="458"/>
        <v/>
      </c>
    </row>
    <row r="7348" spans="2:8" ht="11.25" customHeight="1" x14ac:dyDescent="0.2">
      <c r="B7348" s="147"/>
      <c r="C7348" s="68"/>
      <c r="D7348" s="293" t="str">
        <f t="shared" si="456"/>
        <v/>
      </c>
      <c r="E7348" s="91" t="str">
        <f t="shared" si="459"/>
        <v/>
      </c>
      <c r="F7348" s="295"/>
      <c r="G7348" s="88" t="str">
        <f t="shared" si="457"/>
        <v/>
      </c>
      <c r="H7348" s="88" t="str">
        <f t="shared" si="458"/>
        <v/>
      </c>
    </row>
    <row r="7349" spans="2:8" ht="11.25" customHeight="1" x14ac:dyDescent="0.2">
      <c r="B7349" s="147"/>
      <c r="C7349" s="68"/>
      <c r="D7349" s="293" t="str">
        <f t="shared" si="456"/>
        <v/>
      </c>
      <c r="E7349" s="91" t="str">
        <f t="shared" si="459"/>
        <v/>
      </c>
      <c r="F7349" s="295"/>
      <c r="G7349" s="88" t="str">
        <f t="shared" si="457"/>
        <v/>
      </c>
      <c r="H7349" s="88" t="str">
        <f t="shared" si="458"/>
        <v/>
      </c>
    </row>
    <row r="7350" spans="2:8" ht="11.25" customHeight="1" x14ac:dyDescent="0.2">
      <c r="B7350" s="147"/>
      <c r="C7350" s="68"/>
      <c r="D7350" s="293" t="str">
        <f t="shared" si="456"/>
        <v/>
      </c>
      <c r="E7350" s="91" t="str">
        <f t="shared" si="459"/>
        <v/>
      </c>
      <c r="F7350" s="295"/>
      <c r="G7350" s="88" t="str">
        <f t="shared" si="457"/>
        <v/>
      </c>
      <c r="H7350" s="88" t="str">
        <f t="shared" si="458"/>
        <v/>
      </c>
    </row>
    <row r="7351" spans="2:8" ht="11.25" customHeight="1" x14ac:dyDescent="0.2">
      <c r="B7351" s="147"/>
      <c r="C7351" s="68"/>
      <c r="D7351" s="293" t="str">
        <f t="shared" si="456"/>
        <v/>
      </c>
      <c r="E7351" s="91" t="str">
        <f t="shared" si="459"/>
        <v/>
      </c>
      <c r="F7351" s="295"/>
      <c r="G7351" s="88" t="str">
        <f t="shared" si="457"/>
        <v/>
      </c>
      <c r="H7351" s="88" t="str">
        <f t="shared" si="458"/>
        <v/>
      </c>
    </row>
    <row r="7352" spans="2:8" ht="11.25" customHeight="1" x14ac:dyDescent="0.2">
      <c r="B7352" s="147"/>
      <c r="C7352" s="68"/>
      <c r="D7352" s="293" t="str">
        <f t="shared" si="456"/>
        <v/>
      </c>
      <c r="E7352" s="91" t="str">
        <f t="shared" si="459"/>
        <v/>
      </c>
      <c r="F7352" s="295"/>
      <c r="G7352" s="88" t="str">
        <f t="shared" si="457"/>
        <v/>
      </c>
      <c r="H7352" s="88" t="str">
        <f t="shared" si="458"/>
        <v/>
      </c>
    </row>
    <row r="7353" spans="2:8" ht="11.25" customHeight="1" x14ac:dyDescent="0.2">
      <c r="B7353" s="147"/>
      <c r="C7353" s="68"/>
      <c r="D7353" s="293" t="str">
        <f t="shared" si="456"/>
        <v/>
      </c>
      <c r="E7353" s="91" t="str">
        <f t="shared" si="459"/>
        <v/>
      </c>
      <c r="F7353" s="295"/>
      <c r="G7353" s="88" t="str">
        <f t="shared" si="457"/>
        <v/>
      </c>
      <c r="H7353" s="88" t="str">
        <f t="shared" si="458"/>
        <v/>
      </c>
    </row>
    <row r="7354" spans="2:8" ht="11.25" customHeight="1" x14ac:dyDescent="0.2">
      <c r="B7354" s="147"/>
      <c r="C7354" s="68"/>
      <c r="D7354" s="293" t="str">
        <f t="shared" si="456"/>
        <v/>
      </c>
      <c r="E7354" s="91" t="str">
        <f t="shared" si="459"/>
        <v/>
      </c>
      <c r="F7354" s="295"/>
      <c r="G7354" s="88" t="str">
        <f t="shared" si="457"/>
        <v/>
      </c>
      <c r="H7354" s="88" t="str">
        <f t="shared" si="458"/>
        <v/>
      </c>
    </row>
    <row r="7355" spans="2:8" ht="11.25" customHeight="1" x14ac:dyDescent="0.2">
      <c r="B7355" s="147"/>
      <c r="C7355" s="68"/>
      <c r="D7355" s="293" t="str">
        <f t="shared" si="456"/>
        <v/>
      </c>
      <c r="E7355" s="91" t="str">
        <f t="shared" si="459"/>
        <v/>
      </c>
      <c r="F7355" s="295"/>
      <c r="G7355" s="88" t="str">
        <f t="shared" si="457"/>
        <v/>
      </c>
      <c r="H7355" s="88" t="str">
        <f t="shared" si="458"/>
        <v/>
      </c>
    </row>
    <row r="7356" spans="2:8" ht="11.25" customHeight="1" x14ac:dyDescent="0.2">
      <c r="B7356" s="147"/>
      <c r="C7356" s="68"/>
      <c r="D7356" s="293" t="str">
        <f t="shared" si="456"/>
        <v/>
      </c>
      <c r="E7356" s="91" t="str">
        <f t="shared" si="459"/>
        <v/>
      </c>
      <c r="F7356" s="295"/>
      <c r="G7356" s="88" t="str">
        <f t="shared" si="457"/>
        <v/>
      </c>
      <c r="H7356" s="88" t="str">
        <f t="shared" si="458"/>
        <v/>
      </c>
    </row>
    <row r="7357" spans="2:8" ht="11.25" customHeight="1" x14ac:dyDescent="0.2">
      <c r="B7357" s="147"/>
      <c r="C7357" s="68"/>
      <c r="D7357" s="293" t="str">
        <f t="shared" si="456"/>
        <v/>
      </c>
      <c r="E7357" s="91" t="str">
        <f t="shared" si="459"/>
        <v/>
      </c>
      <c r="F7357" s="295"/>
      <c r="G7357" s="88" t="str">
        <f t="shared" si="457"/>
        <v/>
      </c>
      <c r="H7357" s="88" t="str">
        <f t="shared" si="458"/>
        <v/>
      </c>
    </row>
    <row r="7358" spans="2:8" ht="11.25" customHeight="1" x14ac:dyDescent="0.2">
      <c r="B7358" s="147"/>
      <c r="C7358" s="68"/>
      <c r="D7358" s="293" t="str">
        <f t="shared" si="456"/>
        <v/>
      </c>
      <c r="E7358" s="91" t="str">
        <f t="shared" si="459"/>
        <v/>
      </c>
      <c r="F7358" s="295"/>
      <c r="G7358" s="88" t="str">
        <f t="shared" si="457"/>
        <v/>
      </c>
      <c r="H7358" s="88" t="str">
        <f t="shared" si="458"/>
        <v/>
      </c>
    </row>
    <row r="7359" spans="2:8" ht="11.25" customHeight="1" x14ac:dyDescent="0.2">
      <c r="B7359" s="147"/>
      <c r="C7359" s="68"/>
      <c r="D7359" s="293" t="str">
        <f t="shared" si="456"/>
        <v/>
      </c>
      <c r="E7359" s="91" t="str">
        <f t="shared" si="459"/>
        <v/>
      </c>
      <c r="F7359" s="295"/>
      <c r="G7359" s="88" t="str">
        <f t="shared" si="457"/>
        <v/>
      </c>
      <c r="H7359" s="88" t="str">
        <f t="shared" si="458"/>
        <v/>
      </c>
    </row>
    <row r="7360" spans="2:8" ht="11.25" customHeight="1" x14ac:dyDescent="0.2">
      <c r="B7360" s="147"/>
      <c r="C7360" s="68"/>
      <c r="D7360" s="293" t="str">
        <f t="shared" si="456"/>
        <v/>
      </c>
      <c r="E7360" s="91" t="str">
        <f t="shared" si="459"/>
        <v/>
      </c>
      <c r="F7360" s="295"/>
      <c r="G7360" s="88" t="str">
        <f t="shared" si="457"/>
        <v/>
      </c>
      <c r="H7360" s="88" t="str">
        <f t="shared" si="458"/>
        <v/>
      </c>
    </row>
    <row r="7361" spans="2:8" ht="11.25" customHeight="1" x14ac:dyDescent="0.2">
      <c r="B7361" s="147"/>
      <c r="C7361" s="68"/>
      <c r="D7361" s="293" t="str">
        <f t="shared" si="456"/>
        <v/>
      </c>
      <c r="E7361" s="91" t="str">
        <f t="shared" si="459"/>
        <v/>
      </c>
      <c r="F7361" s="295"/>
      <c r="G7361" s="88" t="str">
        <f t="shared" si="457"/>
        <v/>
      </c>
      <c r="H7361" s="88" t="str">
        <f t="shared" si="458"/>
        <v/>
      </c>
    </row>
    <row r="7362" spans="2:8" ht="11.25" customHeight="1" x14ac:dyDescent="0.2">
      <c r="B7362" s="147"/>
      <c r="C7362" s="68"/>
      <c r="D7362" s="293" t="str">
        <f t="shared" si="456"/>
        <v/>
      </c>
      <c r="E7362" s="91" t="str">
        <f t="shared" si="459"/>
        <v/>
      </c>
      <c r="F7362" s="295"/>
      <c r="G7362" s="88" t="str">
        <f t="shared" si="457"/>
        <v/>
      </c>
      <c r="H7362" s="88" t="str">
        <f t="shared" si="458"/>
        <v/>
      </c>
    </row>
    <row r="7363" spans="2:8" ht="11.25" customHeight="1" x14ac:dyDescent="0.2">
      <c r="B7363" s="147"/>
      <c r="C7363" s="68"/>
      <c r="D7363" s="293" t="str">
        <f t="shared" si="456"/>
        <v/>
      </c>
      <c r="E7363" s="91" t="str">
        <f t="shared" si="459"/>
        <v/>
      </c>
      <c r="F7363" s="295"/>
      <c r="G7363" s="88" t="str">
        <f t="shared" si="457"/>
        <v/>
      </c>
      <c r="H7363" s="88" t="str">
        <f t="shared" si="458"/>
        <v/>
      </c>
    </row>
    <row r="7364" spans="2:8" ht="11.25" customHeight="1" x14ac:dyDescent="0.2">
      <c r="B7364" s="147"/>
      <c r="C7364" s="68"/>
      <c r="D7364" s="293" t="str">
        <f t="shared" si="456"/>
        <v/>
      </c>
      <c r="E7364" s="91" t="str">
        <f t="shared" si="459"/>
        <v/>
      </c>
      <c r="F7364" s="295"/>
      <c r="G7364" s="88" t="str">
        <f t="shared" si="457"/>
        <v/>
      </c>
      <c r="H7364" s="88" t="str">
        <f t="shared" si="458"/>
        <v/>
      </c>
    </row>
    <row r="7365" spans="2:8" ht="11.25" customHeight="1" x14ac:dyDescent="0.2">
      <c r="B7365" s="147"/>
      <c r="C7365" s="68"/>
      <c r="D7365" s="293" t="str">
        <f t="shared" si="456"/>
        <v/>
      </c>
      <c r="E7365" s="91" t="str">
        <f t="shared" si="459"/>
        <v/>
      </c>
      <c r="F7365" s="295"/>
      <c r="G7365" s="88" t="str">
        <f t="shared" si="457"/>
        <v/>
      </c>
      <c r="H7365" s="88" t="str">
        <f t="shared" si="458"/>
        <v/>
      </c>
    </row>
    <row r="7366" spans="2:8" ht="11.25" customHeight="1" x14ac:dyDescent="0.2">
      <c r="B7366" s="147"/>
      <c r="C7366" s="68"/>
      <c r="D7366" s="293" t="str">
        <f t="shared" si="456"/>
        <v/>
      </c>
      <c r="E7366" s="91" t="str">
        <f t="shared" si="459"/>
        <v/>
      </c>
      <c r="F7366" s="295"/>
      <c r="G7366" s="88" t="str">
        <f t="shared" si="457"/>
        <v/>
      </c>
      <c r="H7366" s="88" t="str">
        <f t="shared" si="458"/>
        <v/>
      </c>
    </row>
    <row r="7367" spans="2:8" ht="11.25" customHeight="1" x14ac:dyDescent="0.2">
      <c r="B7367" s="147"/>
      <c r="C7367" s="68"/>
      <c r="D7367" s="293" t="str">
        <f t="shared" si="456"/>
        <v/>
      </c>
      <c r="E7367" s="91" t="str">
        <f t="shared" si="459"/>
        <v/>
      </c>
      <c r="F7367" s="295"/>
      <c r="G7367" s="88" t="str">
        <f t="shared" si="457"/>
        <v/>
      </c>
      <c r="H7367" s="88" t="str">
        <f t="shared" si="458"/>
        <v/>
      </c>
    </row>
    <row r="7368" spans="2:8" ht="11.25" customHeight="1" x14ac:dyDescent="0.2">
      <c r="B7368" s="147"/>
      <c r="C7368" s="68"/>
      <c r="D7368" s="293" t="str">
        <f t="shared" si="456"/>
        <v/>
      </c>
      <c r="E7368" s="91" t="str">
        <f t="shared" si="459"/>
        <v/>
      </c>
      <c r="F7368" s="295"/>
      <c r="G7368" s="88" t="str">
        <f t="shared" si="457"/>
        <v/>
      </c>
      <c r="H7368" s="88" t="str">
        <f t="shared" si="458"/>
        <v/>
      </c>
    </row>
    <row r="7369" spans="2:8" ht="11.25" customHeight="1" x14ac:dyDescent="0.2">
      <c r="B7369" s="147"/>
      <c r="C7369" s="68"/>
      <c r="D7369" s="293" t="str">
        <f t="shared" si="456"/>
        <v/>
      </c>
      <c r="E7369" s="91" t="str">
        <f t="shared" si="459"/>
        <v/>
      </c>
      <c r="F7369" s="295"/>
      <c r="G7369" s="88" t="str">
        <f t="shared" si="457"/>
        <v/>
      </c>
      <c r="H7369" s="88" t="str">
        <f t="shared" si="458"/>
        <v/>
      </c>
    </row>
    <row r="7370" spans="2:8" ht="11.25" customHeight="1" x14ac:dyDescent="0.2">
      <c r="B7370" s="147"/>
      <c r="C7370" s="68"/>
      <c r="D7370" s="293" t="str">
        <f t="shared" si="456"/>
        <v/>
      </c>
      <c r="E7370" s="91" t="str">
        <f t="shared" si="459"/>
        <v/>
      </c>
      <c r="F7370" s="295"/>
      <c r="G7370" s="88" t="str">
        <f t="shared" si="457"/>
        <v/>
      </c>
      <c r="H7370" s="88" t="str">
        <f t="shared" si="458"/>
        <v/>
      </c>
    </row>
    <row r="7371" spans="2:8" ht="11.25" customHeight="1" x14ac:dyDescent="0.2">
      <c r="B7371" s="147"/>
      <c r="C7371" s="68"/>
      <c r="D7371" s="293" t="str">
        <f t="shared" si="456"/>
        <v/>
      </c>
      <c r="E7371" s="91" t="str">
        <f t="shared" si="459"/>
        <v/>
      </c>
      <c r="F7371" s="295"/>
      <c r="G7371" s="88" t="str">
        <f t="shared" si="457"/>
        <v/>
      </c>
      <c r="H7371" s="88" t="str">
        <f t="shared" si="458"/>
        <v/>
      </c>
    </row>
    <row r="7372" spans="2:8" ht="11.25" customHeight="1" x14ac:dyDescent="0.2">
      <c r="B7372" s="147"/>
      <c r="C7372" s="68"/>
      <c r="D7372" s="293" t="str">
        <f t="shared" si="456"/>
        <v/>
      </c>
      <c r="E7372" s="91" t="str">
        <f t="shared" si="459"/>
        <v/>
      </c>
      <c r="F7372" s="295"/>
      <c r="G7372" s="88" t="str">
        <f t="shared" si="457"/>
        <v/>
      </c>
      <c r="H7372" s="88" t="str">
        <f t="shared" si="458"/>
        <v/>
      </c>
    </row>
    <row r="7373" spans="2:8" ht="11.25" customHeight="1" x14ac:dyDescent="0.2">
      <c r="B7373" s="147"/>
      <c r="C7373" s="68"/>
      <c r="D7373" s="293" t="str">
        <f t="shared" si="456"/>
        <v/>
      </c>
      <c r="E7373" s="91" t="str">
        <f t="shared" si="459"/>
        <v/>
      </c>
      <c r="F7373" s="295"/>
      <c r="G7373" s="88" t="str">
        <f t="shared" si="457"/>
        <v/>
      </c>
      <c r="H7373" s="88" t="str">
        <f t="shared" si="458"/>
        <v/>
      </c>
    </row>
    <row r="7374" spans="2:8" ht="11.25" customHeight="1" x14ac:dyDescent="0.2">
      <c r="B7374" s="147"/>
      <c r="C7374" s="68"/>
      <c r="D7374" s="293" t="str">
        <f t="shared" si="456"/>
        <v/>
      </c>
      <c r="E7374" s="91" t="str">
        <f t="shared" si="459"/>
        <v/>
      </c>
      <c r="F7374" s="295"/>
      <c r="G7374" s="88" t="str">
        <f t="shared" si="457"/>
        <v/>
      </c>
      <c r="H7374" s="88" t="str">
        <f t="shared" si="458"/>
        <v/>
      </c>
    </row>
    <row r="7375" spans="2:8" ht="11.25" customHeight="1" x14ac:dyDescent="0.2">
      <c r="B7375" s="147"/>
      <c r="C7375" s="68"/>
      <c r="D7375" s="293" t="str">
        <f t="shared" si="456"/>
        <v/>
      </c>
      <c r="E7375" s="91" t="str">
        <f t="shared" si="459"/>
        <v/>
      </c>
      <c r="F7375" s="295"/>
      <c r="G7375" s="88" t="str">
        <f t="shared" si="457"/>
        <v/>
      </c>
      <c r="H7375" s="88" t="str">
        <f t="shared" si="458"/>
        <v/>
      </c>
    </row>
    <row r="7376" spans="2:8" ht="11.25" customHeight="1" x14ac:dyDescent="0.2">
      <c r="B7376" s="147"/>
      <c r="C7376" s="68"/>
      <c r="D7376" s="293" t="str">
        <f t="shared" si="456"/>
        <v/>
      </c>
      <c r="E7376" s="91" t="str">
        <f t="shared" si="459"/>
        <v/>
      </c>
      <c r="F7376" s="295"/>
      <c r="G7376" s="88" t="str">
        <f t="shared" si="457"/>
        <v/>
      </c>
      <c r="H7376" s="88" t="str">
        <f t="shared" si="458"/>
        <v/>
      </c>
    </row>
    <row r="7377" spans="2:8" ht="11.25" customHeight="1" x14ac:dyDescent="0.2">
      <c r="B7377" s="147"/>
      <c r="C7377" s="68"/>
      <c r="D7377" s="293" t="str">
        <f t="shared" si="456"/>
        <v/>
      </c>
      <c r="E7377" s="91" t="str">
        <f t="shared" si="459"/>
        <v/>
      </c>
      <c r="F7377" s="295"/>
      <c r="G7377" s="88" t="str">
        <f t="shared" si="457"/>
        <v/>
      </c>
      <c r="H7377" s="88" t="str">
        <f t="shared" si="458"/>
        <v/>
      </c>
    </row>
    <row r="7378" spans="2:8" ht="11.25" customHeight="1" x14ac:dyDescent="0.2">
      <c r="B7378" s="147"/>
      <c r="C7378" s="68"/>
      <c r="D7378" s="293" t="str">
        <f t="shared" si="456"/>
        <v/>
      </c>
      <c r="E7378" s="91" t="str">
        <f t="shared" si="459"/>
        <v/>
      </c>
      <c r="F7378" s="295"/>
      <c r="G7378" s="88" t="str">
        <f t="shared" si="457"/>
        <v/>
      </c>
      <c r="H7378" s="88" t="str">
        <f t="shared" si="458"/>
        <v/>
      </c>
    </row>
    <row r="7379" spans="2:8" ht="11.25" customHeight="1" x14ac:dyDescent="0.2">
      <c r="B7379" s="147"/>
      <c r="C7379" s="68"/>
      <c r="D7379" s="293" t="str">
        <f t="shared" si="456"/>
        <v/>
      </c>
      <c r="E7379" s="91" t="str">
        <f t="shared" si="459"/>
        <v/>
      </c>
      <c r="F7379" s="295"/>
      <c r="G7379" s="88" t="str">
        <f t="shared" si="457"/>
        <v/>
      </c>
      <c r="H7379" s="88" t="str">
        <f t="shared" si="458"/>
        <v/>
      </c>
    </row>
    <row r="7380" spans="2:8" ht="11.25" customHeight="1" x14ac:dyDescent="0.2">
      <c r="B7380" s="147"/>
      <c r="C7380" s="68"/>
      <c r="D7380" s="293" t="str">
        <f t="shared" si="456"/>
        <v/>
      </c>
      <c r="E7380" s="91" t="str">
        <f t="shared" si="459"/>
        <v/>
      </c>
      <c r="F7380" s="295"/>
      <c r="G7380" s="88" t="str">
        <f t="shared" si="457"/>
        <v/>
      </c>
      <c r="H7380" s="88" t="str">
        <f t="shared" si="458"/>
        <v/>
      </c>
    </row>
    <row r="7381" spans="2:8" ht="11.25" customHeight="1" x14ac:dyDescent="0.2">
      <c r="B7381" s="147"/>
      <c r="C7381" s="68"/>
      <c r="D7381" s="293" t="str">
        <f t="shared" si="456"/>
        <v/>
      </c>
      <c r="E7381" s="91" t="str">
        <f t="shared" si="459"/>
        <v/>
      </c>
      <c r="F7381" s="295"/>
      <c r="G7381" s="88" t="str">
        <f t="shared" si="457"/>
        <v/>
      </c>
      <c r="H7381" s="88" t="str">
        <f t="shared" si="458"/>
        <v/>
      </c>
    </row>
    <row r="7382" spans="2:8" ht="11.25" customHeight="1" x14ac:dyDescent="0.2">
      <c r="B7382" s="147"/>
      <c r="C7382" s="68"/>
      <c r="D7382" s="293" t="str">
        <f t="shared" si="456"/>
        <v/>
      </c>
      <c r="E7382" s="91" t="str">
        <f t="shared" si="459"/>
        <v/>
      </c>
      <c r="F7382" s="295"/>
      <c r="G7382" s="88" t="str">
        <f t="shared" si="457"/>
        <v/>
      </c>
      <c r="H7382" s="88" t="str">
        <f t="shared" si="458"/>
        <v/>
      </c>
    </row>
    <row r="7383" spans="2:8" ht="11.25" customHeight="1" x14ac:dyDescent="0.2">
      <c r="B7383" s="147"/>
      <c r="C7383" s="68"/>
      <c r="D7383" s="293" t="str">
        <f t="shared" si="456"/>
        <v/>
      </c>
      <c r="E7383" s="91" t="str">
        <f t="shared" si="459"/>
        <v/>
      </c>
      <c r="F7383" s="295"/>
      <c r="G7383" s="88" t="str">
        <f t="shared" si="457"/>
        <v/>
      </c>
      <c r="H7383" s="88" t="str">
        <f t="shared" si="458"/>
        <v/>
      </c>
    </row>
    <row r="7384" spans="2:8" ht="11.25" customHeight="1" x14ac:dyDescent="0.2">
      <c r="B7384" s="147"/>
      <c r="C7384" s="68"/>
      <c r="D7384" s="293" t="str">
        <f t="shared" ref="D7384:D7447" si="460">IF($B7384="","","SP_LASTSALEPRICE")</f>
        <v/>
      </c>
      <c r="E7384" s="91" t="str">
        <f t="shared" si="459"/>
        <v/>
      </c>
      <c r="F7384" s="295"/>
      <c r="G7384" s="88" t="str">
        <f t="shared" ref="G7384:G7447" si="461">IF(OR($C7384="",$C7385=""),"",IFERROR((C7384/C7385-1)*100,0))</f>
        <v/>
      </c>
      <c r="H7384" s="88" t="str">
        <f t="shared" ref="H7384:H7447" si="462">IF(OR($F7384="",$F7385=""),"",IFERROR((F7384/F7385-1)*100,0))</f>
        <v/>
      </c>
    </row>
    <row r="7385" spans="2:8" ht="11.25" customHeight="1" x14ac:dyDescent="0.2">
      <c r="B7385" s="147"/>
      <c r="C7385" s="68"/>
      <c r="D7385" s="293" t="str">
        <f t="shared" si="460"/>
        <v/>
      </c>
      <c r="E7385" s="91" t="str">
        <f t="shared" ref="E7385:E7448" si="463">IF($B7385="","",IF(WEEKDAY($B7385,11)=6,$B7385-1,IF(WEEKDAY($B7385,11)=7,$B7385-2,$B7385)))</f>
        <v/>
      </c>
      <c r="F7385" s="295"/>
      <c r="G7385" s="88" t="str">
        <f t="shared" si="461"/>
        <v/>
      </c>
      <c r="H7385" s="88" t="str">
        <f t="shared" si="462"/>
        <v/>
      </c>
    </row>
    <row r="7386" spans="2:8" ht="11.25" customHeight="1" x14ac:dyDescent="0.2">
      <c r="B7386" s="147"/>
      <c r="C7386" s="68"/>
      <c r="D7386" s="293" t="str">
        <f t="shared" si="460"/>
        <v/>
      </c>
      <c r="E7386" s="91" t="str">
        <f t="shared" si="463"/>
        <v/>
      </c>
      <c r="F7386" s="295"/>
      <c r="G7386" s="88" t="str">
        <f t="shared" si="461"/>
        <v/>
      </c>
      <c r="H7386" s="88" t="str">
        <f t="shared" si="462"/>
        <v/>
      </c>
    </row>
    <row r="7387" spans="2:8" ht="11.25" customHeight="1" x14ac:dyDescent="0.2">
      <c r="B7387" s="147"/>
      <c r="C7387" s="68"/>
      <c r="D7387" s="293" t="str">
        <f t="shared" si="460"/>
        <v/>
      </c>
      <c r="E7387" s="91" t="str">
        <f t="shared" si="463"/>
        <v/>
      </c>
      <c r="F7387" s="295"/>
      <c r="G7387" s="88" t="str">
        <f t="shared" si="461"/>
        <v/>
      </c>
      <c r="H7387" s="88" t="str">
        <f t="shared" si="462"/>
        <v/>
      </c>
    </row>
    <row r="7388" spans="2:8" ht="11.25" customHeight="1" x14ac:dyDescent="0.2">
      <c r="B7388" s="147"/>
      <c r="C7388" s="68"/>
      <c r="D7388" s="293" t="str">
        <f t="shared" si="460"/>
        <v/>
      </c>
      <c r="E7388" s="91" t="str">
        <f t="shared" si="463"/>
        <v/>
      </c>
      <c r="F7388" s="295"/>
      <c r="G7388" s="88" t="str">
        <f t="shared" si="461"/>
        <v/>
      </c>
      <c r="H7388" s="88" t="str">
        <f t="shared" si="462"/>
        <v/>
      </c>
    </row>
    <row r="7389" spans="2:8" ht="11.25" customHeight="1" x14ac:dyDescent="0.2">
      <c r="B7389" s="147"/>
      <c r="C7389" s="68"/>
      <c r="D7389" s="293" t="str">
        <f t="shared" si="460"/>
        <v/>
      </c>
      <c r="E7389" s="91" t="str">
        <f t="shared" si="463"/>
        <v/>
      </c>
      <c r="F7389" s="295"/>
      <c r="G7389" s="88" t="str">
        <f t="shared" si="461"/>
        <v/>
      </c>
      <c r="H7389" s="88" t="str">
        <f t="shared" si="462"/>
        <v/>
      </c>
    </row>
    <row r="7390" spans="2:8" ht="11.25" customHeight="1" x14ac:dyDescent="0.2">
      <c r="B7390" s="147"/>
      <c r="C7390" s="68"/>
      <c r="D7390" s="293" t="str">
        <f t="shared" si="460"/>
        <v/>
      </c>
      <c r="E7390" s="91" t="str">
        <f t="shared" si="463"/>
        <v/>
      </c>
      <c r="F7390" s="295"/>
      <c r="G7390" s="88" t="str">
        <f t="shared" si="461"/>
        <v/>
      </c>
      <c r="H7390" s="88" t="str">
        <f t="shared" si="462"/>
        <v/>
      </c>
    </row>
    <row r="7391" spans="2:8" ht="11.25" customHeight="1" x14ac:dyDescent="0.2">
      <c r="B7391" s="147"/>
      <c r="C7391" s="68"/>
      <c r="D7391" s="293" t="str">
        <f t="shared" si="460"/>
        <v/>
      </c>
      <c r="E7391" s="91" t="str">
        <f t="shared" si="463"/>
        <v/>
      </c>
      <c r="F7391" s="295"/>
      <c r="G7391" s="88" t="str">
        <f t="shared" si="461"/>
        <v/>
      </c>
      <c r="H7391" s="88" t="str">
        <f t="shared" si="462"/>
        <v/>
      </c>
    </row>
    <row r="7392" spans="2:8" ht="11.25" customHeight="1" x14ac:dyDescent="0.2">
      <c r="B7392" s="147"/>
      <c r="C7392" s="68"/>
      <c r="D7392" s="293" t="str">
        <f t="shared" si="460"/>
        <v/>
      </c>
      <c r="E7392" s="91" t="str">
        <f t="shared" si="463"/>
        <v/>
      </c>
      <c r="F7392" s="295"/>
      <c r="G7392" s="88" t="str">
        <f t="shared" si="461"/>
        <v/>
      </c>
      <c r="H7392" s="88" t="str">
        <f t="shared" si="462"/>
        <v/>
      </c>
    </row>
    <row r="7393" spans="2:8" ht="11.25" customHeight="1" x14ac:dyDescent="0.2">
      <c r="B7393" s="147"/>
      <c r="C7393" s="68"/>
      <c r="D7393" s="293" t="str">
        <f t="shared" si="460"/>
        <v/>
      </c>
      <c r="E7393" s="91" t="str">
        <f t="shared" si="463"/>
        <v/>
      </c>
      <c r="F7393" s="295"/>
      <c r="G7393" s="88" t="str">
        <f t="shared" si="461"/>
        <v/>
      </c>
      <c r="H7393" s="88" t="str">
        <f t="shared" si="462"/>
        <v/>
      </c>
    </row>
    <row r="7394" spans="2:8" ht="11.25" customHeight="1" x14ac:dyDescent="0.2">
      <c r="B7394" s="147"/>
      <c r="C7394" s="68"/>
      <c r="D7394" s="293" t="str">
        <f t="shared" si="460"/>
        <v/>
      </c>
      <c r="E7394" s="91" t="str">
        <f t="shared" si="463"/>
        <v/>
      </c>
      <c r="F7394" s="295"/>
      <c r="G7394" s="88" t="str">
        <f t="shared" si="461"/>
        <v/>
      </c>
      <c r="H7394" s="88" t="str">
        <f t="shared" si="462"/>
        <v/>
      </c>
    </row>
    <row r="7395" spans="2:8" ht="11.25" customHeight="1" x14ac:dyDescent="0.2">
      <c r="B7395" s="147"/>
      <c r="C7395" s="68"/>
      <c r="D7395" s="293" t="str">
        <f t="shared" si="460"/>
        <v/>
      </c>
      <c r="E7395" s="91" t="str">
        <f t="shared" si="463"/>
        <v/>
      </c>
      <c r="F7395" s="295"/>
      <c r="G7395" s="88" t="str">
        <f t="shared" si="461"/>
        <v/>
      </c>
      <c r="H7395" s="88" t="str">
        <f t="shared" si="462"/>
        <v/>
      </c>
    </row>
    <row r="7396" spans="2:8" ht="11.25" customHeight="1" x14ac:dyDescent="0.2">
      <c r="B7396" s="147"/>
      <c r="C7396" s="68"/>
      <c r="D7396" s="293" t="str">
        <f t="shared" si="460"/>
        <v/>
      </c>
      <c r="E7396" s="91" t="str">
        <f t="shared" si="463"/>
        <v/>
      </c>
      <c r="F7396" s="295"/>
      <c r="G7396" s="88" t="str">
        <f t="shared" si="461"/>
        <v/>
      </c>
      <c r="H7396" s="88" t="str">
        <f t="shared" si="462"/>
        <v/>
      </c>
    </row>
    <row r="7397" spans="2:8" ht="11.25" customHeight="1" x14ac:dyDescent="0.2">
      <c r="B7397" s="147"/>
      <c r="C7397" s="68"/>
      <c r="D7397" s="293" t="str">
        <f t="shared" si="460"/>
        <v/>
      </c>
      <c r="E7397" s="91" t="str">
        <f t="shared" si="463"/>
        <v/>
      </c>
      <c r="F7397" s="295"/>
      <c r="G7397" s="88" t="str">
        <f t="shared" si="461"/>
        <v/>
      </c>
      <c r="H7397" s="88" t="str">
        <f t="shared" si="462"/>
        <v/>
      </c>
    </row>
    <row r="7398" spans="2:8" ht="11.25" customHeight="1" x14ac:dyDescent="0.2">
      <c r="B7398" s="147"/>
      <c r="C7398" s="68"/>
      <c r="D7398" s="293" t="str">
        <f t="shared" si="460"/>
        <v/>
      </c>
      <c r="E7398" s="91" t="str">
        <f t="shared" si="463"/>
        <v/>
      </c>
      <c r="F7398" s="295"/>
      <c r="G7398" s="88" t="str">
        <f t="shared" si="461"/>
        <v/>
      </c>
      <c r="H7398" s="88" t="str">
        <f t="shared" si="462"/>
        <v/>
      </c>
    </row>
    <row r="7399" spans="2:8" ht="11.25" customHeight="1" x14ac:dyDescent="0.2">
      <c r="B7399" s="147"/>
      <c r="C7399" s="68"/>
      <c r="D7399" s="293" t="str">
        <f t="shared" si="460"/>
        <v/>
      </c>
      <c r="E7399" s="91" t="str">
        <f t="shared" si="463"/>
        <v/>
      </c>
      <c r="F7399" s="295"/>
      <c r="G7399" s="88" t="str">
        <f t="shared" si="461"/>
        <v/>
      </c>
      <c r="H7399" s="88" t="str">
        <f t="shared" si="462"/>
        <v/>
      </c>
    </row>
    <row r="7400" spans="2:8" ht="11.25" customHeight="1" x14ac:dyDescent="0.2">
      <c r="B7400" s="147"/>
      <c r="C7400" s="68"/>
      <c r="D7400" s="293" t="str">
        <f t="shared" si="460"/>
        <v/>
      </c>
      <c r="E7400" s="91" t="str">
        <f t="shared" si="463"/>
        <v/>
      </c>
      <c r="F7400" s="295"/>
      <c r="G7400" s="88" t="str">
        <f t="shared" si="461"/>
        <v/>
      </c>
      <c r="H7400" s="88" t="str">
        <f t="shared" si="462"/>
        <v/>
      </c>
    </row>
    <row r="7401" spans="2:8" ht="11.25" customHeight="1" x14ac:dyDescent="0.2">
      <c r="B7401" s="147"/>
      <c r="C7401" s="68"/>
      <c r="D7401" s="293" t="str">
        <f t="shared" si="460"/>
        <v/>
      </c>
      <c r="E7401" s="91" t="str">
        <f t="shared" si="463"/>
        <v/>
      </c>
      <c r="F7401" s="295"/>
      <c r="G7401" s="88" t="str">
        <f t="shared" si="461"/>
        <v/>
      </c>
      <c r="H7401" s="88" t="str">
        <f t="shared" si="462"/>
        <v/>
      </c>
    </row>
    <row r="7402" spans="2:8" ht="11.25" customHeight="1" x14ac:dyDescent="0.2">
      <c r="B7402" s="147"/>
      <c r="C7402" s="68"/>
      <c r="D7402" s="293" t="str">
        <f t="shared" si="460"/>
        <v/>
      </c>
      <c r="E7402" s="91" t="str">
        <f t="shared" si="463"/>
        <v/>
      </c>
      <c r="F7402" s="295"/>
      <c r="G7402" s="88" t="str">
        <f t="shared" si="461"/>
        <v/>
      </c>
      <c r="H7402" s="88" t="str">
        <f t="shared" si="462"/>
        <v/>
      </c>
    </row>
    <row r="7403" spans="2:8" ht="11.25" customHeight="1" x14ac:dyDescent="0.2">
      <c r="B7403" s="147"/>
      <c r="C7403" s="68"/>
      <c r="D7403" s="293" t="str">
        <f t="shared" si="460"/>
        <v/>
      </c>
      <c r="E7403" s="91" t="str">
        <f t="shared" si="463"/>
        <v/>
      </c>
      <c r="F7403" s="295"/>
      <c r="G7403" s="88" t="str">
        <f t="shared" si="461"/>
        <v/>
      </c>
      <c r="H7403" s="88" t="str">
        <f t="shared" si="462"/>
        <v/>
      </c>
    </row>
    <row r="7404" spans="2:8" ht="11.25" customHeight="1" x14ac:dyDescent="0.2">
      <c r="B7404" s="147"/>
      <c r="C7404" s="68"/>
      <c r="D7404" s="293" t="str">
        <f t="shared" si="460"/>
        <v/>
      </c>
      <c r="E7404" s="91" t="str">
        <f t="shared" si="463"/>
        <v/>
      </c>
      <c r="F7404" s="295"/>
      <c r="G7404" s="88" t="str">
        <f t="shared" si="461"/>
        <v/>
      </c>
      <c r="H7404" s="88" t="str">
        <f t="shared" si="462"/>
        <v/>
      </c>
    </row>
    <row r="7405" spans="2:8" ht="11.25" customHeight="1" x14ac:dyDescent="0.2">
      <c r="B7405" s="147"/>
      <c r="C7405" s="68"/>
      <c r="D7405" s="293" t="str">
        <f t="shared" si="460"/>
        <v/>
      </c>
      <c r="E7405" s="91" t="str">
        <f t="shared" si="463"/>
        <v/>
      </c>
      <c r="F7405" s="295"/>
      <c r="G7405" s="88" t="str">
        <f t="shared" si="461"/>
        <v/>
      </c>
      <c r="H7405" s="88" t="str">
        <f t="shared" si="462"/>
        <v/>
      </c>
    </row>
    <row r="7406" spans="2:8" ht="11.25" customHeight="1" x14ac:dyDescent="0.2">
      <c r="B7406" s="147"/>
      <c r="C7406" s="68"/>
      <c r="D7406" s="293" t="str">
        <f t="shared" si="460"/>
        <v/>
      </c>
      <c r="E7406" s="91" t="str">
        <f t="shared" si="463"/>
        <v/>
      </c>
      <c r="F7406" s="295"/>
      <c r="G7406" s="88" t="str">
        <f t="shared" si="461"/>
        <v/>
      </c>
      <c r="H7406" s="88" t="str">
        <f t="shared" si="462"/>
        <v/>
      </c>
    </row>
    <row r="7407" spans="2:8" ht="11.25" customHeight="1" x14ac:dyDescent="0.2">
      <c r="B7407" s="147"/>
      <c r="C7407" s="68"/>
      <c r="D7407" s="293" t="str">
        <f t="shared" si="460"/>
        <v/>
      </c>
      <c r="E7407" s="91" t="str">
        <f t="shared" si="463"/>
        <v/>
      </c>
      <c r="F7407" s="295"/>
      <c r="G7407" s="88" t="str">
        <f t="shared" si="461"/>
        <v/>
      </c>
      <c r="H7407" s="88" t="str">
        <f t="shared" si="462"/>
        <v/>
      </c>
    </row>
    <row r="7408" spans="2:8" ht="11.25" customHeight="1" x14ac:dyDescent="0.2">
      <c r="B7408" s="147"/>
      <c r="C7408" s="68"/>
      <c r="D7408" s="293" t="str">
        <f t="shared" si="460"/>
        <v/>
      </c>
      <c r="E7408" s="91" t="str">
        <f t="shared" si="463"/>
        <v/>
      </c>
      <c r="F7408" s="295"/>
      <c r="G7408" s="88" t="str">
        <f t="shared" si="461"/>
        <v/>
      </c>
      <c r="H7408" s="88" t="str">
        <f t="shared" si="462"/>
        <v/>
      </c>
    </row>
    <row r="7409" spans="2:8" ht="11.25" customHeight="1" x14ac:dyDescent="0.2">
      <c r="B7409" s="147"/>
      <c r="C7409" s="68"/>
      <c r="D7409" s="293" t="str">
        <f t="shared" si="460"/>
        <v/>
      </c>
      <c r="E7409" s="91" t="str">
        <f t="shared" si="463"/>
        <v/>
      </c>
      <c r="F7409" s="295"/>
      <c r="G7409" s="88" t="str">
        <f t="shared" si="461"/>
        <v/>
      </c>
      <c r="H7409" s="88" t="str">
        <f t="shared" si="462"/>
        <v/>
      </c>
    </row>
    <row r="7410" spans="2:8" ht="11.25" customHeight="1" x14ac:dyDescent="0.2">
      <c r="B7410" s="147"/>
      <c r="C7410" s="68"/>
      <c r="D7410" s="293" t="str">
        <f t="shared" si="460"/>
        <v/>
      </c>
      <c r="E7410" s="91" t="str">
        <f t="shared" si="463"/>
        <v/>
      </c>
      <c r="F7410" s="295"/>
      <c r="G7410" s="88" t="str">
        <f t="shared" si="461"/>
        <v/>
      </c>
      <c r="H7410" s="88" t="str">
        <f t="shared" si="462"/>
        <v/>
      </c>
    </row>
    <row r="7411" spans="2:8" ht="11.25" customHeight="1" x14ac:dyDescent="0.2">
      <c r="B7411" s="147"/>
      <c r="C7411" s="68"/>
      <c r="D7411" s="293" t="str">
        <f t="shared" si="460"/>
        <v/>
      </c>
      <c r="E7411" s="91" t="str">
        <f t="shared" si="463"/>
        <v/>
      </c>
      <c r="F7411" s="295"/>
      <c r="G7411" s="88" t="str">
        <f t="shared" si="461"/>
        <v/>
      </c>
      <c r="H7411" s="88" t="str">
        <f t="shared" si="462"/>
        <v/>
      </c>
    </row>
    <row r="7412" spans="2:8" ht="11.25" customHeight="1" x14ac:dyDescent="0.2">
      <c r="B7412" s="147"/>
      <c r="C7412" s="68"/>
      <c r="D7412" s="293" t="str">
        <f t="shared" si="460"/>
        <v/>
      </c>
      <c r="E7412" s="91" t="str">
        <f t="shared" si="463"/>
        <v/>
      </c>
      <c r="F7412" s="295"/>
      <c r="G7412" s="88" t="str">
        <f t="shared" si="461"/>
        <v/>
      </c>
      <c r="H7412" s="88" t="str">
        <f t="shared" si="462"/>
        <v/>
      </c>
    </row>
    <row r="7413" spans="2:8" ht="11.25" customHeight="1" x14ac:dyDescent="0.2">
      <c r="B7413" s="147"/>
      <c r="C7413" s="68"/>
      <c r="D7413" s="293" t="str">
        <f t="shared" si="460"/>
        <v/>
      </c>
      <c r="E7413" s="91" t="str">
        <f t="shared" si="463"/>
        <v/>
      </c>
      <c r="F7413" s="295"/>
      <c r="G7413" s="88" t="str">
        <f t="shared" si="461"/>
        <v/>
      </c>
      <c r="H7413" s="88" t="str">
        <f t="shared" si="462"/>
        <v/>
      </c>
    </row>
    <row r="7414" spans="2:8" ht="11.25" customHeight="1" x14ac:dyDescent="0.2">
      <c r="B7414" s="147"/>
      <c r="C7414" s="68"/>
      <c r="D7414" s="293" t="str">
        <f t="shared" si="460"/>
        <v/>
      </c>
      <c r="E7414" s="91" t="str">
        <f t="shared" si="463"/>
        <v/>
      </c>
      <c r="F7414" s="295"/>
      <c r="G7414" s="88" t="str">
        <f t="shared" si="461"/>
        <v/>
      </c>
      <c r="H7414" s="88" t="str">
        <f t="shared" si="462"/>
        <v/>
      </c>
    </row>
    <row r="7415" spans="2:8" ht="11.25" customHeight="1" x14ac:dyDescent="0.2">
      <c r="B7415" s="147"/>
      <c r="C7415" s="68"/>
      <c r="D7415" s="293" t="str">
        <f t="shared" si="460"/>
        <v/>
      </c>
      <c r="E7415" s="91" t="str">
        <f t="shared" si="463"/>
        <v/>
      </c>
      <c r="F7415" s="295"/>
      <c r="G7415" s="88" t="str">
        <f t="shared" si="461"/>
        <v/>
      </c>
      <c r="H7415" s="88" t="str">
        <f t="shared" si="462"/>
        <v/>
      </c>
    </row>
    <row r="7416" spans="2:8" ht="11.25" customHeight="1" x14ac:dyDescent="0.2">
      <c r="B7416" s="147"/>
      <c r="C7416" s="68"/>
      <c r="D7416" s="293" t="str">
        <f t="shared" si="460"/>
        <v/>
      </c>
      <c r="E7416" s="91" t="str">
        <f t="shared" si="463"/>
        <v/>
      </c>
      <c r="F7416" s="295"/>
      <c r="G7416" s="88" t="str">
        <f t="shared" si="461"/>
        <v/>
      </c>
      <c r="H7416" s="88" t="str">
        <f t="shared" si="462"/>
        <v/>
      </c>
    </row>
    <row r="7417" spans="2:8" ht="11.25" customHeight="1" x14ac:dyDescent="0.2">
      <c r="B7417" s="147"/>
      <c r="C7417" s="68"/>
      <c r="D7417" s="293" t="str">
        <f t="shared" si="460"/>
        <v/>
      </c>
      <c r="E7417" s="91" t="str">
        <f t="shared" si="463"/>
        <v/>
      </c>
      <c r="F7417" s="295"/>
      <c r="G7417" s="88" t="str">
        <f t="shared" si="461"/>
        <v/>
      </c>
      <c r="H7417" s="88" t="str">
        <f t="shared" si="462"/>
        <v/>
      </c>
    </row>
    <row r="7418" spans="2:8" ht="11.25" customHeight="1" x14ac:dyDescent="0.2">
      <c r="B7418" s="147"/>
      <c r="C7418" s="68"/>
      <c r="D7418" s="293" t="str">
        <f t="shared" si="460"/>
        <v/>
      </c>
      <c r="E7418" s="91" t="str">
        <f t="shared" si="463"/>
        <v/>
      </c>
      <c r="F7418" s="295"/>
      <c r="G7418" s="88" t="str">
        <f t="shared" si="461"/>
        <v/>
      </c>
      <c r="H7418" s="88" t="str">
        <f t="shared" si="462"/>
        <v/>
      </c>
    </row>
    <row r="7419" spans="2:8" ht="11.25" customHeight="1" x14ac:dyDescent="0.2">
      <c r="B7419" s="147"/>
      <c r="C7419" s="68"/>
      <c r="D7419" s="293" t="str">
        <f t="shared" si="460"/>
        <v/>
      </c>
      <c r="E7419" s="91" t="str">
        <f t="shared" si="463"/>
        <v/>
      </c>
      <c r="F7419" s="295"/>
      <c r="G7419" s="88" t="str">
        <f t="shared" si="461"/>
        <v/>
      </c>
      <c r="H7419" s="88" t="str">
        <f t="shared" si="462"/>
        <v/>
      </c>
    </row>
    <row r="7420" spans="2:8" ht="11.25" customHeight="1" x14ac:dyDescent="0.2">
      <c r="B7420" s="147"/>
      <c r="C7420" s="68"/>
      <c r="D7420" s="293" t="str">
        <f t="shared" si="460"/>
        <v/>
      </c>
      <c r="E7420" s="91" t="str">
        <f t="shared" si="463"/>
        <v/>
      </c>
      <c r="F7420" s="295"/>
      <c r="G7420" s="88" t="str">
        <f t="shared" si="461"/>
        <v/>
      </c>
      <c r="H7420" s="88" t="str">
        <f t="shared" si="462"/>
        <v/>
      </c>
    </row>
    <row r="7421" spans="2:8" ht="11.25" customHeight="1" x14ac:dyDescent="0.2">
      <c r="B7421" s="147"/>
      <c r="C7421" s="68"/>
      <c r="D7421" s="293" t="str">
        <f t="shared" si="460"/>
        <v/>
      </c>
      <c r="E7421" s="91" t="str">
        <f t="shared" si="463"/>
        <v/>
      </c>
      <c r="F7421" s="295"/>
      <c r="G7421" s="88" t="str">
        <f t="shared" si="461"/>
        <v/>
      </c>
      <c r="H7421" s="88" t="str">
        <f t="shared" si="462"/>
        <v/>
      </c>
    </row>
    <row r="7422" spans="2:8" ht="11.25" customHeight="1" x14ac:dyDescent="0.2">
      <c r="B7422" s="147"/>
      <c r="C7422" s="68"/>
      <c r="D7422" s="293" t="str">
        <f t="shared" si="460"/>
        <v/>
      </c>
      <c r="E7422" s="91" t="str">
        <f t="shared" si="463"/>
        <v/>
      </c>
      <c r="F7422" s="295"/>
      <c r="G7422" s="88" t="str">
        <f t="shared" si="461"/>
        <v/>
      </c>
      <c r="H7422" s="88" t="str">
        <f t="shared" si="462"/>
        <v/>
      </c>
    </row>
    <row r="7423" spans="2:8" ht="11.25" customHeight="1" x14ac:dyDescent="0.2">
      <c r="B7423" s="147"/>
      <c r="C7423" s="68"/>
      <c r="D7423" s="293" t="str">
        <f t="shared" si="460"/>
        <v/>
      </c>
      <c r="E7423" s="91" t="str">
        <f t="shared" si="463"/>
        <v/>
      </c>
      <c r="F7423" s="295"/>
      <c r="G7423" s="88" t="str">
        <f t="shared" si="461"/>
        <v/>
      </c>
      <c r="H7423" s="88" t="str">
        <f t="shared" si="462"/>
        <v/>
      </c>
    </row>
    <row r="7424" spans="2:8" ht="11.25" customHeight="1" x14ac:dyDescent="0.2">
      <c r="B7424" s="147"/>
      <c r="C7424" s="68"/>
      <c r="D7424" s="293" t="str">
        <f t="shared" si="460"/>
        <v/>
      </c>
      <c r="E7424" s="91" t="str">
        <f t="shared" si="463"/>
        <v/>
      </c>
      <c r="F7424" s="295"/>
      <c r="G7424" s="88" t="str">
        <f t="shared" si="461"/>
        <v/>
      </c>
      <c r="H7424" s="88" t="str">
        <f t="shared" si="462"/>
        <v/>
      </c>
    </row>
    <row r="7425" spans="2:8" ht="11.25" customHeight="1" x14ac:dyDescent="0.2">
      <c r="B7425" s="147"/>
      <c r="C7425" s="68"/>
      <c r="D7425" s="293" t="str">
        <f t="shared" si="460"/>
        <v/>
      </c>
      <c r="E7425" s="91" t="str">
        <f t="shared" si="463"/>
        <v/>
      </c>
      <c r="F7425" s="295"/>
      <c r="G7425" s="88" t="str">
        <f t="shared" si="461"/>
        <v/>
      </c>
      <c r="H7425" s="88" t="str">
        <f t="shared" si="462"/>
        <v/>
      </c>
    </row>
    <row r="7426" spans="2:8" ht="11.25" customHeight="1" x14ac:dyDescent="0.2">
      <c r="B7426" s="147"/>
      <c r="C7426" s="68"/>
      <c r="D7426" s="293" t="str">
        <f t="shared" si="460"/>
        <v/>
      </c>
      <c r="E7426" s="91" t="str">
        <f t="shared" si="463"/>
        <v/>
      </c>
      <c r="F7426" s="295"/>
      <c r="G7426" s="88" t="str">
        <f t="shared" si="461"/>
        <v/>
      </c>
      <c r="H7426" s="88" t="str">
        <f t="shared" si="462"/>
        <v/>
      </c>
    </row>
    <row r="7427" spans="2:8" ht="11.25" customHeight="1" x14ac:dyDescent="0.2">
      <c r="B7427" s="147"/>
      <c r="C7427" s="68"/>
      <c r="D7427" s="293" t="str">
        <f t="shared" si="460"/>
        <v/>
      </c>
      <c r="E7427" s="91" t="str">
        <f t="shared" si="463"/>
        <v/>
      </c>
      <c r="F7427" s="295"/>
      <c r="G7427" s="88" t="str">
        <f t="shared" si="461"/>
        <v/>
      </c>
      <c r="H7427" s="88" t="str">
        <f t="shared" si="462"/>
        <v/>
      </c>
    </row>
    <row r="7428" spans="2:8" ht="11.25" customHeight="1" x14ac:dyDescent="0.2">
      <c r="B7428" s="147"/>
      <c r="C7428" s="68"/>
      <c r="D7428" s="293" t="str">
        <f t="shared" si="460"/>
        <v/>
      </c>
      <c r="E7428" s="91" t="str">
        <f t="shared" si="463"/>
        <v/>
      </c>
      <c r="F7428" s="295"/>
      <c r="G7428" s="88" t="str">
        <f t="shared" si="461"/>
        <v/>
      </c>
      <c r="H7428" s="88" t="str">
        <f t="shared" si="462"/>
        <v/>
      </c>
    </row>
    <row r="7429" spans="2:8" ht="11.25" customHeight="1" x14ac:dyDescent="0.2">
      <c r="B7429" s="147"/>
      <c r="C7429" s="68"/>
      <c r="D7429" s="293" t="str">
        <f t="shared" si="460"/>
        <v/>
      </c>
      <c r="E7429" s="91" t="str">
        <f t="shared" si="463"/>
        <v/>
      </c>
      <c r="F7429" s="295"/>
      <c r="G7429" s="88" t="str">
        <f t="shared" si="461"/>
        <v/>
      </c>
      <c r="H7429" s="88" t="str">
        <f t="shared" si="462"/>
        <v/>
      </c>
    </row>
    <row r="7430" spans="2:8" ht="11.25" customHeight="1" x14ac:dyDescent="0.2">
      <c r="B7430" s="147"/>
      <c r="C7430" s="68"/>
      <c r="D7430" s="293" t="str">
        <f t="shared" si="460"/>
        <v/>
      </c>
      <c r="E7430" s="91" t="str">
        <f t="shared" si="463"/>
        <v/>
      </c>
      <c r="F7430" s="295"/>
      <c r="G7430" s="88" t="str">
        <f t="shared" si="461"/>
        <v/>
      </c>
      <c r="H7430" s="88" t="str">
        <f t="shared" si="462"/>
        <v/>
      </c>
    </row>
    <row r="7431" spans="2:8" ht="11.25" customHeight="1" x14ac:dyDescent="0.2">
      <c r="B7431" s="147"/>
      <c r="C7431" s="68"/>
      <c r="D7431" s="293" t="str">
        <f t="shared" si="460"/>
        <v/>
      </c>
      <c r="E7431" s="91" t="str">
        <f t="shared" si="463"/>
        <v/>
      </c>
      <c r="F7431" s="295"/>
      <c r="G7431" s="88" t="str">
        <f t="shared" si="461"/>
        <v/>
      </c>
      <c r="H7431" s="88" t="str">
        <f t="shared" si="462"/>
        <v/>
      </c>
    </row>
    <row r="7432" spans="2:8" ht="11.25" customHeight="1" x14ac:dyDescent="0.2">
      <c r="B7432" s="147"/>
      <c r="C7432" s="68"/>
      <c r="D7432" s="293" t="str">
        <f t="shared" si="460"/>
        <v/>
      </c>
      <c r="E7432" s="91" t="str">
        <f t="shared" si="463"/>
        <v/>
      </c>
      <c r="F7432" s="295"/>
      <c r="G7432" s="88" t="str">
        <f t="shared" si="461"/>
        <v/>
      </c>
      <c r="H7432" s="88" t="str">
        <f t="shared" si="462"/>
        <v/>
      </c>
    </row>
    <row r="7433" spans="2:8" ht="11.25" customHeight="1" x14ac:dyDescent="0.2">
      <c r="B7433" s="147"/>
      <c r="C7433" s="68"/>
      <c r="D7433" s="293" t="str">
        <f t="shared" si="460"/>
        <v/>
      </c>
      <c r="E7433" s="91" t="str">
        <f t="shared" si="463"/>
        <v/>
      </c>
      <c r="F7433" s="295"/>
      <c r="G7433" s="88" t="str">
        <f t="shared" si="461"/>
        <v/>
      </c>
      <c r="H7433" s="88" t="str">
        <f t="shared" si="462"/>
        <v/>
      </c>
    </row>
    <row r="7434" spans="2:8" ht="11.25" customHeight="1" x14ac:dyDescent="0.2">
      <c r="B7434" s="147"/>
      <c r="C7434" s="68"/>
      <c r="D7434" s="293" t="str">
        <f t="shared" si="460"/>
        <v/>
      </c>
      <c r="E7434" s="91" t="str">
        <f t="shared" si="463"/>
        <v/>
      </c>
      <c r="F7434" s="295"/>
      <c r="G7434" s="88" t="str">
        <f t="shared" si="461"/>
        <v/>
      </c>
      <c r="H7434" s="88" t="str">
        <f t="shared" si="462"/>
        <v/>
      </c>
    </row>
    <row r="7435" spans="2:8" ht="11.25" customHeight="1" x14ac:dyDescent="0.2">
      <c r="B7435" s="147"/>
      <c r="C7435" s="68"/>
      <c r="D7435" s="293" t="str">
        <f t="shared" si="460"/>
        <v/>
      </c>
      <c r="E7435" s="91" t="str">
        <f t="shared" si="463"/>
        <v/>
      </c>
      <c r="F7435" s="295"/>
      <c r="G7435" s="88" t="str">
        <f t="shared" si="461"/>
        <v/>
      </c>
      <c r="H7435" s="88" t="str">
        <f t="shared" si="462"/>
        <v/>
      </c>
    </row>
    <row r="7436" spans="2:8" ht="11.25" customHeight="1" x14ac:dyDescent="0.2">
      <c r="B7436" s="147"/>
      <c r="C7436" s="68"/>
      <c r="D7436" s="293" t="str">
        <f t="shared" si="460"/>
        <v/>
      </c>
      <c r="E7436" s="91" t="str">
        <f t="shared" si="463"/>
        <v/>
      </c>
      <c r="F7436" s="295"/>
      <c r="G7436" s="88" t="str">
        <f t="shared" si="461"/>
        <v/>
      </c>
      <c r="H7436" s="88" t="str">
        <f t="shared" si="462"/>
        <v/>
      </c>
    </row>
    <row r="7437" spans="2:8" ht="11.25" customHeight="1" x14ac:dyDescent="0.2">
      <c r="B7437" s="147"/>
      <c r="C7437" s="68"/>
      <c r="D7437" s="293" t="str">
        <f t="shared" si="460"/>
        <v/>
      </c>
      <c r="E7437" s="91" t="str">
        <f t="shared" si="463"/>
        <v/>
      </c>
      <c r="F7437" s="295"/>
      <c r="G7437" s="88" t="str">
        <f t="shared" si="461"/>
        <v/>
      </c>
      <c r="H7437" s="88" t="str">
        <f t="shared" si="462"/>
        <v/>
      </c>
    </row>
    <row r="7438" spans="2:8" ht="11.25" customHeight="1" x14ac:dyDescent="0.2">
      <c r="B7438" s="147"/>
      <c r="C7438" s="68"/>
      <c r="D7438" s="293" t="str">
        <f t="shared" si="460"/>
        <v/>
      </c>
      <c r="E7438" s="91" t="str">
        <f t="shared" si="463"/>
        <v/>
      </c>
      <c r="F7438" s="295"/>
      <c r="G7438" s="88" t="str">
        <f t="shared" si="461"/>
        <v/>
      </c>
      <c r="H7438" s="88" t="str">
        <f t="shared" si="462"/>
        <v/>
      </c>
    </row>
    <row r="7439" spans="2:8" ht="11.25" customHeight="1" x14ac:dyDescent="0.2">
      <c r="B7439" s="147"/>
      <c r="C7439" s="68"/>
      <c r="D7439" s="293" t="str">
        <f t="shared" si="460"/>
        <v/>
      </c>
      <c r="E7439" s="91" t="str">
        <f t="shared" si="463"/>
        <v/>
      </c>
      <c r="F7439" s="295"/>
      <c r="G7439" s="88" t="str">
        <f t="shared" si="461"/>
        <v/>
      </c>
      <c r="H7439" s="88" t="str">
        <f t="shared" si="462"/>
        <v/>
      </c>
    </row>
    <row r="7440" spans="2:8" ht="11.25" customHeight="1" x14ac:dyDescent="0.2">
      <c r="B7440" s="147"/>
      <c r="C7440" s="68"/>
      <c r="D7440" s="293" t="str">
        <f t="shared" si="460"/>
        <v/>
      </c>
      <c r="E7440" s="91" t="str">
        <f t="shared" si="463"/>
        <v/>
      </c>
      <c r="F7440" s="295"/>
      <c r="G7440" s="88" t="str">
        <f t="shared" si="461"/>
        <v/>
      </c>
      <c r="H7440" s="88" t="str">
        <f t="shared" si="462"/>
        <v/>
      </c>
    </row>
    <row r="7441" spans="2:8" ht="11.25" customHeight="1" x14ac:dyDescent="0.2">
      <c r="B7441" s="147"/>
      <c r="C7441" s="68"/>
      <c r="D7441" s="293" t="str">
        <f t="shared" si="460"/>
        <v/>
      </c>
      <c r="E7441" s="91" t="str">
        <f t="shared" si="463"/>
        <v/>
      </c>
      <c r="F7441" s="295"/>
      <c r="G7441" s="88" t="str">
        <f t="shared" si="461"/>
        <v/>
      </c>
      <c r="H7441" s="88" t="str">
        <f t="shared" si="462"/>
        <v/>
      </c>
    </row>
    <row r="7442" spans="2:8" ht="11.25" customHeight="1" x14ac:dyDescent="0.2">
      <c r="B7442" s="147"/>
      <c r="C7442" s="68"/>
      <c r="D7442" s="293" t="str">
        <f t="shared" si="460"/>
        <v/>
      </c>
      <c r="E7442" s="91" t="str">
        <f t="shared" si="463"/>
        <v/>
      </c>
      <c r="F7442" s="295"/>
      <c r="G7442" s="88" t="str">
        <f t="shared" si="461"/>
        <v/>
      </c>
      <c r="H7442" s="88" t="str">
        <f t="shared" si="462"/>
        <v/>
      </c>
    </row>
    <row r="7443" spans="2:8" ht="11.25" customHeight="1" x14ac:dyDescent="0.2">
      <c r="B7443" s="147"/>
      <c r="C7443" s="68"/>
      <c r="D7443" s="293" t="str">
        <f t="shared" si="460"/>
        <v/>
      </c>
      <c r="E7443" s="91" t="str">
        <f t="shared" si="463"/>
        <v/>
      </c>
      <c r="F7443" s="295"/>
      <c r="G7443" s="88" t="str">
        <f t="shared" si="461"/>
        <v/>
      </c>
      <c r="H7443" s="88" t="str">
        <f t="shared" si="462"/>
        <v/>
      </c>
    </row>
    <row r="7444" spans="2:8" ht="11.25" customHeight="1" x14ac:dyDescent="0.2">
      <c r="B7444" s="147"/>
      <c r="C7444" s="68"/>
      <c r="D7444" s="293" t="str">
        <f t="shared" si="460"/>
        <v/>
      </c>
      <c r="E7444" s="91" t="str">
        <f t="shared" si="463"/>
        <v/>
      </c>
      <c r="F7444" s="295"/>
      <c r="G7444" s="88" t="str">
        <f t="shared" si="461"/>
        <v/>
      </c>
      <c r="H7444" s="88" t="str">
        <f t="shared" si="462"/>
        <v/>
      </c>
    </row>
    <row r="7445" spans="2:8" ht="11.25" customHeight="1" x14ac:dyDescent="0.2">
      <c r="B7445" s="147"/>
      <c r="C7445" s="68"/>
      <c r="D7445" s="293" t="str">
        <f t="shared" si="460"/>
        <v/>
      </c>
      <c r="E7445" s="91" t="str">
        <f t="shared" si="463"/>
        <v/>
      </c>
      <c r="F7445" s="295"/>
      <c r="G7445" s="88" t="str">
        <f t="shared" si="461"/>
        <v/>
      </c>
      <c r="H7445" s="88" t="str">
        <f t="shared" si="462"/>
        <v/>
      </c>
    </row>
    <row r="7446" spans="2:8" ht="11.25" customHeight="1" x14ac:dyDescent="0.2">
      <c r="B7446" s="147"/>
      <c r="C7446" s="68"/>
      <c r="D7446" s="293" t="str">
        <f t="shared" si="460"/>
        <v/>
      </c>
      <c r="E7446" s="91" t="str">
        <f t="shared" si="463"/>
        <v/>
      </c>
      <c r="F7446" s="295"/>
      <c r="G7446" s="88" t="str">
        <f t="shared" si="461"/>
        <v/>
      </c>
      <c r="H7446" s="88" t="str">
        <f t="shared" si="462"/>
        <v/>
      </c>
    </row>
    <row r="7447" spans="2:8" ht="11.25" customHeight="1" x14ac:dyDescent="0.2">
      <c r="B7447" s="147"/>
      <c r="C7447" s="68"/>
      <c r="D7447" s="293" t="str">
        <f t="shared" si="460"/>
        <v/>
      </c>
      <c r="E7447" s="91" t="str">
        <f t="shared" si="463"/>
        <v/>
      </c>
      <c r="F7447" s="295"/>
      <c r="G7447" s="88" t="str">
        <f t="shared" si="461"/>
        <v/>
      </c>
      <c r="H7447" s="88" t="str">
        <f t="shared" si="462"/>
        <v/>
      </c>
    </row>
    <row r="7448" spans="2:8" ht="11.25" customHeight="1" x14ac:dyDescent="0.2">
      <c r="B7448" s="147"/>
      <c r="C7448" s="68"/>
      <c r="D7448" s="293" t="str">
        <f t="shared" ref="D7448:D7511" si="464">IF($B7448="","","SP_LASTSALEPRICE")</f>
        <v/>
      </c>
      <c r="E7448" s="91" t="str">
        <f t="shared" si="463"/>
        <v/>
      </c>
      <c r="F7448" s="295"/>
      <c r="G7448" s="88" t="str">
        <f t="shared" ref="G7448:G7511" si="465">IF(OR($C7448="",$C7449=""),"",IFERROR((C7448/C7449-1)*100,0))</f>
        <v/>
      </c>
      <c r="H7448" s="88" t="str">
        <f t="shared" ref="H7448:H7511" si="466">IF(OR($F7448="",$F7449=""),"",IFERROR((F7448/F7449-1)*100,0))</f>
        <v/>
      </c>
    </row>
    <row r="7449" spans="2:8" ht="11.25" customHeight="1" x14ac:dyDescent="0.2">
      <c r="B7449" s="147"/>
      <c r="C7449" s="68"/>
      <c r="D7449" s="293" t="str">
        <f t="shared" si="464"/>
        <v/>
      </c>
      <c r="E7449" s="91" t="str">
        <f t="shared" ref="E7449:E7512" si="467">IF($B7449="","",IF(WEEKDAY($B7449,11)=6,$B7449-1,IF(WEEKDAY($B7449,11)=7,$B7449-2,$B7449)))</f>
        <v/>
      </c>
      <c r="F7449" s="295"/>
      <c r="G7449" s="88" t="str">
        <f t="shared" si="465"/>
        <v/>
      </c>
      <c r="H7449" s="88" t="str">
        <f t="shared" si="466"/>
        <v/>
      </c>
    </row>
    <row r="7450" spans="2:8" ht="11.25" customHeight="1" x14ac:dyDescent="0.2">
      <c r="B7450" s="147"/>
      <c r="C7450" s="68"/>
      <c r="D7450" s="293" t="str">
        <f t="shared" si="464"/>
        <v/>
      </c>
      <c r="E7450" s="91" t="str">
        <f t="shared" si="467"/>
        <v/>
      </c>
      <c r="F7450" s="295"/>
      <c r="G7450" s="88" t="str">
        <f t="shared" si="465"/>
        <v/>
      </c>
      <c r="H7450" s="88" t="str">
        <f t="shared" si="466"/>
        <v/>
      </c>
    </row>
    <row r="7451" spans="2:8" ht="11.25" customHeight="1" x14ac:dyDescent="0.2">
      <c r="B7451" s="147"/>
      <c r="C7451" s="68"/>
      <c r="D7451" s="293" t="str">
        <f t="shared" si="464"/>
        <v/>
      </c>
      <c r="E7451" s="91" t="str">
        <f t="shared" si="467"/>
        <v/>
      </c>
      <c r="F7451" s="295"/>
      <c r="G7451" s="88" t="str">
        <f t="shared" si="465"/>
        <v/>
      </c>
      <c r="H7451" s="88" t="str">
        <f t="shared" si="466"/>
        <v/>
      </c>
    </row>
    <row r="7452" spans="2:8" ht="11.25" customHeight="1" x14ac:dyDescent="0.2">
      <c r="B7452" s="147"/>
      <c r="C7452" s="68"/>
      <c r="D7452" s="293" t="str">
        <f t="shared" si="464"/>
        <v/>
      </c>
      <c r="E7452" s="91" t="str">
        <f t="shared" si="467"/>
        <v/>
      </c>
      <c r="F7452" s="295"/>
      <c r="G7452" s="88" t="str">
        <f t="shared" si="465"/>
        <v/>
      </c>
      <c r="H7452" s="88" t="str">
        <f t="shared" si="466"/>
        <v/>
      </c>
    </row>
    <row r="7453" spans="2:8" ht="11.25" customHeight="1" x14ac:dyDescent="0.2">
      <c r="B7453" s="147"/>
      <c r="C7453" s="68"/>
      <c r="D7453" s="293" t="str">
        <f t="shared" si="464"/>
        <v/>
      </c>
      <c r="E7453" s="91" t="str">
        <f t="shared" si="467"/>
        <v/>
      </c>
      <c r="F7453" s="295"/>
      <c r="G7453" s="88" t="str">
        <f t="shared" si="465"/>
        <v/>
      </c>
      <c r="H7453" s="88" t="str">
        <f t="shared" si="466"/>
        <v/>
      </c>
    </row>
    <row r="7454" spans="2:8" ht="11.25" customHeight="1" x14ac:dyDescent="0.2">
      <c r="B7454" s="147"/>
      <c r="C7454" s="68"/>
      <c r="D7454" s="293" t="str">
        <f t="shared" si="464"/>
        <v/>
      </c>
      <c r="E7454" s="91" t="str">
        <f t="shared" si="467"/>
        <v/>
      </c>
      <c r="F7454" s="295"/>
      <c r="G7454" s="88" t="str">
        <f t="shared" si="465"/>
        <v/>
      </c>
      <c r="H7454" s="88" t="str">
        <f t="shared" si="466"/>
        <v/>
      </c>
    </row>
    <row r="7455" spans="2:8" ht="11.25" customHeight="1" x14ac:dyDescent="0.2">
      <c r="B7455" s="147"/>
      <c r="C7455" s="68"/>
      <c r="D7455" s="293" t="str">
        <f t="shared" si="464"/>
        <v/>
      </c>
      <c r="E7455" s="91" t="str">
        <f t="shared" si="467"/>
        <v/>
      </c>
      <c r="F7455" s="295"/>
      <c r="G7455" s="88" t="str">
        <f t="shared" si="465"/>
        <v/>
      </c>
      <c r="H7455" s="88" t="str">
        <f t="shared" si="466"/>
        <v/>
      </c>
    </row>
    <row r="7456" spans="2:8" ht="11.25" customHeight="1" x14ac:dyDescent="0.2">
      <c r="B7456" s="147"/>
      <c r="C7456" s="68"/>
      <c r="D7456" s="293" t="str">
        <f t="shared" si="464"/>
        <v/>
      </c>
      <c r="E7456" s="91" t="str">
        <f t="shared" si="467"/>
        <v/>
      </c>
      <c r="F7456" s="295"/>
      <c r="G7456" s="88" t="str">
        <f t="shared" si="465"/>
        <v/>
      </c>
      <c r="H7456" s="88" t="str">
        <f t="shared" si="466"/>
        <v/>
      </c>
    </row>
    <row r="7457" spans="2:8" ht="11.25" customHeight="1" x14ac:dyDescent="0.2">
      <c r="B7457" s="147"/>
      <c r="C7457" s="68"/>
      <c r="D7457" s="293" t="str">
        <f t="shared" si="464"/>
        <v/>
      </c>
      <c r="E7457" s="91" t="str">
        <f t="shared" si="467"/>
        <v/>
      </c>
      <c r="F7457" s="295"/>
      <c r="G7457" s="88" t="str">
        <f t="shared" si="465"/>
        <v/>
      </c>
      <c r="H7457" s="88" t="str">
        <f t="shared" si="466"/>
        <v/>
      </c>
    </row>
    <row r="7458" spans="2:8" ht="11.25" customHeight="1" x14ac:dyDescent="0.2">
      <c r="B7458" s="147"/>
      <c r="C7458" s="68"/>
      <c r="D7458" s="293" t="str">
        <f t="shared" si="464"/>
        <v/>
      </c>
      <c r="E7458" s="91" t="str">
        <f t="shared" si="467"/>
        <v/>
      </c>
      <c r="F7458" s="295"/>
      <c r="G7458" s="88" t="str">
        <f t="shared" si="465"/>
        <v/>
      </c>
      <c r="H7458" s="88" t="str">
        <f t="shared" si="466"/>
        <v/>
      </c>
    </row>
    <row r="7459" spans="2:8" ht="11.25" customHeight="1" x14ac:dyDescent="0.2">
      <c r="B7459" s="147"/>
      <c r="C7459" s="68"/>
      <c r="D7459" s="293" t="str">
        <f t="shared" si="464"/>
        <v/>
      </c>
      <c r="E7459" s="91" t="str">
        <f t="shared" si="467"/>
        <v/>
      </c>
      <c r="F7459" s="295"/>
      <c r="G7459" s="88" t="str">
        <f t="shared" si="465"/>
        <v/>
      </c>
      <c r="H7459" s="88" t="str">
        <f t="shared" si="466"/>
        <v/>
      </c>
    </row>
    <row r="7460" spans="2:8" ht="11.25" customHeight="1" x14ac:dyDescent="0.2">
      <c r="B7460" s="147"/>
      <c r="C7460" s="68"/>
      <c r="D7460" s="293" t="str">
        <f t="shared" si="464"/>
        <v/>
      </c>
      <c r="E7460" s="91" t="str">
        <f t="shared" si="467"/>
        <v/>
      </c>
      <c r="F7460" s="295"/>
      <c r="G7460" s="88" t="str">
        <f t="shared" si="465"/>
        <v/>
      </c>
      <c r="H7460" s="88" t="str">
        <f t="shared" si="466"/>
        <v/>
      </c>
    </row>
    <row r="7461" spans="2:8" ht="11.25" customHeight="1" x14ac:dyDescent="0.2">
      <c r="B7461" s="147"/>
      <c r="C7461" s="68"/>
      <c r="D7461" s="293" t="str">
        <f t="shared" si="464"/>
        <v/>
      </c>
      <c r="E7461" s="91" t="str">
        <f t="shared" si="467"/>
        <v/>
      </c>
      <c r="F7461" s="295"/>
      <c r="G7461" s="88" t="str">
        <f t="shared" si="465"/>
        <v/>
      </c>
      <c r="H7461" s="88" t="str">
        <f t="shared" si="466"/>
        <v/>
      </c>
    </row>
    <row r="7462" spans="2:8" ht="11.25" customHeight="1" x14ac:dyDescent="0.2">
      <c r="B7462" s="147"/>
      <c r="C7462" s="68"/>
      <c r="D7462" s="293" t="str">
        <f t="shared" si="464"/>
        <v/>
      </c>
      <c r="E7462" s="91" t="str">
        <f t="shared" si="467"/>
        <v/>
      </c>
      <c r="F7462" s="295"/>
      <c r="G7462" s="88" t="str">
        <f t="shared" si="465"/>
        <v/>
      </c>
      <c r="H7462" s="88" t="str">
        <f t="shared" si="466"/>
        <v/>
      </c>
    </row>
    <row r="7463" spans="2:8" ht="11.25" customHeight="1" x14ac:dyDescent="0.2">
      <c r="B7463" s="147"/>
      <c r="C7463" s="68"/>
      <c r="D7463" s="293" t="str">
        <f t="shared" si="464"/>
        <v/>
      </c>
      <c r="E7463" s="91" t="str">
        <f t="shared" si="467"/>
        <v/>
      </c>
      <c r="F7463" s="295"/>
      <c r="G7463" s="88" t="str">
        <f t="shared" si="465"/>
        <v/>
      </c>
      <c r="H7463" s="88" t="str">
        <f t="shared" si="466"/>
        <v/>
      </c>
    </row>
    <row r="7464" spans="2:8" ht="11.25" customHeight="1" x14ac:dyDescent="0.2">
      <c r="B7464" s="147"/>
      <c r="C7464" s="68"/>
      <c r="D7464" s="293" t="str">
        <f t="shared" si="464"/>
        <v/>
      </c>
      <c r="E7464" s="91" t="str">
        <f t="shared" si="467"/>
        <v/>
      </c>
      <c r="F7464" s="295"/>
      <c r="G7464" s="88" t="str">
        <f t="shared" si="465"/>
        <v/>
      </c>
      <c r="H7464" s="88" t="str">
        <f t="shared" si="466"/>
        <v/>
      </c>
    </row>
    <row r="7465" spans="2:8" ht="11.25" customHeight="1" x14ac:dyDescent="0.2">
      <c r="B7465" s="147"/>
      <c r="C7465" s="68"/>
      <c r="D7465" s="293" t="str">
        <f t="shared" si="464"/>
        <v/>
      </c>
      <c r="E7465" s="91" t="str">
        <f t="shared" si="467"/>
        <v/>
      </c>
      <c r="F7465" s="295"/>
      <c r="G7465" s="88" t="str">
        <f t="shared" si="465"/>
        <v/>
      </c>
      <c r="H7465" s="88" t="str">
        <f t="shared" si="466"/>
        <v/>
      </c>
    </row>
    <row r="7466" spans="2:8" ht="11.25" customHeight="1" x14ac:dyDescent="0.2">
      <c r="B7466" s="147"/>
      <c r="C7466" s="68"/>
      <c r="D7466" s="293" t="str">
        <f t="shared" si="464"/>
        <v/>
      </c>
      <c r="E7466" s="91" t="str">
        <f t="shared" si="467"/>
        <v/>
      </c>
      <c r="F7466" s="295"/>
      <c r="G7466" s="88" t="str">
        <f t="shared" si="465"/>
        <v/>
      </c>
      <c r="H7466" s="88" t="str">
        <f t="shared" si="466"/>
        <v/>
      </c>
    </row>
    <row r="7467" spans="2:8" ht="11.25" customHeight="1" x14ac:dyDescent="0.2">
      <c r="B7467" s="147"/>
      <c r="C7467" s="68"/>
      <c r="D7467" s="293" t="str">
        <f t="shared" si="464"/>
        <v/>
      </c>
      <c r="E7467" s="91" t="str">
        <f t="shared" si="467"/>
        <v/>
      </c>
      <c r="F7467" s="295"/>
      <c r="G7467" s="88" t="str">
        <f t="shared" si="465"/>
        <v/>
      </c>
      <c r="H7467" s="88" t="str">
        <f t="shared" si="466"/>
        <v/>
      </c>
    </row>
    <row r="7468" spans="2:8" ht="11.25" customHeight="1" x14ac:dyDescent="0.2">
      <c r="B7468" s="147"/>
      <c r="C7468" s="68"/>
      <c r="D7468" s="293" t="str">
        <f t="shared" si="464"/>
        <v/>
      </c>
      <c r="E7468" s="91" t="str">
        <f t="shared" si="467"/>
        <v/>
      </c>
      <c r="F7468" s="295"/>
      <c r="G7468" s="88" t="str">
        <f t="shared" si="465"/>
        <v/>
      </c>
      <c r="H7468" s="88" t="str">
        <f t="shared" si="466"/>
        <v/>
      </c>
    </row>
    <row r="7469" spans="2:8" ht="11.25" customHeight="1" x14ac:dyDescent="0.2">
      <c r="B7469" s="147"/>
      <c r="C7469" s="68"/>
      <c r="D7469" s="293" t="str">
        <f t="shared" si="464"/>
        <v/>
      </c>
      <c r="E7469" s="91" t="str">
        <f t="shared" si="467"/>
        <v/>
      </c>
      <c r="F7469" s="295"/>
      <c r="G7469" s="88" t="str">
        <f t="shared" si="465"/>
        <v/>
      </c>
      <c r="H7469" s="88" t="str">
        <f t="shared" si="466"/>
        <v/>
      </c>
    </row>
    <row r="7470" spans="2:8" ht="11.25" customHeight="1" x14ac:dyDescent="0.2">
      <c r="B7470" s="147"/>
      <c r="C7470" s="68"/>
      <c r="D7470" s="293" t="str">
        <f t="shared" si="464"/>
        <v/>
      </c>
      <c r="E7470" s="91" t="str">
        <f t="shared" si="467"/>
        <v/>
      </c>
      <c r="F7470" s="295"/>
      <c r="G7470" s="88" t="str">
        <f t="shared" si="465"/>
        <v/>
      </c>
      <c r="H7470" s="88" t="str">
        <f t="shared" si="466"/>
        <v/>
      </c>
    </row>
    <row r="7471" spans="2:8" ht="11.25" customHeight="1" x14ac:dyDescent="0.2">
      <c r="B7471" s="147"/>
      <c r="C7471" s="68"/>
      <c r="D7471" s="293" t="str">
        <f t="shared" si="464"/>
        <v/>
      </c>
      <c r="E7471" s="91" t="str">
        <f t="shared" si="467"/>
        <v/>
      </c>
      <c r="F7471" s="295"/>
      <c r="G7471" s="88" t="str">
        <f t="shared" si="465"/>
        <v/>
      </c>
      <c r="H7471" s="88" t="str">
        <f t="shared" si="466"/>
        <v/>
      </c>
    </row>
    <row r="7472" spans="2:8" ht="11.25" customHeight="1" x14ac:dyDescent="0.2">
      <c r="B7472" s="147"/>
      <c r="C7472" s="68"/>
      <c r="D7472" s="293" t="str">
        <f t="shared" si="464"/>
        <v/>
      </c>
      <c r="E7472" s="91" t="str">
        <f t="shared" si="467"/>
        <v/>
      </c>
      <c r="F7472" s="295"/>
      <c r="G7472" s="88" t="str">
        <f t="shared" si="465"/>
        <v/>
      </c>
      <c r="H7472" s="88" t="str">
        <f t="shared" si="466"/>
        <v/>
      </c>
    </row>
    <row r="7473" spans="2:8" ht="11.25" customHeight="1" x14ac:dyDescent="0.2">
      <c r="B7473" s="147"/>
      <c r="C7473" s="68"/>
      <c r="D7473" s="293" t="str">
        <f t="shared" si="464"/>
        <v/>
      </c>
      <c r="E7473" s="91" t="str">
        <f t="shared" si="467"/>
        <v/>
      </c>
      <c r="F7473" s="295"/>
      <c r="G7473" s="88" t="str">
        <f t="shared" si="465"/>
        <v/>
      </c>
      <c r="H7473" s="88" t="str">
        <f t="shared" si="466"/>
        <v/>
      </c>
    </row>
    <row r="7474" spans="2:8" ht="11.25" customHeight="1" x14ac:dyDescent="0.2">
      <c r="B7474" s="147"/>
      <c r="C7474" s="68"/>
      <c r="D7474" s="293" t="str">
        <f t="shared" si="464"/>
        <v/>
      </c>
      <c r="E7474" s="91" t="str">
        <f t="shared" si="467"/>
        <v/>
      </c>
      <c r="F7474" s="295"/>
      <c r="G7474" s="88" t="str">
        <f t="shared" si="465"/>
        <v/>
      </c>
      <c r="H7474" s="88" t="str">
        <f t="shared" si="466"/>
        <v/>
      </c>
    </row>
    <row r="7475" spans="2:8" ht="11.25" customHeight="1" x14ac:dyDescent="0.2">
      <c r="B7475" s="147"/>
      <c r="C7475" s="68"/>
      <c r="D7475" s="293" t="str">
        <f t="shared" si="464"/>
        <v/>
      </c>
      <c r="E7475" s="91" t="str">
        <f t="shared" si="467"/>
        <v/>
      </c>
      <c r="F7475" s="295"/>
      <c r="G7475" s="88" t="str">
        <f t="shared" si="465"/>
        <v/>
      </c>
      <c r="H7475" s="88" t="str">
        <f t="shared" si="466"/>
        <v/>
      </c>
    </row>
    <row r="7476" spans="2:8" ht="11.25" customHeight="1" x14ac:dyDescent="0.2">
      <c r="B7476" s="147"/>
      <c r="C7476" s="68"/>
      <c r="D7476" s="293" t="str">
        <f t="shared" si="464"/>
        <v/>
      </c>
      <c r="E7476" s="91" t="str">
        <f t="shared" si="467"/>
        <v/>
      </c>
      <c r="F7476" s="295"/>
      <c r="G7476" s="88" t="str">
        <f t="shared" si="465"/>
        <v/>
      </c>
      <c r="H7476" s="88" t="str">
        <f t="shared" si="466"/>
        <v/>
      </c>
    </row>
    <row r="7477" spans="2:8" ht="11.25" customHeight="1" x14ac:dyDescent="0.2">
      <c r="B7477" s="147"/>
      <c r="C7477" s="68"/>
      <c r="D7477" s="293" t="str">
        <f t="shared" si="464"/>
        <v/>
      </c>
      <c r="E7477" s="91" t="str">
        <f t="shared" si="467"/>
        <v/>
      </c>
      <c r="F7477" s="295"/>
      <c r="G7477" s="88" t="str">
        <f t="shared" si="465"/>
        <v/>
      </c>
      <c r="H7477" s="88" t="str">
        <f t="shared" si="466"/>
        <v/>
      </c>
    </row>
    <row r="7478" spans="2:8" ht="11.25" customHeight="1" x14ac:dyDescent="0.2">
      <c r="B7478" s="147"/>
      <c r="C7478" s="68"/>
      <c r="D7478" s="293" t="str">
        <f t="shared" si="464"/>
        <v/>
      </c>
      <c r="E7478" s="91" t="str">
        <f t="shared" si="467"/>
        <v/>
      </c>
      <c r="F7478" s="295"/>
      <c r="G7478" s="88" t="str">
        <f t="shared" si="465"/>
        <v/>
      </c>
      <c r="H7478" s="88" t="str">
        <f t="shared" si="466"/>
        <v/>
      </c>
    </row>
    <row r="7479" spans="2:8" ht="11.25" customHeight="1" x14ac:dyDescent="0.2">
      <c r="B7479" s="147"/>
      <c r="C7479" s="68"/>
      <c r="D7479" s="293" t="str">
        <f t="shared" si="464"/>
        <v/>
      </c>
      <c r="E7479" s="91" t="str">
        <f t="shared" si="467"/>
        <v/>
      </c>
      <c r="F7479" s="295"/>
      <c r="G7479" s="88" t="str">
        <f t="shared" si="465"/>
        <v/>
      </c>
      <c r="H7479" s="88" t="str">
        <f t="shared" si="466"/>
        <v/>
      </c>
    </row>
    <row r="7480" spans="2:8" ht="11.25" customHeight="1" x14ac:dyDescent="0.2">
      <c r="B7480" s="147"/>
      <c r="C7480" s="68"/>
      <c r="D7480" s="293" t="str">
        <f t="shared" si="464"/>
        <v/>
      </c>
      <c r="E7480" s="91" t="str">
        <f t="shared" si="467"/>
        <v/>
      </c>
      <c r="F7480" s="295"/>
      <c r="G7480" s="88" t="str">
        <f t="shared" si="465"/>
        <v/>
      </c>
      <c r="H7480" s="88" t="str">
        <f t="shared" si="466"/>
        <v/>
      </c>
    </row>
    <row r="7481" spans="2:8" ht="11.25" customHeight="1" x14ac:dyDescent="0.2">
      <c r="B7481" s="147"/>
      <c r="C7481" s="68"/>
      <c r="D7481" s="293" t="str">
        <f t="shared" si="464"/>
        <v/>
      </c>
      <c r="E7481" s="91" t="str">
        <f t="shared" si="467"/>
        <v/>
      </c>
      <c r="F7481" s="295"/>
      <c r="G7481" s="88" t="str">
        <f t="shared" si="465"/>
        <v/>
      </c>
      <c r="H7481" s="88" t="str">
        <f t="shared" si="466"/>
        <v/>
      </c>
    </row>
    <row r="7482" spans="2:8" ht="11.25" customHeight="1" x14ac:dyDescent="0.2">
      <c r="B7482" s="147"/>
      <c r="C7482" s="68"/>
      <c r="D7482" s="293" t="str">
        <f t="shared" si="464"/>
        <v/>
      </c>
      <c r="E7482" s="91" t="str">
        <f t="shared" si="467"/>
        <v/>
      </c>
      <c r="F7482" s="295"/>
      <c r="G7482" s="88" t="str">
        <f t="shared" si="465"/>
        <v/>
      </c>
      <c r="H7482" s="88" t="str">
        <f t="shared" si="466"/>
        <v/>
      </c>
    </row>
    <row r="7483" spans="2:8" ht="11.25" customHeight="1" x14ac:dyDescent="0.2">
      <c r="B7483" s="147"/>
      <c r="C7483" s="68"/>
      <c r="D7483" s="293" t="str">
        <f t="shared" si="464"/>
        <v/>
      </c>
      <c r="E7483" s="91" t="str">
        <f t="shared" si="467"/>
        <v/>
      </c>
      <c r="F7483" s="295"/>
      <c r="G7483" s="88" t="str">
        <f t="shared" si="465"/>
        <v/>
      </c>
      <c r="H7483" s="88" t="str">
        <f t="shared" si="466"/>
        <v/>
      </c>
    </row>
    <row r="7484" spans="2:8" ht="11.25" customHeight="1" x14ac:dyDescent="0.2">
      <c r="B7484" s="147"/>
      <c r="C7484" s="68"/>
      <c r="D7484" s="293" t="str">
        <f t="shared" si="464"/>
        <v/>
      </c>
      <c r="E7484" s="91" t="str">
        <f t="shared" si="467"/>
        <v/>
      </c>
      <c r="F7484" s="295"/>
      <c r="G7484" s="88" t="str">
        <f t="shared" si="465"/>
        <v/>
      </c>
      <c r="H7484" s="88" t="str">
        <f t="shared" si="466"/>
        <v/>
      </c>
    </row>
    <row r="7485" spans="2:8" ht="11.25" customHeight="1" x14ac:dyDescent="0.2">
      <c r="B7485" s="147"/>
      <c r="C7485" s="68"/>
      <c r="D7485" s="293" t="str">
        <f t="shared" si="464"/>
        <v/>
      </c>
      <c r="E7485" s="91" t="str">
        <f t="shared" si="467"/>
        <v/>
      </c>
      <c r="F7485" s="295"/>
      <c r="G7485" s="88" t="str">
        <f t="shared" si="465"/>
        <v/>
      </c>
      <c r="H7485" s="88" t="str">
        <f t="shared" si="466"/>
        <v/>
      </c>
    </row>
    <row r="7486" spans="2:8" ht="11.25" customHeight="1" x14ac:dyDescent="0.2">
      <c r="B7486" s="147"/>
      <c r="C7486" s="68"/>
      <c r="D7486" s="293" t="str">
        <f t="shared" si="464"/>
        <v/>
      </c>
      <c r="E7486" s="91" t="str">
        <f t="shared" si="467"/>
        <v/>
      </c>
      <c r="F7486" s="295"/>
      <c r="G7486" s="88" t="str">
        <f t="shared" si="465"/>
        <v/>
      </c>
      <c r="H7486" s="88" t="str">
        <f t="shared" si="466"/>
        <v/>
      </c>
    </row>
    <row r="7487" spans="2:8" ht="11.25" customHeight="1" x14ac:dyDescent="0.2">
      <c r="B7487" s="147"/>
      <c r="C7487" s="68"/>
      <c r="D7487" s="293" t="str">
        <f t="shared" si="464"/>
        <v/>
      </c>
      <c r="E7487" s="91" t="str">
        <f t="shared" si="467"/>
        <v/>
      </c>
      <c r="F7487" s="295"/>
      <c r="G7487" s="88" t="str">
        <f t="shared" si="465"/>
        <v/>
      </c>
      <c r="H7487" s="88" t="str">
        <f t="shared" si="466"/>
        <v/>
      </c>
    </row>
    <row r="7488" spans="2:8" ht="11.25" customHeight="1" x14ac:dyDescent="0.2">
      <c r="B7488" s="147"/>
      <c r="C7488" s="68"/>
      <c r="D7488" s="293" t="str">
        <f t="shared" si="464"/>
        <v/>
      </c>
      <c r="E7488" s="91" t="str">
        <f t="shared" si="467"/>
        <v/>
      </c>
      <c r="F7488" s="295"/>
      <c r="G7488" s="88" t="str">
        <f t="shared" si="465"/>
        <v/>
      </c>
      <c r="H7488" s="88" t="str">
        <f t="shared" si="466"/>
        <v/>
      </c>
    </row>
    <row r="7489" spans="2:8" ht="11.25" customHeight="1" x14ac:dyDescent="0.2">
      <c r="B7489" s="147"/>
      <c r="C7489" s="68"/>
      <c r="D7489" s="293" t="str">
        <f t="shared" si="464"/>
        <v/>
      </c>
      <c r="E7489" s="91" t="str">
        <f t="shared" si="467"/>
        <v/>
      </c>
      <c r="F7489" s="295"/>
      <c r="G7489" s="88" t="str">
        <f t="shared" si="465"/>
        <v/>
      </c>
      <c r="H7489" s="88" t="str">
        <f t="shared" si="466"/>
        <v/>
      </c>
    </row>
    <row r="7490" spans="2:8" ht="11.25" customHeight="1" x14ac:dyDescent="0.2">
      <c r="B7490" s="147"/>
      <c r="C7490" s="68"/>
      <c r="D7490" s="293" t="str">
        <f t="shared" si="464"/>
        <v/>
      </c>
      <c r="E7490" s="91" t="str">
        <f t="shared" si="467"/>
        <v/>
      </c>
      <c r="F7490" s="295"/>
      <c r="G7490" s="88" t="str">
        <f t="shared" si="465"/>
        <v/>
      </c>
      <c r="H7490" s="88" t="str">
        <f t="shared" si="466"/>
        <v/>
      </c>
    </row>
    <row r="7491" spans="2:8" ht="11.25" customHeight="1" x14ac:dyDescent="0.2">
      <c r="B7491" s="147"/>
      <c r="C7491" s="68"/>
      <c r="D7491" s="293" t="str">
        <f t="shared" si="464"/>
        <v/>
      </c>
      <c r="E7491" s="91" t="str">
        <f t="shared" si="467"/>
        <v/>
      </c>
      <c r="F7491" s="295"/>
      <c r="G7491" s="88" t="str">
        <f t="shared" si="465"/>
        <v/>
      </c>
      <c r="H7491" s="88" t="str">
        <f t="shared" si="466"/>
        <v/>
      </c>
    </row>
    <row r="7492" spans="2:8" ht="11.25" customHeight="1" x14ac:dyDescent="0.2">
      <c r="B7492" s="147"/>
      <c r="C7492" s="68"/>
      <c r="D7492" s="293" t="str">
        <f t="shared" si="464"/>
        <v/>
      </c>
      <c r="E7492" s="91" t="str">
        <f t="shared" si="467"/>
        <v/>
      </c>
      <c r="F7492" s="295"/>
      <c r="G7492" s="88" t="str">
        <f t="shared" si="465"/>
        <v/>
      </c>
      <c r="H7492" s="88" t="str">
        <f t="shared" si="466"/>
        <v/>
      </c>
    </row>
    <row r="7493" spans="2:8" ht="11.25" customHeight="1" x14ac:dyDescent="0.2">
      <c r="B7493" s="147"/>
      <c r="C7493" s="68"/>
      <c r="D7493" s="293" t="str">
        <f t="shared" si="464"/>
        <v/>
      </c>
      <c r="E7493" s="91" t="str">
        <f t="shared" si="467"/>
        <v/>
      </c>
      <c r="F7493" s="295"/>
      <c r="G7493" s="88" t="str">
        <f t="shared" si="465"/>
        <v/>
      </c>
      <c r="H7493" s="88" t="str">
        <f t="shared" si="466"/>
        <v/>
      </c>
    </row>
    <row r="7494" spans="2:8" ht="11.25" customHeight="1" x14ac:dyDescent="0.2">
      <c r="B7494" s="147"/>
      <c r="C7494" s="68"/>
      <c r="D7494" s="293" t="str">
        <f t="shared" si="464"/>
        <v/>
      </c>
      <c r="E7494" s="91" t="str">
        <f t="shared" si="467"/>
        <v/>
      </c>
      <c r="F7494" s="295"/>
      <c r="G7494" s="88" t="str">
        <f t="shared" si="465"/>
        <v/>
      </c>
      <c r="H7494" s="88" t="str">
        <f t="shared" si="466"/>
        <v/>
      </c>
    </row>
    <row r="7495" spans="2:8" ht="11.25" customHeight="1" x14ac:dyDescent="0.2">
      <c r="B7495" s="147"/>
      <c r="C7495" s="68"/>
      <c r="D7495" s="293" t="str">
        <f t="shared" si="464"/>
        <v/>
      </c>
      <c r="E7495" s="91" t="str">
        <f t="shared" si="467"/>
        <v/>
      </c>
      <c r="F7495" s="295"/>
      <c r="G7495" s="88" t="str">
        <f t="shared" si="465"/>
        <v/>
      </c>
      <c r="H7495" s="88" t="str">
        <f t="shared" si="466"/>
        <v/>
      </c>
    </row>
    <row r="7496" spans="2:8" ht="11.25" customHeight="1" x14ac:dyDescent="0.2">
      <c r="B7496" s="147"/>
      <c r="C7496" s="68"/>
      <c r="D7496" s="293" t="str">
        <f t="shared" si="464"/>
        <v/>
      </c>
      <c r="E7496" s="91" t="str">
        <f t="shared" si="467"/>
        <v/>
      </c>
      <c r="F7496" s="295"/>
      <c r="G7496" s="88" t="str">
        <f t="shared" si="465"/>
        <v/>
      </c>
      <c r="H7496" s="88" t="str">
        <f t="shared" si="466"/>
        <v/>
      </c>
    </row>
    <row r="7497" spans="2:8" ht="11.25" customHeight="1" x14ac:dyDescent="0.2">
      <c r="B7497" s="147"/>
      <c r="C7497" s="68"/>
      <c r="D7497" s="293" t="str">
        <f t="shared" si="464"/>
        <v/>
      </c>
      <c r="E7497" s="91" t="str">
        <f t="shared" si="467"/>
        <v/>
      </c>
      <c r="F7497" s="295"/>
      <c r="G7497" s="88" t="str">
        <f t="shared" si="465"/>
        <v/>
      </c>
      <c r="H7497" s="88" t="str">
        <f t="shared" si="466"/>
        <v/>
      </c>
    </row>
    <row r="7498" spans="2:8" ht="11.25" customHeight="1" x14ac:dyDescent="0.2">
      <c r="B7498" s="147"/>
      <c r="C7498" s="68"/>
      <c r="D7498" s="293" t="str">
        <f t="shared" si="464"/>
        <v/>
      </c>
      <c r="E7498" s="91" t="str">
        <f t="shared" si="467"/>
        <v/>
      </c>
      <c r="F7498" s="295"/>
      <c r="G7498" s="88" t="str">
        <f t="shared" si="465"/>
        <v/>
      </c>
      <c r="H7498" s="88" t="str">
        <f t="shared" si="466"/>
        <v/>
      </c>
    </row>
    <row r="7499" spans="2:8" ht="11.25" customHeight="1" x14ac:dyDescent="0.2">
      <c r="B7499" s="147"/>
      <c r="C7499" s="68"/>
      <c r="D7499" s="293" t="str">
        <f t="shared" si="464"/>
        <v/>
      </c>
      <c r="E7499" s="91" t="str">
        <f t="shared" si="467"/>
        <v/>
      </c>
      <c r="F7499" s="295"/>
      <c r="G7499" s="88" t="str">
        <f t="shared" si="465"/>
        <v/>
      </c>
      <c r="H7499" s="88" t="str">
        <f t="shared" si="466"/>
        <v/>
      </c>
    </row>
    <row r="7500" spans="2:8" ht="11.25" customHeight="1" x14ac:dyDescent="0.2">
      <c r="B7500" s="147"/>
      <c r="C7500" s="68"/>
      <c r="D7500" s="293" t="str">
        <f t="shared" si="464"/>
        <v/>
      </c>
      <c r="E7500" s="91" t="str">
        <f t="shared" si="467"/>
        <v/>
      </c>
      <c r="F7500" s="295"/>
      <c r="G7500" s="88" t="str">
        <f t="shared" si="465"/>
        <v/>
      </c>
      <c r="H7500" s="88" t="str">
        <f t="shared" si="466"/>
        <v/>
      </c>
    </row>
    <row r="7501" spans="2:8" ht="11.25" customHeight="1" x14ac:dyDescent="0.2">
      <c r="B7501" s="147"/>
      <c r="C7501" s="68"/>
      <c r="D7501" s="293" t="str">
        <f t="shared" si="464"/>
        <v/>
      </c>
      <c r="E7501" s="91" t="str">
        <f t="shared" si="467"/>
        <v/>
      </c>
      <c r="F7501" s="295"/>
      <c r="G7501" s="88" t="str">
        <f t="shared" si="465"/>
        <v/>
      </c>
      <c r="H7501" s="88" t="str">
        <f t="shared" si="466"/>
        <v/>
      </c>
    </row>
    <row r="7502" spans="2:8" ht="11.25" customHeight="1" x14ac:dyDescent="0.2">
      <c r="B7502" s="147"/>
      <c r="C7502" s="68"/>
      <c r="D7502" s="293" t="str">
        <f t="shared" si="464"/>
        <v/>
      </c>
      <c r="E7502" s="91" t="str">
        <f t="shared" si="467"/>
        <v/>
      </c>
      <c r="F7502" s="295"/>
      <c r="G7502" s="88" t="str">
        <f t="shared" si="465"/>
        <v/>
      </c>
      <c r="H7502" s="88" t="str">
        <f t="shared" si="466"/>
        <v/>
      </c>
    </row>
    <row r="7503" spans="2:8" ht="11.25" customHeight="1" x14ac:dyDescent="0.2">
      <c r="B7503" s="147"/>
      <c r="C7503" s="68"/>
      <c r="D7503" s="293" t="str">
        <f t="shared" si="464"/>
        <v/>
      </c>
      <c r="E7503" s="91" t="str">
        <f t="shared" si="467"/>
        <v/>
      </c>
      <c r="F7503" s="295"/>
      <c r="G7503" s="88" t="str">
        <f t="shared" si="465"/>
        <v/>
      </c>
      <c r="H7503" s="88" t="str">
        <f t="shared" si="466"/>
        <v/>
      </c>
    </row>
    <row r="7504" spans="2:8" ht="11.25" customHeight="1" x14ac:dyDescent="0.2">
      <c r="B7504" s="147"/>
      <c r="C7504" s="68"/>
      <c r="D7504" s="293" t="str">
        <f t="shared" si="464"/>
        <v/>
      </c>
      <c r="E7504" s="91" t="str">
        <f t="shared" si="467"/>
        <v/>
      </c>
      <c r="F7504" s="295"/>
      <c r="G7504" s="88" t="str">
        <f t="shared" si="465"/>
        <v/>
      </c>
      <c r="H7504" s="88" t="str">
        <f t="shared" si="466"/>
        <v/>
      </c>
    </row>
    <row r="7505" spans="2:8" ht="11.25" customHeight="1" x14ac:dyDescent="0.2">
      <c r="B7505" s="147"/>
      <c r="C7505" s="68"/>
      <c r="D7505" s="293" t="str">
        <f t="shared" si="464"/>
        <v/>
      </c>
      <c r="E7505" s="91" t="str">
        <f t="shared" si="467"/>
        <v/>
      </c>
      <c r="F7505" s="295"/>
      <c r="G7505" s="88" t="str">
        <f t="shared" si="465"/>
        <v/>
      </c>
      <c r="H7505" s="88" t="str">
        <f t="shared" si="466"/>
        <v/>
      </c>
    </row>
    <row r="7506" spans="2:8" ht="11.25" customHeight="1" x14ac:dyDescent="0.2">
      <c r="B7506" s="147"/>
      <c r="C7506" s="68"/>
      <c r="D7506" s="293" t="str">
        <f t="shared" si="464"/>
        <v/>
      </c>
      <c r="E7506" s="91" t="str">
        <f t="shared" si="467"/>
        <v/>
      </c>
      <c r="F7506" s="295"/>
      <c r="G7506" s="88" t="str">
        <f t="shared" si="465"/>
        <v/>
      </c>
      <c r="H7506" s="88" t="str">
        <f t="shared" si="466"/>
        <v/>
      </c>
    </row>
    <row r="7507" spans="2:8" ht="11.25" customHeight="1" x14ac:dyDescent="0.2">
      <c r="B7507" s="147"/>
      <c r="C7507" s="68"/>
      <c r="D7507" s="293" t="str">
        <f t="shared" si="464"/>
        <v/>
      </c>
      <c r="E7507" s="91" t="str">
        <f t="shared" si="467"/>
        <v/>
      </c>
      <c r="F7507" s="295"/>
      <c r="G7507" s="88" t="str">
        <f t="shared" si="465"/>
        <v/>
      </c>
      <c r="H7507" s="88" t="str">
        <f t="shared" si="466"/>
        <v/>
      </c>
    </row>
    <row r="7508" spans="2:8" ht="11.25" customHeight="1" x14ac:dyDescent="0.2">
      <c r="B7508" s="147"/>
      <c r="C7508" s="68"/>
      <c r="D7508" s="293" t="str">
        <f t="shared" si="464"/>
        <v/>
      </c>
      <c r="E7508" s="91" t="str">
        <f t="shared" si="467"/>
        <v/>
      </c>
      <c r="F7508" s="295"/>
      <c r="G7508" s="88" t="str">
        <f t="shared" si="465"/>
        <v/>
      </c>
      <c r="H7508" s="88" t="str">
        <f t="shared" si="466"/>
        <v/>
      </c>
    </row>
    <row r="7509" spans="2:8" ht="11.25" customHeight="1" x14ac:dyDescent="0.2">
      <c r="B7509" s="147"/>
      <c r="C7509" s="68"/>
      <c r="D7509" s="293" t="str">
        <f t="shared" si="464"/>
        <v/>
      </c>
      <c r="E7509" s="91" t="str">
        <f t="shared" si="467"/>
        <v/>
      </c>
      <c r="F7509" s="295"/>
      <c r="G7509" s="88" t="str">
        <f t="shared" si="465"/>
        <v/>
      </c>
      <c r="H7509" s="88" t="str">
        <f t="shared" si="466"/>
        <v/>
      </c>
    </row>
    <row r="7510" spans="2:8" ht="11.25" customHeight="1" x14ac:dyDescent="0.2">
      <c r="B7510" s="147"/>
      <c r="C7510" s="68"/>
      <c r="D7510" s="293" t="str">
        <f t="shared" si="464"/>
        <v/>
      </c>
      <c r="E7510" s="91" t="str">
        <f t="shared" si="467"/>
        <v/>
      </c>
      <c r="F7510" s="295"/>
      <c r="G7510" s="88" t="str">
        <f t="shared" si="465"/>
        <v/>
      </c>
      <c r="H7510" s="88" t="str">
        <f t="shared" si="466"/>
        <v/>
      </c>
    </row>
    <row r="7511" spans="2:8" ht="11.25" customHeight="1" x14ac:dyDescent="0.2">
      <c r="B7511" s="147"/>
      <c r="C7511" s="68"/>
      <c r="D7511" s="293" t="str">
        <f t="shared" si="464"/>
        <v/>
      </c>
      <c r="E7511" s="91" t="str">
        <f t="shared" si="467"/>
        <v/>
      </c>
      <c r="F7511" s="295"/>
      <c r="G7511" s="88" t="str">
        <f t="shared" si="465"/>
        <v/>
      </c>
      <c r="H7511" s="88" t="str">
        <f t="shared" si="466"/>
        <v/>
      </c>
    </row>
    <row r="7512" spans="2:8" ht="11.25" customHeight="1" x14ac:dyDescent="0.2">
      <c r="B7512" s="147"/>
      <c r="C7512" s="68"/>
      <c r="D7512" s="293" t="str">
        <f t="shared" ref="D7512:D7575" si="468">IF($B7512="","","SP_LASTSALEPRICE")</f>
        <v/>
      </c>
      <c r="E7512" s="91" t="str">
        <f t="shared" si="467"/>
        <v/>
      </c>
      <c r="F7512" s="295"/>
      <c r="G7512" s="88" t="str">
        <f t="shared" ref="G7512:G7575" si="469">IF(OR($C7512="",$C7513=""),"",IFERROR((C7512/C7513-1)*100,0))</f>
        <v/>
      </c>
      <c r="H7512" s="88" t="str">
        <f t="shared" ref="H7512:H7575" si="470">IF(OR($F7512="",$F7513=""),"",IFERROR((F7512/F7513-1)*100,0))</f>
        <v/>
      </c>
    </row>
    <row r="7513" spans="2:8" ht="11.25" customHeight="1" x14ac:dyDescent="0.2">
      <c r="B7513" s="147"/>
      <c r="C7513" s="68"/>
      <c r="D7513" s="293" t="str">
        <f t="shared" si="468"/>
        <v/>
      </c>
      <c r="E7513" s="91" t="str">
        <f t="shared" ref="E7513:E7576" si="471">IF($B7513="","",IF(WEEKDAY($B7513,11)=6,$B7513-1,IF(WEEKDAY($B7513,11)=7,$B7513-2,$B7513)))</f>
        <v/>
      </c>
      <c r="F7513" s="295"/>
      <c r="G7513" s="88" t="str">
        <f t="shared" si="469"/>
        <v/>
      </c>
      <c r="H7513" s="88" t="str">
        <f t="shared" si="470"/>
        <v/>
      </c>
    </row>
    <row r="7514" spans="2:8" ht="11.25" customHeight="1" x14ac:dyDescent="0.2">
      <c r="B7514" s="147"/>
      <c r="C7514" s="68"/>
      <c r="D7514" s="293" t="str">
        <f t="shared" si="468"/>
        <v/>
      </c>
      <c r="E7514" s="91" t="str">
        <f t="shared" si="471"/>
        <v/>
      </c>
      <c r="F7514" s="295"/>
      <c r="G7514" s="88" t="str">
        <f t="shared" si="469"/>
        <v/>
      </c>
      <c r="H7514" s="88" t="str">
        <f t="shared" si="470"/>
        <v/>
      </c>
    </row>
    <row r="7515" spans="2:8" ht="11.25" customHeight="1" x14ac:dyDescent="0.2">
      <c r="B7515" s="147"/>
      <c r="C7515" s="68"/>
      <c r="D7515" s="293" t="str">
        <f t="shared" si="468"/>
        <v/>
      </c>
      <c r="E7515" s="91" t="str">
        <f t="shared" si="471"/>
        <v/>
      </c>
      <c r="F7515" s="295"/>
      <c r="G7515" s="88" t="str">
        <f t="shared" si="469"/>
        <v/>
      </c>
      <c r="H7515" s="88" t="str">
        <f t="shared" si="470"/>
        <v/>
      </c>
    </row>
    <row r="7516" spans="2:8" ht="11.25" customHeight="1" x14ac:dyDescent="0.2">
      <c r="B7516" s="147"/>
      <c r="C7516" s="68"/>
      <c r="D7516" s="293" t="str">
        <f t="shared" si="468"/>
        <v/>
      </c>
      <c r="E7516" s="91" t="str">
        <f t="shared" si="471"/>
        <v/>
      </c>
      <c r="F7516" s="295"/>
      <c r="G7516" s="88" t="str">
        <f t="shared" si="469"/>
        <v/>
      </c>
      <c r="H7516" s="88" t="str">
        <f t="shared" si="470"/>
        <v/>
      </c>
    </row>
    <row r="7517" spans="2:8" ht="11.25" customHeight="1" x14ac:dyDescent="0.2">
      <c r="B7517" s="147"/>
      <c r="C7517" s="68"/>
      <c r="D7517" s="293" t="str">
        <f t="shared" si="468"/>
        <v/>
      </c>
      <c r="E7517" s="91" t="str">
        <f t="shared" si="471"/>
        <v/>
      </c>
      <c r="F7517" s="295"/>
      <c r="G7517" s="88" t="str">
        <f t="shared" si="469"/>
        <v/>
      </c>
      <c r="H7517" s="88" t="str">
        <f t="shared" si="470"/>
        <v/>
      </c>
    </row>
    <row r="7518" spans="2:8" ht="11.25" customHeight="1" x14ac:dyDescent="0.2">
      <c r="B7518" s="147"/>
      <c r="C7518" s="68"/>
      <c r="D7518" s="293" t="str">
        <f t="shared" si="468"/>
        <v/>
      </c>
      <c r="E7518" s="91" t="str">
        <f t="shared" si="471"/>
        <v/>
      </c>
      <c r="F7518" s="295"/>
      <c r="G7518" s="88" t="str">
        <f t="shared" si="469"/>
        <v/>
      </c>
      <c r="H7518" s="88" t="str">
        <f t="shared" si="470"/>
        <v/>
      </c>
    </row>
    <row r="7519" spans="2:8" ht="11.25" customHeight="1" x14ac:dyDescent="0.2">
      <c r="B7519" s="147"/>
      <c r="C7519" s="68"/>
      <c r="D7519" s="293" t="str">
        <f t="shared" si="468"/>
        <v/>
      </c>
      <c r="E7519" s="91" t="str">
        <f t="shared" si="471"/>
        <v/>
      </c>
      <c r="F7519" s="295"/>
      <c r="G7519" s="88" t="str">
        <f t="shared" si="469"/>
        <v/>
      </c>
      <c r="H7519" s="88" t="str">
        <f t="shared" si="470"/>
        <v/>
      </c>
    </row>
    <row r="7520" spans="2:8" ht="11.25" customHeight="1" x14ac:dyDescent="0.2">
      <c r="B7520" s="147"/>
      <c r="C7520" s="68"/>
      <c r="D7520" s="293" t="str">
        <f t="shared" si="468"/>
        <v/>
      </c>
      <c r="E7520" s="91" t="str">
        <f t="shared" si="471"/>
        <v/>
      </c>
      <c r="F7520" s="295"/>
      <c r="G7520" s="88" t="str">
        <f t="shared" si="469"/>
        <v/>
      </c>
      <c r="H7520" s="88" t="str">
        <f t="shared" si="470"/>
        <v/>
      </c>
    </row>
    <row r="7521" spans="2:8" ht="11.25" customHeight="1" x14ac:dyDescent="0.2">
      <c r="B7521" s="147"/>
      <c r="C7521" s="68"/>
      <c r="D7521" s="293" t="str">
        <f t="shared" si="468"/>
        <v/>
      </c>
      <c r="E7521" s="91" t="str">
        <f t="shared" si="471"/>
        <v/>
      </c>
      <c r="F7521" s="295"/>
      <c r="G7521" s="88" t="str">
        <f t="shared" si="469"/>
        <v/>
      </c>
      <c r="H7521" s="88" t="str">
        <f t="shared" si="470"/>
        <v/>
      </c>
    </row>
    <row r="7522" spans="2:8" ht="11.25" customHeight="1" x14ac:dyDescent="0.2">
      <c r="B7522" s="147"/>
      <c r="C7522" s="68"/>
      <c r="D7522" s="293" t="str">
        <f t="shared" si="468"/>
        <v/>
      </c>
      <c r="E7522" s="91" t="str">
        <f t="shared" si="471"/>
        <v/>
      </c>
      <c r="F7522" s="295"/>
      <c r="G7522" s="88" t="str">
        <f t="shared" si="469"/>
        <v/>
      </c>
      <c r="H7522" s="88" t="str">
        <f t="shared" si="470"/>
        <v/>
      </c>
    </row>
    <row r="7523" spans="2:8" ht="11.25" customHeight="1" x14ac:dyDescent="0.2">
      <c r="B7523" s="147"/>
      <c r="C7523" s="68"/>
      <c r="D7523" s="293" t="str">
        <f t="shared" si="468"/>
        <v/>
      </c>
      <c r="E7523" s="91" t="str">
        <f t="shared" si="471"/>
        <v/>
      </c>
      <c r="F7523" s="295"/>
      <c r="G7523" s="88" t="str">
        <f t="shared" si="469"/>
        <v/>
      </c>
      <c r="H7523" s="88" t="str">
        <f t="shared" si="470"/>
        <v/>
      </c>
    </row>
    <row r="7524" spans="2:8" ht="11.25" customHeight="1" x14ac:dyDescent="0.2">
      <c r="B7524" s="147"/>
      <c r="C7524" s="68"/>
      <c r="D7524" s="293" t="str">
        <f t="shared" si="468"/>
        <v/>
      </c>
      <c r="E7524" s="91" t="str">
        <f t="shared" si="471"/>
        <v/>
      </c>
      <c r="F7524" s="295"/>
      <c r="G7524" s="88" t="str">
        <f t="shared" si="469"/>
        <v/>
      </c>
      <c r="H7524" s="88" t="str">
        <f t="shared" si="470"/>
        <v/>
      </c>
    </row>
    <row r="7525" spans="2:8" ht="11.25" customHeight="1" x14ac:dyDescent="0.2">
      <c r="B7525" s="147"/>
      <c r="C7525" s="68"/>
      <c r="D7525" s="293" t="str">
        <f t="shared" si="468"/>
        <v/>
      </c>
      <c r="E7525" s="91" t="str">
        <f t="shared" si="471"/>
        <v/>
      </c>
      <c r="F7525" s="295"/>
      <c r="G7525" s="88" t="str">
        <f t="shared" si="469"/>
        <v/>
      </c>
      <c r="H7525" s="88" t="str">
        <f t="shared" si="470"/>
        <v/>
      </c>
    </row>
    <row r="7526" spans="2:8" ht="11.25" customHeight="1" x14ac:dyDescent="0.2">
      <c r="B7526" s="147"/>
      <c r="C7526" s="68"/>
      <c r="D7526" s="293" t="str">
        <f t="shared" si="468"/>
        <v/>
      </c>
      <c r="E7526" s="91" t="str">
        <f t="shared" si="471"/>
        <v/>
      </c>
      <c r="F7526" s="295"/>
      <c r="G7526" s="88" t="str">
        <f t="shared" si="469"/>
        <v/>
      </c>
      <c r="H7526" s="88" t="str">
        <f t="shared" si="470"/>
        <v/>
      </c>
    </row>
    <row r="7527" spans="2:8" ht="11.25" customHeight="1" x14ac:dyDescent="0.2">
      <c r="B7527" s="147"/>
      <c r="C7527" s="68"/>
      <c r="D7527" s="293" t="str">
        <f t="shared" si="468"/>
        <v/>
      </c>
      <c r="E7527" s="91" t="str">
        <f t="shared" si="471"/>
        <v/>
      </c>
      <c r="F7527" s="295"/>
      <c r="G7527" s="88" t="str">
        <f t="shared" si="469"/>
        <v/>
      </c>
      <c r="H7527" s="88" t="str">
        <f t="shared" si="470"/>
        <v/>
      </c>
    </row>
    <row r="7528" spans="2:8" ht="11.25" customHeight="1" x14ac:dyDescent="0.2">
      <c r="B7528" s="147"/>
      <c r="C7528" s="68"/>
      <c r="D7528" s="293" t="str">
        <f t="shared" si="468"/>
        <v/>
      </c>
      <c r="E7528" s="91" t="str">
        <f t="shared" si="471"/>
        <v/>
      </c>
      <c r="F7528" s="295"/>
      <c r="G7528" s="88" t="str">
        <f t="shared" si="469"/>
        <v/>
      </c>
      <c r="H7528" s="88" t="str">
        <f t="shared" si="470"/>
        <v/>
      </c>
    </row>
    <row r="7529" spans="2:8" ht="11.25" customHeight="1" x14ac:dyDescent="0.2">
      <c r="B7529" s="147"/>
      <c r="C7529" s="68"/>
      <c r="D7529" s="293" t="str">
        <f t="shared" si="468"/>
        <v/>
      </c>
      <c r="E7529" s="91" t="str">
        <f t="shared" si="471"/>
        <v/>
      </c>
      <c r="F7529" s="295"/>
      <c r="G7529" s="88" t="str">
        <f t="shared" si="469"/>
        <v/>
      </c>
      <c r="H7529" s="88" t="str">
        <f t="shared" si="470"/>
        <v/>
      </c>
    </row>
    <row r="7530" spans="2:8" ht="11.25" customHeight="1" x14ac:dyDescent="0.2">
      <c r="B7530" s="147"/>
      <c r="C7530" s="68"/>
      <c r="D7530" s="293" t="str">
        <f t="shared" si="468"/>
        <v/>
      </c>
      <c r="E7530" s="91" t="str">
        <f t="shared" si="471"/>
        <v/>
      </c>
      <c r="F7530" s="295"/>
      <c r="G7530" s="88" t="str">
        <f t="shared" si="469"/>
        <v/>
      </c>
      <c r="H7530" s="88" t="str">
        <f t="shared" si="470"/>
        <v/>
      </c>
    </row>
    <row r="7531" spans="2:8" ht="11.25" customHeight="1" x14ac:dyDescent="0.2">
      <c r="B7531" s="147"/>
      <c r="C7531" s="68"/>
      <c r="D7531" s="293" t="str">
        <f t="shared" si="468"/>
        <v/>
      </c>
      <c r="E7531" s="91" t="str">
        <f t="shared" si="471"/>
        <v/>
      </c>
      <c r="F7531" s="295"/>
      <c r="G7531" s="88" t="str">
        <f t="shared" si="469"/>
        <v/>
      </c>
      <c r="H7531" s="88" t="str">
        <f t="shared" si="470"/>
        <v/>
      </c>
    </row>
    <row r="7532" spans="2:8" ht="11.25" customHeight="1" x14ac:dyDescent="0.2">
      <c r="B7532" s="147"/>
      <c r="C7532" s="68"/>
      <c r="D7532" s="293" t="str">
        <f t="shared" si="468"/>
        <v/>
      </c>
      <c r="E7532" s="91" t="str">
        <f t="shared" si="471"/>
        <v/>
      </c>
      <c r="F7532" s="295"/>
      <c r="G7532" s="88" t="str">
        <f t="shared" si="469"/>
        <v/>
      </c>
      <c r="H7532" s="88" t="str">
        <f t="shared" si="470"/>
        <v/>
      </c>
    </row>
    <row r="7533" spans="2:8" ht="11.25" customHeight="1" x14ac:dyDescent="0.2">
      <c r="B7533" s="147"/>
      <c r="C7533" s="68"/>
      <c r="D7533" s="293" t="str">
        <f t="shared" si="468"/>
        <v/>
      </c>
      <c r="E7533" s="91" t="str">
        <f t="shared" si="471"/>
        <v/>
      </c>
      <c r="F7533" s="295"/>
      <c r="G7533" s="88" t="str">
        <f t="shared" si="469"/>
        <v/>
      </c>
      <c r="H7533" s="88" t="str">
        <f t="shared" si="470"/>
        <v/>
      </c>
    </row>
    <row r="7534" spans="2:8" ht="11.25" customHeight="1" x14ac:dyDescent="0.2">
      <c r="B7534" s="147"/>
      <c r="C7534" s="68"/>
      <c r="D7534" s="293" t="str">
        <f t="shared" si="468"/>
        <v/>
      </c>
      <c r="E7534" s="91" t="str">
        <f t="shared" si="471"/>
        <v/>
      </c>
      <c r="F7534" s="295"/>
      <c r="G7534" s="88" t="str">
        <f t="shared" si="469"/>
        <v/>
      </c>
      <c r="H7534" s="88" t="str">
        <f t="shared" si="470"/>
        <v/>
      </c>
    </row>
    <row r="7535" spans="2:8" ht="11.25" customHeight="1" x14ac:dyDescent="0.2">
      <c r="B7535" s="147"/>
      <c r="C7535" s="68"/>
      <c r="D7535" s="293" t="str">
        <f t="shared" si="468"/>
        <v/>
      </c>
      <c r="E7535" s="91" t="str">
        <f t="shared" si="471"/>
        <v/>
      </c>
      <c r="F7535" s="295"/>
      <c r="G7535" s="88" t="str">
        <f t="shared" si="469"/>
        <v/>
      </c>
      <c r="H7535" s="88" t="str">
        <f t="shared" si="470"/>
        <v/>
      </c>
    </row>
    <row r="7536" spans="2:8" ht="11.25" customHeight="1" x14ac:dyDescent="0.2">
      <c r="B7536" s="147"/>
      <c r="C7536" s="68"/>
      <c r="D7536" s="293" t="str">
        <f t="shared" si="468"/>
        <v/>
      </c>
      <c r="E7536" s="91" t="str">
        <f t="shared" si="471"/>
        <v/>
      </c>
      <c r="F7536" s="295"/>
      <c r="G7536" s="88" t="str">
        <f t="shared" si="469"/>
        <v/>
      </c>
      <c r="H7536" s="88" t="str">
        <f t="shared" si="470"/>
        <v/>
      </c>
    </row>
    <row r="7537" spans="2:8" ht="11.25" customHeight="1" x14ac:dyDescent="0.2">
      <c r="B7537" s="147"/>
      <c r="C7537" s="68"/>
      <c r="D7537" s="293" t="str">
        <f t="shared" si="468"/>
        <v/>
      </c>
      <c r="E7537" s="91" t="str">
        <f t="shared" si="471"/>
        <v/>
      </c>
      <c r="F7537" s="295"/>
      <c r="G7537" s="88" t="str">
        <f t="shared" si="469"/>
        <v/>
      </c>
      <c r="H7537" s="88" t="str">
        <f t="shared" si="470"/>
        <v/>
      </c>
    </row>
    <row r="7538" spans="2:8" ht="11.25" customHeight="1" x14ac:dyDescent="0.2">
      <c r="B7538" s="147"/>
      <c r="C7538" s="68"/>
      <c r="D7538" s="293" t="str">
        <f t="shared" si="468"/>
        <v/>
      </c>
      <c r="E7538" s="91" t="str">
        <f t="shared" si="471"/>
        <v/>
      </c>
      <c r="F7538" s="295"/>
      <c r="G7538" s="88" t="str">
        <f t="shared" si="469"/>
        <v/>
      </c>
      <c r="H7538" s="88" t="str">
        <f t="shared" si="470"/>
        <v/>
      </c>
    </row>
    <row r="7539" spans="2:8" ht="11.25" customHeight="1" x14ac:dyDescent="0.2">
      <c r="B7539" s="147"/>
      <c r="C7539" s="68"/>
      <c r="D7539" s="293" t="str">
        <f t="shared" si="468"/>
        <v/>
      </c>
      <c r="E7539" s="91" t="str">
        <f t="shared" si="471"/>
        <v/>
      </c>
      <c r="F7539" s="295"/>
      <c r="G7539" s="88" t="str">
        <f t="shared" si="469"/>
        <v/>
      </c>
      <c r="H7539" s="88" t="str">
        <f t="shared" si="470"/>
        <v/>
      </c>
    </row>
    <row r="7540" spans="2:8" ht="11.25" customHeight="1" x14ac:dyDescent="0.2">
      <c r="B7540" s="147"/>
      <c r="C7540" s="68"/>
      <c r="D7540" s="293" t="str">
        <f t="shared" si="468"/>
        <v/>
      </c>
      <c r="E7540" s="91" t="str">
        <f t="shared" si="471"/>
        <v/>
      </c>
      <c r="F7540" s="295"/>
      <c r="G7540" s="88" t="str">
        <f t="shared" si="469"/>
        <v/>
      </c>
      <c r="H7540" s="88" t="str">
        <f t="shared" si="470"/>
        <v/>
      </c>
    </row>
    <row r="7541" spans="2:8" ht="11.25" customHeight="1" x14ac:dyDescent="0.2">
      <c r="B7541" s="147"/>
      <c r="C7541" s="68"/>
      <c r="D7541" s="293" t="str">
        <f t="shared" si="468"/>
        <v/>
      </c>
      <c r="E7541" s="91" t="str">
        <f t="shared" si="471"/>
        <v/>
      </c>
      <c r="F7541" s="295"/>
      <c r="G7541" s="88" t="str">
        <f t="shared" si="469"/>
        <v/>
      </c>
      <c r="H7541" s="88" t="str">
        <f t="shared" si="470"/>
        <v/>
      </c>
    </row>
    <row r="7542" spans="2:8" ht="11.25" customHeight="1" x14ac:dyDescent="0.2">
      <c r="B7542" s="147"/>
      <c r="C7542" s="68"/>
      <c r="D7542" s="293" t="str">
        <f t="shared" si="468"/>
        <v/>
      </c>
      <c r="E7542" s="91" t="str">
        <f t="shared" si="471"/>
        <v/>
      </c>
      <c r="F7542" s="295"/>
      <c r="G7542" s="88" t="str">
        <f t="shared" si="469"/>
        <v/>
      </c>
      <c r="H7542" s="88" t="str">
        <f t="shared" si="470"/>
        <v/>
      </c>
    </row>
    <row r="7543" spans="2:8" ht="11.25" customHeight="1" x14ac:dyDescent="0.2">
      <c r="B7543" s="147"/>
      <c r="C7543" s="68"/>
      <c r="D7543" s="293" t="str">
        <f t="shared" si="468"/>
        <v/>
      </c>
      <c r="E7543" s="91" t="str">
        <f t="shared" si="471"/>
        <v/>
      </c>
      <c r="F7543" s="295"/>
      <c r="G7543" s="88" t="str">
        <f t="shared" si="469"/>
        <v/>
      </c>
      <c r="H7543" s="88" t="str">
        <f t="shared" si="470"/>
        <v/>
      </c>
    </row>
    <row r="7544" spans="2:8" ht="11.25" customHeight="1" x14ac:dyDescent="0.2">
      <c r="B7544" s="147"/>
      <c r="C7544" s="68"/>
      <c r="D7544" s="293" t="str">
        <f t="shared" si="468"/>
        <v/>
      </c>
      <c r="E7544" s="91" t="str">
        <f t="shared" si="471"/>
        <v/>
      </c>
      <c r="F7544" s="295"/>
      <c r="G7544" s="88" t="str">
        <f t="shared" si="469"/>
        <v/>
      </c>
      <c r="H7544" s="88" t="str">
        <f t="shared" si="470"/>
        <v/>
      </c>
    </row>
    <row r="7545" spans="2:8" ht="11.25" customHeight="1" x14ac:dyDescent="0.2">
      <c r="B7545" s="147"/>
      <c r="C7545" s="68"/>
      <c r="D7545" s="293" t="str">
        <f t="shared" si="468"/>
        <v/>
      </c>
      <c r="E7545" s="91" t="str">
        <f t="shared" si="471"/>
        <v/>
      </c>
      <c r="F7545" s="295"/>
      <c r="G7545" s="88" t="str">
        <f t="shared" si="469"/>
        <v/>
      </c>
      <c r="H7545" s="88" t="str">
        <f t="shared" si="470"/>
        <v/>
      </c>
    </row>
    <row r="7546" spans="2:8" ht="11.25" customHeight="1" x14ac:dyDescent="0.2">
      <c r="B7546" s="147"/>
      <c r="C7546" s="68"/>
      <c r="D7546" s="293" t="str">
        <f t="shared" si="468"/>
        <v/>
      </c>
      <c r="E7546" s="91" t="str">
        <f t="shared" si="471"/>
        <v/>
      </c>
      <c r="F7546" s="295"/>
      <c r="G7546" s="88" t="str">
        <f t="shared" si="469"/>
        <v/>
      </c>
      <c r="H7546" s="88" t="str">
        <f t="shared" si="470"/>
        <v/>
      </c>
    </row>
    <row r="7547" spans="2:8" ht="11.25" customHeight="1" x14ac:dyDescent="0.2">
      <c r="B7547" s="147"/>
      <c r="C7547" s="68"/>
      <c r="D7547" s="293" t="str">
        <f t="shared" si="468"/>
        <v/>
      </c>
      <c r="E7547" s="91" t="str">
        <f t="shared" si="471"/>
        <v/>
      </c>
      <c r="F7547" s="295"/>
      <c r="G7547" s="88" t="str">
        <f t="shared" si="469"/>
        <v/>
      </c>
      <c r="H7547" s="88" t="str">
        <f t="shared" si="470"/>
        <v/>
      </c>
    </row>
    <row r="7548" spans="2:8" ht="11.25" customHeight="1" x14ac:dyDescent="0.2">
      <c r="B7548" s="147"/>
      <c r="C7548" s="68"/>
      <c r="D7548" s="293" t="str">
        <f t="shared" si="468"/>
        <v/>
      </c>
      <c r="E7548" s="91" t="str">
        <f t="shared" si="471"/>
        <v/>
      </c>
      <c r="F7548" s="295"/>
      <c r="G7548" s="88" t="str">
        <f t="shared" si="469"/>
        <v/>
      </c>
      <c r="H7548" s="88" t="str">
        <f t="shared" si="470"/>
        <v/>
      </c>
    </row>
    <row r="7549" spans="2:8" ht="11.25" customHeight="1" x14ac:dyDescent="0.2">
      <c r="B7549" s="147"/>
      <c r="C7549" s="68"/>
      <c r="D7549" s="293" t="str">
        <f t="shared" si="468"/>
        <v/>
      </c>
      <c r="E7549" s="91" t="str">
        <f t="shared" si="471"/>
        <v/>
      </c>
      <c r="F7549" s="295"/>
      <c r="G7549" s="88" t="str">
        <f t="shared" si="469"/>
        <v/>
      </c>
      <c r="H7549" s="88" t="str">
        <f t="shared" si="470"/>
        <v/>
      </c>
    </row>
    <row r="7550" spans="2:8" ht="11.25" customHeight="1" x14ac:dyDescent="0.2">
      <c r="B7550" s="147"/>
      <c r="C7550" s="68"/>
      <c r="D7550" s="293" t="str">
        <f t="shared" si="468"/>
        <v/>
      </c>
      <c r="E7550" s="91" t="str">
        <f t="shared" si="471"/>
        <v/>
      </c>
      <c r="F7550" s="295"/>
      <c r="G7550" s="88" t="str">
        <f t="shared" si="469"/>
        <v/>
      </c>
      <c r="H7550" s="88" t="str">
        <f t="shared" si="470"/>
        <v/>
      </c>
    </row>
    <row r="7551" spans="2:8" ht="11.25" customHeight="1" x14ac:dyDescent="0.2">
      <c r="B7551" s="147"/>
      <c r="C7551" s="68"/>
      <c r="D7551" s="293" t="str">
        <f t="shared" si="468"/>
        <v/>
      </c>
      <c r="E7551" s="91" t="str">
        <f t="shared" si="471"/>
        <v/>
      </c>
      <c r="F7551" s="295"/>
      <c r="G7551" s="88" t="str">
        <f t="shared" si="469"/>
        <v/>
      </c>
      <c r="H7551" s="88" t="str">
        <f t="shared" si="470"/>
        <v/>
      </c>
    </row>
    <row r="7552" spans="2:8" ht="11.25" customHeight="1" x14ac:dyDescent="0.2">
      <c r="B7552" s="147"/>
      <c r="C7552" s="68"/>
      <c r="D7552" s="293" t="str">
        <f t="shared" si="468"/>
        <v/>
      </c>
      <c r="E7552" s="91" t="str">
        <f t="shared" si="471"/>
        <v/>
      </c>
      <c r="F7552" s="295"/>
      <c r="G7552" s="88" t="str">
        <f t="shared" si="469"/>
        <v/>
      </c>
      <c r="H7552" s="88" t="str">
        <f t="shared" si="470"/>
        <v/>
      </c>
    </row>
    <row r="7553" spans="2:8" ht="11.25" customHeight="1" x14ac:dyDescent="0.2">
      <c r="B7553" s="147"/>
      <c r="C7553" s="68"/>
      <c r="D7553" s="293" t="str">
        <f t="shared" si="468"/>
        <v/>
      </c>
      <c r="E7553" s="91" t="str">
        <f t="shared" si="471"/>
        <v/>
      </c>
      <c r="F7553" s="295"/>
      <c r="G7553" s="88" t="str">
        <f t="shared" si="469"/>
        <v/>
      </c>
      <c r="H7553" s="88" t="str">
        <f t="shared" si="470"/>
        <v/>
      </c>
    </row>
    <row r="7554" spans="2:8" ht="11.25" customHeight="1" x14ac:dyDescent="0.2">
      <c r="B7554" s="147"/>
      <c r="C7554" s="68"/>
      <c r="D7554" s="293" t="str">
        <f t="shared" si="468"/>
        <v/>
      </c>
      <c r="E7554" s="91" t="str">
        <f t="shared" si="471"/>
        <v/>
      </c>
      <c r="F7554" s="295"/>
      <c r="G7554" s="88" t="str">
        <f t="shared" si="469"/>
        <v/>
      </c>
      <c r="H7554" s="88" t="str">
        <f t="shared" si="470"/>
        <v/>
      </c>
    </row>
    <row r="7555" spans="2:8" ht="11.25" customHeight="1" x14ac:dyDescent="0.2">
      <c r="B7555" s="147"/>
      <c r="C7555" s="68"/>
      <c r="D7555" s="293" t="str">
        <f t="shared" si="468"/>
        <v/>
      </c>
      <c r="E7555" s="91" t="str">
        <f t="shared" si="471"/>
        <v/>
      </c>
      <c r="F7555" s="295"/>
      <c r="G7555" s="88" t="str">
        <f t="shared" si="469"/>
        <v/>
      </c>
      <c r="H7555" s="88" t="str">
        <f t="shared" si="470"/>
        <v/>
      </c>
    </row>
    <row r="7556" spans="2:8" ht="11.25" customHeight="1" x14ac:dyDescent="0.2">
      <c r="B7556" s="147"/>
      <c r="C7556" s="68"/>
      <c r="D7556" s="293" t="str">
        <f t="shared" si="468"/>
        <v/>
      </c>
      <c r="E7556" s="91" t="str">
        <f t="shared" si="471"/>
        <v/>
      </c>
      <c r="F7556" s="295"/>
      <c r="G7556" s="88" t="str">
        <f t="shared" si="469"/>
        <v/>
      </c>
      <c r="H7556" s="88" t="str">
        <f t="shared" si="470"/>
        <v/>
      </c>
    </row>
    <row r="7557" spans="2:8" ht="11.25" customHeight="1" x14ac:dyDescent="0.2">
      <c r="B7557" s="147"/>
      <c r="C7557" s="68"/>
      <c r="D7557" s="293" t="str">
        <f t="shared" si="468"/>
        <v/>
      </c>
      <c r="E7557" s="91" t="str">
        <f t="shared" si="471"/>
        <v/>
      </c>
      <c r="F7557" s="295"/>
      <c r="G7557" s="88" t="str">
        <f t="shared" si="469"/>
        <v/>
      </c>
      <c r="H7557" s="88" t="str">
        <f t="shared" si="470"/>
        <v/>
      </c>
    </row>
    <row r="7558" spans="2:8" ht="11.25" customHeight="1" x14ac:dyDescent="0.2">
      <c r="B7558" s="147"/>
      <c r="C7558" s="68"/>
      <c r="D7558" s="293" t="str">
        <f t="shared" si="468"/>
        <v/>
      </c>
      <c r="E7558" s="91" t="str">
        <f t="shared" si="471"/>
        <v/>
      </c>
      <c r="F7558" s="295"/>
      <c r="G7558" s="88" t="str">
        <f t="shared" si="469"/>
        <v/>
      </c>
      <c r="H7558" s="88" t="str">
        <f t="shared" si="470"/>
        <v/>
      </c>
    </row>
    <row r="7559" spans="2:8" ht="11.25" customHeight="1" x14ac:dyDescent="0.2">
      <c r="B7559" s="147"/>
      <c r="C7559" s="68"/>
      <c r="D7559" s="293" t="str">
        <f t="shared" si="468"/>
        <v/>
      </c>
      <c r="E7559" s="91" t="str">
        <f t="shared" si="471"/>
        <v/>
      </c>
      <c r="F7559" s="295"/>
      <c r="G7559" s="88" t="str">
        <f t="shared" si="469"/>
        <v/>
      </c>
      <c r="H7559" s="88" t="str">
        <f t="shared" si="470"/>
        <v/>
      </c>
    </row>
    <row r="7560" spans="2:8" ht="11.25" customHeight="1" x14ac:dyDescent="0.2">
      <c r="B7560" s="147"/>
      <c r="C7560" s="68"/>
      <c r="D7560" s="293" t="str">
        <f t="shared" si="468"/>
        <v/>
      </c>
      <c r="E7560" s="91" t="str">
        <f t="shared" si="471"/>
        <v/>
      </c>
      <c r="F7560" s="295"/>
      <c r="G7560" s="88" t="str">
        <f t="shared" si="469"/>
        <v/>
      </c>
      <c r="H7560" s="88" t="str">
        <f t="shared" si="470"/>
        <v/>
      </c>
    </row>
    <row r="7561" spans="2:8" ht="11.25" customHeight="1" x14ac:dyDescent="0.2">
      <c r="B7561" s="147"/>
      <c r="C7561" s="68"/>
      <c r="D7561" s="293" t="str">
        <f t="shared" si="468"/>
        <v/>
      </c>
      <c r="E7561" s="91" t="str">
        <f t="shared" si="471"/>
        <v/>
      </c>
      <c r="F7561" s="295"/>
      <c r="G7561" s="88" t="str">
        <f t="shared" si="469"/>
        <v/>
      </c>
      <c r="H7561" s="88" t="str">
        <f t="shared" si="470"/>
        <v/>
      </c>
    </row>
    <row r="7562" spans="2:8" ht="11.25" customHeight="1" x14ac:dyDescent="0.2">
      <c r="B7562" s="147"/>
      <c r="C7562" s="68"/>
      <c r="D7562" s="293" t="str">
        <f t="shared" si="468"/>
        <v/>
      </c>
      <c r="E7562" s="91" t="str">
        <f t="shared" si="471"/>
        <v/>
      </c>
      <c r="F7562" s="295"/>
      <c r="G7562" s="88" t="str">
        <f t="shared" si="469"/>
        <v/>
      </c>
      <c r="H7562" s="88" t="str">
        <f t="shared" si="470"/>
        <v/>
      </c>
    </row>
    <row r="7563" spans="2:8" ht="11.25" customHeight="1" x14ac:dyDescent="0.2">
      <c r="B7563" s="147"/>
      <c r="C7563" s="68"/>
      <c r="D7563" s="293" t="str">
        <f t="shared" si="468"/>
        <v/>
      </c>
      <c r="E7563" s="91" t="str">
        <f t="shared" si="471"/>
        <v/>
      </c>
      <c r="F7563" s="295"/>
      <c r="G7563" s="88" t="str">
        <f t="shared" si="469"/>
        <v/>
      </c>
      <c r="H7563" s="88" t="str">
        <f t="shared" si="470"/>
        <v/>
      </c>
    </row>
    <row r="7564" spans="2:8" ht="11.25" customHeight="1" x14ac:dyDescent="0.2">
      <c r="B7564" s="147"/>
      <c r="C7564" s="68"/>
      <c r="D7564" s="293" t="str">
        <f t="shared" si="468"/>
        <v/>
      </c>
      <c r="E7564" s="91" t="str">
        <f t="shared" si="471"/>
        <v/>
      </c>
      <c r="F7564" s="295"/>
      <c r="G7564" s="88" t="str">
        <f t="shared" si="469"/>
        <v/>
      </c>
      <c r="H7564" s="88" t="str">
        <f t="shared" si="470"/>
        <v/>
      </c>
    </row>
    <row r="7565" spans="2:8" ht="11.25" customHeight="1" x14ac:dyDescent="0.2">
      <c r="B7565" s="147"/>
      <c r="C7565" s="68"/>
      <c r="D7565" s="293" t="str">
        <f t="shared" si="468"/>
        <v/>
      </c>
      <c r="E7565" s="91" t="str">
        <f t="shared" si="471"/>
        <v/>
      </c>
      <c r="F7565" s="295"/>
      <c r="G7565" s="88" t="str">
        <f t="shared" si="469"/>
        <v/>
      </c>
      <c r="H7565" s="88" t="str">
        <f t="shared" si="470"/>
        <v/>
      </c>
    </row>
    <row r="7566" spans="2:8" ht="11.25" customHeight="1" x14ac:dyDescent="0.2">
      <c r="B7566" s="147"/>
      <c r="C7566" s="68"/>
      <c r="D7566" s="293" t="str">
        <f t="shared" si="468"/>
        <v/>
      </c>
      <c r="E7566" s="91" t="str">
        <f t="shared" si="471"/>
        <v/>
      </c>
      <c r="F7566" s="295"/>
      <c r="G7566" s="88" t="str">
        <f t="shared" si="469"/>
        <v/>
      </c>
      <c r="H7566" s="88" t="str">
        <f t="shared" si="470"/>
        <v/>
      </c>
    </row>
    <row r="7567" spans="2:8" ht="11.25" customHeight="1" x14ac:dyDescent="0.2">
      <c r="B7567" s="147"/>
      <c r="C7567" s="68"/>
      <c r="D7567" s="293" t="str">
        <f t="shared" si="468"/>
        <v/>
      </c>
      <c r="E7567" s="91" t="str">
        <f t="shared" si="471"/>
        <v/>
      </c>
      <c r="F7567" s="295"/>
      <c r="G7567" s="88" t="str">
        <f t="shared" si="469"/>
        <v/>
      </c>
      <c r="H7567" s="88" t="str">
        <f t="shared" si="470"/>
        <v/>
      </c>
    </row>
    <row r="7568" spans="2:8" ht="11.25" customHeight="1" x14ac:dyDescent="0.2">
      <c r="B7568" s="147"/>
      <c r="C7568" s="68"/>
      <c r="D7568" s="293" t="str">
        <f t="shared" si="468"/>
        <v/>
      </c>
      <c r="E7568" s="91" t="str">
        <f t="shared" si="471"/>
        <v/>
      </c>
      <c r="F7568" s="295"/>
      <c r="G7568" s="88" t="str">
        <f t="shared" si="469"/>
        <v/>
      </c>
      <c r="H7568" s="88" t="str">
        <f t="shared" si="470"/>
        <v/>
      </c>
    </row>
    <row r="7569" spans="2:8" ht="11.25" customHeight="1" x14ac:dyDescent="0.2">
      <c r="B7569" s="147"/>
      <c r="C7569" s="68"/>
      <c r="D7569" s="293" t="str">
        <f t="shared" si="468"/>
        <v/>
      </c>
      <c r="E7569" s="91" t="str">
        <f t="shared" si="471"/>
        <v/>
      </c>
      <c r="F7569" s="295"/>
      <c r="G7569" s="88" t="str">
        <f t="shared" si="469"/>
        <v/>
      </c>
      <c r="H7569" s="88" t="str">
        <f t="shared" si="470"/>
        <v/>
      </c>
    </row>
    <row r="7570" spans="2:8" ht="11.25" customHeight="1" x14ac:dyDescent="0.2">
      <c r="B7570" s="147"/>
      <c r="C7570" s="68"/>
      <c r="D7570" s="293" t="str">
        <f t="shared" si="468"/>
        <v/>
      </c>
      <c r="E7570" s="91" t="str">
        <f t="shared" si="471"/>
        <v/>
      </c>
      <c r="F7570" s="295"/>
      <c r="G7570" s="88" t="str">
        <f t="shared" si="469"/>
        <v/>
      </c>
      <c r="H7570" s="88" t="str">
        <f t="shared" si="470"/>
        <v/>
      </c>
    </row>
    <row r="7571" spans="2:8" ht="11.25" customHeight="1" x14ac:dyDescent="0.2">
      <c r="B7571" s="147"/>
      <c r="C7571" s="68"/>
      <c r="D7571" s="293" t="str">
        <f t="shared" si="468"/>
        <v/>
      </c>
      <c r="E7571" s="91" t="str">
        <f t="shared" si="471"/>
        <v/>
      </c>
      <c r="F7571" s="295"/>
      <c r="G7571" s="88" t="str">
        <f t="shared" si="469"/>
        <v/>
      </c>
      <c r="H7571" s="88" t="str">
        <f t="shared" si="470"/>
        <v/>
      </c>
    </row>
    <row r="7572" spans="2:8" ht="11.25" customHeight="1" x14ac:dyDescent="0.2">
      <c r="B7572" s="147"/>
      <c r="C7572" s="68"/>
      <c r="D7572" s="293" t="str">
        <f t="shared" si="468"/>
        <v/>
      </c>
      <c r="E7572" s="91" t="str">
        <f t="shared" si="471"/>
        <v/>
      </c>
      <c r="F7572" s="295"/>
      <c r="G7572" s="88" t="str">
        <f t="shared" si="469"/>
        <v/>
      </c>
      <c r="H7572" s="88" t="str">
        <f t="shared" si="470"/>
        <v/>
      </c>
    </row>
    <row r="7573" spans="2:8" ht="11.25" customHeight="1" x14ac:dyDescent="0.2">
      <c r="B7573" s="147"/>
      <c r="C7573" s="68"/>
      <c r="D7573" s="293" t="str">
        <f t="shared" si="468"/>
        <v/>
      </c>
      <c r="E7573" s="91" t="str">
        <f t="shared" si="471"/>
        <v/>
      </c>
      <c r="F7573" s="295"/>
      <c r="G7573" s="88" t="str">
        <f t="shared" si="469"/>
        <v/>
      </c>
      <c r="H7573" s="88" t="str">
        <f t="shared" si="470"/>
        <v/>
      </c>
    </row>
    <row r="7574" spans="2:8" ht="11.25" customHeight="1" x14ac:dyDescent="0.2">
      <c r="B7574" s="147"/>
      <c r="C7574" s="68"/>
      <c r="D7574" s="293" t="str">
        <f t="shared" si="468"/>
        <v/>
      </c>
      <c r="E7574" s="91" t="str">
        <f t="shared" si="471"/>
        <v/>
      </c>
      <c r="F7574" s="295"/>
      <c r="G7574" s="88" t="str">
        <f t="shared" si="469"/>
        <v/>
      </c>
      <c r="H7574" s="88" t="str">
        <f t="shared" si="470"/>
        <v/>
      </c>
    </row>
    <row r="7575" spans="2:8" ht="11.25" customHeight="1" x14ac:dyDescent="0.2">
      <c r="B7575" s="147"/>
      <c r="C7575" s="68"/>
      <c r="D7575" s="293" t="str">
        <f t="shared" si="468"/>
        <v/>
      </c>
      <c r="E7575" s="91" t="str">
        <f t="shared" si="471"/>
        <v/>
      </c>
      <c r="F7575" s="295"/>
      <c r="G7575" s="88" t="str">
        <f t="shared" si="469"/>
        <v/>
      </c>
      <c r="H7575" s="88" t="str">
        <f t="shared" si="470"/>
        <v/>
      </c>
    </row>
    <row r="7576" spans="2:8" ht="11.25" customHeight="1" x14ac:dyDescent="0.2">
      <c r="B7576" s="147"/>
      <c r="C7576" s="68"/>
      <c r="D7576" s="293" t="str">
        <f t="shared" ref="D7576:D7639" si="472">IF($B7576="","","SP_LASTSALEPRICE")</f>
        <v/>
      </c>
      <c r="E7576" s="91" t="str">
        <f t="shared" si="471"/>
        <v/>
      </c>
      <c r="F7576" s="295"/>
      <c r="G7576" s="88" t="str">
        <f t="shared" ref="G7576:G7639" si="473">IF(OR($C7576="",$C7577=""),"",IFERROR((C7576/C7577-1)*100,0))</f>
        <v/>
      </c>
      <c r="H7576" s="88" t="str">
        <f t="shared" ref="H7576:H7639" si="474">IF(OR($F7576="",$F7577=""),"",IFERROR((F7576/F7577-1)*100,0))</f>
        <v/>
      </c>
    </row>
    <row r="7577" spans="2:8" ht="11.25" customHeight="1" x14ac:dyDescent="0.2">
      <c r="B7577" s="147"/>
      <c r="C7577" s="68"/>
      <c r="D7577" s="293" t="str">
        <f t="shared" si="472"/>
        <v/>
      </c>
      <c r="E7577" s="91" t="str">
        <f t="shared" ref="E7577:E7640" si="475">IF($B7577="","",IF(WEEKDAY($B7577,11)=6,$B7577-1,IF(WEEKDAY($B7577,11)=7,$B7577-2,$B7577)))</f>
        <v/>
      </c>
      <c r="F7577" s="295"/>
      <c r="G7577" s="88" t="str">
        <f t="shared" si="473"/>
        <v/>
      </c>
      <c r="H7577" s="88" t="str">
        <f t="shared" si="474"/>
        <v/>
      </c>
    </row>
    <row r="7578" spans="2:8" ht="11.25" customHeight="1" x14ac:dyDescent="0.2">
      <c r="B7578" s="147"/>
      <c r="C7578" s="68"/>
      <c r="D7578" s="293" t="str">
        <f t="shared" si="472"/>
        <v/>
      </c>
      <c r="E7578" s="91" t="str">
        <f t="shared" si="475"/>
        <v/>
      </c>
      <c r="F7578" s="295"/>
      <c r="G7578" s="88" t="str">
        <f t="shared" si="473"/>
        <v/>
      </c>
      <c r="H7578" s="88" t="str">
        <f t="shared" si="474"/>
        <v/>
      </c>
    </row>
    <row r="7579" spans="2:8" ht="11.25" customHeight="1" x14ac:dyDescent="0.2">
      <c r="B7579" s="147"/>
      <c r="C7579" s="68"/>
      <c r="D7579" s="293" t="str">
        <f t="shared" si="472"/>
        <v/>
      </c>
      <c r="E7579" s="91" t="str">
        <f t="shared" si="475"/>
        <v/>
      </c>
      <c r="F7579" s="295"/>
      <c r="G7579" s="88" t="str">
        <f t="shared" si="473"/>
        <v/>
      </c>
      <c r="H7579" s="88" t="str">
        <f t="shared" si="474"/>
        <v/>
      </c>
    </row>
    <row r="7580" spans="2:8" ht="11.25" customHeight="1" x14ac:dyDescent="0.2">
      <c r="B7580" s="147"/>
      <c r="C7580" s="68"/>
      <c r="D7580" s="293" t="str">
        <f t="shared" si="472"/>
        <v/>
      </c>
      <c r="E7580" s="91" t="str">
        <f t="shared" si="475"/>
        <v/>
      </c>
      <c r="F7580" s="295"/>
      <c r="G7580" s="88" t="str">
        <f t="shared" si="473"/>
        <v/>
      </c>
      <c r="H7580" s="88" t="str">
        <f t="shared" si="474"/>
        <v/>
      </c>
    </row>
    <row r="7581" spans="2:8" ht="11.25" customHeight="1" x14ac:dyDescent="0.2">
      <c r="B7581" s="147"/>
      <c r="C7581" s="68"/>
      <c r="D7581" s="293" t="str">
        <f t="shared" si="472"/>
        <v/>
      </c>
      <c r="E7581" s="91" t="str">
        <f t="shared" si="475"/>
        <v/>
      </c>
      <c r="F7581" s="295"/>
      <c r="G7581" s="88" t="str">
        <f t="shared" si="473"/>
        <v/>
      </c>
      <c r="H7581" s="88" t="str">
        <f t="shared" si="474"/>
        <v/>
      </c>
    </row>
    <row r="7582" spans="2:8" ht="11.25" customHeight="1" x14ac:dyDescent="0.2">
      <c r="B7582" s="147"/>
      <c r="C7582" s="68"/>
      <c r="D7582" s="293" t="str">
        <f t="shared" si="472"/>
        <v/>
      </c>
      <c r="E7582" s="91" t="str">
        <f t="shared" si="475"/>
        <v/>
      </c>
      <c r="F7582" s="295"/>
      <c r="G7582" s="88" t="str">
        <f t="shared" si="473"/>
        <v/>
      </c>
      <c r="H7582" s="88" t="str">
        <f t="shared" si="474"/>
        <v/>
      </c>
    </row>
    <row r="7583" spans="2:8" ht="11.25" customHeight="1" x14ac:dyDescent="0.2">
      <c r="B7583" s="147"/>
      <c r="C7583" s="68"/>
      <c r="D7583" s="293" t="str">
        <f t="shared" si="472"/>
        <v/>
      </c>
      <c r="E7583" s="91" t="str">
        <f t="shared" si="475"/>
        <v/>
      </c>
      <c r="F7583" s="295"/>
      <c r="G7583" s="88" t="str">
        <f t="shared" si="473"/>
        <v/>
      </c>
      <c r="H7583" s="88" t="str">
        <f t="shared" si="474"/>
        <v/>
      </c>
    </row>
    <row r="7584" spans="2:8" ht="11.25" customHeight="1" x14ac:dyDescent="0.2">
      <c r="B7584" s="147"/>
      <c r="C7584" s="68"/>
      <c r="D7584" s="293" t="str">
        <f t="shared" si="472"/>
        <v/>
      </c>
      <c r="E7584" s="91" t="str">
        <f t="shared" si="475"/>
        <v/>
      </c>
      <c r="F7584" s="295"/>
      <c r="G7584" s="88" t="str">
        <f t="shared" si="473"/>
        <v/>
      </c>
      <c r="H7584" s="88" t="str">
        <f t="shared" si="474"/>
        <v/>
      </c>
    </row>
    <row r="7585" spans="2:8" ht="11.25" customHeight="1" x14ac:dyDescent="0.2">
      <c r="B7585" s="147"/>
      <c r="C7585" s="68"/>
      <c r="D7585" s="293" t="str">
        <f t="shared" si="472"/>
        <v/>
      </c>
      <c r="E7585" s="91" t="str">
        <f t="shared" si="475"/>
        <v/>
      </c>
      <c r="F7585" s="295"/>
      <c r="G7585" s="88" t="str">
        <f t="shared" si="473"/>
        <v/>
      </c>
      <c r="H7585" s="88" t="str">
        <f t="shared" si="474"/>
        <v/>
      </c>
    </row>
    <row r="7586" spans="2:8" ht="11.25" customHeight="1" x14ac:dyDescent="0.2">
      <c r="B7586" s="147"/>
      <c r="C7586" s="68"/>
      <c r="D7586" s="293" t="str">
        <f t="shared" si="472"/>
        <v/>
      </c>
      <c r="E7586" s="91" t="str">
        <f t="shared" si="475"/>
        <v/>
      </c>
      <c r="F7586" s="295"/>
      <c r="G7586" s="88" t="str">
        <f t="shared" si="473"/>
        <v/>
      </c>
      <c r="H7586" s="88" t="str">
        <f t="shared" si="474"/>
        <v/>
      </c>
    </row>
    <row r="7587" spans="2:8" ht="11.25" customHeight="1" x14ac:dyDescent="0.2">
      <c r="B7587" s="147"/>
      <c r="C7587" s="68"/>
      <c r="D7587" s="293" t="str">
        <f t="shared" si="472"/>
        <v/>
      </c>
      <c r="E7587" s="91" t="str">
        <f t="shared" si="475"/>
        <v/>
      </c>
      <c r="F7587" s="295"/>
      <c r="G7587" s="88" t="str">
        <f t="shared" si="473"/>
        <v/>
      </c>
      <c r="H7587" s="88" t="str">
        <f t="shared" si="474"/>
        <v/>
      </c>
    </row>
    <row r="7588" spans="2:8" ht="11.25" customHeight="1" x14ac:dyDescent="0.2">
      <c r="B7588" s="147"/>
      <c r="C7588" s="68"/>
      <c r="D7588" s="293" t="str">
        <f t="shared" si="472"/>
        <v/>
      </c>
      <c r="E7588" s="91" t="str">
        <f t="shared" si="475"/>
        <v/>
      </c>
      <c r="F7588" s="295"/>
      <c r="G7588" s="88" t="str">
        <f t="shared" si="473"/>
        <v/>
      </c>
      <c r="H7588" s="88" t="str">
        <f t="shared" si="474"/>
        <v/>
      </c>
    </row>
    <row r="7589" spans="2:8" ht="11.25" customHeight="1" x14ac:dyDescent="0.2">
      <c r="B7589" s="147"/>
      <c r="C7589" s="68"/>
      <c r="D7589" s="293" t="str">
        <f t="shared" si="472"/>
        <v/>
      </c>
      <c r="E7589" s="91" t="str">
        <f t="shared" si="475"/>
        <v/>
      </c>
      <c r="F7589" s="295"/>
      <c r="G7589" s="88" t="str">
        <f t="shared" si="473"/>
        <v/>
      </c>
      <c r="H7589" s="88" t="str">
        <f t="shared" si="474"/>
        <v/>
      </c>
    </row>
    <row r="7590" spans="2:8" ht="11.25" customHeight="1" x14ac:dyDescent="0.2">
      <c r="B7590" s="147"/>
      <c r="C7590" s="68"/>
      <c r="D7590" s="293" t="str">
        <f t="shared" si="472"/>
        <v/>
      </c>
      <c r="E7590" s="91" t="str">
        <f t="shared" si="475"/>
        <v/>
      </c>
      <c r="F7590" s="295"/>
      <c r="G7590" s="88" t="str">
        <f t="shared" si="473"/>
        <v/>
      </c>
      <c r="H7590" s="88" t="str">
        <f t="shared" si="474"/>
        <v/>
      </c>
    </row>
    <row r="7591" spans="2:8" ht="11.25" customHeight="1" x14ac:dyDescent="0.2">
      <c r="B7591" s="147"/>
      <c r="C7591" s="68"/>
      <c r="D7591" s="293" t="str">
        <f t="shared" si="472"/>
        <v/>
      </c>
      <c r="E7591" s="91" t="str">
        <f t="shared" si="475"/>
        <v/>
      </c>
      <c r="F7591" s="295"/>
      <c r="G7591" s="88" t="str">
        <f t="shared" si="473"/>
        <v/>
      </c>
      <c r="H7591" s="88" t="str">
        <f t="shared" si="474"/>
        <v/>
      </c>
    </row>
    <row r="7592" spans="2:8" ht="11.25" customHeight="1" x14ac:dyDescent="0.2">
      <c r="B7592" s="147"/>
      <c r="C7592" s="68"/>
      <c r="D7592" s="293" t="str">
        <f t="shared" si="472"/>
        <v/>
      </c>
      <c r="E7592" s="91" t="str">
        <f t="shared" si="475"/>
        <v/>
      </c>
      <c r="F7592" s="295"/>
      <c r="G7592" s="88" t="str">
        <f t="shared" si="473"/>
        <v/>
      </c>
      <c r="H7592" s="88" t="str">
        <f t="shared" si="474"/>
        <v/>
      </c>
    </row>
    <row r="7593" spans="2:8" ht="11.25" customHeight="1" x14ac:dyDescent="0.2">
      <c r="B7593" s="147"/>
      <c r="C7593" s="68"/>
      <c r="D7593" s="293" t="str">
        <f t="shared" si="472"/>
        <v/>
      </c>
      <c r="E7593" s="91" t="str">
        <f t="shared" si="475"/>
        <v/>
      </c>
      <c r="F7593" s="295"/>
      <c r="G7593" s="88" t="str">
        <f t="shared" si="473"/>
        <v/>
      </c>
      <c r="H7593" s="88" t="str">
        <f t="shared" si="474"/>
        <v/>
      </c>
    </row>
    <row r="7594" spans="2:8" ht="11.25" customHeight="1" x14ac:dyDescent="0.2">
      <c r="B7594" s="147"/>
      <c r="C7594" s="68"/>
      <c r="D7594" s="293" t="str">
        <f t="shared" si="472"/>
        <v/>
      </c>
      <c r="E7594" s="91" t="str">
        <f t="shared" si="475"/>
        <v/>
      </c>
      <c r="F7594" s="295"/>
      <c r="G7594" s="88" t="str">
        <f t="shared" si="473"/>
        <v/>
      </c>
      <c r="H7594" s="88" t="str">
        <f t="shared" si="474"/>
        <v/>
      </c>
    </row>
    <row r="7595" spans="2:8" ht="11.25" customHeight="1" x14ac:dyDescent="0.2">
      <c r="B7595" s="147"/>
      <c r="C7595" s="68"/>
      <c r="D7595" s="293" t="str">
        <f t="shared" si="472"/>
        <v/>
      </c>
      <c r="E7595" s="91" t="str">
        <f t="shared" si="475"/>
        <v/>
      </c>
      <c r="F7595" s="295"/>
      <c r="G7595" s="88" t="str">
        <f t="shared" si="473"/>
        <v/>
      </c>
      <c r="H7595" s="88" t="str">
        <f t="shared" si="474"/>
        <v/>
      </c>
    </row>
    <row r="7596" spans="2:8" ht="11.25" customHeight="1" x14ac:dyDescent="0.2">
      <c r="B7596" s="147"/>
      <c r="C7596" s="68"/>
      <c r="D7596" s="293" t="str">
        <f t="shared" si="472"/>
        <v/>
      </c>
      <c r="E7596" s="91" t="str">
        <f t="shared" si="475"/>
        <v/>
      </c>
      <c r="F7596" s="295"/>
      <c r="G7596" s="88" t="str">
        <f t="shared" si="473"/>
        <v/>
      </c>
      <c r="H7596" s="88" t="str">
        <f t="shared" si="474"/>
        <v/>
      </c>
    </row>
    <row r="7597" spans="2:8" ht="11.25" customHeight="1" x14ac:dyDescent="0.2">
      <c r="B7597" s="147"/>
      <c r="C7597" s="68"/>
      <c r="D7597" s="293" t="str">
        <f t="shared" si="472"/>
        <v/>
      </c>
      <c r="E7597" s="91" t="str">
        <f t="shared" si="475"/>
        <v/>
      </c>
      <c r="F7597" s="295"/>
      <c r="G7597" s="88" t="str">
        <f t="shared" si="473"/>
        <v/>
      </c>
      <c r="H7597" s="88" t="str">
        <f t="shared" si="474"/>
        <v/>
      </c>
    </row>
    <row r="7598" spans="2:8" ht="11.25" customHeight="1" x14ac:dyDescent="0.2">
      <c r="B7598" s="147"/>
      <c r="C7598" s="68"/>
      <c r="D7598" s="293" t="str">
        <f t="shared" si="472"/>
        <v/>
      </c>
      <c r="E7598" s="91" t="str">
        <f t="shared" si="475"/>
        <v/>
      </c>
      <c r="F7598" s="295"/>
      <c r="G7598" s="88" t="str">
        <f t="shared" si="473"/>
        <v/>
      </c>
      <c r="H7598" s="88" t="str">
        <f t="shared" si="474"/>
        <v/>
      </c>
    </row>
    <row r="7599" spans="2:8" ht="11.25" customHeight="1" x14ac:dyDescent="0.2">
      <c r="B7599" s="147"/>
      <c r="C7599" s="68"/>
      <c r="D7599" s="293" t="str">
        <f t="shared" si="472"/>
        <v/>
      </c>
      <c r="E7599" s="91" t="str">
        <f t="shared" si="475"/>
        <v/>
      </c>
      <c r="F7599" s="295"/>
      <c r="G7599" s="88" t="str">
        <f t="shared" si="473"/>
        <v/>
      </c>
      <c r="H7599" s="88" t="str">
        <f t="shared" si="474"/>
        <v/>
      </c>
    </row>
    <row r="7600" spans="2:8" ht="11.25" customHeight="1" x14ac:dyDescent="0.2">
      <c r="B7600" s="147"/>
      <c r="C7600" s="68"/>
      <c r="D7600" s="293" t="str">
        <f t="shared" si="472"/>
        <v/>
      </c>
      <c r="E7600" s="91" t="str">
        <f t="shared" si="475"/>
        <v/>
      </c>
      <c r="F7600" s="295"/>
      <c r="G7600" s="88" t="str">
        <f t="shared" si="473"/>
        <v/>
      </c>
      <c r="H7600" s="88" t="str">
        <f t="shared" si="474"/>
        <v/>
      </c>
    </row>
    <row r="7601" spans="2:8" ht="11.25" customHeight="1" x14ac:dyDescent="0.2">
      <c r="B7601" s="147"/>
      <c r="C7601" s="68"/>
      <c r="D7601" s="293" t="str">
        <f t="shared" si="472"/>
        <v/>
      </c>
      <c r="E7601" s="91" t="str">
        <f t="shared" si="475"/>
        <v/>
      </c>
      <c r="F7601" s="295"/>
      <c r="G7601" s="88" t="str">
        <f t="shared" si="473"/>
        <v/>
      </c>
      <c r="H7601" s="88" t="str">
        <f t="shared" si="474"/>
        <v/>
      </c>
    </row>
    <row r="7602" spans="2:8" ht="11.25" customHeight="1" x14ac:dyDescent="0.2">
      <c r="B7602" s="147"/>
      <c r="C7602" s="68"/>
      <c r="D7602" s="293" t="str">
        <f t="shared" si="472"/>
        <v/>
      </c>
      <c r="E7602" s="91" t="str">
        <f t="shared" si="475"/>
        <v/>
      </c>
      <c r="F7602" s="295"/>
      <c r="G7602" s="88" t="str">
        <f t="shared" si="473"/>
        <v/>
      </c>
      <c r="H7602" s="88" t="str">
        <f t="shared" si="474"/>
        <v/>
      </c>
    </row>
    <row r="7603" spans="2:8" ht="11.25" customHeight="1" x14ac:dyDescent="0.2">
      <c r="B7603" s="147"/>
      <c r="C7603" s="68"/>
      <c r="D7603" s="293" t="str">
        <f t="shared" si="472"/>
        <v/>
      </c>
      <c r="E7603" s="91" t="str">
        <f t="shared" si="475"/>
        <v/>
      </c>
      <c r="F7603" s="295"/>
      <c r="G7603" s="88" t="str">
        <f t="shared" si="473"/>
        <v/>
      </c>
      <c r="H7603" s="88" t="str">
        <f t="shared" si="474"/>
        <v/>
      </c>
    </row>
    <row r="7604" spans="2:8" ht="11.25" customHeight="1" x14ac:dyDescent="0.2">
      <c r="B7604" s="147"/>
      <c r="C7604" s="68"/>
      <c r="D7604" s="293" t="str">
        <f t="shared" si="472"/>
        <v/>
      </c>
      <c r="E7604" s="91" t="str">
        <f t="shared" si="475"/>
        <v/>
      </c>
      <c r="F7604" s="295"/>
      <c r="G7604" s="88" t="str">
        <f t="shared" si="473"/>
        <v/>
      </c>
      <c r="H7604" s="88" t="str">
        <f t="shared" si="474"/>
        <v/>
      </c>
    </row>
    <row r="7605" spans="2:8" ht="11.25" customHeight="1" x14ac:dyDescent="0.2">
      <c r="B7605" s="147"/>
      <c r="C7605" s="68"/>
      <c r="D7605" s="293" t="str">
        <f t="shared" si="472"/>
        <v/>
      </c>
      <c r="E7605" s="91" t="str">
        <f t="shared" si="475"/>
        <v/>
      </c>
      <c r="F7605" s="295"/>
      <c r="G7605" s="88" t="str">
        <f t="shared" si="473"/>
        <v/>
      </c>
      <c r="H7605" s="88" t="str">
        <f t="shared" si="474"/>
        <v/>
      </c>
    </row>
    <row r="7606" spans="2:8" ht="11.25" customHeight="1" x14ac:dyDescent="0.2">
      <c r="B7606" s="147"/>
      <c r="C7606" s="68"/>
      <c r="D7606" s="293" t="str">
        <f t="shared" si="472"/>
        <v/>
      </c>
      <c r="E7606" s="91" t="str">
        <f t="shared" si="475"/>
        <v/>
      </c>
      <c r="F7606" s="295"/>
      <c r="G7606" s="88" t="str">
        <f t="shared" si="473"/>
        <v/>
      </c>
      <c r="H7606" s="88" t="str">
        <f t="shared" si="474"/>
        <v/>
      </c>
    </row>
    <row r="7607" spans="2:8" ht="11.25" customHeight="1" x14ac:dyDescent="0.2">
      <c r="B7607" s="147"/>
      <c r="C7607" s="68"/>
      <c r="D7607" s="293" t="str">
        <f t="shared" si="472"/>
        <v/>
      </c>
      <c r="E7607" s="91" t="str">
        <f t="shared" si="475"/>
        <v/>
      </c>
      <c r="F7607" s="295"/>
      <c r="G7607" s="88" t="str">
        <f t="shared" si="473"/>
        <v/>
      </c>
      <c r="H7607" s="88" t="str">
        <f t="shared" si="474"/>
        <v/>
      </c>
    </row>
    <row r="7608" spans="2:8" ht="11.25" customHeight="1" x14ac:dyDescent="0.2">
      <c r="B7608" s="147"/>
      <c r="C7608" s="68"/>
      <c r="D7608" s="293" t="str">
        <f t="shared" si="472"/>
        <v/>
      </c>
      <c r="E7608" s="91" t="str">
        <f t="shared" si="475"/>
        <v/>
      </c>
      <c r="F7608" s="295"/>
      <c r="G7608" s="88" t="str">
        <f t="shared" si="473"/>
        <v/>
      </c>
      <c r="H7608" s="88" t="str">
        <f t="shared" si="474"/>
        <v/>
      </c>
    </row>
    <row r="7609" spans="2:8" ht="11.25" customHeight="1" x14ac:dyDescent="0.2">
      <c r="B7609" s="147"/>
      <c r="C7609" s="68"/>
      <c r="D7609" s="293" t="str">
        <f t="shared" si="472"/>
        <v/>
      </c>
      <c r="E7609" s="91" t="str">
        <f t="shared" si="475"/>
        <v/>
      </c>
      <c r="F7609" s="295"/>
      <c r="G7609" s="88" t="str">
        <f t="shared" si="473"/>
        <v/>
      </c>
      <c r="H7609" s="88" t="str">
        <f t="shared" si="474"/>
        <v/>
      </c>
    </row>
    <row r="7610" spans="2:8" ht="11.25" customHeight="1" x14ac:dyDescent="0.2">
      <c r="B7610" s="147"/>
      <c r="C7610" s="68"/>
      <c r="D7610" s="293" t="str">
        <f t="shared" si="472"/>
        <v/>
      </c>
      <c r="E7610" s="91" t="str">
        <f t="shared" si="475"/>
        <v/>
      </c>
      <c r="F7610" s="295"/>
      <c r="G7610" s="88" t="str">
        <f t="shared" si="473"/>
        <v/>
      </c>
      <c r="H7610" s="88" t="str">
        <f t="shared" si="474"/>
        <v/>
      </c>
    </row>
    <row r="7611" spans="2:8" ht="11.25" customHeight="1" x14ac:dyDescent="0.2">
      <c r="B7611" s="147"/>
      <c r="C7611" s="68"/>
      <c r="D7611" s="293" t="str">
        <f t="shared" si="472"/>
        <v/>
      </c>
      <c r="E7611" s="91" t="str">
        <f t="shared" si="475"/>
        <v/>
      </c>
      <c r="F7611" s="295"/>
      <c r="G7611" s="88" t="str">
        <f t="shared" si="473"/>
        <v/>
      </c>
      <c r="H7611" s="88" t="str">
        <f t="shared" si="474"/>
        <v/>
      </c>
    </row>
    <row r="7612" spans="2:8" ht="11.25" customHeight="1" x14ac:dyDescent="0.2">
      <c r="B7612" s="147"/>
      <c r="C7612" s="68"/>
      <c r="D7612" s="293" t="str">
        <f t="shared" si="472"/>
        <v/>
      </c>
      <c r="E7612" s="91" t="str">
        <f t="shared" si="475"/>
        <v/>
      </c>
      <c r="F7612" s="295"/>
      <c r="G7612" s="88" t="str">
        <f t="shared" si="473"/>
        <v/>
      </c>
      <c r="H7612" s="88" t="str">
        <f t="shared" si="474"/>
        <v/>
      </c>
    </row>
    <row r="7613" spans="2:8" ht="11.25" customHeight="1" x14ac:dyDescent="0.2">
      <c r="B7613" s="147"/>
      <c r="C7613" s="68"/>
      <c r="D7613" s="293" t="str">
        <f t="shared" si="472"/>
        <v/>
      </c>
      <c r="E7613" s="91" t="str">
        <f t="shared" si="475"/>
        <v/>
      </c>
      <c r="F7613" s="295"/>
      <c r="G7613" s="88" t="str">
        <f t="shared" si="473"/>
        <v/>
      </c>
      <c r="H7613" s="88" t="str">
        <f t="shared" si="474"/>
        <v/>
      </c>
    </row>
    <row r="7614" spans="2:8" ht="11.25" customHeight="1" x14ac:dyDescent="0.2">
      <c r="B7614" s="147"/>
      <c r="C7614" s="68"/>
      <c r="D7614" s="293" t="str">
        <f t="shared" si="472"/>
        <v/>
      </c>
      <c r="E7614" s="91" t="str">
        <f t="shared" si="475"/>
        <v/>
      </c>
      <c r="F7614" s="295"/>
      <c r="G7614" s="88" t="str">
        <f t="shared" si="473"/>
        <v/>
      </c>
      <c r="H7614" s="88" t="str">
        <f t="shared" si="474"/>
        <v/>
      </c>
    </row>
    <row r="7615" spans="2:8" ht="11.25" customHeight="1" x14ac:dyDescent="0.2">
      <c r="B7615" s="147"/>
      <c r="C7615" s="68"/>
      <c r="D7615" s="293" t="str">
        <f t="shared" si="472"/>
        <v/>
      </c>
      <c r="E7615" s="91" t="str">
        <f t="shared" si="475"/>
        <v/>
      </c>
      <c r="F7615" s="295"/>
      <c r="G7615" s="88" t="str">
        <f t="shared" si="473"/>
        <v/>
      </c>
      <c r="H7615" s="88" t="str">
        <f t="shared" si="474"/>
        <v/>
      </c>
    </row>
    <row r="7616" spans="2:8" ht="11.25" customHeight="1" x14ac:dyDescent="0.2">
      <c r="B7616" s="147"/>
      <c r="C7616" s="68"/>
      <c r="D7616" s="293" t="str">
        <f t="shared" si="472"/>
        <v/>
      </c>
      <c r="E7616" s="91" t="str">
        <f t="shared" si="475"/>
        <v/>
      </c>
      <c r="F7616" s="295"/>
      <c r="G7616" s="88" t="str">
        <f t="shared" si="473"/>
        <v/>
      </c>
      <c r="H7616" s="88" t="str">
        <f t="shared" si="474"/>
        <v/>
      </c>
    </row>
    <row r="7617" spans="2:8" ht="11.25" customHeight="1" x14ac:dyDescent="0.2">
      <c r="B7617" s="147"/>
      <c r="C7617" s="68"/>
      <c r="D7617" s="293" t="str">
        <f t="shared" si="472"/>
        <v/>
      </c>
      <c r="E7617" s="91" t="str">
        <f t="shared" si="475"/>
        <v/>
      </c>
      <c r="F7617" s="295"/>
      <c r="G7617" s="88" t="str">
        <f t="shared" si="473"/>
        <v/>
      </c>
      <c r="H7617" s="88" t="str">
        <f t="shared" si="474"/>
        <v/>
      </c>
    </row>
    <row r="7618" spans="2:8" ht="11.25" customHeight="1" x14ac:dyDescent="0.2">
      <c r="B7618" s="147"/>
      <c r="C7618" s="68"/>
      <c r="D7618" s="293" t="str">
        <f t="shared" si="472"/>
        <v/>
      </c>
      <c r="E7618" s="91" t="str">
        <f t="shared" si="475"/>
        <v/>
      </c>
      <c r="F7618" s="295"/>
      <c r="G7618" s="88" t="str">
        <f t="shared" si="473"/>
        <v/>
      </c>
      <c r="H7618" s="88" t="str">
        <f t="shared" si="474"/>
        <v/>
      </c>
    </row>
    <row r="7619" spans="2:8" ht="11.25" customHeight="1" x14ac:dyDescent="0.2">
      <c r="B7619" s="147"/>
      <c r="C7619" s="68"/>
      <c r="D7619" s="293" t="str">
        <f t="shared" si="472"/>
        <v/>
      </c>
      <c r="E7619" s="91" t="str">
        <f t="shared" si="475"/>
        <v/>
      </c>
      <c r="F7619" s="295"/>
      <c r="G7619" s="88" t="str">
        <f t="shared" si="473"/>
        <v/>
      </c>
      <c r="H7619" s="88" t="str">
        <f t="shared" si="474"/>
        <v/>
      </c>
    </row>
    <row r="7620" spans="2:8" ht="11.25" customHeight="1" x14ac:dyDescent="0.2">
      <c r="B7620" s="147"/>
      <c r="C7620" s="68"/>
      <c r="D7620" s="293" t="str">
        <f t="shared" si="472"/>
        <v/>
      </c>
      <c r="E7620" s="91" t="str">
        <f t="shared" si="475"/>
        <v/>
      </c>
      <c r="F7620" s="295"/>
      <c r="G7620" s="88" t="str">
        <f t="shared" si="473"/>
        <v/>
      </c>
      <c r="H7620" s="88" t="str">
        <f t="shared" si="474"/>
        <v/>
      </c>
    </row>
    <row r="7621" spans="2:8" ht="11.25" customHeight="1" x14ac:dyDescent="0.2">
      <c r="B7621" s="147"/>
      <c r="C7621" s="68"/>
      <c r="D7621" s="293" t="str">
        <f t="shared" si="472"/>
        <v/>
      </c>
      <c r="E7621" s="91" t="str">
        <f t="shared" si="475"/>
        <v/>
      </c>
      <c r="F7621" s="295"/>
      <c r="G7621" s="88" t="str">
        <f t="shared" si="473"/>
        <v/>
      </c>
      <c r="H7621" s="88" t="str">
        <f t="shared" si="474"/>
        <v/>
      </c>
    </row>
    <row r="7622" spans="2:8" ht="11.25" customHeight="1" x14ac:dyDescent="0.2">
      <c r="B7622" s="147"/>
      <c r="C7622" s="68"/>
      <c r="D7622" s="293" t="str">
        <f t="shared" si="472"/>
        <v/>
      </c>
      <c r="E7622" s="91" t="str">
        <f t="shared" si="475"/>
        <v/>
      </c>
      <c r="F7622" s="295"/>
      <c r="G7622" s="88" t="str">
        <f t="shared" si="473"/>
        <v/>
      </c>
      <c r="H7622" s="88" t="str">
        <f t="shared" si="474"/>
        <v/>
      </c>
    </row>
    <row r="7623" spans="2:8" ht="11.25" customHeight="1" x14ac:dyDescent="0.2">
      <c r="B7623" s="147"/>
      <c r="C7623" s="68"/>
      <c r="D7623" s="293" t="str">
        <f t="shared" si="472"/>
        <v/>
      </c>
      <c r="E7623" s="91" t="str">
        <f t="shared" si="475"/>
        <v/>
      </c>
      <c r="F7623" s="295"/>
      <c r="G7623" s="88" t="str">
        <f t="shared" si="473"/>
        <v/>
      </c>
      <c r="H7623" s="88" t="str">
        <f t="shared" si="474"/>
        <v/>
      </c>
    </row>
    <row r="7624" spans="2:8" ht="11.25" customHeight="1" x14ac:dyDescent="0.2">
      <c r="B7624" s="147"/>
      <c r="C7624" s="68"/>
      <c r="D7624" s="293" t="str">
        <f t="shared" si="472"/>
        <v/>
      </c>
      <c r="E7624" s="91" t="str">
        <f t="shared" si="475"/>
        <v/>
      </c>
      <c r="F7624" s="295"/>
      <c r="G7624" s="88" t="str">
        <f t="shared" si="473"/>
        <v/>
      </c>
      <c r="H7624" s="88" t="str">
        <f t="shared" si="474"/>
        <v/>
      </c>
    </row>
    <row r="7625" spans="2:8" ht="11.25" customHeight="1" x14ac:dyDescent="0.2">
      <c r="B7625" s="147"/>
      <c r="C7625" s="68"/>
      <c r="D7625" s="293" t="str">
        <f t="shared" si="472"/>
        <v/>
      </c>
      <c r="E7625" s="91" t="str">
        <f t="shared" si="475"/>
        <v/>
      </c>
      <c r="F7625" s="295"/>
      <c r="G7625" s="88" t="str">
        <f t="shared" si="473"/>
        <v/>
      </c>
      <c r="H7625" s="88" t="str">
        <f t="shared" si="474"/>
        <v/>
      </c>
    </row>
    <row r="7626" spans="2:8" ht="11.25" customHeight="1" x14ac:dyDescent="0.2">
      <c r="B7626" s="147"/>
      <c r="C7626" s="68"/>
      <c r="D7626" s="293" t="str">
        <f t="shared" si="472"/>
        <v/>
      </c>
      <c r="E7626" s="91" t="str">
        <f t="shared" si="475"/>
        <v/>
      </c>
      <c r="F7626" s="295"/>
      <c r="G7626" s="88" t="str">
        <f t="shared" si="473"/>
        <v/>
      </c>
      <c r="H7626" s="88" t="str">
        <f t="shared" si="474"/>
        <v/>
      </c>
    </row>
    <row r="7627" spans="2:8" ht="11.25" customHeight="1" x14ac:dyDescent="0.2">
      <c r="B7627" s="147"/>
      <c r="C7627" s="68"/>
      <c r="D7627" s="293" t="str">
        <f t="shared" si="472"/>
        <v/>
      </c>
      <c r="E7627" s="91" t="str">
        <f t="shared" si="475"/>
        <v/>
      </c>
      <c r="F7627" s="295"/>
      <c r="G7627" s="88" t="str">
        <f t="shared" si="473"/>
        <v/>
      </c>
      <c r="H7627" s="88" t="str">
        <f t="shared" si="474"/>
        <v/>
      </c>
    </row>
    <row r="7628" spans="2:8" ht="11.25" customHeight="1" x14ac:dyDescent="0.2">
      <c r="B7628" s="147"/>
      <c r="C7628" s="68"/>
      <c r="D7628" s="293" t="str">
        <f t="shared" si="472"/>
        <v/>
      </c>
      <c r="E7628" s="91" t="str">
        <f t="shared" si="475"/>
        <v/>
      </c>
      <c r="F7628" s="295"/>
      <c r="G7628" s="88" t="str">
        <f t="shared" si="473"/>
        <v/>
      </c>
      <c r="H7628" s="88" t="str">
        <f t="shared" si="474"/>
        <v/>
      </c>
    </row>
    <row r="7629" spans="2:8" ht="11.25" customHeight="1" x14ac:dyDescent="0.2">
      <c r="B7629" s="147"/>
      <c r="C7629" s="68"/>
      <c r="D7629" s="293" t="str">
        <f t="shared" si="472"/>
        <v/>
      </c>
      <c r="E7629" s="91" t="str">
        <f t="shared" si="475"/>
        <v/>
      </c>
      <c r="F7629" s="295"/>
      <c r="G7629" s="88" t="str">
        <f t="shared" si="473"/>
        <v/>
      </c>
      <c r="H7629" s="88" t="str">
        <f t="shared" si="474"/>
        <v/>
      </c>
    </row>
    <row r="7630" spans="2:8" ht="11.25" customHeight="1" x14ac:dyDescent="0.2">
      <c r="B7630" s="147"/>
      <c r="C7630" s="68"/>
      <c r="D7630" s="293" t="str">
        <f t="shared" si="472"/>
        <v/>
      </c>
      <c r="E7630" s="91" t="str">
        <f t="shared" si="475"/>
        <v/>
      </c>
      <c r="F7630" s="295"/>
      <c r="G7630" s="88" t="str">
        <f t="shared" si="473"/>
        <v/>
      </c>
      <c r="H7630" s="88" t="str">
        <f t="shared" si="474"/>
        <v/>
      </c>
    </row>
    <row r="7631" spans="2:8" ht="11.25" customHeight="1" x14ac:dyDescent="0.2">
      <c r="B7631" s="147"/>
      <c r="C7631" s="68"/>
      <c r="D7631" s="293" t="str">
        <f t="shared" si="472"/>
        <v/>
      </c>
      <c r="E7631" s="91" t="str">
        <f t="shared" si="475"/>
        <v/>
      </c>
      <c r="F7631" s="295"/>
      <c r="G7631" s="88" t="str">
        <f t="shared" si="473"/>
        <v/>
      </c>
      <c r="H7631" s="88" t="str">
        <f t="shared" si="474"/>
        <v/>
      </c>
    </row>
    <row r="7632" spans="2:8" ht="11.25" customHeight="1" x14ac:dyDescent="0.2">
      <c r="B7632" s="147"/>
      <c r="C7632" s="68"/>
      <c r="D7632" s="293" t="str">
        <f t="shared" si="472"/>
        <v/>
      </c>
      <c r="E7632" s="91" t="str">
        <f t="shared" si="475"/>
        <v/>
      </c>
      <c r="F7632" s="295"/>
      <c r="G7632" s="88" t="str">
        <f t="shared" si="473"/>
        <v/>
      </c>
      <c r="H7632" s="88" t="str">
        <f t="shared" si="474"/>
        <v/>
      </c>
    </row>
    <row r="7633" spans="2:8" ht="11.25" customHeight="1" x14ac:dyDescent="0.2">
      <c r="B7633" s="147"/>
      <c r="C7633" s="68"/>
      <c r="D7633" s="293" t="str">
        <f t="shared" si="472"/>
        <v/>
      </c>
      <c r="E7633" s="91" t="str">
        <f t="shared" si="475"/>
        <v/>
      </c>
      <c r="F7633" s="295"/>
      <c r="G7633" s="88" t="str">
        <f t="shared" si="473"/>
        <v/>
      </c>
      <c r="H7633" s="88" t="str">
        <f t="shared" si="474"/>
        <v/>
      </c>
    </row>
    <row r="7634" spans="2:8" ht="11.25" customHeight="1" x14ac:dyDescent="0.2">
      <c r="B7634" s="147"/>
      <c r="C7634" s="68"/>
      <c r="D7634" s="293" t="str">
        <f t="shared" si="472"/>
        <v/>
      </c>
      <c r="E7634" s="91" t="str">
        <f t="shared" si="475"/>
        <v/>
      </c>
      <c r="F7634" s="295"/>
      <c r="G7634" s="88" t="str">
        <f t="shared" si="473"/>
        <v/>
      </c>
      <c r="H7634" s="88" t="str">
        <f t="shared" si="474"/>
        <v/>
      </c>
    </row>
    <row r="7635" spans="2:8" ht="11.25" customHeight="1" x14ac:dyDescent="0.2">
      <c r="B7635" s="147"/>
      <c r="C7635" s="68"/>
      <c r="D7635" s="293" t="str">
        <f t="shared" si="472"/>
        <v/>
      </c>
      <c r="E7635" s="91" t="str">
        <f t="shared" si="475"/>
        <v/>
      </c>
      <c r="F7635" s="295"/>
      <c r="G7635" s="88" t="str">
        <f t="shared" si="473"/>
        <v/>
      </c>
      <c r="H7635" s="88" t="str">
        <f t="shared" si="474"/>
        <v/>
      </c>
    </row>
    <row r="7636" spans="2:8" ht="11.25" customHeight="1" x14ac:dyDescent="0.2">
      <c r="B7636" s="147"/>
      <c r="C7636" s="68"/>
      <c r="D7636" s="293" t="str">
        <f t="shared" si="472"/>
        <v/>
      </c>
      <c r="E7636" s="91" t="str">
        <f t="shared" si="475"/>
        <v/>
      </c>
      <c r="F7636" s="295"/>
      <c r="G7636" s="88" t="str">
        <f t="shared" si="473"/>
        <v/>
      </c>
      <c r="H7636" s="88" t="str">
        <f t="shared" si="474"/>
        <v/>
      </c>
    </row>
    <row r="7637" spans="2:8" ht="11.25" customHeight="1" x14ac:dyDescent="0.2">
      <c r="B7637" s="147"/>
      <c r="C7637" s="68"/>
      <c r="D7637" s="293" t="str">
        <f t="shared" si="472"/>
        <v/>
      </c>
      <c r="E7637" s="91" t="str">
        <f t="shared" si="475"/>
        <v/>
      </c>
      <c r="F7637" s="295"/>
      <c r="G7637" s="88" t="str">
        <f t="shared" si="473"/>
        <v/>
      </c>
      <c r="H7637" s="88" t="str">
        <f t="shared" si="474"/>
        <v/>
      </c>
    </row>
    <row r="7638" spans="2:8" ht="11.25" customHeight="1" x14ac:dyDescent="0.2">
      <c r="B7638" s="147"/>
      <c r="C7638" s="68"/>
      <c r="D7638" s="293" t="str">
        <f t="shared" si="472"/>
        <v/>
      </c>
      <c r="E7638" s="91" t="str">
        <f t="shared" si="475"/>
        <v/>
      </c>
      <c r="F7638" s="295"/>
      <c r="G7638" s="88" t="str">
        <f t="shared" si="473"/>
        <v/>
      </c>
      <c r="H7638" s="88" t="str">
        <f t="shared" si="474"/>
        <v/>
      </c>
    </row>
    <row r="7639" spans="2:8" ht="11.25" customHeight="1" x14ac:dyDescent="0.2">
      <c r="B7639" s="147"/>
      <c r="C7639" s="68"/>
      <c r="D7639" s="293" t="str">
        <f t="shared" si="472"/>
        <v/>
      </c>
      <c r="E7639" s="91" t="str">
        <f t="shared" si="475"/>
        <v/>
      </c>
      <c r="F7639" s="295"/>
      <c r="G7639" s="88" t="str">
        <f t="shared" si="473"/>
        <v/>
      </c>
      <c r="H7639" s="88" t="str">
        <f t="shared" si="474"/>
        <v/>
      </c>
    </row>
    <row r="7640" spans="2:8" ht="11.25" customHeight="1" x14ac:dyDescent="0.2">
      <c r="B7640" s="147"/>
      <c r="C7640" s="68"/>
      <c r="D7640" s="293" t="str">
        <f t="shared" ref="D7640:D7703" si="476">IF($B7640="","","SP_LASTSALEPRICE")</f>
        <v/>
      </c>
      <c r="E7640" s="91" t="str">
        <f t="shared" si="475"/>
        <v/>
      </c>
      <c r="F7640" s="295"/>
      <c r="G7640" s="88" t="str">
        <f t="shared" ref="G7640:G7703" si="477">IF(OR($C7640="",$C7641=""),"",IFERROR((C7640/C7641-1)*100,0))</f>
        <v/>
      </c>
      <c r="H7640" s="88" t="str">
        <f t="shared" ref="H7640:H7703" si="478">IF(OR($F7640="",$F7641=""),"",IFERROR((F7640/F7641-1)*100,0))</f>
        <v/>
      </c>
    </row>
    <row r="7641" spans="2:8" ht="11.25" customHeight="1" x14ac:dyDescent="0.2">
      <c r="B7641" s="147"/>
      <c r="C7641" s="68"/>
      <c r="D7641" s="293" t="str">
        <f t="shared" si="476"/>
        <v/>
      </c>
      <c r="E7641" s="91" t="str">
        <f t="shared" ref="E7641:E7704" si="479">IF($B7641="","",IF(WEEKDAY($B7641,11)=6,$B7641-1,IF(WEEKDAY($B7641,11)=7,$B7641-2,$B7641)))</f>
        <v/>
      </c>
      <c r="F7641" s="295"/>
      <c r="G7641" s="88" t="str">
        <f t="shared" si="477"/>
        <v/>
      </c>
      <c r="H7641" s="88" t="str">
        <f t="shared" si="478"/>
        <v/>
      </c>
    </row>
    <row r="7642" spans="2:8" ht="11.25" customHeight="1" x14ac:dyDescent="0.2">
      <c r="B7642" s="147"/>
      <c r="C7642" s="68"/>
      <c r="D7642" s="293" t="str">
        <f t="shared" si="476"/>
        <v/>
      </c>
      <c r="E7642" s="91" t="str">
        <f t="shared" si="479"/>
        <v/>
      </c>
      <c r="F7642" s="295"/>
      <c r="G7642" s="88" t="str">
        <f t="shared" si="477"/>
        <v/>
      </c>
      <c r="H7642" s="88" t="str">
        <f t="shared" si="478"/>
        <v/>
      </c>
    </row>
    <row r="7643" spans="2:8" ht="11.25" customHeight="1" x14ac:dyDescent="0.2">
      <c r="B7643" s="147"/>
      <c r="C7643" s="68"/>
      <c r="D7643" s="293" t="str">
        <f t="shared" si="476"/>
        <v/>
      </c>
      <c r="E7643" s="91" t="str">
        <f t="shared" si="479"/>
        <v/>
      </c>
      <c r="F7643" s="295"/>
      <c r="G7643" s="88" t="str">
        <f t="shared" si="477"/>
        <v/>
      </c>
      <c r="H7643" s="88" t="str">
        <f t="shared" si="478"/>
        <v/>
      </c>
    </row>
    <row r="7644" spans="2:8" ht="11.25" customHeight="1" x14ac:dyDescent="0.2">
      <c r="B7644" s="147"/>
      <c r="C7644" s="68"/>
      <c r="D7644" s="293" t="str">
        <f t="shared" si="476"/>
        <v/>
      </c>
      <c r="E7644" s="91" t="str">
        <f t="shared" si="479"/>
        <v/>
      </c>
      <c r="F7644" s="295"/>
      <c r="G7644" s="88" t="str">
        <f t="shared" si="477"/>
        <v/>
      </c>
      <c r="H7644" s="88" t="str">
        <f t="shared" si="478"/>
        <v/>
      </c>
    </row>
    <row r="7645" spans="2:8" ht="11.25" customHeight="1" x14ac:dyDescent="0.2">
      <c r="B7645" s="147"/>
      <c r="C7645" s="68"/>
      <c r="D7645" s="293" t="str">
        <f t="shared" si="476"/>
        <v/>
      </c>
      <c r="E7645" s="91" t="str">
        <f t="shared" si="479"/>
        <v/>
      </c>
      <c r="F7645" s="295"/>
      <c r="G7645" s="88" t="str">
        <f t="shared" si="477"/>
        <v/>
      </c>
      <c r="H7645" s="88" t="str">
        <f t="shared" si="478"/>
        <v/>
      </c>
    </row>
    <row r="7646" spans="2:8" ht="11.25" customHeight="1" x14ac:dyDescent="0.2">
      <c r="B7646" s="147"/>
      <c r="C7646" s="68"/>
      <c r="D7646" s="293" t="str">
        <f t="shared" si="476"/>
        <v/>
      </c>
      <c r="E7646" s="91" t="str">
        <f t="shared" si="479"/>
        <v/>
      </c>
      <c r="F7646" s="295"/>
      <c r="G7646" s="88" t="str">
        <f t="shared" si="477"/>
        <v/>
      </c>
      <c r="H7646" s="88" t="str">
        <f t="shared" si="478"/>
        <v/>
      </c>
    </row>
    <row r="7647" spans="2:8" ht="11.25" customHeight="1" x14ac:dyDescent="0.2">
      <c r="B7647" s="147"/>
      <c r="C7647" s="68"/>
      <c r="D7647" s="293" t="str">
        <f t="shared" si="476"/>
        <v/>
      </c>
      <c r="E7647" s="91" t="str">
        <f t="shared" si="479"/>
        <v/>
      </c>
      <c r="F7647" s="295"/>
      <c r="G7647" s="88" t="str">
        <f t="shared" si="477"/>
        <v/>
      </c>
      <c r="H7647" s="88" t="str">
        <f t="shared" si="478"/>
        <v/>
      </c>
    </row>
    <row r="7648" spans="2:8" ht="11.25" customHeight="1" x14ac:dyDescent="0.2">
      <c r="B7648" s="147"/>
      <c r="C7648" s="68"/>
      <c r="D7648" s="293" t="str">
        <f t="shared" si="476"/>
        <v/>
      </c>
      <c r="E7648" s="91" t="str">
        <f t="shared" si="479"/>
        <v/>
      </c>
      <c r="F7648" s="295"/>
      <c r="G7648" s="88" t="str">
        <f t="shared" si="477"/>
        <v/>
      </c>
      <c r="H7648" s="88" t="str">
        <f t="shared" si="478"/>
        <v/>
      </c>
    </row>
    <row r="7649" spans="2:8" ht="11.25" customHeight="1" x14ac:dyDescent="0.2">
      <c r="B7649" s="147"/>
      <c r="C7649" s="68"/>
      <c r="D7649" s="293" t="str">
        <f t="shared" si="476"/>
        <v/>
      </c>
      <c r="E7649" s="91" t="str">
        <f t="shared" si="479"/>
        <v/>
      </c>
      <c r="F7649" s="295"/>
      <c r="G7649" s="88" t="str">
        <f t="shared" si="477"/>
        <v/>
      </c>
      <c r="H7649" s="88" t="str">
        <f t="shared" si="478"/>
        <v/>
      </c>
    </row>
    <row r="7650" spans="2:8" ht="11.25" customHeight="1" x14ac:dyDescent="0.2">
      <c r="B7650" s="147"/>
      <c r="C7650" s="68"/>
      <c r="D7650" s="293" t="str">
        <f t="shared" si="476"/>
        <v/>
      </c>
      <c r="E7650" s="91" t="str">
        <f t="shared" si="479"/>
        <v/>
      </c>
      <c r="F7650" s="295"/>
      <c r="G7650" s="88" t="str">
        <f t="shared" si="477"/>
        <v/>
      </c>
      <c r="H7650" s="88" t="str">
        <f t="shared" si="478"/>
        <v/>
      </c>
    </row>
    <row r="7651" spans="2:8" ht="11.25" customHeight="1" x14ac:dyDescent="0.2">
      <c r="B7651" s="147"/>
      <c r="C7651" s="68"/>
      <c r="D7651" s="293" t="str">
        <f t="shared" si="476"/>
        <v/>
      </c>
      <c r="E7651" s="91" t="str">
        <f t="shared" si="479"/>
        <v/>
      </c>
      <c r="F7651" s="295"/>
      <c r="G7651" s="88" t="str">
        <f t="shared" si="477"/>
        <v/>
      </c>
      <c r="H7651" s="88" t="str">
        <f t="shared" si="478"/>
        <v/>
      </c>
    </row>
    <row r="7652" spans="2:8" ht="11.25" customHeight="1" x14ac:dyDescent="0.2">
      <c r="B7652" s="147"/>
      <c r="C7652" s="68"/>
      <c r="D7652" s="293" t="str">
        <f t="shared" si="476"/>
        <v/>
      </c>
      <c r="E7652" s="91" t="str">
        <f t="shared" si="479"/>
        <v/>
      </c>
      <c r="F7652" s="295"/>
      <c r="G7652" s="88" t="str">
        <f t="shared" si="477"/>
        <v/>
      </c>
      <c r="H7652" s="88" t="str">
        <f t="shared" si="478"/>
        <v/>
      </c>
    </row>
    <row r="7653" spans="2:8" ht="11.25" customHeight="1" x14ac:dyDescent="0.2">
      <c r="B7653" s="147"/>
      <c r="C7653" s="68"/>
      <c r="D7653" s="293" t="str">
        <f t="shared" si="476"/>
        <v/>
      </c>
      <c r="E7653" s="91" t="str">
        <f t="shared" si="479"/>
        <v/>
      </c>
      <c r="F7653" s="295"/>
      <c r="G7653" s="88" t="str">
        <f t="shared" si="477"/>
        <v/>
      </c>
      <c r="H7653" s="88" t="str">
        <f t="shared" si="478"/>
        <v/>
      </c>
    </row>
    <row r="7654" spans="2:8" ht="11.25" customHeight="1" x14ac:dyDescent="0.2">
      <c r="B7654" s="147"/>
      <c r="C7654" s="68"/>
      <c r="D7654" s="293" t="str">
        <f t="shared" si="476"/>
        <v/>
      </c>
      <c r="E7654" s="91" t="str">
        <f t="shared" si="479"/>
        <v/>
      </c>
      <c r="F7654" s="295"/>
      <c r="G7654" s="88" t="str">
        <f t="shared" si="477"/>
        <v/>
      </c>
      <c r="H7654" s="88" t="str">
        <f t="shared" si="478"/>
        <v/>
      </c>
    </row>
    <row r="7655" spans="2:8" ht="11.25" customHeight="1" x14ac:dyDescent="0.2">
      <c r="B7655" s="147"/>
      <c r="C7655" s="68"/>
      <c r="D7655" s="293" t="str">
        <f t="shared" si="476"/>
        <v/>
      </c>
      <c r="E7655" s="91" t="str">
        <f t="shared" si="479"/>
        <v/>
      </c>
      <c r="F7655" s="295"/>
      <c r="G7655" s="88" t="str">
        <f t="shared" si="477"/>
        <v/>
      </c>
      <c r="H7655" s="88" t="str">
        <f t="shared" si="478"/>
        <v/>
      </c>
    </row>
    <row r="7656" spans="2:8" ht="11.25" customHeight="1" x14ac:dyDescent="0.2">
      <c r="B7656" s="147"/>
      <c r="C7656" s="68"/>
      <c r="D7656" s="293" t="str">
        <f t="shared" si="476"/>
        <v/>
      </c>
      <c r="E7656" s="91" t="str">
        <f t="shared" si="479"/>
        <v/>
      </c>
      <c r="F7656" s="295"/>
      <c r="G7656" s="88" t="str">
        <f t="shared" si="477"/>
        <v/>
      </c>
      <c r="H7656" s="88" t="str">
        <f t="shared" si="478"/>
        <v/>
      </c>
    </row>
    <row r="7657" spans="2:8" ht="11.25" customHeight="1" x14ac:dyDescent="0.2">
      <c r="B7657" s="147"/>
      <c r="C7657" s="68"/>
      <c r="D7657" s="293" t="str">
        <f t="shared" si="476"/>
        <v/>
      </c>
      <c r="E7657" s="91" t="str">
        <f t="shared" si="479"/>
        <v/>
      </c>
      <c r="F7657" s="295"/>
      <c r="G7657" s="88" t="str">
        <f t="shared" si="477"/>
        <v/>
      </c>
      <c r="H7657" s="88" t="str">
        <f t="shared" si="478"/>
        <v/>
      </c>
    </row>
    <row r="7658" spans="2:8" ht="11.25" customHeight="1" x14ac:dyDescent="0.2">
      <c r="B7658" s="147"/>
      <c r="C7658" s="68"/>
      <c r="D7658" s="293" t="str">
        <f t="shared" si="476"/>
        <v/>
      </c>
      <c r="E7658" s="91" t="str">
        <f t="shared" si="479"/>
        <v/>
      </c>
      <c r="F7658" s="295"/>
      <c r="G7658" s="88" t="str">
        <f t="shared" si="477"/>
        <v/>
      </c>
      <c r="H7658" s="88" t="str">
        <f t="shared" si="478"/>
        <v/>
      </c>
    </row>
    <row r="7659" spans="2:8" ht="11.25" customHeight="1" x14ac:dyDescent="0.2">
      <c r="B7659" s="147"/>
      <c r="C7659" s="68"/>
      <c r="D7659" s="293" t="str">
        <f t="shared" si="476"/>
        <v/>
      </c>
      <c r="E7659" s="91" t="str">
        <f t="shared" si="479"/>
        <v/>
      </c>
      <c r="F7659" s="295"/>
      <c r="G7659" s="88" t="str">
        <f t="shared" si="477"/>
        <v/>
      </c>
      <c r="H7659" s="88" t="str">
        <f t="shared" si="478"/>
        <v/>
      </c>
    </row>
    <row r="7660" spans="2:8" ht="11.25" customHeight="1" x14ac:dyDescent="0.2">
      <c r="B7660" s="147"/>
      <c r="C7660" s="68"/>
      <c r="D7660" s="293" t="str">
        <f t="shared" si="476"/>
        <v/>
      </c>
      <c r="E7660" s="91" t="str">
        <f t="shared" si="479"/>
        <v/>
      </c>
      <c r="F7660" s="295"/>
      <c r="G7660" s="88" t="str">
        <f t="shared" si="477"/>
        <v/>
      </c>
      <c r="H7660" s="88" t="str">
        <f t="shared" si="478"/>
        <v/>
      </c>
    </row>
    <row r="7661" spans="2:8" ht="11.25" customHeight="1" x14ac:dyDescent="0.2">
      <c r="B7661" s="147"/>
      <c r="C7661" s="68"/>
      <c r="D7661" s="293" t="str">
        <f t="shared" si="476"/>
        <v/>
      </c>
      <c r="E7661" s="91" t="str">
        <f t="shared" si="479"/>
        <v/>
      </c>
      <c r="F7661" s="295"/>
      <c r="G7661" s="88" t="str">
        <f t="shared" si="477"/>
        <v/>
      </c>
      <c r="H7661" s="88" t="str">
        <f t="shared" si="478"/>
        <v/>
      </c>
    </row>
    <row r="7662" spans="2:8" ht="11.25" customHeight="1" x14ac:dyDescent="0.2">
      <c r="B7662" s="147"/>
      <c r="C7662" s="68"/>
      <c r="D7662" s="293" t="str">
        <f t="shared" si="476"/>
        <v/>
      </c>
      <c r="E7662" s="91" t="str">
        <f t="shared" si="479"/>
        <v/>
      </c>
      <c r="F7662" s="295"/>
      <c r="G7662" s="88" t="str">
        <f t="shared" si="477"/>
        <v/>
      </c>
      <c r="H7662" s="88" t="str">
        <f t="shared" si="478"/>
        <v/>
      </c>
    </row>
    <row r="7663" spans="2:8" ht="11.25" customHeight="1" x14ac:dyDescent="0.2">
      <c r="B7663" s="147"/>
      <c r="C7663" s="68"/>
      <c r="D7663" s="293" t="str">
        <f t="shared" si="476"/>
        <v/>
      </c>
      <c r="E7663" s="91" t="str">
        <f t="shared" si="479"/>
        <v/>
      </c>
      <c r="F7663" s="295"/>
      <c r="G7663" s="88" t="str">
        <f t="shared" si="477"/>
        <v/>
      </c>
      <c r="H7663" s="88" t="str">
        <f t="shared" si="478"/>
        <v/>
      </c>
    </row>
    <row r="7664" spans="2:8" ht="11.25" customHeight="1" x14ac:dyDescent="0.2">
      <c r="B7664" s="147"/>
      <c r="C7664" s="68"/>
      <c r="D7664" s="293" t="str">
        <f t="shared" si="476"/>
        <v/>
      </c>
      <c r="E7664" s="91" t="str">
        <f t="shared" si="479"/>
        <v/>
      </c>
      <c r="F7664" s="295"/>
      <c r="G7664" s="88" t="str">
        <f t="shared" si="477"/>
        <v/>
      </c>
      <c r="H7664" s="88" t="str">
        <f t="shared" si="478"/>
        <v/>
      </c>
    </row>
    <row r="7665" spans="2:8" ht="11.25" customHeight="1" x14ac:dyDescent="0.2">
      <c r="B7665" s="147"/>
      <c r="C7665" s="68"/>
      <c r="D7665" s="293" t="str">
        <f t="shared" si="476"/>
        <v/>
      </c>
      <c r="E7665" s="91" t="str">
        <f t="shared" si="479"/>
        <v/>
      </c>
      <c r="F7665" s="295"/>
      <c r="G7665" s="88" t="str">
        <f t="shared" si="477"/>
        <v/>
      </c>
      <c r="H7665" s="88" t="str">
        <f t="shared" si="478"/>
        <v/>
      </c>
    </row>
    <row r="7666" spans="2:8" ht="11.25" customHeight="1" x14ac:dyDescent="0.2">
      <c r="B7666" s="147"/>
      <c r="C7666" s="68"/>
      <c r="D7666" s="293" t="str">
        <f t="shared" si="476"/>
        <v/>
      </c>
      <c r="E7666" s="91" t="str">
        <f t="shared" si="479"/>
        <v/>
      </c>
      <c r="F7666" s="295"/>
      <c r="G7666" s="88" t="str">
        <f t="shared" si="477"/>
        <v/>
      </c>
      <c r="H7666" s="88" t="str">
        <f t="shared" si="478"/>
        <v/>
      </c>
    </row>
    <row r="7667" spans="2:8" ht="11.25" customHeight="1" x14ac:dyDescent="0.2">
      <c r="B7667" s="147"/>
      <c r="C7667" s="68"/>
      <c r="D7667" s="293" t="str">
        <f t="shared" si="476"/>
        <v/>
      </c>
      <c r="E7667" s="91" t="str">
        <f t="shared" si="479"/>
        <v/>
      </c>
      <c r="F7667" s="295"/>
      <c r="G7667" s="88" t="str">
        <f t="shared" si="477"/>
        <v/>
      </c>
      <c r="H7667" s="88" t="str">
        <f t="shared" si="478"/>
        <v/>
      </c>
    </row>
    <row r="7668" spans="2:8" ht="11.25" customHeight="1" x14ac:dyDescent="0.2">
      <c r="B7668" s="147"/>
      <c r="C7668" s="68"/>
      <c r="D7668" s="293" t="str">
        <f t="shared" si="476"/>
        <v/>
      </c>
      <c r="E7668" s="91" t="str">
        <f t="shared" si="479"/>
        <v/>
      </c>
      <c r="F7668" s="295"/>
      <c r="G7668" s="88" t="str">
        <f t="shared" si="477"/>
        <v/>
      </c>
      <c r="H7668" s="88" t="str">
        <f t="shared" si="478"/>
        <v/>
      </c>
    </row>
    <row r="7669" spans="2:8" ht="11.25" customHeight="1" x14ac:dyDescent="0.2">
      <c r="B7669" s="147"/>
      <c r="C7669" s="68"/>
      <c r="D7669" s="293" t="str">
        <f t="shared" si="476"/>
        <v/>
      </c>
      <c r="E7669" s="91" t="str">
        <f t="shared" si="479"/>
        <v/>
      </c>
      <c r="F7669" s="295"/>
      <c r="G7669" s="88" t="str">
        <f t="shared" si="477"/>
        <v/>
      </c>
      <c r="H7669" s="88" t="str">
        <f t="shared" si="478"/>
        <v/>
      </c>
    </row>
    <row r="7670" spans="2:8" ht="11.25" customHeight="1" x14ac:dyDescent="0.2">
      <c r="B7670" s="147"/>
      <c r="C7670" s="68"/>
      <c r="D7670" s="293" t="str">
        <f t="shared" si="476"/>
        <v/>
      </c>
      <c r="E7670" s="91" t="str">
        <f t="shared" si="479"/>
        <v/>
      </c>
      <c r="F7670" s="295"/>
      <c r="G7670" s="88" t="str">
        <f t="shared" si="477"/>
        <v/>
      </c>
      <c r="H7670" s="88" t="str">
        <f t="shared" si="478"/>
        <v/>
      </c>
    </row>
    <row r="7671" spans="2:8" ht="11.25" customHeight="1" x14ac:dyDescent="0.2">
      <c r="B7671" s="147"/>
      <c r="C7671" s="68"/>
      <c r="D7671" s="293" t="str">
        <f t="shared" si="476"/>
        <v/>
      </c>
      <c r="E7671" s="91" t="str">
        <f t="shared" si="479"/>
        <v/>
      </c>
      <c r="F7671" s="295"/>
      <c r="G7671" s="88" t="str">
        <f t="shared" si="477"/>
        <v/>
      </c>
      <c r="H7671" s="88" t="str">
        <f t="shared" si="478"/>
        <v/>
      </c>
    </row>
    <row r="7672" spans="2:8" ht="11.25" customHeight="1" x14ac:dyDescent="0.2">
      <c r="B7672" s="147"/>
      <c r="C7672" s="68"/>
      <c r="D7672" s="293" t="str">
        <f t="shared" si="476"/>
        <v/>
      </c>
      <c r="E7672" s="91" t="str">
        <f t="shared" si="479"/>
        <v/>
      </c>
      <c r="F7672" s="295"/>
      <c r="G7672" s="88" t="str">
        <f t="shared" si="477"/>
        <v/>
      </c>
      <c r="H7672" s="88" t="str">
        <f t="shared" si="478"/>
        <v/>
      </c>
    </row>
    <row r="7673" spans="2:8" ht="11.25" customHeight="1" x14ac:dyDescent="0.2">
      <c r="B7673" s="147"/>
      <c r="C7673" s="68"/>
      <c r="D7673" s="293" t="str">
        <f t="shared" si="476"/>
        <v/>
      </c>
      <c r="E7673" s="91" t="str">
        <f t="shared" si="479"/>
        <v/>
      </c>
      <c r="F7673" s="295"/>
      <c r="G7673" s="88" t="str">
        <f t="shared" si="477"/>
        <v/>
      </c>
      <c r="H7673" s="88" t="str">
        <f t="shared" si="478"/>
        <v/>
      </c>
    </row>
    <row r="7674" spans="2:8" ht="11.25" customHeight="1" x14ac:dyDescent="0.2">
      <c r="B7674" s="147"/>
      <c r="C7674" s="68"/>
      <c r="D7674" s="293" t="str">
        <f t="shared" si="476"/>
        <v/>
      </c>
      <c r="E7674" s="91" t="str">
        <f t="shared" si="479"/>
        <v/>
      </c>
      <c r="F7674" s="295"/>
      <c r="G7674" s="88" t="str">
        <f t="shared" si="477"/>
        <v/>
      </c>
      <c r="H7674" s="88" t="str">
        <f t="shared" si="478"/>
        <v/>
      </c>
    </row>
    <row r="7675" spans="2:8" ht="11.25" customHeight="1" x14ac:dyDescent="0.2">
      <c r="B7675" s="147"/>
      <c r="C7675" s="68"/>
      <c r="D7675" s="293" t="str">
        <f t="shared" si="476"/>
        <v/>
      </c>
      <c r="E7675" s="91" t="str">
        <f t="shared" si="479"/>
        <v/>
      </c>
      <c r="F7675" s="295"/>
      <c r="G7675" s="88" t="str">
        <f t="shared" si="477"/>
        <v/>
      </c>
      <c r="H7675" s="88" t="str">
        <f t="shared" si="478"/>
        <v/>
      </c>
    </row>
    <row r="7676" spans="2:8" ht="11.25" customHeight="1" x14ac:dyDescent="0.2">
      <c r="B7676" s="147"/>
      <c r="C7676" s="68"/>
      <c r="D7676" s="293" t="str">
        <f t="shared" si="476"/>
        <v/>
      </c>
      <c r="E7676" s="91" t="str">
        <f t="shared" si="479"/>
        <v/>
      </c>
      <c r="F7676" s="295"/>
      <c r="G7676" s="88" t="str">
        <f t="shared" si="477"/>
        <v/>
      </c>
      <c r="H7676" s="88" t="str">
        <f t="shared" si="478"/>
        <v/>
      </c>
    </row>
    <row r="7677" spans="2:8" ht="11.25" customHeight="1" x14ac:dyDescent="0.2">
      <c r="B7677" s="147"/>
      <c r="C7677" s="68"/>
      <c r="D7677" s="293" t="str">
        <f t="shared" si="476"/>
        <v/>
      </c>
      <c r="E7677" s="91" t="str">
        <f t="shared" si="479"/>
        <v/>
      </c>
      <c r="F7677" s="295"/>
      <c r="G7677" s="88" t="str">
        <f t="shared" si="477"/>
        <v/>
      </c>
      <c r="H7677" s="88" t="str">
        <f t="shared" si="478"/>
        <v/>
      </c>
    </row>
    <row r="7678" spans="2:8" ht="11.25" customHeight="1" x14ac:dyDescent="0.2">
      <c r="B7678" s="147"/>
      <c r="C7678" s="68"/>
      <c r="D7678" s="293" t="str">
        <f t="shared" si="476"/>
        <v/>
      </c>
      <c r="E7678" s="91" t="str">
        <f t="shared" si="479"/>
        <v/>
      </c>
      <c r="F7678" s="295"/>
      <c r="G7678" s="88" t="str">
        <f t="shared" si="477"/>
        <v/>
      </c>
      <c r="H7678" s="88" t="str">
        <f t="shared" si="478"/>
        <v/>
      </c>
    </row>
    <row r="7679" spans="2:8" ht="11.25" customHeight="1" x14ac:dyDescent="0.2">
      <c r="B7679" s="147"/>
      <c r="C7679" s="68"/>
      <c r="D7679" s="293" t="str">
        <f t="shared" si="476"/>
        <v/>
      </c>
      <c r="E7679" s="91" t="str">
        <f t="shared" si="479"/>
        <v/>
      </c>
      <c r="F7679" s="295"/>
      <c r="G7679" s="88" t="str">
        <f t="shared" si="477"/>
        <v/>
      </c>
      <c r="H7679" s="88" t="str">
        <f t="shared" si="478"/>
        <v/>
      </c>
    </row>
    <row r="7680" spans="2:8" ht="11.25" customHeight="1" x14ac:dyDescent="0.2">
      <c r="B7680" s="147"/>
      <c r="C7680" s="68"/>
      <c r="D7680" s="293" t="str">
        <f t="shared" si="476"/>
        <v/>
      </c>
      <c r="E7680" s="91" t="str">
        <f t="shared" si="479"/>
        <v/>
      </c>
      <c r="F7680" s="295"/>
      <c r="G7680" s="88" t="str">
        <f t="shared" si="477"/>
        <v/>
      </c>
      <c r="H7680" s="88" t="str">
        <f t="shared" si="478"/>
        <v/>
      </c>
    </row>
    <row r="7681" spans="2:8" ht="11.25" customHeight="1" x14ac:dyDescent="0.2">
      <c r="B7681" s="147"/>
      <c r="C7681" s="68"/>
      <c r="D7681" s="293" t="str">
        <f t="shared" si="476"/>
        <v/>
      </c>
      <c r="E7681" s="91" t="str">
        <f t="shared" si="479"/>
        <v/>
      </c>
      <c r="F7681" s="295"/>
      <c r="G7681" s="88" t="str">
        <f t="shared" si="477"/>
        <v/>
      </c>
      <c r="H7681" s="88" t="str">
        <f t="shared" si="478"/>
        <v/>
      </c>
    </row>
    <row r="7682" spans="2:8" ht="11.25" customHeight="1" x14ac:dyDescent="0.2">
      <c r="B7682" s="147"/>
      <c r="C7682" s="68"/>
      <c r="D7682" s="293" t="str">
        <f t="shared" si="476"/>
        <v/>
      </c>
      <c r="E7682" s="91" t="str">
        <f t="shared" si="479"/>
        <v/>
      </c>
      <c r="F7682" s="295"/>
      <c r="G7682" s="88" t="str">
        <f t="shared" si="477"/>
        <v/>
      </c>
      <c r="H7682" s="88" t="str">
        <f t="shared" si="478"/>
        <v/>
      </c>
    </row>
    <row r="7683" spans="2:8" ht="11.25" customHeight="1" x14ac:dyDescent="0.2">
      <c r="B7683" s="147"/>
      <c r="C7683" s="68"/>
      <c r="D7683" s="293" t="str">
        <f t="shared" si="476"/>
        <v/>
      </c>
      <c r="E7683" s="91" t="str">
        <f t="shared" si="479"/>
        <v/>
      </c>
      <c r="F7683" s="295"/>
      <c r="G7683" s="88" t="str">
        <f t="shared" si="477"/>
        <v/>
      </c>
      <c r="H7683" s="88" t="str">
        <f t="shared" si="478"/>
        <v/>
      </c>
    </row>
    <row r="7684" spans="2:8" ht="11.25" customHeight="1" x14ac:dyDescent="0.2">
      <c r="B7684" s="147"/>
      <c r="C7684" s="68"/>
      <c r="D7684" s="293" t="str">
        <f t="shared" si="476"/>
        <v/>
      </c>
      <c r="E7684" s="91" t="str">
        <f t="shared" si="479"/>
        <v/>
      </c>
      <c r="F7684" s="295"/>
      <c r="G7684" s="88" t="str">
        <f t="shared" si="477"/>
        <v/>
      </c>
      <c r="H7684" s="88" t="str">
        <f t="shared" si="478"/>
        <v/>
      </c>
    </row>
    <row r="7685" spans="2:8" ht="11.25" customHeight="1" x14ac:dyDescent="0.2">
      <c r="B7685" s="147"/>
      <c r="C7685" s="68"/>
      <c r="D7685" s="293" t="str">
        <f t="shared" si="476"/>
        <v/>
      </c>
      <c r="E7685" s="91" t="str">
        <f t="shared" si="479"/>
        <v/>
      </c>
      <c r="F7685" s="295"/>
      <c r="G7685" s="88" t="str">
        <f t="shared" si="477"/>
        <v/>
      </c>
      <c r="H7685" s="88" t="str">
        <f t="shared" si="478"/>
        <v/>
      </c>
    </row>
    <row r="7686" spans="2:8" ht="11.25" customHeight="1" x14ac:dyDescent="0.2">
      <c r="B7686" s="147"/>
      <c r="C7686" s="68"/>
      <c r="D7686" s="293" t="str">
        <f t="shared" si="476"/>
        <v/>
      </c>
      <c r="E7686" s="91" t="str">
        <f t="shared" si="479"/>
        <v/>
      </c>
      <c r="F7686" s="295"/>
      <c r="G7686" s="88" t="str">
        <f t="shared" si="477"/>
        <v/>
      </c>
      <c r="H7686" s="88" t="str">
        <f t="shared" si="478"/>
        <v/>
      </c>
    </row>
    <row r="7687" spans="2:8" ht="11.25" customHeight="1" x14ac:dyDescent="0.2">
      <c r="B7687" s="147"/>
      <c r="C7687" s="68"/>
      <c r="D7687" s="293" t="str">
        <f t="shared" si="476"/>
        <v/>
      </c>
      <c r="E7687" s="91" t="str">
        <f t="shared" si="479"/>
        <v/>
      </c>
      <c r="F7687" s="295"/>
      <c r="G7687" s="88" t="str">
        <f t="shared" si="477"/>
        <v/>
      </c>
      <c r="H7687" s="88" t="str">
        <f t="shared" si="478"/>
        <v/>
      </c>
    </row>
    <row r="7688" spans="2:8" ht="11.25" customHeight="1" x14ac:dyDescent="0.2">
      <c r="B7688" s="147"/>
      <c r="C7688" s="68"/>
      <c r="D7688" s="293" t="str">
        <f t="shared" si="476"/>
        <v/>
      </c>
      <c r="E7688" s="91" t="str">
        <f t="shared" si="479"/>
        <v/>
      </c>
      <c r="F7688" s="295"/>
      <c r="G7688" s="88" t="str">
        <f t="shared" si="477"/>
        <v/>
      </c>
      <c r="H7688" s="88" t="str">
        <f t="shared" si="478"/>
        <v/>
      </c>
    </row>
    <row r="7689" spans="2:8" ht="11.25" customHeight="1" x14ac:dyDescent="0.2">
      <c r="B7689" s="147"/>
      <c r="C7689" s="68"/>
      <c r="D7689" s="293" t="str">
        <f t="shared" si="476"/>
        <v/>
      </c>
      <c r="E7689" s="91" t="str">
        <f t="shared" si="479"/>
        <v/>
      </c>
      <c r="F7689" s="295"/>
      <c r="G7689" s="88" t="str">
        <f t="shared" si="477"/>
        <v/>
      </c>
      <c r="H7689" s="88" t="str">
        <f t="shared" si="478"/>
        <v/>
      </c>
    </row>
    <row r="7690" spans="2:8" ht="11.25" customHeight="1" x14ac:dyDescent="0.2">
      <c r="B7690" s="147"/>
      <c r="C7690" s="68"/>
      <c r="D7690" s="293" t="str">
        <f t="shared" si="476"/>
        <v/>
      </c>
      <c r="E7690" s="91" t="str">
        <f t="shared" si="479"/>
        <v/>
      </c>
      <c r="F7690" s="295"/>
      <c r="G7690" s="88" t="str">
        <f t="shared" si="477"/>
        <v/>
      </c>
      <c r="H7690" s="88" t="str">
        <f t="shared" si="478"/>
        <v/>
      </c>
    </row>
    <row r="7691" spans="2:8" ht="11.25" customHeight="1" x14ac:dyDescent="0.2">
      <c r="B7691" s="147"/>
      <c r="C7691" s="68"/>
      <c r="D7691" s="293" t="str">
        <f t="shared" si="476"/>
        <v/>
      </c>
      <c r="E7691" s="91" t="str">
        <f t="shared" si="479"/>
        <v/>
      </c>
      <c r="F7691" s="295"/>
      <c r="G7691" s="88" t="str">
        <f t="shared" si="477"/>
        <v/>
      </c>
      <c r="H7691" s="88" t="str">
        <f t="shared" si="478"/>
        <v/>
      </c>
    </row>
    <row r="7692" spans="2:8" ht="11.25" customHeight="1" x14ac:dyDescent="0.2">
      <c r="B7692" s="147"/>
      <c r="C7692" s="68"/>
      <c r="D7692" s="293" t="str">
        <f t="shared" si="476"/>
        <v/>
      </c>
      <c r="E7692" s="91" t="str">
        <f t="shared" si="479"/>
        <v/>
      </c>
      <c r="F7692" s="295"/>
      <c r="G7692" s="88" t="str">
        <f t="shared" si="477"/>
        <v/>
      </c>
      <c r="H7692" s="88" t="str">
        <f t="shared" si="478"/>
        <v/>
      </c>
    </row>
    <row r="7693" spans="2:8" ht="11.25" customHeight="1" x14ac:dyDescent="0.2">
      <c r="B7693" s="147"/>
      <c r="C7693" s="68"/>
      <c r="D7693" s="293" t="str">
        <f t="shared" si="476"/>
        <v/>
      </c>
      <c r="E7693" s="91" t="str">
        <f t="shared" si="479"/>
        <v/>
      </c>
      <c r="F7693" s="295"/>
      <c r="G7693" s="88" t="str">
        <f t="shared" si="477"/>
        <v/>
      </c>
      <c r="H7693" s="88" t="str">
        <f t="shared" si="478"/>
        <v/>
      </c>
    </row>
    <row r="7694" spans="2:8" ht="11.25" customHeight="1" x14ac:dyDescent="0.2">
      <c r="B7694" s="147"/>
      <c r="C7694" s="68"/>
      <c r="D7694" s="293" t="str">
        <f t="shared" si="476"/>
        <v/>
      </c>
      <c r="E7694" s="91" t="str">
        <f t="shared" si="479"/>
        <v/>
      </c>
      <c r="F7694" s="295"/>
      <c r="G7694" s="88" t="str">
        <f t="shared" si="477"/>
        <v/>
      </c>
      <c r="H7694" s="88" t="str">
        <f t="shared" si="478"/>
        <v/>
      </c>
    </row>
    <row r="7695" spans="2:8" ht="11.25" customHeight="1" x14ac:dyDescent="0.2">
      <c r="B7695" s="147"/>
      <c r="C7695" s="68"/>
      <c r="D7695" s="293" t="str">
        <f t="shared" si="476"/>
        <v/>
      </c>
      <c r="E7695" s="91" t="str">
        <f t="shared" si="479"/>
        <v/>
      </c>
      <c r="F7695" s="295"/>
      <c r="G7695" s="88" t="str">
        <f t="shared" si="477"/>
        <v/>
      </c>
      <c r="H7695" s="88" t="str">
        <f t="shared" si="478"/>
        <v/>
      </c>
    </row>
    <row r="7696" spans="2:8" ht="11.25" customHeight="1" x14ac:dyDescent="0.2">
      <c r="B7696" s="147"/>
      <c r="C7696" s="68"/>
      <c r="D7696" s="293" t="str">
        <f t="shared" si="476"/>
        <v/>
      </c>
      <c r="E7696" s="91" t="str">
        <f t="shared" si="479"/>
        <v/>
      </c>
      <c r="F7696" s="295"/>
      <c r="G7696" s="88" t="str">
        <f t="shared" si="477"/>
        <v/>
      </c>
      <c r="H7696" s="88" t="str">
        <f t="shared" si="478"/>
        <v/>
      </c>
    </row>
    <row r="7697" spans="2:8" ht="11.25" customHeight="1" x14ac:dyDescent="0.2">
      <c r="B7697" s="147"/>
      <c r="C7697" s="68"/>
      <c r="D7697" s="293" t="str">
        <f t="shared" si="476"/>
        <v/>
      </c>
      <c r="E7697" s="91" t="str">
        <f t="shared" si="479"/>
        <v/>
      </c>
      <c r="F7697" s="295"/>
      <c r="G7697" s="88" t="str">
        <f t="shared" si="477"/>
        <v/>
      </c>
      <c r="H7697" s="88" t="str">
        <f t="shared" si="478"/>
        <v/>
      </c>
    </row>
    <row r="7698" spans="2:8" ht="11.25" customHeight="1" x14ac:dyDescent="0.2">
      <c r="B7698" s="147"/>
      <c r="C7698" s="68"/>
      <c r="D7698" s="293" t="str">
        <f t="shared" si="476"/>
        <v/>
      </c>
      <c r="E7698" s="91" t="str">
        <f t="shared" si="479"/>
        <v/>
      </c>
      <c r="F7698" s="295"/>
      <c r="G7698" s="88" t="str">
        <f t="shared" si="477"/>
        <v/>
      </c>
      <c r="H7698" s="88" t="str">
        <f t="shared" si="478"/>
        <v/>
      </c>
    </row>
    <row r="7699" spans="2:8" ht="11.25" customHeight="1" x14ac:dyDescent="0.2">
      <c r="B7699" s="147"/>
      <c r="C7699" s="68"/>
      <c r="D7699" s="293" t="str">
        <f t="shared" si="476"/>
        <v/>
      </c>
      <c r="E7699" s="91" t="str">
        <f t="shared" si="479"/>
        <v/>
      </c>
      <c r="F7699" s="295"/>
      <c r="G7699" s="88" t="str">
        <f t="shared" si="477"/>
        <v/>
      </c>
      <c r="H7699" s="88" t="str">
        <f t="shared" si="478"/>
        <v/>
      </c>
    </row>
    <row r="7700" spans="2:8" ht="11.25" customHeight="1" x14ac:dyDescent="0.2">
      <c r="B7700" s="147"/>
      <c r="C7700" s="68"/>
      <c r="D7700" s="293" t="str">
        <f t="shared" si="476"/>
        <v/>
      </c>
      <c r="E7700" s="91" t="str">
        <f t="shared" si="479"/>
        <v/>
      </c>
      <c r="F7700" s="295"/>
      <c r="G7700" s="88" t="str">
        <f t="shared" si="477"/>
        <v/>
      </c>
      <c r="H7700" s="88" t="str">
        <f t="shared" si="478"/>
        <v/>
      </c>
    </row>
    <row r="7701" spans="2:8" ht="11.25" customHeight="1" x14ac:dyDescent="0.2">
      <c r="B7701" s="147"/>
      <c r="C7701" s="68"/>
      <c r="D7701" s="293" t="str">
        <f t="shared" si="476"/>
        <v/>
      </c>
      <c r="E7701" s="91" t="str">
        <f t="shared" si="479"/>
        <v/>
      </c>
      <c r="F7701" s="295"/>
      <c r="G7701" s="88" t="str">
        <f t="shared" si="477"/>
        <v/>
      </c>
      <c r="H7701" s="88" t="str">
        <f t="shared" si="478"/>
        <v/>
      </c>
    </row>
    <row r="7702" spans="2:8" ht="11.25" customHeight="1" x14ac:dyDescent="0.2">
      <c r="B7702" s="147"/>
      <c r="C7702" s="68"/>
      <c r="D7702" s="293" t="str">
        <f t="shared" si="476"/>
        <v/>
      </c>
      <c r="E7702" s="91" t="str">
        <f t="shared" si="479"/>
        <v/>
      </c>
      <c r="F7702" s="295"/>
      <c r="G7702" s="88" t="str">
        <f t="shared" si="477"/>
        <v/>
      </c>
      <c r="H7702" s="88" t="str">
        <f t="shared" si="478"/>
        <v/>
      </c>
    </row>
    <row r="7703" spans="2:8" ht="11.25" customHeight="1" x14ac:dyDescent="0.2">
      <c r="B7703" s="147"/>
      <c r="C7703" s="68"/>
      <c r="D7703" s="293" t="str">
        <f t="shared" si="476"/>
        <v/>
      </c>
      <c r="E7703" s="91" t="str">
        <f t="shared" si="479"/>
        <v/>
      </c>
      <c r="F7703" s="295"/>
      <c r="G7703" s="88" t="str">
        <f t="shared" si="477"/>
        <v/>
      </c>
      <c r="H7703" s="88" t="str">
        <f t="shared" si="478"/>
        <v/>
      </c>
    </row>
    <row r="7704" spans="2:8" ht="11.25" customHeight="1" x14ac:dyDescent="0.2">
      <c r="B7704" s="147"/>
      <c r="C7704" s="68"/>
      <c r="D7704" s="293" t="str">
        <f t="shared" ref="D7704:D7767" si="480">IF($B7704="","","SP_LASTSALEPRICE")</f>
        <v/>
      </c>
      <c r="E7704" s="91" t="str">
        <f t="shared" si="479"/>
        <v/>
      </c>
      <c r="F7704" s="295"/>
      <c r="G7704" s="88" t="str">
        <f t="shared" ref="G7704:G7767" si="481">IF(OR($C7704="",$C7705=""),"",IFERROR((C7704/C7705-1)*100,0))</f>
        <v/>
      </c>
      <c r="H7704" s="88" t="str">
        <f t="shared" ref="H7704:H7767" si="482">IF(OR($F7704="",$F7705=""),"",IFERROR((F7704/F7705-1)*100,0))</f>
        <v/>
      </c>
    </row>
    <row r="7705" spans="2:8" ht="11.25" customHeight="1" x14ac:dyDescent="0.2">
      <c r="B7705" s="147"/>
      <c r="C7705" s="68"/>
      <c r="D7705" s="293" t="str">
        <f t="shared" si="480"/>
        <v/>
      </c>
      <c r="E7705" s="91" t="str">
        <f t="shared" ref="E7705:E7768" si="483">IF($B7705="","",IF(WEEKDAY($B7705,11)=6,$B7705-1,IF(WEEKDAY($B7705,11)=7,$B7705-2,$B7705)))</f>
        <v/>
      </c>
      <c r="F7705" s="295"/>
      <c r="G7705" s="88" t="str">
        <f t="shared" si="481"/>
        <v/>
      </c>
      <c r="H7705" s="88" t="str">
        <f t="shared" si="482"/>
        <v/>
      </c>
    </row>
    <row r="7706" spans="2:8" ht="11.25" customHeight="1" x14ac:dyDescent="0.2">
      <c r="B7706" s="147"/>
      <c r="C7706" s="68"/>
      <c r="D7706" s="293" t="str">
        <f t="shared" si="480"/>
        <v/>
      </c>
      <c r="E7706" s="91" t="str">
        <f t="shared" si="483"/>
        <v/>
      </c>
      <c r="F7706" s="295"/>
      <c r="G7706" s="88" t="str">
        <f t="shared" si="481"/>
        <v/>
      </c>
      <c r="H7706" s="88" t="str">
        <f t="shared" si="482"/>
        <v/>
      </c>
    </row>
    <row r="7707" spans="2:8" ht="11.25" customHeight="1" x14ac:dyDescent="0.2">
      <c r="B7707" s="147"/>
      <c r="C7707" s="68"/>
      <c r="D7707" s="293" t="str">
        <f t="shared" si="480"/>
        <v/>
      </c>
      <c r="E7707" s="91" t="str">
        <f t="shared" si="483"/>
        <v/>
      </c>
      <c r="F7707" s="295"/>
      <c r="G7707" s="88" t="str">
        <f t="shared" si="481"/>
        <v/>
      </c>
      <c r="H7707" s="88" t="str">
        <f t="shared" si="482"/>
        <v/>
      </c>
    </row>
    <row r="7708" spans="2:8" ht="11.25" customHeight="1" x14ac:dyDescent="0.2">
      <c r="B7708" s="147"/>
      <c r="C7708" s="68"/>
      <c r="D7708" s="293" t="str">
        <f t="shared" si="480"/>
        <v/>
      </c>
      <c r="E7708" s="91" t="str">
        <f t="shared" si="483"/>
        <v/>
      </c>
      <c r="F7708" s="295"/>
      <c r="G7708" s="88" t="str">
        <f t="shared" si="481"/>
        <v/>
      </c>
      <c r="H7708" s="88" t="str">
        <f t="shared" si="482"/>
        <v/>
      </c>
    </row>
    <row r="7709" spans="2:8" ht="11.25" customHeight="1" x14ac:dyDescent="0.2">
      <c r="B7709" s="147"/>
      <c r="C7709" s="68"/>
      <c r="D7709" s="293" t="str">
        <f t="shared" si="480"/>
        <v/>
      </c>
      <c r="E7709" s="91" t="str">
        <f t="shared" si="483"/>
        <v/>
      </c>
      <c r="F7709" s="295"/>
      <c r="G7709" s="88" t="str">
        <f t="shared" si="481"/>
        <v/>
      </c>
      <c r="H7709" s="88" t="str">
        <f t="shared" si="482"/>
        <v/>
      </c>
    </row>
    <row r="7710" spans="2:8" ht="11.25" customHeight="1" x14ac:dyDescent="0.2">
      <c r="B7710" s="147"/>
      <c r="C7710" s="68"/>
      <c r="D7710" s="293" t="str">
        <f t="shared" si="480"/>
        <v/>
      </c>
      <c r="E7710" s="91" t="str">
        <f t="shared" si="483"/>
        <v/>
      </c>
      <c r="F7710" s="295"/>
      <c r="G7710" s="88" t="str">
        <f t="shared" si="481"/>
        <v/>
      </c>
      <c r="H7710" s="88" t="str">
        <f t="shared" si="482"/>
        <v/>
      </c>
    </row>
    <row r="7711" spans="2:8" ht="11.25" customHeight="1" x14ac:dyDescent="0.2">
      <c r="B7711" s="147"/>
      <c r="C7711" s="68"/>
      <c r="D7711" s="293" t="str">
        <f t="shared" si="480"/>
        <v/>
      </c>
      <c r="E7711" s="91" t="str">
        <f t="shared" si="483"/>
        <v/>
      </c>
      <c r="F7711" s="295"/>
      <c r="G7711" s="88" t="str">
        <f t="shared" si="481"/>
        <v/>
      </c>
      <c r="H7711" s="88" t="str">
        <f t="shared" si="482"/>
        <v/>
      </c>
    </row>
    <row r="7712" spans="2:8" ht="11.25" customHeight="1" x14ac:dyDescent="0.2">
      <c r="B7712" s="147"/>
      <c r="C7712" s="68"/>
      <c r="D7712" s="293" t="str">
        <f t="shared" si="480"/>
        <v/>
      </c>
      <c r="E7712" s="91" t="str">
        <f t="shared" si="483"/>
        <v/>
      </c>
      <c r="F7712" s="295"/>
      <c r="G7712" s="88" t="str">
        <f t="shared" si="481"/>
        <v/>
      </c>
      <c r="H7712" s="88" t="str">
        <f t="shared" si="482"/>
        <v/>
      </c>
    </row>
    <row r="7713" spans="2:8" ht="11.25" customHeight="1" x14ac:dyDescent="0.2">
      <c r="B7713" s="147"/>
      <c r="C7713" s="68"/>
      <c r="D7713" s="293" t="str">
        <f t="shared" si="480"/>
        <v/>
      </c>
      <c r="E7713" s="91" t="str">
        <f t="shared" si="483"/>
        <v/>
      </c>
      <c r="F7713" s="295"/>
      <c r="G7713" s="88" t="str">
        <f t="shared" si="481"/>
        <v/>
      </c>
      <c r="H7713" s="88" t="str">
        <f t="shared" si="482"/>
        <v/>
      </c>
    </row>
    <row r="7714" spans="2:8" ht="11.25" customHeight="1" x14ac:dyDescent="0.2">
      <c r="B7714" s="147"/>
      <c r="C7714" s="68"/>
      <c r="D7714" s="293" t="str">
        <f t="shared" si="480"/>
        <v/>
      </c>
      <c r="E7714" s="91" t="str">
        <f t="shared" si="483"/>
        <v/>
      </c>
      <c r="F7714" s="295"/>
      <c r="G7714" s="88" t="str">
        <f t="shared" si="481"/>
        <v/>
      </c>
      <c r="H7714" s="88" t="str">
        <f t="shared" si="482"/>
        <v/>
      </c>
    </row>
    <row r="7715" spans="2:8" ht="11.25" customHeight="1" x14ac:dyDescent="0.2">
      <c r="B7715" s="147"/>
      <c r="C7715" s="68"/>
      <c r="D7715" s="293" t="str">
        <f t="shared" si="480"/>
        <v/>
      </c>
      <c r="E7715" s="91" t="str">
        <f t="shared" si="483"/>
        <v/>
      </c>
      <c r="F7715" s="295"/>
      <c r="G7715" s="88" t="str">
        <f t="shared" si="481"/>
        <v/>
      </c>
      <c r="H7715" s="88" t="str">
        <f t="shared" si="482"/>
        <v/>
      </c>
    </row>
    <row r="7716" spans="2:8" ht="11.25" customHeight="1" x14ac:dyDescent="0.2">
      <c r="B7716" s="147"/>
      <c r="C7716" s="68"/>
      <c r="D7716" s="293" t="str">
        <f t="shared" si="480"/>
        <v/>
      </c>
      <c r="E7716" s="91" t="str">
        <f t="shared" si="483"/>
        <v/>
      </c>
      <c r="F7716" s="295"/>
      <c r="G7716" s="88" t="str">
        <f t="shared" si="481"/>
        <v/>
      </c>
      <c r="H7716" s="88" t="str">
        <f t="shared" si="482"/>
        <v/>
      </c>
    </row>
    <row r="7717" spans="2:8" ht="11.25" customHeight="1" x14ac:dyDescent="0.2">
      <c r="B7717" s="147"/>
      <c r="C7717" s="68"/>
      <c r="D7717" s="293" t="str">
        <f t="shared" si="480"/>
        <v/>
      </c>
      <c r="E7717" s="91" t="str">
        <f t="shared" si="483"/>
        <v/>
      </c>
      <c r="F7717" s="295"/>
      <c r="G7717" s="88" t="str">
        <f t="shared" si="481"/>
        <v/>
      </c>
      <c r="H7717" s="88" t="str">
        <f t="shared" si="482"/>
        <v/>
      </c>
    </row>
    <row r="7718" spans="2:8" ht="11.25" customHeight="1" x14ac:dyDescent="0.2">
      <c r="B7718" s="147"/>
      <c r="C7718" s="68"/>
      <c r="D7718" s="293" t="str">
        <f t="shared" si="480"/>
        <v/>
      </c>
      <c r="E7718" s="91" t="str">
        <f t="shared" si="483"/>
        <v/>
      </c>
      <c r="F7718" s="295"/>
      <c r="G7718" s="88" t="str">
        <f t="shared" si="481"/>
        <v/>
      </c>
      <c r="H7718" s="88" t="str">
        <f t="shared" si="482"/>
        <v/>
      </c>
    </row>
    <row r="7719" spans="2:8" ht="11.25" customHeight="1" x14ac:dyDescent="0.2">
      <c r="B7719" s="147"/>
      <c r="C7719" s="68"/>
      <c r="D7719" s="293" t="str">
        <f t="shared" si="480"/>
        <v/>
      </c>
      <c r="E7719" s="91" t="str">
        <f t="shared" si="483"/>
        <v/>
      </c>
      <c r="F7719" s="295"/>
      <c r="G7719" s="88" t="str">
        <f t="shared" si="481"/>
        <v/>
      </c>
      <c r="H7719" s="88" t="str">
        <f t="shared" si="482"/>
        <v/>
      </c>
    </row>
    <row r="7720" spans="2:8" ht="11.25" customHeight="1" x14ac:dyDescent="0.2">
      <c r="B7720" s="147"/>
      <c r="C7720" s="68"/>
      <c r="D7720" s="293" t="str">
        <f t="shared" si="480"/>
        <v/>
      </c>
      <c r="E7720" s="91" t="str">
        <f t="shared" si="483"/>
        <v/>
      </c>
      <c r="F7720" s="295"/>
      <c r="G7720" s="88" t="str">
        <f t="shared" si="481"/>
        <v/>
      </c>
      <c r="H7720" s="88" t="str">
        <f t="shared" si="482"/>
        <v/>
      </c>
    </row>
    <row r="7721" spans="2:8" ht="11.25" customHeight="1" x14ac:dyDescent="0.2">
      <c r="B7721" s="147"/>
      <c r="C7721" s="68"/>
      <c r="D7721" s="293" t="str">
        <f t="shared" si="480"/>
        <v/>
      </c>
      <c r="E7721" s="91" t="str">
        <f t="shared" si="483"/>
        <v/>
      </c>
      <c r="F7721" s="295"/>
      <c r="G7721" s="88" t="str">
        <f t="shared" si="481"/>
        <v/>
      </c>
      <c r="H7721" s="88" t="str">
        <f t="shared" si="482"/>
        <v/>
      </c>
    </row>
    <row r="7722" spans="2:8" ht="11.25" customHeight="1" x14ac:dyDescent="0.2">
      <c r="B7722" s="147"/>
      <c r="C7722" s="68"/>
      <c r="D7722" s="293" t="str">
        <f t="shared" si="480"/>
        <v/>
      </c>
      <c r="E7722" s="91" t="str">
        <f t="shared" si="483"/>
        <v/>
      </c>
      <c r="F7722" s="295"/>
      <c r="G7722" s="88" t="str">
        <f t="shared" si="481"/>
        <v/>
      </c>
      <c r="H7722" s="88" t="str">
        <f t="shared" si="482"/>
        <v/>
      </c>
    </row>
    <row r="7723" spans="2:8" ht="11.25" customHeight="1" x14ac:dyDescent="0.2">
      <c r="B7723" s="147"/>
      <c r="C7723" s="68"/>
      <c r="D7723" s="293" t="str">
        <f t="shared" si="480"/>
        <v/>
      </c>
      <c r="E7723" s="91" t="str">
        <f t="shared" si="483"/>
        <v/>
      </c>
      <c r="F7723" s="295"/>
      <c r="G7723" s="88" t="str">
        <f t="shared" si="481"/>
        <v/>
      </c>
      <c r="H7723" s="88" t="str">
        <f t="shared" si="482"/>
        <v/>
      </c>
    </row>
    <row r="7724" spans="2:8" ht="11.25" customHeight="1" x14ac:dyDescent="0.2">
      <c r="B7724" s="147"/>
      <c r="C7724" s="68"/>
      <c r="D7724" s="293" t="str">
        <f t="shared" si="480"/>
        <v/>
      </c>
      <c r="E7724" s="91" t="str">
        <f t="shared" si="483"/>
        <v/>
      </c>
      <c r="F7724" s="295"/>
      <c r="G7724" s="88" t="str">
        <f t="shared" si="481"/>
        <v/>
      </c>
      <c r="H7724" s="88" t="str">
        <f t="shared" si="482"/>
        <v/>
      </c>
    </row>
    <row r="7725" spans="2:8" ht="11.25" customHeight="1" x14ac:dyDescent="0.2">
      <c r="B7725" s="147"/>
      <c r="C7725" s="68"/>
      <c r="D7725" s="293" t="str">
        <f t="shared" si="480"/>
        <v/>
      </c>
      <c r="E7725" s="91" t="str">
        <f t="shared" si="483"/>
        <v/>
      </c>
      <c r="F7725" s="295"/>
      <c r="G7725" s="88" t="str">
        <f t="shared" si="481"/>
        <v/>
      </c>
      <c r="H7725" s="88" t="str">
        <f t="shared" si="482"/>
        <v/>
      </c>
    </row>
    <row r="7726" spans="2:8" ht="11.25" customHeight="1" x14ac:dyDescent="0.2">
      <c r="B7726" s="147"/>
      <c r="C7726" s="68"/>
      <c r="D7726" s="293" t="str">
        <f t="shared" si="480"/>
        <v/>
      </c>
      <c r="E7726" s="91" t="str">
        <f t="shared" si="483"/>
        <v/>
      </c>
      <c r="F7726" s="295"/>
      <c r="G7726" s="88" t="str">
        <f t="shared" si="481"/>
        <v/>
      </c>
      <c r="H7726" s="88" t="str">
        <f t="shared" si="482"/>
        <v/>
      </c>
    </row>
    <row r="7727" spans="2:8" ht="11.25" customHeight="1" x14ac:dyDescent="0.2">
      <c r="B7727" s="147"/>
      <c r="C7727" s="68"/>
      <c r="D7727" s="293" t="str">
        <f t="shared" si="480"/>
        <v/>
      </c>
      <c r="E7727" s="91" t="str">
        <f t="shared" si="483"/>
        <v/>
      </c>
      <c r="F7727" s="295"/>
      <c r="G7727" s="88" t="str">
        <f t="shared" si="481"/>
        <v/>
      </c>
      <c r="H7727" s="88" t="str">
        <f t="shared" si="482"/>
        <v/>
      </c>
    </row>
    <row r="7728" spans="2:8" ht="11.25" customHeight="1" x14ac:dyDescent="0.2">
      <c r="B7728" s="147"/>
      <c r="C7728" s="68"/>
      <c r="D7728" s="293" t="str">
        <f t="shared" si="480"/>
        <v/>
      </c>
      <c r="E7728" s="91" t="str">
        <f t="shared" si="483"/>
        <v/>
      </c>
      <c r="F7728" s="295"/>
      <c r="G7728" s="88" t="str">
        <f t="shared" si="481"/>
        <v/>
      </c>
      <c r="H7728" s="88" t="str">
        <f t="shared" si="482"/>
        <v/>
      </c>
    </row>
    <row r="7729" spans="2:8" ht="11.25" customHeight="1" x14ac:dyDescent="0.2">
      <c r="B7729" s="147"/>
      <c r="C7729" s="68"/>
      <c r="D7729" s="293" t="str">
        <f t="shared" si="480"/>
        <v/>
      </c>
      <c r="E7729" s="91" t="str">
        <f t="shared" si="483"/>
        <v/>
      </c>
      <c r="F7729" s="295"/>
      <c r="G7729" s="88" t="str">
        <f t="shared" si="481"/>
        <v/>
      </c>
      <c r="H7729" s="88" t="str">
        <f t="shared" si="482"/>
        <v/>
      </c>
    </row>
    <row r="7730" spans="2:8" ht="11.25" customHeight="1" x14ac:dyDescent="0.2">
      <c r="B7730" s="147"/>
      <c r="C7730" s="68"/>
      <c r="D7730" s="293" t="str">
        <f t="shared" si="480"/>
        <v/>
      </c>
      <c r="E7730" s="91" t="str">
        <f t="shared" si="483"/>
        <v/>
      </c>
      <c r="F7730" s="295"/>
      <c r="G7730" s="88" t="str">
        <f t="shared" si="481"/>
        <v/>
      </c>
      <c r="H7730" s="88" t="str">
        <f t="shared" si="482"/>
        <v/>
      </c>
    </row>
    <row r="7731" spans="2:8" ht="11.25" customHeight="1" x14ac:dyDescent="0.2">
      <c r="B7731" s="147"/>
      <c r="C7731" s="68"/>
      <c r="D7731" s="293" t="str">
        <f t="shared" si="480"/>
        <v/>
      </c>
      <c r="E7731" s="91" t="str">
        <f t="shared" si="483"/>
        <v/>
      </c>
      <c r="F7731" s="295"/>
      <c r="G7731" s="88" t="str">
        <f t="shared" si="481"/>
        <v/>
      </c>
      <c r="H7731" s="88" t="str">
        <f t="shared" si="482"/>
        <v/>
      </c>
    </row>
    <row r="7732" spans="2:8" ht="11.25" customHeight="1" x14ac:dyDescent="0.2">
      <c r="B7732" s="147"/>
      <c r="C7732" s="68"/>
      <c r="D7732" s="293" t="str">
        <f t="shared" si="480"/>
        <v/>
      </c>
      <c r="E7732" s="91" t="str">
        <f t="shared" si="483"/>
        <v/>
      </c>
      <c r="F7732" s="295"/>
      <c r="G7732" s="88" t="str">
        <f t="shared" si="481"/>
        <v/>
      </c>
      <c r="H7732" s="88" t="str">
        <f t="shared" si="482"/>
        <v/>
      </c>
    </row>
    <row r="7733" spans="2:8" ht="11.25" customHeight="1" x14ac:dyDescent="0.2">
      <c r="B7733" s="147"/>
      <c r="C7733" s="68"/>
      <c r="D7733" s="293" t="str">
        <f t="shared" si="480"/>
        <v/>
      </c>
      <c r="E7733" s="91" t="str">
        <f t="shared" si="483"/>
        <v/>
      </c>
      <c r="F7733" s="295"/>
      <c r="G7733" s="88" t="str">
        <f t="shared" si="481"/>
        <v/>
      </c>
      <c r="H7733" s="88" t="str">
        <f t="shared" si="482"/>
        <v/>
      </c>
    </row>
    <row r="7734" spans="2:8" ht="11.25" customHeight="1" x14ac:dyDescent="0.2">
      <c r="B7734" s="147"/>
      <c r="C7734" s="68"/>
      <c r="D7734" s="293" t="str">
        <f t="shared" si="480"/>
        <v/>
      </c>
      <c r="E7734" s="91" t="str">
        <f t="shared" si="483"/>
        <v/>
      </c>
      <c r="F7734" s="295"/>
      <c r="G7734" s="88" t="str">
        <f t="shared" si="481"/>
        <v/>
      </c>
      <c r="H7734" s="88" t="str">
        <f t="shared" si="482"/>
        <v/>
      </c>
    </row>
    <row r="7735" spans="2:8" ht="11.25" customHeight="1" x14ac:dyDescent="0.2">
      <c r="B7735" s="147"/>
      <c r="C7735" s="68"/>
      <c r="D7735" s="293" t="str">
        <f t="shared" si="480"/>
        <v/>
      </c>
      <c r="E7735" s="91" t="str">
        <f t="shared" si="483"/>
        <v/>
      </c>
      <c r="F7735" s="295"/>
      <c r="G7735" s="88" t="str">
        <f t="shared" si="481"/>
        <v/>
      </c>
      <c r="H7735" s="88" t="str">
        <f t="shared" si="482"/>
        <v/>
      </c>
    </row>
    <row r="7736" spans="2:8" ht="11.25" customHeight="1" x14ac:dyDescent="0.2">
      <c r="B7736" s="147"/>
      <c r="C7736" s="68"/>
      <c r="D7736" s="293" t="str">
        <f t="shared" si="480"/>
        <v/>
      </c>
      <c r="E7736" s="91" t="str">
        <f t="shared" si="483"/>
        <v/>
      </c>
      <c r="F7736" s="295"/>
      <c r="G7736" s="88" t="str">
        <f t="shared" si="481"/>
        <v/>
      </c>
      <c r="H7736" s="88" t="str">
        <f t="shared" si="482"/>
        <v/>
      </c>
    </row>
    <row r="7737" spans="2:8" ht="11.25" customHeight="1" x14ac:dyDescent="0.2">
      <c r="B7737" s="147"/>
      <c r="C7737" s="68"/>
      <c r="D7737" s="293" t="str">
        <f t="shared" si="480"/>
        <v/>
      </c>
      <c r="E7737" s="91" t="str">
        <f t="shared" si="483"/>
        <v/>
      </c>
      <c r="F7737" s="295"/>
      <c r="G7737" s="88" t="str">
        <f t="shared" si="481"/>
        <v/>
      </c>
      <c r="H7737" s="88" t="str">
        <f t="shared" si="482"/>
        <v/>
      </c>
    </row>
    <row r="7738" spans="2:8" ht="11.25" customHeight="1" x14ac:dyDescent="0.2">
      <c r="B7738" s="147"/>
      <c r="C7738" s="68"/>
      <c r="D7738" s="293" t="str">
        <f t="shared" si="480"/>
        <v/>
      </c>
      <c r="E7738" s="91" t="str">
        <f t="shared" si="483"/>
        <v/>
      </c>
      <c r="F7738" s="295"/>
      <c r="G7738" s="88" t="str">
        <f t="shared" si="481"/>
        <v/>
      </c>
      <c r="H7738" s="88" t="str">
        <f t="shared" si="482"/>
        <v/>
      </c>
    </row>
    <row r="7739" spans="2:8" ht="11.25" customHeight="1" x14ac:dyDescent="0.2">
      <c r="B7739" s="147"/>
      <c r="C7739" s="68"/>
      <c r="D7739" s="293" t="str">
        <f t="shared" si="480"/>
        <v/>
      </c>
      <c r="E7739" s="91" t="str">
        <f t="shared" si="483"/>
        <v/>
      </c>
      <c r="F7739" s="295"/>
      <c r="G7739" s="88" t="str">
        <f t="shared" si="481"/>
        <v/>
      </c>
      <c r="H7739" s="88" t="str">
        <f t="shared" si="482"/>
        <v/>
      </c>
    </row>
    <row r="7740" spans="2:8" ht="11.25" customHeight="1" x14ac:dyDescent="0.2">
      <c r="B7740" s="147"/>
      <c r="C7740" s="68"/>
      <c r="D7740" s="293" t="str">
        <f t="shared" si="480"/>
        <v/>
      </c>
      <c r="E7740" s="91" t="str">
        <f t="shared" si="483"/>
        <v/>
      </c>
      <c r="F7740" s="295"/>
      <c r="G7740" s="88" t="str">
        <f t="shared" si="481"/>
        <v/>
      </c>
      <c r="H7740" s="88" t="str">
        <f t="shared" si="482"/>
        <v/>
      </c>
    </row>
    <row r="7741" spans="2:8" ht="11.25" customHeight="1" x14ac:dyDescent="0.2">
      <c r="B7741" s="147"/>
      <c r="C7741" s="68"/>
      <c r="D7741" s="293" t="str">
        <f t="shared" si="480"/>
        <v/>
      </c>
      <c r="E7741" s="91" t="str">
        <f t="shared" si="483"/>
        <v/>
      </c>
      <c r="F7741" s="295"/>
      <c r="G7741" s="88" t="str">
        <f t="shared" si="481"/>
        <v/>
      </c>
      <c r="H7741" s="88" t="str">
        <f t="shared" si="482"/>
        <v/>
      </c>
    </row>
    <row r="7742" spans="2:8" ht="11.25" customHeight="1" x14ac:dyDescent="0.2">
      <c r="B7742" s="147"/>
      <c r="C7742" s="68"/>
      <c r="D7742" s="293" t="str">
        <f t="shared" si="480"/>
        <v/>
      </c>
      <c r="E7742" s="91" t="str">
        <f t="shared" si="483"/>
        <v/>
      </c>
      <c r="F7742" s="295"/>
      <c r="G7742" s="88" t="str">
        <f t="shared" si="481"/>
        <v/>
      </c>
      <c r="H7742" s="88" t="str">
        <f t="shared" si="482"/>
        <v/>
      </c>
    </row>
    <row r="7743" spans="2:8" ht="11.25" customHeight="1" x14ac:dyDescent="0.2">
      <c r="B7743" s="147"/>
      <c r="C7743" s="68"/>
      <c r="D7743" s="293" t="str">
        <f t="shared" si="480"/>
        <v/>
      </c>
      <c r="E7743" s="91" t="str">
        <f t="shared" si="483"/>
        <v/>
      </c>
      <c r="F7743" s="295"/>
      <c r="G7743" s="88" t="str">
        <f t="shared" si="481"/>
        <v/>
      </c>
      <c r="H7743" s="88" t="str">
        <f t="shared" si="482"/>
        <v/>
      </c>
    </row>
    <row r="7744" spans="2:8" ht="11.25" customHeight="1" x14ac:dyDescent="0.2">
      <c r="B7744" s="147"/>
      <c r="C7744" s="68"/>
      <c r="D7744" s="293" t="str">
        <f t="shared" si="480"/>
        <v/>
      </c>
      <c r="E7744" s="91" t="str">
        <f t="shared" si="483"/>
        <v/>
      </c>
      <c r="F7744" s="295"/>
      <c r="G7744" s="88" t="str">
        <f t="shared" si="481"/>
        <v/>
      </c>
      <c r="H7744" s="88" t="str">
        <f t="shared" si="482"/>
        <v/>
      </c>
    </row>
    <row r="7745" spans="2:8" ht="11.25" customHeight="1" x14ac:dyDescent="0.2">
      <c r="B7745" s="147"/>
      <c r="C7745" s="68"/>
      <c r="D7745" s="293" t="str">
        <f t="shared" si="480"/>
        <v/>
      </c>
      <c r="E7745" s="91" t="str">
        <f t="shared" si="483"/>
        <v/>
      </c>
      <c r="F7745" s="295"/>
      <c r="G7745" s="88" t="str">
        <f t="shared" si="481"/>
        <v/>
      </c>
      <c r="H7745" s="88" t="str">
        <f t="shared" si="482"/>
        <v/>
      </c>
    </row>
    <row r="7746" spans="2:8" ht="11.25" customHeight="1" x14ac:dyDescent="0.2">
      <c r="B7746" s="147"/>
      <c r="C7746" s="68"/>
      <c r="D7746" s="293" t="str">
        <f t="shared" si="480"/>
        <v/>
      </c>
      <c r="E7746" s="91" t="str">
        <f t="shared" si="483"/>
        <v/>
      </c>
      <c r="F7746" s="295"/>
      <c r="G7746" s="88" t="str">
        <f t="shared" si="481"/>
        <v/>
      </c>
      <c r="H7746" s="88" t="str">
        <f t="shared" si="482"/>
        <v/>
      </c>
    </row>
    <row r="7747" spans="2:8" ht="11.25" customHeight="1" x14ac:dyDescent="0.2">
      <c r="B7747" s="147"/>
      <c r="C7747" s="68"/>
      <c r="D7747" s="293" t="str">
        <f t="shared" si="480"/>
        <v/>
      </c>
      <c r="E7747" s="91" t="str">
        <f t="shared" si="483"/>
        <v/>
      </c>
      <c r="F7747" s="295"/>
      <c r="G7747" s="88" t="str">
        <f t="shared" si="481"/>
        <v/>
      </c>
      <c r="H7747" s="88" t="str">
        <f t="shared" si="482"/>
        <v/>
      </c>
    </row>
    <row r="7748" spans="2:8" ht="11.25" customHeight="1" x14ac:dyDescent="0.2">
      <c r="B7748" s="147"/>
      <c r="C7748" s="68"/>
      <c r="D7748" s="293" t="str">
        <f t="shared" si="480"/>
        <v/>
      </c>
      <c r="E7748" s="91" t="str">
        <f t="shared" si="483"/>
        <v/>
      </c>
      <c r="F7748" s="295"/>
      <c r="G7748" s="88" t="str">
        <f t="shared" si="481"/>
        <v/>
      </c>
      <c r="H7748" s="88" t="str">
        <f t="shared" si="482"/>
        <v/>
      </c>
    </row>
    <row r="7749" spans="2:8" ht="11.25" customHeight="1" x14ac:dyDescent="0.2">
      <c r="B7749" s="147"/>
      <c r="C7749" s="68"/>
      <c r="D7749" s="293" t="str">
        <f t="shared" si="480"/>
        <v/>
      </c>
      <c r="E7749" s="91" t="str">
        <f t="shared" si="483"/>
        <v/>
      </c>
      <c r="F7749" s="295"/>
      <c r="G7749" s="88" t="str">
        <f t="shared" si="481"/>
        <v/>
      </c>
      <c r="H7749" s="88" t="str">
        <f t="shared" si="482"/>
        <v/>
      </c>
    </row>
    <row r="7750" spans="2:8" ht="11.25" customHeight="1" x14ac:dyDescent="0.2">
      <c r="B7750" s="147"/>
      <c r="C7750" s="68"/>
      <c r="D7750" s="293" t="str">
        <f t="shared" si="480"/>
        <v/>
      </c>
      <c r="E7750" s="91" t="str">
        <f t="shared" si="483"/>
        <v/>
      </c>
      <c r="F7750" s="295"/>
      <c r="G7750" s="88" t="str">
        <f t="shared" si="481"/>
        <v/>
      </c>
      <c r="H7750" s="88" t="str">
        <f t="shared" si="482"/>
        <v/>
      </c>
    </row>
    <row r="7751" spans="2:8" ht="11.25" customHeight="1" x14ac:dyDescent="0.2">
      <c r="B7751" s="147"/>
      <c r="C7751" s="68"/>
      <c r="D7751" s="293" t="str">
        <f t="shared" si="480"/>
        <v/>
      </c>
      <c r="E7751" s="91" t="str">
        <f t="shared" si="483"/>
        <v/>
      </c>
      <c r="F7751" s="295"/>
      <c r="G7751" s="88" t="str">
        <f t="shared" si="481"/>
        <v/>
      </c>
      <c r="H7751" s="88" t="str">
        <f t="shared" si="482"/>
        <v/>
      </c>
    </row>
    <row r="7752" spans="2:8" ht="11.25" customHeight="1" x14ac:dyDescent="0.2">
      <c r="B7752" s="147"/>
      <c r="C7752" s="68"/>
      <c r="D7752" s="293" t="str">
        <f t="shared" si="480"/>
        <v/>
      </c>
      <c r="E7752" s="91" t="str">
        <f t="shared" si="483"/>
        <v/>
      </c>
      <c r="F7752" s="295"/>
      <c r="G7752" s="88" t="str">
        <f t="shared" si="481"/>
        <v/>
      </c>
      <c r="H7752" s="88" t="str">
        <f t="shared" si="482"/>
        <v/>
      </c>
    </row>
    <row r="7753" spans="2:8" ht="11.25" customHeight="1" x14ac:dyDescent="0.2">
      <c r="B7753" s="147"/>
      <c r="C7753" s="68"/>
      <c r="D7753" s="293" t="str">
        <f t="shared" si="480"/>
        <v/>
      </c>
      <c r="E7753" s="91" t="str">
        <f t="shared" si="483"/>
        <v/>
      </c>
      <c r="F7753" s="295"/>
      <c r="G7753" s="88" t="str">
        <f t="shared" si="481"/>
        <v/>
      </c>
      <c r="H7753" s="88" t="str">
        <f t="shared" si="482"/>
        <v/>
      </c>
    </row>
    <row r="7754" spans="2:8" ht="11.25" customHeight="1" x14ac:dyDescent="0.2">
      <c r="B7754" s="147"/>
      <c r="C7754" s="68"/>
      <c r="D7754" s="293" t="str">
        <f t="shared" si="480"/>
        <v/>
      </c>
      <c r="E7754" s="91" t="str">
        <f t="shared" si="483"/>
        <v/>
      </c>
      <c r="F7754" s="295"/>
      <c r="G7754" s="88" t="str">
        <f t="shared" si="481"/>
        <v/>
      </c>
      <c r="H7754" s="88" t="str">
        <f t="shared" si="482"/>
        <v/>
      </c>
    </row>
    <row r="7755" spans="2:8" ht="11.25" customHeight="1" x14ac:dyDescent="0.2">
      <c r="B7755" s="147"/>
      <c r="C7755" s="68"/>
      <c r="D7755" s="293" t="str">
        <f t="shared" si="480"/>
        <v/>
      </c>
      <c r="E7755" s="91" t="str">
        <f t="shared" si="483"/>
        <v/>
      </c>
      <c r="F7755" s="295"/>
      <c r="G7755" s="88" t="str">
        <f t="shared" si="481"/>
        <v/>
      </c>
      <c r="H7755" s="88" t="str">
        <f t="shared" si="482"/>
        <v/>
      </c>
    </row>
    <row r="7756" spans="2:8" ht="11.25" customHeight="1" x14ac:dyDescent="0.2">
      <c r="B7756" s="147"/>
      <c r="C7756" s="68"/>
      <c r="D7756" s="293" t="str">
        <f t="shared" si="480"/>
        <v/>
      </c>
      <c r="E7756" s="91" t="str">
        <f t="shared" si="483"/>
        <v/>
      </c>
      <c r="F7756" s="295"/>
      <c r="G7756" s="88" t="str">
        <f t="shared" si="481"/>
        <v/>
      </c>
      <c r="H7756" s="88" t="str">
        <f t="shared" si="482"/>
        <v/>
      </c>
    </row>
    <row r="7757" spans="2:8" ht="11.25" customHeight="1" x14ac:dyDescent="0.2">
      <c r="B7757" s="147"/>
      <c r="C7757" s="68"/>
      <c r="D7757" s="293" t="str">
        <f t="shared" si="480"/>
        <v/>
      </c>
      <c r="E7757" s="91" t="str">
        <f t="shared" si="483"/>
        <v/>
      </c>
      <c r="F7757" s="295"/>
      <c r="G7757" s="88" t="str">
        <f t="shared" si="481"/>
        <v/>
      </c>
      <c r="H7757" s="88" t="str">
        <f t="shared" si="482"/>
        <v/>
      </c>
    </row>
    <row r="7758" spans="2:8" ht="11.25" customHeight="1" x14ac:dyDescent="0.2">
      <c r="B7758" s="147"/>
      <c r="C7758" s="68"/>
      <c r="D7758" s="293" t="str">
        <f t="shared" si="480"/>
        <v/>
      </c>
      <c r="E7758" s="91" t="str">
        <f t="shared" si="483"/>
        <v/>
      </c>
      <c r="F7758" s="295"/>
      <c r="G7758" s="88" t="str">
        <f t="shared" si="481"/>
        <v/>
      </c>
      <c r="H7758" s="88" t="str">
        <f t="shared" si="482"/>
        <v/>
      </c>
    </row>
    <row r="7759" spans="2:8" ht="11.25" customHeight="1" x14ac:dyDescent="0.2">
      <c r="B7759" s="147"/>
      <c r="C7759" s="68"/>
      <c r="D7759" s="293" t="str">
        <f t="shared" si="480"/>
        <v/>
      </c>
      <c r="E7759" s="91" t="str">
        <f t="shared" si="483"/>
        <v/>
      </c>
      <c r="F7759" s="295"/>
      <c r="G7759" s="88" t="str">
        <f t="shared" si="481"/>
        <v/>
      </c>
      <c r="H7759" s="88" t="str">
        <f t="shared" si="482"/>
        <v/>
      </c>
    </row>
    <row r="7760" spans="2:8" ht="11.25" customHeight="1" x14ac:dyDescent="0.2">
      <c r="B7760" s="147"/>
      <c r="C7760" s="68"/>
      <c r="D7760" s="293" t="str">
        <f t="shared" si="480"/>
        <v/>
      </c>
      <c r="E7760" s="91" t="str">
        <f t="shared" si="483"/>
        <v/>
      </c>
      <c r="F7760" s="295"/>
      <c r="G7760" s="88" t="str">
        <f t="shared" si="481"/>
        <v/>
      </c>
      <c r="H7760" s="88" t="str">
        <f t="shared" si="482"/>
        <v/>
      </c>
    </row>
    <row r="7761" spans="2:8" ht="11.25" customHeight="1" x14ac:dyDescent="0.2">
      <c r="B7761" s="147"/>
      <c r="C7761" s="68"/>
      <c r="D7761" s="293" t="str">
        <f t="shared" si="480"/>
        <v/>
      </c>
      <c r="E7761" s="91" t="str">
        <f t="shared" si="483"/>
        <v/>
      </c>
      <c r="F7761" s="295"/>
      <c r="G7761" s="88" t="str">
        <f t="shared" si="481"/>
        <v/>
      </c>
      <c r="H7761" s="88" t="str">
        <f t="shared" si="482"/>
        <v/>
      </c>
    </row>
    <row r="7762" spans="2:8" ht="11.25" customHeight="1" x14ac:dyDescent="0.2">
      <c r="B7762" s="147"/>
      <c r="C7762" s="68"/>
      <c r="D7762" s="293" t="str">
        <f t="shared" si="480"/>
        <v/>
      </c>
      <c r="E7762" s="91" t="str">
        <f t="shared" si="483"/>
        <v/>
      </c>
      <c r="F7762" s="295"/>
      <c r="G7762" s="88" t="str">
        <f t="shared" si="481"/>
        <v/>
      </c>
      <c r="H7762" s="88" t="str">
        <f t="shared" si="482"/>
        <v/>
      </c>
    </row>
    <row r="7763" spans="2:8" ht="11.25" customHeight="1" x14ac:dyDescent="0.2">
      <c r="B7763" s="147"/>
      <c r="C7763" s="68"/>
      <c r="D7763" s="293" t="str">
        <f t="shared" si="480"/>
        <v/>
      </c>
      <c r="E7763" s="91" t="str">
        <f t="shared" si="483"/>
        <v/>
      </c>
      <c r="F7763" s="295"/>
      <c r="G7763" s="88" t="str">
        <f t="shared" si="481"/>
        <v/>
      </c>
      <c r="H7763" s="88" t="str">
        <f t="shared" si="482"/>
        <v/>
      </c>
    </row>
    <row r="7764" spans="2:8" ht="11.25" customHeight="1" x14ac:dyDescent="0.2">
      <c r="B7764" s="147"/>
      <c r="C7764" s="68"/>
      <c r="D7764" s="293" t="str">
        <f t="shared" si="480"/>
        <v/>
      </c>
      <c r="E7764" s="91" t="str">
        <f t="shared" si="483"/>
        <v/>
      </c>
      <c r="F7764" s="295"/>
      <c r="G7764" s="88" t="str">
        <f t="shared" si="481"/>
        <v/>
      </c>
      <c r="H7764" s="88" t="str">
        <f t="shared" si="482"/>
        <v/>
      </c>
    </row>
    <row r="7765" spans="2:8" ht="11.25" customHeight="1" x14ac:dyDescent="0.2">
      <c r="B7765" s="147"/>
      <c r="C7765" s="68"/>
      <c r="D7765" s="293" t="str">
        <f t="shared" si="480"/>
        <v/>
      </c>
      <c r="E7765" s="91" t="str">
        <f t="shared" si="483"/>
        <v/>
      </c>
      <c r="F7765" s="295"/>
      <c r="G7765" s="88" t="str">
        <f t="shared" si="481"/>
        <v/>
      </c>
      <c r="H7765" s="88" t="str">
        <f t="shared" si="482"/>
        <v/>
      </c>
    </row>
    <row r="7766" spans="2:8" ht="11.25" customHeight="1" x14ac:dyDescent="0.2">
      <c r="B7766" s="147"/>
      <c r="C7766" s="68"/>
      <c r="D7766" s="293" t="str">
        <f t="shared" si="480"/>
        <v/>
      </c>
      <c r="E7766" s="91" t="str">
        <f t="shared" si="483"/>
        <v/>
      </c>
      <c r="F7766" s="295"/>
      <c r="G7766" s="88" t="str">
        <f t="shared" si="481"/>
        <v/>
      </c>
      <c r="H7766" s="88" t="str">
        <f t="shared" si="482"/>
        <v/>
      </c>
    </row>
    <row r="7767" spans="2:8" ht="11.25" customHeight="1" x14ac:dyDescent="0.2">
      <c r="B7767" s="147"/>
      <c r="C7767" s="68"/>
      <c r="D7767" s="293" t="str">
        <f t="shared" si="480"/>
        <v/>
      </c>
      <c r="E7767" s="91" t="str">
        <f t="shared" si="483"/>
        <v/>
      </c>
      <c r="F7767" s="295"/>
      <c r="G7767" s="88" t="str">
        <f t="shared" si="481"/>
        <v/>
      </c>
      <c r="H7767" s="88" t="str">
        <f t="shared" si="482"/>
        <v/>
      </c>
    </row>
    <row r="7768" spans="2:8" ht="11.25" customHeight="1" x14ac:dyDescent="0.2">
      <c r="B7768" s="147"/>
      <c r="C7768" s="68"/>
      <c r="D7768" s="293" t="str">
        <f t="shared" ref="D7768:D7831" si="484">IF($B7768="","","SP_LASTSALEPRICE")</f>
        <v/>
      </c>
      <c r="E7768" s="91" t="str">
        <f t="shared" si="483"/>
        <v/>
      </c>
      <c r="F7768" s="295"/>
      <c r="G7768" s="88" t="str">
        <f t="shared" ref="G7768:G7831" si="485">IF(OR($C7768="",$C7769=""),"",IFERROR((C7768/C7769-1)*100,0))</f>
        <v/>
      </c>
      <c r="H7768" s="88" t="str">
        <f t="shared" ref="H7768:H7831" si="486">IF(OR($F7768="",$F7769=""),"",IFERROR((F7768/F7769-1)*100,0))</f>
        <v/>
      </c>
    </row>
    <row r="7769" spans="2:8" ht="11.25" customHeight="1" x14ac:dyDescent="0.2">
      <c r="B7769" s="147"/>
      <c r="C7769" s="68"/>
      <c r="D7769" s="293" t="str">
        <f t="shared" si="484"/>
        <v/>
      </c>
      <c r="E7769" s="91" t="str">
        <f t="shared" ref="E7769:E7832" si="487">IF($B7769="","",IF(WEEKDAY($B7769,11)=6,$B7769-1,IF(WEEKDAY($B7769,11)=7,$B7769-2,$B7769)))</f>
        <v/>
      </c>
      <c r="F7769" s="295"/>
      <c r="G7769" s="88" t="str">
        <f t="shared" si="485"/>
        <v/>
      </c>
      <c r="H7769" s="88" t="str">
        <f t="shared" si="486"/>
        <v/>
      </c>
    </row>
    <row r="7770" spans="2:8" ht="11.25" customHeight="1" x14ac:dyDescent="0.2">
      <c r="B7770" s="147"/>
      <c r="C7770" s="68"/>
      <c r="D7770" s="293" t="str">
        <f t="shared" si="484"/>
        <v/>
      </c>
      <c r="E7770" s="91" t="str">
        <f t="shared" si="487"/>
        <v/>
      </c>
      <c r="F7770" s="295"/>
      <c r="G7770" s="88" t="str">
        <f t="shared" si="485"/>
        <v/>
      </c>
      <c r="H7770" s="88" t="str">
        <f t="shared" si="486"/>
        <v/>
      </c>
    </row>
    <row r="7771" spans="2:8" ht="11.25" customHeight="1" x14ac:dyDescent="0.2">
      <c r="B7771" s="147"/>
      <c r="C7771" s="68"/>
      <c r="D7771" s="293" t="str">
        <f t="shared" si="484"/>
        <v/>
      </c>
      <c r="E7771" s="91" t="str">
        <f t="shared" si="487"/>
        <v/>
      </c>
      <c r="F7771" s="295"/>
      <c r="G7771" s="88" t="str">
        <f t="shared" si="485"/>
        <v/>
      </c>
      <c r="H7771" s="88" t="str">
        <f t="shared" si="486"/>
        <v/>
      </c>
    </row>
    <row r="7772" spans="2:8" ht="11.25" customHeight="1" x14ac:dyDescent="0.2">
      <c r="B7772" s="147"/>
      <c r="C7772" s="68"/>
      <c r="D7772" s="293" t="str">
        <f t="shared" si="484"/>
        <v/>
      </c>
      <c r="E7772" s="91" t="str">
        <f t="shared" si="487"/>
        <v/>
      </c>
      <c r="F7772" s="295"/>
      <c r="G7772" s="88" t="str">
        <f t="shared" si="485"/>
        <v/>
      </c>
      <c r="H7772" s="88" t="str">
        <f t="shared" si="486"/>
        <v/>
      </c>
    </row>
    <row r="7773" spans="2:8" ht="11.25" customHeight="1" x14ac:dyDescent="0.2">
      <c r="B7773" s="147"/>
      <c r="C7773" s="68"/>
      <c r="D7773" s="293" t="str">
        <f t="shared" si="484"/>
        <v/>
      </c>
      <c r="E7773" s="91" t="str">
        <f t="shared" si="487"/>
        <v/>
      </c>
      <c r="F7773" s="295"/>
      <c r="G7773" s="88" t="str">
        <f t="shared" si="485"/>
        <v/>
      </c>
      <c r="H7773" s="88" t="str">
        <f t="shared" si="486"/>
        <v/>
      </c>
    </row>
    <row r="7774" spans="2:8" ht="11.25" customHeight="1" x14ac:dyDescent="0.2">
      <c r="B7774" s="147"/>
      <c r="C7774" s="68"/>
      <c r="D7774" s="293" t="str">
        <f t="shared" si="484"/>
        <v/>
      </c>
      <c r="E7774" s="91" t="str">
        <f t="shared" si="487"/>
        <v/>
      </c>
      <c r="F7774" s="295"/>
      <c r="G7774" s="88" t="str">
        <f t="shared" si="485"/>
        <v/>
      </c>
      <c r="H7774" s="88" t="str">
        <f t="shared" si="486"/>
        <v/>
      </c>
    </row>
    <row r="7775" spans="2:8" ht="11.25" customHeight="1" x14ac:dyDescent="0.2">
      <c r="B7775" s="147"/>
      <c r="C7775" s="68"/>
      <c r="D7775" s="293" t="str">
        <f t="shared" si="484"/>
        <v/>
      </c>
      <c r="E7775" s="91" t="str">
        <f t="shared" si="487"/>
        <v/>
      </c>
      <c r="F7775" s="295"/>
      <c r="G7775" s="88" t="str">
        <f t="shared" si="485"/>
        <v/>
      </c>
      <c r="H7775" s="88" t="str">
        <f t="shared" si="486"/>
        <v/>
      </c>
    </row>
    <row r="7776" spans="2:8" ht="11.25" customHeight="1" x14ac:dyDescent="0.2">
      <c r="B7776" s="147"/>
      <c r="C7776" s="68"/>
      <c r="D7776" s="293" t="str">
        <f t="shared" si="484"/>
        <v/>
      </c>
      <c r="E7776" s="91" t="str">
        <f t="shared" si="487"/>
        <v/>
      </c>
      <c r="F7776" s="295"/>
      <c r="G7776" s="88" t="str">
        <f t="shared" si="485"/>
        <v/>
      </c>
      <c r="H7776" s="88" t="str">
        <f t="shared" si="486"/>
        <v/>
      </c>
    </row>
    <row r="7777" spans="2:8" ht="11.25" customHeight="1" x14ac:dyDescent="0.2">
      <c r="B7777" s="147"/>
      <c r="C7777" s="68"/>
      <c r="D7777" s="293" t="str">
        <f t="shared" si="484"/>
        <v/>
      </c>
      <c r="E7777" s="91" t="str">
        <f t="shared" si="487"/>
        <v/>
      </c>
      <c r="F7777" s="295"/>
      <c r="G7777" s="88" t="str">
        <f t="shared" si="485"/>
        <v/>
      </c>
      <c r="H7777" s="88" t="str">
        <f t="shared" si="486"/>
        <v/>
      </c>
    </row>
    <row r="7778" spans="2:8" ht="11.25" customHeight="1" x14ac:dyDescent="0.2">
      <c r="B7778" s="147"/>
      <c r="C7778" s="68"/>
      <c r="D7778" s="293" t="str">
        <f t="shared" si="484"/>
        <v/>
      </c>
      <c r="E7778" s="91" t="str">
        <f t="shared" si="487"/>
        <v/>
      </c>
      <c r="F7778" s="295"/>
      <c r="G7778" s="88" t="str">
        <f t="shared" si="485"/>
        <v/>
      </c>
      <c r="H7778" s="88" t="str">
        <f t="shared" si="486"/>
        <v/>
      </c>
    </row>
    <row r="7779" spans="2:8" ht="11.25" customHeight="1" x14ac:dyDescent="0.2">
      <c r="B7779" s="147"/>
      <c r="C7779" s="68"/>
      <c r="D7779" s="293" t="str">
        <f t="shared" si="484"/>
        <v/>
      </c>
      <c r="E7779" s="91" t="str">
        <f t="shared" si="487"/>
        <v/>
      </c>
      <c r="F7779" s="295"/>
      <c r="G7779" s="88" t="str">
        <f t="shared" si="485"/>
        <v/>
      </c>
      <c r="H7779" s="88" t="str">
        <f t="shared" si="486"/>
        <v/>
      </c>
    </row>
    <row r="7780" spans="2:8" ht="11.25" customHeight="1" x14ac:dyDescent="0.2">
      <c r="B7780" s="147"/>
      <c r="C7780" s="68"/>
      <c r="D7780" s="293" t="str">
        <f t="shared" si="484"/>
        <v/>
      </c>
      <c r="E7780" s="91" t="str">
        <f t="shared" si="487"/>
        <v/>
      </c>
      <c r="F7780" s="295"/>
      <c r="G7780" s="88" t="str">
        <f t="shared" si="485"/>
        <v/>
      </c>
      <c r="H7780" s="88" t="str">
        <f t="shared" si="486"/>
        <v/>
      </c>
    </row>
    <row r="7781" spans="2:8" ht="11.25" customHeight="1" x14ac:dyDescent="0.2">
      <c r="B7781" s="147"/>
      <c r="C7781" s="68"/>
      <c r="D7781" s="293" t="str">
        <f t="shared" si="484"/>
        <v/>
      </c>
      <c r="E7781" s="91" t="str">
        <f t="shared" si="487"/>
        <v/>
      </c>
      <c r="F7781" s="295"/>
      <c r="G7781" s="88" t="str">
        <f t="shared" si="485"/>
        <v/>
      </c>
      <c r="H7781" s="88" t="str">
        <f t="shared" si="486"/>
        <v/>
      </c>
    </row>
    <row r="7782" spans="2:8" ht="11.25" customHeight="1" x14ac:dyDescent="0.2">
      <c r="B7782" s="147"/>
      <c r="C7782" s="68"/>
      <c r="D7782" s="293" t="str">
        <f t="shared" si="484"/>
        <v/>
      </c>
      <c r="E7782" s="91" t="str">
        <f t="shared" si="487"/>
        <v/>
      </c>
      <c r="F7782" s="295"/>
      <c r="G7782" s="88" t="str">
        <f t="shared" si="485"/>
        <v/>
      </c>
      <c r="H7782" s="88" t="str">
        <f t="shared" si="486"/>
        <v/>
      </c>
    </row>
    <row r="7783" spans="2:8" ht="11.25" customHeight="1" x14ac:dyDescent="0.2">
      <c r="B7783" s="147"/>
      <c r="C7783" s="68"/>
      <c r="D7783" s="293" t="str">
        <f t="shared" si="484"/>
        <v/>
      </c>
      <c r="E7783" s="91" t="str">
        <f t="shared" si="487"/>
        <v/>
      </c>
      <c r="F7783" s="295"/>
      <c r="G7783" s="88" t="str">
        <f t="shared" si="485"/>
        <v/>
      </c>
      <c r="H7783" s="88" t="str">
        <f t="shared" si="486"/>
        <v/>
      </c>
    </row>
    <row r="7784" spans="2:8" ht="11.25" customHeight="1" x14ac:dyDescent="0.2">
      <c r="B7784" s="147"/>
      <c r="C7784" s="68"/>
      <c r="D7784" s="293" t="str">
        <f t="shared" si="484"/>
        <v/>
      </c>
      <c r="E7784" s="91" t="str">
        <f t="shared" si="487"/>
        <v/>
      </c>
      <c r="F7784" s="295"/>
      <c r="G7784" s="88" t="str">
        <f t="shared" si="485"/>
        <v/>
      </c>
      <c r="H7784" s="88" t="str">
        <f t="shared" si="486"/>
        <v/>
      </c>
    </row>
    <row r="7785" spans="2:8" ht="11.25" customHeight="1" x14ac:dyDescent="0.2">
      <c r="B7785" s="147"/>
      <c r="C7785" s="68"/>
      <c r="D7785" s="293" t="str">
        <f t="shared" si="484"/>
        <v/>
      </c>
      <c r="E7785" s="91" t="str">
        <f t="shared" si="487"/>
        <v/>
      </c>
      <c r="F7785" s="295"/>
      <c r="G7785" s="88" t="str">
        <f t="shared" si="485"/>
        <v/>
      </c>
      <c r="H7785" s="88" t="str">
        <f t="shared" si="486"/>
        <v/>
      </c>
    </row>
    <row r="7786" spans="2:8" ht="11.25" customHeight="1" x14ac:dyDescent="0.2">
      <c r="B7786" s="147"/>
      <c r="C7786" s="68"/>
      <c r="D7786" s="293" t="str">
        <f t="shared" si="484"/>
        <v/>
      </c>
      <c r="E7786" s="91" t="str">
        <f t="shared" si="487"/>
        <v/>
      </c>
      <c r="F7786" s="295"/>
      <c r="G7786" s="88" t="str">
        <f t="shared" si="485"/>
        <v/>
      </c>
      <c r="H7786" s="88" t="str">
        <f t="shared" si="486"/>
        <v/>
      </c>
    </row>
    <row r="7787" spans="2:8" ht="11.25" customHeight="1" x14ac:dyDescent="0.2">
      <c r="B7787" s="147"/>
      <c r="C7787" s="68"/>
      <c r="D7787" s="293" t="str">
        <f t="shared" si="484"/>
        <v/>
      </c>
      <c r="E7787" s="91" t="str">
        <f t="shared" si="487"/>
        <v/>
      </c>
      <c r="F7787" s="295"/>
      <c r="G7787" s="88" t="str">
        <f t="shared" si="485"/>
        <v/>
      </c>
      <c r="H7787" s="88" t="str">
        <f t="shared" si="486"/>
        <v/>
      </c>
    </row>
    <row r="7788" spans="2:8" ht="11.25" customHeight="1" x14ac:dyDescent="0.2">
      <c r="B7788" s="147"/>
      <c r="C7788" s="68"/>
      <c r="D7788" s="293" t="str">
        <f t="shared" si="484"/>
        <v/>
      </c>
      <c r="E7788" s="91" t="str">
        <f t="shared" si="487"/>
        <v/>
      </c>
      <c r="F7788" s="295"/>
      <c r="G7788" s="88" t="str">
        <f t="shared" si="485"/>
        <v/>
      </c>
      <c r="H7788" s="88" t="str">
        <f t="shared" si="486"/>
        <v/>
      </c>
    </row>
    <row r="7789" spans="2:8" ht="11.25" customHeight="1" x14ac:dyDescent="0.2">
      <c r="B7789" s="147"/>
      <c r="C7789" s="68"/>
      <c r="D7789" s="293" t="str">
        <f t="shared" si="484"/>
        <v/>
      </c>
      <c r="E7789" s="91" t="str">
        <f t="shared" si="487"/>
        <v/>
      </c>
      <c r="F7789" s="295"/>
      <c r="G7789" s="88" t="str">
        <f t="shared" si="485"/>
        <v/>
      </c>
      <c r="H7789" s="88" t="str">
        <f t="shared" si="486"/>
        <v/>
      </c>
    </row>
    <row r="7790" spans="2:8" ht="11.25" customHeight="1" x14ac:dyDescent="0.2">
      <c r="B7790" s="147"/>
      <c r="C7790" s="68"/>
      <c r="D7790" s="293" t="str">
        <f t="shared" si="484"/>
        <v/>
      </c>
      <c r="E7790" s="91" t="str">
        <f t="shared" si="487"/>
        <v/>
      </c>
      <c r="F7790" s="295"/>
      <c r="G7790" s="88" t="str">
        <f t="shared" si="485"/>
        <v/>
      </c>
      <c r="H7790" s="88" t="str">
        <f t="shared" si="486"/>
        <v/>
      </c>
    </row>
    <row r="7791" spans="2:8" ht="11.25" customHeight="1" x14ac:dyDescent="0.2">
      <c r="B7791" s="147"/>
      <c r="C7791" s="68"/>
      <c r="D7791" s="293" t="str">
        <f t="shared" si="484"/>
        <v/>
      </c>
      <c r="E7791" s="91" t="str">
        <f t="shared" si="487"/>
        <v/>
      </c>
      <c r="F7791" s="295"/>
      <c r="G7791" s="88" t="str">
        <f t="shared" si="485"/>
        <v/>
      </c>
      <c r="H7791" s="88" t="str">
        <f t="shared" si="486"/>
        <v/>
      </c>
    </row>
    <row r="7792" spans="2:8" ht="11.25" customHeight="1" x14ac:dyDescent="0.2">
      <c r="B7792" s="147"/>
      <c r="C7792" s="68"/>
      <c r="D7792" s="293" t="str">
        <f t="shared" si="484"/>
        <v/>
      </c>
      <c r="E7792" s="91" t="str">
        <f t="shared" si="487"/>
        <v/>
      </c>
      <c r="F7792" s="295"/>
      <c r="G7792" s="88" t="str">
        <f t="shared" si="485"/>
        <v/>
      </c>
      <c r="H7792" s="88" t="str">
        <f t="shared" si="486"/>
        <v/>
      </c>
    </row>
    <row r="7793" spans="2:8" ht="11.25" customHeight="1" x14ac:dyDescent="0.2">
      <c r="B7793" s="147"/>
      <c r="C7793" s="68"/>
      <c r="D7793" s="293" t="str">
        <f t="shared" si="484"/>
        <v/>
      </c>
      <c r="E7793" s="91" t="str">
        <f t="shared" si="487"/>
        <v/>
      </c>
      <c r="F7793" s="295"/>
      <c r="G7793" s="88" t="str">
        <f t="shared" si="485"/>
        <v/>
      </c>
      <c r="H7793" s="88" t="str">
        <f t="shared" si="486"/>
        <v/>
      </c>
    </row>
    <row r="7794" spans="2:8" ht="11.25" customHeight="1" x14ac:dyDescent="0.2">
      <c r="B7794" s="147"/>
      <c r="C7794" s="68"/>
      <c r="D7794" s="293" t="str">
        <f t="shared" si="484"/>
        <v/>
      </c>
      <c r="E7794" s="91" t="str">
        <f t="shared" si="487"/>
        <v/>
      </c>
      <c r="F7794" s="295"/>
      <c r="G7794" s="88" t="str">
        <f t="shared" si="485"/>
        <v/>
      </c>
      <c r="H7794" s="88" t="str">
        <f t="shared" si="486"/>
        <v/>
      </c>
    </row>
    <row r="7795" spans="2:8" ht="11.25" customHeight="1" x14ac:dyDescent="0.2">
      <c r="B7795" s="147"/>
      <c r="C7795" s="68"/>
      <c r="D7795" s="293" t="str">
        <f t="shared" si="484"/>
        <v/>
      </c>
      <c r="E7795" s="91" t="str">
        <f t="shared" si="487"/>
        <v/>
      </c>
      <c r="F7795" s="295"/>
      <c r="G7795" s="88" t="str">
        <f t="shared" si="485"/>
        <v/>
      </c>
      <c r="H7795" s="88" t="str">
        <f t="shared" si="486"/>
        <v/>
      </c>
    </row>
    <row r="7796" spans="2:8" ht="11.25" customHeight="1" x14ac:dyDescent="0.2">
      <c r="B7796" s="147"/>
      <c r="C7796" s="68"/>
      <c r="D7796" s="293" t="str">
        <f t="shared" si="484"/>
        <v/>
      </c>
      <c r="E7796" s="91" t="str">
        <f t="shared" si="487"/>
        <v/>
      </c>
      <c r="F7796" s="295"/>
      <c r="G7796" s="88" t="str">
        <f t="shared" si="485"/>
        <v/>
      </c>
      <c r="H7796" s="88" t="str">
        <f t="shared" si="486"/>
        <v/>
      </c>
    </row>
    <row r="7797" spans="2:8" ht="11.25" customHeight="1" x14ac:dyDescent="0.2">
      <c r="B7797" s="147"/>
      <c r="C7797" s="68"/>
      <c r="D7797" s="293" t="str">
        <f t="shared" si="484"/>
        <v/>
      </c>
      <c r="E7797" s="91" t="str">
        <f t="shared" si="487"/>
        <v/>
      </c>
      <c r="F7797" s="295"/>
      <c r="G7797" s="88" t="str">
        <f t="shared" si="485"/>
        <v/>
      </c>
      <c r="H7797" s="88" t="str">
        <f t="shared" si="486"/>
        <v/>
      </c>
    </row>
    <row r="7798" spans="2:8" ht="11.25" customHeight="1" x14ac:dyDescent="0.2">
      <c r="B7798" s="147"/>
      <c r="C7798" s="68"/>
      <c r="D7798" s="293" t="str">
        <f t="shared" si="484"/>
        <v/>
      </c>
      <c r="E7798" s="91" t="str">
        <f t="shared" si="487"/>
        <v/>
      </c>
      <c r="F7798" s="295"/>
      <c r="G7798" s="88" t="str">
        <f t="shared" si="485"/>
        <v/>
      </c>
      <c r="H7798" s="88" t="str">
        <f t="shared" si="486"/>
        <v/>
      </c>
    </row>
    <row r="7799" spans="2:8" ht="11.25" customHeight="1" x14ac:dyDescent="0.2">
      <c r="B7799" s="147"/>
      <c r="C7799" s="68"/>
      <c r="D7799" s="293" t="str">
        <f t="shared" si="484"/>
        <v/>
      </c>
      <c r="E7799" s="91" t="str">
        <f t="shared" si="487"/>
        <v/>
      </c>
      <c r="F7799" s="295"/>
      <c r="G7799" s="88" t="str">
        <f t="shared" si="485"/>
        <v/>
      </c>
      <c r="H7799" s="88" t="str">
        <f t="shared" si="486"/>
        <v/>
      </c>
    </row>
    <row r="7800" spans="2:8" ht="11.25" customHeight="1" x14ac:dyDescent="0.2">
      <c r="B7800" s="147"/>
      <c r="C7800" s="68"/>
      <c r="D7800" s="293" t="str">
        <f t="shared" si="484"/>
        <v/>
      </c>
      <c r="E7800" s="91" t="str">
        <f t="shared" si="487"/>
        <v/>
      </c>
      <c r="F7800" s="295"/>
      <c r="G7800" s="88" t="str">
        <f t="shared" si="485"/>
        <v/>
      </c>
      <c r="H7800" s="88" t="str">
        <f t="shared" si="486"/>
        <v/>
      </c>
    </row>
    <row r="7801" spans="2:8" ht="11.25" customHeight="1" x14ac:dyDescent="0.2">
      <c r="B7801" s="147"/>
      <c r="C7801" s="68"/>
      <c r="D7801" s="293" t="str">
        <f t="shared" si="484"/>
        <v/>
      </c>
      <c r="E7801" s="91" t="str">
        <f t="shared" si="487"/>
        <v/>
      </c>
      <c r="F7801" s="295"/>
      <c r="G7801" s="88" t="str">
        <f t="shared" si="485"/>
        <v/>
      </c>
      <c r="H7801" s="88" t="str">
        <f t="shared" si="486"/>
        <v/>
      </c>
    </row>
    <row r="7802" spans="2:8" ht="11.25" customHeight="1" x14ac:dyDescent="0.2">
      <c r="B7802" s="147"/>
      <c r="C7802" s="68"/>
      <c r="D7802" s="293" t="str">
        <f t="shared" si="484"/>
        <v/>
      </c>
      <c r="E7802" s="91" t="str">
        <f t="shared" si="487"/>
        <v/>
      </c>
      <c r="F7802" s="295"/>
      <c r="G7802" s="88" t="str">
        <f t="shared" si="485"/>
        <v/>
      </c>
      <c r="H7802" s="88" t="str">
        <f t="shared" si="486"/>
        <v/>
      </c>
    </row>
    <row r="7803" spans="2:8" ht="11.25" customHeight="1" x14ac:dyDescent="0.2">
      <c r="B7803" s="147"/>
      <c r="C7803" s="68"/>
      <c r="D7803" s="293" t="str">
        <f t="shared" si="484"/>
        <v/>
      </c>
      <c r="E7803" s="91" t="str">
        <f t="shared" si="487"/>
        <v/>
      </c>
      <c r="F7803" s="295"/>
      <c r="G7803" s="88" t="str">
        <f t="shared" si="485"/>
        <v/>
      </c>
      <c r="H7803" s="88" t="str">
        <f t="shared" si="486"/>
        <v/>
      </c>
    </row>
    <row r="7804" spans="2:8" ht="11.25" customHeight="1" x14ac:dyDescent="0.2">
      <c r="B7804" s="147"/>
      <c r="C7804" s="68"/>
      <c r="D7804" s="293" t="str">
        <f t="shared" si="484"/>
        <v/>
      </c>
      <c r="E7804" s="91" t="str">
        <f t="shared" si="487"/>
        <v/>
      </c>
      <c r="F7804" s="295"/>
      <c r="G7804" s="88" t="str">
        <f t="shared" si="485"/>
        <v/>
      </c>
      <c r="H7804" s="88" t="str">
        <f t="shared" si="486"/>
        <v/>
      </c>
    </row>
    <row r="7805" spans="2:8" ht="11.25" customHeight="1" x14ac:dyDescent="0.2">
      <c r="B7805" s="147"/>
      <c r="C7805" s="68"/>
      <c r="D7805" s="293" t="str">
        <f t="shared" si="484"/>
        <v/>
      </c>
      <c r="E7805" s="91" t="str">
        <f t="shared" si="487"/>
        <v/>
      </c>
      <c r="F7805" s="295"/>
      <c r="G7805" s="88" t="str">
        <f t="shared" si="485"/>
        <v/>
      </c>
      <c r="H7805" s="88" t="str">
        <f t="shared" si="486"/>
        <v/>
      </c>
    </row>
    <row r="7806" spans="2:8" ht="11.25" customHeight="1" x14ac:dyDescent="0.2">
      <c r="B7806" s="147"/>
      <c r="C7806" s="68"/>
      <c r="D7806" s="293" t="str">
        <f t="shared" si="484"/>
        <v/>
      </c>
      <c r="E7806" s="91" t="str">
        <f t="shared" si="487"/>
        <v/>
      </c>
      <c r="F7806" s="295"/>
      <c r="G7806" s="88" t="str">
        <f t="shared" si="485"/>
        <v/>
      </c>
      <c r="H7806" s="88" t="str">
        <f t="shared" si="486"/>
        <v/>
      </c>
    </row>
    <row r="7807" spans="2:8" ht="11.25" customHeight="1" x14ac:dyDescent="0.2">
      <c r="B7807" s="147"/>
      <c r="C7807" s="68"/>
      <c r="D7807" s="293" t="str">
        <f t="shared" si="484"/>
        <v/>
      </c>
      <c r="E7807" s="91" t="str">
        <f t="shared" si="487"/>
        <v/>
      </c>
      <c r="F7807" s="295"/>
      <c r="G7807" s="88" t="str">
        <f t="shared" si="485"/>
        <v/>
      </c>
      <c r="H7807" s="88" t="str">
        <f t="shared" si="486"/>
        <v/>
      </c>
    </row>
    <row r="7808" spans="2:8" ht="11.25" customHeight="1" x14ac:dyDescent="0.2">
      <c r="B7808" s="147"/>
      <c r="C7808" s="68"/>
      <c r="D7808" s="293" t="str">
        <f t="shared" si="484"/>
        <v/>
      </c>
      <c r="E7808" s="91" t="str">
        <f t="shared" si="487"/>
        <v/>
      </c>
      <c r="F7808" s="295"/>
      <c r="G7808" s="88" t="str">
        <f t="shared" si="485"/>
        <v/>
      </c>
      <c r="H7808" s="88" t="str">
        <f t="shared" si="486"/>
        <v/>
      </c>
    </row>
    <row r="7809" spans="2:8" ht="11.25" customHeight="1" x14ac:dyDescent="0.2">
      <c r="B7809" s="147"/>
      <c r="C7809" s="68"/>
      <c r="D7809" s="293" t="str">
        <f t="shared" si="484"/>
        <v/>
      </c>
      <c r="E7809" s="91" t="str">
        <f t="shared" si="487"/>
        <v/>
      </c>
      <c r="F7809" s="295"/>
      <c r="G7809" s="88" t="str">
        <f t="shared" si="485"/>
        <v/>
      </c>
      <c r="H7809" s="88" t="str">
        <f t="shared" si="486"/>
        <v/>
      </c>
    </row>
    <row r="7810" spans="2:8" ht="11.25" customHeight="1" x14ac:dyDescent="0.2">
      <c r="B7810" s="147"/>
      <c r="C7810" s="68"/>
      <c r="D7810" s="293" t="str">
        <f t="shared" si="484"/>
        <v/>
      </c>
      <c r="E7810" s="91" t="str">
        <f t="shared" si="487"/>
        <v/>
      </c>
      <c r="F7810" s="295"/>
      <c r="G7810" s="88" t="str">
        <f t="shared" si="485"/>
        <v/>
      </c>
      <c r="H7810" s="88" t="str">
        <f t="shared" si="486"/>
        <v/>
      </c>
    </row>
    <row r="7811" spans="2:8" ht="11.25" customHeight="1" x14ac:dyDescent="0.2">
      <c r="B7811" s="147"/>
      <c r="C7811" s="68"/>
      <c r="D7811" s="293" t="str">
        <f t="shared" si="484"/>
        <v/>
      </c>
      <c r="E7811" s="91" t="str">
        <f t="shared" si="487"/>
        <v/>
      </c>
      <c r="F7811" s="295"/>
      <c r="G7811" s="88" t="str">
        <f t="shared" si="485"/>
        <v/>
      </c>
      <c r="H7811" s="88" t="str">
        <f t="shared" si="486"/>
        <v/>
      </c>
    </row>
    <row r="7812" spans="2:8" ht="11.25" customHeight="1" x14ac:dyDescent="0.2">
      <c r="B7812" s="147"/>
      <c r="C7812" s="68"/>
      <c r="D7812" s="293" t="str">
        <f t="shared" si="484"/>
        <v/>
      </c>
      <c r="E7812" s="91" t="str">
        <f t="shared" si="487"/>
        <v/>
      </c>
      <c r="F7812" s="295"/>
      <c r="G7812" s="88" t="str">
        <f t="shared" si="485"/>
        <v/>
      </c>
      <c r="H7812" s="88" t="str">
        <f t="shared" si="486"/>
        <v/>
      </c>
    </row>
    <row r="7813" spans="2:8" ht="11.25" customHeight="1" x14ac:dyDescent="0.2">
      <c r="B7813" s="147"/>
      <c r="C7813" s="68"/>
      <c r="D7813" s="293" t="str">
        <f t="shared" si="484"/>
        <v/>
      </c>
      <c r="E7813" s="91" t="str">
        <f t="shared" si="487"/>
        <v/>
      </c>
      <c r="F7813" s="295"/>
      <c r="G7813" s="88" t="str">
        <f t="shared" si="485"/>
        <v/>
      </c>
      <c r="H7813" s="88" t="str">
        <f t="shared" si="486"/>
        <v/>
      </c>
    </row>
    <row r="7814" spans="2:8" ht="11.25" customHeight="1" x14ac:dyDescent="0.2">
      <c r="B7814" s="147"/>
      <c r="C7814" s="68"/>
      <c r="D7814" s="293" t="str">
        <f t="shared" si="484"/>
        <v/>
      </c>
      <c r="E7814" s="91" t="str">
        <f t="shared" si="487"/>
        <v/>
      </c>
      <c r="F7814" s="295"/>
      <c r="G7814" s="88" t="str">
        <f t="shared" si="485"/>
        <v/>
      </c>
      <c r="H7814" s="88" t="str">
        <f t="shared" si="486"/>
        <v/>
      </c>
    </row>
    <row r="7815" spans="2:8" ht="11.25" customHeight="1" x14ac:dyDescent="0.2">
      <c r="B7815" s="147"/>
      <c r="C7815" s="68"/>
      <c r="D7815" s="293" t="str">
        <f t="shared" si="484"/>
        <v/>
      </c>
      <c r="E7815" s="91" t="str">
        <f t="shared" si="487"/>
        <v/>
      </c>
      <c r="F7815" s="295"/>
      <c r="G7815" s="88" t="str">
        <f t="shared" si="485"/>
        <v/>
      </c>
      <c r="H7815" s="88" t="str">
        <f t="shared" si="486"/>
        <v/>
      </c>
    </row>
    <row r="7816" spans="2:8" ht="11.25" customHeight="1" x14ac:dyDescent="0.2">
      <c r="B7816" s="147"/>
      <c r="C7816" s="68"/>
      <c r="D7816" s="293" t="str">
        <f t="shared" si="484"/>
        <v/>
      </c>
      <c r="E7816" s="91" t="str">
        <f t="shared" si="487"/>
        <v/>
      </c>
      <c r="F7816" s="295"/>
      <c r="G7816" s="88" t="str">
        <f t="shared" si="485"/>
        <v/>
      </c>
      <c r="H7816" s="88" t="str">
        <f t="shared" si="486"/>
        <v/>
      </c>
    </row>
    <row r="7817" spans="2:8" ht="11.25" customHeight="1" x14ac:dyDescent="0.2">
      <c r="B7817" s="147"/>
      <c r="C7817" s="68"/>
      <c r="D7817" s="293" t="str">
        <f t="shared" si="484"/>
        <v/>
      </c>
      <c r="E7817" s="91" t="str">
        <f t="shared" si="487"/>
        <v/>
      </c>
      <c r="F7817" s="295"/>
      <c r="G7817" s="88" t="str">
        <f t="shared" si="485"/>
        <v/>
      </c>
      <c r="H7817" s="88" t="str">
        <f t="shared" si="486"/>
        <v/>
      </c>
    </row>
    <row r="7818" spans="2:8" ht="11.25" customHeight="1" x14ac:dyDescent="0.2">
      <c r="B7818" s="147"/>
      <c r="C7818" s="68"/>
      <c r="D7818" s="293" t="str">
        <f t="shared" si="484"/>
        <v/>
      </c>
      <c r="E7818" s="91" t="str">
        <f t="shared" si="487"/>
        <v/>
      </c>
      <c r="F7818" s="295"/>
      <c r="G7818" s="88" t="str">
        <f t="shared" si="485"/>
        <v/>
      </c>
      <c r="H7818" s="88" t="str">
        <f t="shared" si="486"/>
        <v/>
      </c>
    </row>
    <row r="7819" spans="2:8" ht="11.25" customHeight="1" x14ac:dyDescent="0.2">
      <c r="B7819" s="147"/>
      <c r="C7819" s="68"/>
      <c r="D7819" s="293" t="str">
        <f t="shared" si="484"/>
        <v/>
      </c>
      <c r="E7819" s="91" t="str">
        <f t="shared" si="487"/>
        <v/>
      </c>
      <c r="F7819" s="295"/>
      <c r="G7819" s="88" t="str">
        <f t="shared" si="485"/>
        <v/>
      </c>
      <c r="H7819" s="88" t="str">
        <f t="shared" si="486"/>
        <v/>
      </c>
    </row>
    <row r="7820" spans="2:8" ht="11.25" customHeight="1" x14ac:dyDescent="0.2">
      <c r="B7820" s="147"/>
      <c r="C7820" s="68"/>
      <c r="D7820" s="293" t="str">
        <f t="shared" si="484"/>
        <v/>
      </c>
      <c r="E7820" s="91" t="str">
        <f t="shared" si="487"/>
        <v/>
      </c>
      <c r="F7820" s="295"/>
      <c r="G7820" s="88" t="str">
        <f t="shared" si="485"/>
        <v/>
      </c>
      <c r="H7820" s="88" t="str">
        <f t="shared" si="486"/>
        <v/>
      </c>
    </row>
    <row r="7821" spans="2:8" ht="11.25" customHeight="1" x14ac:dyDescent="0.2">
      <c r="B7821" s="147"/>
      <c r="C7821" s="68"/>
      <c r="D7821" s="293" t="str">
        <f t="shared" si="484"/>
        <v/>
      </c>
      <c r="E7821" s="91" t="str">
        <f t="shared" si="487"/>
        <v/>
      </c>
      <c r="F7821" s="295"/>
      <c r="G7821" s="88" t="str">
        <f t="shared" si="485"/>
        <v/>
      </c>
      <c r="H7821" s="88" t="str">
        <f t="shared" si="486"/>
        <v/>
      </c>
    </row>
    <row r="7822" spans="2:8" ht="11.25" customHeight="1" x14ac:dyDescent="0.2">
      <c r="B7822" s="147"/>
      <c r="C7822" s="68"/>
      <c r="D7822" s="293" t="str">
        <f t="shared" si="484"/>
        <v/>
      </c>
      <c r="E7822" s="91" t="str">
        <f t="shared" si="487"/>
        <v/>
      </c>
      <c r="F7822" s="295"/>
      <c r="G7822" s="88" t="str">
        <f t="shared" si="485"/>
        <v/>
      </c>
      <c r="H7822" s="88" t="str">
        <f t="shared" si="486"/>
        <v/>
      </c>
    </row>
    <row r="7823" spans="2:8" ht="11.25" customHeight="1" x14ac:dyDescent="0.2">
      <c r="B7823" s="147"/>
      <c r="C7823" s="68"/>
      <c r="D7823" s="293" t="str">
        <f t="shared" si="484"/>
        <v/>
      </c>
      <c r="E7823" s="91" t="str">
        <f t="shared" si="487"/>
        <v/>
      </c>
      <c r="F7823" s="295"/>
      <c r="G7823" s="88" t="str">
        <f t="shared" si="485"/>
        <v/>
      </c>
      <c r="H7823" s="88" t="str">
        <f t="shared" si="486"/>
        <v/>
      </c>
    </row>
    <row r="7824" spans="2:8" ht="11.25" customHeight="1" x14ac:dyDescent="0.2">
      <c r="B7824" s="147"/>
      <c r="C7824" s="68"/>
      <c r="D7824" s="293" t="str">
        <f t="shared" si="484"/>
        <v/>
      </c>
      <c r="E7824" s="91" t="str">
        <f t="shared" si="487"/>
        <v/>
      </c>
      <c r="F7824" s="295"/>
      <c r="G7824" s="88" t="str">
        <f t="shared" si="485"/>
        <v/>
      </c>
      <c r="H7824" s="88" t="str">
        <f t="shared" si="486"/>
        <v/>
      </c>
    </row>
    <row r="7825" spans="2:8" ht="11.25" customHeight="1" x14ac:dyDescent="0.2">
      <c r="B7825" s="147"/>
      <c r="C7825" s="68"/>
      <c r="D7825" s="293" t="str">
        <f t="shared" si="484"/>
        <v/>
      </c>
      <c r="E7825" s="91" t="str">
        <f t="shared" si="487"/>
        <v/>
      </c>
      <c r="F7825" s="295"/>
      <c r="G7825" s="88" t="str">
        <f t="shared" si="485"/>
        <v/>
      </c>
      <c r="H7825" s="88" t="str">
        <f t="shared" si="486"/>
        <v/>
      </c>
    </row>
    <row r="7826" spans="2:8" ht="11.25" customHeight="1" x14ac:dyDescent="0.2">
      <c r="B7826" s="147"/>
      <c r="C7826" s="68"/>
      <c r="D7826" s="293" t="str">
        <f t="shared" si="484"/>
        <v/>
      </c>
      <c r="E7826" s="91" t="str">
        <f t="shared" si="487"/>
        <v/>
      </c>
      <c r="F7826" s="295"/>
      <c r="G7826" s="88" t="str">
        <f t="shared" si="485"/>
        <v/>
      </c>
      <c r="H7826" s="88" t="str">
        <f t="shared" si="486"/>
        <v/>
      </c>
    </row>
    <row r="7827" spans="2:8" ht="11.25" customHeight="1" x14ac:dyDescent="0.2">
      <c r="B7827" s="147"/>
      <c r="C7827" s="68"/>
      <c r="D7827" s="293" t="str">
        <f t="shared" si="484"/>
        <v/>
      </c>
      <c r="E7827" s="91" t="str">
        <f t="shared" si="487"/>
        <v/>
      </c>
      <c r="F7827" s="295"/>
      <c r="G7827" s="88" t="str">
        <f t="shared" si="485"/>
        <v/>
      </c>
      <c r="H7827" s="88" t="str">
        <f t="shared" si="486"/>
        <v/>
      </c>
    </row>
    <row r="7828" spans="2:8" ht="11.25" customHeight="1" x14ac:dyDescent="0.2">
      <c r="B7828" s="147"/>
      <c r="C7828" s="68"/>
      <c r="D7828" s="293" t="str">
        <f t="shared" si="484"/>
        <v/>
      </c>
      <c r="E7828" s="91" t="str">
        <f t="shared" si="487"/>
        <v/>
      </c>
      <c r="F7828" s="295"/>
      <c r="G7828" s="88" t="str">
        <f t="shared" si="485"/>
        <v/>
      </c>
      <c r="H7828" s="88" t="str">
        <f t="shared" si="486"/>
        <v/>
      </c>
    </row>
    <row r="7829" spans="2:8" ht="11.25" customHeight="1" x14ac:dyDescent="0.2">
      <c r="B7829" s="147"/>
      <c r="C7829" s="68"/>
      <c r="D7829" s="293" t="str">
        <f t="shared" si="484"/>
        <v/>
      </c>
      <c r="E7829" s="91" t="str">
        <f t="shared" si="487"/>
        <v/>
      </c>
      <c r="F7829" s="295"/>
      <c r="G7829" s="88" t="str">
        <f t="shared" si="485"/>
        <v/>
      </c>
      <c r="H7829" s="88" t="str">
        <f t="shared" si="486"/>
        <v/>
      </c>
    </row>
    <row r="7830" spans="2:8" ht="11.25" customHeight="1" x14ac:dyDescent="0.2">
      <c r="B7830" s="147"/>
      <c r="C7830" s="68"/>
      <c r="D7830" s="293" t="str">
        <f t="shared" si="484"/>
        <v/>
      </c>
      <c r="E7830" s="91" t="str">
        <f t="shared" si="487"/>
        <v/>
      </c>
      <c r="F7830" s="295"/>
      <c r="G7830" s="88" t="str">
        <f t="shared" si="485"/>
        <v/>
      </c>
      <c r="H7830" s="88" t="str">
        <f t="shared" si="486"/>
        <v/>
      </c>
    </row>
    <row r="7831" spans="2:8" ht="11.25" customHeight="1" x14ac:dyDescent="0.2">
      <c r="B7831" s="147"/>
      <c r="C7831" s="68"/>
      <c r="D7831" s="293" t="str">
        <f t="shared" si="484"/>
        <v/>
      </c>
      <c r="E7831" s="91" t="str">
        <f t="shared" si="487"/>
        <v/>
      </c>
      <c r="F7831" s="295"/>
      <c r="G7831" s="88" t="str">
        <f t="shared" si="485"/>
        <v/>
      </c>
      <c r="H7831" s="88" t="str">
        <f t="shared" si="486"/>
        <v/>
      </c>
    </row>
    <row r="7832" spans="2:8" ht="11.25" customHeight="1" x14ac:dyDescent="0.2">
      <c r="B7832" s="147"/>
      <c r="C7832" s="68"/>
      <c r="D7832" s="293" t="str">
        <f t="shared" ref="D7832:D7895" si="488">IF($B7832="","","SP_LASTSALEPRICE")</f>
        <v/>
      </c>
      <c r="E7832" s="91" t="str">
        <f t="shared" si="487"/>
        <v/>
      </c>
      <c r="F7832" s="295"/>
      <c r="G7832" s="88" t="str">
        <f t="shared" ref="G7832:G7895" si="489">IF(OR($C7832="",$C7833=""),"",IFERROR((C7832/C7833-1)*100,0))</f>
        <v/>
      </c>
      <c r="H7832" s="88" t="str">
        <f t="shared" ref="H7832:H7895" si="490">IF(OR($F7832="",$F7833=""),"",IFERROR((F7832/F7833-1)*100,0))</f>
        <v/>
      </c>
    </row>
    <row r="7833" spans="2:8" ht="11.25" customHeight="1" x14ac:dyDescent="0.2">
      <c r="B7833" s="147"/>
      <c r="C7833" s="68"/>
      <c r="D7833" s="293" t="str">
        <f t="shared" si="488"/>
        <v/>
      </c>
      <c r="E7833" s="91" t="str">
        <f t="shared" ref="E7833:E7896" si="491">IF($B7833="","",IF(WEEKDAY($B7833,11)=6,$B7833-1,IF(WEEKDAY($B7833,11)=7,$B7833-2,$B7833)))</f>
        <v/>
      </c>
      <c r="F7833" s="295"/>
      <c r="G7833" s="88" t="str">
        <f t="shared" si="489"/>
        <v/>
      </c>
      <c r="H7833" s="88" t="str">
        <f t="shared" si="490"/>
        <v/>
      </c>
    </row>
    <row r="7834" spans="2:8" ht="11.25" customHeight="1" x14ac:dyDescent="0.2">
      <c r="B7834" s="147"/>
      <c r="C7834" s="68"/>
      <c r="D7834" s="293" t="str">
        <f t="shared" si="488"/>
        <v/>
      </c>
      <c r="E7834" s="91" t="str">
        <f t="shared" si="491"/>
        <v/>
      </c>
      <c r="F7834" s="295"/>
      <c r="G7834" s="88" t="str">
        <f t="shared" si="489"/>
        <v/>
      </c>
      <c r="H7834" s="88" t="str">
        <f t="shared" si="490"/>
        <v/>
      </c>
    </row>
    <row r="7835" spans="2:8" ht="11.25" customHeight="1" x14ac:dyDescent="0.2">
      <c r="B7835" s="147"/>
      <c r="C7835" s="68"/>
      <c r="D7835" s="293" t="str">
        <f t="shared" si="488"/>
        <v/>
      </c>
      <c r="E7835" s="91" t="str">
        <f t="shared" si="491"/>
        <v/>
      </c>
      <c r="F7835" s="295"/>
      <c r="G7835" s="88" t="str">
        <f t="shared" si="489"/>
        <v/>
      </c>
      <c r="H7835" s="88" t="str">
        <f t="shared" si="490"/>
        <v/>
      </c>
    </row>
    <row r="7836" spans="2:8" ht="11.25" customHeight="1" x14ac:dyDescent="0.2">
      <c r="B7836" s="147"/>
      <c r="C7836" s="68"/>
      <c r="D7836" s="293" t="str">
        <f t="shared" si="488"/>
        <v/>
      </c>
      <c r="E7836" s="91" t="str">
        <f t="shared" si="491"/>
        <v/>
      </c>
      <c r="F7836" s="295"/>
      <c r="G7836" s="88" t="str">
        <f t="shared" si="489"/>
        <v/>
      </c>
      <c r="H7836" s="88" t="str">
        <f t="shared" si="490"/>
        <v/>
      </c>
    </row>
    <row r="7837" spans="2:8" ht="11.25" customHeight="1" x14ac:dyDescent="0.2">
      <c r="B7837" s="147"/>
      <c r="C7837" s="68"/>
      <c r="D7837" s="293" t="str">
        <f t="shared" si="488"/>
        <v/>
      </c>
      <c r="E7837" s="91" t="str">
        <f t="shared" si="491"/>
        <v/>
      </c>
      <c r="F7837" s="295"/>
      <c r="G7837" s="88" t="str">
        <f t="shared" si="489"/>
        <v/>
      </c>
      <c r="H7837" s="88" t="str">
        <f t="shared" si="490"/>
        <v/>
      </c>
    </row>
    <row r="7838" spans="2:8" ht="11.25" customHeight="1" x14ac:dyDescent="0.2">
      <c r="B7838" s="147"/>
      <c r="C7838" s="68"/>
      <c r="D7838" s="293" t="str">
        <f t="shared" si="488"/>
        <v/>
      </c>
      <c r="E7838" s="91" t="str">
        <f t="shared" si="491"/>
        <v/>
      </c>
      <c r="F7838" s="295"/>
      <c r="G7838" s="88" t="str">
        <f t="shared" si="489"/>
        <v/>
      </c>
      <c r="H7838" s="88" t="str">
        <f t="shared" si="490"/>
        <v/>
      </c>
    </row>
    <row r="7839" spans="2:8" ht="11.25" customHeight="1" x14ac:dyDescent="0.2">
      <c r="B7839" s="147"/>
      <c r="C7839" s="68"/>
      <c r="D7839" s="293" t="str">
        <f t="shared" si="488"/>
        <v/>
      </c>
      <c r="E7839" s="91" t="str">
        <f t="shared" si="491"/>
        <v/>
      </c>
      <c r="F7839" s="295"/>
      <c r="G7839" s="88" t="str">
        <f t="shared" si="489"/>
        <v/>
      </c>
      <c r="H7839" s="88" t="str">
        <f t="shared" si="490"/>
        <v/>
      </c>
    </row>
    <row r="7840" spans="2:8" ht="11.25" customHeight="1" x14ac:dyDescent="0.2">
      <c r="B7840" s="147"/>
      <c r="C7840" s="68"/>
      <c r="D7840" s="293" t="str">
        <f t="shared" si="488"/>
        <v/>
      </c>
      <c r="E7840" s="91" t="str">
        <f t="shared" si="491"/>
        <v/>
      </c>
      <c r="F7840" s="295"/>
      <c r="G7840" s="88" t="str">
        <f t="shared" si="489"/>
        <v/>
      </c>
      <c r="H7840" s="88" t="str">
        <f t="shared" si="490"/>
        <v/>
      </c>
    </row>
    <row r="7841" spans="2:8" ht="11.25" customHeight="1" x14ac:dyDescent="0.2">
      <c r="B7841" s="147"/>
      <c r="C7841" s="68"/>
      <c r="D7841" s="293" t="str">
        <f t="shared" si="488"/>
        <v/>
      </c>
      <c r="E7841" s="91" t="str">
        <f t="shared" si="491"/>
        <v/>
      </c>
      <c r="F7841" s="295"/>
      <c r="G7841" s="88" t="str">
        <f t="shared" si="489"/>
        <v/>
      </c>
      <c r="H7841" s="88" t="str">
        <f t="shared" si="490"/>
        <v/>
      </c>
    </row>
    <row r="7842" spans="2:8" ht="11.25" customHeight="1" x14ac:dyDescent="0.2">
      <c r="B7842" s="147"/>
      <c r="C7842" s="68"/>
      <c r="D7842" s="293" t="str">
        <f t="shared" si="488"/>
        <v/>
      </c>
      <c r="E7842" s="91" t="str">
        <f t="shared" si="491"/>
        <v/>
      </c>
      <c r="F7842" s="295"/>
      <c r="G7842" s="88" t="str">
        <f t="shared" si="489"/>
        <v/>
      </c>
      <c r="H7842" s="88" t="str">
        <f t="shared" si="490"/>
        <v/>
      </c>
    </row>
    <row r="7843" spans="2:8" ht="11.25" customHeight="1" x14ac:dyDescent="0.2">
      <c r="B7843" s="147"/>
      <c r="C7843" s="68"/>
      <c r="D7843" s="293" t="str">
        <f t="shared" si="488"/>
        <v/>
      </c>
      <c r="E7843" s="91" t="str">
        <f t="shared" si="491"/>
        <v/>
      </c>
      <c r="F7843" s="295"/>
      <c r="G7843" s="88" t="str">
        <f t="shared" si="489"/>
        <v/>
      </c>
      <c r="H7843" s="88" t="str">
        <f t="shared" si="490"/>
        <v/>
      </c>
    </row>
    <row r="7844" spans="2:8" ht="11.25" customHeight="1" x14ac:dyDescent="0.2">
      <c r="B7844" s="147"/>
      <c r="C7844" s="68"/>
      <c r="D7844" s="293" t="str">
        <f t="shared" si="488"/>
        <v/>
      </c>
      <c r="E7844" s="91" t="str">
        <f t="shared" si="491"/>
        <v/>
      </c>
      <c r="F7844" s="295"/>
      <c r="G7844" s="88" t="str">
        <f t="shared" si="489"/>
        <v/>
      </c>
      <c r="H7844" s="88" t="str">
        <f t="shared" si="490"/>
        <v/>
      </c>
    </row>
    <row r="7845" spans="2:8" ht="11.25" customHeight="1" x14ac:dyDescent="0.2">
      <c r="B7845" s="147"/>
      <c r="C7845" s="68"/>
      <c r="D7845" s="293" t="str">
        <f t="shared" si="488"/>
        <v/>
      </c>
      <c r="E7845" s="91" t="str">
        <f t="shared" si="491"/>
        <v/>
      </c>
      <c r="F7845" s="295"/>
      <c r="G7845" s="88" t="str">
        <f t="shared" si="489"/>
        <v/>
      </c>
      <c r="H7845" s="88" t="str">
        <f t="shared" si="490"/>
        <v/>
      </c>
    </row>
    <row r="7846" spans="2:8" ht="11.25" customHeight="1" x14ac:dyDescent="0.2">
      <c r="B7846" s="147"/>
      <c r="C7846" s="68"/>
      <c r="D7846" s="293" t="str">
        <f t="shared" si="488"/>
        <v/>
      </c>
      <c r="E7846" s="91" t="str">
        <f t="shared" si="491"/>
        <v/>
      </c>
      <c r="F7846" s="295"/>
      <c r="G7846" s="88" t="str">
        <f t="shared" si="489"/>
        <v/>
      </c>
      <c r="H7846" s="88" t="str">
        <f t="shared" si="490"/>
        <v/>
      </c>
    </row>
    <row r="7847" spans="2:8" ht="11.25" customHeight="1" x14ac:dyDescent="0.2">
      <c r="B7847" s="147"/>
      <c r="C7847" s="68"/>
      <c r="D7847" s="293" t="str">
        <f t="shared" si="488"/>
        <v/>
      </c>
      <c r="E7847" s="91" t="str">
        <f t="shared" si="491"/>
        <v/>
      </c>
      <c r="F7847" s="295"/>
      <c r="G7847" s="88" t="str">
        <f t="shared" si="489"/>
        <v/>
      </c>
      <c r="H7847" s="88" t="str">
        <f t="shared" si="490"/>
        <v/>
      </c>
    </row>
    <row r="7848" spans="2:8" ht="11.25" customHeight="1" x14ac:dyDescent="0.2">
      <c r="B7848" s="147"/>
      <c r="C7848" s="68"/>
      <c r="D7848" s="293" t="str">
        <f t="shared" si="488"/>
        <v/>
      </c>
      <c r="E7848" s="91" t="str">
        <f t="shared" si="491"/>
        <v/>
      </c>
      <c r="F7848" s="295"/>
      <c r="G7848" s="88" t="str">
        <f t="shared" si="489"/>
        <v/>
      </c>
      <c r="H7848" s="88" t="str">
        <f t="shared" si="490"/>
        <v/>
      </c>
    </row>
    <row r="7849" spans="2:8" ht="11.25" customHeight="1" x14ac:dyDescent="0.2">
      <c r="B7849" s="147"/>
      <c r="C7849" s="68"/>
      <c r="D7849" s="293" t="str">
        <f t="shared" si="488"/>
        <v/>
      </c>
      <c r="E7849" s="91" t="str">
        <f t="shared" si="491"/>
        <v/>
      </c>
      <c r="F7849" s="295"/>
      <c r="G7849" s="88" t="str">
        <f t="shared" si="489"/>
        <v/>
      </c>
      <c r="H7849" s="88" t="str">
        <f t="shared" si="490"/>
        <v/>
      </c>
    </row>
    <row r="7850" spans="2:8" ht="11.25" customHeight="1" x14ac:dyDescent="0.2">
      <c r="B7850" s="147"/>
      <c r="C7850" s="68"/>
      <c r="D7850" s="293" t="str">
        <f t="shared" si="488"/>
        <v/>
      </c>
      <c r="E7850" s="91" t="str">
        <f t="shared" si="491"/>
        <v/>
      </c>
      <c r="F7850" s="295"/>
      <c r="G7850" s="88" t="str">
        <f t="shared" si="489"/>
        <v/>
      </c>
      <c r="H7850" s="88" t="str">
        <f t="shared" si="490"/>
        <v/>
      </c>
    </row>
    <row r="7851" spans="2:8" ht="11.25" customHeight="1" x14ac:dyDescent="0.2">
      <c r="B7851" s="147"/>
      <c r="C7851" s="68"/>
      <c r="D7851" s="293" t="str">
        <f t="shared" si="488"/>
        <v/>
      </c>
      <c r="E7851" s="91" t="str">
        <f t="shared" si="491"/>
        <v/>
      </c>
      <c r="F7851" s="295"/>
      <c r="G7851" s="88" t="str">
        <f t="shared" si="489"/>
        <v/>
      </c>
      <c r="H7851" s="88" t="str">
        <f t="shared" si="490"/>
        <v/>
      </c>
    </row>
    <row r="7852" spans="2:8" ht="11.25" customHeight="1" x14ac:dyDescent="0.2">
      <c r="B7852" s="147"/>
      <c r="C7852" s="68"/>
      <c r="D7852" s="293" t="str">
        <f t="shared" si="488"/>
        <v/>
      </c>
      <c r="E7852" s="91" t="str">
        <f t="shared" si="491"/>
        <v/>
      </c>
      <c r="F7852" s="295"/>
      <c r="G7852" s="88" t="str">
        <f t="shared" si="489"/>
        <v/>
      </c>
      <c r="H7852" s="88" t="str">
        <f t="shared" si="490"/>
        <v/>
      </c>
    </row>
    <row r="7853" spans="2:8" ht="11.25" customHeight="1" x14ac:dyDescent="0.2">
      <c r="B7853" s="147"/>
      <c r="C7853" s="68"/>
      <c r="D7853" s="293" t="str">
        <f t="shared" si="488"/>
        <v/>
      </c>
      <c r="E7853" s="91" t="str">
        <f t="shared" si="491"/>
        <v/>
      </c>
      <c r="F7853" s="295"/>
      <c r="G7853" s="88" t="str">
        <f t="shared" si="489"/>
        <v/>
      </c>
      <c r="H7853" s="88" t="str">
        <f t="shared" si="490"/>
        <v/>
      </c>
    </row>
    <row r="7854" spans="2:8" ht="11.25" customHeight="1" x14ac:dyDescent="0.2">
      <c r="B7854" s="147"/>
      <c r="C7854" s="68"/>
      <c r="D7854" s="293" t="str">
        <f t="shared" si="488"/>
        <v/>
      </c>
      <c r="E7854" s="91" t="str">
        <f t="shared" si="491"/>
        <v/>
      </c>
      <c r="F7854" s="295"/>
      <c r="G7854" s="88" t="str">
        <f t="shared" si="489"/>
        <v/>
      </c>
      <c r="H7854" s="88" t="str">
        <f t="shared" si="490"/>
        <v/>
      </c>
    </row>
    <row r="7855" spans="2:8" ht="11.25" customHeight="1" x14ac:dyDescent="0.2">
      <c r="B7855" s="147"/>
      <c r="C7855" s="68"/>
      <c r="D7855" s="293" t="str">
        <f t="shared" si="488"/>
        <v/>
      </c>
      <c r="E7855" s="91" t="str">
        <f t="shared" si="491"/>
        <v/>
      </c>
      <c r="F7855" s="295"/>
      <c r="G7855" s="88" t="str">
        <f t="shared" si="489"/>
        <v/>
      </c>
      <c r="H7855" s="88" t="str">
        <f t="shared" si="490"/>
        <v/>
      </c>
    </row>
    <row r="7856" spans="2:8" ht="11.25" customHeight="1" x14ac:dyDescent="0.2">
      <c r="B7856" s="147"/>
      <c r="C7856" s="68"/>
      <c r="D7856" s="293" t="str">
        <f t="shared" si="488"/>
        <v/>
      </c>
      <c r="E7856" s="91" t="str">
        <f t="shared" si="491"/>
        <v/>
      </c>
      <c r="F7856" s="295"/>
      <c r="G7856" s="88" t="str">
        <f t="shared" si="489"/>
        <v/>
      </c>
      <c r="H7856" s="88" t="str">
        <f t="shared" si="490"/>
        <v/>
      </c>
    </row>
    <row r="7857" spans="2:8" ht="11.25" customHeight="1" x14ac:dyDescent="0.2">
      <c r="B7857" s="147"/>
      <c r="C7857" s="68"/>
      <c r="D7857" s="293" t="str">
        <f t="shared" si="488"/>
        <v/>
      </c>
      <c r="E7857" s="91" t="str">
        <f t="shared" si="491"/>
        <v/>
      </c>
      <c r="F7857" s="295"/>
      <c r="G7857" s="88" t="str">
        <f t="shared" si="489"/>
        <v/>
      </c>
      <c r="H7857" s="88" t="str">
        <f t="shared" si="490"/>
        <v/>
      </c>
    </row>
    <row r="7858" spans="2:8" ht="11.25" customHeight="1" x14ac:dyDescent="0.2">
      <c r="B7858" s="147"/>
      <c r="C7858" s="68"/>
      <c r="D7858" s="293" t="str">
        <f t="shared" si="488"/>
        <v/>
      </c>
      <c r="E7858" s="91" t="str">
        <f t="shared" si="491"/>
        <v/>
      </c>
      <c r="F7858" s="295"/>
      <c r="G7858" s="88" t="str">
        <f t="shared" si="489"/>
        <v/>
      </c>
      <c r="H7858" s="88" t="str">
        <f t="shared" si="490"/>
        <v/>
      </c>
    </row>
    <row r="7859" spans="2:8" ht="11.25" customHeight="1" x14ac:dyDescent="0.2">
      <c r="B7859" s="147"/>
      <c r="C7859" s="68"/>
      <c r="D7859" s="293" t="str">
        <f t="shared" si="488"/>
        <v/>
      </c>
      <c r="E7859" s="91" t="str">
        <f t="shared" si="491"/>
        <v/>
      </c>
      <c r="F7859" s="295"/>
      <c r="G7859" s="88" t="str">
        <f t="shared" si="489"/>
        <v/>
      </c>
      <c r="H7859" s="88" t="str">
        <f t="shared" si="490"/>
        <v/>
      </c>
    </row>
    <row r="7860" spans="2:8" ht="11.25" customHeight="1" x14ac:dyDescent="0.2">
      <c r="B7860" s="147"/>
      <c r="C7860" s="68"/>
      <c r="D7860" s="293" t="str">
        <f t="shared" si="488"/>
        <v/>
      </c>
      <c r="E7860" s="91" t="str">
        <f t="shared" si="491"/>
        <v/>
      </c>
      <c r="F7860" s="295"/>
      <c r="G7860" s="88" t="str">
        <f t="shared" si="489"/>
        <v/>
      </c>
      <c r="H7860" s="88" t="str">
        <f t="shared" si="490"/>
        <v/>
      </c>
    </row>
    <row r="7861" spans="2:8" ht="11.25" customHeight="1" x14ac:dyDescent="0.2">
      <c r="B7861" s="147"/>
      <c r="C7861" s="68"/>
      <c r="D7861" s="293" t="str">
        <f t="shared" si="488"/>
        <v/>
      </c>
      <c r="E7861" s="91" t="str">
        <f t="shared" si="491"/>
        <v/>
      </c>
      <c r="F7861" s="295"/>
      <c r="G7861" s="88" t="str">
        <f t="shared" si="489"/>
        <v/>
      </c>
      <c r="H7861" s="88" t="str">
        <f t="shared" si="490"/>
        <v/>
      </c>
    </row>
    <row r="7862" spans="2:8" ht="11.25" customHeight="1" x14ac:dyDescent="0.2">
      <c r="B7862" s="147"/>
      <c r="C7862" s="68"/>
      <c r="D7862" s="293" t="str">
        <f t="shared" si="488"/>
        <v/>
      </c>
      <c r="E7862" s="91" t="str">
        <f t="shared" si="491"/>
        <v/>
      </c>
      <c r="F7862" s="295"/>
      <c r="G7862" s="88" t="str">
        <f t="shared" si="489"/>
        <v/>
      </c>
      <c r="H7862" s="88" t="str">
        <f t="shared" si="490"/>
        <v/>
      </c>
    </row>
    <row r="7863" spans="2:8" ht="11.25" customHeight="1" x14ac:dyDescent="0.2">
      <c r="B7863" s="147"/>
      <c r="C7863" s="68"/>
      <c r="D7863" s="293" t="str">
        <f t="shared" si="488"/>
        <v/>
      </c>
      <c r="E7863" s="91" t="str">
        <f t="shared" si="491"/>
        <v/>
      </c>
      <c r="F7863" s="295"/>
      <c r="G7863" s="88" t="str">
        <f t="shared" si="489"/>
        <v/>
      </c>
      <c r="H7863" s="88" t="str">
        <f t="shared" si="490"/>
        <v/>
      </c>
    </row>
    <row r="7864" spans="2:8" ht="11.25" customHeight="1" x14ac:dyDescent="0.2">
      <c r="B7864" s="147"/>
      <c r="C7864" s="68"/>
      <c r="D7864" s="293" t="str">
        <f t="shared" si="488"/>
        <v/>
      </c>
      <c r="E7864" s="91" t="str">
        <f t="shared" si="491"/>
        <v/>
      </c>
      <c r="F7864" s="295"/>
      <c r="G7864" s="88" t="str">
        <f t="shared" si="489"/>
        <v/>
      </c>
      <c r="H7864" s="88" t="str">
        <f t="shared" si="490"/>
        <v/>
      </c>
    </row>
    <row r="7865" spans="2:8" ht="11.25" customHeight="1" x14ac:dyDescent="0.2">
      <c r="B7865" s="147"/>
      <c r="C7865" s="68"/>
      <c r="D7865" s="293" t="str">
        <f t="shared" si="488"/>
        <v/>
      </c>
      <c r="E7865" s="91" t="str">
        <f t="shared" si="491"/>
        <v/>
      </c>
      <c r="F7865" s="295"/>
      <c r="G7865" s="88" t="str">
        <f t="shared" si="489"/>
        <v/>
      </c>
      <c r="H7865" s="88" t="str">
        <f t="shared" si="490"/>
        <v/>
      </c>
    </row>
    <row r="7866" spans="2:8" ht="11.25" customHeight="1" x14ac:dyDescent="0.2">
      <c r="B7866" s="147"/>
      <c r="C7866" s="68"/>
      <c r="D7866" s="293" t="str">
        <f t="shared" si="488"/>
        <v/>
      </c>
      <c r="E7866" s="91" t="str">
        <f t="shared" si="491"/>
        <v/>
      </c>
      <c r="F7866" s="295"/>
      <c r="G7866" s="88" t="str">
        <f t="shared" si="489"/>
        <v/>
      </c>
      <c r="H7866" s="88" t="str">
        <f t="shared" si="490"/>
        <v/>
      </c>
    </row>
    <row r="7867" spans="2:8" ht="11.25" customHeight="1" x14ac:dyDescent="0.2">
      <c r="B7867" s="147"/>
      <c r="C7867" s="68"/>
      <c r="D7867" s="293" t="str">
        <f t="shared" si="488"/>
        <v/>
      </c>
      <c r="E7867" s="91" t="str">
        <f t="shared" si="491"/>
        <v/>
      </c>
      <c r="F7867" s="295"/>
      <c r="G7867" s="88" t="str">
        <f t="shared" si="489"/>
        <v/>
      </c>
      <c r="H7867" s="88" t="str">
        <f t="shared" si="490"/>
        <v/>
      </c>
    </row>
    <row r="7868" spans="2:8" ht="11.25" customHeight="1" x14ac:dyDescent="0.2">
      <c r="B7868" s="147"/>
      <c r="C7868" s="68"/>
      <c r="D7868" s="293" t="str">
        <f t="shared" si="488"/>
        <v/>
      </c>
      <c r="E7868" s="91" t="str">
        <f t="shared" si="491"/>
        <v/>
      </c>
      <c r="F7868" s="295"/>
      <c r="G7868" s="88" t="str">
        <f t="shared" si="489"/>
        <v/>
      </c>
      <c r="H7868" s="88" t="str">
        <f t="shared" si="490"/>
        <v/>
      </c>
    </row>
    <row r="7869" spans="2:8" ht="11.25" customHeight="1" x14ac:dyDescent="0.2">
      <c r="B7869" s="147"/>
      <c r="C7869" s="68"/>
      <c r="D7869" s="293" t="str">
        <f t="shared" si="488"/>
        <v/>
      </c>
      <c r="E7869" s="91" t="str">
        <f t="shared" si="491"/>
        <v/>
      </c>
      <c r="F7869" s="295"/>
      <c r="G7869" s="88" t="str">
        <f t="shared" si="489"/>
        <v/>
      </c>
      <c r="H7869" s="88" t="str">
        <f t="shared" si="490"/>
        <v/>
      </c>
    </row>
    <row r="7870" spans="2:8" ht="11.25" customHeight="1" x14ac:dyDescent="0.2">
      <c r="B7870" s="147"/>
      <c r="C7870" s="68"/>
      <c r="D7870" s="293" t="str">
        <f t="shared" si="488"/>
        <v/>
      </c>
      <c r="E7870" s="91" t="str">
        <f t="shared" si="491"/>
        <v/>
      </c>
      <c r="F7870" s="295"/>
      <c r="G7870" s="88" t="str">
        <f t="shared" si="489"/>
        <v/>
      </c>
      <c r="H7870" s="88" t="str">
        <f t="shared" si="490"/>
        <v/>
      </c>
    </row>
    <row r="7871" spans="2:8" ht="11.25" customHeight="1" x14ac:dyDescent="0.2">
      <c r="B7871" s="147"/>
      <c r="C7871" s="68"/>
      <c r="D7871" s="293" t="str">
        <f t="shared" si="488"/>
        <v/>
      </c>
      <c r="E7871" s="91" t="str">
        <f t="shared" si="491"/>
        <v/>
      </c>
      <c r="F7871" s="295"/>
      <c r="G7871" s="88" t="str">
        <f t="shared" si="489"/>
        <v/>
      </c>
      <c r="H7871" s="88" t="str">
        <f t="shared" si="490"/>
        <v/>
      </c>
    </row>
    <row r="7872" spans="2:8" ht="11.25" customHeight="1" x14ac:dyDescent="0.2">
      <c r="B7872" s="147"/>
      <c r="C7872" s="68"/>
      <c r="D7872" s="293" t="str">
        <f t="shared" si="488"/>
        <v/>
      </c>
      <c r="E7872" s="91" t="str">
        <f t="shared" si="491"/>
        <v/>
      </c>
      <c r="F7872" s="295"/>
      <c r="G7872" s="88" t="str">
        <f t="shared" si="489"/>
        <v/>
      </c>
      <c r="H7872" s="88" t="str">
        <f t="shared" si="490"/>
        <v/>
      </c>
    </row>
    <row r="7873" spans="2:8" ht="11.25" customHeight="1" x14ac:dyDescent="0.2">
      <c r="B7873" s="147"/>
      <c r="C7873" s="68"/>
      <c r="D7873" s="293" t="str">
        <f t="shared" si="488"/>
        <v/>
      </c>
      <c r="E7873" s="91" t="str">
        <f t="shared" si="491"/>
        <v/>
      </c>
      <c r="F7873" s="295"/>
      <c r="G7873" s="88" t="str">
        <f t="shared" si="489"/>
        <v/>
      </c>
      <c r="H7873" s="88" t="str">
        <f t="shared" si="490"/>
        <v/>
      </c>
    </row>
    <row r="7874" spans="2:8" ht="11.25" customHeight="1" x14ac:dyDescent="0.2">
      <c r="B7874" s="147"/>
      <c r="C7874" s="68"/>
      <c r="D7874" s="293" t="str">
        <f t="shared" si="488"/>
        <v/>
      </c>
      <c r="E7874" s="91" t="str">
        <f t="shared" si="491"/>
        <v/>
      </c>
      <c r="F7874" s="295"/>
      <c r="G7874" s="88" t="str">
        <f t="shared" si="489"/>
        <v/>
      </c>
      <c r="H7874" s="88" t="str">
        <f t="shared" si="490"/>
        <v/>
      </c>
    </row>
    <row r="7875" spans="2:8" ht="11.25" customHeight="1" x14ac:dyDescent="0.2">
      <c r="B7875" s="147"/>
      <c r="C7875" s="68"/>
      <c r="D7875" s="293" t="str">
        <f t="shared" si="488"/>
        <v/>
      </c>
      <c r="E7875" s="91" t="str">
        <f t="shared" si="491"/>
        <v/>
      </c>
      <c r="F7875" s="295"/>
      <c r="G7875" s="88" t="str">
        <f t="shared" si="489"/>
        <v/>
      </c>
      <c r="H7875" s="88" t="str">
        <f t="shared" si="490"/>
        <v/>
      </c>
    </row>
    <row r="7876" spans="2:8" ht="11.25" customHeight="1" x14ac:dyDescent="0.2">
      <c r="B7876" s="147"/>
      <c r="C7876" s="68"/>
      <c r="D7876" s="293" t="str">
        <f t="shared" si="488"/>
        <v/>
      </c>
      <c r="E7876" s="91" t="str">
        <f t="shared" si="491"/>
        <v/>
      </c>
      <c r="F7876" s="295"/>
      <c r="G7876" s="88" t="str">
        <f t="shared" si="489"/>
        <v/>
      </c>
      <c r="H7876" s="88" t="str">
        <f t="shared" si="490"/>
        <v/>
      </c>
    </row>
    <row r="7877" spans="2:8" ht="11.25" customHeight="1" x14ac:dyDescent="0.2">
      <c r="B7877" s="147"/>
      <c r="C7877" s="68"/>
      <c r="D7877" s="293" t="str">
        <f t="shared" si="488"/>
        <v/>
      </c>
      <c r="E7877" s="91" t="str">
        <f t="shared" si="491"/>
        <v/>
      </c>
      <c r="F7877" s="295"/>
      <c r="G7877" s="88" t="str">
        <f t="shared" si="489"/>
        <v/>
      </c>
      <c r="H7877" s="88" t="str">
        <f t="shared" si="490"/>
        <v/>
      </c>
    </row>
    <row r="7878" spans="2:8" ht="11.25" customHeight="1" x14ac:dyDescent="0.2">
      <c r="B7878" s="147"/>
      <c r="C7878" s="68"/>
      <c r="D7878" s="293" t="str">
        <f t="shared" si="488"/>
        <v/>
      </c>
      <c r="E7878" s="91" t="str">
        <f t="shared" si="491"/>
        <v/>
      </c>
      <c r="F7878" s="295"/>
      <c r="G7878" s="88" t="str">
        <f t="shared" si="489"/>
        <v/>
      </c>
      <c r="H7878" s="88" t="str">
        <f t="shared" si="490"/>
        <v/>
      </c>
    </row>
    <row r="7879" spans="2:8" ht="11.25" customHeight="1" x14ac:dyDescent="0.2">
      <c r="B7879" s="147"/>
      <c r="C7879" s="68"/>
      <c r="D7879" s="293" t="str">
        <f t="shared" si="488"/>
        <v/>
      </c>
      <c r="E7879" s="91" t="str">
        <f t="shared" si="491"/>
        <v/>
      </c>
      <c r="F7879" s="295"/>
      <c r="G7879" s="88" t="str">
        <f t="shared" si="489"/>
        <v/>
      </c>
      <c r="H7879" s="88" t="str">
        <f t="shared" si="490"/>
        <v/>
      </c>
    </row>
    <row r="7880" spans="2:8" ht="11.25" customHeight="1" x14ac:dyDescent="0.2">
      <c r="B7880" s="147"/>
      <c r="C7880" s="68"/>
      <c r="D7880" s="293" t="str">
        <f t="shared" si="488"/>
        <v/>
      </c>
      <c r="E7880" s="91" t="str">
        <f t="shared" si="491"/>
        <v/>
      </c>
      <c r="F7880" s="295"/>
      <c r="G7880" s="88" t="str">
        <f t="shared" si="489"/>
        <v/>
      </c>
      <c r="H7880" s="88" t="str">
        <f t="shared" si="490"/>
        <v/>
      </c>
    </row>
    <row r="7881" spans="2:8" ht="11.25" customHeight="1" x14ac:dyDescent="0.2">
      <c r="B7881" s="147"/>
      <c r="C7881" s="68"/>
      <c r="D7881" s="293" t="str">
        <f t="shared" si="488"/>
        <v/>
      </c>
      <c r="E7881" s="91" t="str">
        <f t="shared" si="491"/>
        <v/>
      </c>
      <c r="F7881" s="295"/>
      <c r="G7881" s="88" t="str">
        <f t="shared" si="489"/>
        <v/>
      </c>
      <c r="H7881" s="88" t="str">
        <f t="shared" si="490"/>
        <v/>
      </c>
    </row>
    <row r="7882" spans="2:8" ht="11.25" customHeight="1" x14ac:dyDescent="0.2">
      <c r="B7882" s="147"/>
      <c r="C7882" s="68"/>
      <c r="D7882" s="293" t="str">
        <f t="shared" si="488"/>
        <v/>
      </c>
      <c r="E7882" s="91" t="str">
        <f t="shared" si="491"/>
        <v/>
      </c>
      <c r="F7882" s="295"/>
      <c r="G7882" s="88" t="str">
        <f t="shared" si="489"/>
        <v/>
      </c>
      <c r="H7882" s="88" t="str">
        <f t="shared" si="490"/>
        <v/>
      </c>
    </row>
    <row r="7883" spans="2:8" ht="11.25" customHeight="1" x14ac:dyDescent="0.2">
      <c r="B7883" s="147"/>
      <c r="C7883" s="68"/>
      <c r="D7883" s="293" t="str">
        <f t="shared" si="488"/>
        <v/>
      </c>
      <c r="E7883" s="91" t="str">
        <f t="shared" si="491"/>
        <v/>
      </c>
      <c r="F7883" s="295"/>
      <c r="G7883" s="88" t="str">
        <f t="shared" si="489"/>
        <v/>
      </c>
      <c r="H7883" s="88" t="str">
        <f t="shared" si="490"/>
        <v/>
      </c>
    </row>
    <row r="7884" spans="2:8" ht="11.25" customHeight="1" x14ac:dyDescent="0.2">
      <c r="B7884" s="147"/>
      <c r="C7884" s="68"/>
      <c r="D7884" s="293" t="str">
        <f t="shared" si="488"/>
        <v/>
      </c>
      <c r="E7884" s="91" t="str">
        <f t="shared" si="491"/>
        <v/>
      </c>
      <c r="F7884" s="295"/>
      <c r="G7884" s="88" t="str">
        <f t="shared" si="489"/>
        <v/>
      </c>
      <c r="H7884" s="88" t="str">
        <f t="shared" si="490"/>
        <v/>
      </c>
    </row>
    <row r="7885" spans="2:8" ht="11.25" customHeight="1" x14ac:dyDescent="0.2">
      <c r="B7885" s="147"/>
      <c r="C7885" s="68"/>
      <c r="D7885" s="293" t="str">
        <f t="shared" si="488"/>
        <v/>
      </c>
      <c r="E7885" s="91" t="str">
        <f t="shared" si="491"/>
        <v/>
      </c>
      <c r="F7885" s="295"/>
      <c r="G7885" s="88" t="str">
        <f t="shared" si="489"/>
        <v/>
      </c>
      <c r="H7885" s="88" t="str">
        <f t="shared" si="490"/>
        <v/>
      </c>
    </row>
    <row r="7886" spans="2:8" ht="11.25" customHeight="1" x14ac:dyDescent="0.2">
      <c r="B7886" s="147"/>
      <c r="C7886" s="68"/>
      <c r="D7886" s="293" t="str">
        <f t="shared" si="488"/>
        <v/>
      </c>
      <c r="E7886" s="91" t="str">
        <f t="shared" si="491"/>
        <v/>
      </c>
      <c r="F7886" s="295"/>
      <c r="G7886" s="88" t="str">
        <f t="shared" si="489"/>
        <v/>
      </c>
      <c r="H7886" s="88" t="str">
        <f t="shared" si="490"/>
        <v/>
      </c>
    </row>
    <row r="7887" spans="2:8" ht="11.25" customHeight="1" x14ac:dyDescent="0.2">
      <c r="B7887" s="147"/>
      <c r="C7887" s="68"/>
      <c r="D7887" s="293" t="str">
        <f t="shared" si="488"/>
        <v/>
      </c>
      <c r="E7887" s="91" t="str">
        <f t="shared" si="491"/>
        <v/>
      </c>
      <c r="F7887" s="295"/>
      <c r="G7887" s="88" t="str">
        <f t="shared" si="489"/>
        <v/>
      </c>
      <c r="H7887" s="88" t="str">
        <f t="shared" si="490"/>
        <v/>
      </c>
    </row>
    <row r="7888" spans="2:8" ht="11.25" customHeight="1" x14ac:dyDescent="0.2">
      <c r="B7888" s="147"/>
      <c r="C7888" s="68"/>
      <c r="D7888" s="293" t="str">
        <f t="shared" si="488"/>
        <v/>
      </c>
      <c r="E7888" s="91" t="str">
        <f t="shared" si="491"/>
        <v/>
      </c>
      <c r="F7888" s="295"/>
      <c r="G7888" s="88" t="str">
        <f t="shared" si="489"/>
        <v/>
      </c>
      <c r="H7888" s="88" t="str">
        <f t="shared" si="490"/>
        <v/>
      </c>
    </row>
    <row r="7889" spans="2:8" ht="11.25" customHeight="1" x14ac:dyDescent="0.2">
      <c r="B7889" s="147"/>
      <c r="C7889" s="68"/>
      <c r="D7889" s="293" t="str">
        <f t="shared" si="488"/>
        <v/>
      </c>
      <c r="E7889" s="91" t="str">
        <f t="shared" si="491"/>
        <v/>
      </c>
      <c r="F7889" s="295"/>
      <c r="G7889" s="88" t="str">
        <f t="shared" si="489"/>
        <v/>
      </c>
      <c r="H7889" s="88" t="str">
        <f t="shared" si="490"/>
        <v/>
      </c>
    </row>
    <row r="7890" spans="2:8" ht="11.25" customHeight="1" x14ac:dyDescent="0.2">
      <c r="B7890" s="147"/>
      <c r="C7890" s="68"/>
      <c r="D7890" s="293" t="str">
        <f t="shared" si="488"/>
        <v/>
      </c>
      <c r="E7890" s="91" t="str">
        <f t="shared" si="491"/>
        <v/>
      </c>
      <c r="F7890" s="295"/>
      <c r="G7890" s="88" t="str">
        <f t="shared" si="489"/>
        <v/>
      </c>
      <c r="H7890" s="88" t="str">
        <f t="shared" si="490"/>
        <v/>
      </c>
    </row>
    <row r="7891" spans="2:8" ht="11.25" customHeight="1" x14ac:dyDescent="0.2">
      <c r="B7891" s="147"/>
      <c r="C7891" s="68"/>
      <c r="D7891" s="293" t="str">
        <f t="shared" si="488"/>
        <v/>
      </c>
      <c r="E7891" s="91" t="str">
        <f t="shared" si="491"/>
        <v/>
      </c>
      <c r="F7891" s="295"/>
      <c r="G7891" s="88" t="str">
        <f t="shared" si="489"/>
        <v/>
      </c>
      <c r="H7891" s="88" t="str">
        <f t="shared" si="490"/>
        <v/>
      </c>
    </row>
    <row r="7892" spans="2:8" ht="11.25" customHeight="1" x14ac:dyDescent="0.2">
      <c r="B7892" s="147"/>
      <c r="C7892" s="68"/>
      <c r="D7892" s="293" t="str">
        <f t="shared" si="488"/>
        <v/>
      </c>
      <c r="E7892" s="91" t="str">
        <f t="shared" si="491"/>
        <v/>
      </c>
      <c r="F7892" s="295"/>
      <c r="G7892" s="88" t="str">
        <f t="shared" si="489"/>
        <v/>
      </c>
      <c r="H7892" s="88" t="str">
        <f t="shared" si="490"/>
        <v/>
      </c>
    </row>
    <row r="7893" spans="2:8" ht="11.25" customHeight="1" x14ac:dyDescent="0.2">
      <c r="B7893" s="147"/>
      <c r="C7893" s="68"/>
      <c r="D7893" s="293" t="str">
        <f t="shared" si="488"/>
        <v/>
      </c>
      <c r="E7893" s="91" t="str">
        <f t="shared" si="491"/>
        <v/>
      </c>
      <c r="F7893" s="295"/>
      <c r="G7893" s="88" t="str">
        <f t="shared" si="489"/>
        <v/>
      </c>
      <c r="H7893" s="88" t="str">
        <f t="shared" si="490"/>
        <v/>
      </c>
    </row>
    <row r="7894" spans="2:8" ht="11.25" customHeight="1" x14ac:dyDescent="0.2">
      <c r="B7894" s="147"/>
      <c r="C7894" s="68"/>
      <c r="D7894" s="293" t="str">
        <f t="shared" si="488"/>
        <v/>
      </c>
      <c r="E7894" s="91" t="str">
        <f t="shared" si="491"/>
        <v/>
      </c>
      <c r="F7894" s="295"/>
      <c r="G7894" s="88" t="str">
        <f t="shared" si="489"/>
        <v/>
      </c>
      <c r="H7894" s="88" t="str">
        <f t="shared" si="490"/>
        <v/>
      </c>
    </row>
    <row r="7895" spans="2:8" ht="11.25" customHeight="1" x14ac:dyDescent="0.2">
      <c r="B7895" s="147"/>
      <c r="C7895" s="68"/>
      <c r="D7895" s="293" t="str">
        <f t="shared" si="488"/>
        <v/>
      </c>
      <c r="E7895" s="91" t="str">
        <f t="shared" si="491"/>
        <v/>
      </c>
      <c r="F7895" s="295"/>
      <c r="G7895" s="88" t="str">
        <f t="shared" si="489"/>
        <v/>
      </c>
      <c r="H7895" s="88" t="str">
        <f t="shared" si="490"/>
        <v/>
      </c>
    </row>
    <row r="7896" spans="2:8" ht="11.25" customHeight="1" x14ac:dyDescent="0.2">
      <c r="B7896" s="147"/>
      <c r="C7896" s="68"/>
      <c r="D7896" s="293" t="str">
        <f t="shared" ref="D7896:D7959" si="492">IF($B7896="","","SP_LASTSALEPRICE")</f>
        <v/>
      </c>
      <c r="E7896" s="91" t="str">
        <f t="shared" si="491"/>
        <v/>
      </c>
      <c r="F7896" s="295"/>
      <c r="G7896" s="88" t="str">
        <f t="shared" ref="G7896:G7959" si="493">IF(OR($C7896="",$C7897=""),"",IFERROR((C7896/C7897-1)*100,0))</f>
        <v/>
      </c>
      <c r="H7896" s="88" t="str">
        <f t="shared" ref="H7896:H7959" si="494">IF(OR($F7896="",$F7897=""),"",IFERROR((F7896/F7897-1)*100,0))</f>
        <v/>
      </c>
    </row>
    <row r="7897" spans="2:8" ht="11.25" customHeight="1" x14ac:dyDescent="0.2">
      <c r="B7897" s="147"/>
      <c r="C7897" s="68"/>
      <c r="D7897" s="293" t="str">
        <f t="shared" si="492"/>
        <v/>
      </c>
      <c r="E7897" s="91" t="str">
        <f t="shared" ref="E7897:E7960" si="495">IF($B7897="","",IF(WEEKDAY($B7897,11)=6,$B7897-1,IF(WEEKDAY($B7897,11)=7,$B7897-2,$B7897)))</f>
        <v/>
      </c>
      <c r="F7897" s="295"/>
      <c r="G7897" s="88" t="str">
        <f t="shared" si="493"/>
        <v/>
      </c>
      <c r="H7897" s="88" t="str">
        <f t="shared" si="494"/>
        <v/>
      </c>
    </row>
    <row r="7898" spans="2:8" ht="11.25" customHeight="1" x14ac:dyDescent="0.2">
      <c r="B7898" s="147"/>
      <c r="C7898" s="68"/>
      <c r="D7898" s="293" t="str">
        <f t="shared" si="492"/>
        <v/>
      </c>
      <c r="E7898" s="91" t="str">
        <f t="shared" si="495"/>
        <v/>
      </c>
      <c r="F7898" s="295"/>
      <c r="G7898" s="88" t="str">
        <f t="shared" si="493"/>
        <v/>
      </c>
      <c r="H7898" s="88" t="str">
        <f t="shared" si="494"/>
        <v/>
      </c>
    </row>
    <row r="7899" spans="2:8" ht="11.25" customHeight="1" x14ac:dyDescent="0.2">
      <c r="B7899" s="147"/>
      <c r="C7899" s="68"/>
      <c r="D7899" s="293" t="str">
        <f t="shared" si="492"/>
        <v/>
      </c>
      <c r="E7899" s="91" t="str">
        <f t="shared" si="495"/>
        <v/>
      </c>
      <c r="F7899" s="295"/>
      <c r="G7899" s="88" t="str">
        <f t="shared" si="493"/>
        <v/>
      </c>
      <c r="H7899" s="88" t="str">
        <f t="shared" si="494"/>
        <v/>
      </c>
    </row>
    <row r="7900" spans="2:8" ht="11.25" customHeight="1" x14ac:dyDescent="0.2">
      <c r="B7900" s="147"/>
      <c r="C7900" s="68"/>
      <c r="D7900" s="293" t="str">
        <f t="shared" si="492"/>
        <v/>
      </c>
      <c r="E7900" s="91" t="str">
        <f t="shared" si="495"/>
        <v/>
      </c>
      <c r="F7900" s="295"/>
      <c r="G7900" s="88" t="str">
        <f t="shared" si="493"/>
        <v/>
      </c>
      <c r="H7900" s="88" t="str">
        <f t="shared" si="494"/>
        <v/>
      </c>
    </row>
    <row r="7901" spans="2:8" ht="11.25" customHeight="1" x14ac:dyDescent="0.2">
      <c r="B7901" s="147"/>
      <c r="C7901" s="68"/>
      <c r="D7901" s="293" t="str">
        <f t="shared" si="492"/>
        <v/>
      </c>
      <c r="E7901" s="91" t="str">
        <f t="shared" si="495"/>
        <v/>
      </c>
      <c r="F7901" s="295"/>
      <c r="G7901" s="88" t="str">
        <f t="shared" si="493"/>
        <v/>
      </c>
      <c r="H7901" s="88" t="str">
        <f t="shared" si="494"/>
        <v/>
      </c>
    </row>
    <row r="7902" spans="2:8" ht="11.25" customHeight="1" x14ac:dyDescent="0.2">
      <c r="B7902" s="147"/>
      <c r="C7902" s="68"/>
      <c r="D7902" s="293" t="str">
        <f t="shared" si="492"/>
        <v/>
      </c>
      <c r="E7902" s="91" t="str">
        <f t="shared" si="495"/>
        <v/>
      </c>
      <c r="F7902" s="295"/>
      <c r="G7902" s="88" t="str">
        <f t="shared" si="493"/>
        <v/>
      </c>
      <c r="H7902" s="88" t="str">
        <f t="shared" si="494"/>
        <v/>
      </c>
    </row>
    <row r="7903" spans="2:8" ht="11.25" customHeight="1" x14ac:dyDescent="0.2">
      <c r="B7903" s="147"/>
      <c r="C7903" s="68"/>
      <c r="D7903" s="293" t="str">
        <f t="shared" si="492"/>
        <v/>
      </c>
      <c r="E7903" s="91" t="str">
        <f t="shared" si="495"/>
        <v/>
      </c>
      <c r="F7903" s="295"/>
      <c r="G7903" s="88" t="str">
        <f t="shared" si="493"/>
        <v/>
      </c>
      <c r="H7903" s="88" t="str">
        <f t="shared" si="494"/>
        <v/>
      </c>
    </row>
    <row r="7904" spans="2:8" ht="11.25" customHeight="1" x14ac:dyDescent="0.2">
      <c r="B7904" s="147"/>
      <c r="C7904" s="68"/>
      <c r="D7904" s="293" t="str">
        <f t="shared" si="492"/>
        <v/>
      </c>
      <c r="E7904" s="91" t="str">
        <f t="shared" si="495"/>
        <v/>
      </c>
      <c r="F7904" s="295"/>
      <c r="G7904" s="88" t="str">
        <f t="shared" si="493"/>
        <v/>
      </c>
      <c r="H7904" s="88" t="str">
        <f t="shared" si="494"/>
        <v/>
      </c>
    </row>
    <row r="7905" spans="2:8" ht="11.25" customHeight="1" x14ac:dyDescent="0.2">
      <c r="B7905" s="147"/>
      <c r="C7905" s="68"/>
      <c r="D7905" s="293" t="str">
        <f t="shared" si="492"/>
        <v/>
      </c>
      <c r="E7905" s="91" t="str">
        <f t="shared" si="495"/>
        <v/>
      </c>
      <c r="F7905" s="295"/>
      <c r="G7905" s="88" t="str">
        <f t="shared" si="493"/>
        <v/>
      </c>
      <c r="H7905" s="88" t="str">
        <f t="shared" si="494"/>
        <v/>
      </c>
    </row>
    <row r="7906" spans="2:8" ht="11.25" customHeight="1" x14ac:dyDescent="0.2">
      <c r="B7906" s="147"/>
      <c r="C7906" s="68"/>
      <c r="D7906" s="293" t="str">
        <f t="shared" si="492"/>
        <v/>
      </c>
      <c r="E7906" s="91" t="str">
        <f t="shared" si="495"/>
        <v/>
      </c>
      <c r="F7906" s="295"/>
      <c r="G7906" s="88" t="str">
        <f t="shared" si="493"/>
        <v/>
      </c>
      <c r="H7906" s="88" t="str">
        <f t="shared" si="494"/>
        <v/>
      </c>
    </row>
    <row r="7907" spans="2:8" ht="11.25" customHeight="1" x14ac:dyDescent="0.2">
      <c r="B7907" s="147"/>
      <c r="C7907" s="68"/>
      <c r="D7907" s="293" t="str">
        <f t="shared" si="492"/>
        <v/>
      </c>
      <c r="E7907" s="91" t="str">
        <f t="shared" si="495"/>
        <v/>
      </c>
      <c r="F7907" s="295"/>
      <c r="G7907" s="88" t="str">
        <f t="shared" si="493"/>
        <v/>
      </c>
      <c r="H7907" s="88" t="str">
        <f t="shared" si="494"/>
        <v/>
      </c>
    </row>
    <row r="7908" spans="2:8" ht="11.25" customHeight="1" x14ac:dyDescent="0.2">
      <c r="B7908" s="147"/>
      <c r="C7908" s="68"/>
      <c r="D7908" s="293" t="str">
        <f t="shared" si="492"/>
        <v/>
      </c>
      <c r="E7908" s="91" t="str">
        <f t="shared" si="495"/>
        <v/>
      </c>
      <c r="F7908" s="295"/>
      <c r="G7908" s="88" t="str">
        <f t="shared" si="493"/>
        <v/>
      </c>
      <c r="H7908" s="88" t="str">
        <f t="shared" si="494"/>
        <v/>
      </c>
    </row>
    <row r="7909" spans="2:8" ht="11.25" customHeight="1" x14ac:dyDescent="0.2">
      <c r="B7909" s="147"/>
      <c r="C7909" s="68"/>
      <c r="D7909" s="293" t="str">
        <f t="shared" si="492"/>
        <v/>
      </c>
      <c r="E7909" s="91" t="str">
        <f t="shared" si="495"/>
        <v/>
      </c>
      <c r="F7909" s="295"/>
      <c r="G7909" s="88" t="str">
        <f t="shared" si="493"/>
        <v/>
      </c>
      <c r="H7909" s="88" t="str">
        <f t="shared" si="494"/>
        <v/>
      </c>
    </row>
    <row r="7910" spans="2:8" ht="11.25" customHeight="1" x14ac:dyDescent="0.2">
      <c r="B7910" s="147"/>
      <c r="C7910" s="68"/>
      <c r="D7910" s="293" t="str">
        <f t="shared" si="492"/>
        <v/>
      </c>
      <c r="E7910" s="91" t="str">
        <f t="shared" si="495"/>
        <v/>
      </c>
      <c r="F7910" s="295"/>
      <c r="G7910" s="88" t="str">
        <f t="shared" si="493"/>
        <v/>
      </c>
      <c r="H7910" s="88" t="str">
        <f t="shared" si="494"/>
        <v/>
      </c>
    </row>
    <row r="7911" spans="2:8" ht="11.25" customHeight="1" x14ac:dyDescent="0.2">
      <c r="B7911" s="147"/>
      <c r="C7911" s="68"/>
      <c r="D7911" s="293" t="str">
        <f t="shared" si="492"/>
        <v/>
      </c>
      <c r="E7911" s="91" t="str">
        <f t="shared" si="495"/>
        <v/>
      </c>
      <c r="F7911" s="295"/>
      <c r="G7911" s="88" t="str">
        <f t="shared" si="493"/>
        <v/>
      </c>
      <c r="H7911" s="88" t="str">
        <f t="shared" si="494"/>
        <v/>
      </c>
    </row>
    <row r="7912" spans="2:8" ht="11.25" customHeight="1" x14ac:dyDescent="0.2">
      <c r="B7912" s="147"/>
      <c r="C7912" s="68"/>
      <c r="D7912" s="293" t="str">
        <f t="shared" si="492"/>
        <v/>
      </c>
      <c r="E7912" s="91" t="str">
        <f t="shared" si="495"/>
        <v/>
      </c>
      <c r="F7912" s="295"/>
      <c r="G7912" s="88" t="str">
        <f t="shared" si="493"/>
        <v/>
      </c>
      <c r="H7912" s="88" t="str">
        <f t="shared" si="494"/>
        <v/>
      </c>
    </row>
    <row r="7913" spans="2:8" ht="11.25" customHeight="1" x14ac:dyDescent="0.2">
      <c r="B7913" s="147"/>
      <c r="C7913" s="68"/>
      <c r="D7913" s="293" t="str">
        <f t="shared" si="492"/>
        <v/>
      </c>
      <c r="E7913" s="91" t="str">
        <f t="shared" si="495"/>
        <v/>
      </c>
      <c r="F7913" s="295"/>
      <c r="G7913" s="88" t="str">
        <f t="shared" si="493"/>
        <v/>
      </c>
      <c r="H7913" s="88" t="str">
        <f t="shared" si="494"/>
        <v/>
      </c>
    </row>
    <row r="7914" spans="2:8" ht="11.25" customHeight="1" x14ac:dyDescent="0.2">
      <c r="B7914" s="147"/>
      <c r="C7914" s="68"/>
      <c r="D7914" s="293" t="str">
        <f t="shared" si="492"/>
        <v/>
      </c>
      <c r="E7914" s="91" t="str">
        <f t="shared" si="495"/>
        <v/>
      </c>
      <c r="F7914" s="295"/>
      <c r="G7914" s="88" t="str">
        <f t="shared" si="493"/>
        <v/>
      </c>
      <c r="H7914" s="88" t="str">
        <f t="shared" si="494"/>
        <v/>
      </c>
    </row>
    <row r="7915" spans="2:8" ht="11.25" customHeight="1" x14ac:dyDescent="0.2">
      <c r="B7915" s="147"/>
      <c r="C7915" s="68"/>
      <c r="D7915" s="293" t="str">
        <f t="shared" si="492"/>
        <v/>
      </c>
      <c r="E7915" s="91" t="str">
        <f t="shared" si="495"/>
        <v/>
      </c>
      <c r="F7915" s="295"/>
      <c r="G7915" s="88" t="str">
        <f t="shared" si="493"/>
        <v/>
      </c>
      <c r="H7915" s="88" t="str">
        <f t="shared" si="494"/>
        <v/>
      </c>
    </row>
    <row r="7916" spans="2:8" ht="11.25" customHeight="1" x14ac:dyDescent="0.2">
      <c r="B7916" s="147"/>
      <c r="C7916" s="68"/>
      <c r="D7916" s="293" t="str">
        <f t="shared" si="492"/>
        <v/>
      </c>
      <c r="E7916" s="91" t="str">
        <f t="shared" si="495"/>
        <v/>
      </c>
      <c r="F7916" s="295"/>
      <c r="G7916" s="88" t="str">
        <f t="shared" si="493"/>
        <v/>
      </c>
      <c r="H7916" s="88" t="str">
        <f t="shared" si="494"/>
        <v/>
      </c>
    </row>
    <row r="7917" spans="2:8" ht="11.25" customHeight="1" x14ac:dyDescent="0.2">
      <c r="B7917" s="147"/>
      <c r="C7917" s="68"/>
      <c r="D7917" s="293" t="str">
        <f t="shared" si="492"/>
        <v/>
      </c>
      <c r="E7917" s="91" t="str">
        <f t="shared" si="495"/>
        <v/>
      </c>
      <c r="F7917" s="295"/>
      <c r="G7917" s="88" t="str">
        <f t="shared" si="493"/>
        <v/>
      </c>
      <c r="H7917" s="88" t="str">
        <f t="shared" si="494"/>
        <v/>
      </c>
    </row>
    <row r="7918" spans="2:8" ht="11.25" customHeight="1" x14ac:dyDescent="0.2">
      <c r="B7918" s="147"/>
      <c r="C7918" s="68"/>
      <c r="D7918" s="293" t="str">
        <f t="shared" si="492"/>
        <v/>
      </c>
      <c r="E7918" s="91" t="str">
        <f t="shared" si="495"/>
        <v/>
      </c>
      <c r="F7918" s="295"/>
      <c r="G7918" s="88" t="str">
        <f t="shared" si="493"/>
        <v/>
      </c>
      <c r="H7918" s="88" t="str">
        <f t="shared" si="494"/>
        <v/>
      </c>
    </row>
    <row r="7919" spans="2:8" ht="11.25" customHeight="1" x14ac:dyDescent="0.2">
      <c r="B7919" s="147"/>
      <c r="C7919" s="68"/>
      <c r="D7919" s="293" t="str">
        <f t="shared" si="492"/>
        <v/>
      </c>
      <c r="E7919" s="91" t="str">
        <f t="shared" si="495"/>
        <v/>
      </c>
      <c r="F7919" s="295"/>
      <c r="G7919" s="88" t="str">
        <f t="shared" si="493"/>
        <v/>
      </c>
      <c r="H7919" s="88" t="str">
        <f t="shared" si="494"/>
        <v/>
      </c>
    </row>
    <row r="7920" spans="2:8" ht="11.25" customHeight="1" x14ac:dyDescent="0.2">
      <c r="B7920" s="147"/>
      <c r="C7920" s="68"/>
      <c r="D7920" s="293" t="str">
        <f t="shared" si="492"/>
        <v/>
      </c>
      <c r="E7920" s="91" t="str">
        <f t="shared" si="495"/>
        <v/>
      </c>
      <c r="F7920" s="295"/>
      <c r="G7920" s="88" t="str">
        <f t="shared" si="493"/>
        <v/>
      </c>
      <c r="H7920" s="88" t="str">
        <f t="shared" si="494"/>
        <v/>
      </c>
    </row>
    <row r="7921" spans="2:8" ht="11.25" customHeight="1" x14ac:dyDescent="0.2">
      <c r="B7921" s="147"/>
      <c r="C7921" s="68"/>
      <c r="D7921" s="293" t="str">
        <f t="shared" si="492"/>
        <v/>
      </c>
      <c r="E7921" s="91" t="str">
        <f t="shared" si="495"/>
        <v/>
      </c>
      <c r="F7921" s="295"/>
      <c r="G7921" s="88" t="str">
        <f t="shared" si="493"/>
        <v/>
      </c>
      <c r="H7921" s="88" t="str">
        <f t="shared" si="494"/>
        <v/>
      </c>
    </row>
    <row r="7922" spans="2:8" ht="11.25" customHeight="1" x14ac:dyDescent="0.2">
      <c r="B7922" s="147"/>
      <c r="C7922" s="68"/>
      <c r="D7922" s="293" t="str">
        <f t="shared" si="492"/>
        <v/>
      </c>
      <c r="E7922" s="91" t="str">
        <f t="shared" si="495"/>
        <v/>
      </c>
      <c r="F7922" s="295"/>
      <c r="G7922" s="88" t="str">
        <f t="shared" si="493"/>
        <v/>
      </c>
      <c r="H7922" s="88" t="str">
        <f t="shared" si="494"/>
        <v/>
      </c>
    </row>
    <row r="7923" spans="2:8" ht="11.25" customHeight="1" x14ac:dyDescent="0.2">
      <c r="B7923" s="147"/>
      <c r="C7923" s="68"/>
      <c r="D7923" s="293" t="str">
        <f t="shared" si="492"/>
        <v/>
      </c>
      <c r="E7923" s="91" t="str">
        <f t="shared" si="495"/>
        <v/>
      </c>
      <c r="F7923" s="295"/>
      <c r="G7923" s="88" t="str">
        <f t="shared" si="493"/>
        <v/>
      </c>
      <c r="H7923" s="88" t="str">
        <f t="shared" si="494"/>
        <v/>
      </c>
    </row>
    <row r="7924" spans="2:8" ht="11.25" customHeight="1" x14ac:dyDescent="0.2">
      <c r="B7924" s="147"/>
      <c r="C7924" s="68"/>
      <c r="D7924" s="293" t="str">
        <f t="shared" si="492"/>
        <v/>
      </c>
      <c r="E7924" s="91" t="str">
        <f t="shared" si="495"/>
        <v/>
      </c>
      <c r="F7924" s="295"/>
      <c r="G7924" s="88" t="str">
        <f t="shared" si="493"/>
        <v/>
      </c>
      <c r="H7924" s="88" t="str">
        <f t="shared" si="494"/>
        <v/>
      </c>
    </row>
    <row r="7925" spans="2:8" ht="11.25" customHeight="1" x14ac:dyDescent="0.2">
      <c r="B7925" s="147"/>
      <c r="C7925" s="68"/>
      <c r="D7925" s="293" t="str">
        <f t="shared" si="492"/>
        <v/>
      </c>
      <c r="E7925" s="91" t="str">
        <f t="shared" si="495"/>
        <v/>
      </c>
      <c r="F7925" s="295"/>
      <c r="G7925" s="88" t="str">
        <f t="shared" si="493"/>
        <v/>
      </c>
      <c r="H7925" s="88" t="str">
        <f t="shared" si="494"/>
        <v/>
      </c>
    </row>
    <row r="7926" spans="2:8" ht="11.25" customHeight="1" x14ac:dyDescent="0.2">
      <c r="B7926" s="147"/>
      <c r="C7926" s="68"/>
      <c r="D7926" s="293" t="str">
        <f t="shared" si="492"/>
        <v/>
      </c>
      <c r="E7926" s="91" t="str">
        <f t="shared" si="495"/>
        <v/>
      </c>
      <c r="F7926" s="295"/>
      <c r="G7926" s="88" t="str">
        <f t="shared" si="493"/>
        <v/>
      </c>
      <c r="H7926" s="88" t="str">
        <f t="shared" si="494"/>
        <v/>
      </c>
    </row>
    <row r="7927" spans="2:8" ht="11.25" customHeight="1" x14ac:dyDescent="0.2">
      <c r="B7927" s="147"/>
      <c r="C7927" s="68"/>
      <c r="D7927" s="293" t="str">
        <f t="shared" si="492"/>
        <v/>
      </c>
      <c r="E7927" s="91" t="str">
        <f t="shared" si="495"/>
        <v/>
      </c>
      <c r="F7927" s="295"/>
      <c r="G7927" s="88" t="str">
        <f t="shared" si="493"/>
        <v/>
      </c>
      <c r="H7927" s="88" t="str">
        <f t="shared" si="494"/>
        <v/>
      </c>
    </row>
    <row r="7928" spans="2:8" ht="11.25" customHeight="1" x14ac:dyDescent="0.2">
      <c r="B7928" s="147"/>
      <c r="C7928" s="68"/>
      <c r="D7928" s="293" t="str">
        <f t="shared" si="492"/>
        <v/>
      </c>
      <c r="E7928" s="91" t="str">
        <f t="shared" si="495"/>
        <v/>
      </c>
      <c r="F7928" s="295"/>
      <c r="G7928" s="88" t="str">
        <f t="shared" si="493"/>
        <v/>
      </c>
      <c r="H7928" s="88" t="str">
        <f t="shared" si="494"/>
        <v/>
      </c>
    </row>
    <row r="7929" spans="2:8" ht="11.25" customHeight="1" x14ac:dyDescent="0.2">
      <c r="B7929" s="147"/>
      <c r="C7929" s="68"/>
      <c r="D7929" s="293" t="str">
        <f t="shared" si="492"/>
        <v/>
      </c>
      <c r="E7929" s="91" t="str">
        <f t="shared" si="495"/>
        <v/>
      </c>
      <c r="F7929" s="295"/>
      <c r="G7929" s="88" t="str">
        <f t="shared" si="493"/>
        <v/>
      </c>
      <c r="H7929" s="88" t="str">
        <f t="shared" si="494"/>
        <v/>
      </c>
    </row>
    <row r="7930" spans="2:8" ht="11.25" customHeight="1" x14ac:dyDescent="0.2">
      <c r="B7930" s="147"/>
      <c r="C7930" s="68"/>
      <c r="D7930" s="293" t="str">
        <f t="shared" si="492"/>
        <v/>
      </c>
      <c r="E7930" s="91" t="str">
        <f t="shared" si="495"/>
        <v/>
      </c>
      <c r="F7930" s="295"/>
      <c r="G7930" s="88" t="str">
        <f t="shared" si="493"/>
        <v/>
      </c>
      <c r="H7930" s="88" t="str">
        <f t="shared" si="494"/>
        <v/>
      </c>
    </row>
    <row r="7931" spans="2:8" ht="11.25" customHeight="1" x14ac:dyDescent="0.2">
      <c r="B7931" s="147"/>
      <c r="C7931" s="68"/>
      <c r="D7931" s="293" t="str">
        <f t="shared" si="492"/>
        <v/>
      </c>
      <c r="E7931" s="91" t="str">
        <f t="shared" si="495"/>
        <v/>
      </c>
      <c r="F7931" s="295"/>
      <c r="G7931" s="88" t="str">
        <f t="shared" si="493"/>
        <v/>
      </c>
      <c r="H7931" s="88" t="str">
        <f t="shared" si="494"/>
        <v/>
      </c>
    </row>
    <row r="7932" spans="2:8" ht="11.25" customHeight="1" x14ac:dyDescent="0.2">
      <c r="B7932" s="147"/>
      <c r="C7932" s="68"/>
      <c r="D7932" s="293" t="str">
        <f t="shared" si="492"/>
        <v/>
      </c>
      <c r="E7932" s="91" t="str">
        <f t="shared" si="495"/>
        <v/>
      </c>
      <c r="F7932" s="295"/>
      <c r="G7932" s="88" t="str">
        <f t="shared" si="493"/>
        <v/>
      </c>
      <c r="H7932" s="88" t="str">
        <f t="shared" si="494"/>
        <v/>
      </c>
    </row>
    <row r="7933" spans="2:8" ht="11.25" customHeight="1" x14ac:dyDescent="0.2">
      <c r="B7933" s="147"/>
      <c r="C7933" s="68"/>
      <c r="D7933" s="293" t="str">
        <f t="shared" si="492"/>
        <v/>
      </c>
      <c r="E7933" s="91" t="str">
        <f t="shared" si="495"/>
        <v/>
      </c>
      <c r="F7933" s="295"/>
      <c r="G7933" s="88" t="str">
        <f t="shared" si="493"/>
        <v/>
      </c>
      <c r="H7933" s="88" t="str">
        <f t="shared" si="494"/>
        <v/>
      </c>
    </row>
    <row r="7934" spans="2:8" ht="11.25" customHeight="1" x14ac:dyDescent="0.2">
      <c r="B7934" s="147"/>
      <c r="C7934" s="68"/>
      <c r="D7934" s="293" t="str">
        <f t="shared" si="492"/>
        <v/>
      </c>
      <c r="E7934" s="91" t="str">
        <f t="shared" si="495"/>
        <v/>
      </c>
      <c r="F7934" s="295"/>
      <c r="G7934" s="88" t="str">
        <f t="shared" si="493"/>
        <v/>
      </c>
      <c r="H7934" s="88" t="str">
        <f t="shared" si="494"/>
        <v/>
      </c>
    </row>
    <row r="7935" spans="2:8" ht="11.25" customHeight="1" x14ac:dyDescent="0.2">
      <c r="B7935" s="147"/>
      <c r="C7935" s="68"/>
      <c r="D7935" s="293" t="str">
        <f t="shared" si="492"/>
        <v/>
      </c>
      <c r="E7935" s="91" t="str">
        <f t="shared" si="495"/>
        <v/>
      </c>
      <c r="F7935" s="295"/>
      <c r="G7935" s="88" t="str">
        <f t="shared" si="493"/>
        <v/>
      </c>
      <c r="H7935" s="88" t="str">
        <f t="shared" si="494"/>
        <v/>
      </c>
    </row>
    <row r="7936" spans="2:8" ht="11.25" customHeight="1" x14ac:dyDescent="0.2">
      <c r="B7936" s="147"/>
      <c r="C7936" s="68"/>
      <c r="D7936" s="293" t="str">
        <f t="shared" si="492"/>
        <v/>
      </c>
      <c r="E7936" s="91" t="str">
        <f t="shared" si="495"/>
        <v/>
      </c>
      <c r="F7936" s="295"/>
      <c r="G7936" s="88" t="str">
        <f t="shared" si="493"/>
        <v/>
      </c>
      <c r="H7936" s="88" t="str">
        <f t="shared" si="494"/>
        <v/>
      </c>
    </row>
    <row r="7937" spans="2:8" ht="11.25" customHeight="1" x14ac:dyDescent="0.2">
      <c r="B7937" s="147"/>
      <c r="C7937" s="68"/>
      <c r="D7937" s="293" t="str">
        <f t="shared" si="492"/>
        <v/>
      </c>
      <c r="E7937" s="91" t="str">
        <f t="shared" si="495"/>
        <v/>
      </c>
      <c r="F7937" s="295"/>
      <c r="G7937" s="88" t="str">
        <f t="shared" si="493"/>
        <v/>
      </c>
      <c r="H7937" s="88" t="str">
        <f t="shared" si="494"/>
        <v/>
      </c>
    </row>
    <row r="7938" spans="2:8" ht="11.25" customHeight="1" x14ac:dyDescent="0.2">
      <c r="B7938" s="147"/>
      <c r="C7938" s="68"/>
      <c r="D7938" s="293" t="str">
        <f t="shared" si="492"/>
        <v/>
      </c>
      <c r="E7938" s="91" t="str">
        <f t="shared" si="495"/>
        <v/>
      </c>
      <c r="F7938" s="295"/>
      <c r="G7938" s="88" t="str">
        <f t="shared" si="493"/>
        <v/>
      </c>
      <c r="H7938" s="88" t="str">
        <f t="shared" si="494"/>
        <v/>
      </c>
    </row>
    <row r="7939" spans="2:8" ht="11.25" customHeight="1" x14ac:dyDescent="0.2">
      <c r="B7939" s="147"/>
      <c r="C7939" s="68"/>
      <c r="D7939" s="293" t="str">
        <f t="shared" si="492"/>
        <v/>
      </c>
      <c r="E7939" s="91" t="str">
        <f t="shared" si="495"/>
        <v/>
      </c>
      <c r="F7939" s="295"/>
      <c r="G7939" s="88" t="str">
        <f t="shared" si="493"/>
        <v/>
      </c>
      <c r="H7939" s="88" t="str">
        <f t="shared" si="494"/>
        <v/>
      </c>
    </row>
    <row r="7940" spans="2:8" ht="11.25" customHeight="1" x14ac:dyDescent="0.2">
      <c r="B7940" s="147"/>
      <c r="C7940" s="68"/>
      <c r="D7940" s="293" t="str">
        <f t="shared" si="492"/>
        <v/>
      </c>
      <c r="E7940" s="91" t="str">
        <f t="shared" si="495"/>
        <v/>
      </c>
      <c r="F7940" s="295"/>
      <c r="G7940" s="88" t="str">
        <f t="shared" si="493"/>
        <v/>
      </c>
      <c r="H7940" s="88" t="str">
        <f t="shared" si="494"/>
        <v/>
      </c>
    </row>
    <row r="7941" spans="2:8" ht="11.25" customHeight="1" x14ac:dyDescent="0.2">
      <c r="B7941" s="147"/>
      <c r="C7941" s="68"/>
      <c r="D7941" s="293" t="str">
        <f t="shared" si="492"/>
        <v/>
      </c>
      <c r="E7941" s="91" t="str">
        <f t="shared" si="495"/>
        <v/>
      </c>
      <c r="F7941" s="295"/>
      <c r="G7941" s="88" t="str">
        <f t="shared" si="493"/>
        <v/>
      </c>
      <c r="H7941" s="88" t="str">
        <f t="shared" si="494"/>
        <v/>
      </c>
    </row>
    <row r="7942" spans="2:8" ht="11.25" customHeight="1" x14ac:dyDescent="0.2">
      <c r="B7942" s="147"/>
      <c r="C7942" s="68"/>
      <c r="D7942" s="293" t="str">
        <f t="shared" si="492"/>
        <v/>
      </c>
      <c r="E7942" s="91" t="str">
        <f t="shared" si="495"/>
        <v/>
      </c>
      <c r="F7942" s="295"/>
      <c r="G7942" s="88" t="str">
        <f t="shared" si="493"/>
        <v/>
      </c>
      <c r="H7942" s="88" t="str">
        <f t="shared" si="494"/>
        <v/>
      </c>
    </row>
    <row r="7943" spans="2:8" ht="11.25" customHeight="1" x14ac:dyDescent="0.2">
      <c r="B7943" s="147"/>
      <c r="C7943" s="68"/>
      <c r="D7943" s="293" t="str">
        <f t="shared" si="492"/>
        <v/>
      </c>
      <c r="E7943" s="91" t="str">
        <f t="shared" si="495"/>
        <v/>
      </c>
      <c r="F7943" s="295"/>
      <c r="G7943" s="88" t="str">
        <f t="shared" si="493"/>
        <v/>
      </c>
      <c r="H7943" s="88" t="str">
        <f t="shared" si="494"/>
        <v/>
      </c>
    </row>
    <row r="7944" spans="2:8" ht="11.25" customHeight="1" x14ac:dyDescent="0.2">
      <c r="B7944" s="147"/>
      <c r="C7944" s="68"/>
      <c r="D7944" s="293" t="str">
        <f t="shared" si="492"/>
        <v/>
      </c>
      <c r="E7944" s="91" t="str">
        <f t="shared" si="495"/>
        <v/>
      </c>
      <c r="F7944" s="295"/>
      <c r="G7944" s="88" t="str">
        <f t="shared" si="493"/>
        <v/>
      </c>
      <c r="H7944" s="88" t="str">
        <f t="shared" si="494"/>
        <v/>
      </c>
    </row>
    <row r="7945" spans="2:8" ht="11.25" customHeight="1" x14ac:dyDescent="0.2">
      <c r="B7945" s="147"/>
      <c r="C7945" s="68"/>
      <c r="D7945" s="293" t="str">
        <f t="shared" si="492"/>
        <v/>
      </c>
      <c r="E7945" s="91" t="str">
        <f t="shared" si="495"/>
        <v/>
      </c>
      <c r="F7945" s="295"/>
      <c r="G7945" s="88" t="str">
        <f t="shared" si="493"/>
        <v/>
      </c>
      <c r="H7945" s="88" t="str">
        <f t="shared" si="494"/>
        <v/>
      </c>
    </row>
    <row r="7946" spans="2:8" ht="11.25" customHeight="1" x14ac:dyDescent="0.2">
      <c r="B7946" s="147"/>
      <c r="C7946" s="68"/>
      <c r="D7946" s="293" t="str">
        <f t="shared" si="492"/>
        <v/>
      </c>
      <c r="E7946" s="91" t="str">
        <f t="shared" si="495"/>
        <v/>
      </c>
      <c r="F7946" s="295"/>
      <c r="G7946" s="88" t="str">
        <f t="shared" si="493"/>
        <v/>
      </c>
      <c r="H7946" s="88" t="str">
        <f t="shared" si="494"/>
        <v/>
      </c>
    </row>
    <row r="7947" spans="2:8" ht="11.25" customHeight="1" x14ac:dyDescent="0.2">
      <c r="B7947" s="147"/>
      <c r="C7947" s="68"/>
      <c r="D7947" s="293" t="str">
        <f t="shared" si="492"/>
        <v/>
      </c>
      <c r="E7947" s="91" t="str">
        <f t="shared" si="495"/>
        <v/>
      </c>
      <c r="F7947" s="295"/>
      <c r="G7947" s="88" t="str">
        <f t="shared" si="493"/>
        <v/>
      </c>
      <c r="H7947" s="88" t="str">
        <f t="shared" si="494"/>
        <v/>
      </c>
    </row>
    <row r="7948" spans="2:8" ht="11.25" customHeight="1" x14ac:dyDescent="0.2">
      <c r="B7948" s="147"/>
      <c r="C7948" s="68"/>
      <c r="D7948" s="293" t="str">
        <f t="shared" si="492"/>
        <v/>
      </c>
      <c r="E7948" s="91" t="str">
        <f t="shared" si="495"/>
        <v/>
      </c>
      <c r="F7948" s="295"/>
      <c r="G7948" s="88" t="str">
        <f t="shared" si="493"/>
        <v/>
      </c>
      <c r="H7948" s="88" t="str">
        <f t="shared" si="494"/>
        <v/>
      </c>
    </row>
    <row r="7949" spans="2:8" ht="11.25" customHeight="1" x14ac:dyDescent="0.2">
      <c r="B7949" s="147"/>
      <c r="C7949" s="68"/>
      <c r="D7949" s="293" t="str">
        <f t="shared" si="492"/>
        <v/>
      </c>
      <c r="E7949" s="91" t="str">
        <f t="shared" si="495"/>
        <v/>
      </c>
      <c r="F7949" s="295"/>
      <c r="G7949" s="88" t="str">
        <f t="shared" si="493"/>
        <v/>
      </c>
      <c r="H7949" s="88" t="str">
        <f t="shared" si="494"/>
        <v/>
      </c>
    </row>
    <row r="7950" spans="2:8" ht="11.25" customHeight="1" x14ac:dyDescent="0.2">
      <c r="B7950" s="147"/>
      <c r="C7950" s="68"/>
      <c r="D7950" s="293" t="str">
        <f t="shared" si="492"/>
        <v/>
      </c>
      <c r="E7950" s="91" t="str">
        <f t="shared" si="495"/>
        <v/>
      </c>
      <c r="F7950" s="295"/>
      <c r="G7950" s="88" t="str">
        <f t="shared" si="493"/>
        <v/>
      </c>
      <c r="H7950" s="88" t="str">
        <f t="shared" si="494"/>
        <v/>
      </c>
    </row>
    <row r="7951" spans="2:8" ht="11.25" customHeight="1" x14ac:dyDescent="0.2">
      <c r="B7951" s="147"/>
      <c r="C7951" s="68"/>
      <c r="D7951" s="293" t="str">
        <f t="shared" si="492"/>
        <v/>
      </c>
      <c r="E7951" s="91" t="str">
        <f t="shared" si="495"/>
        <v/>
      </c>
      <c r="F7951" s="295"/>
      <c r="G7951" s="88" t="str">
        <f t="shared" si="493"/>
        <v/>
      </c>
      <c r="H7951" s="88" t="str">
        <f t="shared" si="494"/>
        <v/>
      </c>
    </row>
    <row r="7952" spans="2:8" ht="11.25" customHeight="1" x14ac:dyDescent="0.2">
      <c r="B7952" s="147"/>
      <c r="C7952" s="68"/>
      <c r="D7952" s="293" t="str">
        <f t="shared" si="492"/>
        <v/>
      </c>
      <c r="E7952" s="91" t="str">
        <f t="shared" si="495"/>
        <v/>
      </c>
      <c r="F7952" s="295"/>
      <c r="G7952" s="88" t="str">
        <f t="shared" si="493"/>
        <v/>
      </c>
      <c r="H7952" s="88" t="str">
        <f t="shared" si="494"/>
        <v/>
      </c>
    </row>
    <row r="7953" spans="2:8" ht="11.25" customHeight="1" x14ac:dyDescent="0.2">
      <c r="B7953" s="147"/>
      <c r="C7953" s="68"/>
      <c r="D7953" s="293" t="str">
        <f t="shared" si="492"/>
        <v/>
      </c>
      <c r="E7953" s="91" t="str">
        <f t="shared" si="495"/>
        <v/>
      </c>
      <c r="F7953" s="295"/>
      <c r="G7953" s="88" t="str">
        <f t="shared" si="493"/>
        <v/>
      </c>
      <c r="H7953" s="88" t="str">
        <f t="shared" si="494"/>
        <v/>
      </c>
    </row>
    <row r="7954" spans="2:8" ht="11.25" customHeight="1" x14ac:dyDescent="0.2">
      <c r="B7954" s="147"/>
      <c r="C7954" s="68"/>
      <c r="D7954" s="293" t="str">
        <f t="shared" si="492"/>
        <v/>
      </c>
      <c r="E7954" s="91" t="str">
        <f t="shared" si="495"/>
        <v/>
      </c>
      <c r="F7954" s="295"/>
      <c r="G7954" s="88" t="str">
        <f t="shared" si="493"/>
        <v/>
      </c>
      <c r="H7954" s="88" t="str">
        <f t="shared" si="494"/>
        <v/>
      </c>
    </row>
    <row r="7955" spans="2:8" ht="11.25" customHeight="1" x14ac:dyDescent="0.2">
      <c r="B7955" s="147"/>
      <c r="C7955" s="68"/>
      <c r="D7955" s="293" t="str">
        <f t="shared" si="492"/>
        <v/>
      </c>
      <c r="E7955" s="91" t="str">
        <f t="shared" si="495"/>
        <v/>
      </c>
      <c r="F7955" s="295"/>
      <c r="G7955" s="88" t="str">
        <f t="shared" si="493"/>
        <v/>
      </c>
      <c r="H7955" s="88" t="str">
        <f t="shared" si="494"/>
        <v/>
      </c>
    </row>
    <row r="7956" spans="2:8" ht="11.25" customHeight="1" x14ac:dyDescent="0.2">
      <c r="B7956" s="147"/>
      <c r="C7956" s="68"/>
      <c r="D7956" s="293" t="str">
        <f t="shared" si="492"/>
        <v/>
      </c>
      <c r="E7956" s="91" t="str">
        <f t="shared" si="495"/>
        <v/>
      </c>
      <c r="F7956" s="295"/>
      <c r="G7956" s="88" t="str">
        <f t="shared" si="493"/>
        <v/>
      </c>
      <c r="H7956" s="88" t="str">
        <f t="shared" si="494"/>
        <v/>
      </c>
    </row>
    <row r="7957" spans="2:8" ht="11.25" customHeight="1" x14ac:dyDescent="0.2">
      <c r="B7957" s="147"/>
      <c r="C7957" s="68"/>
      <c r="D7957" s="293" t="str">
        <f t="shared" si="492"/>
        <v/>
      </c>
      <c r="E7957" s="91" t="str">
        <f t="shared" si="495"/>
        <v/>
      </c>
      <c r="F7957" s="295"/>
      <c r="G7957" s="88" t="str">
        <f t="shared" si="493"/>
        <v/>
      </c>
      <c r="H7957" s="88" t="str">
        <f t="shared" si="494"/>
        <v/>
      </c>
    </row>
    <row r="7958" spans="2:8" ht="11.25" customHeight="1" x14ac:dyDescent="0.2">
      <c r="B7958" s="147"/>
      <c r="C7958" s="68"/>
      <c r="D7958" s="293" t="str">
        <f t="shared" si="492"/>
        <v/>
      </c>
      <c r="E7958" s="91" t="str">
        <f t="shared" si="495"/>
        <v/>
      </c>
      <c r="F7958" s="295"/>
      <c r="G7958" s="88" t="str">
        <f t="shared" si="493"/>
        <v/>
      </c>
      <c r="H7958" s="88" t="str">
        <f t="shared" si="494"/>
        <v/>
      </c>
    </row>
    <row r="7959" spans="2:8" ht="11.25" customHeight="1" x14ac:dyDescent="0.2">
      <c r="B7959" s="147"/>
      <c r="C7959" s="68"/>
      <c r="D7959" s="293" t="str">
        <f t="shared" si="492"/>
        <v/>
      </c>
      <c r="E7959" s="91" t="str">
        <f t="shared" si="495"/>
        <v/>
      </c>
      <c r="F7959" s="295"/>
      <c r="G7959" s="88" t="str">
        <f t="shared" si="493"/>
        <v/>
      </c>
      <c r="H7959" s="88" t="str">
        <f t="shared" si="494"/>
        <v/>
      </c>
    </row>
    <row r="7960" spans="2:8" ht="11.25" customHeight="1" x14ac:dyDescent="0.2">
      <c r="B7960" s="147"/>
      <c r="C7960" s="68"/>
      <c r="D7960" s="293" t="str">
        <f t="shared" ref="D7960:D8023" si="496">IF($B7960="","","SP_LASTSALEPRICE")</f>
        <v/>
      </c>
      <c r="E7960" s="91" t="str">
        <f t="shared" si="495"/>
        <v/>
      </c>
      <c r="F7960" s="295"/>
      <c r="G7960" s="88" t="str">
        <f t="shared" ref="G7960:G8023" si="497">IF(OR($C7960="",$C7961=""),"",IFERROR((C7960/C7961-1)*100,0))</f>
        <v/>
      </c>
      <c r="H7960" s="88" t="str">
        <f t="shared" ref="H7960:H8023" si="498">IF(OR($F7960="",$F7961=""),"",IFERROR((F7960/F7961-1)*100,0))</f>
        <v/>
      </c>
    </row>
    <row r="7961" spans="2:8" ht="11.25" customHeight="1" x14ac:dyDescent="0.2">
      <c r="B7961" s="147"/>
      <c r="C7961" s="68"/>
      <c r="D7961" s="293" t="str">
        <f t="shared" si="496"/>
        <v/>
      </c>
      <c r="E7961" s="91" t="str">
        <f t="shared" ref="E7961:E8024" si="499">IF($B7961="","",IF(WEEKDAY($B7961,11)=6,$B7961-1,IF(WEEKDAY($B7961,11)=7,$B7961-2,$B7961)))</f>
        <v/>
      </c>
      <c r="F7961" s="295"/>
      <c r="G7961" s="88" t="str">
        <f t="shared" si="497"/>
        <v/>
      </c>
      <c r="H7961" s="88" t="str">
        <f t="shared" si="498"/>
        <v/>
      </c>
    </row>
    <row r="7962" spans="2:8" ht="11.25" customHeight="1" x14ac:dyDescent="0.2">
      <c r="B7962" s="147"/>
      <c r="C7962" s="68"/>
      <c r="D7962" s="293" t="str">
        <f t="shared" si="496"/>
        <v/>
      </c>
      <c r="E7962" s="91" t="str">
        <f t="shared" si="499"/>
        <v/>
      </c>
      <c r="F7962" s="295"/>
      <c r="G7962" s="88" t="str">
        <f t="shared" si="497"/>
        <v/>
      </c>
      <c r="H7962" s="88" t="str">
        <f t="shared" si="498"/>
        <v/>
      </c>
    </row>
    <row r="7963" spans="2:8" ht="11.25" customHeight="1" x14ac:dyDescent="0.2">
      <c r="B7963" s="147"/>
      <c r="C7963" s="68"/>
      <c r="D7963" s="293" t="str">
        <f t="shared" si="496"/>
        <v/>
      </c>
      <c r="E7963" s="91" t="str">
        <f t="shared" si="499"/>
        <v/>
      </c>
      <c r="F7963" s="295"/>
      <c r="G7963" s="88" t="str">
        <f t="shared" si="497"/>
        <v/>
      </c>
      <c r="H7963" s="88" t="str">
        <f t="shared" si="498"/>
        <v/>
      </c>
    </row>
    <row r="7964" spans="2:8" ht="11.25" customHeight="1" x14ac:dyDescent="0.2">
      <c r="B7964" s="147"/>
      <c r="C7964" s="68"/>
      <c r="D7964" s="293" t="str">
        <f t="shared" si="496"/>
        <v/>
      </c>
      <c r="E7964" s="91" t="str">
        <f t="shared" si="499"/>
        <v/>
      </c>
      <c r="F7964" s="295"/>
      <c r="G7964" s="88" t="str">
        <f t="shared" si="497"/>
        <v/>
      </c>
      <c r="H7964" s="88" t="str">
        <f t="shared" si="498"/>
        <v/>
      </c>
    </row>
    <row r="7965" spans="2:8" ht="11.25" customHeight="1" x14ac:dyDescent="0.2">
      <c r="B7965" s="147"/>
      <c r="C7965" s="68"/>
      <c r="D7965" s="293" t="str">
        <f t="shared" si="496"/>
        <v/>
      </c>
      <c r="E7965" s="91" t="str">
        <f t="shared" si="499"/>
        <v/>
      </c>
      <c r="F7965" s="295"/>
      <c r="G7965" s="88" t="str">
        <f t="shared" si="497"/>
        <v/>
      </c>
      <c r="H7965" s="88" t="str">
        <f t="shared" si="498"/>
        <v/>
      </c>
    </row>
    <row r="7966" spans="2:8" ht="11.25" customHeight="1" x14ac:dyDescent="0.2">
      <c r="B7966" s="147"/>
      <c r="C7966" s="68"/>
      <c r="D7966" s="293" t="str">
        <f t="shared" si="496"/>
        <v/>
      </c>
      <c r="E7966" s="91" t="str">
        <f t="shared" si="499"/>
        <v/>
      </c>
      <c r="F7966" s="295"/>
      <c r="G7966" s="88" t="str">
        <f t="shared" si="497"/>
        <v/>
      </c>
      <c r="H7966" s="88" t="str">
        <f t="shared" si="498"/>
        <v/>
      </c>
    </row>
    <row r="7967" spans="2:8" ht="11.25" customHeight="1" x14ac:dyDescent="0.2">
      <c r="B7967" s="147"/>
      <c r="C7967" s="68"/>
      <c r="D7967" s="293" t="str">
        <f t="shared" si="496"/>
        <v/>
      </c>
      <c r="E7967" s="91" t="str">
        <f t="shared" si="499"/>
        <v/>
      </c>
      <c r="F7967" s="295"/>
      <c r="G7967" s="88" t="str">
        <f t="shared" si="497"/>
        <v/>
      </c>
      <c r="H7967" s="88" t="str">
        <f t="shared" si="498"/>
        <v/>
      </c>
    </row>
    <row r="7968" spans="2:8" ht="11.25" customHeight="1" x14ac:dyDescent="0.2">
      <c r="B7968" s="147"/>
      <c r="C7968" s="68"/>
      <c r="D7968" s="293" t="str">
        <f t="shared" si="496"/>
        <v/>
      </c>
      <c r="E7968" s="91" t="str">
        <f t="shared" si="499"/>
        <v/>
      </c>
      <c r="F7968" s="295"/>
      <c r="G7968" s="88" t="str">
        <f t="shared" si="497"/>
        <v/>
      </c>
      <c r="H7968" s="88" t="str">
        <f t="shared" si="498"/>
        <v/>
      </c>
    </row>
    <row r="7969" spans="2:8" ht="11.25" customHeight="1" x14ac:dyDescent="0.2">
      <c r="B7969" s="147"/>
      <c r="C7969" s="68"/>
      <c r="D7969" s="293" t="str">
        <f t="shared" si="496"/>
        <v/>
      </c>
      <c r="E7969" s="91" t="str">
        <f t="shared" si="499"/>
        <v/>
      </c>
      <c r="F7969" s="295"/>
      <c r="G7969" s="88" t="str">
        <f t="shared" si="497"/>
        <v/>
      </c>
      <c r="H7969" s="88" t="str">
        <f t="shared" si="498"/>
        <v/>
      </c>
    </row>
    <row r="7970" spans="2:8" ht="11.25" customHeight="1" x14ac:dyDescent="0.2">
      <c r="B7970" s="147"/>
      <c r="C7970" s="68"/>
      <c r="D7970" s="293" t="str">
        <f t="shared" si="496"/>
        <v/>
      </c>
      <c r="E7970" s="91" t="str">
        <f t="shared" si="499"/>
        <v/>
      </c>
      <c r="F7970" s="295"/>
      <c r="G7970" s="88" t="str">
        <f t="shared" si="497"/>
        <v/>
      </c>
      <c r="H7970" s="88" t="str">
        <f t="shared" si="498"/>
        <v/>
      </c>
    </row>
    <row r="7971" spans="2:8" ht="11.25" customHeight="1" x14ac:dyDescent="0.2">
      <c r="B7971" s="147"/>
      <c r="C7971" s="68"/>
      <c r="D7971" s="293" t="str">
        <f t="shared" si="496"/>
        <v/>
      </c>
      <c r="E7971" s="91" t="str">
        <f t="shared" si="499"/>
        <v/>
      </c>
      <c r="F7971" s="295"/>
      <c r="G7971" s="88" t="str">
        <f t="shared" si="497"/>
        <v/>
      </c>
      <c r="H7971" s="88" t="str">
        <f t="shared" si="498"/>
        <v/>
      </c>
    </row>
    <row r="7972" spans="2:8" ht="11.25" customHeight="1" x14ac:dyDescent="0.2">
      <c r="B7972" s="147"/>
      <c r="C7972" s="68"/>
      <c r="D7972" s="293" t="str">
        <f t="shared" si="496"/>
        <v/>
      </c>
      <c r="E7972" s="91" t="str">
        <f t="shared" si="499"/>
        <v/>
      </c>
      <c r="F7972" s="295"/>
      <c r="G7972" s="88" t="str">
        <f t="shared" si="497"/>
        <v/>
      </c>
      <c r="H7972" s="88" t="str">
        <f t="shared" si="498"/>
        <v/>
      </c>
    </row>
    <row r="7973" spans="2:8" ht="11.25" customHeight="1" x14ac:dyDescent="0.2">
      <c r="B7973" s="147"/>
      <c r="C7973" s="68"/>
      <c r="D7973" s="293" t="str">
        <f t="shared" si="496"/>
        <v/>
      </c>
      <c r="E7973" s="91" t="str">
        <f t="shared" si="499"/>
        <v/>
      </c>
      <c r="F7973" s="295"/>
      <c r="G7973" s="88" t="str">
        <f t="shared" si="497"/>
        <v/>
      </c>
      <c r="H7973" s="88" t="str">
        <f t="shared" si="498"/>
        <v/>
      </c>
    </row>
    <row r="7974" spans="2:8" ht="11.25" customHeight="1" x14ac:dyDescent="0.2">
      <c r="B7974" s="147"/>
      <c r="C7974" s="68"/>
      <c r="D7974" s="293" t="str">
        <f t="shared" si="496"/>
        <v/>
      </c>
      <c r="E7974" s="91" t="str">
        <f t="shared" si="499"/>
        <v/>
      </c>
      <c r="F7974" s="295"/>
      <c r="G7974" s="88" t="str">
        <f t="shared" si="497"/>
        <v/>
      </c>
      <c r="H7974" s="88" t="str">
        <f t="shared" si="498"/>
        <v/>
      </c>
    </row>
    <row r="7975" spans="2:8" ht="11.25" customHeight="1" x14ac:dyDescent="0.2">
      <c r="B7975" s="147"/>
      <c r="C7975" s="68"/>
      <c r="D7975" s="293" t="str">
        <f t="shared" si="496"/>
        <v/>
      </c>
      <c r="E7975" s="91" t="str">
        <f t="shared" si="499"/>
        <v/>
      </c>
      <c r="F7975" s="295"/>
      <c r="G7975" s="88" t="str">
        <f t="shared" si="497"/>
        <v/>
      </c>
      <c r="H7975" s="88" t="str">
        <f t="shared" si="498"/>
        <v/>
      </c>
    </row>
    <row r="7976" spans="2:8" ht="11.25" customHeight="1" x14ac:dyDescent="0.2">
      <c r="B7976" s="147"/>
      <c r="C7976" s="68"/>
      <c r="D7976" s="293" t="str">
        <f t="shared" si="496"/>
        <v/>
      </c>
      <c r="E7976" s="91" t="str">
        <f t="shared" si="499"/>
        <v/>
      </c>
      <c r="F7976" s="295"/>
      <c r="G7976" s="88" t="str">
        <f t="shared" si="497"/>
        <v/>
      </c>
      <c r="H7976" s="88" t="str">
        <f t="shared" si="498"/>
        <v/>
      </c>
    </row>
    <row r="7977" spans="2:8" ht="11.25" customHeight="1" x14ac:dyDescent="0.2">
      <c r="B7977" s="147"/>
      <c r="C7977" s="68"/>
      <c r="D7977" s="293" t="str">
        <f t="shared" si="496"/>
        <v/>
      </c>
      <c r="E7977" s="91" t="str">
        <f t="shared" si="499"/>
        <v/>
      </c>
      <c r="F7977" s="295"/>
      <c r="G7977" s="88" t="str">
        <f t="shared" si="497"/>
        <v/>
      </c>
      <c r="H7977" s="88" t="str">
        <f t="shared" si="498"/>
        <v/>
      </c>
    </row>
    <row r="7978" spans="2:8" ht="11.25" customHeight="1" x14ac:dyDescent="0.2">
      <c r="B7978" s="147"/>
      <c r="C7978" s="68"/>
      <c r="D7978" s="293" t="str">
        <f t="shared" si="496"/>
        <v/>
      </c>
      <c r="E7978" s="91" t="str">
        <f t="shared" si="499"/>
        <v/>
      </c>
      <c r="F7978" s="295"/>
      <c r="G7978" s="88" t="str">
        <f t="shared" si="497"/>
        <v/>
      </c>
      <c r="H7978" s="88" t="str">
        <f t="shared" si="498"/>
        <v/>
      </c>
    </row>
    <row r="7979" spans="2:8" ht="11.25" customHeight="1" x14ac:dyDescent="0.2">
      <c r="B7979" s="147"/>
      <c r="C7979" s="68"/>
      <c r="D7979" s="293" t="str">
        <f t="shared" si="496"/>
        <v/>
      </c>
      <c r="E7979" s="91" t="str">
        <f t="shared" si="499"/>
        <v/>
      </c>
      <c r="F7979" s="295"/>
      <c r="G7979" s="88" t="str">
        <f t="shared" si="497"/>
        <v/>
      </c>
      <c r="H7979" s="88" t="str">
        <f t="shared" si="498"/>
        <v/>
      </c>
    </row>
    <row r="7980" spans="2:8" ht="11.25" customHeight="1" x14ac:dyDescent="0.2">
      <c r="B7980" s="147"/>
      <c r="C7980" s="68"/>
      <c r="D7980" s="293" t="str">
        <f t="shared" si="496"/>
        <v/>
      </c>
      <c r="E7980" s="91" t="str">
        <f t="shared" si="499"/>
        <v/>
      </c>
      <c r="F7980" s="295"/>
      <c r="G7980" s="88" t="str">
        <f t="shared" si="497"/>
        <v/>
      </c>
      <c r="H7980" s="88" t="str">
        <f t="shared" si="498"/>
        <v/>
      </c>
    </row>
    <row r="7981" spans="2:8" ht="11.25" customHeight="1" x14ac:dyDescent="0.2">
      <c r="B7981" s="147"/>
      <c r="C7981" s="68"/>
      <c r="D7981" s="293" t="str">
        <f t="shared" si="496"/>
        <v/>
      </c>
      <c r="E7981" s="91" t="str">
        <f t="shared" si="499"/>
        <v/>
      </c>
      <c r="F7981" s="295"/>
      <c r="G7981" s="88" t="str">
        <f t="shared" si="497"/>
        <v/>
      </c>
      <c r="H7981" s="88" t="str">
        <f t="shared" si="498"/>
        <v/>
      </c>
    </row>
    <row r="7982" spans="2:8" ht="11.25" customHeight="1" x14ac:dyDescent="0.2">
      <c r="B7982" s="147"/>
      <c r="C7982" s="68"/>
      <c r="D7982" s="293" t="str">
        <f t="shared" si="496"/>
        <v/>
      </c>
      <c r="E7982" s="91" t="str">
        <f t="shared" si="499"/>
        <v/>
      </c>
      <c r="F7982" s="295"/>
      <c r="G7982" s="88" t="str">
        <f t="shared" si="497"/>
        <v/>
      </c>
      <c r="H7982" s="88" t="str">
        <f t="shared" si="498"/>
        <v/>
      </c>
    </row>
    <row r="7983" spans="2:8" ht="11.25" customHeight="1" x14ac:dyDescent="0.2">
      <c r="B7983" s="147"/>
      <c r="C7983" s="68"/>
      <c r="D7983" s="293" t="str">
        <f t="shared" si="496"/>
        <v/>
      </c>
      <c r="E7983" s="91" t="str">
        <f t="shared" si="499"/>
        <v/>
      </c>
      <c r="F7983" s="295"/>
      <c r="G7983" s="88" t="str">
        <f t="shared" si="497"/>
        <v/>
      </c>
      <c r="H7983" s="88" t="str">
        <f t="shared" si="498"/>
        <v/>
      </c>
    </row>
    <row r="7984" spans="2:8" ht="11.25" customHeight="1" x14ac:dyDescent="0.2">
      <c r="B7984" s="147"/>
      <c r="C7984" s="68"/>
      <c r="D7984" s="293" t="str">
        <f t="shared" si="496"/>
        <v/>
      </c>
      <c r="E7984" s="91" t="str">
        <f t="shared" si="499"/>
        <v/>
      </c>
      <c r="F7984" s="295"/>
      <c r="G7984" s="88" t="str">
        <f t="shared" si="497"/>
        <v/>
      </c>
      <c r="H7984" s="88" t="str">
        <f t="shared" si="498"/>
        <v/>
      </c>
    </row>
    <row r="7985" spans="2:8" ht="11.25" customHeight="1" x14ac:dyDescent="0.2">
      <c r="B7985" s="147"/>
      <c r="C7985" s="68"/>
      <c r="D7985" s="293" t="str">
        <f t="shared" si="496"/>
        <v/>
      </c>
      <c r="E7985" s="91" t="str">
        <f t="shared" si="499"/>
        <v/>
      </c>
      <c r="F7985" s="295"/>
      <c r="G7985" s="88" t="str">
        <f t="shared" si="497"/>
        <v/>
      </c>
      <c r="H7985" s="88" t="str">
        <f t="shared" si="498"/>
        <v/>
      </c>
    </row>
    <row r="7986" spans="2:8" ht="11.25" customHeight="1" x14ac:dyDescent="0.2">
      <c r="B7986" s="147"/>
      <c r="C7986" s="68"/>
      <c r="D7986" s="293" t="str">
        <f t="shared" si="496"/>
        <v/>
      </c>
      <c r="E7986" s="91" t="str">
        <f t="shared" si="499"/>
        <v/>
      </c>
      <c r="F7986" s="295"/>
      <c r="G7986" s="88" t="str">
        <f t="shared" si="497"/>
        <v/>
      </c>
      <c r="H7986" s="88" t="str">
        <f t="shared" si="498"/>
        <v/>
      </c>
    </row>
    <row r="7987" spans="2:8" ht="11.25" customHeight="1" x14ac:dyDescent="0.2">
      <c r="B7987" s="147"/>
      <c r="C7987" s="68"/>
      <c r="D7987" s="293" t="str">
        <f t="shared" si="496"/>
        <v/>
      </c>
      <c r="E7987" s="91" t="str">
        <f t="shared" si="499"/>
        <v/>
      </c>
      <c r="F7987" s="295"/>
      <c r="G7987" s="88" t="str">
        <f t="shared" si="497"/>
        <v/>
      </c>
      <c r="H7987" s="88" t="str">
        <f t="shared" si="498"/>
        <v/>
      </c>
    </row>
    <row r="7988" spans="2:8" ht="11.25" customHeight="1" x14ac:dyDescent="0.2">
      <c r="B7988" s="147"/>
      <c r="C7988" s="68"/>
      <c r="D7988" s="293" t="str">
        <f t="shared" si="496"/>
        <v/>
      </c>
      <c r="E7988" s="91" t="str">
        <f t="shared" si="499"/>
        <v/>
      </c>
      <c r="F7988" s="295"/>
      <c r="G7988" s="88" t="str">
        <f t="shared" si="497"/>
        <v/>
      </c>
      <c r="H7988" s="88" t="str">
        <f t="shared" si="498"/>
        <v/>
      </c>
    </row>
    <row r="7989" spans="2:8" ht="11.25" customHeight="1" x14ac:dyDescent="0.2">
      <c r="B7989" s="147"/>
      <c r="C7989" s="68"/>
      <c r="D7989" s="293" t="str">
        <f t="shared" si="496"/>
        <v/>
      </c>
      <c r="E7989" s="91" t="str">
        <f t="shared" si="499"/>
        <v/>
      </c>
      <c r="F7989" s="295"/>
      <c r="G7989" s="88" t="str">
        <f t="shared" si="497"/>
        <v/>
      </c>
      <c r="H7989" s="88" t="str">
        <f t="shared" si="498"/>
        <v/>
      </c>
    </row>
    <row r="7990" spans="2:8" ht="11.25" customHeight="1" x14ac:dyDescent="0.2">
      <c r="B7990" s="147"/>
      <c r="C7990" s="68"/>
      <c r="D7990" s="293" t="str">
        <f t="shared" si="496"/>
        <v/>
      </c>
      <c r="E7990" s="91" t="str">
        <f t="shared" si="499"/>
        <v/>
      </c>
      <c r="F7990" s="295"/>
      <c r="G7990" s="88" t="str">
        <f t="shared" si="497"/>
        <v/>
      </c>
      <c r="H7990" s="88" t="str">
        <f t="shared" si="498"/>
        <v/>
      </c>
    </row>
    <row r="7991" spans="2:8" ht="11.25" customHeight="1" x14ac:dyDescent="0.2">
      <c r="B7991" s="147"/>
      <c r="C7991" s="68"/>
      <c r="D7991" s="293" t="str">
        <f t="shared" si="496"/>
        <v/>
      </c>
      <c r="E7991" s="91" t="str">
        <f t="shared" si="499"/>
        <v/>
      </c>
      <c r="F7991" s="295"/>
      <c r="G7991" s="88" t="str">
        <f t="shared" si="497"/>
        <v/>
      </c>
      <c r="H7991" s="88" t="str">
        <f t="shared" si="498"/>
        <v/>
      </c>
    </row>
    <row r="7992" spans="2:8" ht="11.25" customHeight="1" x14ac:dyDescent="0.2">
      <c r="B7992" s="147"/>
      <c r="C7992" s="68"/>
      <c r="D7992" s="293" t="str">
        <f t="shared" si="496"/>
        <v/>
      </c>
      <c r="E7992" s="91" t="str">
        <f t="shared" si="499"/>
        <v/>
      </c>
      <c r="F7992" s="295"/>
      <c r="G7992" s="88" t="str">
        <f t="shared" si="497"/>
        <v/>
      </c>
      <c r="H7992" s="88" t="str">
        <f t="shared" si="498"/>
        <v/>
      </c>
    </row>
    <row r="7993" spans="2:8" ht="11.25" customHeight="1" x14ac:dyDescent="0.2">
      <c r="B7993" s="147"/>
      <c r="C7993" s="68"/>
      <c r="D7993" s="293" t="str">
        <f t="shared" si="496"/>
        <v/>
      </c>
      <c r="E7993" s="91" t="str">
        <f t="shared" si="499"/>
        <v/>
      </c>
      <c r="F7993" s="295"/>
      <c r="G7993" s="88" t="str">
        <f t="shared" si="497"/>
        <v/>
      </c>
      <c r="H7993" s="88" t="str">
        <f t="shared" si="498"/>
        <v/>
      </c>
    </row>
    <row r="7994" spans="2:8" ht="11.25" customHeight="1" x14ac:dyDescent="0.2">
      <c r="B7994" s="147"/>
      <c r="C7994" s="68"/>
      <c r="D7994" s="293" t="str">
        <f t="shared" si="496"/>
        <v/>
      </c>
      <c r="E7994" s="91" t="str">
        <f t="shared" si="499"/>
        <v/>
      </c>
      <c r="F7994" s="295"/>
      <c r="G7994" s="88" t="str">
        <f t="shared" si="497"/>
        <v/>
      </c>
      <c r="H7994" s="88" t="str">
        <f t="shared" si="498"/>
        <v/>
      </c>
    </row>
    <row r="7995" spans="2:8" ht="11.25" customHeight="1" x14ac:dyDescent="0.2">
      <c r="B7995" s="147"/>
      <c r="C7995" s="68"/>
      <c r="D7995" s="293" t="str">
        <f t="shared" si="496"/>
        <v/>
      </c>
      <c r="E7995" s="91" t="str">
        <f t="shared" si="499"/>
        <v/>
      </c>
      <c r="F7995" s="295"/>
      <c r="G7995" s="88" t="str">
        <f t="shared" si="497"/>
        <v/>
      </c>
      <c r="H7995" s="88" t="str">
        <f t="shared" si="498"/>
        <v/>
      </c>
    </row>
    <row r="7996" spans="2:8" ht="11.25" customHeight="1" x14ac:dyDescent="0.2">
      <c r="B7996" s="147"/>
      <c r="C7996" s="68"/>
      <c r="D7996" s="293" t="str">
        <f t="shared" si="496"/>
        <v/>
      </c>
      <c r="E7996" s="91" t="str">
        <f t="shared" si="499"/>
        <v/>
      </c>
      <c r="F7996" s="295"/>
      <c r="G7996" s="88" t="str">
        <f t="shared" si="497"/>
        <v/>
      </c>
      <c r="H7996" s="88" t="str">
        <f t="shared" si="498"/>
        <v/>
      </c>
    </row>
    <row r="7997" spans="2:8" ht="11.25" customHeight="1" x14ac:dyDescent="0.2">
      <c r="B7997" s="147"/>
      <c r="C7997" s="68"/>
      <c r="D7997" s="293" t="str">
        <f t="shared" si="496"/>
        <v/>
      </c>
      <c r="E7997" s="91" t="str">
        <f t="shared" si="499"/>
        <v/>
      </c>
      <c r="F7997" s="295"/>
      <c r="G7997" s="88" t="str">
        <f t="shared" si="497"/>
        <v/>
      </c>
      <c r="H7997" s="88" t="str">
        <f t="shared" si="498"/>
        <v/>
      </c>
    </row>
    <row r="7998" spans="2:8" ht="11.25" customHeight="1" x14ac:dyDescent="0.2">
      <c r="B7998" s="147"/>
      <c r="C7998" s="68"/>
      <c r="D7998" s="293" t="str">
        <f t="shared" si="496"/>
        <v/>
      </c>
      <c r="E7998" s="91" t="str">
        <f t="shared" si="499"/>
        <v/>
      </c>
      <c r="F7998" s="295"/>
      <c r="G7998" s="88" t="str">
        <f t="shared" si="497"/>
        <v/>
      </c>
      <c r="H7998" s="88" t="str">
        <f t="shared" si="498"/>
        <v/>
      </c>
    </row>
    <row r="7999" spans="2:8" ht="11.25" customHeight="1" x14ac:dyDescent="0.2">
      <c r="B7999" s="147"/>
      <c r="C7999" s="68"/>
      <c r="D7999" s="293" t="str">
        <f t="shared" si="496"/>
        <v/>
      </c>
      <c r="E7999" s="91" t="str">
        <f t="shared" si="499"/>
        <v/>
      </c>
      <c r="F7999" s="295"/>
      <c r="G7999" s="88" t="str">
        <f t="shared" si="497"/>
        <v/>
      </c>
      <c r="H7999" s="88" t="str">
        <f t="shared" si="498"/>
        <v/>
      </c>
    </row>
    <row r="8000" spans="2:8" ht="11.25" customHeight="1" x14ac:dyDescent="0.2">
      <c r="B8000" s="147"/>
      <c r="C8000" s="68"/>
      <c r="D8000" s="293" t="str">
        <f t="shared" si="496"/>
        <v/>
      </c>
      <c r="E8000" s="91" t="str">
        <f t="shared" si="499"/>
        <v/>
      </c>
      <c r="F8000" s="295"/>
      <c r="G8000" s="88" t="str">
        <f t="shared" si="497"/>
        <v/>
      </c>
      <c r="H8000" s="88" t="str">
        <f t="shared" si="498"/>
        <v/>
      </c>
    </row>
    <row r="8001" spans="2:8" ht="11.25" customHeight="1" x14ac:dyDescent="0.2">
      <c r="B8001" s="147"/>
      <c r="C8001" s="68"/>
      <c r="D8001" s="293" t="str">
        <f t="shared" si="496"/>
        <v/>
      </c>
      <c r="E8001" s="91" t="str">
        <f t="shared" si="499"/>
        <v/>
      </c>
      <c r="F8001" s="295"/>
      <c r="G8001" s="88" t="str">
        <f t="shared" si="497"/>
        <v/>
      </c>
      <c r="H8001" s="88" t="str">
        <f t="shared" si="498"/>
        <v/>
      </c>
    </row>
    <row r="8002" spans="2:8" ht="11.25" customHeight="1" x14ac:dyDescent="0.2">
      <c r="B8002" s="147"/>
      <c r="C8002" s="68"/>
      <c r="D8002" s="293" t="str">
        <f t="shared" si="496"/>
        <v/>
      </c>
      <c r="E8002" s="91" t="str">
        <f t="shared" si="499"/>
        <v/>
      </c>
      <c r="F8002" s="295"/>
      <c r="G8002" s="88" t="str">
        <f t="shared" si="497"/>
        <v/>
      </c>
      <c r="H8002" s="88" t="str">
        <f t="shared" si="498"/>
        <v/>
      </c>
    </row>
    <row r="8003" spans="2:8" ht="11.25" customHeight="1" x14ac:dyDescent="0.2">
      <c r="B8003" s="147"/>
      <c r="C8003" s="68"/>
      <c r="D8003" s="293" t="str">
        <f t="shared" si="496"/>
        <v/>
      </c>
      <c r="E8003" s="91" t="str">
        <f t="shared" si="499"/>
        <v/>
      </c>
      <c r="F8003" s="295"/>
      <c r="G8003" s="88" t="str">
        <f t="shared" si="497"/>
        <v/>
      </c>
      <c r="H8003" s="88" t="str">
        <f t="shared" si="498"/>
        <v/>
      </c>
    </row>
    <row r="8004" spans="2:8" ht="11.25" customHeight="1" x14ac:dyDescent="0.2">
      <c r="B8004" s="147"/>
      <c r="C8004" s="68"/>
      <c r="D8004" s="293" t="str">
        <f t="shared" si="496"/>
        <v/>
      </c>
      <c r="E8004" s="91" t="str">
        <f t="shared" si="499"/>
        <v/>
      </c>
      <c r="F8004" s="295"/>
      <c r="G8004" s="88" t="str">
        <f t="shared" si="497"/>
        <v/>
      </c>
      <c r="H8004" s="88" t="str">
        <f t="shared" si="498"/>
        <v/>
      </c>
    </row>
    <row r="8005" spans="2:8" ht="11.25" customHeight="1" x14ac:dyDescent="0.2">
      <c r="B8005" s="147"/>
      <c r="C8005" s="68"/>
      <c r="D8005" s="293" t="str">
        <f t="shared" si="496"/>
        <v/>
      </c>
      <c r="E8005" s="91" t="str">
        <f t="shared" si="499"/>
        <v/>
      </c>
      <c r="F8005" s="295"/>
      <c r="G8005" s="88" t="str">
        <f t="shared" si="497"/>
        <v/>
      </c>
      <c r="H8005" s="88" t="str">
        <f t="shared" si="498"/>
        <v/>
      </c>
    </row>
    <row r="8006" spans="2:8" ht="11.25" customHeight="1" x14ac:dyDescent="0.2">
      <c r="B8006" s="147"/>
      <c r="C8006" s="68"/>
      <c r="D8006" s="293" t="str">
        <f t="shared" si="496"/>
        <v/>
      </c>
      <c r="E8006" s="91" t="str">
        <f t="shared" si="499"/>
        <v/>
      </c>
      <c r="F8006" s="295"/>
      <c r="G8006" s="88" t="str">
        <f t="shared" si="497"/>
        <v/>
      </c>
      <c r="H8006" s="88" t="str">
        <f t="shared" si="498"/>
        <v/>
      </c>
    </row>
    <row r="8007" spans="2:8" ht="11.25" customHeight="1" x14ac:dyDescent="0.2">
      <c r="B8007" s="147"/>
      <c r="C8007" s="68"/>
      <c r="D8007" s="293" t="str">
        <f t="shared" si="496"/>
        <v/>
      </c>
      <c r="E8007" s="91" t="str">
        <f t="shared" si="499"/>
        <v/>
      </c>
      <c r="F8007" s="295"/>
      <c r="G8007" s="88" t="str">
        <f t="shared" si="497"/>
        <v/>
      </c>
      <c r="H8007" s="88" t="str">
        <f t="shared" si="498"/>
        <v/>
      </c>
    </row>
    <row r="8008" spans="2:8" ht="11.25" customHeight="1" x14ac:dyDescent="0.2">
      <c r="B8008" s="147"/>
      <c r="C8008" s="68"/>
      <c r="D8008" s="293" t="str">
        <f t="shared" si="496"/>
        <v/>
      </c>
      <c r="E8008" s="91" t="str">
        <f t="shared" si="499"/>
        <v/>
      </c>
      <c r="F8008" s="295"/>
      <c r="G8008" s="88" t="str">
        <f t="shared" si="497"/>
        <v/>
      </c>
      <c r="H8008" s="88" t="str">
        <f t="shared" si="498"/>
        <v/>
      </c>
    </row>
    <row r="8009" spans="2:8" ht="11.25" customHeight="1" x14ac:dyDescent="0.2">
      <c r="B8009" s="147"/>
      <c r="C8009" s="68"/>
      <c r="D8009" s="293" t="str">
        <f t="shared" si="496"/>
        <v/>
      </c>
      <c r="E8009" s="91" t="str">
        <f t="shared" si="499"/>
        <v/>
      </c>
      <c r="F8009" s="295"/>
      <c r="G8009" s="88" t="str">
        <f t="shared" si="497"/>
        <v/>
      </c>
      <c r="H8009" s="88" t="str">
        <f t="shared" si="498"/>
        <v/>
      </c>
    </row>
    <row r="8010" spans="2:8" ht="11.25" customHeight="1" x14ac:dyDescent="0.2">
      <c r="B8010" s="147"/>
      <c r="C8010" s="68"/>
      <c r="D8010" s="293" t="str">
        <f t="shared" si="496"/>
        <v/>
      </c>
      <c r="E8010" s="91" t="str">
        <f t="shared" si="499"/>
        <v/>
      </c>
      <c r="F8010" s="295"/>
      <c r="G8010" s="88" t="str">
        <f t="shared" si="497"/>
        <v/>
      </c>
      <c r="H8010" s="88" t="str">
        <f t="shared" si="498"/>
        <v/>
      </c>
    </row>
    <row r="8011" spans="2:8" ht="11.25" customHeight="1" x14ac:dyDescent="0.2">
      <c r="B8011" s="147"/>
      <c r="C8011" s="68"/>
      <c r="D8011" s="293" t="str">
        <f t="shared" si="496"/>
        <v/>
      </c>
      <c r="E8011" s="91" t="str">
        <f t="shared" si="499"/>
        <v/>
      </c>
      <c r="F8011" s="295"/>
      <c r="G8011" s="88" t="str">
        <f t="shared" si="497"/>
        <v/>
      </c>
      <c r="H8011" s="88" t="str">
        <f t="shared" si="498"/>
        <v/>
      </c>
    </row>
    <row r="8012" spans="2:8" ht="11.25" customHeight="1" x14ac:dyDescent="0.2">
      <c r="B8012" s="147"/>
      <c r="C8012" s="68"/>
      <c r="D8012" s="293" t="str">
        <f t="shared" si="496"/>
        <v/>
      </c>
      <c r="E8012" s="91" t="str">
        <f t="shared" si="499"/>
        <v/>
      </c>
      <c r="F8012" s="295"/>
      <c r="G8012" s="88" t="str">
        <f t="shared" si="497"/>
        <v/>
      </c>
      <c r="H8012" s="88" t="str">
        <f t="shared" si="498"/>
        <v/>
      </c>
    </row>
    <row r="8013" spans="2:8" ht="11.25" customHeight="1" x14ac:dyDescent="0.2">
      <c r="B8013" s="147"/>
      <c r="C8013" s="68"/>
      <c r="D8013" s="293" t="str">
        <f t="shared" si="496"/>
        <v/>
      </c>
      <c r="E8013" s="91" t="str">
        <f t="shared" si="499"/>
        <v/>
      </c>
      <c r="F8013" s="295"/>
      <c r="G8013" s="88" t="str">
        <f t="shared" si="497"/>
        <v/>
      </c>
      <c r="H8013" s="88" t="str">
        <f t="shared" si="498"/>
        <v/>
      </c>
    </row>
    <row r="8014" spans="2:8" ht="11.25" customHeight="1" x14ac:dyDescent="0.2">
      <c r="B8014" s="147"/>
      <c r="C8014" s="68"/>
      <c r="D8014" s="293" t="str">
        <f t="shared" si="496"/>
        <v/>
      </c>
      <c r="E8014" s="91" t="str">
        <f t="shared" si="499"/>
        <v/>
      </c>
      <c r="F8014" s="295"/>
      <c r="G8014" s="88" t="str">
        <f t="shared" si="497"/>
        <v/>
      </c>
      <c r="H8014" s="88" t="str">
        <f t="shared" si="498"/>
        <v/>
      </c>
    </row>
    <row r="8015" spans="2:8" ht="11.25" customHeight="1" x14ac:dyDescent="0.2">
      <c r="B8015" s="147"/>
      <c r="C8015" s="68"/>
      <c r="D8015" s="293" t="str">
        <f t="shared" si="496"/>
        <v/>
      </c>
      <c r="E8015" s="91" t="str">
        <f t="shared" si="499"/>
        <v/>
      </c>
      <c r="F8015" s="295"/>
      <c r="G8015" s="88" t="str">
        <f t="shared" si="497"/>
        <v/>
      </c>
      <c r="H8015" s="88" t="str">
        <f t="shared" si="498"/>
        <v/>
      </c>
    </row>
    <row r="8016" spans="2:8" ht="11.25" customHeight="1" x14ac:dyDescent="0.2">
      <c r="B8016" s="147"/>
      <c r="C8016" s="68"/>
      <c r="D8016" s="293" t="str">
        <f t="shared" si="496"/>
        <v/>
      </c>
      <c r="E8016" s="91" t="str">
        <f t="shared" si="499"/>
        <v/>
      </c>
      <c r="F8016" s="295"/>
      <c r="G8016" s="88" t="str">
        <f t="shared" si="497"/>
        <v/>
      </c>
      <c r="H8016" s="88" t="str">
        <f t="shared" si="498"/>
        <v/>
      </c>
    </row>
    <row r="8017" spans="2:8" ht="11.25" customHeight="1" x14ac:dyDescent="0.2">
      <c r="B8017" s="147"/>
      <c r="C8017" s="68"/>
      <c r="D8017" s="293" t="str">
        <f t="shared" si="496"/>
        <v/>
      </c>
      <c r="E8017" s="91" t="str">
        <f t="shared" si="499"/>
        <v/>
      </c>
      <c r="F8017" s="295"/>
      <c r="G8017" s="88" t="str">
        <f t="shared" si="497"/>
        <v/>
      </c>
      <c r="H8017" s="88" t="str">
        <f t="shared" si="498"/>
        <v/>
      </c>
    </row>
    <row r="8018" spans="2:8" ht="11.25" customHeight="1" x14ac:dyDescent="0.2">
      <c r="B8018" s="147"/>
      <c r="C8018" s="68"/>
      <c r="D8018" s="293" t="str">
        <f t="shared" si="496"/>
        <v/>
      </c>
      <c r="E8018" s="91" t="str">
        <f t="shared" si="499"/>
        <v/>
      </c>
      <c r="F8018" s="295"/>
      <c r="G8018" s="88" t="str">
        <f t="shared" si="497"/>
        <v/>
      </c>
      <c r="H8018" s="88" t="str">
        <f t="shared" si="498"/>
        <v/>
      </c>
    </row>
    <row r="8019" spans="2:8" ht="11.25" customHeight="1" x14ac:dyDescent="0.2">
      <c r="B8019" s="147"/>
      <c r="C8019" s="68"/>
      <c r="D8019" s="293" t="str">
        <f t="shared" si="496"/>
        <v/>
      </c>
      <c r="E8019" s="91" t="str">
        <f t="shared" si="499"/>
        <v/>
      </c>
      <c r="F8019" s="295"/>
      <c r="G8019" s="88" t="str">
        <f t="shared" si="497"/>
        <v/>
      </c>
      <c r="H8019" s="88" t="str">
        <f t="shared" si="498"/>
        <v/>
      </c>
    </row>
    <row r="8020" spans="2:8" ht="11.25" customHeight="1" x14ac:dyDescent="0.2">
      <c r="B8020" s="147"/>
      <c r="C8020" s="68"/>
      <c r="D8020" s="293" t="str">
        <f t="shared" si="496"/>
        <v/>
      </c>
      <c r="E8020" s="91" t="str">
        <f t="shared" si="499"/>
        <v/>
      </c>
      <c r="F8020" s="295"/>
      <c r="G8020" s="88" t="str">
        <f t="shared" si="497"/>
        <v/>
      </c>
      <c r="H8020" s="88" t="str">
        <f t="shared" si="498"/>
        <v/>
      </c>
    </row>
    <row r="8021" spans="2:8" ht="11.25" customHeight="1" x14ac:dyDescent="0.2">
      <c r="B8021" s="147"/>
      <c r="C8021" s="68"/>
      <c r="D8021" s="293" t="str">
        <f t="shared" si="496"/>
        <v/>
      </c>
      <c r="E8021" s="91" t="str">
        <f t="shared" si="499"/>
        <v/>
      </c>
      <c r="F8021" s="295"/>
      <c r="G8021" s="88" t="str">
        <f t="shared" si="497"/>
        <v/>
      </c>
      <c r="H8021" s="88" t="str">
        <f t="shared" si="498"/>
        <v/>
      </c>
    </row>
    <row r="8022" spans="2:8" ht="11.25" customHeight="1" x14ac:dyDescent="0.2">
      <c r="B8022" s="147"/>
      <c r="C8022" s="68"/>
      <c r="D8022" s="293" t="str">
        <f t="shared" si="496"/>
        <v/>
      </c>
      <c r="E8022" s="91" t="str">
        <f t="shared" si="499"/>
        <v/>
      </c>
      <c r="F8022" s="295"/>
      <c r="G8022" s="88" t="str">
        <f t="shared" si="497"/>
        <v/>
      </c>
      <c r="H8022" s="88" t="str">
        <f t="shared" si="498"/>
        <v/>
      </c>
    </row>
    <row r="8023" spans="2:8" ht="11.25" customHeight="1" x14ac:dyDescent="0.2">
      <c r="B8023" s="147"/>
      <c r="C8023" s="68"/>
      <c r="D8023" s="293" t="str">
        <f t="shared" si="496"/>
        <v/>
      </c>
      <c r="E8023" s="91" t="str">
        <f t="shared" si="499"/>
        <v/>
      </c>
      <c r="F8023" s="295"/>
      <c r="G8023" s="88" t="str">
        <f t="shared" si="497"/>
        <v/>
      </c>
      <c r="H8023" s="88" t="str">
        <f t="shared" si="498"/>
        <v/>
      </c>
    </row>
    <row r="8024" spans="2:8" ht="11.25" customHeight="1" x14ac:dyDescent="0.2">
      <c r="B8024" s="147"/>
      <c r="C8024" s="68"/>
      <c r="D8024" s="293" t="str">
        <f t="shared" ref="D8024:D8087" si="500">IF($B8024="","","SP_LASTSALEPRICE")</f>
        <v/>
      </c>
      <c r="E8024" s="91" t="str">
        <f t="shared" si="499"/>
        <v/>
      </c>
      <c r="F8024" s="295"/>
      <c r="G8024" s="88" t="str">
        <f t="shared" ref="G8024:G8087" si="501">IF(OR($C8024="",$C8025=""),"",IFERROR((C8024/C8025-1)*100,0))</f>
        <v/>
      </c>
      <c r="H8024" s="88" t="str">
        <f t="shared" ref="H8024:H8087" si="502">IF(OR($F8024="",$F8025=""),"",IFERROR((F8024/F8025-1)*100,0))</f>
        <v/>
      </c>
    </row>
    <row r="8025" spans="2:8" ht="11.25" customHeight="1" x14ac:dyDescent="0.2">
      <c r="B8025" s="147"/>
      <c r="C8025" s="68"/>
      <c r="D8025" s="293" t="str">
        <f t="shared" si="500"/>
        <v/>
      </c>
      <c r="E8025" s="91" t="str">
        <f t="shared" ref="E8025:E8088" si="503">IF($B8025="","",IF(WEEKDAY($B8025,11)=6,$B8025-1,IF(WEEKDAY($B8025,11)=7,$B8025-2,$B8025)))</f>
        <v/>
      </c>
      <c r="F8025" s="295"/>
      <c r="G8025" s="88" t="str">
        <f t="shared" si="501"/>
        <v/>
      </c>
      <c r="H8025" s="88" t="str">
        <f t="shared" si="502"/>
        <v/>
      </c>
    </row>
    <row r="8026" spans="2:8" ht="11.25" customHeight="1" x14ac:dyDescent="0.2">
      <c r="B8026" s="147"/>
      <c r="C8026" s="68"/>
      <c r="D8026" s="293" t="str">
        <f t="shared" si="500"/>
        <v/>
      </c>
      <c r="E8026" s="91" t="str">
        <f t="shared" si="503"/>
        <v/>
      </c>
      <c r="F8026" s="295"/>
      <c r="G8026" s="88" t="str">
        <f t="shared" si="501"/>
        <v/>
      </c>
      <c r="H8026" s="88" t="str">
        <f t="shared" si="502"/>
        <v/>
      </c>
    </row>
    <row r="8027" spans="2:8" ht="11.25" customHeight="1" x14ac:dyDescent="0.2">
      <c r="B8027" s="147"/>
      <c r="C8027" s="68"/>
      <c r="D8027" s="293" t="str">
        <f t="shared" si="500"/>
        <v/>
      </c>
      <c r="E8027" s="91" t="str">
        <f t="shared" si="503"/>
        <v/>
      </c>
      <c r="F8027" s="295"/>
      <c r="G8027" s="88" t="str">
        <f t="shared" si="501"/>
        <v/>
      </c>
      <c r="H8027" s="88" t="str">
        <f t="shared" si="502"/>
        <v/>
      </c>
    </row>
    <row r="8028" spans="2:8" ht="11.25" customHeight="1" x14ac:dyDescent="0.2">
      <c r="B8028" s="147"/>
      <c r="C8028" s="68"/>
      <c r="D8028" s="293" t="str">
        <f t="shared" si="500"/>
        <v/>
      </c>
      <c r="E8028" s="91" t="str">
        <f t="shared" si="503"/>
        <v/>
      </c>
      <c r="F8028" s="295"/>
      <c r="G8028" s="88" t="str">
        <f t="shared" si="501"/>
        <v/>
      </c>
      <c r="H8028" s="88" t="str">
        <f t="shared" si="502"/>
        <v/>
      </c>
    </row>
    <row r="8029" spans="2:8" ht="11.25" customHeight="1" x14ac:dyDescent="0.2">
      <c r="B8029" s="147"/>
      <c r="C8029" s="68"/>
      <c r="D8029" s="293" t="str">
        <f t="shared" si="500"/>
        <v/>
      </c>
      <c r="E8029" s="91" t="str">
        <f t="shared" si="503"/>
        <v/>
      </c>
      <c r="F8029" s="295"/>
      <c r="G8029" s="88" t="str">
        <f t="shared" si="501"/>
        <v/>
      </c>
      <c r="H8029" s="88" t="str">
        <f t="shared" si="502"/>
        <v/>
      </c>
    </row>
    <row r="8030" spans="2:8" ht="11.25" customHeight="1" x14ac:dyDescent="0.2">
      <c r="B8030" s="147"/>
      <c r="C8030" s="68"/>
      <c r="D8030" s="293" t="str">
        <f t="shared" si="500"/>
        <v/>
      </c>
      <c r="E8030" s="91" t="str">
        <f t="shared" si="503"/>
        <v/>
      </c>
      <c r="F8030" s="295"/>
      <c r="G8030" s="88" t="str">
        <f t="shared" si="501"/>
        <v/>
      </c>
      <c r="H8030" s="88" t="str">
        <f t="shared" si="502"/>
        <v/>
      </c>
    </row>
    <row r="8031" spans="2:8" ht="11.25" customHeight="1" x14ac:dyDescent="0.2">
      <c r="B8031" s="147"/>
      <c r="C8031" s="68"/>
      <c r="D8031" s="293" t="str">
        <f t="shared" si="500"/>
        <v/>
      </c>
      <c r="E8031" s="91" t="str">
        <f t="shared" si="503"/>
        <v/>
      </c>
      <c r="F8031" s="295"/>
      <c r="G8031" s="88" t="str">
        <f t="shared" si="501"/>
        <v/>
      </c>
      <c r="H8031" s="88" t="str">
        <f t="shared" si="502"/>
        <v/>
      </c>
    </row>
    <row r="8032" spans="2:8" ht="11.25" customHeight="1" x14ac:dyDescent="0.2">
      <c r="B8032" s="147"/>
      <c r="C8032" s="68"/>
      <c r="D8032" s="293" t="str">
        <f t="shared" si="500"/>
        <v/>
      </c>
      <c r="E8032" s="91" t="str">
        <f t="shared" si="503"/>
        <v/>
      </c>
      <c r="F8032" s="295"/>
      <c r="G8032" s="88" t="str">
        <f t="shared" si="501"/>
        <v/>
      </c>
      <c r="H8032" s="88" t="str">
        <f t="shared" si="502"/>
        <v/>
      </c>
    </row>
    <row r="8033" spans="2:8" ht="11.25" customHeight="1" x14ac:dyDescent="0.2">
      <c r="B8033" s="147"/>
      <c r="C8033" s="68"/>
      <c r="D8033" s="293" t="str">
        <f t="shared" si="500"/>
        <v/>
      </c>
      <c r="E8033" s="91" t="str">
        <f t="shared" si="503"/>
        <v/>
      </c>
      <c r="F8033" s="295"/>
      <c r="G8033" s="88" t="str">
        <f t="shared" si="501"/>
        <v/>
      </c>
      <c r="H8033" s="88" t="str">
        <f t="shared" si="502"/>
        <v/>
      </c>
    </row>
    <row r="8034" spans="2:8" ht="11.25" customHeight="1" x14ac:dyDescent="0.2">
      <c r="B8034" s="147"/>
      <c r="C8034" s="68"/>
      <c r="D8034" s="293" t="str">
        <f t="shared" si="500"/>
        <v/>
      </c>
      <c r="E8034" s="91" t="str">
        <f t="shared" si="503"/>
        <v/>
      </c>
      <c r="F8034" s="295"/>
      <c r="G8034" s="88" t="str">
        <f t="shared" si="501"/>
        <v/>
      </c>
      <c r="H8034" s="88" t="str">
        <f t="shared" si="502"/>
        <v/>
      </c>
    </row>
    <row r="8035" spans="2:8" ht="11.25" customHeight="1" x14ac:dyDescent="0.2">
      <c r="B8035" s="147"/>
      <c r="C8035" s="68"/>
      <c r="D8035" s="293" t="str">
        <f t="shared" si="500"/>
        <v/>
      </c>
      <c r="E8035" s="91" t="str">
        <f t="shared" si="503"/>
        <v/>
      </c>
      <c r="F8035" s="295"/>
      <c r="G8035" s="88" t="str">
        <f t="shared" si="501"/>
        <v/>
      </c>
      <c r="H8035" s="88" t="str">
        <f t="shared" si="502"/>
        <v/>
      </c>
    </row>
    <row r="8036" spans="2:8" ht="11.25" customHeight="1" x14ac:dyDescent="0.2">
      <c r="B8036" s="147"/>
      <c r="C8036" s="68"/>
      <c r="D8036" s="293" t="str">
        <f t="shared" si="500"/>
        <v/>
      </c>
      <c r="E8036" s="91" t="str">
        <f t="shared" si="503"/>
        <v/>
      </c>
      <c r="F8036" s="295"/>
      <c r="G8036" s="88" t="str">
        <f t="shared" si="501"/>
        <v/>
      </c>
      <c r="H8036" s="88" t="str">
        <f t="shared" si="502"/>
        <v/>
      </c>
    </row>
    <row r="8037" spans="2:8" ht="11.25" customHeight="1" x14ac:dyDescent="0.2">
      <c r="B8037" s="147"/>
      <c r="C8037" s="68"/>
      <c r="D8037" s="293" t="str">
        <f t="shared" si="500"/>
        <v/>
      </c>
      <c r="E8037" s="91" t="str">
        <f t="shared" si="503"/>
        <v/>
      </c>
      <c r="F8037" s="295"/>
      <c r="G8037" s="88" t="str">
        <f t="shared" si="501"/>
        <v/>
      </c>
      <c r="H8037" s="88" t="str">
        <f t="shared" si="502"/>
        <v/>
      </c>
    </row>
    <row r="8038" spans="2:8" ht="11.25" customHeight="1" x14ac:dyDescent="0.2">
      <c r="B8038" s="147"/>
      <c r="C8038" s="68"/>
      <c r="D8038" s="293" t="str">
        <f t="shared" si="500"/>
        <v/>
      </c>
      <c r="E8038" s="91" t="str">
        <f t="shared" si="503"/>
        <v/>
      </c>
      <c r="F8038" s="295"/>
      <c r="G8038" s="88" t="str">
        <f t="shared" si="501"/>
        <v/>
      </c>
      <c r="H8038" s="88" t="str">
        <f t="shared" si="502"/>
        <v/>
      </c>
    </row>
    <row r="8039" spans="2:8" ht="11.25" customHeight="1" x14ac:dyDescent="0.2">
      <c r="B8039" s="147"/>
      <c r="C8039" s="68"/>
      <c r="D8039" s="293" t="str">
        <f t="shared" si="500"/>
        <v/>
      </c>
      <c r="E8039" s="91" t="str">
        <f t="shared" si="503"/>
        <v/>
      </c>
      <c r="F8039" s="295"/>
      <c r="G8039" s="88" t="str">
        <f t="shared" si="501"/>
        <v/>
      </c>
      <c r="H8039" s="88" t="str">
        <f t="shared" si="502"/>
        <v/>
      </c>
    </row>
    <row r="8040" spans="2:8" ht="11.25" customHeight="1" x14ac:dyDescent="0.2">
      <c r="B8040" s="147"/>
      <c r="C8040" s="68"/>
      <c r="D8040" s="293" t="str">
        <f t="shared" si="500"/>
        <v/>
      </c>
      <c r="E8040" s="91" t="str">
        <f t="shared" si="503"/>
        <v/>
      </c>
      <c r="F8040" s="295"/>
      <c r="G8040" s="88" t="str">
        <f t="shared" si="501"/>
        <v/>
      </c>
      <c r="H8040" s="88" t="str">
        <f t="shared" si="502"/>
        <v/>
      </c>
    </row>
    <row r="8041" spans="2:8" ht="11.25" customHeight="1" x14ac:dyDescent="0.2">
      <c r="B8041" s="147"/>
      <c r="C8041" s="68"/>
      <c r="D8041" s="293" t="str">
        <f t="shared" si="500"/>
        <v/>
      </c>
      <c r="E8041" s="91" t="str">
        <f t="shared" si="503"/>
        <v/>
      </c>
      <c r="F8041" s="295"/>
      <c r="G8041" s="88" t="str">
        <f t="shared" si="501"/>
        <v/>
      </c>
      <c r="H8041" s="88" t="str">
        <f t="shared" si="502"/>
        <v/>
      </c>
    </row>
    <row r="8042" spans="2:8" ht="11.25" customHeight="1" x14ac:dyDescent="0.2">
      <c r="B8042" s="147"/>
      <c r="C8042" s="68"/>
      <c r="D8042" s="293" t="str">
        <f t="shared" si="500"/>
        <v/>
      </c>
      <c r="E8042" s="91" t="str">
        <f t="shared" si="503"/>
        <v/>
      </c>
      <c r="F8042" s="295"/>
      <c r="G8042" s="88" t="str">
        <f t="shared" si="501"/>
        <v/>
      </c>
      <c r="H8042" s="88" t="str">
        <f t="shared" si="502"/>
        <v/>
      </c>
    </row>
    <row r="8043" spans="2:8" ht="11.25" customHeight="1" x14ac:dyDescent="0.2">
      <c r="B8043" s="147"/>
      <c r="C8043" s="68"/>
      <c r="D8043" s="293" t="str">
        <f t="shared" si="500"/>
        <v/>
      </c>
      <c r="E8043" s="91" t="str">
        <f t="shared" si="503"/>
        <v/>
      </c>
      <c r="F8043" s="295"/>
      <c r="G8043" s="88" t="str">
        <f t="shared" si="501"/>
        <v/>
      </c>
      <c r="H8043" s="88" t="str">
        <f t="shared" si="502"/>
        <v/>
      </c>
    </row>
    <row r="8044" spans="2:8" ht="11.25" customHeight="1" x14ac:dyDescent="0.2">
      <c r="B8044" s="147"/>
      <c r="C8044" s="68"/>
      <c r="D8044" s="293" t="str">
        <f t="shared" si="500"/>
        <v/>
      </c>
      <c r="E8044" s="91" t="str">
        <f t="shared" si="503"/>
        <v/>
      </c>
      <c r="F8044" s="295"/>
      <c r="G8044" s="88" t="str">
        <f t="shared" si="501"/>
        <v/>
      </c>
      <c r="H8044" s="88" t="str">
        <f t="shared" si="502"/>
        <v/>
      </c>
    </row>
    <row r="8045" spans="2:8" ht="11.25" customHeight="1" x14ac:dyDescent="0.2">
      <c r="B8045" s="147"/>
      <c r="C8045" s="68"/>
      <c r="D8045" s="293" t="str">
        <f t="shared" si="500"/>
        <v/>
      </c>
      <c r="E8045" s="91" t="str">
        <f t="shared" si="503"/>
        <v/>
      </c>
      <c r="F8045" s="295"/>
      <c r="G8045" s="88" t="str">
        <f t="shared" si="501"/>
        <v/>
      </c>
      <c r="H8045" s="88" t="str">
        <f t="shared" si="502"/>
        <v/>
      </c>
    </row>
    <row r="8046" spans="2:8" ht="11.25" customHeight="1" x14ac:dyDescent="0.2">
      <c r="B8046" s="147"/>
      <c r="C8046" s="68"/>
      <c r="D8046" s="293" t="str">
        <f t="shared" si="500"/>
        <v/>
      </c>
      <c r="E8046" s="91" t="str">
        <f t="shared" si="503"/>
        <v/>
      </c>
      <c r="F8046" s="295"/>
      <c r="G8046" s="88" t="str">
        <f t="shared" si="501"/>
        <v/>
      </c>
      <c r="H8046" s="88" t="str">
        <f t="shared" si="502"/>
        <v/>
      </c>
    </row>
    <row r="8047" spans="2:8" ht="11.25" customHeight="1" x14ac:dyDescent="0.2">
      <c r="B8047" s="147"/>
      <c r="C8047" s="68"/>
      <c r="D8047" s="293" t="str">
        <f t="shared" si="500"/>
        <v/>
      </c>
      <c r="E8047" s="91" t="str">
        <f t="shared" si="503"/>
        <v/>
      </c>
      <c r="F8047" s="295"/>
      <c r="G8047" s="88" t="str">
        <f t="shared" si="501"/>
        <v/>
      </c>
      <c r="H8047" s="88" t="str">
        <f t="shared" si="502"/>
        <v/>
      </c>
    </row>
    <row r="8048" spans="2:8" ht="11.25" customHeight="1" x14ac:dyDescent="0.2">
      <c r="B8048" s="147"/>
      <c r="C8048" s="68"/>
      <c r="D8048" s="293" t="str">
        <f t="shared" si="500"/>
        <v/>
      </c>
      <c r="E8048" s="91" t="str">
        <f t="shared" si="503"/>
        <v/>
      </c>
      <c r="F8048" s="295"/>
      <c r="G8048" s="88" t="str">
        <f t="shared" si="501"/>
        <v/>
      </c>
      <c r="H8048" s="88" t="str">
        <f t="shared" si="502"/>
        <v/>
      </c>
    </row>
    <row r="8049" spans="2:8" ht="11.25" customHeight="1" x14ac:dyDescent="0.2">
      <c r="B8049" s="147"/>
      <c r="C8049" s="68"/>
      <c r="D8049" s="293" t="str">
        <f t="shared" si="500"/>
        <v/>
      </c>
      <c r="E8049" s="91" t="str">
        <f t="shared" si="503"/>
        <v/>
      </c>
      <c r="F8049" s="295"/>
      <c r="G8049" s="88" t="str">
        <f t="shared" si="501"/>
        <v/>
      </c>
      <c r="H8049" s="88" t="str">
        <f t="shared" si="502"/>
        <v/>
      </c>
    </row>
    <row r="8050" spans="2:8" ht="11.25" customHeight="1" x14ac:dyDescent="0.2">
      <c r="B8050" s="147"/>
      <c r="C8050" s="68"/>
      <c r="D8050" s="293" t="str">
        <f t="shared" si="500"/>
        <v/>
      </c>
      <c r="E8050" s="91" t="str">
        <f t="shared" si="503"/>
        <v/>
      </c>
      <c r="F8050" s="295"/>
      <c r="G8050" s="88" t="str">
        <f t="shared" si="501"/>
        <v/>
      </c>
      <c r="H8050" s="88" t="str">
        <f t="shared" si="502"/>
        <v/>
      </c>
    </row>
    <row r="8051" spans="2:8" ht="11.25" customHeight="1" x14ac:dyDescent="0.2">
      <c r="B8051" s="147"/>
      <c r="C8051" s="68"/>
      <c r="D8051" s="293" t="str">
        <f t="shared" si="500"/>
        <v/>
      </c>
      <c r="E8051" s="91" t="str">
        <f t="shared" si="503"/>
        <v/>
      </c>
      <c r="F8051" s="295"/>
      <c r="G8051" s="88" t="str">
        <f t="shared" si="501"/>
        <v/>
      </c>
      <c r="H8051" s="88" t="str">
        <f t="shared" si="502"/>
        <v/>
      </c>
    </row>
    <row r="8052" spans="2:8" ht="11.25" customHeight="1" x14ac:dyDescent="0.2">
      <c r="B8052" s="147"/>
      <c r="C8052" s="68"/>
      <c r="D8052" s="293" t="str">
        <f t="shared" si="500"/>
        <v/>
      </c>
      <c r="E8052" s="91" t="str">
        <f t="shared" si="503"/>
        <v/>
      </c>
      <c r="F8052" s="295"/>
      <c r="G8052" s="88" t="str">
        <f t="shared" si="501"/>
        <v/>
      </c>
      <c r="H8052" s="88" t="str">
        <f t="shared" si="502"/>
        <v/>
      </c>
    </row>
    <row r="8053" spans="2:8" ht="11.25" customHeight="1" x14ac:dyDescent="0.2">
      <c r="B8053" s="147"/>
      <c r="C8053" s="68"/>
      <c r="D8053" s="293" t="str">
        <f t="shared" si="500"/>
        <v/>
      </c>
      <c r="E8053" s="91" t="str">
        <f t="shared" si="503"/>
        <v/>
      </c>
      <c r="F8053" s="295"/>
      <c r="G8053" s="88" t="str">
        <f t="shared" si="501"/>
        <v/>
      </c>
      <c r="H8053" s="88" t="str">
        <f t="shared" si="502"/>
        <v/>
      </c>
    </row>
    <row r="8054" spans="2:8" ht="11.25" customHeight="1" x14ac:dyDescent="0.2">
      <c r="B8054" s="147"/>
      <c r="C8054" s="68"/>
      <c r="D8054" s="293" t="str">
        <f t="shared" si="500"/>
        <v/>
      </c>
      <c r="E8054" s="91" t="str">
        <f t="shared" si="503"/>
        <v/>
      </c>
      <c r="F8054" s="295"/>
      <c r="G8054" s="88" t="str">
        <f t="shared" si="501"/>
        <v/>
      </c>
      <c r="H8054" s="88" t="str">
        <f t="shared" si="502"/>
        <v/>
      </c>
    </row>
    <row r="8055" spans="2:8" ht="11.25" customHeight="1" x14ac:dyDescent="0.2">
      <c r="B8055" s="147"/>
      <c r="C8055" s="68"/>
      <c r="D8055" s="293" t="str">
        <f t="shared" si="500"/>
        <v/>
      </c>
      <c r="E8055" s="91" t="str">
        <f t="shared" si="503"/>
        <v/>
      </c>
      <c r="F8055" s="295"/>
      <c r="G8055" s="88" t="str">
        <f t="shared" si="501"/>
        <v/>
      </c>
      <c r="H8055" s="88" t="str">
        <f t="shared" si="502"/>
        <v/>
      </c>
    </row>
    <row r="8056" spans="2:8" ht="11.25" customHeight="1" x14ac:dyDescent="0.2">
      <c r="B8056" s="147"/>
      <c r="C8056" s="68"/>
      <c r="D8056" s="293" t="str">
        <f t="shared" si="500"/>
        <v/>
      </c>
      <c r="E8056" s="91" t="str">
        <f t="shared" si="503"/>
        <v/>
      </c>
      <c r="F8056" s="295"/>
      <c r="G8056" s="88" t="str">
        <f t="shared" si="501"/>
        <v/>
      </c>
      <c r="H8056" s="88" t="str">
        <f t="shared" si="502"/>
        <v/>
      </c>
    </row>
    <row r="8057" spans="2:8" ht="11.25" customHeight="1" x14ac:dyDescent="0.2">
      <c r="B8057" s="147"/>
      <c r="C8057" s="68"/>
      <c r="D8057" s="293" t="str">
        <f t="shared" si="500"/>
        <v/>
      </c>
      <c r="E8057" s="91" t="str">
        <f t="shared" si="503"/>
        <v/>
      </c>
      <c r="F8057" s="295"/>
      <c r="G8057" s="88" t="str">
        <f t="shared" si="501"/>
        <v/>
      </c>
      <c r="H8057" s="88" t="str">
        <f t="shared" si="502"/>
        <v/>
      </c>
    </row>
    <row r="8058" spans="2:8" ht="11.25" customHeight="1" x14ac:dyDescent="0.2">
      <c r="B8058" s="147"/>
      <c r="C8058" s="68"/>
      <c r="D8058" s="293" t="str">
        <f t="shared" si="500"/>
        <v/>
      </c>
      <c r="E8058" s="91" t="str">
        <f t="shared" si="503"/>
        <v/>
      </c>
      <c r="F8058" s="295"/>
      <c r="G8058" s="88" t="str">
        <f t="shared" si="501"/>
        <v/>
      </c>
      <c r="H8058" s="88" t="str">
        <f t="shared" si="502"/>
        <v/>
      </c>
    </row>
    <row r="8059" spans="2:8" ht="11.25" customHeight="1" x14ac:dyDescent="0.2">
      <c r="B8059" s="147"/>
      <c r="C8059" s="68"/>
      <c r="D8059" s="293" t="str">
        <f t="shared" si="500"/>
        <v/>
      </c>
      <c r="E8059" s="91" t="str">
        <f t="shared" si="503"/>
        <v/>
      </c>
      <c r="F8059" s="295"/>
      <c r="G8059" s="88" t="str">
        <f t="shared" si="501"/>
        <v/>
      </c>
      <c r="H8059" s="88" t="str">
        <f t="shared" si="502"/>
        <v/>
      </c>
    </row>
    <row r="8060" spans="2:8" ht="11.25" customHeight="1" x14ac:dyDescent="0.2">
      <c r="B8060" s="147"/>
      <c r="C8060" s="68"/>
      <c r="D8060" s="293" t="str">
        <f t="shared" si="500"/>
        <v/>
      </c>
      <c r="E8060" s="91" t="str">
        <f t="shared" si="503"/>
        <v/>
      </c>
      <c r="F8060" s="295"/>
      <c r="G8060" s="88" t="str">
        <f t="shared" si="501"/>
        <v/>
      </c>
      <c r="H8060" s="88" t="str">
        <f t="shared" si="502"/>
        <v/>
      </c>
    </row>
    <row r="8061" spans="2:8" ht="11.25" customHeight="1" x14ac:dyDescent="0.2">
      <c r="B8061" s="147"/>
      <c r="C8061" s="68"/>
      <c r="D8061" s="293" t="str">
        <f t="shared" si="500"/>
        <v/>
      </c>
      <c r="E8061" s="91" t="str">
        <f t="shared" si="503"/>
        <v/>
      </c>
      <c r="F8061" s="295"/>
      <c r="G8061" s="88" t="str">
        <f t="shared" si="501"/>
        <v/>
      </c>
      <c r="H8061" s="88" t="str">
        <f t="shared" si="502"/>
        <v/>
      </c>
    </row>
    <row r="8062" spans="2:8" ht="11.25" customHeight="1" x14ac:dyDescent="0.2">
      <c r="B8062" s="147"/>
      <c r="C8062" s="68"/>
      <c r="D8062" s="293" t="str">
        <f t="shared" si="500"/>
        <v/>
      </c>
      <c r="E8062" s="91" t="str">
        <f t="shared" si="503"/>
        <v/>
      </c>
      <c r="F8062" s="295"/>
      <c r="G8062" s="88" t="str">
        <f t="shared" si="501"/>
        <v/>
      </c>
      <c r="H8062" s="88" t="str">
        <f t="shared" si="502"/>
        <v/>
      </c>
    </row>
    <row r="8063" spans="2:8" ht="11.25" customHeight="1" x14ac:dyDescent="0.2">
      <c r="B8063" s="147"/>
      <c r="C8063" s="68"/>
      <c r="D8063" s="293" t="str">
        <f t="shared" si="500"/>
        <v/>
      </c>
      <c r="E8063" s="91" t="str">
        <f t="shared" si="503"/>
        <v/>
      </c>
      <c r="F8063" s="295"/>
      <c r="G8063" s="88" t="str">
        <f t="shared" si="501"/>
        <v/>
      </c>
      <c r="H8063" s="88" t="str">
        <f t="shared" si="502"/>
        <v/>
      </c>
    </row>
    <row r="8064" spans="2:8" ht="11.25" customHeight="1" x14ac:dyDescent="0.2">
      <c r="B8064" s="147"/>
      <c r="C8064" s="68"/>
      <c r="D8064" s="293" t="str">
        <f t="shared" si="500"/>
        <v/>
      </c>
      <c r="E8064" s="91" t="str">
        <f t="shared" si="503"/>
        <v/>
      </c>
      <c r="F8064" s="295"/>
      <c r="G8064" s="88" t="str">
        <f t="shared" si="501"/>
        <v/>
      </c>
      <c r="H8064" s="88" t="str">
        <f t="shared" si="502"/>
        <v/>
      </c>
    </row>
    <row r="8065" spans="2:8" ht="11.25" customHeight="1" x14ac:dyDescent="0.2">
      <c r="B8065" s="147"/>
      <c r="C8065" s="68"/>
      <c r="D8065" s="293" t="str">
        <f t="shared" si="500"/>
        <v/>
      </c>
      <c r="E8065" s="91" t="str">
        <f t="shared" si="503"/>
        <v/>
      </c>
      <c r="F8065" s="295"/>
      <c r="G8065" s="88" t="str">
        <f t="shared" si="501"/>
        <v/>
      </c>
      <c r="H8065" s="88" t="str">
        <f t="shared" si="502"/>
        <v/>
      </c>
    </row>
    <row r="8066" spans="2:8" ht="11.25" customHeight="1" x14ac:dyDescent="0.2">
      <c r="B8066" s="147"/>
      <c r="C8066" s="68"/>
      <c r="D8066" s="293" t="str">
        <f t="shared" si="500"/>
        <v/>
      </c>
      <c r="E8066" s="91" t="str">
        <f t="shared" si="503"/>
        <v/>
      </c>
      <c r="F8066" s="295"/>
      <c r="G8066" s="88" t="str">
        <f t="shared" si="501"/>
        <v/>
      </c>
      <c r="H8066" s="88" t="str">
        <f t="shared" si="502"/>
        <v/>
      </c>
    </row>
    <row r="8067" spans="2:8" ht="11.25" customHeight="1" x14ac:dyDescent="0.2">
      <c r="B8067" s="147"/>
      <c r="C8067" s="68"/>
      <c r="D8067" s="293" t="str">
        <f t="shared" si="500"/>
        <v/>
      </c>
      <c r="E8067" s="91" t="str">
        <f t="shared" si="503"/>
        <v/>
      </c>
      <c r="F8067" s="295"/>
      <c r="G8067" s="88" t="str">
        <f t="shared" si="501"/>
        <v/>
      </c>
      <c r="H8067" s="88" t="str">
        <f t="shared" si="502"/>
        <v/>
      </c>
    </row>
    <row r="8068" spans="2:8" ht="11.25" customHeight="1" x14ac:dyDescent="0.2">
      <c r="B8068" s="147"/>
      <c r="C8068" s="68"/>
      <c r="D8068" s="293" t="str">
        <f t="shared" si="500"/>
        <v/>
      </c>
      <c r="E8068" s="91" t="str">
        <f t="shared" si="503"/>
        <v/>
      </c>
      <c r="F8068" s="295"/>
      <c r="G8068" s="88" t="str">
        <f t="shared" si="501"/>
        <v/>
      </c>
      <c r="H8068" s="88" t="str">
        <f t="shared" si="502"/>
        <v/>
      </c>
    </row>
    <row r="8069" spans="2:8" ht="11.25" customHeight="1" x14ac:dyDescent="0.2">
      <c r="B8069" s="147"/>
      <c r="C8069" s="68"/>
      <c r="D8069" s="293" t="str">
        <f t="shared" si="500"/>
        <v/>
      </c>
      <c r="E8069" s="91" t="str">
        <f t="shared" si="503"/>
        <v/>
      </c>
      <c r="F8069" s="295"/>
      <c r="G8069" s="88" t="str">
        <f t="shared" si="501"/>
        <v/>
      </c>
      <c r="H8069" s="88" t="str">
        <f t="shared" si="502"/>
        <v/>
      </c>
    </row>
    <row r="8070" spans="2:8" ht="11.25" customHeight="1" x14ac:dyDescent="0.2">
      <c r="B8070" s="147"/>
      <c r="C8070" s="68"/>
      <c r="D8070" s="293" t="str">
        <f t="shared" si="500"/>
        <v/>
      </c>
      <c r="E8070" s="91" t="str">
        <f t="shared" si="503"/>
        <v/>
      </c>
      <c r="F8070" s="295"/>
      <c r="G8070" s="88" t="str">
        <f t="shared" si="501"/>
        <v/>
      </c>
      <c r="H8070" s="88" t="str">
        <f t="shared" si="502"/>
        <v/>
      </c>
    </row>
    <row r="8071" spans="2:8" ht="11.25" customHeight="1" x14ac:dyDescent="0.2">
      <c r="B8071" s="147"/>
      <c r="C8071" s="68"/>
      <c r="D8071" s="293" t="str">
        <f t="shared" si="500"/>
        <v/>
      </c>
      <c r="E8071" s="91" t="str">
        <f t="shared" si="503"/>
        <v/>
      </c>
      <c r="F8071" s="295"/>
      <c r="G8071" s="88" t="str">
        <f t="shared" si="501"/>
        <v/>
      </c>
      <c r="H8071" s="88" t="str">
        <f t="shared" si="502"/>
        <v/>
      </c>
    </row>
    <row r="8072" spans="2:8" ht="11.25" customHeight="1" x14ac:dyDescent="0.2">
      <c r="B8072" s="147"/>
      <c r="C8072" s="68"/>
      <c r="D8072" s="293" t="str">
        <f t="shared" si="500"/>
        <v/>
      </c>
      <c r="E8072" s="91" t="str">
        <f t="shared" si="503"/>
        <v/>
      </c>
      <c r="F8072" s="295"/>
      <c r="G8072" s="88" t="str">
        <f t="shared" si="501"/>
        <v/>
      </c>
      <c r="H8072" s="88" t="str">
        <f t="shared" si="502"/>
        <v/>
      </c>
    </row>
    <row r="8073" spans="2:8" ht="11.25" customHeight="1" x14ac:dyDescent="0.2">
      <c r="B8073" s="147"/>
      <c r="C8073" s="68"/>
      <c r="D8073" s="293" t="str">
        <f t="shared" si="500"/>
        <v/>
      </c>
      <c r="E8073" s="91" t="str">
        <f t="shared" si="503"/>
        <v/>
      </c>
      <c r="F8073" s="295"/>
      <c r="G8073" s="88" t="str">
        <f t="shared" si="501"/>
        <v/>
      </c>
      <c r="H8073" s="88" t="str">
        <f t="shared" si="502"/>
        <v/>
      </c>
    </row>
    <row r="8074" spans="2:8" ht="11.25" customHeight="1" x14ac:dyDescent="0.2">
      <c r="B8074" s="147"/>
      <c r="C8074" s="68"/>
      <c r="D8074" s="293" t="str">
        <f t="shared" si="500"/>
        <v/>
      </c>
      <c r="E8074" s="91" t="str">
        <f t="shared" si="503"/>
        <v/>
      </c>
      <c r="F8074" s="295"/>
      <c r="G8074" s="88" t="str">
        <f t="shared" si="501"/>
        <v/>
      </c>
      <c r="H8074" s="88" t="str">
        <f t="shared" si="502"/>
        <v/>
      </c>
    </row>
    <row r="8075" spans="2:8" ht="11.25" customHeight="1" x14ac:dyDescent="0.2">
      <c r="B8075" s="147"/>
      <c r="C8075" s="68"/>
      <c r="D8075" s="293" t="str">
        <f t="shared" si="500"/>
        <v/>
      </c>
      <c r="E8075" s="91" t="str">
        <f t="shared" si="503"/>
        <v/>
      </c>
      <c r="F8075" s="295"/>
      <c r="G8075" s="88" t="str">
        <f t="shared" si="501"/>
        <v/>
      </c>
      <c r="H8075" s="88" t="str">
        <f t="shared" si="502"/>
        <v/>
      </c>
    </row>
    <row r="8076" spans="2:8" ht="11.25" customHeight="1" x14ac:dyDescent="0.2">
      <c r="B8076" s="147"/>
      <c r="C8076" s="68"/>
      <c r="D8076" s="293" t="str">
        <f t="shared" si="500"/>
        <v/>
      </c>
      <c r="E8076" s="91" t="str">
        <f t="shared" si="503"/>
        <v/>
      </c>
      <c r="F8076" s="295"/>
      <c r="G8076" s="88" t="str">
        <f t="shared" si="501"/>
        <v/>
      </c>
      <c r="H8076" s="88" t="str">
        <f t="shared" si="502"/>
        <v/>
      </c>
    </row>
    <row r="8077" spans="2:8" ht="11.25" customHeight="1" x14ac:dyDescent="0.2">
      <c r="B8077" s="147"/>
      <c r="C8077" s="68"/>
      <c r="D8077" s="293" t="str">
        <f t="shared" si="500"/>
        <v/>
      </c>
      <c r="E8077" s="91" t="str">
        <f t="shared" si="503"/>
        <v/>
      </c>
      <c r="F8077" s="295"/>
      <c r="G8077" s="88" t="str">
        <f t="shared" si="501"/>
        <v/>
      </c>
      <c r="H8077" s="88" t="str">
        <f t="shared" si="502"/>
        <v/>
      </c>
    </row>
    <row r="8078" spans="2:8" ht="11.25" customHeight="1" x14ac:dyDescent="0.2">
      <c r="B8078" s="147"/>
      <c r="C8078" s="68"/>
      <c r="D8078" s="293" t="str">
        <f t="shared" si="500"/>
        <v/>
      </c>
      <c r="E8078" s="91" t="str">
        <f t="shared" si="503"/>
        <v/>
      </c>
      <c r="F8078" s="295"/>
      <c r="G8078" s="88" t="str">
        <f t="shared" si="501"/>
        <v/>
      </c>
      <c r="H8078" s="88" t="str">
        <f t="shared" si="502"/>
        <v/>
      </c>
    </row>
    <row r="8079" spans="2:8" ht="11.25" customHeight="1" x14ac:dyDescent="0.2">
      <c r="B8079" s="147"/>
      <c r="C8079" s="68"/>
      <c r="D8079" s="293" t="str">
        <f t="shared" si="500"/>
        <v/>
      </c>
      <c r="E8079" s="91" t="str">
        <f t="shared" si="503"/>
        <v/>
      </c>
      <c r="F8079" s="295"/>
      <c r="G8079" s="88" t="str">
        <f t="shared" si="501"/>
        <v/>
      </c>
      <c r="H8079" s="88" t="str">
        <f t="shared" si="502"/>
        <v/>
      </c>
    </row>
    <row r="8080" spans="2:8" ht="11.25" customHeight="1" x14ac:dyDescent="0.2">
      <c r="B8080" s="147"/>
      <c r="C8080" s="68"/>
      <c r="D8080" s="293" t="str">
        <f t="shared" si="500"/>
        <v/>
      </c>
      <c r="E8080" s="91" t="str">
        <f t="shared" si="503"/>
        <v/>
      </c>
      <c r="F8080" s="295"/>
      <c r="G8080" s="88" t="str">
        <f t="shared" si="501"/>
        <v/>
      </c>
      <c r="H8080" s="88" t="str">
        <f t="shared" si="502"/>
        <v/>
      </c>
    </row>
    <row r="8081" spans="2:8" ht="11.25" customHeight="1" x14ac:dyDescent="0.2">
      <c r="B8081" s="147"/>
      <c r="C8081" s="68"/>
      <c r="D8081" s="293" t="str">
        <f t="shared" si="500"/>
        <v/>
      </c>
      <c r="E8081" s="91" t="str">
        <f t="shared" si="503"/>
        <v/>
      </c>
      <c r="F8081" s="295"/>
      <c r="G8081" s="88" t="str">
        <f t="shared" si="501"/>
        <v/>
      </c>
      <c r="H8081" s="88" t="str">
        <f t="shared" si="502"/>
        <v/>
      </c>
    </row>
    <row r="8082" spans="2:8" ht="11.25" customHeight="1" x14ac:dyDescent="0.2">
      <c r="B8082" s="147"/>
      <c r="C8082" s="68"/>
      <c r="D8082" s="293" t="str">
        <f t="shared" si="500"/>
        <v/>
      </c>
      <c r="E8082" s="91" t="str">
        <f t="shared" si="503"/>
        <v/>
      </c>
      <c r="F8082" s="295"/>
      <c r="G8082" s="88" t="str">
        <f t="shared" si="501"/>
        <v/>
      </c>
      <c r="H8082" s="88" t="str">
        <f t="shared" si="502"/>
        <v/>
      </c>
    </row>
    <row r="8083" spans="2:8" ht="11.25" customHeight="1" x14ac:dyDescent="0.2">
      <c r="B8083" s="147"/>
      <c r="C8083" s="68"/>
      <c r="D8083" s="293" t="str">
        <f t="shared" si="500"/>
        <v/>
      </c>
      <c r="E8083" s="91" t="str">
        <f t="shared" si="503"/>
        <v/>
      </c>
      <c r="F8083" s="295"/>
      <c r="G8083" s="88" t="str">
        <f t="shared" si="501"/>
        <v/>
      </c>
      <c r="H8083" s="88" t="str">
        <f t="shared" si="502"/>
        <v/>
      </c>
    </row>
    <row r="8084" spans="2:8" ht="11.25" customHeight="1" x14ac:dyDescent="0.2">
      <c r="B8084" s="147"/>
      <c r="C8084" s="68"/>
      <c r="D8084" s="293" t="str">
        <f t="shared" si="500"/>
        <v/>
      </c>
      <c r="E8084" s="91" t="str">
        <f t="shared" si="503"/>
        <v/>
      </c>
      <c r="F8084" s="295"/>
      <c r="G8084" s="88" t="str">
        <f t="shared" si="501"/>
        <v/>
      </c>
      <c r="H8084" s="88" t="str">
        <f t="shared" si="502"/>
        <v/>
      </c>
    </row>
    <row r="8085" spans="2:8" ht="11.25" customHeight="1" x14ac:dyDescent="0.2">
      <c r="B8085" s="147"/>
      <c r="C8085" s="68"/>
      <c r="D8085" s="293" t="str">
        <f t="shared" si="500"/>
        <v/>
      </c>
      <c r="E8085" s="91" t="str">
        <f t="shared" si="503"/>
        <v/>
      </c>
      <c r="F8085" s="295"/>
      <c r="G8085" s="88" t="str">
        <f t="shared" si="501"/>
        <v/>
      </c>
      <c r="H8085" s="88" t="str">
        <f t="shared" si="502"/>
        <v/>
      </c>
    </row>
    <row r="8086" spans="2:8" ht="11.25" customHeight="1" x14ac:dyDescent="0.2">
      <c r="B8086" s="147"/>
      <c r="C8086" s="68"/>
      <c r="D8086" s="293" t="str">
        <f t="shared" si="500"/>
        <v/>
      </c>
      <c r="E8086" s="91" t="str">
        <f t="shared" si="503"/>
        <v/>
      </c>
      <c r="F8086" s="295"/>
      <c r="G8086" s="88" t="str">
        <f t="shared" si="501"/>
        <v/>
      </c>
      <c r="H8086" s="88" t="str">
        <f t="shared" si="502"/>
        <v/>
      </c>
    </row>
    <row r="8087" spans="2:8" ht="11.25" customHeight="1" x14ac:dyDescent="0.2">
      <c r="B8087" s="147"/>
      <c r="C8087" s="68"/>
      <c r="D8087" s="293" t="str">
        <f t="shared" si="500"/>
        <v/>
      </c>
      <c r="E8087" s="91" t="str">
        <f t="shared" si="503"/>
        <v/>
      </c>
      <c r="F8087" s="295"/>
      <c r="G8087" s="88" t="str">
        <f t="shared" si="501"/>
        <v/>
      </c>
      <c r="H8087" s="88" t="str">
        <f t="shared" si="502"/>
        <v/>
      </c>
    </row>
    <row r="8088" spans="2:8" ht="11.25" customHeight="1" x14ac:dyDescent="0.2">
      <c r="B8088" s="147"/>
      <c r="C8088" s="68"/>
      <c r="D8088" s="293" t="str">
        <f t="shared" ref="D8088:D8151" si="504">IF($B8088="","","SP_LASTSALEPRICE")</f>
        <v/>
      </c>
      <c r="E8088" s="91" t="str">
        <f t="shared" si="503"/>
        <v/>
      </c>
      <c r="F8088" s="295"/>
      <c r="G8088" s="88" t="str">
        <f t="shared" ref="G8088:G8151" si="505">IF(OR($C8088="",$C8089=""),"",IFERROR((C8088/C8089-1)*100,0))</f>
        <v/>
      </c>
      <c r="H8088" s="88" t="str">
        <f t="shared" ref="H8088:H8151" si="506">IF(OR($F8088="",$F8089=""),"",IFERROR((F8088/F8089-1)*100,0))</f>
        <v/>
      </c>
    </row>
    <row r="8089" spans="2:8" ht="11.25" customHeight="1" x14ac:dyDescent="0.2">
      <c r="B8089" s="147"/>
      <c r="C8089" s="68"/>
      <c r="D8089" s="293" t="str">
        <f t="shared" si="504"/>
        <v/>
      </c>
      <c r="E8089" s="91" t="str">
        <f t="shared" ref="E8089:E8152" si="507">IF($B8089="","",IF(WEEKDAY($B8089,11)=6,$B8089-1,IF(WEEKDAY($B8089,11)=7,$B8089-2,$B8089)))</f>
        <v/>
      </c>
      <c r="F8089" s="295"/>
      <c r="G8089" s="88" t="str">
        <f t="shared" si="505"/>
        <v/>
      </c>
      <c r="H8089" s="88" t="str">
        <f t="shared" si="506"/>
        <v/>
      </c>
    </row>
    <row r="8090" spans="2:8" ht="11.25" customHeight="1" x14ac:dyDescent="0.2">
      <c r="B8090" s="147"/>
      <c r="C8090" s="68"/>
      <c r="D8090" s="293" t="str">
        <f t="shared" si="504"/>
        <v/>
      </c>
      <c r="E8090" s="91" t="str">
        <f t="shared" si="507"/>
        <v/>
      </c>
      <c r="F8090" s="295"/>
      <c r="G8090" s="88" t="str">
        <f t="shared" si="505"/>
        <v/>
      </c>
      <c r="H8090" s="88" t="str">
        <f t="shared" si="506"/>
        <v/>
      </c>
    </row>
    <row r="8091" spans="2:8" ht="11.25" customHeight="1" x14ac:dyDescent="0.2">
      <c r="B8091" s="147"/>
      <c r="C8091" s="68"/>
      <c r="D8091" s="293" t="str">
        <f t="shared" si="504"/>
        <v/>
      </c>
      <c r="E8091" s="91" t="str">
        <f t="shared" si="507"/>
        <v/>
      </c>
      <c r="F8091" s="295"/>
      <c r="G8091" s="88" t="str">
        <f t="shared" si="505"/>
        <v/>
      </c>
      <c r="H8091" s="88" t="str">
        <f t="shared" si="506"/>
        <v/>
      </c>
    </row>
    <row r="8092" spans="2:8" ht="11.25" customHeight="1" x14ac:dyDescent="0.2">
      <c r="B8092" s="147"/>
      <c r="C8092" s="68"/>
      <c r="D8092" s="293" t="str">
        <f t="shared" si="504"/>
        <v/>
      </c>
      <c r="E8092" s="91" t="str">
        <f t="shared" si="507"/>
        <v/>
      </c>
      <c r="F8092" s="295"/>
      <c r="G8092" s="88" t="str">
        <f t="shared" si="505"/>
        <v/>
      </c>
      <c r="H8092" s="88" t="str">
        <f t="shared" si="506"/>
        <v/>
      </c>
    </row>
    <row r="8093" spans="2:8" ht="11.25" customHeight="1" x14ac:dyDescent="0.2">
      <c r="B8093" s="147"/>
      <c r="C8093" s="68"/>
      <c r="D8093" s="293" t="str">
        <f t="shared" si="504"/>
        <v/>
      </c>
      <c r="E8093" s="91" t="str">
        <f t="shared" si="507"/>
        <v/>
      </c>
      <c r="F8093" s="295"/>
      <c r="G8093" s="88" t="str">
        <f t="shared" si="505"/>
        <v/>
      </c>
      <c r="H8093" s="88" t="str">
        <f t="shared" si="506"/>
        <v/>
      </c>
    </row>
    <row r="8094" spans="2:8" ht="11.25" customHeight="1" x14ac:dyDescent="0.2">
      <c r="B8094" s="147"/>
      <c r="C8094" s="68"/>
      <c r="D8094" s="293" t="str">
        <f t="shared" si="504"/>
        <v/>
      </c>
      <c r="E8094" s="91" t="str">
        <f t="shared" si="507"/>
        <v/>
      </c>
      <c r="F8094" s="295"/>
      <c r="G8094" s="88" t="str">
        <f t="shared" si="505"/>
        <v/>
      </c>
      <c r="H8094" s="88" t="str">
        <f t="shared" si="506"/>
        <v/>
      </c>
    </row>
    <row r="8095" spans="2:8" ht="11.25" customHeight="1" x14ac:dyDescent="0.2">
      <c r="B8095" s="147"/>
      <c r="C8095" s="68"/>
      <c r="D8095" s="293" t="str">
        <f t="shared" si="504"/>
        <v/>
      </c>
      <c r="E8095" s="91" t="str">
        <f t="shared" si="507"/>
        <v/>
      </c>
      <c r="F8095" s="295"/>
      <c r="G8095" s="88" t="str">
        <f t="shared" si="505"/>
        <v/>
      </c>
      <c r="H8095" s="88" t="str">
        <f t="shared" si="506"/>
        <v/>
      </c>
    </row>
    <row r="8096" spans="2:8" ht="11.25" customHeight="1" x14ac:dyDescent="0.2">
      <c r="B8096" s="147"/>
      <c r="C8096" s="68"/>
      <c r="D8096" s="293" t="str">
        <f t="shared" si="504"/>
        <v/>
      </c>
      <c r="E8096" s="91" t="str">
        <f t="shared" si="507"/>
        <v/>
      </c>
      <c r="F8096" s="295"/>
      <c r="G8096" s="88" t="str">
        <f t="shared" si="505"/>
        <v/>
      </c>
      <c r="H8096" s="88" t="str">
        <f t="shared" si="506"/>
        <v/>
      </c>
    </row>
    <row r="8097" spans="2:8" ht="11.25" customHeight="1" x14ac:dyDescent="0.2">
      <c r="B8097" s="147"/>
      <c r="C8097" s="68"/>
      <c r="D8097" s="293" t="str">
        <f t="shared" si="504"/>
        <v/>
      </c>
      <c r="E8097" s="91" t="str">
        <f t="shared" si="507"/>
        <v/>
      </c>
      <c r="F8097" s="295"/>
      <c r="G8097" s="88" t="str">
        <f t="shared" si="505"/>
        <v/>
      </c>
      <c r="H8097" s="88" t="str">
        <f t="shared" si="506"/>
        <v/>
      </c>
    </row>
    <row r="8098" spans="2:8" ht="11.25" customHeight="1" x14ac:dyDescent="0.2">
      <c r="B8098" s="147"/>
      <c r="C8098" s="68"/>
      <c r="D8098" s="293" t="str">
        <f t="shared" si="504"/>
        <v/>
      </c>
      <c r="E8098" s="91" t="str">
        <f t="shared" si="507"/>
        <v/>
      </c>
      <c r="F8098" s="295"/>
      <c r="G8098" s="88" t="str">
        <f t="shared" si="505"/>
        <v/>
      </c>
      <c r="H8098" s="88" t="str">
        <f t="shared" si="506"/>
        <v/>
      </c>
    </row>
    <row r="8099" spans="2:8" ht="11.25" customHeight="1" x14ac:dyDescent="0.2">
      <c r="B8099" s="147"/>
      <c r="C8099" s="68"/>
      <c r="D8099" s="293" t="str">
        <f t="shared" si="504"/>
        <v/>
      </c>
      <c r="E8099" s="91" t="str">
        <f t="shared" si="507"/>
        <v/>
      </c>
      <c r="F8099" s="295"/>
      <c r="G8099" s="88" t="str">
        <f t="shared" si="505"/>
        <v/>
      </c>
      <c r="H8099" s="88" t="str">
        <f t="shared" si="506"/>
        <v/>
      </c>
    </row>
    <row r="8100" spans="2:8" ht="11.25" customHeight="1" x14ac:dyDescent="0.2">
      <c r="B8100" s="147"/>
      <c r="C8100" s="68"/>
      <c r="D8100" s="293" t="str">
        <f t="shared" si="504"/>
        <v/>
      </c>
      <c r="E8100" s="91" t="str">
        <f t="shared" si="507"/>
        <v/>
      </c>
      <c r="F8100" s="295"/>
      <c r="G8100" s="88" t="str">
        <f t="shared" si="505"/>
        <v/>
      </c>
      <c r="H8100" s="88" t="str">
        <f t="shared" si="506"/>
        <v/>
      </c>
    </row>
    <row r="8101" spans="2:8" ht="11.25" customHeight="1" x14ac:dyDescent="0.2">
      <c r="B8101" s="147"/>
      <c r="C8101" s="68"/>
      <c r="D8101" s="293" t="str">
        <f t="shared" si="504"/>
        <v/>
      </c>
      <c r="E8101" s="91" t="str">
        <f t="shared" si="507"/>
        <v/>
      </c>
      <c r="F8101" s="295"/>
      <c r="G8101" s="88" t="str">
        <f t="shared" si="505"/>
        <v/>
      </c>
      <c r="H8101" s="88" t="str">
        <f t="shared" si="506"/>
        <v/>
      </c>
    </row>
    <row r="8102" spans="2:8" ht="11.25" customHeight="1" x14ac:dyDescent="0.2">
      <c r="B8102" s="147"/>
      <c r="C8102" s="68"/>
      <c r="D8102" s="293" t="str">
        <f t="shared" si="504"/>
        <v/>
      </c>
      <c r="E8102" s="91" t="str">
        <f t="shared" si="507"/>
        <v/>
      </c>
      <c r="F8102" s="295"/>
      <c r="G8102" s="88" t="str">
        <f t="shared" si="505"/>
        <v/>
      </c>
      <c r="H8102" s="88" t="str">
        <f t="shared" si="506"/>
        <v/>
      </c>
    </row>
    <row r="8103" spans="2:8" ht="11.25" customHeight="1" x14ac:dyDescent="0.2">
      <c r="B8103" s="147"/>
      <c r="C8103" s="68"/>
      <c r="D8103" s="293" t="str">
        <f t="shared" si="504"/>
        <v/>
      </c>
      <c r="E8103" s="91" t="str">
        <f t="shared" si="507"/>
        <v/>
      </c>
      <c r="F8103" s="295"/>
      <c r="G8103" s="88" t="str">
        <f t="shared" si="505"/>
        <v/>
      </c>
      <c r="H8103" s="88" t="str">
        <f t="shared" si="506"/>
        <v/>
      </c>
    </row>
    <row r="8104" spans="2:8" ht="11.25" customHeight="1" x14ac:dyDescent="0.2">
      <c r="B8104" s="147"/>
      <c r="C8104" s="68"/>
      <c r="D8104" s="293" t="str">
        <f t="shared" si="504"/>
        <v/>
      </c>
      <c r="E8104" s="91" t="str">
        <f t="shared" si="507"/>
        <v/>
      </c>
      <c r="F8104" s="295"/>
      <c r="G8104" s="88" t="str">
        <f t="shared" si="505"/>
        <v/>
      </c>
      <c r="H8104" s="88" t="str">
        <f t="shared" si="506"/>
        <v/>
      </c>
    </row>
    <row r="8105" spans="2:8" ht="11.25" customHeight="1" x14ac:dyDescent="0.2">
      <c r="B8105" s="147"/>
      <c r="C8105" s="68"/>
      <c r="D8105" s="293" t="str">
        <f t="shared" si="504"/>
        <v/>
      </c>
      <c r="E8105" s="91" t="str">
        <f t="shared" si="507"/>
        <v/>
      </c>
      <c r="F8105" s="295"/>
      <c r="G8105" s="88" t="str">
        <f t="shared" si="505"/>
        <v/>
      </c>
      <c r="H8105" s="88" t="str">
        <f t="shared" si="506"/>
        <v/>
      </c>
    </row>
    <row r="8106" spans="2:8" ht="11.25" customHeight="1" x14ac:dyDescent="0.2">
      <c r="B8106" s="147"/>
      <c r="C8106" s="68"/>
      <c r="D8106" s="293" t="str">
        <f t="shared" si="504"/>
        <v/>
      </c>
      <c r="E8106" s="91" t="str">
        <f t="shared" si="507"/>
        <v/>
      </c>
      <c r="F8106" s="295"/>
      <c r="G8106" s="88" t="str">
        <f t="shared" si="505"/>
        <v/>
      </c>
      <c r="H8106" s="88" t="str">
        <f t="shared" si="506"/>
        <v/>
      </c>
    </row>
    <row r="8107" spans="2:8" ht="11.25" customHeight="1" x14ac:dyDescent="0.2">
      <c r="B8107" s="147"/>
      <c r="C8107" s="68"/>
      <c r="D8107" s="293" t="str">
        <f t="shared" si="504"/>
        <v/>
      </c>
      <c r="E8107" s="91" t="str">
        <f t="shared" si="507"/>
        <v/>
      </c>
      <c r="F8107" s="295"/>
      <c r="G8107" s="88" t="str">
        <f t="shared" si="505"/>
        <v/>
      </c>
      <c r="H8107" s="88" t="str">
        <f t="shared" si="506"/>
        <v/>
      </c>
    </row>
    <row r="8108" spans="2:8" ht="11.25" customHeight="1" x14ac:dyDescent="0.2">
      <c r="B8108" s="147"/>
      <c r="C8108" s="68"/>
      <c r="D8108" s="293" t="str">
        <f t="shared" si="504"/>
        <v/>
      </c>
      <c r="E8108" s="91" t="str">
        <f t="shared" si="507"/>
        <v/>
      </c>
      <c r="F8108" s="295"/>
      <c r="G8108" s="88" t="str">
        <f t="shared" si="505"/>
        <v/>
      </c>
      <c r="H8108" s="88" t="str">
        <f t="shared" si="506"/>
        <v/>
      </c>
    </row>
    <row r="8109" spans="2:8" ht="11.25" customHeight="1" x14ac:dyDescent="0.2">
      <c r="B8109" s="147"/>
      <c r="C8109" s="68"/>
      <c r="D8109" s="293" t="str">
        <f t="shared" si="504"/>
        <v/>
      </c>
      <c r="E8109" s="91" t="str">
        <f t="shared" si="507"/>
        <v/>
      </c>
      <c r="F8109" s="295"/>
      <c r="G8109" s="88" t="str">
        <f t="shared" si="505"/>
        <v/>
      </c>
      <c r="H8109" s="88" t="str">
        <f t="shared" si="506"/>
        <v/>
      </c>
    </row>
    <row r="8110" spans="2:8" ht="11.25" customHeight="1" x14ac:dyDescent="0.2">
      <c r="B8110" s="147"/>
      <c r="C8110" s="68"/>
      <c r="D8110" s="293" t="str">
        <f t="shared" si="504"/>
        <v/>
      </c>
      <c r="E8110" s="91" t="str">
        <f t="shared" si="507"/>
        <v/>
      </c>
      <c r="F8110" s="295"/>
      <c r="G8110" s="88" t="str">
        <f t="shared" si="505"/>
        <v/>
      </c>
      <c r="H8110" s="88" t="str">
        <f t="shared" si="506"/>
        <v/>
      </c>
    </row>
    <row r="8111" spans="2:8" ht="11.25" customHeight="1" x14ac:dyDescent="0.2">
      <c r="B8111" s="147"/>
      <c r="C8111" s="68"/>
      <c r="D8111" s="293" t="str">
        <f t="shared" si="504"/>
        <v/>
      </c>
      <c r="E8111" s="91" t="str">
        <f t="shared" si="507"/>
        <v/>
      </c>
      <c r="F8111" s="295"/>
      <c r="G8111" s="88" t="str">
        <f t="shared" si="505"/>
        <v/>
      </c>
      <c r="H8111" s="88" t="str">
        <f t="shared" si="506"/>
        <v/>
      </c>
    </row>
    <row r="8112" spans="2:8" ht="11.25" customHeight="1" x14ac:dyDescent="0.2">
      <c r="B8112" s="147"/>
      <c r="C8112" s="68"/>
      <c r="D8112" s="293" t="str">
        <f t="shared" si="504"/>
        <v/>
      </c>
      <c r="E8112" s="91" t="str">
        <f t="shared" si="507"/>
        <v/>
      </c>
      <c r="F8112" s="295"/>
      <c r="G8112" s="88" t="str">
        <f t="shared" si="505"/>
        <v/>
      </c>
      <c r="H8112" s="88" t="str">
        <f t="shared" si="506"/>
        <v/>
      </c>
    </row>
    <row r="8113" spans="2:8" ht="11.25" customHeight="1" x14ac:dyDescent="0.2">
      <c r="B8113" s="147"/>
      <c r="C8113" s="68"/>
      <c r="D8113" s="293" t="str">
        <f t="shared" si="504"/>
        <v/>
      </c>
      <c r="E8113" s="91" t="str">
        <f t="shared" si="507"/>
        <v/>
      </c>
      <c r="F8113" s="295"/>
      <c r="G8113" s="88" t="str">
        <f t="shared" si="505"/>
        <v/>
      </c>
      <c r="H8113" s="88" t="str">
        <f t="shared" si="506"/>
        <v/>
      </c>
    </row>
    <row r="8114" spans="2:8" ht="11.25" customHeight="1" x14ac:dyDescent="0.2">
      <c r="B8114" s="147"/>
      <c r="C8114" s="68"/>
      <c r="D8114" s="293" t="str">
        <f t="shared" si="504"/>
        <v/>
      </c>
      <c r="E8114" s="91" t="str">
        <f t="shared" si="507"/>
        <v/>
      </c>
      <c r="F8114" s="295"/>
      <c r="G8114" s="88" t="str">
        <f t="shared" si="505"/>
        <v/>
      </c>
      <c r="H8114" s="88" t="str">
        <f t="shared" si="506"/>
        <v/>
      </c>
    </row>
    <row r="8115" spans="2:8" ht="11.25" customHeight="1" x14ac:dyDescent="0.2">
      <c r="B8115" s="147"/>
      <c r="C8115" s="68"/>
      <c r="D8115" s="293" t="str">
        <f t="shared" si="504"/>
        <v/>
      </c>
      <c r="E8115" s="91" t="str">
        <f t="shared" si="507"/>
        <v/>
      </c>
      <c r="F8115" s="295"/>
      <c r="G8115" s="88" t="str">
        <f t="shared" si="505"/>
        <v/>
      </c>
      <c r="H8115" s="88" t="str">
        <f t="shared" si="506"/>
        <v/>
      </c>
    </row>
    <row r="8116" spans="2:8" ht="11.25" customHeight="1" x14ac:dyDescent="0.2">
      <c r="B8116" s="147"/>
      <c r="C8116" s="68"/>
      <c r="D8116" s="293" t="str">
        <f t="shared" si="504"/>
        <v/>
      </c>
      <c r="E8116" s="91" t="str">
        <f t="shared" si="507"/>
        <v/>
      </c>
      <c r="F8116" s="295"/>
      <c r="G8116" s="88" t="str">
        <f t="shared" si="505"/>
        <v/>
      </c>
      <c r="H8116" s="88" t="str">
        <f t="shared" si="506"/>
        <v/>
      </c>
    </row>
    <row r="8117" spans="2:8" ht="11.25" customHeight="1" x14ac:dyDescent="0.2">
      <c r="B8117" s="147"/>
      <c r="C8117" s="68"/>
      <c r="D8117" s="293" t="str">
        <f t="shared" si="504"/>
        <v/>
      </c>
      <c r="E8117" s="91" t="str">
        <f t="shared" si="507"/>
        <v/>
      </c>
      <c r="F8117" s="295"/>
      <c r="G8117" s="88" t="str">
        <f t="shared" si="505"/>
        <v/>
      </c>
      <c r="H8117" s="88" t="str">
        <f t="shared" si="506"/>
        <v/>
      </c>
    </row>
    <row r="8118" spans="2:8" ht="11.25" customHeight="1" x14ac:dyDescent="0.2">
      <c r="B8118" s="147"/>
      <c r="C8118" s="68"/>
      <c r="D8118" s="293" t="str">
        <f t="shared" si="504"/>
        <v/>
      </c>
      <c r="E8118" s="91" t="str">
        <f t="shared" si="507"/>
        <v/>
      </c>
      <c r="F8118" s="295"/>
      <c r="G8118" s="88" t="str">
        <f t="shared" si="505"/>
        <v/>
      </c>
      <c r="H8118" s="88" t="str">
        <f t="shared" si="506"/>
        <v/>
      </c>
    </row>
    <row r="8119" spans="2:8" ht="11.25" customHeight="1" x14ac:dyDescent="0.2">
      <c r="B8119" s="147"/>
      <c r="C8119" s="68"/>
      <c r="D8119" s="293" t="str">
        <f t="shared" si="504"/>
        <v/>
      </c>
      <c r="E8119" s="91" t="str">
        <f t="shared" si="507"/>
        <v/>
      </c>
      <c r="F8119" s="295"/>
      <c r="G8119" s="88" t="str">
        <f t="shared" si="505"/>
        <v/>
      </c>
      <c r="H8119" s="88" t="str">
        <f t="shared" si="506"/>
        <v/>
      </c>
    </row>
    <row r="8120" spans="2:8" ht="11.25" customHeight="1" x14ac:dyDescent="0.2">
      <c r="B8120" s="147"/>
      <c r="C8120" s="68"/>
      <c r="D8120" s="293" t="str">
        <f t="shared" si="504"/>
        <v/>
      </c>
      <c r="E8120" s="91" t="str">
        <f t="shared" si="507"/>
        <v/>
      </c>
      <c r="F8120" s="295"/>
      <c r="G8120" s="88" t="str">
        <f t="shared" si="505"/>
        <v/>
      </c>
      <c r="H8120" s="88" t="str">
        <f t="shared" si="506"/>
        <v/>
      </c>
    </row>
    <row r="8121" spans="2:8" ht="11.25" customHeight="1" x14ac:dyDescent="0.2">
      <c r="B8121" s="147"/>
      <c r="C8121" s="68"/>
      <c r="D8121" s="293" t="str">
        <f t="shared" si="504"/>
        <v/>
      </c>
      <c r="E8121" s="91" t="str">
        <f t="shared" si="507"/>
        <v/>
      </c>
      <c r="F8121" s="295"/>
      <c r="G8121" s="88" t="str">
        <f t="shared" si="505"/>
        <v/>
      </c>
      <c r="H8121" s="88" t="str">
        <f t="shared" si="506"/>
        <v/>
      </c>
    </row>
    <row r="8122" spans="2:8" ht="11.25" customHeight="1" x14ac:dyDescent="0.2">
      <c r="B8122" s="147"/>
      <c r="C8122" s="68"/>
      <c r="D8122" s="293" t="str">
        <f t="shared" si="504"/>
        <v/>
      </c>
      <c r="E8122" s="91" t="str">
        <f t="shared" si="507"/>
        <v/>
      </c>
      <c r="F8122" s="295"/>
      <c r="G8122" s="88" t="str">
        <f t="shared" si="505"/>
        <v/>
      </c>
      <c r="H8122" s="88" t="str">
        <f t="shared" si="506"/>
        <v/>
      </c>
    </row>
    <row r="8123" spans="2:8" ht="11.25" customHeight="1" x14ac:dyDescent="0.2">
      <c r="B8123" s="147"/>
      <c r="C8123" s="68"/>
      <c r="D8123" s="293" t="str">
        <f t="shared" si="504"/>
        <v/>
      </c>
      <c r="E8123" s="91" t="str">
        <f t="shared" si="507"/>
        <v/>
      </c>
      <c r="F8123" s="295"/>
      <c r="G8123" s="88" t="str">
        <f t="shared" si="505"/>
        <v/>
      </c>
      <c r="H8123" s="88" t="str">
        <f t="shared" si="506"/>
        <v/>
      </c>
    </row>
    <row r="8124" spans="2:8" ht="11.25" customHeight="1" x14ac:dyDescent="0.2">
      <c r="B8124" s="147"/>
      <c r="C8124" s="68"/>
      <c r="D8124" s="293" t="str">
        <f t="shared" si="504"/>
        <v/>
      </c>
      <c r="E8124" s="91" t="str">
        <f t="shared" si="507"/>
        <v/>
      </c>
      <c r="F8124" s="295"/>
      <c r="G8124" s="88" t="str">
        <f t="shared" si="505"/>
        <v/>
      </c>
      <c r="H8124" s="88" t="str">
        <f t="shared" si="506"/>
        <v/>
      </c>
    </row>
    <row r="8125" spans="2:8" ht="11.25" customHeight="1" x14ac:dyDescent="0.2">
      <c r="B8125" s="147"/>
      <c r="C8125" s="68"/>
      <c r="D8125" s="293" t="str">
        <f t="shared" si="504"/>
        <v/>
      </c>
      <c r="E8125" s="91" t="str">
        <f t="shared" si="507"/>
        <v/>
      </c>
      <c r="F8125" s="295"/>
      <c r="G8125" s="88" t="str">
        <f t="shared" si="505"/>
        <v/>
      </c>
      <c r="H8125" s="88" t="str">
        <f t="shared" si="506"/>
        <v/>
      </c>
    </row>
    <row r="8126" spans="2:8" ht="11.25" customHeight="1" x14ac:dyDescent="0.2">
      <c r="B8126" s="147"/>
      <c r="C8126" s="68"/>
      <c r="D8126" s="293" t="str">
        <f t="shared" si="504"/>
        <v/>
      </c>
      <c r="E8126" s="91" t="str">
        <f t="shared" si="507"/>
        <v/>
      </c>
      <c r="F8126" s="295"/>
      <c r="G8126" s="88" t="str">
        <f t="shared" si="505"/>
        <v/>
      </c>
      <c r="H8126" s="88" t="str">
        <f t="shared" si="506"/>
        <v/>
      </c>
    </row>
    <row r="8127" spans="2:8" ht="11.25" customHeight="1" x14ac:dyDescent="0.2">
      <c r="B8127" s="147"/>
      <c r="C8127" s="68"/>
      <c r="D8127" s="293" t="str">
        <f t="shared" si="504"/>
        <v/>
      </c>
      <c r="E8127" s="91" t="str">
        <f t="shared" si="507"/>
        <v/>
      </c>
      <c r="F8127" s="295"/>
      <c r="G8127" s="88" t="str">
        <f t="shared" si="505"/>
        <v/>
      </c>
      <c r="H8127" s="88" t="str">
        <f t="shared" si="506"/>
        <v/>
      </c>
    </row>
    <row r="8128" spans="2:8" ht="11.25" customHeight="1" x14ac:dyDescent="0.2">
      <c r="B8128" s="147"/>
      <c r="C8128" s="68"/>
      <c r="D8128" s="293" t="str">
        <f t="shared" si="504"/>
        <v/>
      </c>
      <c r="E8128" s="91" t="str">
        <f t="shared" si="507"/>
        <v/>
      </c>
      <c r="F8128" s="295"/>
      <c r="G8128" s="88" t="str">
        <f t="shared" si="505"/>
        <v/>
      </c>
      <c r="H8128" s="88" t="str">
        <f t="shared" si="506"/>
        <v/>
      </c>
    </row>
    <row r="8129" spans="2:8" ht="11.25" customHeight="1" x14ac:dyDescent="0.2">
      <c r="B8129" s="147"/>
      <c r="C8129" s="68"/>
      <c r="D8129" s="293" t="str">
        <f t="shared" si="504"/>
        <v/>
      </c>
      <c r="E8129" s="91" t="str">
        <f t="shared" si="507"/>
        <v/>
      </c>
      <c r="F8129" s="295"/>
      <c r="G8129" s="88" t="str">
        <f t="shared" si="505"/>
        <v/>
      </c>
      <c r="H8129" s="88" t="str">
        <f t="shared" si="506"/>
        <v/>
      </c>
    </row>
    <row r="8130" spans="2:8" ht="11.25" customHeight="1" x14ac:dyDescent="0.2">
      <c r="B8130" s="147"/>
      <c r="C8130" s="68"/>
      <c r="D8130" s="293" t="str">
        <f t="shared" si="504"/>
        <v/>
      </c>
      <c r="E8130" s="91" t="str">
        <f t="shared" si="507"/>
        <v/>
      </c>
      <c r="F8130" s="295"/>
      <c r="G8130" s="88" t="str">
        <f t="shared" si="505"/>
        <v/>
      </c>
      <c r="H8130" s="88" t="str">
        <f t="shared" si="506"/>
        <v/>
      </c>
    </row>
    <row r="8131" spans="2:8" ht="11.25" customHeight="1" x14ac:dyDescent="0.2">
      <c r="B8131" s="147"/>
      <c r="C8131" s="68"/>
      <c r="D8131" s="293" t="str">
        <f t="shared" si="504"/>
        <v/>
      </c>
      <c r="E8131" s="91" t="str">
        <f t="shared" si="507"/>
        <v/>
      </c>
      <c r="F8131" s="295"/>
      <c r="G8131" s="88" t="str">
        <f t="shared" si="505"/>
        <v/>
      </c>
      <c r="H8131" s="88" t="str">
        <f t="shared" si="506"/>
        <v/>
      </c>
    </row>
    <row r="8132" spans="2:8" ht="11.25" customHeight="1" x14ac:dyDescent="0.2">
      <c r="B8132" s="147"/>
      <c r="C8132" s="68"/>
      <c r="D8132" s="293" t="str">
        <f t="shared" si="504"/>
        <v/>
      </c>
      <c r="E8132" s="91" t="str">
        <f t="shared" si="507"/>
        <v/>
      </c>
      <c r="F8132" s="295"/>
      <c r="G8132" s="88" t="str">
        <f t="shared" si="505"/>
        <v/>
      </c>
      <c r="H8132" s="88" t="str">
        <f t="shared" si="506"/>
        <v/>
      </c>
    </row>
    <row r="8133" spans="2:8" ht="11.25" customHeight="1" x14ac:dyDescent="0.2">
      <c r="B8133" s="147"/>
      <c r="C8133" s="68"/>
      <c r="D8133" s="293" t="str">
        <f t="shared" si="504"/>
        <v/>
      </c>
      <c r="E8133" s="91" t="str">
        <f t="shared" si="507"/>
        <v/>
      </c>
      <c r="F8133" s="295"/>
      <c r="G8133" s="88" t="str">
        <f t="shared" si="505"/>
        <v/>
      </c>
      <c r="H8133" s="88" t="str">
        <f t="shared" si="506"/>
        <v/>
      </c>
    </row>
    <row r="8134" spans="2:8" ht="11.25" customHeight="1" x14ac:dyDescent="0.2">
      <c r="B8134" s="147"/>
      <c r="C8134" s="68"/>
      <c r="D8134" s="293" t="str">
        <f t="shared" si="504"/>
        <v/>
      </c>
      <c r="E8134" s="91" t="str">
        <f t="shared" si="507"/>
        <v/>
      </c>
      <c r="F8134" s="295"/>
      <c r="G8134" s="88" t="str">
        <f t="shared" si="505"/>
        <v/>
      </c>
      <c r="H8134" s="88" t="str">
        <f t="shared" si="506"/>
        <v/>
      </c>
    </row>
    <row r="8135" spans="2:8" ht="11.25" customHeight="1" x14ac:dyDescent="0.2">
      <c r="B8135" s="147"/>
      <c r="C8135" s="68"/>
      <c r="D8135" s="293" t="str">
        <f t="shared" si="504"/>
        <v/>
      </c>
      <c r="E8135" s="91" t="str">
        <f t="shared" si="507"/>
        <v/>
      </c>
      <c r="F8135" s="295"/>
      <c r="G8135" s="88" t="str">
        <f t="shared" si="505"/>
        <v/>
      </c>
      <c r="H8135" s="88" t="str">
        <f t="shared" si="506"/>
        <v/>
      </c>
    </row>
    <row r="8136" spans="2:8" ht="11.25" customHeight="1" x14ac:dyDescent="0.2">
      <c r="B8136" s="147"/>
      <c r="C8136" s="68"/>
      <c r="D8136" s="293" t="str">
        <f t="shared" si="504"/>
        <v/>
      </c>
      <c r="E8136" s="91" t="str">
        <f t="shared" si="507"/>
        <v/>
      </c>
      <c r="F8136" s="295"/>
      <c r="G8136" s="88" t="str">
        <f t="shared" si="505"/>
        <v/>
      </c>
      <c r="H8136" s="88" t="str">
        <f t="shared" si="506"/>
        <v/>
      </c>
    </row>
    <row r="8137" spans="2:8" ht="11.25" customHeight="1" x14ac:dyDescent="0.2">
      <c r="B8137" s="147"/>
      <c r="C8137" s="68"/>
      <c r="D8137" s="293" t="str">
        <f t="shared" si="504"/>
        <v/>
      </c>
      <c r="E8137" s="91" t="str">
        <f t="shared" si="507"/>
        <v/>
      </c>
      <c r="F8137" s="295"/>
      <c r="G8137" s="88" t="str">
        <f t="shared" si="505"/>
        <v/>
      </c>
      <c r="H8137" s="88" t="str">
        <f t="shared" si="506"/>
        <v/>
      </c>
    </row>
    <row r="8138" spans="2:8" ht="11.25" customHeight="1" x14ac:dyDescent="0.2">
      <c r="B8138" s="147"/>
      <c r="C8138" s="68"/>
      <c r="D8138" s="293" t="str">
        <f t="shared" si="504"/>
        <v/>
      </c>
      <c r="E8138" s="91" t="str">
        <f t="shared" si="507"/>
        <v/>
      </c>
      <c r="F8138" s="295"/>
      <c r="G8138" s="88" t="str">
        <f t="shared" si="505"/>
        <v/>
      </c>
      <c r="H8138" s="88" t="str">
        <f t="shared" si="506"/>
        <v/>
      </c>
    </row>
    <row r="8139" spans="2:8" ht="11.25" customHeight="1" x14ac:dyDescent="0.2">
      <c r="B8139" s="147"/>
      <c r="C8139" s="68"/>
      <c r="D8139" s="293" t="str">
        <f t="shared" si="504"/>
        <v/>
      </c>
      <c r="E8139" s="91" t="str">
        <f t="shared" si="507"/>
        <v/>
      </c>
      <c r="F8139" s="295"/>
      <c r="G8139" s="88" t="str">
        <f t="shared" si="505"/>
        <v/>
      </c>
      <c r="H8139" s="88" t="str">
        <f t="shared" si="506"/>
        <v/>
      </c>
    </row>
    <row r="8140" spans="2:8" ht="11.25" customHeight="1" x14ac:dyDescent="0.2">
      <c r="B8140" s="147"/>
      <c r="C8140" s="68"/>
      <c r="D8140" s="293" t="str">
        <f t="shared" si="504"/>
        <v/>
      </c>
      <c r="E8140" s="91" t="str">
        <f t="shared" si="507"/>
        <v/>
      </c>
      <c r="F8140" s="295"/>
      <c r="G8140" s="88" t="str">
        <f t="shared" si="505"/>
        <v/>
      </c>
      <c r="H8140" s="88" t="str">
        <f t="shared" si="506"/>
        <v/>
      </c>
    </row>
    <row r="8141" spans="2:8" ht="11.25" customHeight="1" x14ac:dyDescent="0.2">
      <c r="B8141" s="147"/>
      <c r="C8141" s="68"/>
      <c r="D8141" s="293" t="str">
        <f t="shared" si="504"/>
        <v/>
      </c>
      <c r="E8141" s="91" t="str">
        <f t="shared" si="507"/>
        <v/>
      </c>
      <c r="F8141" s="295"/>
      <c r="G8141" s="88" t="str">
        <f t="shared" si="505"/>
        <v/>
      </c>
      <c r="H8141" s="88" t="str">
        <f t="shared" si="506"/>
        <v/>
      </c>
    </row>
    <row r="8142" spans="2:8" ht="11.25" customHeight="1" x14ac:dyDescent="0.2">
      <c r="B8142" s="147"/>
      <c r="C8142" s="68"/>
      <c r="D8142" s="293" t="str">
        <f t="shared" si="504"/>
        <v/>
      </c>
      <c r="E8142" s="91" t="str">
        <f t="shared" si="507"/>
        <v/>
      </c>
      <c r="F8142" s="295"/>
      <c r="G8142" s="88" t="str">
        <f t="shared" si="505"/>
        <v/>
      </c>
      <c r="H8142" s="88" t="str">
        <f t="shared" si="506"/>
        <v/>
      </c>
    </row>
    <row r="8143" spans="2:8" ht="11.25" customHeight="1" x14ac:dyDescent="0.2">
      <c r="B8143" s="147"/>
      <c r="C8143" s="68"/>
      <c r="D8143" s="293" t="str">
        <f t="shared" si="504"/>
        <v/>
      </c>
      <c r="E8143" s="91" t="str">
        <f t="shared" si="507"/>
        <v/>
      </c>
      <c r="F8143" s="295"/>
      <c r="G8143" s="88" t="str">
        <f t="shared" si="505"/>
        <v/>
      </c>
      <c r="H8143" s="88" t="str">
        <f t="shared" si="506"/>
        <v/>
      </c>
    </row>
    <row r="8144" spans="2:8" ht="11.25" customHeight="1" x14ac:dyDescent="0.2">
      <c r="B8144" s="147"/>
      <c r="C8144" s="68"/>
      <c r="D8144" s="293" t="str">
        <f t="shared" si="504"/>
        <v/>
      </c>
      <c r="E8144" s="91" t="str">
        <f t="shared" si="507"/>
        <v/>
      </c>
      <c r="F8144" s="295"/>
      <c r="G8144" s="88" t="str">
        <f t="shared" si="505"/>
        <v/>
      </c>
      <c r="H8144" s="88" t="str">
        <f t="shared" si="506"/>
        <v/>
      </c>
    </row>
    <row r="8145" spans="2:8" ht="11.25" customHeight="1" x14ac:dyDescent="0.2">
      <c r="B8145" s="147"/>
      <c r="C8145" s="68"/>
      <c r="D8145" s="293" t="str">
        <f t="shared" si="504"/>
        <v/>
      </c>
      <c r="E8145" s="91" t="str">
        <f t="shared" si="507"/>
        <v/>
      </c>
      <c r="F8145" s="295"/>
      <c r="G8145" s="88" t="str">
        <f t="shared" si="505"/>
        <v/>
      </c>
      <c r="H8145" s="88" t="str">
        <f t="shared" si="506"/>
        <v/>
      </c>
    </row>
    <row r="8146" spans="2:8" ht="11.25" customHeight="1" x14ac:dyDescent="0.2">
      <c r="B8146" s="147"/>
      <c r="C8146" s="68"/>
      <c r="D8146" s="293" t="str">
        <f t="shared" si="504"/>
        <v/>
      </c>
      <c r="E8146" s="91" t="str">
        <f t="shared" si="507"/>
        <v/>
      </c>
      <c r="F8146" s="295"/>
      <c r="G8146" s="88" t="str">
        <f t="shared" si="505"/>
        <v/>
      </c>
      <c r="H8146" s="88" t="str">
        <f t="shared" si="506"/>
        <v/>
      </c>
    </row>
    <row r="8147" spans="2:8" ht="11.25" customHeight="1" x14ac:dyDescent="0.2">
      <c r="B8147" s="147"/>
      <c r="C8147" s="68"/>
      <c r="D8147" s="293" t="str">
        <f t="shared" si="504"/>
        <v/>
      </c>
      <c r="E8147" s="91" t="str">
        <f t="shared" si="507"/>
        <v/>
      </c>
      <c r="F8147" s="295"/>
      <c r="G8147" s="88" t="str">
        <f t="shared" si="505"/>
        <v/>
      </c>
      <c r="H8147" s="88" t="str">
        <f t="shared" si="506"/>
        <v/>
      </c>
    </row>
    <row r="8148" spans="2:8" ht="11.25" customHeight="1" x14ac:dyDescent="0.2">
      <c r="B8148" s="147"/>
      <c r="C8148" s="68"/>
      <c r="D8148" s="293" t="str">
        <f t="shared" si="504"/>
        <v/>
      </c>
      <c r="E8148" s="91" t="str">
        <f t="shared" si="507"/>
        <v/>
      </c>
      <c r="F8148" s="295"/>
      <c r="G8148" s="88" t="str">
        <f t="shared" si="505"/>
        <v/>
      </c>
      <c r="H8148" s="88" t="str">
        <f t="shared" si="506"/>
        <v/>
      </c>
    </row>
    <row r="8149" spans="2:8" ht="11.25" customHeight="1" x14ac:dyDescent="0.2">
      <c r="B8149" s="147"/>
      <c r="C8149" s="68"/>
      <c r="D8149" s="293" t="str">
        <f t="shared" si="504"/>
        <v/>
      </c>
      <c r="E8149" s="91" t="str">
        <f t="shared" si="507"/>
        <v/>
      </c>
      <c r="F8149" s="295"/>
      <c r="G8149" s="88" t="str">
        <f t="shared" si="505"/>
        <v/>
      </c>
      <c r="H8149" s="88" t="str">
        <f t="shared" si="506"/>
        <v/>
      </c>
    </row>
    <row r="8150" spans="2:8" ht="11.25" customHeight="1" x14ac:dyDescent="0.2">
      <c r="B8150" s="147"/>
      <c r="C8150" s="68"/>
      <c r="D8150" s="293" t="str">
        <f t="shared" si="504"/>
        <v/>
      </c>
      <c r="E8150" s="91" t="str">
        <f t="shared" si="507"/>
        <v/>
      </c>
      <c r="F8150" s="295"/>
      <c r="G8150" s="88" t="str">
        <f t="shared" si="505"/>
        <v/>
      </c>
      <c r="H8150" s="88" t="str">
        <f t="shared" si="506"/>
        <v/>
      </c>
    </row>
    <row r="8151" spans="2:8" ht="11.25" customHeight="1" x14ac:dyDescent="0.2">
      <c r="B8151" s="147"/>
      <c r="C8151" s="68"/>
      <c r="D8151" s="293" t="str">
        <f t="shared" si="504"/>
        <v/>
      </c>
      <c r="E8151" s="91" t="str">
        <f t="shared" si="507"/>
        <v/>
      </c>
      <c r="F8151" s="295"/>
      <c r="G8151" s="88" t="str">
        <f t="shared" si="505"/>
        <v/>
      </c>
      <c r="H8151" s="88" t="str">
        <f t="shared" si="506"/>
        <v/>
      </c>
    </row>
    <row r="8152" spans="2:8" ht="11.25" customHeight="1" x14ac:dyDescent="0.2">
      <c r="B8152" s="147"/>
      <c r="C8152" s="68"/>
      <c r="D8152" s="293" t="str">
        <f t="shared" ref="D8152:D8215" si="508">IF($B8152="","","SP_LASTSALEPRICE")</f>
        <v/>
      </c>
      <c r="E8152" s="91" t="str">
        <f t="shared" si="507"/>
        <v/>
      </c>
      <c r="F8152" s="295"/>
      <c r="G8152" s="88" t="str">
        <f t="shared" ref="G8152:G8215" si="509">IF(OR($C8152="",$C8153=""),"",IFERROR((C8152/C8153-1)*100,0))</f>
        <v/>
      </c>
      <c r="H8152" s="88" t="str">
        <f t="shared" ref="H8152:H8215" si="510">IF(OR($F8152="",$F8153=""),"",IFERROR((F8152/F8153-1)*100,0))</f>
        <v/>
      </c>
    </row>
    <row r="8153" spans="2:8" ht="11.25" customHeight="1" x14ac:dyDescent="0.2">
      <c r="B8153" s="147"/>
      <c r="C8153" s="68"/>
      <c r="D8153" s="293" t="str">
        <f t="shared" si="508"/>
        <v/>
      </c>
      <c r="E8153" s="91" t="str">
        <f t="shared" ref="E8153:E8216" si="511">IF($B8153="","",IF(WEEKDAY($B8153,11)=6,$B8153-1,IF(WEEKDAY($B8153,11)=7,$B8153-2,$B8153)))</f>
        <v/>
      </c>
      <c r="F8153" s="295"/>
      <c r="G8153" s="88" t="str">
        <f t="shared" si="509"/>
        <v/>
      </c>
      <c r="H8153" s="88" t="str">
        <f t="shared" si="510"/>
        <v/>
      </c>
    </row>
    <row r="8154" spans="2:8" ht="11.25" customHeight="1" x14ac:dyDescent="0.2">
      <c r="B8154" s="147"/>
      <c r="C8154" s="68"/>
      <c r="D8154" s="293" t="str">
        <f t="shared" si="508"/>
        <v/>
      </c>
      <c r="E8154" s="91" t="str">
        <f t="shared" si="511"/>
        <v/>
      </c>
      <c r="F8154" s="295"/>
      <c r="G8154" s="88" t="str">
        <f t="shared" si="509"/>
        <v/>
      </c>
      <c r="H8154" s="88" t="str">
        <f t="shared" si="510"/>
        <v/>
      </c>
    </row>
    <row r="8155" spans="2:8" ht="11.25" customHeight="1" x14ac:dyDescent="0.2">
      <c r="B8155" s="147"/>
      <c r="C8155" s="68"/>
      <c r="D8155" s="293" t="str">
        <f t="shared" si="508"/>
        <v/>
      </c>
      <c r="E8155" s="91" t="str">
        <f t="shared" si="511"/>
        <v/>
      </c>
      <c r="F8155" s="295"/>
      <c r="G8155" s="88" t="str">
        <f t="shared" si="509"/>
        <v/>
      </c>
      <c r="H8155" s="88" t="str">
        <f t="shared" si="510"/>
        <v/>
      </c>
    </row>
    <row r="8156" spans="2:8" ht="11.25" customHeight="1" x14ac:dyDescent="0.2">
      <c r="B8156" s="147"/>
      <c r="C8156" s="68"/>
      <c r="D8156" s="293" t="str">
        <f t="shared" si="508"/>
        <v/>
      </c>
      <c r="E8156" s="91" t="str">
        <f t="shared" si="511"/>
        <v/>
      </c>
      <c r="F8156" s="295"/>
      <c r="G8156" s="88" t="str">
        <f t="shared" si="509"/>
        <v/>
      </c>
      <c r="H8156" s="88" t="str">
        <f t="shared" si="510"/>
        <v/>
      </c>
    </row>
    <row r="8157" spans="2:8" ht="11.25" customHeight="1" x14ac:dyDescent="0.2">
      <c r="B8157" s="147"/>
      <c r="C8157" s="68"/>
      <c r="D8157" s="293" t="str">
        <f t="shared" si="508"/>
        <v/>
      </c>
      <c r="E8157" s="91" t="str">
        <f t="shared" si="511"/>
        <v/>
      </c>
      <c r="F8157" s="295"/>
      <c r="G8157" s="88" t="str">
        <f t="shared" si="509"/>
        <v/>
      </c>
      <c r="H8157" s="88" t="str">
        <f t="shared" si="510"/>
        <v/>
      </c>
    </row>
    <row r="8158" spans="2:8" ht="11.25" customHeight="1" x14ac:dyDescent="0.2">
      <c r="B8158" s="147"/>
      <c r="C8158" s="68"/>
      <c r="D8158" s="293" t="str">
        <f t="shared" si="508"/>
        <v/>
      </c>
      <c r="E8158" s="91" t="str">
        <f t="shared" si="511"/>
        <v/>
      </c>
      <c r="F8158" s="295"/>
      <c r="G8158" s="88" t="str">
        <f t="shared" si="509"/>
        <v/>
      </c>
      <c r="H8158" s="88" t="str">
        <f t="shared" si="510"/>
        <v/>
      </c>
    </row>
    <row r="8159" spans="2:8" ht="11.25" customHeight="1" x14ac:dyDescent="0.2">
      <c r="B8159" s="147"/>
      <c r="C8159" s="68"/>
      <c r="D8159" s="293" t="str">
        <f t="shared" si="508"/>
        <v/>
      </c>
      <c r="E8159" s="91" t="str">
        <f t="shared" si="511"/>
        <v/>
      </c>
      <c r="F8159" s="295"/>
      <c r="G8159" s="88" t="str">
        <f t="shared" si="509"/>
        <v/>
      </c>
      <c r="H8159" s="88" t="str">
        <f t="shared" si="510"/>
        <v/>
      </c>
    </row>
    <row r="8160" spans="2:8" ht="11.25" customHeight="1" x14ac:dyDescent="0.2">
      <c r="B8160" s="147"/>
      <c r="C8160" s="68"/>
      <c r="D8160" s="293" t="str">
        <f t="shared" si="508"/>
        <v/>
      </c>
      <c r="E8160" s="91" t="str">
        <f t="shared" si="511"/>
        <v/>
      </c>
      <c r="F8160" s="295"/>
      <c r="G8160" s="88" t="str">
        <f t="shared" si="509"/>
        <v/>
      </c>
      <c r="H8160" s="88" t="str">
        <f t="shared" si="510"/>
        <v/>
      </c>
    </row>
    <row r="8161" spans="2:8" ht="11.25" customHeight="1" x14ac:dyDescent="0.2">
      <c r="B8161" s="147"/>
      <c r="C8161" s="68"/>
      <c r="D8161" s="293" t="str">
        <f t="shared" si="508"/>
        <v/>
      </c>
      <c r="E8161" s="91" t="str">
        <f t="shared" si="511"/>
        <v/>
      </c>
      <c r="F8161" s="295"/>
      <c r="G8161" s="88" t="str">
        <f t="shared" si="509"/>
        <v/>
      </c>
      <c r="H8161" s="88" t="str">
        <f t="shared" si="510"/>
        <v/>
      </c>
    </row>
    <row r="8162" spans="2:8" ht="11.25" customHeight="1" x14ac:dyDescent="0.2">
      <c r="B8162" s="147"/>
      <c r="C8162" s="68"/>
      <c r="D8162" s="293" t="str">
        <f t="shared" si="508"/>
        <v/>
      </c>
      <c r="E8162" s="91" t="str">
        <f t="shared" si="511"/>
        <v/>
      </c>
      <c r="F8162" s="295"/>
      <c r="G8162" s="88" t="str">
        <f t="shared" si="509"/>
        <v/>
      </c>
      <c r="H8162" s="88" t="str">
        <f t="shared" si="510"/>
        <v/>
      </c>
    </row>
    <row r="8163" spans="2:8" ht="11.25" customHeight="1" x14ac:dyDescent="0.2">
      <c r="B8163" s="147"/>
      <c r="C8163" s="68"/>
      <c r="D8163" s="293" t="str">
        <f t="shared" si="508"/>
        <v/>
      </c>
      <c r="E8163" s="91" t="str">
        <f t="shared" si="511"/>
        <v/>
      </c>
      <c r="F8163" s="295"/>
      <c r="G8163" s="88" t="str">
        <f t="shared" si="509"/>
        <v/>
      </c>
      <c r="H8163" s="88" t="str">
        <f t="shared" si="510"/>
        <v/>
      </c>
    </row>
    <row r="8164" spans="2:8" ht="11.25" customHeight="1" x14ac:dyDescent="0.2">
      <c r="B8164" s="147"/>
      <c r="C8164" s="68"/>
      <c r="D8164" s="293" t="str">
        <f t="shared" si="508"/>
        <v/>
      </c>
      <c r="E8164" s="91" t="str">
        <f t="shared" si="511"/>
        <v/>
      </c>
      <c r="F8164" s="295"/>
      <c r="G8164" s="88" t="str">
        <f t="shared" si="509"/>
        <v/>
      </c>
      <c r="H8164" s="88" t="str">
        <f t="shared" si="510"/>
        <v/>
      </c>
    </row>
    <row r="8165" spans="2:8" ht="11.25" customHeight="1" x14ac:dyDescent="0.2">
      <c r="B8165" s="147"/>
      <c r="C8165" s="68"/>
      <c r="D8165" s="293" t="str">
        <f t="shared" si="508"/>
        <v/>
      </c>
      <c r="E8165" s="91" t="str">
        <f t="shared" si="511"/>
        <v/>
      </c>
      <c r="F8165" s="295"/>
      <c r="G8165" s="88" t="str">
        <f t="shared" si="509"/>
        <v/>
      </c>
      <c r="H8165" s="88" t="str">
        <f t="shared" si="510"/>
        <v/>
      </c>
    </row>
    <row r="8166" spans="2:8" ht="11.25" customHeight="1" x14ac:dyDescent="0.2">
      <c r="B8166" s="147"/>
      <c r="C8166" s="68"/>
      <c r="D8166" s="293" t="str">
        <f t="shared" si="508"/>
        <v/>
      </c>
      <c r="E8166" s="91" t="str">
        <f t="shared" si="511"/>
        <v/>
      </c>
      <c r="F8166" s="295"/>
      <c r="G8166" s="88" t="str">
        <f t="shared" si="509"/>
        <v/>
      </c>
      <c r="H8166" s="88" t="str">
        <f t="shared" si="510"/>
        <v/>
      </c>
    </row>
    <row r="8167" spans="2:8" ht="11.25" customHeight="1" x14ac:dyDescent="0.2">
      <c r="B8167" s="147"/>
      <c r="C8167" s="68"/>
      <c r="D8167" s="293" t="str">
        <f t="shared" si="508"/>
        <v/>
      </c>
      <c r="E8167" s="91" t="str">
        <f t="shared" si="511"/>
        <v/>
      </c>
      <c r="F8167" s="295"/>
      <c r="G8167" s="88" t="str">
        <f t="shared" si="509"/>
        <v/>
      </c>
      <c r="H8167" s="88" t="str">
        <f t="shared" si="510"/>
        <v/>
      </c>
    </row>
    <row r="8168" spans="2:8" ht="11.25" customHeight="1" x14ac:dyDescent="0.2">
      <c r="B8168" s="147"/>
      <c r="C8168" s="68"/>
      <c r="D8168" s="293" t="str">
        <f t="shared" si="508"/>
        <v/>
      </c>
      <c r="E8168" s="91" t="str">
        <f t="shared" si="511"/>
        <v/>
      </c>
      <c r="F8168" s="295"/>
      <c r="G8168" s="88" t="str">
        <f t="shared" si="509"/>
        <v/>
      </c>
      <c r="H8168" s="88" t="str">
        <f t="shared" si="510"/>
        <v/>
      </c>
    </row>
    <row r="8169" spans="2:8" ht="11.25" customHeight="1" x14ac:dyDescent="0.2">
      <c r="B8169" s="147"/>
      <c r="C8169" s="68"/>
      <c r="D8169" s="293" t="str">
        <f t="shared" si="508"/>
        <v/>
      </c>
      <c r="E8169" s="91" t="str">
        <f t="shared" si="511"/>
        <v/>
      </c>
      <c r="F8169" s="295"/>
      <c r="G8169" s="88" t="str">
        <f t="shared" si="509"/>
        <v/>
      </c>
      <c r="H8169" s="88" t="str">
        <f t="shared" si="510"/>
        <v/>
      </c>
    </row>
    <row r="8170" spans="2:8" ht="11.25" customHeight="1" x14ac:dyDescent="0.2">
      <c r="B8170" s="147"/>
      <c r="C8170" s="68"/>
      <c r="D8170" s="293" t="str">
        <f t="shared" si="508"/>
        <v/>
      </c>
      <c r="E8170" s="91" t="str">
        <f t="shared" si="511"/>
        <v/>
      </c>
      <c r="F8170" s="295"/>
      <c r="G8170" s="88" t="str">
        <f t="shared" si="509"/>
        <v/>
      </c>
      <c r="H8170" s="88" t="str">
        <f t="shared" si="510"/>
        <v/>
      </c>
    </row>
    <row r="8171" spans="2:8" ht="11.25" customHeight="1" x14ac:dyDescent="0.2">
      <c r="B8171" s="147"/>
      <c r="C8171" s="68"/>
      <c r="D8171" s="293" t="str">
        <f t="shared" si="508"/>
        <v/>
      </c>
      <c r="E8171" s="91" t="str">
        <f t="shared" si="511"/>
        <v/>
      </c>
      <c r="F8171" s="295"/>
      <c r="G8171" s="88" t="str">
        <f t="shared" si="509"/>
        <v/>
      </c>
      <c r="H8171" s="88" t="str">
        <f t="shared" si="510"/>
        <v/>
      </c>
    </row>
    <row r="8172" spans="2:8" ht="11.25" customHeight="1" x14ac:dyDescent="0.2">
      <c r="B8172" s="147"/>
      <c r="C8172" s="68"/>
      <c r="D8172" s="293" t="str">
        <f t="shared" si="508"/>
        <v/>
      </c>
      <c r="E8172" s="91" t="str">
        <f t="shared" si="511"/>
        <v/>
      </c>
      <c r="F8172" s="295"/>
      <c r="G8172" s="88" t="str">
        <f t="shared" si="509"/>
        <v/>
      </c>
      <c r="H8172" s="88" t="str">
        <f t="shared" si="510"/>
        <v/>
      </c>
    </row>
    <row r="8173" spans="2:8" ht="11.25" customHeight="1" x14ac:dyDescent="0.2">
      <c r="B8173" s="147"/>
      <c r="C8173" s="68"/>
      <c r="D8173" s="293" t="str">
        <f t="shared" si="508"/>
        <v/>
      </c>
      <c r="E8173" s="91" t="str">
        <f t="shared" si="511"/>
        <v/>
      </c>
      <c r="F8173" s="295"/>
      <c r="G8173" s="88" t="str">
        <f t="shared" si="509"/>
        <v/>
      </c>
      <c r="H8173" s="88" t="str">
        <f t="shared" si="510"/>
        <v/>
      </c>
    </row>
    <row r="8174" spans="2:8" ht="11.25" customHeight="1" x14ac:dyDescent="0.2">
      <c r="B8174" s="147"/>
      <c r="C8174" s="68"/>
      <c r="D8174" s="293" t="str">
        <f t="shared" si="508"/>
        <v/>
      </c>
      <c r="E8174" s="91" t="str">
        <f t="shared" si="511"/>
        <v/>
      </c>
      <c r="F8174" s="295"/>
      <c r="G8174" s="88" t="str">
        <f t="shared" si="509"/>
        <v/>
      </c>
      <c r="H8174" s="88" t="str">
        <f t="shared" si="510"/>
        <v/>
      </c>
    </row>
    <row r="8175" spans="2:8" ht="11.25" customHeight="1" x14ac:dyDescent="0.2">
      <c r="B8175" s="147"/>
      <c r="C8175" s="68"/>
      <c r="D8175" s="293" t="str">
        <f t="shared" si="508"/>
        <v/>
      </c>
      <c r="E8175" s="91" t="str">
        <f t="shared" si="511"/>
        <v/>
      </c>
      <c r="F8175" s="295"/>
      <c r="G8175" s="88" t="str">
        <f t="shared" si="509"/>
        <v/>
      </c>
      <c r="H8175" s="88" t="str">
        <f t="shared" si="510"/>
        <v/>
      </c>
    </row>
    <row r="8176" spans="2:8" ht="11.25" customHeight="1" x14ac:dyDescent="0.2">
      <c r="B8176" s="147"/>
      <c r="C8176" s="68"/>
      <c r="D8176" s="293" t="str">
        <f t="shared" si="508"/>
        <v/>
      </c>
      <c r="E8176" s="91" t="str">
        <f t="shared" si="511"/>
        <v/>
      </c>
      <c r="F8176" s="295"/>
      <c r="G8176" s="88" t="str">
        <f t="shared" si="509"/>
        <v/>
      </c>
      <c r="H8176" s="88" t="str">
        <f t="shared" si="510"/>
        <v/>
      </c>
    </row>
    <row r="8177" spans="2:8" ht="11.25" customHeight="1" x14ac:dyDescent="0.2">
      <c r="B8177" s="147"/>
      <c r="C8177" s="68"/>
      <c r="D8177" s="293" t="str">
        <f t="shared" si="508"/>
        <v/>
      </c>
      <c r="E8177" s="91" t="str">
        <f t="shared" si="511"/>
        <v/>
      </c>
      <c r="F8177" s="295"/>
      <c r="G8177" s="88" t="str">
        <f t="shared" si="509"/>
        <v/>
      </c>
      <c r="H8177" s="88" t="str">
        <f t="shared" si="510"/>
        <v/>
      </c>
    </row>
    <row r="8178" spans="2:8" ht="11.25" customHeight="1" x14ac:dyDescent="0.2">
      <c r="B8178" s="147"/>
      <c r="C8178" s="68"/>
      <c r="D8178" s="293" t="str">
        <f t="shared" si="508"/>
        <v/>
      </c>
      <c r="E8178" s="91" t="str">
        <f t="shared" si="511"/>
        <v/>
      </c>
      <c r="F8178" s="295"/>
      <c r="G8178" s="88" t="str">
        <f t="shared" si="509"/>
        <v/>
      </c>
      <c r="H8178" s="88" t="str">
        <f t="shared" si="510"/>
        <v/>
      </c>
    </row>
    <row r="8179" spans="2:8" ht="11.25" customHeight="1" x14ac:dyDescent="0.2">
      <c r="B8179" s="147"/>
      <c r="C8179" s="68"/>
      <c r="D8179" s="293" t="str">
        <f t="shared" si="508"/>
        <v/>
      </c>
      <c r="E8179" s="91" t="str">
        <f t="shared" si="511"/>
        <v/>
      </c>
      <c r="F8179" s="295"/>
      <c r="G8179" s="88" t="str">
        <f t="shared" si="509"/>
        <v/>
      </c>
      <c r="H8179" s="88" t="str">
        <f t="shared" si="510"/>
        <v/>
      </c>
    </row>
    <row r="8180" spans="2:8" ht="11.25" customHeight="1" x14ac:dyDescent="0.2">
      <c r="B8180" s="147"/>
      <c r="C8180" s="68"/>
      <c r="D8180" s="293" t="str">
        <f t="shared" si="508"/>
        <v/>
      </c>
      <c r="E8180" s="91" t="str">
        <f t="shared" si="511"/>
        <v/>
      </c>
      <c r="F8180" s="295"/>
      <c r="G8180" s="88" t="str">
        <f t="shared" si="509"/>
        <v/>
      </c>
      <c r="H8180" s="88" t="str">
        <f t="shared" si="510"/>
        <v/>
      </c>
    </row>
    <row r="8181" spans="2:8" ht="11.25" customHeight="1" x14ac:dyDescent="0.2">
      <c r="B8181" s="147"/>
      <c r="C8181" s="68"/>
      <c r="D8181" s="293" t="str">
        <f t="shared" si="508"/>
        <v/>
      </c>
      <c r="E8181" s="91" t="str">
        <f t="shared" si="511"/>
        <v/>
      </c>
      <c r="F8181" s="295"/>
      <c r="G8181" s="88" t="str">
        <f t="shared" si="509"/>
        <v/>
      </c>
      <c r="H8181" s="88" t="str">
        <f t="shared" si="510"/>
        <v/>
      </c>
    </row>
    <row r="8182" spans="2:8" ht="11.25" customHeight="1" x14ac:dyDescent="0.2">
      <c r="B8182" s="147"/>
      <c r="C8182" s="68"/>
      <c r="D8182" s="293" t="str">
        <f t="shared" si="508"/>
        <v/>
      </c>
      <c r="E8182" s="91" t="str">
        <f t="shared" si="511"/>
        <v/>
      </c>
      <c r="F8182" s="295"/>
      <c r="G8182" s="88" t="str">
        <f t="shared" si="509"/>
        <v/>
      </c>
      <c r="H8182" s="88" t="str">
        <f t="shared" si="510"/>
        <v/>
      </c>
    </row>
    <row r="8183" spans="2:8" ht="11.25" customHeight="1" x14ac:dyDescent="0.2">
      <c r="B8183" s="147"/>
      <c r="C8183" s="68"/>
      <c r="D8183" s="293" t="str">
        <f t="shared" si="508"/>
        <v/>
      </c>
      <c r="E8183" s="91" t="str">
        <f t="shared" si="511"/>
        <v/>
      </c>
      <c r="F8183" s="295"/>
      <c r="G8183" s="88" t="str">
        <f t="shared" si="509"/>
        <v/>
      </c>
      <c r="H8183" s="88" t="str">
        <f t="shared" si="510"/>
        <v/>
      </c>
    </row>
    <row r="8184" spans="2:8" ht="11.25" customHeight="1" x14ac:dyDescent="0.2">
      <c r="B8184" s="147"/>
      <c r="C8184" s="68"/>
      <c r="D8184" s="293" t="str">
        <f t="shared" si="508"/>
        <v/>
      </c>
      <c r="E8184" s="91" t="str">
        <f t="shared" si="511"/>
        <v/>
      </c>
      <c r="F8184" s="295"/>
      <c r="G8184" s="88" t="str">
        <f t="shared" si="509"/>
        <v/>
      </c>
      <c r="H8184" s="88" t="str">
        <f t="shared" si="510"/>
        <v/>
      </c>
    </row>
    <row r="8185" spans="2:8" ht="11.25" customHeight="1" x14ac:dyDescent="0.2">
      <c r="B8185" s="147"/>
      <c r="C8185" s="68"/>
      <c r="D8185" s="293" t="str">
        <f t="shared" si="508"/>
        <v/>
      </c>
      <c r="E8185" s="91" t="str">
        <f t="shared" si="511"/>
        <v/>
      </c>
      <c r="F8185" s="295"/>
      <c r="G8185" s="88" t="str">
        <f t="shared" si="509"/>
        <v/>
      </c>
      <c r="H8185" s="88" t="str">
        <f t="shared" si="510"/>
        <v/>
      </c>
    </row>
    <row r="8186" spans="2:8" ht="11.25" customHeight="1" x14ac:dyDescent="0.2">
      <c r="B8186" s="147"/>
      <c r="C8186" s="68"/>
      <c r="D8186" s="293" t="str">
        <f t="shared" si="508"/>
        <v/>
      </c>
      <c r="E8186" s="91" t="str">
        <f t="shared" si="511"/>
        <v/>
      </c>
      <c r="F8186" s="295"/>
      <c r="G8186" s="88" t="str">
        <f t="shared" si="509"/>
        <v/>
      </c>
      <c r="H8186" s="88" t="str">
        <f t="shared" si="510"/>
        <v/>
      </c>
    </row>
    <row r="8187" spans="2:8" ht="11.25" customHeight="1" x14ac:dyDescent="0.2">
      <c r="B8187" s="147"/>
      <c r="C8187" s="68"/>
      <c r="D8187" s="293" t="str">
        <f t="shared" si="508"/>
        <v/>
      </c>
      <c r="E8187" s="91" t="str">
        <f t="shared" si="511"/>
        <v/>
      </c>
      <c r="F8187" s="295"/>
      <c r="G8187" s="88" t="str">
        <f t="shared" si="509"/>
        <v/>
      </c>
      <c r="H8187" s="88" t="str">
        <f t="shared" si="510"/>
        <v/>
      </c>
    </row>
    <row r="8188" spans="2:8" ht="11.25" customHeight="1" x14ac:dyDescent="0.2">
      <c r="B8188" s="147"/>
      <c r="C8188" s="68"/>
      <c r="D8188" s="293" t="str">
        <f t="shared" si="508"/>
        <v/>
      </c>
      <c r="E8188" s="91" t="str">
        <f t="shared" si="511"/>
        <v/>
      </c>
      <c r="F8188" s="295"/>
      <c r="G8188" s="88" t="str">
        <f t="shared" si="509"/>
        <v/>
      </c>
      <c r="H8188" s="88" t="str">
        <f t="shared" si="510"/>
        <v/>
      </c>
    </row>
    <row r="8189" spans="2:8" ht="11.25" customHeight="1" x14ac:dyDescent="0.2">
      <c r="B8189" s="147"/>
      <c r="C8189" s="68"/>
      <c r="D8189" s="293" t="str">
        <f t="shared" si="508"/>
        <v/>
      </c>
      <c r="E8189" s="91" t="str">
        <f t="shared" si="511"/>
        <v/>
      </c>
      <c r="F8189" s="295"/>
      <c r="G8189" s="88" t="str">
        <f t="shared" si="509"/>
        <v/>
      </c>
      <c r="H8189" s="88" t="str">
        <f t="shared" si="510"/>
        <v/>
      </c>
    </row>
    <row r="8190" spans="2:8" ht="11.25" customHeight="1" x14ac:dyDescent="0.2">
      <c r="B8190" s="147"/>
      <c r="C8190" s="68"/>
      <c r="D8190" s="293" t="str">
        <f t="shared" si="508"/>
        <v/>
      </c>
      <c r="E8190" s="91" t="str">
        <f t="shared" si="511"/>
        <v/>
      </c>
      <c r="F8190" s="295"/>
      <c r="G8190" s="88" t="str">
        <f t="shared" si="509"/>
        <v/>
      </c>
      <c r="H8190" s="88" t="str">
        <f t="shared" si="510"/>
        <v/>
      </c>
    </row>
    <row r="8191" spans="2:8" ht="11.25" customHeight="1" x14ac:dyDescent="0.2">
      <c r="B8191" s="147"/>
      <c r="C8191" s="68"/>
      <c r="D8191" s="293" t="str">
        <f t="shared" si="508"/>
        <v/>
      </c>
      <c r="E8191" s="91" t="str">
        <f t="shared" si="511"/>
        <v/>
      </c>
      <c r="F8191" s="295"/>
      <c r="G8191" s="88" t="str">
        <f t="shared" si="509"/>
        <v/>
      </c>
      <c r="H8191" s="88" t="str">
        <f t="shared" si="510"/>
        <v/>
      </c>
    </row>
    <row r="8192" spans="2:8" ht="11.25" customHeight="1" x14ac:dyDescent="0.2">
      <c r="B8192" s="147"/>
      <c r="C8192" s="68"/>
      <c r="D8192" s="293" t="str">
        <f t="shared" si="508"/>
        <v/>
      </c>
      <c r="E8192" s="91" t="str">
        <f t="shared" si="511"/>
        <v/>
      </c>
      <c r="F8192" s="295"/>
      <c r="G8192" s="88" t="str">
        <f t="shared" si="509"/>
        <v/>
      </c>
      <c r="H8192" s="88" t="str">
        <f t="shared" si="510"/>
        <v/>
      </c>
    </row>
    <row r="8193" spans="2:8" ht="11.25" customHeight="1" x14ac:dyDescent="0.2">
      <c r="B8193" s="147"/>
      <c r="C8193" s="68"/>
      <c r="D8193" s="293" t="str">
        <f t="shared" si="508"/>
        <v/>
      </c>
      <c r="E8193" s="91" t="str">
        <f t="shared" si="511"/>
        <v/>
      </c>
      <c r="F8193" s="295"/>
      <c r="G8193" s="88" t="str">
        <f t="shared" si="509"/>
        <v/>
      </c>
      <c r="H8193" s="88" t="str">
        <f t="shared" si="510"/>
        <v/>
      </c>
    </row>
    <row r="8194" spans="2:8" ht="11.25" customHeight="1" x14ac:dyDescent="0.2">
      <c r="B8194" s="147"/>
      <c r="C8194" s="68"/>
      <c r="D8194" s="293" t="str">
        <f t="shared" si="508"/>
        <v/>
      </c>
      <c r="E8194" s="91" t="str">
        <f t="shared" si="511"/>
        <v/>
      </c>
      <c r="F8194" s="295"/>
      <c r="G8194" s="88" t="str">
        <f t="shared" si="509"/>
        <v/>
      </c>
      <c r="H8194" s="88" t="str">
        <f t="shared" si="510"/>
        <v/>
      </c>
    </row>
    <row r="8195" spans="2:8" ht="11.25" customHeight="1" x14ac:dyDescent="0.2">
      <c r="B8195" s="147"/>
      <c r="C8195" s="68"/>
      <c r="D8195" s="293" t="str">
        <f t="shared" si="508"/>
        <v/>
      </c>
      <c r="E8195" s="91" t="str">
        <f t="shared" si="511"/>
        <v/>
      </c>
      <c r="F8195" s="295"/>
      <c r="G8195" s="88" t="str">
        <f t="shared" si="509"/>
        <v/>
      </c>
      <c r="H8195" s="88" t="str">
        <f t="shared" si="510"/>
        <v/>
      </c>
    </row>
    <row r="8196" spans="2:8" ht="11.25" customHeight="1" x14ac:dyDescent="0.2">
      <c r="B8196" s="147"/>
      <c r="C8196" s="68"/>
      <c r="D8196" s="293" t="str">
        <f t="shared" si="508"/>
        <v/>
      </c>
      <c r="E8196" s="91" t="str">
        <f t="shared" si="511"/>
        <v/>
      </c>
      <c r="F8196" s="295"/>
      <c r="G8196" s="88" t="str">
        <f t="shared" si="509"/>
        <v/>
      </c>
      <c r="H8196" s="88" t="str">
        <f t="shared" si="510"/>
        <v/>
      </c>
    </row>
    <row r="8197" spans="2:8" ht="11.25" customHeight="1" x14ac:dyDescent="0.2">
      <c r="B8197" s="147"/>
      <c r="C8197" s="68"/>
      <c r="D8197" s="293" t="str">
        <f t="shared" si="508"/>
        <v/>
      </c>
      <c r="E8197" s="91" t="str">
        <f t="shared" si="511"/>
        <v/>
      </c>
      <c r="F8197" s="295"/>
      <c r="G8197" s="88" t="str">
        <f t="shared" si="509"/>
        <v/>
      </c>
      <c r="H8197" s="88" t="str">
        <f t="shared" si="510"/>
        <v/>
      </c>
    </row>
    <row r="8198" spans="2:8" ht="11.25" customHeight="1" x14ac:dyDescent="0.2">
      <c r="B8198" s="147"/>
      <c r="C8198" s="68"/>
      <c r="D8198" s="293" t="str">
        <f t="shared" si="508"/>
        <v/>
      </c>
      <c r="E8198" s="91" t="str">
        <f t="shared" si="511"/>
        <v/>
      </c>
      <c r="F8198" s="295"/>
      <c r="G8198" s="88" t="str">
        <f t="shared" si="509"/>
        <v/>
      </c>
      <c r="H8198" s="88" t="str">
        <f t="shared" si="510"/>
        <v/>
      </c>
    </row>
    <row r="8199" spans="2:8" ht="11.25" customHeight="1" x14ac:dyDescent="0.2">
      <c r="B8199" s="147"/>
      <c r="C8199" s="68"/>
      <c r="D8199" s="293" t="str">
        <f t="shared" si="508"/>
        <v/>
      </c>
      <c r="E8199" s="91" t="str">
        <f t="shared" si="511"/>
        <v/>
      </c>
      <c r="F8199" s="295"/>
      <c r="G8199" s="88" t="str">
        <f t="shared" si="509"/>
        <v/>
      </c>
      <c r="H8199" s="88" t="str">
        <f t="shared" si="510"/>
        <v/>
      </c>
    </row>
    <row r="8200" spans="2:8" ht="11.25" customHeight="1" x14ac:dyDescent="0.2">
      <c r="B8200" s="147"/>
      <c r="C8200" s="68"/>
      <c r="D8200" s="293" t="str">
        <f t="shared" si="508"/>
        <v/>
      </c>
      <c r="E8200" s="91" t="str">
        <f t="shared" si="511"/>
        <v/>
      </c>
      <c r="F8200" s="295"/>
      <c r="G8200" s="88" t="str">
        <f t="shared" si="509"/>
        <v/>
      </c>
      <c r="H8200" s="88" t="str">
        <f t="shared" si="510"/>
        <v/>
      </c>
    </row>
    <row r="8201" spans="2:8" ht="11.25" customHeight="1" x14ac:dyDescent="0.2">
      <c r="B8201" s="147"/>
      <c r="C8201" s="68"/>
      <c r="D8201" s="293" t="str">
        <f t="shared" si="508"/>
        <v/>
      </c>
      <c r="E8201" s="91" t="str">
        <f t="shared" si="511"/>
        <v/>
      </c>
      <c r="F8201" s="295"/>
      <c r="G8201" s="88" t="str">
        <f t="shared" si="509"/>
        <v/>
      </c>
      <c r="H8201" s="88" t="str">
        <f t="shared" si="510"/>
        <v/>
      </c>
    </row>
    <row r="8202" spans="2:8" ht="11.25" customHeight="1" x14ac:dyDescent="0.2">
      <c r="B8202" s="147"/>
      <c r="C8202" s="68"/>
      <c r="D8202" s="293" t="str">
        <f t="shared" si="508"/>
        <v/>
      </c>
      <c r="E8202" s="91" t="str">
        <f t="shared" si="511"/>
        <v/>
      </c>
      <c r="F8202" s="295"/>
      <c r="G8202" s="88" t="str">
        <f t="shared" si="509"/>
        <v/>
      </c>
      <c r="H8202" s="88" t="str">
        <f t="shared" si="510"/>
        <v/>
      </c>
    </row>
    <row r="8203" spans="2:8" ht="11.25" customHeight="1" x14ac:dyDescent="0.2">
      <c r="B8203" s="147"/>
      <c r="C8203" s="68"/>
      <c r="D8203" s="293" t="str">
        <f t="shared" si="508"/>
        <v/>
      </c>
      <c r="E8203" s="91" t="str">
        <f t="shared" si="511"/>
        <v/>
      </c>
      <c r="F8203" s="295"/>
      <c r="G8203" s="88" t="str">
        <f t="shared" si="509"/>
        <v/>
      </c>
      <c r="H8203" s="88" t="str">
        <f t="shared" si="510"/>
        <v/>
      </c>
    </row>
    <row r="8204" spans="2:8" ht="11.25" customHeight="1" x14ac:dyDescent="0.2">
      <c r="B8204" s="147"/>
      <c r="C8204" s="68"/>
      <c r="D8204" s="293" t="str">
        <f t="shared" si="508"/>
        <v/>
      </c>
      <c r="E8204" s="91" t="str">
        <f t="shared" si="511"/>
        <v/>
      </c>
      <c r="F8204" s="295"/>
      <c r="G8204" s="88" t="str">
        <f t="shared" si="509"/>
        <v/>
      </c>
      <c r="H8204" s="88" t="str">
        <f t="shared" si="510"/>
        <v/>
      </c>
    </row>
    <row r="8205" spans="2:8" ht="11.25" customHeight="1" x14ac:dyDescent="0.2">
      <c r="B8205" s="147"/>
      <c r="C8205" s="68"/>
      <c r="D8205" s="293" t="str">
        <f t="shared" si="508"/>
        <v/>
      </c>
      <c r="E8205" s="91" t="str">
        <f t="shared" si="511"/>
        <v/>
      </c>
      <c r="F8205" s="295"/>
      <c r="G8205" s="88" t="str">
        <f t="shared" si="509"/>
        <v/>
      </c>
      <c r="H8205" s="88" t="str">
        <f t="shared" si="510"/>
        <v/>
      </c>
    </row>
    <row r="8206" spans="2:8" ht="11.25" customHeight="1" x14ac:dyDescent="0.2">
      <c r="B8206" s="147"/>
      <c r="C8206" s="68"/>
      <c r="D8206" s="293" t="str">
        <f t="shared" si="508"/>
        <v/>
      </c>
      <c r="E8206" s="91" t="str">
        <f t="shared" si="511"/>
        <v/>
      </c>
      <c r="F8206" s="295"/>
      <c r="G8206" s="88" t="str">
        <f t="shared" si="509"/>
        <v/>
      </c>
      <c r="H8206" s="88" t="str">
        <f t="shared" si="510"/>
        <v/>
      </c>
    </row>
    <row r="8207" spans="2:8" ht="11.25" customHeight="1" x14ac:dyDescent="0.2">
      <c r="B8207" s="147"/>
      <c r="C8207" s="68"/>
      <c r="D8207" s="293" t="str">
        <f t="shared" si="508"/>
        <v/>
      </c>
      <c r="E8207" s="91" t="str">
        <f t="shared" si="511"/>
        <v/>
      </c>
      <c r="F8207" s="295"/>
      <c r="G8207" s="88" t="str">
        <f t="shared" si="509"/>
        <v/>
      </c>
      <c r="H8207" s="88" t="str">
        <f t="shared" si="510"/>
        <v/>
      </c>
    </row>
    <row r="8208" spans="2:8" ht="11.25" customHeight="1" x14ac:dyDescent="0.2">
      <c r="B8208" s="147"/>
      <c r="C8208" s="68"/>
      <c r="D8208" s="293" t="str">
        <f t="shared" si="508"/>
        <v/>
      </c>
      <c r="E8208" s="91" t="str">
        <f t="shared" si="511"/>
        <v/>
      </c>
      <c r="F8208" s="295"/>
      <c r="G8208" s="88" t="str">
        <f t="shared" si="509"/>
        <v/>
      </c>
      <c r="H8208" s="88" t="str">
        <f t="shared" si="510"/>
        <v/>
      </c>
    </row>
    <row r="8209" spans="2:8" ht="11.25" customHeight="1" x14ac:dyDescent="0.2">
      <c r="B8209" s="147"/>
      <c r="C8209" s="68"/>
      <c r="D8209" s="293" t="str">
        <f t="shared" si="508"/>
        <v/>
      </c>
      <c r="E8209" s="91" t="str">
        <f t="shared" si="511"/>
        <v/>
      </c>
      <c r="F8209" s="295"/>
      <c r="G8209" s="88" t="str">
        <f t="shared" si="509"/>
        <v/>
      </c>
      <c r="H8209" s="88" t="str">
        <f t="shared" si="510"/>
        <v/>
      </c>
    </row>
    <row r="8210" spans="2:8" ht="11.25" customHeight="1" x14ac:dyDescent="0.2">
      <c r="B8210" s="147"/>
      <c r="C8210" s="68"/>
      <c r="D8210" s="293" t="str">
        <f t="shared" si="508"/>
        <v/>
      </c>
      <c r="E8210" s="91" t="str">
        <f t="shared" si="511"/>
        <v/>
      </c>
      <c r="F8210" s="295"/>
      <c r="G8210" s="88" t="str">
        <f t="shared" si="509"/>
        <v/>
      </c>
      <c r="H8210" s="88" t="str">
        <f t="shared" si="510"/>
        <v/>
      </c>
    </row>
    <row r="8211" spans="2:8" ht="11.25" customHeight="1" x14ac:dyDescent="0.2">
      <c r="B8211" s="147"/>
      <c r="C8211" s="68"/>
      <c r="D8211" s="293" t="str">
        <f t="shared" si="508"/>
        <v/>
      </c>
      <c r="E8211" s="91" t="str">
        <f t="shared" si="511"/>
        <v/>
      </c>
      <c r="F8211" s="295"/>
      <c r="G8211" s="88" t="str">
        <f t="shared" si="509"/>
        <v/>
      </c>
      <c r="H8211" s="88" t="str">
        <f t="shared" si="510"/>
        <v/>
      </c>
    </row>
    <row r="8212" spans="2:8" ht="11.25" customHeight="1" x14ac:dyDescent="0.2">
      <c r="B8212" s="147"/>
      <c r="C8212" s="68"/>
      <c r="D8212" s="293" t="str">
        <f t="shared" si="508"/>
        <v/>
      </c>
      <c r="E8212" s="91" t="str">
        <f t="shared" si="511"/>
        <v/>
      </c>
      <c r="F8212" s="295"/>
      <c r="G8212" s="88" t="str">
        <f t="shared" si="509"/>
        <v/>
      </c>
      <c r="H8212" s="88" t="str">
        <f t="shared" si="510"/>
        <v/>
      </c>
    </row>
    <row r="8213" spans="2:8" ht="11.25" customHeight="1" x14ac:dyDescent="0.2">
      <c r="B8213" s="147"/>
      <c r="C8213" s="68"/>
      <c r="D8213" s="293" t="str">
        <f t="shared" si="508"/>
        <v/>
      </c>
      <c r="E8213" s="91" t="str">
        <f t="shared" si="511"/>
        <v/>
      </c>
      <c r="F8213" s="295"/>
      <c r="G8213" s="88" t="str">
        <f t="shared" si="509"/>
        <v/>
      </c>
      <c r="H8213" s="88" t="str">
        <f t="shared" si="510"/>
        <v/>
      </c>
    </row>
    <row r="8214" spans="2:8" ht="11.25" customHeight="1" x14ac:dyDescent="0.2">
      <c r="B8214" s="147"/>
      <c r="C8214" s="68"/>
      <c r="D8214" s="293" t="str">
        <f t="shared" si="508"/>
        <v/>
      </c>
      <c r="E8214" s="91" t="str">
        <f t="shared" si="511"/>
        <v/>
      </c>
      <c r="F8214" s="295"/>
      <c r="G8214" s="88" t="str">
        <f t="shared" si="509"/>
        <v/>
      </c>
      <c r="H8214" s="88" t="str">
        <f t="shared" si="510"/>
        <v/>
      </c>
    </row>
    <row r="8215" spans="2:8" ht="11.25" customHeight="1" x14ac:dyDescent="0.2">
      <c r="B8215" s="147"/>
      <c r="C8215" s="68"/>
      <c r="D8215" s="293" t="str">
        <f t="shared" si="508"/>
        <v/>
      </c>
      <c r="E8215" s="91" t="str">
        <f t="shared" si="511"/>
        <v/>
      </c>
      <c r="F8215" s="295"/>
      <c r="G8215" s="88" t="str">
        <f t="shared" si="509"/>
        <v/>
      </c>
      <c r="H8215" s="88" t="str">
        <f t="shared" si="510"/>
        <v/>
      </c>
    </row>
    <row r="8216" spans="2:8" ht="11.25" customHeight="1" x14ac:dyDescent="0.2">
      <c r="B8216" s="147"/>
      <c r="C8216" s="68"/>
      <c r="D8216" s="293" t="str">
        <f t="shared" ref="D8216:D8279" si="512">IF($B8216="","","SP_LASTSALEPRICE")</f>
        <v/>
      </c>
      <c r="E8216" s="91" t="str">
        <f t="shared" si="511"/>
        <v/>
      </c>
      <c r="F8216" s="295"/>
      <c r="G8216" s="88" t="str">
        <f t="shared" ref="G8216:G8279" si="513">IF(OR($C8216="",$C8217=""),"",IFERROR((C8216/C8217-1)*100,0))</f>
        <v/>
      </c>
      <c r="H8216" s="88" t="str">
        <f t="shared" ref="H8216:H8279" si="514">IF(OR($F8216="",$F8217=""),"",IFERROR((F8216/F8217-1)*100,0))</f>
        <v/>
      </c>
    </row>
    <row r="8217" spans="2:8" ht="11.25" customHeight="1" x14ac:dyDescent="0.2">
      <c r="B8217" s="147"/>
      <c r="C8217" s="68"/>
      <c r="D8217" s="293" t="str">
        <f t="shared" si="512"/>
        <v/>
      </c>
      <c r="E8217" s="91" t="str">
        <f t="shared" ref="E8217:E8280" si="515">IF($B8217="","",IF(WEEKDAY($B8217,11)=6,$B8217-1,IF(WEEKDAY($B8217,11)=7,$B8217-2,$B8217)))</f>
        <v/>
      </c>
      <c r="F8217" s="295"/>
      <c r="G8217" s="88" t="str">
        <f t="shared" si="513"/>
        <v/>
      </c>
      <c r="H8217" s="88" t="str">
        <f t="shared" si="514"/>
        <v/>
      </c>
    </row>
    <row r="8218" spans="2:8" ht="11.25" customHeight="1" x14ac:dyDescent="0.2">
      <c r="B8218" s="147"/>
      <c r="C8218" s="68"/>
      <c r="D8218" s="293" t="str">
        <f t="shared" si="512"/>
        <v/>
      </c>
      <c r="E8218" s="91" t="str">
        <f t="shared" si="515"/>
        <v/>
      </c>
      <c r="F8218" s="295"/>
      <c r="G8218" s="88" t="str">
        <f t="shared" si="513"/>
        <v/>
      </c>
      <c r="H8218" s="88" t="str">
        <f t="shared" si="514"/>
        <v/>
      </c>
    </row>
    <row r="8219" spans="2:8" ht="11.25" customHeight="1" x14ac:dyDescent="0.2">
      <c r="B8219" s="147"/>
      <c r="C8219" s="68"/>
      <c r="D8219" s="293" t="str">
        <f t="shared" si="512"/>
        <v/>
      </c>
      <c r="E8219" s="91" t="str">
        <f t="shared" si="515"/>
        <v/>
      </c>
      <c r="F8219" s="295"/>
      <c r="G8219" s="88" t="str">
        <f t="shared" si="513"/>
        <v/>
      </c>
      <c r="H8219" s="88" t="str">
        <f t="shared" si="514"/>
        <v/>
      </c>
    </row>
    <row r="8220" spans="2:8" ht="11.25" customHeight="1" x14ac:dyDescent="0.2">
      <c r="B8220" s="147"/>
      <c r="C8220" s="68"/>
      <c r="D8220" s="293" t="str">
        <f t="shared" si="512"/>
        <v/>
      </c>
      <c r="E8220" s="91" t="str">
        <f t="shared" si="515"/>
        <v/>
      </c>
      <c r="F8220" s="295"/>
      <c r="G8220" s="88" t="str">
        <f t="shared" si="513"/>
        <v/>
      </c>
      <c r="H8220" s="88" t="str">
        <f t="shared" si="514"/>
        <v/>
      </c>
    </row>
    <row r="8221" spans="2:8" ht="11.25" customHeight="1" x14ac:dyDescent="0.2">
      <c r="B8221" s="147"/>
      <c r="C8221" s="68"/>
      <c r="D8221" s="293" t="str">
        <f t="shared" si="512"/>
        <v/>
      </c>
      <c r="E8221" s="91" t="str">
        <f t="shared" si="515"/>
        <v/>
      </c>
      <c r="F8221" s="295"/>
      <c r="G8221" s="88" t="str">
        <f t="shared" si="513"/>
        <v/>
      </c>
      <c r="H8221" s="88" t="str">
        <f t="shared" si="514"/>
        <v/>
      </c>
    </row>
    <row r="8222" spans="2:8" ht="11.25" customHeight="1" x14ac:dyDescent="0.2">
      <c r="B8222" s="147"/>
      <c r="C8222" s="68"/>
      <c r="D8222" s="293" t="str">
        <f t="shared" si="512"/>
        <v/>
      </c>
      <c r="E8222" s="91" t="str">
        <f t="shared" si="515"/>
        <v/>
      </c>
      <c r="F8222" s="295"/>
      <c r="G8222" s="88" t="str">
        <f t="shared" si="513"/>
        <v/>
      </c>
      <c r="H8222" s="88" t="str">
        <f t="shared" si="514"/>
        <v/>
      </c>
    </row>
    <row r="8223" spans="2:8" ht="11.25" customHeight="1" x14ac:dyDescent="0.2">
      <c r="B8223" s="147"/>
      <c r="C8223" s="68"/>
      <c r="D8223" s="293" t="str">
        <f t="shared" si="512"/>
        <v/>
      </c>
      <c r="E8223" s="91" t="str">
        <f t="shared" si="515"/>
        <v/>
      </c>
      <c r="F8223" s="295"/>
      <c r="G8223" s="88" t="str">
        <f t="shared" si="513"/>
        <v/>
      </c>
      <c r="H8223" s="88" t="str">
        <f t="shared" si="514"/>
        <v/>
      </c>
    </row>
    <row r="8224" spans="2:8" ht="11.25" customHeight="1" x14ac:dyDescent="0.2">
      <c r="B8224" s="147"/>
      <c r="C8224" s="68"/>
      <c r="D8224" s="293" t="str">
        <f t="shared" si="512"/>
        <v/>
      </c>
      <c r="E8224" s="91" t="str">
        <f t="shared" si="515"/>
        <v/>
      </c>
      <c r="F8224" s="295"/>
      <c r="G8224" s="88" t="str">
        <f t="shared" si="513"/>
        <v/>
      </c>
      <c r="H8224" s="88" t="str">
        <f t="shared" si="514"/>
        <v/>
      </c>
    </row>
    <row r="8225" spans="2:8" ht="11.25" customHeight="1" x14ac:dyDescent="0.2">
      <c r="B8225" s="147"/>
      <c r="C8225" s="68"/>
      <c r="D8225" s="293" t="str">
        <f t="shared" si="512"/>
        <v/>
      </c>
      <c r="E8225" s="91" t="str">
        <f t="shared" si="515"/>
        <v/>
      </c>
      <c r="F8225" s="295"/>
      <c r="G8225" s="88" t="str">
        <f t="shared" si="513"/>
        <v/>
      </c>
      <c r="H8225" s="88" t="str">
        <f t="shared" si="514"/>
        <v/>
      </c>
    </row>
    <row r="8226" spans="2:8" ht="11.25" customHeight="1" x14ac:dyDescent="0.2">
      <c r="B8226" s="147"/>
      <c r="C8226" s="68"/>
      <c r="D8226" s="293" t="str">
        <f t="shared" si="512"/>
        <v/>
      </c>
      <c r="E8226" s="91" t="str">
        <f t="shared" si="515"/>
        <v/>
      </c>
      <c r="F8226" s="295"/>
      <c r="G8226" s="88" t="str">
        <f t="shared" si="513"/>
        <v/>
      </c>
      <c r="H8226" s="88" t="str">
        <f t="shared" si="514"/>
        <v/>
      </c>
    </row>
    <row r="8227" spans="2:8" ht="11.25" customHeight="1" x14ac:dyDescent="0.2">
      <c r="B8227" s="147"/>
      <c r="C8227" s="68"/>
      <c r="D8227" s="293" t="str">
        <f t="shared" si="512"/>
        <v/>
      </c>
      <c r="E8227" s="91" t="str">
        <f t="shared" si="515"/>
        <v/>
      </c>
      <c r="F8227" s="295"/>
      <c r="G8227" s="88" t="str">
        <f t="shared" si="513"/>
        <v/>
      </c>
      <c r="H8227" s="88" t="str">
        <f t="shared" si="514"/>
        <v/>
      </c>
    </row>
    <row r="8228" spans="2:8" ht="11.25" customHeight="1" x14ac:dyDescent="0.2">
      <c r="B8228" s="147"/>
      <c r="C8228" s="68"/>
      <c r="D8228" s="293" t="str">
        <f t="shared" si="512"/>
        <v/>
      </c>
      <c r="E8228" s="91" t="str">
        <f t="shared" si="515"/>
        <v/>
      </c>
      <c r="F8228" s="295"/>
      <c r="G8228" s="88" t="str">
        <f t="shared" si="513"/>
        <v/>
      </c>
      <c r="H8228" s="88" t="str">
        <f t="shared" si="514"/>
        <v/>
      </c>
    </row>
    <row r="8229" spans="2:8" ht="11.25" customHeight="1" x14ac:dyDescent="0.2">
      <c r="B8229" s="147"/>
      <c r="C8229" s="68"/>
      <c r="D8229" s="293" t="str">
        <f t="shared" si="512"/>
        <v/>
      </c>
      <c r="E8229" s="91" t="str">
        <f t="shared" si="515"/>
        <v/>
      </c>
      <c r="F8229" s="295"/>
      <c r="G8229" s="88" t="str">
        <f t="shared" si="513"/>
        <v/>
      </c>
      <c r="H8229" s="88" t="str">
        <f t="shared" si="514"/>
        <v/>
      </c>
    </row>
    <row r="8230" spans="2:8" ht="11.25" customHeight="1" x14ac:dyDescent="0.2">
      <c r="B8230" s="147"/>
      <c r="C8230" s="68"/>
      <c r="D8230" s="293" t="str">
        <f t="shared" si="512"/>
        <v/>
      </c>
      <c r="E8230" s="91" t="str">
        <f t="shared" si="515"/>
        <v/>
      </c>
      <c r="F8230" s="295"/>
      <c r="G8230" s="88" t="str">
        <f t="shared" si="513"/>
        <v/>
      </c>
      <c r="H8230" s="88" t="str">
        <f t="shared" si="514"/>
        <v/>
      </c>
    </row>
    <row r="8231" spans="2:8" ht="11.25" customHeight="1" x14ac:dyDescent="0.2">
      <c r="B8231" s="147"/>
      <c r="C8231" s="68"/>
      <c r="D8231" s="293" t="str">
        <f t="shared" si="512"/>
        <v/>
      </c>
      <c r="E8231" s="91" t="str">
        <f t="shared" si="515"/>
        <v/>
      </c>
      <c r="F8231" s="295"/>
      <c r="G8231" s="88" t="str">
        <f t="shared" si="513"/>
        <v/>
      </c>
      <c r="H8231" s="88" t="str">
        <f t="shared" si="514"/>
        <v/>
      </c>
    </row>
    <row r="8232" spans="2:8" ht="11.25" customHeight="1" x14ac:dyDescent="0.2">
      <c r="B8232" s="147"/>
      <c r="C8232" s="68"/>
      <c r="D8232" s="293" t="str">
        <f t="shared" si="512"/>
        <v/>
      </c>
      <c r="E8232" s="91" t="str">
        <f t="shared" si="515"/>
        <v/>
      </c>
      <c r="F8232" s="295"/>
      <c r="G8232" s="88" t="str">
        <f t="shared" si="513"/>
        <v/>
      </c>
      <c r="H8232" s="88" t="str">
        <f t="shared" si="514"/>
        <v/>
      </c>
    </row>
    <row r="8233" spans="2:8" ht="11.25" customHeight="1" x14ac:dyDescent="0.2">
      <c r="B8233" s="147"/>
      <c r="C8233" s="68"/>
      <c r="D8233" s="293" t="str">
        <f t="shared" si="512"/>
        <v/>
      </c>
      <c r="E8233" s="91" t="str">
        <f t="shared" si="515"/>
        <v/>
      </c>
      <c r="F8233" s="295"/>
      <c r="G8233" s="88" t="str">
        <f t="shared" si="513"/>
        <v/>
      </c>
      <c r="H8233" s="88" t="str">
        <f t="shared" si="514"/>
        <v/>
      </c>
    </row>
    <row r="8234" spans="2:8" ht="11.25" customHeight="1" x14ac:dyDescent="0.2">
      <c r="B8234" s="147"/>
      <c r="C8234" s="68"/>
      <c r="D8234" s="293" t="str">
        <f t="shared" si="512"/>
        <v/>
      </c>
      <c r="E8234" s="91" t="str">
        <f t="shared" si="515"/>
        <v/>
      </c>
      <c r="F8234" s="295"/>
      <c r="G8234" s="88" t="str">
        <f t="shared" si="513"/>
        <v/>
      </c>
      <c r="H8234" s="88" t="str">
        <f t="shared" si="514"/>
        <v/>
      </c>
    </row>
    <row r="8235" spans="2:8" ht="11.25" customHeight="1" x14ac:dyDescent="0.2">
      <c r="B8235" s="147"/>
      <c r="C8235" s="68"/>
      <c r="D8235" s="293" t="str">
        <f t="shared" si="512"/>
        <v/>
      </c>
      <c r="E8235" s="91" t="str">
        <f t="shared" si="515"/>
        <v/>
      </c>
      <c r="F8235" s="295"/>
      <c r="G8235" s="88" t="str">
        <f t="shared" si="513"/>
        <v/>
      </c>
      <c r="H8235" s="88" t="str">
        <f t="shared" si="514"/>
        <v/>
      </c>
    </row>
    <row r="8236" spans="2:8" ht="11.25" customHeight="1" x14ac:dyDescent="0.2">
      <c r="B8236" s="147"/>
      <c r="C8236" s="68"/>
      <c r="D8236" s="293" t="str">
        <f t="shared" si="512"/>
        <v/>
      </c>
      <c r="E8236" s="91" t="str">
        <f t="shared" si="515"/>
        <v/>
      </c>
      <c r="F8236" s="295"/>
      <c r="G8236" s="88" t="str">
        <f t="shared" si="513"/>
        <v/>
      </c>
      <c r="H8236" s="88" t="str">
        <f t="shared" si="514"/>
        <v/>
      </c>
    </row>
    <row r="8237" spans="2:8" ht="11.25" customHeight="1" x14ac:dyDescent="0.2">
      <c r="B8237" s="147"/>
      <c r="C8237" s="68"/>
      <c r="D8237" s="293" t="str">
        <f t="shared" si="512"/>
        <v/>
      </c>
      <c r="E8237" s="91" t="str">
        <f t="shared" si="515"/>
        <v/>
      </c>
      <c r="F8237" s="295"/>
      <c r="G8237" s="88" t="str">
        <f t="shared" si="513"/>
        <v/>
      </c>
      <c r="H8237" s="88" t="str">
        <f t="shared" si="514"/>
        <v/>
      </c>
    </row>
    <row r="8238" spans="2:8" ht="11.25" customHeight="1" x14ac:dyDescent="0.2">
      <c r="B8238" s="147"/>
      <c r="C8238" s="68"/>
      <c r="D8238" s="293" t="str">
        <f t="shared" si="512"/>
        <v/>
      </c>
      <c r="E8238" s="91" t="str">
        <f t="shared" si="515"/>
        <v/>
      </c>
      <c r="F8238" s="295"/>
      <c r="G8238" s="88" t="str">
        <f t="shared" si="513"/>
        <v/>
      </c>
      <c r="H8238" s="88" t="str">
        <f t="shared" si="514"/>
        <v/>
      </c>
    </row>
    <row r="8239" spans="2:8" ht="11.25" customHeight="1" x14ac:dyDescent="0.2">
      <c r="B8239" s="147"/>
      <c r="C8239" s="68"/>
      <c r="D8239" s="293" t="str">
        <f t="shared" si="512"/>
        <v/>
      </c>
      <c r="E8239" s="91" t="str">
        <f t="shared" si="515"/>
        <v/>
      </c>
      <c r="F8239" s="295"/>
      <c r="G8239" s="88" t="str">
        <f t="shared" si="513"/>
        <v/>
      </c>
      <c r="H8239" s="88" t="str">
        <f t="shared" si="514"/>
        <v/>
      </c>
    </row>
    <row r="8240" spans="2:8" ht="11.25" customHeight="1" x14ac:dyDescent="0.2">
      <c r="B8240" s="147"/>
      <c r="C8240" s="68"/>
      <c r="D8240" s="293" t="str">
        <f t="shared" si="512"/>
        <v/>
      </c>
      <c r="E8240" s="91" t="str">
        <f t="shared" si="515"/>
        <v/>
      </c>
      <c r="F8240" s="295"/>
      <c r="G8240" s="88" t="str">
        <f t="shared" si="513"/>
        <v/>
      </c>
      <c r="H8240" s="88" t="str">
        <f t="shared" si="514"/>
        <v/>
      </c>
    </row>
    <row r="8241" spans="2:8" ht="11.25" customHeight="1" x14ac:dyDescent="0.2">
      <c r="B8241" s="147"/>
      <c r="C8241" s="68"/>
      <c r="D8241" s="293" t="str">
        <f t="shared" si="512"/>
        <v/>
      </c>
      <c r="E8241" s="91" t="str">
        <f t="shared" si="515"/>
        <v/>
      </c>
      <c r="F8241" s="295"/>
      <c r="G8241" s="88" t="str">
        <f t="shared" si="513"/>
        <v/>
      </c>
      <c r="H8241" s="88" t="str">
        <f t="shared" si="514"/>
        <v/>
      </c>
    </row>
    <row r="8242" spans="2:8" ht="11.25" customHeight="1" x14ac:dyDescent="0.2">
      <c r="B8242" s="147"/>
      <c r="C8242" s="68"/>
      <c r="D8242" s="293" t="str">
        <f t="shared" si="512"/>
        <v/>
      </c>
      <c r="E8242" s="91" t="str">
        <f t="shared" si="515"/>
        <v/>
      </c>
      <c r="F8242" s="295"/>
      <c r="G8242" s="88" t="str">
        <f t="shared" si="513"/>
        <v/>
      </c>
      <c r="H8242" s="88" t="str">
        <f t="shared" si="514"/>
        <v/>
      </c>
    </row>
    <row r="8243" spans="2:8" ht="11.25" customHeight="1" x14ac:dyDescent="0.2">
      <c r="B8243" s="147"/>
      <c r="C8243" s="68"/>
      <c r="D8243" s="293" t="str">
        <f t="shared" si="512"/>
        <v/>
      </c>
      <c r="E8243" s="91" t="str">
        <f t="shared" si="515"/>
        <v/>
      </c>
      <c r="F8243" s="295"/>
      <c r="G8243" s="88" t="str">
        <f t="shared" si="513"/>
        <v/>
      </c>
      <c r="H8243" s="88" t="str">
        <f t="shared" si="514"/>
        <v/>
      </c>
    </row>
    <row r="8244" spans="2:8" ht="11.25" customHeight="1" x14ac:dyDescent="0.2">
      <c r="B8244" s="147"/>
      <c r="C8244" s="68"/>
      <c r="D8244" s="293" t="str">
        <f t="shared" si="512"/>
        <v/>
      </c>
      <c r="E8244" s="91" t="str">
        <f t="shared" si="515"/>
        <v/>
      </c>
      <c r="F8244" s="295"/>
      <c r="G8244" s="88" t="str">
        <f t="shared" si="513"/>
        <v/>
      </c>
      <c r="H8244" s="88" t="str">
        <f t="shared" si="514"/>
        <v/>
      </c>
    </row>
    <row r="8245" spans="2:8" ht="11.25" customHeight="1" x14ac:dyDescent="0.2">
      <c r="B8245" s="147"/>
      <c r="C8245" s="68"/>
      <c r="D8245" s="293" t="str">
        <f t="shared" si="512"/>
        <v/>
      </c>
      <c r="E8245" s="91" t="str">
        <f t="shared" si="515"/>
        <v/>
      </c>
      <c r="F8245" s="295"/>
      <c r="G8245" s="88" t="str">
        <f t="shared" si="513"/>
        <v/>
      </c>
      <c r="H8245" s="88" t="str">
        <f t="shared" si="514"/>
        <v/>
      </c>
    </row>
    <row r="8246" spans="2:8" ht="11.25" customHeight="1" x14ac:dyDescent="0.2">
      <c r="B8246" s="147"/>
      <c r="C8246" s="68"/>
      <c r="D8246" s="293" t="str">
        <f t="shared" si="512"/>
        <v/>
      </c>
      <c r="E8246" s="91" t="str">
        <f t="shared" si="515"/>
        <v/>
      </c>
      <c r="F8246" s="295"/>
      <c r="G8246" s="88" t="str">
        <f t="shared" si="513"/>
        <v/>
      </c>
      <c r="H8246" s="88" t="str">
        <f t="shared" si="514"/>
        <v/>
      </c>
    </row>
    <row r="8247" spans="2:8" ht="11.25" customHeight="1" x14ac:dyDescent="0.2">
      <c r="B8247" s="147"/>
      <c r="C8247" s="68"/>
      <c r="D8247" s="293" t="str">
        <f t="shared" si="512"/>
        <v/>
      </c>
      <c r="E8247" s="91" t="str">
        <f t="shared" si="515"/>
        <v/>
      </c>
      <c r="F8247" s="295"/>
      <c r="G8247" s="88" t="str">
        <f t="shared" si="513"/>
        <v/>
      </c>
      <c r="H8247" s="88" t="str">
        <f t="shared" si="514"/>
        <v/>
      </c>
    </row>
    <row r="8248" spans="2:8" ht="11.25" customHeight="1" x14ac:dyDescent="0.2">
      <c r="B8248" s="147"/>
      <c r="C8248" s="68"/>
      <c r="D8248" s="293" t="str">
        <f t="shared" si="512"/>
        <v/>
      </c>
      <c r="E8248" s="91" t="str">
        <f t="shared" si="515"/>
        <v/>
      </c>
      <c r="F8248" s="295"/>
      <c r="G8248" s="88" t="str">
        <f t="shared" si="513"/>
        <v/>
      </c>
      <c r="H8248" s="88" t="str">
        <f t="shared" si="514"/>
        <v/>
      </c>
    </row>
    <row r="8249" spans="2:8" ht="11.25" customHeight="1" x14ac:dyDescent="0.2">
      <c r="B8249" s="147"/>
      <c r="C8249" s="68"/>
      <c r="D8249" s="293" t="str">
        <f t="shared" si="512"/>
        <v/>
      </c>
      <c r="E8249" s="91" t="str">
        <f t="shared" si="515"/>
        <v/>
      </c>
      <c r="F8249" s="295"/>
      <c r="G8249" s="88" t="str">
        <f t="shared" si="513"/>
        <v/>
      </c>
      <c r="H8249" s="88" t="str">
        <f t="shared" si="514"/>
        <v/>
      </c>
    </row>
    <row r="8250" spans="2:8" ht="11.25" customHeight="1" x14ac:dyDescent="0.2">
      <c r="B8250" s="147"/>
      <c r="C8250" s="68"/>
      <c r="D8250" s="293" t="str">
        <f t="shared" si="512"/>
        <v/>
      </c>
      <c r="E8250" s="91" t="str">
        <f t="shared" si="515"/>
        <v/>
      </c>
      <c r="F8250" s="295"/>
      <c r="G8250" s="88" t="str">
        <f t="shared" si="513"/>
        <v/>
      </c>
      <c r="H8250" s="88" t="str">
        <f t="shared" si="514"/>
        <v/>
      </c>
    </row>
    <row r="8251" spans="2:8" ht="11.25" customHeight="1" x14ac:dyDescent="0.2">
      <c r="B8251" s="147"/>
      <c r="C8251" s="68"/>
      <c r="D8251" s="293" t="str">
        <f t="shared" si="512"/>
        <v/>
      </c>
      <c r="E8251" s="91" t="str">
        <f t="shared" si="515"/>
        <v/>
      </c>
      <c r="F8251" s="295"/>
      <c r="G8251" s="88" t="str">
        <f t="shared" si="513"/>
        <v/>
      </c>
      <c r="H8251" s="88" t="str">
        <f t="shared" si="514"/>
        <v/>
      </c>
    </row>
    <row r="8252" spans="2:8" ht="11.25" customHeight="1" x14ac:dyDescent="0.2">
      <c r="B8252" s="147"/>
      <c r="C8252" s="68"/>
      <c r="D8252" s="293" t="str">
        <f t="shared" si="512"/>
        <v/>
      </c>
      <c r="E8252" s="91" t="str">
        <f t="shared" si="515"/>
        <v/>
      </c>
      <c r="F8252" s="295"/>
      <c r="G8252" s="88" t="str">
        <f t="shared" si="513"/>
        <v/>
      </c>
      <c r="H8252" s="88" t="str">
        <f t="shared" si="514"/>
        <v/>
      </c>
    </row>
    <row r="8253" spans="2:8" ht="11.25" customHeight="1" x14ac:dyDescent="0.2">
      <c r="B8253" s="147"/>
      <c r="C8253" s="68"/>
      <c r="D8253" s="293" t="str">
        <f t="shared" si="512"/>
        <v/>
      </c>
      <c r="E8253" s="91" t="str">
        <f t="shared" si="515"/>
        <v/>
      </c>
      <c r="F8253" s="295"/>
      <c r="G8253" s="88" t="str">
        <f t="shared" si="513"/>
        <v/>
      </c>
      <c r="H8253" s="88" t="str">
        <f t="shared" si="514"/>
        <v/>
      </c>
    </row>
    <row r="8254" spans="2:8" ht="11.25" customHeight="1" x14ac:dyDescent="0.2">
      <c r="B8254" s="147"/>
      <c r="C8254" s="68"/>
      <c r="D8254" s="293" t="str">
        <f t="shared" si="512"/>
        <v/>
      </c>
      <c r="E8254" s="91" t="str">
        <f t="shared" si="515"/>
        <v/>
      </c>
      <c r="F8254" s="295"/>
      <c r="G8254" s="88" t="str">
        <f t="shared" si="513"/>
        <v/>
      </c>
      <c r="H8254" s="88" t="str">
        <f t="shared" si="514"/>
        <v/>
      </c>
    </row>
    <row r="8255" spans="2:8" ht="11.25" customHeight="1" x14ac:dyDescent="0.2">
      <c r="B8255" s="147"/>
      <c r="C8255" s="68"/>
      <c r="D8255" s="293" t="str">
        <f t="shared" si="512"/>
        <v/>
      </c>
      <c r="E8255" s="91" t="str">
        <f t="shared" si="515"/>
        <v/>
      </c>
      <c r="F8255" s="295"/>
      <c r="G8255" s="88" t="str">
        <f t="shared" si="513"/>
        <v/>
      </c>
      <c r="H8255" s="88" t="str">
        <f t="shared" si="514"/>
        <v/>
      </c>
    </row>
    <row r="8256" spans="2:8" ht="11.25" customHeight="1" x14ac:dyDescent="0.2">
      <c r="B8256" s="147"/>
      <c r="C8256" s="68"/>
      <c r="D8256" s="293" t="str">
        <f t="shared" si="512"/>
        <v/>
      </c>
      <c r="E8256" s="91" t="str">
        <f t="shared" si="515"/>
        <v/>
      </c>
      <c r="F8256" s="295"/>
      <c r="G8256" s="88" t="str">
        <f t="shared" si="513"/>
        <v/>
      </c>
      <c r="H8256" s="88" t="str">
        <f t="shared" si="514"/>
        <v/>
      </c>
    </row>
    <row r="8257" spans="2:8" ht="11.25" customHeight="1" x14ac:dyDescent="0.2">
      <c r="B8257" s="147"/>
      <c r="C8257" s="68"/>
      <c r="D8257" s="293" t="str">
        <f t="shared" si="512"/>
        <v/>
      </c>
      <c r="E8257" s="91" t="str">
        <f t="shared" si="515"/>
        <v/>
      </c>
      <c r="F8257" s="295"/>
      <c r="G8257" s="88" t="str">
        <f t="shared" si="513"/>
        <v/>
      </c>
      <c r="H8257" s="88" t="str">
        <f t="shared" si="514"/>
        <v/>
      </c>
    </row>
    <row r="8258" spans="2:8" ht="11.25" customHeight="1" x14ac:dyDescent="0.2">
      <c r="B8258" s="147"/>
      <c r="C8258" s="68"/>
      <c r="D8258" s="293" t="str">
        <f t="shared" si="512"/>
        <v/>
      </c>
      <c r="E8258" s="91" t="str">
        <f t="shared" si="515"/>
        <v/>
      </c>
      <c r="F8258" s="295"/>
      <c r="G8258" s="88" t="str">
        <f t="shared" si="513"/>
        <v/>
      </c>
      <c r="H8258" s="88" t="str">
        <f t="shared" si="514"/>
        <v/>
      </c>
    </row>
    <row r="8259" spans="2:8" ht="11.25" customHeight="1" x14ac:dyDescent="0.2">
      <c r="B8259" s="147"/>
      <c r="C8259" s="68"/>
      <c r="D8259" s="293" t="str">
        <f t="shared" si="512"/>
        <v/>
      </c>
      <c r="E8259" s="91" t="str">
        <f t="shared" si="515"/>
        <v/>
      </c>
      <c r="F8259" s="295"/>
      <c r="G8259" s="88" t="str">
        <f t="shared" si="513"/>
        <v/>
      </c>
      <c r="H8259" s="88" t="str">
        <f t="shared" si="514"/>
        <v/>
      </c>
    </row>
    <row r="8260" spans="2:8" ht="11.25" customHeight="1" x14ac:dyDescent="0.2">
      <c r="B8260" s="147"/>
      <c r="C8260" s="68"/>
      <c r="D8260" s="293" t="str">
        <f t="shared" si="512"/>
        <v/>
      </c>
      <c r="E8260" s="91" t="str">
        <f t="shared" si="515"/>
        <v/>
      </c>
      <c r="F8260" s="295"/>
      <c r="G8260" s="88" t="str">
        <f t="shared" si="513"/>
        <v/>
      </c>
      <c r="H8260" s="88" t="str">
        <f t="shared" si="514"/>
        <v/>
      </c>
    </row>
    <row r="8261" spans="2:8" ht="11.25" customHeight="1" x14ac:dyDescent="0.2">
      <c r="B8261" s="147"/>
      <c r="C8261" s="68"/>
      <c r="D8261" s="293" t="str">
        <f t="shared" si="512"/>
        <v/>
      </c>
      <c r="E8261" s="91" t="str">
        <f t="shared" si="515"/>
        <v/>
      </c>
      <c r="F8261" s="295"/>
      <c r="G8261" s="88" t="str">
        <f t="shared" si="513"/>
        <v/>
      </c>
      <c r="H8261" s="88" t="str">
        <f t="shared" si="514"/>
        <v/>
      </c>
    </row>
    <row r="8262" spans="2:8" ht="11.25" customHeight="1" x14ac:dyDescent="0.2">
      <c r="B8262" s="147"/>
      <c r="C8262" s="68"/>
      <c r="D8262" s="293" t="str">
        <f t="shared" si="512"/>
        <v/>
      </c>
      <c r="E8262" s="91" t="str">
        <f t="shared" si="515"/>
        <v/>
      </c>
      <c r="F8262" s="295"/>
      <c r="G8262" s="88" t="str">
        <f t="shared" si="513"/>
        <v/>
      </c>
      <c r="H8262" s="88" t="str">
        <f t="shared" si="514"/>
        <v/>
      </c>
    </row>
    <row r="8263" spans="2:8" ht="11.25" customHeight="1" x14ac:dyDescent="0.2">
      <c r="B8263" s="147"/>
      <c r="C8263" s="68"/>
      <c r="D8263" s="293" t="str">
        <f t="shared" si="512"/>
        <v/>
      </c>
      <c r="E8263" s="91" t="str">
        <f t="shared" si="515"/>
        <v/>
      </c>
      <c r="F8263" s="295"/>
      <c r="G8263" s="88" t="str">
        <f t="shared" si="513"/>
        <v/>
      </c>
      <c r="H8263" s="88" t="str">
        <f t="shared" si="514"/>
        <v/>
      </c>
    </row>
    <row r="8264" spans="2:8" ht="11.25" customHeight="1" x14ac:dyDescent="0.2">
      <c r="B8264" s="147"/>
      <c r="C8264" s="68"/>
      <c r="D8264" s="293" t="str">
        <f t="shared" si="512"/>
        <v/>
      </c>
      <c r="E8264" s="91" t="str">
        <f t="shared" si="515"/>
        <v/>
      </c>
      <c r="F8264" s="295"/>
      <c r="G8264" s="88" t="str">
        <f t="shared" si="513"/>
        <v/>
      </c>
      <c r="H8264" s="88" t="str">
        <f t="shared" si="514"/>
        <v/>
      </c>
    </row>
    <row r="8265" spans="2:8" ht="11.25" customHeight="1" x14ac:dyDescent="0.2">
      <c r="B8265" s="147"/>
      <c r="C8265" s="68"/>
      <c r="D8265" s="293" t="str">
        <f t="shared" si="512"/>
        <v/>
      </c>
      <c r="E8265" s="91" t="str">
        <f t="shared" si="515"/>
        <v/>
      </c>
      <c r="F8265" s="295"/>
      <c r="G8265" s="88" t="str">
        <f t="shared" si="513"/>
        <v/>
      </c>
      <c r="H8265" s="88" t="str">
        <f t="shared" si="514"/>
        <v/>
      </c>
    </row>
    <row r="8266" spans="2:8" ht="11.25" customHeight="1" x14ac:dyDescent="0.2">
      <c r="B8266" s="147"/>
      <c r="C8266" s="68"/>
      <c r="D8266" s="293" t="str">
        <f t="shared" si="512"/>
        <v/>
      </c>
      <c r="E8266" s="91" t="str">
        <f t="shared" si="515"/>
        <v/>
      </c>
      <c r="F8266" s="295"/>
      <c r="G8266" s="88" t="str">
        <f t="shared" si="513"/>
        <v/>
      </c>
      <c r="H8266" s="88" t="str">
        <f t="shared" si="514"/>
        <v/>
      </c>
    </row>
    <row r="8267" spans="2:8" ht="11.25" customHeight="1" x14ac:dyDescent="0.2">
      <c r="B8267" s="147"/>
      <c r="C8267" s="68"/>
      <c r="D8267" s="293" t="str">
        <f t="shared" si="512"/>
        <v/>
      </c>
      <c r="E8267" s="91" t="str">
        <f t="shared" si="515"/>
        <v/>
      </c>
      <c r="F8267" s="295"/>
      <c r="G8267" s="88" t="str">
        <f t="shared" si="513"/>
        <v/>
      </c>
      <c r="H8267" s="88" t="str">
        <f t="shared" si="514"/>
        <v/>
      </c>
    </row>
    <row r="8268" spans="2:8" ht="11.25" customHeight="1" x14ac:dyDescent="0.2">
      <c r="B8268" s="147"/>
      <c r="C8268" s="68"/>
      <c r="D8268" s="293" t="str">
        <f t="shared" si="512"/>
        <v/>
      </c>
      <c r="E8268" s="91" t="str">
        <f t="shared" si="515"/>
        <v/>
      </c>
      <c r="F8268" s="295"/>
      <c r="G8268" s="88" t="str">
        <f t="shared" si="513"/>
        <v/>
      </c>
      <c r="H8268" s="88" t="str">
        <f t="shared" si="514"/>
        <v/>
      </c>
    </row>
    <row r="8269" spans="2:8" ht="11.25" customHeight="1" x14ac:dyDescent="0.2">
      <c r="B8269" s="147"/>
      <c r="C8269" s="68"/>
      <c r="D8269" s="293" t="str">
        <f t="shared" si="512"/>
        <v/>
      </c>
      <c r="E8269" s="91" t="str">
        <f t="shared" si="515"/>
        <v/>
      </c>
      <c r="F8269" s="295"/>
      <c r="G8269" s="88" t="str">
        <f t="shared" si="513"/>
        <v/>
      </c>
      <c r="H8269" s="88" t="str">
        <f t="shared" si="514"/>
        <v/>
      </c>
    </row>
    <row r="8270" spans="2:8" ht="11.25" customHeight="1" x14ac:dyDescent="0.2">
      <c r="B8270" s="147"/>
      <c r="C8270" s="68"/>
      <c r="D8270" s="293" t="str">
        <f t="shared" si="512"/>
        <v/>
      </c>
      <c r="E8270" s="91" t="str">
        <f t="shared" si="515"/>
        <v/>
      </c>
      <c r="F8270" s="295"/>
      <c r="G8270" s="88" t="str">
        <f t="shared" si="513"/>
        <v/>
      </c>
      <c r="H8270" s="88" t="str">
        <f t="shared" si="514"/>
        <v/>
      </c>
    </row>
    <row r="8271" spans="2:8" ht="11.25" customHeight="1" x14ac:dyDescent="0.2">
      <c r="B8271" s="147"/>
      <c r="C8271" s="68"/>
      <c r="D8271" s="293" t="str">
        <f t="shared" si="512"/>
        <v/>
      </c>
      <c r="E8271" s="91" t="str">
        <f t="shared" si="515"/>
        <v/>
      </c>
      <c r="F8271" s="295"/>
      <c r="G8271" s="88" t="str">
        <f t="shared" si="513"/>
        <v/>
      </c>
      <c r="H8271" s="88" t="str">
        <f t="shared" si="514"/>
        <v/>
      </c>
    </row>
    <row r="8272" spans="2:8" ht="11.25" customHeight="1" x14ac:dyDescent="0.2">
      <c r="B8272" s="147"/>
      <c r="C8272" s="68"/>
      <c r="D8272" s="293" t="str">
        <f t="shared" si="512"/>
        <v/>
      </c>
      <c r="E8272" s="91" t="str">
        <f t="shared" si="515"/>
        <v/>
      </c>
      <c r="F8272" s="295"/>
      <c r="G8272" s="88" t="str">
        <f t="shared" si="513"/>
        <v/>
      </c>
      <c r="H8272" s="88" t="str">
        <f t="shared" si="514"/>
        <v/>
      </c>
    </row>
    <row r="8273" spans="2:8" ht="11.25" customHeight="1" x14ac:dyDescent="0.2">
      <c r="B8273" s="147"/>
      <c r="C8273" s="68"/>
      <c r="D8273" s="293" t="str">
        <f t="shared" si="512"/>
        <v/>
      </c>
      <c r="E8273" s="91" t="str">
        <f t="shared" si="515"/>
        <v/>
      </c>
      <c r="F8273" s="295"/>
      <c r="G8273" s="88" t="str">
        <f t="shared" si="513"/>
        <v/>
      </c>
      <c r="H8273" s="88" t="str">
        <f t="shared" si="514"/>
        <v/>
      </c>
    </row>
    <row r="8274" spans="2:8" ht="11.25" customHeight="1" x14ac:dyDescent="0.2">
      <c r="B8274" s="147"/>
      <c r="C8274" s="68"/>
      <c r="D8274" s="293" t="str">
        <f t="shared" si="512"/>
        <v/>
      </c>
      <c r="E8274" s="91" t="str">
        <f t="shared" si="515"/>
        <v/>
      </c>
      <c r="F8274" s="295"/>
      <c r="G8274" s="88" t="str">
        <f t="shared" si="513"/>
        <v/>
      </c>
      <c r="H8274" s="88" t="str">
        <f t="shared" si="514"/>
        <v/>
      </c>
    </row>
    <row r="8275" spans="2:8" ht="11.25" customHeight="1" x14ac:dyDescent="0.2">
      <c r="B8275" s="147"/>
      <c r="C8275" s="68"/>
      <c r="D8275" s="293" t="str">
        <f t="shared" si="512"/>
        <v/>
      </c>
      <c r="E8275" s="91" t="str">
        <f t="shared" si="515"/>
        <v/>
      </c>
      <c r="F8275" s="295"/>
      <c r="G8275" s="88" t="str">
        <f t="shared" si="513"/>
        <v/>
      </c>
      <c r="H8275" s="88" t="str">
        <f t="shared" si="514"/>
        <v/>
      </c>
    </row>
    <row r="8276" spans="2:8" ht="11.25" customHeight="1" x14ac:dyDescent="0.2">
      <c r="B8276" s="147"/>
      <c r="C8276" s="68"/>
      <c r="D8276" s="293" t="str">
        <f t="shared" si="512"/>
        <v/>
      </c>
      <c r="E8276" s="91" t="str">
        <f t="shared" si="515"/>
        <v/>
      </c>
      <c r="F8276" s="295"/>
      <c r="G8276" s="88" t="str">
        <f t="shared" si="513"/>
        <v/>
      </c>
      <c r="H8276" s="88" t="str">
        <f t="shared" si="514"/>
        <v/>
      </c>
    </row>
    <row r="8277" spans="2:8" ht="11.25" customHeight="1" x14ac:dyDescent="0.2">
      <c r="B8277" s="147"/>
      <c r="C8277" s="68"/>
      <c r="D8277" s="293" t="str">
        <f t="shared" si="512"/>
        <v/>
      </c>
      <c r="E8277" s="91" t="str">
        <f t="shared" si="515"/>
        <v/>
      </c>
      <c r="F8277" s="295"/>
      <c r="G8277" s="88" t="str">
        <f t="shared" si="513"/>
        <v/>
      </c>
      <c r="H8277" s="88" t="str">
        <f t="shared" si="514"/>
        <v/>
      </c>
    </row>
    <row r="8278" spans="2:8" ht="11.25" customHeight="1" x14ac:dyDescent="0.2">
      <c r="B8278" s="147"/>
      <c r="C8278" s="68"/>
      <c r="D8278" s="293" t="str">
        <f t="shared" si="512"/>
        <v/>
      </c>
      <c r="E8278" s="91" t="str">
        <f t="shared" si="515"/>
        <v/>
      </c>
      <c r="F8278" s="295"/>
      <c r="G8278" s="88" t="str">
        <f t="shared" si="513"/>
        <v/>
      </c>
      <c r="H8278" s="88" t="str">
        <f t="shared" si="514"/>
        <v/>
      </c>
    </row>
    <row r="8279" spans="2:8" ht="11.25" customHeight="1" x14ac:dyDescent="0.2">
      <c r="B8279" s="147"/>
      <c r="C8279" s="68"/>
      <c r="D8279" s="293" t="str">
        <f t="shared" si="512"/>
        <v/>
      </c>
      <c r="E8279" s="91" t="str">
        <f t="shared" si="515"/>
        <v/>
      </c>
      <c r="F8279" s="295"/>
      <c r="G8279" s="88" t="str">
        <f t="shared" si="513"/>
        <v/>
      </c>
      <c r="H8279" s="88" t="str">
        <f t="shared" si="514"/>
        <v/>
      </c>
    </row>
    <row r="8280" spans="2:8" ht="11.25" customHeight="1" x14ac:dyDescent="0.2">
      <c r="B8280" s="147"/>
      <c r="C8280" s="68"/>
      <c r="D8280" s="293" t="str">
        <f t="shared" ref="D8280:D8343" si="516">IF($B8280="","","SP_LASTSALEPRICE")</f>
        <v/>
      </c>
      <c r="E8280" s="91" t="str">
        <f t="shared" si="515"/>
        <v/>
      </c>
      <c r="F8280" s="295"/>
      <c r="G8280" s="88" t="str">
        <f t="shared" ref="G8280:G8343" si="517">IF(OR($C8280="",$C8281=""),"",IFERROR((C8280/C8281-1)*100,0))</f>
        <v/>
      </c>
      <c r="H8280" s="88" t="str">
        <f t="shared" ref="H8280:H8343" si="518">IF(OR($F8280="",$F8281=""),"",IFERROR((F8280/F8281-1)*100,0))</f>
        <v/>
      </c>
    </row>
    <row r="8281" spans="2:8" ht="11.25" customHeight="1" x14ac:dyDescent="0.2">
      <c r="B8281" s="147"/>
      <c r="C8281" s="68"/>
      <c r="D8281" s="293" t="str">
        <f t="shared" si="516"/>
        <v/>
      </c>
      <c r="E8281" s="91" t="str">
        <f t="shared" ref="E8281:E8344" si="519">IF($B8281="","",IF(WEEKDAY($B8281,11)=6,$B8281-1,IF(WEEKDAY($B8281,11)=7,$B8281-2,$B8281)))</f>
        <v/>
      </c>
      <c r="F8281" s="295"/>
      <c r="G8281" s="88" t="str">
        <f t="shared" si="517"/>
        <v/>
      </c>
      <c r="H8281" s="88" t="str">
        <f t="shared" si="518"/>
        <v/>
      </c>
    </row>
    <row r="8282" spans="2:8" ht="11.25" customHeight="1" x14ac:dyDescent="0.2">
      <c r="B8282" s="147"/>
      <c r="C8282" s="68"/>
      <c r="D8282" s="293" t="str">
        <f t="shared" si="516"/>
        <v/>
      </c>
      <c r="E8282" s="91" t="str">
        <f t="shared" si="519"/>
        <v/>
      </c>
      <c r="F8282" s="295"/>
      <c r="G8282" s="88" t="str">
        <f t="shared" si="517"/>
        <v/>
      </c>
      <c r="H8282" s="88" t="str">
        <f t="shared" si="518"/>
        <v/>
      </c>
    </row>
    <row r="8283" spans="2:8" ht="11.25" customHeight="1" x14ac:dyDescent="0.2">
      <c r="B8283" s="147"/>
      <c r="C8283" s="68"/>
      <c r="D8283" s="293" t="str">
        <f t="shared" si="516"/>
        <v/>
      </c>
      <c r="E8283" s="91" t="str">
        <f t="shared" si="519"/>
        <v/>
      </c>
      <c r="F8283" s="295"/>
      <c r="G8283" s="88" t="str">
        <f t="shared" si="517"/>
        <v/>
      </c>
      <c r="H8283" s="88" t="str">
        <f t="shared" si="518"/>
        <v/>
      </c>
    </row>
    <row r="8284" spans="2:8" ht="11.25" customHeight="1" x14ac:dyDescent="0.2">
      <c r="B8284" s="147"/>
      <c r="C8284" s="68"/>
      <c r="D8284" s="293" t="str">
        <f t="shared" si="516"/>
        <v/>
      </c>
      <c r="E8284" s="91" t="str">
        <f t="shared" si="519"/>
        <v/>
      </c>
      <c r="F8284" s="295"/>
      <c r="G8284" s="88" t="str">
        <f t="shared" si="517"/>
        <v/>
      </c>
      <c r="H8284" s="88" t="str">
        <f t="shared" si="518"/>
        <v/>
      </c>
    </row>
    <row r="8285" spans="2:8" ht="11.25" customHeight="1" x14ac:dyDescent="0.2">
      <c r="B8285" s="147"/>
      <c r="C8285" s="68"/>
      <c r="D8285" s="293" t="str">
        <f t="shared" si="516"/>
        <v/>
      </c>
      <c r="E8285" s="91" t="str">
        <f t="shared" si="519"/>
        <v/>
      </c>
      <c r="F8285" s="295"/>
      <c r="G8285" s="88" t="str">
        <f t="shared" si="517"/>
        <v/>
      </c>
      <c r="H8285" s="88" t="str">
        <f t="shared" si="518"/>
        <v/>
      </c>
    </row>
    <row r="8286" spans="2:8" ht="11.25" customHeight="1" x14ac:dyDescent="0.2">
      <c r="B8286" s="147"/>
      <c r="C8286" s="68"/>
      <c r="D8286" s="293" t="str">
        <f t="shared" si="516"/>
        <v/>
      </c>
      <c r="E8286" s="91" t="str">
        <f t="shared" si="519"/>
        <v/>
      </c>
      <c r="F8286" s="295"/>
      <c r="G8286" s="88" t="str">
        <f t="shared" si="517"/>
        <v/>
      </c>
      <c r="H8286" s="88" t="str">
        <f t="shared" si="518"/>
        <v/>
      </c>
    </row>
    <row r="8287" spans="2:8" ht="11.25" customHeight="1" x14ac:dyDescent="0.2">
      <c r="B8287" s="147"/>
      <c r="C8287" s="68"/>
      <c r="D8287" s="293" t="str">
        <f t="shared" si="516"/>
        <v/>
      </c>
      <c r="E8287" s="91" t="str">
        <f t="shared" si="519"/>
        <v/>
      </c>
      <c r="F8287" s="295"/>
      <c r="G8287" s="88" t="str">
        <f t="shared" si="517"/>
        <v/>
      </c>
      <c r="H8287" s="88" t="str">
        <f t="shared" si="518"/>
        <v/>
      </c>
    </row>
    <row r="8288" spans="2:8" ht="11.25" customHeight="1" x14ac:dyDescent="0.2">
      <c r="B8288" s="147"/>
      <c r="C8288" s="68"/>
      <c r="D8288" s="293" t="str">
        <f t="shared" si="516"/>
        <v/>
      </c>
      <c r="E8288" s="91" t="str">
        <f t="shared" si="519"/>
        <v/>
      </c>
      <c r="F8288" s="295"/>
      <c r="G8288" s="88" t="str">
        <f t="shared" si="517"/>
        <v/>
      </c>
      <c r="H8288" s="88" t="str">
        <f t="shared" si="518"/>
        <v/>
      </c>
    </row>
    <row r="8289" spans="2:8" ht="11.25" customHeight="1" x14ac:dyDescent="0.2">
      <c r="B8289" s="147"/>
      <c r="C8289" s="68"/>
      <c r="D8289" s="293" t="str">
        <f t="shared" si="516"/>
        <v/>
      </c>
      <c r="E8289" s="91" t="str">
        <f t="shared" si="519"/>
        <v/>
      </c>
      <c r="F8289" s="295"/>
      <c r="G8289" s="88" t="str">
        <f t="shared" si="517"/>
        <v/>
      </c>
      <c r="H8289" s="88" t="str">
        <f t="shared" si="518"/>
        <v/>
      </c>
    </row>
    <row r="8290" spans="2:8" ht="11.25" customHeight="1" x14ac:dyDescent="0.2">
      <c r="B8290" s="147"/>
      <c r="C8290" s="68"/>
      <c r="D8290" s="293" t="str">
        <f t="shared" si="516"/>
        <v/>
      </c>
      <c r="E8290" s="91" t="str">
        <f t="shared" si="519"/>
        <v/>
      </c>
      <c r="F8290" s="295"/>
      <c r="G8290" s="88" t="str">
        <f t="shared" si="517"/>
        <v/>
      </c>
      <c r="H8290" s="88" t="str">
        <f t="shared" si="518"/>
        <v/>
      </c>
    </row>
    <row r="8291" spans="2:8" ht="11.25" customHeight="1" x14ac:dyDescent="0.2">
      <c r="B8291" s="147"/>
      <c r="C8291" s="68"/>
      <c r="D8291" s="293" t="str">
        <f t="shared" si="516"/>
        <v/>
      </c>
      <c r="E8291" s="91" t="str">
        <f t="shared" si="519"/>
        <v/>
      </c>
      <c r="F8291" s="295"/>
      <c r="G8291" s="88" t="str">
        <f t="shared" si="517"/>
        <v/>
      </c>
      <c r="H8291" s="88" t="str">
        <f t="shared" si="518"/>
        <v/>
      </c>
    </row>
    <row r="8292" spans="2:8" ht="11.25" customHeight="1" x14ac:dyDescent="0.2">
      <c r="B8292" s="147"/>
      <c r="C8292" s="68"/>
      <c r="D8292" s="293" t="str">
        <f t="shared" si="516"/>
        <v/>
      </c>
      <c r="E8292" s="91" t="str">
        <f t="shared" si="519"/>
        <v/>
      </c>
      <c r="F8292" s="295"/>
      <c r="G8292" s="88" t="str">
        <f t="shared" si="517"/>
        <v/>
      </c>
      <c r="H8292" s="88" t="str">
        <f t="shared" si="518"/>
        <v/>
      </c>
    </row>
    <row r="8293" spans="2:8" ht="11.25" customHeight="1" x14ac:dyDescent="0.2">
      <c r="B8293" s="147"/>
      <c r="C8293" s="68"/>
      <c r="D8293" s="293" t="str">
        <f t="shared" si="516"/>
        <v/>
      </c>
      <c r="E8293" s="91" t="str">
        <f t="shared" si="519"/>
        <v/>
      </c>
      <c r="F8293" s="295"/>
      <c r="G8293" s="88" t="str">
        <f t="shared" si="517"/>
        <v/>
      </c>
      <c r="H8293" s="88" t="str">
        <f t="shared" si="518"/>
        <v/>
      </c>
    </row>
    <row r="8294" spans="2:8" ht="11.25" customHeight="1" x14ac:dyDescent="0.2">
      <c r="B8294" s="147"/>
      <c r="C8294" s="68"/>
      <c r="D8294" s="293" t="str">
        <f t="shared" si="516"/>
        <v/>
      </c>
      <c r="E8294" s="91" t="str">
        <f t="shared" si="519"/>
        <v/>
      </c>
      <c r="F8294" s="295"/>
      <c r="G8294" s="88" t="str">
        <f t="shared" si="517"/>
        <v/>
      </c>
      <c r="H8294" s="88" t="str">
        <f t="shared" si="518"/>
        <v/>
      </c>
    </row>
    <row r="8295" spans="2:8" ht="11.25" customHeight="1" x14ac:dyDescent="0.2">
      <c r="B8295" s="147"/>
      <c r="C8295" s="68"/>
      <c r="D8295" s="293" t="str">
        <f t="shared" si="516"/>
        <v/>
      </c>
      <c r="E8295" s="91" t="str">
        <f t="shared" si="519"/>
        <v/>
      </c>
      <c r="F8295" s="295"/>
      <c r="G8295" s="88" t="str">
        <f t="shared" si="517"/>
        <v/>
      </c>
      <c r="H8295" s="88" t="str">
        <f t="shared" si="518"/>
        <v/>
      </c>
    </row>
    <row r="8296" spans="2:8" ht="11.25" customHeight="1" x14ac:dyDescent="0.2">
      <c r="B8296" s="147"/>
      <c r="C8296" s="68"/>
      <c r="D8296" s="293" t="str">
        <f t="shared" si="516"/>
        <v/>
      </c>
      <c r="E8296" s="91" t="str">
        <f t="shared" si="519"/>
        <v/>
      </c>
      <c r="F8296" s="295"/>
      <c r="G8296" s="88" t="str">
        <f t="shared" si="517"/>
        <v/>
      </c>
      <c r="H8296" s="88" t="str">
        <f t="shared" si="518"/>
        <v/>
      </c>
    </row>
    <row r="8297" spans="2:8" ht="11.25" customHeight="1" x14ac:dyDescent="0.2">
      <c r="B8297" s="147"/>
      <c r="C8297" s="68"/>
      <c r="D8297" s="293" t="str">
        <f t="shared" si="516"/>
        <v/>
      </c>
      <c r="E8297" s="91" t="str">
        <f t="shared" si="519"/>
        <v/>
      </c>
      <c r="F8297" s="295"/>
      <c r="G8297" s="88" t="str">
        <f t="shared" si="517"/>
        <v/>
      </c>
      <c r="H8297" s="88" t="str">
        <f t="shared" si="518"/>
        <v/>
      </c>
    </row>
    <row r="8298" spans="2:8" ht="11.25" customHeight="1" x14ac:dyDescent="0.2">
      <c r="B8298" s="147"/>
      <c r="C8298" s="68"/>
      <c r="D8298" s="293" t="str">
        <f t="shared" si="516"/>
        <v/>
      </c>
      <c r="E8298" s="91" t="str">
        <f t="shared" si="519"/>
        <v/>
      </c>
      <c r="F8298" s="295"/>
      <c r="G8298" s="88" t="str">
        <f t="shared" si="517"/>
        <v/>
      </c>
      <c r="H8298" s="88" t="str">
        <f t="shared" si="518"/>
        <v/>
      </c>
    </row>
    <row r="8299" spans="2:8" ht="11.25" customHeight="1" x14ac:dyDescent="0.2">
      <c r="B8299" s="147"/>
      <c r="C8299" s="68"/>
      <c r="D8299" s="293" t="str">
        <f t="shared" si="516"/>
        <v/>
      </c>
      <c r="E8299" s="91" t="str">
        <f t="shared" si="519"/>
        <v/>
      </c>
      <c r="F8299" s="295"/>
      <c r="G8299" s="88" t="str">
        <f t="shared" si="517"/>
        <v/>
      </c>
      <c r="H8299" s="88" t="str">
        <f t="shared" si="518"/>
        <v/>
      </c>
    </row>
    <row r="8300" spans="2:8" ht="11.25" customHeight="1" x14ac:dyDescent="0.2">
      <c r="B8300" s="147"/>
      <c r="C8300" s="68"/>
      <c r="D8300" s="293" t="str">
        <f t="shared" si="516"/>
        <v/>
      </c>
      <c r="E8300" s="91" t="str">
        <f t="shared" si="519"/>
        <v/>
      </c>
      <c r="F8300" s="295"/>
      <c r="G8300" s="88" t="str">
        <f t="shared" si="517"/>
        <v/>
      </c>
      <c r="H8300" s="88" t="str">
        <f t="shared" si="518"/>
        <v/>
      </c>
    </row>
    <row r="8301" spans="2:8" ht="11.25" customHeight="1" x14ac:dyDescent="0.2">
      <c r="B8301" s="147"/>
      <c r="C8301" s="68"/>
      <c r="D8301" s="293" t="str">
        <f t="shared" si="516"/>
        <v/>
      </c>
      <c r="E8301" s="91" t="str">
        <f t="shared" si="519"/>
        <v/>
      </c>
      <c r="F8301" s="295"/>
      <c r="G8301" s="88" t="str">
        <f t="shared" si="517"/>
        <v/>
      </c>
      <c r="H8301" s="88" t="str">
        <f t="shared" si="518"/>
        <v/>
      </c>
    </row>
    <row r="8302" spans="2:8" ht="11.25" customHeight="1" x14ac:dyDescent="0.2">
      <c r="B8302" s="147"/>
      <c r="C8302" s="68"/>
      <c r="D8302" s="293" t="str">
        <f t="shared" si="516"/>
        <v/>
      </c>
      <c r="E8302" s="91" t="str">
        <f t="shared" si="519"/>
        <v/>
      </c>
      <c r="F8302" s="295"/>
      <c r="G8302" s="88" t="str">
        <f t="shared" si="517"/>
        <v/>
      </c>
      <c r="H8302" s="88" t="str">
        <f t="shared" si="518"/>
        <v/>
      </c>
    </row>
    <row r="8303" spans="2:8" ht="11.25" customHeight="1" x14ac:dyDescent="0.2">
      <c r="B8303" s="147"/>
      <c r="C8303" s="68"/>
      <c r="D8303" s="293" t="str">
        <f t="shared" si="516"/>
        <v/>
      </c>
      <c r="E8303" s="91" t="str">
        <f t="shared" si="519"/>
        <v/>
      </c>
      <c r="F8303" s="295"/>
      <c r="G8303" s="88" t="str">
        <f t="shared" si="517"/>
        <v/>
      </c>
      <c r="H8303" s="88" t="str">
        <f t="shared" si="518"/>
        <v/>
      </c>
    </row>
    <row r="8304" spans="2:8" ht="11.25" customHeight="1" x14ac:dyDescent="0.2">
      <c r="B8304" s="147"/>
      <c r="C8304" s="68"/>
      <c r="D8304" s="293" t="str">
        <f t="shared" si="516"/>
        <v/>
      </c>
      <c r="E8304" s="91" t="str">
        <f t="shared" si="519"/>
        <v/>
      </c>
      <c r="F8304" s="295"/>
      <c r="G8304" s="88" t="str">
        <f t="shared" si="517"/>
        <v/>
      </c>
      <c r="H8304" s="88" t="str">
        <f t="shared" si="518"/>
        <v/>
      </c>
    </row>
    <row r="8305" spans="2:8" ht="11.25" customHeight="1" x14ac:dyDescent="0.2">
      <c r="B8305" s="147"/>
      <c r="C8305" s="68"/>
      <c r="D8305" s="293" t="str">
        <f t="shared" si="516"/>
        <v/>
      </c>
      <c r="E8305" s="91" t="str">
        <f t="shared" si="519"/>
        <v/>
      </c>
      <c r="F8305" s="295"/>
      <c r="G8305" s="88" t="str">
        <f t="shared" si="517"/>
        <v/>
      </c>
      <c r="H8305" s="88" t="str">
        <f t="shared" si="518"/>
        <v/>
      </c>
    </row>
    <row r="8306" spans="2:8" ht="11.25" customHeight="1" x14ac:dyDescent="0.2">
      <c r="B8306" s="147"/>
      <c r="C8306" s="68"/>
      <c r="D8306" s="293" t="str">
        <f t="shared" si="516"/>
        <v/>
      </c>
      <c r="E8306" s="91" t="str">
        <f t="shared" si="519"/>
        <v/>
      </c>
      <c r="F8306" s="295"/>
      <c r="G8306" s="88" t="str">
        <f t="shared" si="517"/>
        <v/>
      </c>
      <c r="H8306" s="88" t="str">
        <f t="shared" si="518"/>
        <v/>
      </c>
    </row>
    <row r="8307" spans="2:8" ht="11.25" customHeight="1" x14ac:dyDescent="0.2">
      <c r="B8307" s="147"/>
      <c r="C8307" s="68"/>
      <c r="D8307" s="293" t="str">
        <f t="shared" si="516"/>
        <v/>
      </c>
      <c r="E8307" s="91" t="str">
        <f t="shared" si="519"/>
        <v/>
      </c>
      <c r="F8307" s="295"/>
      <c r="G8307" s="88" t="str">
        <f t="shared" si="517"/>
        <v/>
      </c>
      <c r="H8307" s="88" t="str">
        <f t="shared" si="518"/>
        <v/>
      </c>
    </row>
    <row r="8308" spans="2:8" ht="11.25" customHeight="1" x14ac:dyDescent="0.2">
      <c r="B8308" s="147"/>
      <c r="C8308" s="68"/>
      <c r="D8308" s="293" t="str">
        <f t="shared" si="516"/>
        <v/>
      </c>
      <c r="E8308" s="91" t="str">
        <f t="shared" si="519"/>
        <v/>
      </c>
      <c r="F8308" s="295"/>
      <c r="G8308" s="88" t="str">
        <f t="shared" si="517"/>
        <v/>
      </c>
      <c r="H8308" s="88" t="str">
        <f t="shared" si="518"/>
        <v/>
      </c>
    </row>
    <row r="8309" spans="2:8" ht="11.25" customHeight="1" x14ac:dyDescent="0.2">
      <c r="B8309" s="147"/>
      <c r="C8309" s="68"/>
      <c r="D8309" s="293" t="str">
        <f t="shared" si="516"/>
        <v/>
      </c>
      <c r="E8309" s="91" t="str">
        <f t="shared" si="519"/>
        <v/>
      </c>
      <c r="F8309" s="295"/>
      <c r="G8309" s="88" t="str">
        <f t="shared" si="517"/>
        <v/>
      </c>
      <c r="H8309" s="88" t="str">
        <f t="shared" si="518"/>
        <v/>
      </c>
    </row>
    <row r="8310" spans="2:8" ht="11.25" customHeight="1" x14ac:dyDescent="0.2">
      <c r="B8310" s="147"/>
      <c r="C8310" s="68"/>
      <c r="D8310" s="293" t="str">
        <f t="shared" si="516"/>
        <v/>
      </c>
      <c r="E8310" s="91" t="str">
        <f t="shared" si="519"/>
        <v/>
      </c>
      <c r="F8310" s="295"/>
      <c r="G8310" s="88" t="str">
        <f t="shared" si="517"/>
        <v/>
      </c>
      <c r="H8310" s="88" t="str">
        <f t="shared" si="518"/>
        <v/>
      </c>
    </row>
    <row r="8311" spans="2:8" ht="11.25" customHeight="1" x14ac:dyDescent="0.2">
      <c r="B8311" s="147"/>
      <c r="C8311" s="68"/>
      <c r="D8311" s="293" t="str">
        <f t="shared" si="516"/>
        <v/>
      </c>
      <c r="E8311" s="91" t="str">
        <f t="shared" si="519"/>
        <v/>
      </c>
      <c r="F8311" s="295"/>
      <c r="G8311" s="88" t="str">
        <f t="shared" si="517"/>
        <v/>
      </c>
      <c r="H8311" s="88" t="str">
        <f t="shared" si="518"/>
        <v/>
      </c>
    </row>
    <row r="8312" spans="2:8" ht="11.25" customHeight="1" x14ac:dyDescent="0.2">
      <c r="B8312" s="147"/>
      <c r="C8312" s="68"/>
      <c r="D8312" s="293" t="str">
        <f t="shared" si="516"/>
        <v/>
      </c>
      <c r="E8312" s="91" t="str">
        <f t="shared" si="519"/>
        <v/>
      </c>
      <c r="F8312" s="295"/>
      <c r="G8312" s="88" t="str">
        <f t="shared" si="517"/>
        <v/>
      </c>
      <c r="H8312" s="88" t="str">
        <f t="shared" si="518"/>
        <v/>
      </c>
    </row>
    <row r="8313" spans="2:8" ht="11.25" customHeight="1" x14ac:dyDescent="0.2">
      <c r="B8313" s="147"/>
      <c r="C8313" s="68"/>
      <c r="D8313" s="293" t="str">
        <f t="shared" si="516"/>
        <v/>
      </c>
      <c r="E8313" s="91" t="str">
        <f t="shared" si="519"/>
        <v/>
      </c>
      <c r="F8313" s="295"/>
      <c r="G8313" s="88" t="str">
        <f t="shared" si="517"/>
        <v/>
      </c>
      <c r="H8313" s="88" t="str">
        <f t="shared" si="518"/>
        <v/>
      </c>
    </row>
    <row r="8314" spans="2:8" ht="11.25" customHeight="1" x14ac:dyDescent="0.2">
      <c r="B8314" s="147"/>
      <c r="C8314" s="68"/>
      <c r="D8314" s="293" t="str">
        <f t="shared" si="516"/>
        <v/>
      </c>
      <c r="E8314" s="91" t="str">
        <f t="shared" si="519"/>
        <v/>
      </c>
      <c r="F8314" s="295"/>
      <c r="G8314" s="88" t="str">
        <f t="shared" si="517"/>
        <v/>
      </c>
      <c r="H8314" s="88" t="str">
        <f t="shared" si="518"/>
        <v/>
      </c>
    </row>
    <row r="8315" spans="2:8" ht="11.25" customHeight="1" x14ac:dyDescent="0.2">
      <c r="B8315" s="147"/>
      <c r="C8315" s="68"/>
      <c r="D8315" s="293" t="str">
        <f t="shared" si="516"/>
        <v/>
      </c>
      <c r="E8315" s="91" t="str">
        <f t="shared" si="519"/>
        <v/>
      </c>
      <c r="F8315" s="295"/>
      <c r="G8315" s="88" t="str">
        <f t="shared" si="517"/>
        <v/>
      </c>
      <c r="H8315" s="88" t="str">
        <f t="shared" si="518"/>
        <v/>
      </c>
    </row>
    <row r="8316" spans="2:8" ht="11.25" customHeight="1" x14ac:dyDescent="0.2">
      <c r="B8316" s="147"/>
      <c r="C8316" s="68"/>
      <c r="D8316" s="293" t="str">
        <f t="shared" si="516"/>
        <v/>
      </c>
      <c r="E8316" s="91" t="str">
        <f t="shared" si="519"/>
        <v/>
      </c>
      <c r="F8316" s="295"/>
      <c r="G8316" s="88" t="str">
        <f t="shared" si="517"/>
        <v/>
      </c>
      <c r="H8316" s="88" t="str">
        <f t="shared" si="518"/>
        <v/>
      </c>
    </row>
    <row r="8317" spans="2:8" ht="11.25" customHeight="1" x14ac:dyDescent="0.2">
      <c r="B8317" s="147"/>
      <c r="C8317" s="68"/>
      <c r="D8317" s="293" t="str">
        <f t="shared" si="516"/>
        <v/>
      </c>
      <c r="E8317" s="91" t="str">
        <f t="shared" si="519"/>
        <v/>
      </c>
      <c r="F8317" s="295"/>
      <c r="G8317" s="88" t="str">
        <f t="shared" si="517"/>
        <v/>
      </c>
      <c r="H8317" s="88" t="str">
        <f t="shared" si="518"/>
        <v/>
      </c>
    </row>
    <row r="8318" spans="2:8" ht="11.25" customHeight="1" x14ac:dyDescent="0.2">
      <c r="B8318" s="147"/>
      <c r="C8318" s="68"/>
      <c r="D8318" s="293" t="str">
        <f t="shared" si="516"/>
        <v/>
      </c>
      <c r="E8318" s="91" t="str">
        <f t="shared" si="519"/>
        <v/>
      </c>
      <c r="F8318" s="295"/>
      <c r="G8318" s="88" t="str">
        <f t="shared" si="517"/>
        <v/>
      </c>
      <c r="H8318" s="88" t="str">
        <f t="shared" si="518"/>
        <v/>
      </c>
    </row>
    <row r="8319" spans="2:8" ht="11.25" customHeight="1" x14ac:dyDescent="0.2">
      <c r="B8319" s="147"/>
      <c r="C8319" s="68"/>
      <c r="D8319" s="293" t="str">
        <f t="shared" si="516"/>
        <v/>
      </c>
      <c r="E8319" s="91" t="str">
        <f t="shared" si="519"/>
        <v/>
      </c>
      <c r="F8319" s="295"/>
      <c r="G8319" s="88" t="str">
        <f t="shared" si="517"/>
        <v/>
      </c>
      <c r="H8319" s="88" t="str">
        <f t="shared" si="518"/>
        <v/>
      </c>
    </row>
    <row r="8320" spans="2:8" ht="11.25" customHeight="1" x14ac:dyDescent="0.2">
      <c r="B8320" s="147"/>
      <c r="C8320" s="68"/>
      <c r="D8320" s="293" t="str">
        <f t="shared" si="516"/>
        <v/>
      </c>
      <c r="E8320" s="91" t="str">
        <f t="shared" si="519"/>
        <v/>
      </c>
      <c r="F8320" s="295"/>
      <c r="G8320" s="88" t="str">
        <f t="shared" si="517"/>
        <v/>
      </c>
      <c r="H8320" s="88" t="str">
        <f t="shared" si="518"/>
        <v/>
      </c>
    </row>
    <row r="8321" spans="2:8" ht="11.25" customHeight="1" x14ac:dyDescent="0.2">
      <c r="B8321" s="147"/>
      <c r="C8321" s="68"/>
      <c r="D8321" s="293" t="str">
        <f t="shared" si="516"/>
        <v/>
      </c>
      <c r="E8321" s="91" t="str">
        <f t="shared" si="519"/>
        <v/>
      </c>
      <c r="F8321" s="295"/>
      <c r="G8321" s="88" t="str">
        <f t="shared" si="517"/>
        <v/>
      </c>
      <c r="H8321" s="88" t="str">
        <f t="shared" si="518"/>
        <v/>
      </c>
    </row>
    <row r="8322" spans="2:8" ht="11.25" customHeight="1" x14ac:dyDescent="0.2">
      <c r="B8322" s="147"/>
      <c r="C8322" s="68"/>
      <c r="D8322" s="293" t="str">
        <f t="shared" si="516"/>
        <v/>
      </c>
      <c r="E8322" s="91" t="str">
        <f t="shared" si="519"/>
        <v/>
      </c>
      <c r="F8322" s="295"/>
      <c r="G8322" s="88" t="str">
        <f t="shared" si="517"/>
        <v/>
      </c>
      <c r="H8322" s="88" t="str">
        <f t="shared" si="518"/>
        <v/>
      </c>
    </row>
    <row r="8323" spans="2:8" ht="11.25" customHeight="1" x14ac:dyDescent="0.2">
      <c r="B8323" s="147"/>
      <c r="C8323" s="68"/>
      <c r="D8323" s="293" t="str">
        <f t="shared" si="516"/>
        <v/>
      </c>
      <c r="E8323" s="91" t="str">
        <f t="shared" si="519"/>
        <v/>
      </c>
      <c r="F8323" s="295"/>
      <c r="G8323" s="88" t="str">
        <f t="shared" si="517"/>
        <v/>
      </c>
      <c r="H8323" s="88" t="str">
        <f t="shared" si="518"/>
        <v/>
      </c>
    </row>
    <row r="8324" spans="2:8" ht="11.25" customHeight="1" x14ac:dyDescent="0.2">
      <c r="B8324" s="147"/>
      <c r="C8324" s="68"/>
      <c r="D8324" s="293" t="str">
        <f t="shared" si="516"/>
        <v/>
      </c>
      <c r="E8324" s="91" t="str">
        <f t="shared" si="519"/>
        <v/>
      </c>
      <c r="F8324" s="295"/>
      <c r="G8324" s="88" t="str">
        <f t="shared" si="517"/>
        <v/>
      </c>
      <c r="H8324" s="88" t="str">
        <f t="shared" si="518"/>
        <v/>
      </c>
    </row>
    <row r="8325" spans="2:8" ht="11.25" customHeight="1" x14ac:dyDescent="0.2">
      <c r="B8325" s="147"/>
      <c r="C8325" s="68"/>
      <c r="D8325" s="293" t="str">
        <f t="shared" si="516"/>
        <v/>
      </c>
      <c r="E8325" s="91" t="str">
        <f t="shared" si="519"/>
        <v/>
      </c>
      <c r="F8325" s="295"/>
      <c r="G8325" s="88" t="str">
        <f t="shared" si="517"/>
        <v/>
      </c>
      <c r="H8325" s="88" t="str">
        <f t="shared" si="518"/>
        <v/>
      </c>
    </row>
    <row r="8326" spans="2:8" ht="11.25" customHeight="1" x14ac:dyDescent="0.2">
      <c r="B8326" s="147"/>
      <c r="C8326" s="68"/>
      <c r="D8326" s="293" t="str">
        <f t="shared" si="516"/>
        <v/>
      </c>
      <c r="E8326" s="91" t="str">
        <f t="shared" si="519"/>
        <v/>
      </c>
      <c r="F8326" s="295"/>
      <c r="G8326" s="88" t="str">
        <f t="shared" si="517"/>
        <v/>
      </c>
      <c r="H8326" s="88" t="str">
        <f t="shared" si="518"/>
        <v/>
      </c>
    </row>
    <row r="8327" spans="2:8" ht="11.25" customHeight="1" x14ac:dyDescent="0.2">
      <c r="B8327" s="147"/>
      <c r="C8327" s="68"/>
      <c r="D8327" s="293" t="str">
        <f t="shared" si="516"/>
        <v/>
      </c>
      <c r="E8327" s="91" t="str">
        <f t="shared" si="519"/>
        <v/>
      </c>
      <c r="F8327" s="295"/>
      <c r="G8327" s="88" t="str">
        <f t="shared" si="517"/>
        <v/>
      </c>
      <c r="H8327" s="88" t="str">
        <f t="shared" si="518"/>
        <v/>
      </c>
    </row>
    <row r="8328" spans="2:8" ht="11.25" customHeight="1" x14ac:dyDescent="0.2">
      <c r="B8328" s="147"/>
      <c r="C8328" s="68"/>
      <c r="D8328" s="293" t="str">
        <f t="shared" si="516"/>
        <v/>
      </c>
      <c r="E8328" s="91" t="str">
        <f t="shared" si="519"/>
        <v/>
      </c>
      <c r="F8328" s="295"/>
      <c r="G8328" s="88" t="str">
        <f t="shared" si="517"/>
        <v/>
      </c>
      <c r="H8328" s="88" t="str">
        <f t="shared" si="518"/>
        <v/>
      </c>
    </row>
    <row r="8329" spans="2:8" ht="11.25" customHeight="1" x14ac:dyDescent="0.2">
      <c r="B8329" s="147"/>
      <c r="C8329" s="68"/>
      <c r="D8329" s="293" t="str">
        <f t="shared" si="516"/>
        <v/>
      </c>
      <c r="E8329" s="91" t="str">
        <f t="shared" si="519"/>
        <v/>
      </c>
      <c r="F8329" s="295"/>
      <c r="G8329" s="88" t="str">
        <f t="shared" si="517"/>
        <v/>
      </c>
      <c r="H8329" s="88" t="str">
        <f t="shared" si="518"/>
        <v/>
      </c>
    </row>
    <row r="8330" spans="2:8" ht="11.25" customHeight="1" x14ac:dyDescent="0.2">
      <c r="B8330" s="147"/>
      <c r="C8330" s="68"/>
      <c r="D8330" s="293" t="str">
        <f t="shared" si="516"/>
        <v/>
      </c>
      <c r="E8330" s="91" t="str">
        <f t="shared" si="519"/>
        <v/>
      </c>
      <c r="F8330" s="295"/>
      <c r="G8330" s="88" t="str">
        <f t="shared" si="517"/>
        <v/>
      </c>
      <c r="H8330" s="88" t="str">
        <f t="shared" si="518"/>
        <v/>
      </c>
    </row>
    <row r="8331" spans="2:8" ht="11.25" customHeight="1" x14ac:dyDescent="0.2">
      <c r="B8331" s="147"/>
      <c r="C8331" s="68"/>
      <c r="D8331" s="293" t="str">
        <f t="shared" si="516"/>
        <v/>
      </c>
      <c r="E8331" s="91" t="str">
        <f t="shared" si="519"/>
        <v/>
      </c>
      <c r="F8331" s="295"/>
      <c r="G8331" s="88" t="str">
        <f t="shared" si="517"/>
        <v/>
      </c>
      <c r="H8331" s="88" t="str">
        <f t="shared" si="518"/>
        <v/>
      </c>
    </row>
    <row r="8332" spans="2:8" ht="11.25" customHeight="1" x14ac:dyDescent="0.2">
      <c r="B8332" s="147"/>
      <c r="C8332" s="68"/>
      <c r="D8332" s="293" t="str">
        <f t="shared" si="516"/>
        <v/>
      </c>
      <c r="E8332" s="91" t="str">
        <f t="shared" si="519"/>
        <v/>
      </c>
      <c r="F8332" s="295"/>
      <c r="G8332" s="88" t="str">
        <f t="shared" si="517"/>
        <v/>
      </c>
      <c r="H8332" s="88" t="str">
        <f t="shared" si="518"/>
        <v/>
      </c>
    </row>
    <row r="8333" spans="2:8" ht="11.25" customHeight="1" x14ac:dyDescent="0.2">
      <c r="B8333" s="147"/>
      <c r="C8333" s="68"/>
      <c r="D8333" s="293" t="str">
        <f t="shared" si="516"/>
        <v/>
      </c>
      <c r="E8333" s="91" t="str">
        <f t="shared" si="519"/>
        <v/>
      </c>
      <c r="F8333" s="295"/>
      <c r="G8333" s="88" t="str">
        <f t="shared" si="517"/>
        <v/>
      </c>
      <c r="H8333" s="88" t="str">
        <f t="shared" si="518"/>
        <v/>
      </c>
    </row>
    <row r="8334" spans="2:8" ht="11.25" customHeight="1" x14ac:dyDescent="0.2">
      <c r="B8334" s="147"/>
      <c r="C8334" s="68"/>
      <c r="D8334" s="293" t="str">
        <f t="shared" si="516"/>
        <v/>
      </c>
      <c r="E8334" s="91" t="str">
        <f t="shared" si="519"/>
        <v/>
      </c>
      <c r="F8334" s="295"/>
      <c r="G8334" s="88" t="str">
        <f t="shared" si="517"/>
        <v/>
      </c>
      <c r="H8334" s="88" t="str">
        <f t="shared" si="518"/>
        <v/>
      </c>
    </row>
    <row r="8335" spans="2:8" ht="11.25" customHeight="1" x14ac:dyDescent="0.2">
      <c r="B8335" s="147"/>
      <c r="C8335" s="68"/>
      <c r="D8335" s="293" t="str">
        <f t="shared" si="516"/>
        <v/>
      </c>
      <c r="E8335" s="91" t="str">
        <f t="shared" si="519"/>
        <v/>
      </c>
      <c r="F8335" s="295"/>
      <c r="G8335" s="88" t="str">
        <f t="shared" si="517"/>
        <v/>
      </c>
      <c r="H8335" s="88" t="str">
        <f t="shared" si="518"/>
        <v/>
      </c>
    </row>
    <row r="8336" spans="2:8" ht="11.25" customHeight="1" x14ac:dyDescent="0.2">
      <c r="B8336" s="147"/>
      <c r="C8336" s="68"/>
      <c r="D8336" s="293" t="str">
        <f t="shared" si="516"/>
        <v/>
      </c>
      <c r="E8336" s="91" t="str">
        <f t="shared" si="519"/>
        <v/>
      </c>
      <c r="F8336" s="295"/>
      <c r="G8336" s="88" t="str">
        <f t="shared" si="517"/>
        <v/>
      </c>
      <c r="H8336" s="88" t="str">
        <f t="shared" si="518"/>
        <v/>
      </c>
    </row>
    <row r="8337" spans="2:8" ht="11.25" customHeight="1" x14ac:dyDescent="0.2">
      <c r="B8337" s="147"/>
      <c r="C8337" s="68"/>
      <c r="D8337" s="293" t="str">
        <f t="shared" si="516"/>
        <v/>
      </c>
      <c r="E8337" s="91" t="str">
        <f t="shared" si="519"/>
        <v/>
      </c>
      <c r="F8337" s="295"/>
      <c r="G8337" s="88" t="str">
        <f t="shared" si="517"/>
        <v/>
      </c>
      <c r="H8337" s="88" t="str">
        <f t="shared" si="518"/>
        <v/>
      </c>
    </row>
    <row r="8338" spans="2:8" ht="11.25" customHeight="1" x14ac:dyDescent="0.2">
      <c r="B8338" s="147"/>
      <c r="C8338" s="68"/>
      <c r="D8338" s="293" t="str">
        <f t="shared" si="516"/>
        <v/>
      </c>
      <c r="E8338" s="91" t="str">
        <f t="shared" si="519"/>
        <v/>
      </c>
      <c r="F8338" s="295"/>
      <c r="G8338" s="88" t="str">
        <f t="shared" si="517"/>
        <v/>
      </c>
      <c r="H8338" s="88" t="str">
        <f t="shared" si="518"/>
        <v/>
      </c>
    </row>
    <row r="8339" spans="2:8" ht="11.25" customHeight="1" x14ac:dyDescent="0.2">
      <c r="B8339" s="147"/>
      <c r="C8339" s="68"/>
      <c r="D8339" s="293" t="str">
        <f t="shared" si="516"/>
        <v/>
      </c>
      <c r="E8339" s="91" t="str">
        <f t="shared" si="519"/>
        <v/>
      </c>
      <c r="F8339" s="295"/>
      <c r="G8339" s="88" t="str">
        <f t="shared" si="517"/>
        <v/>
      </c>
      <c r="H8339" s="88" t="str">
        <f t="shared" si="518"/>
        <v/>
      </c>
    </row>
    <row r="8340" spans="2:8" ht="11.25" customHeight="1" x14ac:dyDescent="0.2">
      <c r="B8340" s="147"/>
      <c r="C8340" s="68"/>
      <c r="D8340" s="293" t="str">
        <f t="shared" si="516"/>
        <v/>
      </c>
      <c r="E8340" s="91" t="str">
        <f t="shared" si="519"/>
        <v/>
      </c>
      <c r="F8340" s="295"/>
      <c r="G8340" s="88" t="str">
        <f t="shared" si="517"/>
        <v/>
      </c>
      <c r="H8340" s="88" t="str">
        <f t="shared" si="518"/>
        <v/>
      </c>
    </row>
    <row r="8341" spans="2:8" ht="11.25" customHeight="1" x14ac:dyDescent="0.2">
      <c r="B8341" s="147"/>
      <c r="C8341" s="68"/>
      <c r="D8341" s="293" t="str">
        <f t="shared" si="516"/>
        <v/>
      </c>
      <c r="E8341" s="91" t="str">
        <f t="shared" si="519"/>
        <v/>
      </c>
      <c r="F8341" s="295"/>
      <c r="G8341" s="88" t="str">
        <f t="shared" si="517"/>
        <v/>
      </c>
      <c r="H8341" s="88" t="str">
        <f t="shared" si="518"/>
        <v/>
      </c>
    </row>
    <row r="8342" spans="2:8" ht="11.25" customHeight="1" x14ac:dyDescent="0.2">
      <c r="B8342" s="147"/>
      <c r="C8342" s="68"/>
      <c r="D8342" s="293" t="str">
        <f t="shared" si="516"/>
        <v/>
      </c>
      <c r="E8342" s="91" t="str">
        <f t="shared" si="519"/>
        <v/>
      </c>
      <c r="F8342" s="295"/>
      <c r="G8342" s="88" t="str">
        <f t="shared" si="517"/>
        <v/>
      </c>
      <c r="H8342" s="88" t="str">
        <f t="shared" si="518"/>
        <v/>
      </c>
    </row>
    <row r="8343" spans="2:8" ht="11.25" customHeight="1" x14ac:dyDescent="0.2">
      <c r="B8343" s="147"/>
      <c r="C8343" s="68"/>
      <c r="D8343" s="293" t="str">
        <f t="shared" si="516"/>
        <v/>
      </c>
      <c r="E8343" s="91" t="str">
        <f t="shared" si="519"/>
        <v/>
      </c>
      <c r="F8343" s="295"/>
      <c r="G8343" s="88" t="str">
        <f t="shared" si="517"/>
        <v/>
      </c>
      <c r="H8343" s="88" t="str">
        <f t="shared" si="518"/>
        <v/>
      </c>
    </row>
    <row r="8344" spans="2:8" ht="11.25" customHeight="1" x14ac:dyDescent="0.2">
      <c r="B8344" s="147"/>
      <c r="C8344" s="68"/>
      <c r="D8344" s="293" t="str">
        <f t="shared" ref="D8344:D8407" si="520">IF($B8344="","","SP_LASTSALEPRICE")</f>
        <v/>
      </c>
      <c r="E8344" s="91" t="str">
        <f t="shared" si="519"/>
        <v/>
      </c>
      <c r="F8344" s="295"/>
      <c r="G8344" s="88" t="str">
        <f t="shared" ref="G8344:G8407" si="521">IF(OR($C8344="",$C8345=""),"",IFERROR((C8344/C8345-1)*100,0))</f>
        <v/>
      </c>
      <c r="H8344" s="88" t="str">
        <f t="shared" ref="H8344:H8407" si="522">IF(OR($F8344="",$F8345=""),"",IFERROR((F8344/F8345-1)*100,0))</f>
        <v/>
      </c>
    </row>
    <row r="8345" spans="2:8" ht="11.25" customHeight="1" x14ac:dyDescent="0.2">
      <c r="B8345" s="147"/>
      <c r="C8345" s="68"/>
      <c r="D8345" s="293" t="str">
        <f t="shared" si="520"/>
        <v/>
      </c>
      <c r="E8345" s="91" t="str">
        <f t="shared" ref="E8345:E8408" si="523">IF($B8345="","",IF(WEEKDAY($B8345,11)=6,$B8345-1,IF(WEEKDAY($B8345,11)=7,$B8345-2,$B8345)))</f>
        <v/>
      </c>
      <c r="F8345" s="295"/>
      <c r="G8345" s="88" t="str">
        <f t="shared" si="521"/>
        <v/>
      </c>
      <c r="H8345" s="88" t="str">
        <f t="shared" si="522"/>
        <v/>
      </c>
    </row>
    <row r="8346" spans="2:8" ht="11.25" customHeight="1" x14ac:dyDescent="0.2">
      <c r="B8346" s="147"/>
      <c r="C8346" s="68"/>
      <c r="D8346" s="293" t="str">
        <f t="shared" si="520"/>
        <v/>
      </c>
      <c r="E8346" s="91" t="str">
        <f t="shared" si="523"/>
        <v/>
      </c>
      <c r="F8346" s="295"/>
      <c r="G8346" s="88" t="str">
        <f t="shared" si="521"/>
        <v/>
      </c>
      <c r="H8346" s="88" t="str">
        <f t="shared" si="522"/>
        <v/>
      </c>
    </row>
    <row r="8347" spans="2:8" ht="11.25" customHeight="1" x14ac:dyDescent="0.2">
      <c r="B8347" s="147"/>
      <c r="C8347" s="68"/>
      <c r="D8347" s="293" t="str">
        <f t="shared" si="520"/>
        <v/>
      </c>
      <c r="E8347" s="91" t="str">
        <f t="shared" si="523"/>
        <v/>
      </c>
      <c r="F8347" s="295"/>
      <c r="G8347" s="88" t="str">
        <f t="shared" si="521"/>
        <v/>
      </c>
      <c r="H8347" s="88" t="str">
        <f t="shared" si="522"/>
        <v/>
      </c>
    </row>
    <row r="8348" spans="2:8" ht="11.25" customHeight="1" x14ac:dyDescent="0.2">
      <c r="B8348" s="147"/>
      <c r="C8348" s="68"/>
      <c r="D8348" s="293" t="str">
        <f t="shared" si="520"/>
        <v/>
      </c>
      <c r="E8348" s="91" t="str">
        <f t="shared" si="523"/>
        <v/>
      </c>
      <c r="F8348" s="295"/>
      <c r="G8348" s="88" t="str">
        <f t="shared" si="521"/>
        <v/>
      </c>
      <c r="H8348" s="88" t="str">
        <f t="shared" si="522"/>
        <v/>
      </c>
    </row>
    <row r="8349" spans="2:8" ht="11.25" customHeight="1" x14ac:dyDescent="0.2">
      <c r="B8349" s="147"/>
      <c r="C8349" s="68"/>
      <c r="D8349" s="293" t="str">
        <f t="shared" si="520"/>
        <v/>
      </c>
      <c r="E8349" s="91" t="str">
        <f t="shared" si="523"/>
        <v/>
      </c>
      <c r="F8349" s="295"/>
      <c r="G8349" s="88" t="str">
        <f t="shared" si="521"/>
        <v/>
      </c>
      <c r="H8349" s="88" t="str">
        <f t="shared" si="522"/>
        <v/>
      </c>
    </row>
    <row r="8350" spans="2:8" ht="11.25" customHeight="1" x14ac:dyDescent="0.2">
      <c r="B8350" s="147"/>
      <c r="C8350" s="68"/>
      <c r="D8350" s="293" t="str">
        <f t="shared" si="520"/>
        <v/>
      </c>
      <c r="E8350" s="91" t="str">
        <f t="shared" si="523"/>
        <v/>
      </c>
      <c r="F8350" s="295"/>
      <c r="G8350" s="88" t="str">
        <f t="shared" si="521"/>
        <v/>
      </c>
      <c r="H8350" s="88" t="str">
        <f t="shared" si="522"/>
        <v/>
      </c>
    </row>
    <row r="8351" spans="2:8" ht="11.25" customHeight="1" x14ac:dyDescent="0.2">
      <c r="B8351" s="147"/>
      <c r="C8351" s="68"/>
      <c r="D8351" s="293" t="str">
        <f t="shared" si="520"/>
        <v/>
      </c>
      <c r="E8351" s="91" t="str">
        <f t="shared" si="523"/>
        <v/>
      </c>
      <c r="F8351" s="295"/>
      <c r="G8351" s="88" t="str">
        <f t="shared" si="521"/>
        <v/>
      </c>
      <c r="H8351" s="88" t="str">
        <f t="shared" si="522"/>
        <v/>
      </c>
    </row>
    <row r="8352" spans="2:8" ht="11.25" customHeight="1" x14ac:dyDescent="0.2">
      <c r="B8352" s="147"/>
      <c r="C8352" s="68"/>
      <c r="D8352" s="293" t="str">
        <f t="shared" si="520"/>
        <v/>
      </c>
      <c r="E8352" s="91" t="str">
        <f t="shared" si="523"/>
        <v/>
      </c>
      <c r="F8352" s="295"/>
      <c r="G8352" s="88" t="str">
        <f t="shared" si="521"/>
        <v/>
      </c>
      <c r="H8352" s="88" t="str">
        <f t="shared" si="522"/>
        <v/>
      </c>
    </row>
    <row r="8353" spans="2:8" ht="11.25" customHeight="1" x14ac:dyDescent="0.2">
      <c r="B8353" s="147"/>
      <c r="C8353" s="68"/>
      <c r="D8353" s="293" t="str">
        <f t="shared" si="520"/>
        <v/>
      </c>
      <c r="E8353" s="91" t="str">
        <f t="shared" si="523"/>
        <v/>
      </c>
      <c r="F8353" s="295"/>
      <c r="G8353" s="88" t="str">
        <f t="shared" si="521"/>
        <v/>
      </c>
      <c r="H8353" s="88" t="str">
        <f t="shared" si="522"/>
        <v/>
      </c>
    </row>
    <row r="8354" spans="2:8" ht="11.25" customHeight="1" x14ac:dyDescent="0.2">
      <c r="B8354" s="147"/>
      <c r="C8354" s="68"/>
      <c r="D8354" s="293" t="str">
        <f t="shared" si="520"/>
        <v/>
      </c>
      <c r="E8354" s="91" t="str">
        <f t="shared" si="523"/>
        <v/>
      </c>
      <c r="F8354" s="295"/>
      <c r="G8354" s="88" t="str">
        <f t="shared" si="521"/>
        <v/>
      </c>
      <c r="H8354" s="88" t="str">
        <f t="shared" si="522"/>
        <v/>
      </c>
    </row>
    <row r="8355" spans="2:8" ht="11.25" customHeight="1" x14ac:dyDescent="0.2">
      <c r="B8355" s="147"/>
      <c r="C8355" s="68"/>
      <c r="D8355" s="293" t="str">
        <f t="shared" si="520"/>
        <v/>
      </c>
      <c r="E8355" s="91" t="str">
        <f t="shared" si="523"/>
        <v/>
      </c>
      <c r="F8355" s="295"/>
      <c r="G8355" s="88" t="str">
        <f t="shared" si="521"/>
        <v/>
      </c>
      <c r="H8355" s="88" t="str">
        <f t="shared" si="522"/>
        <v/>
      </c>
    </row>
    <row r="8356" spans="2:8" ht="11.25" customHeight="1" x14ac:dyDescent="0.2">
      <c r="B8356" s="147"/>
      <c r="C8356" s="68"/>
      <c r="D8356" s="293" t="str">
        <f t="shared" si="520"/>
        <v/>
      </c>
      <c r="E8356" s="91" t="str">
        <f t="shared" si="523"/>
        <v/>
      </c>
      <c r="F8356" s="295"/>
      <c r="G8356" s="88" t="str">
        <f t="shared" si="521"/>
        <v/>
      </c>
      <c r="H8356" s="88" t="str">
        <f t="shared" si="522"/>
        <v/>
      </c>
    </row>
    <row r="8357" spans="2:8" ht="11.25" customHeight="1" x14ac:dyDescent="0.2">
      <c r="B8357" s="147"/>
      <c r="C8357" s="68"/>
      <c r="D8357" s="293" t="str">
        <f t="shared" si="520"/>
        <v/>
      </c>
      <c r="E8357" s="91" t="str">
        <f t="shared" si="523"/>
        <v/>
      </c>
      <c r="F8357" s="295"/>
      <c r="G8357" s="88" t="str">
        <f t="shared" si="521"/>
        <v/>
      </c>
      <c r="H8357" s="88" t="str">
        <f t="shared" si="522"/>
        <v/>
      </c>
    </row>
    <row r="8358" spans="2:8" ht="11.25" customHeight="1" x14ac:dyDescent="0.2">
      <c r="B8358" s="147"/>
      <c r="C8358" s="68"/>
      <c r="D8358" s="293" t="str">
        <f t="shared" si="520"/>
        <v/>
      </c>
      <c r="E8358" s="91" t="str">
        <f t="shared" si="523"/>
        <v/>
      </c>
      <c r="F8358" s="295"/>
      <c r="G8358" s="88" t="str">
        <f t="shared" si="521"/>
        <v/>
      </c>
      <c r="H8358" s="88" t="str">
        <f t="shared" si="522"/>
        <v/>
      </c>
    </row>
    <row r="8359" spans="2:8" ht="11.25" customHeight="1" x14ac:dyDescent="0.2">
      <c r="B8359" s="147"/>
      <c r="C8359" s="68"/>
      <c r="D8359" s="293" t="str">
        <f t="shared" si="520"/>
        <v/>
      </c>
      <c r="E8359" s="91" t="str">
        <f t="shared" si="523"/>
        <v/>
      </c>
      <c r="F8359" s="295"/>
      <c r="G8359" s="88" t="str">
        <f t="shared" si="521"/>
        <v/>
      </c>
      <c r="H8359" s="88" t="str">
        <f t="shared" si="522"/>
        <v/>
      </c>
    </row>
    <row r="8360" spans="2:8" ht="11.25" customHeight="1" x14ac:dyDescent="0.2">
      <c r="B8360" s="147"/>
      <c r="C8360" s="68"/>
      <c r="D8360" s="293" t="str">
        <f t="shared" si="520"/>
        <v/>
      </c>
      <c r="E8360" s="91" t="str">
        <f t="shared" si="523"/>
        <v/>
      </c>
      <c r="F8360" s="295"/>
      <c r="G8360" s="88" t="str">
        <f t="shared" si="521"/>
        <v/>
      </c>
      <c r="H8360" s="88" t="str">
        <f t="shared" si="522"/>
        <v/>
      </c>
    </row>
    <row r="8361" spans="2:8" ht="11.25" customHeight="1" x14ac:dyDescent="0.2">
      <c r="B8361" s="147"/>
      <c r="C8361" s="68"/>
      <c r="D8361" s="293" t="str">
        <f t="shared" si="520"/>
        <v/>
      </c>
      <c r="E8361" s="91" t="str">
        <f t="shared" si="523"/>
        <v/>
      </c>
      <c r="F8361" s="295"/>
      <c r="G8361" s="88" t="str">
        <f t="shared" si="521"/>
        <v/>
      </c>
      <c r="H8361" s="88" t="str">
        <f t="shared" si="522"/>
        <v/>
      </c>
    </row>
    <row r="8362" spans="2:8" ht="11.25" customHeight="1" x14ac:dyDescent="0.2">
      <c r="B8362" s="147"/>
      <c r="C8362" s="68"/>
      <c r="D8362" s="293" t="str">
        <f t="shared" si="520"/>
        <v/>
      </c>
      <c r="E8362" s="91" t="str">
        <f t="shared" si="523"/>
        <v/>
      </c>
      <c r="F8362" s="295"/>
      <c r="G8362" s="88" t="str">
        <f t="shared" si="521"/>
        <v/>
      </c>
      <c r="H8362" s="88" t="str">
        <f t="shared" si="522"/>
        <v/>
      </c>
    </row>
    <row r="8363" spans="2:8" ht="11.25" customHeight="1" x14ac:dyDescent="0.2">
      <c r="B8363" s="147"/>
      <c r="C8363" s="68"/>
      <c r="D8363" s="293" t="str">
        <f t="shared" si="520"/>
        <v/>
      </c>
      <c r="E8363" s="91" t="str">
        <f t="shared" si="523"/>
        <v/>
      </c>
      <c r="F8363" s="295"/>
      <c r="G8363" s="88" t="str">
        <f t="shared" si="521"/>
        <v/>
      </c>
      <c r="H8363" s="88" t="str">
        <f t="shared" si="522"/>
        <v/>
      </c>
    </row>
    <row r="8364" spans="2:8" ht="11.25" customHeight="1" x14ac:dyDescent="0.2">
      <c r="B8364" s="147"/>
      <c r="C8364" s="68"/>
      <c r="D8364" s="293" t="str">
        <f t="shared" si="520"/>
        <v/>
      </c>
      <c r="E8364" s="91" t="str">
        <f t="shared" si="523"/>
        <v/>
      </c>
      <c r="F8364" s="295"/>
      <c r="G8364" s="88" t="str">
        <f t="shared" si="521"/>
        <v/>
      </c>
      <c r="H8364" s="88" t="str">
        <f t="shared" si="522"/>
        <v/>
      </c>
    </row>
    <row r="8365" spans="2:8" ht="11.25" customHeight="1" x14ac:dyDescent="0.2">
      <c r="B8365" s="147"/>
      <c r="C8365" s="68"/>
      <c r="D8365" s="293" t="str">
        <f t="shared" si="520"/>
        <v/>
      </c>
      <c r="E8365" s="91" t="str">
        <f t="shared" si="523"/>
        <v/>
      </c>
      <c r="F8365" s="295"/>
      <c r="G8365" s="88" t="str">
        <f t="shared" si="521"/>
        <v/>
      </c>
      <c r="H8365" s="88" t="str">
        <f t="shared" si="522"/>
        <v/>
      </c>
    </row>
    <row r="8366" spans="2:8" ht="11.25" customHeight="1" x14ac:dyDescent="0.2">
      <c r="B8366" s="147"/>
      <c r="C8366" s="68"/>
      <c r="D8366" s="293" t="str">
        <f t="shared" si="520"/>
        <v/>
      </c>
      <c r="E8366" s="91" t="str">
        <f t="shared" si="523"/>
        <v/>
      </c>
      <c r="F8366" s="295"/>
      <c r="G8366" s="88" t="str">
        <f t="shared" si="521"/>
        <v/>
      </c>
      <c r="H8366" s="88" t="str">
        <f t="shared" si="522"/>
        <v/>
      </c>
    </row>
    <row r="8367" spans="2:8" ht="11.25" customHeight="1" x14ac:dyDescent="0.2">
      <c r="B8367" s="147"/>
      <c r="C8367" s="68"/>
      <c r="D8367" s="293" t="str">
        <f t="shared" si="520"/>
        <v/>
      </c>
      <c r="E8367" s="91" t="str">
        <f t="shared" si="523"/>
        <v/>
      </c>
      <c r="F8367" s="295"/>
      <c r="G8367" s="88" t="str">
        <f t="shared" si="521"/>
        <v/>
      </c>
      <c r="H8367" s="88" t="str">
        <f t="shared" si="522"/>
        <v/>
      </c>
    </row>
    <row r="8368" spans="2:8" ht="11.25" customHeight="1" x14ac:dyDescent="0.2">
      <c r="B8368" s="147"/>
      <c r="C8368" s="68"/>
      <c r="D8368" s="293" t="str">
        <f t="shared" si="520"/>
        <v/>
      </c>
      <c r="E8368" s="91" t="str">
        <f t="shared" si="523"/>
        <v/>
      </c>
      <c r="F8368" s="295"/>
      <c r="G8368" s="88" t="str">
        <f t="shared" si="521"/>
        <v/>
      </c>
      <c r="H8368" s="88" t="str">
        <f t="shared" si="522"/>
        <v/>
      </c>
    </row>
    <row r="8369" spans="2:8" ht="11.25" customHeight="1" x14ac:dyDescent="0.2">
      <c r="B8369" s="147"/>
      <c r="C8369" s="68"/>
      <c r="D8369" s="293" t="str">
        <f t="shared" si="520"/>
        <v/>
      </c>
      <c r="E8369" s="91" t="str">
        <f t="shared" si="523"/>
        <v/>
      </c>
      <c r="F8369" s="295"/>
      <c r="G8369" s="88" t="str">
        <f t="shared" si="521"/>
        <v/>
      </c>
      <c r="H8369" s="88" t="str">
        <f t="shared" si="522"/>
        <v/>
      </c>
    </row>
    <row r="8370" spans="2:8" ht="11.25" customHeight="1" x14ac:dyDescent="0.2">
      <c r="B8370" s="147"/>
      <c r="C8370" s="68"/>
      <c r="D8370" s="293" t="str">
        <f t="shared" si="520"/>
        <v/>
      </c>
      <c r="E8370" s="91" t="str">
        <f t="shared" si="523"/>
        <v/>
      </c>
      <c r="F8370" s="295"/>
      <c r="G8370" s="88" t="str">
        <f t="shared" si="521"/>
        <v/>
      </c>
      <c r="H8370" s="88" t="str">
        <f t="shared" si="522"/>
        <v/>
      </c>
    </row>
    <row r="8371" spans="2:8" ht="11.25" customHeight="1" x14ac:dyDescent="0.2">
      <c r="B8371" s="147"/>
      <c r="C8371" s="68"/>
      <c r="D8371" s="293" t="str">
        <f t="shared" si="520"/>
        <v/>
      </c>
      <c r="E8371" s="91" t="str">
        <f t="shared" si="523"/>
        <v/>
      </c>
      <c r="F8371" s="295"/>
      <c r="G8371" s="88" t="str">
        <f t="shared" si="521"/>
        <v/>
      </c>
      <c r="H8371" s="88" t="str">
        <f t="shared" si="522"/>
        <v/>
      </c>
    </row>
    <row r="8372" spans="2:8" ht="11.25" customHeight="1" x14ac:dyDescent="0.2">
      <c r="B8372" s="147"/>
      <c r="C8372" s="68"/>
      <c r="D8372" s="293" t="str">
        <f t="shared" si="520"/>
        <v/>
      </c>
      <c r="E8372" s="91" t="str">
        <f t="shared" si="523"/>
        <v/>
      </c>
      <c r="F8372" s="295"/>
      <c r="G8372" s="88" t="str">
        <f t="shared" si="521"/>
        <v/>
      </c>
      <c r="H8372" s="88" t="str">
        <f t="shared" si="522"/>
        <v/>
      </c>
    </row>
    <row r="8373" spans="2:8" ht="11.25" customHeight="1" x14ac:dyDescent="0.2">
      <c r="B8373" s="147"/>
      <c r="C8373" s="68"/>
      <c r="D8373" s="293" t="str">
        <f t="shared" si="520"/>
        <v/>
      </c>
      <c r="E8373" s="91" t="str">
        <f t="shared" si="523"/>
        <v/>
      </c>
      <c r="F8373" s="295"/>
      <c r="G8373" s="88" t="str">
        <f t="shared" si="521"/>
        <v/>
      </c>
      <c r="H8373" s="88" t="str">
        <f t="shared" si="522"/>
        <v/>
      </c>
    </row>
    <row r="8374" spans="2:8" ht="11.25" customHeight="1" x14ac:dyDescent="0.2">
      <c r="B8374" s="147"/>
      <c r="C8374" s="68"/>
      <c r="D8374" s="293" t="str">
        <f t="shared" si="520"/>
        <v/>
      </c>
      <c r="E8374" s="91" t="str">
        <f t="shared" si="523"/>
        <v/>
      </c>
      <c r="F8374" s="295"/>
      <c r="G8374" s="88" t="str">
        <f t="shared" si="521"/>
        <v/>
      </c>
      <c r="H8374" s="88" t="str">
        <f t="shared" si="522"/>
        <v/>
      </c>
    </row>
    <row r="8375" spans="2:8" ht="11.25" customHeight="1" x14ac:dyDescent="0.2">
      <c r="B8375" s="147"/>
      <c r="C8375" s="68"/>
      <c r="D8375" s="293" t="str">
        <f t="shared" si="520"/>
        <v/>
      </c>
      <c r="E8375" s="91" t="str">
        <f t="shared" si="523"/>
        <v/>
      </c>
      <c r="F8375" s="295"/>
      <c r="G8375" s="88" t="str">
        <f t="shared" si="521"/>
        <v/>
      </c>
      <c r="H8375" s="88" t="str">
        <f t="shared" si="522"/>
        <v/>
      </c>
    </row>
    <row r="8376" spans="2:8" ht="11.25" customHeight="1" x14ac:dyDescent="0.2">
      <c r="B8376" s="147"/>
      <c r="C8376" s="68"/>
      <c r="D8376" s="293" t="str">
        <f t="shared" si="520"/>
        <v/>
      </c>
      <c r="E8376" s="91" t="str">
        <f t="shared" si="523"/>
        <v/>
      </c>
      <c r="F8376" s="295"/>
      <c r="G8376" s="88" t="str">
        <f t="shared" si="521"/>
        <v/>
      </c>
      <c r="H8376" s="88" t="str">
        <f t="shared" si="522"/>
        <v/>
      </c>
    </row>
    <row r="8377" spans="2:8" ht="11.25" customHeight="1" x14ac:dyDescent="0.2">
      <c r="B8377" s="147"/>
      <c r="C8377" s="68"/>
      <c r="D8377" s="293" t="str">
        <f t="shared" si="520"/>
        <v/>
      </c>
      <c r="E8377" s="91" t="str">
        <f t="shared" si="523"/>
        <v/>
      </c>
      <c r="F8377" s="295"/>
      <c r="G8377" s="88" t="str">
        <f t="shared" si="521"/>
        <v/>
      </c>
      <c r="H8377" s="88" t="str">
        <f t="shared" si="522"/>
        <v/>
      </c>
    </row>
    <row r="8378" spans="2:8" ht="11.25" customHeight="1" x14ac:dyDescent="0.2">
      <c r="B8378" s="147"/>
      <c r="C8378" s="68"/>
      <c r="D8378" s="293" t="str">
        <f t="shared" si="520"/>
        <v/>
      </c>
      <c r="E8378" s="91" t="str">
        <f t="shared" si="523"/>
        <v/>
      </c>
      <c r="F8378" s="295"/>
      <c r="G8378" s="88" t="str">
        <f t="shared" si="521"/>
        <v/>
      </c>
      <c r="H8378" s="88" t="str">
        <f t="shared" si="522"/>
        <v/>
      </c>
    </row>
    <row r="8379" spans="2:8" ht="11.25" customHeight="1" x14ac:dyDescent="0.2">
      <c r="B8379" s="147"/>
      <c r="C8379" s="68"/>
      <c r="D8379" s="293" t="str">
        <f t="shared" si="520"/>
        <v/>
      </c>
      <c r="E8379" s="91" t="str">
        <f t="shared" si="523"/>
        <v/>
      </c>
      <c r="F8379" s="295"/>
      <c r="G8379" s="88" t="str">
        <f t="shared" si="521"/>
        <v/>
      </c>
      <c r="H8379" s="88" t="str">
        <f t="shared" si="522"/>
        <v/>
      </c>
    </row>
    <row r="8380" spans="2:8" ht="11.25" customHeight="1" x14ac:dyDescent="0.2">
      <c r="B8380" s="147"/>
      <c r="C8380" s="68"/>
      <c r="D8380" s="293" t="str">
        <f t="shared" si="520"/>
        <v/>
      </c>
      <c r="E8380" s="91" t="str">
        <f t="shared" si="523"/>
        <v/>
      </c>
      <c r="F8380" s="295"/>
      <c r="G8380" s="88" t="str">
        <f t="shared" si="521"/>
        <v/>
      </c>
      <c r="H8380" s="88" t="str">
        <f t="shared" si="522"/>
        <v/>
      </c>
    </row>
    <row r="8381" spans="2:8" ht="11.25" customHeight="1" x14ac:dyDescent="0.2">
      <c r="B8381" s="147"/>
      <c r="C8381" s="68"/>
      <c r="D8381" s="293" t="str">
        <f t="shared" si="520"/>
        <v/>
      </c>
      <c r="E8381" s="91" t="str">
        <f t="shared" si="523"/>
        <v/>
      </c>
      <c r="F8381" s="295"/>
      <c r="G8381" s="88" t="str">
        <f t="shared" si="521"/>
        <v/>
      </c>
      <c r="H8381" s="88" t="str">
        <f t="shared" si="522"/>
        <v/>
      </c>
    </row>
    <row r="8382" spans="2:8" ht="11.25" customHeight="1" x14ac:dyDescent="0.2">
      <c r="B8382" s="147"/>
      <c r="C8382" s="68"/>
      <c r="D8382" s="293" t="str">
        <f t="shared" si="520"/>
        <v/>
      </c>
      <c r="E8382" s="91" t="str">
        <f t="shared" si="523"/>
        <v/>
      </c>
      <c r="F8382" s="295"/>
      <c r="G8382" s="88" t="str">
        <f t="shared" si="521"/>
        <v/>
      </c>
      <c r="H8382" s="88" t="str">
        <f t="shared" si="522"/>
        <v/>
      </c>
    </row>
    <row r="8383" spans="2:8" ht="11.25" customHeight="1" x14ac:dyDescent="0.2">
      <c r="B8383" s="147"/>
      <c r="C8383" s="68"/>
      <c r="D8383" s="293" t="str">
        <f t="shared" si="520"/>
        <v/>
      </c>
      <c r="E8383" s="91" t="str">
        <f t="shared" si="523"/>
        <v/>
      </c>
      <c r="F8383" s="295"/>
      <c r="G8383" s="88" t="str">
        <f t="shared" si="521"/>
        <v/>
      </c>
      <c r="H8383" s="88" t="str">
        <f t="shared" si="522"/>
        <v/>
      </c>
    </row>
    <row r="8384" spans="2:8" ht="11.25" customHeight="1" x14ac:dyDescent="0.2">
      <c r="B8384" s="147"/>
      <c r="C8384" s="68"/>
      <c r="D8384" s="293" t="str">
        <f t="shared" si="520"/>
        <v/>
      </c>
      <c r="E8384" s="91" t="str">
        <f t="shared" si="523"/>
        <v/>
      </c>
      <c r="F8384" s="295"/>
      <c r="G8384" s="88" t="str">
        <f t="shared" si="521"/>
        <v/>
      </c>
      <c r="H8384" s="88" t="str">
        <f t="shared" si="522"/>
        <v/>
      </c>
    </row>
    <row r="8385" spans="2:8" ht="11.25" customHeight="1" x14ac:dyDescent="0.2">
      <c r="B8385" s="147"/>
      <c r="C8385" s="68"/>
      <c r="D8385" s="293" t="str">
        <f t="shared" si="520"/>
        <v/>
      </c>
      <c r="E8385" s="91" t="str">
        <f t="shared" si="523"/>
        <v/>
      </c>
      <c r="F8385" s="295"/>
      <c r="G8385" s="88" t="str">
        <f t="shared" si="521"/>
        <v/>
      </c>
      <c r="H8385" s="88" t="str">
        <f t="shared" si="522"/>
        <v/>
      </c>
    </row>
    <row r="8386" spans="2:8" ht="11.25" customHeight="1" x14ac:dyDescent="0.2">
      <c r="B8386" s="147"/>
      <c r="C8386" s="68"/>
      <c r="D8386" s="293" t="str">
        <f t="shared" si="520"/>
        <v/>
      </c>
      <c r="E8386" s="91" t="str">
        <f t="shared" si="523"/>
        <v/>
      </c>
      <c r="F8386" s="295"/>
      <c r="G8386" s="88" t="str">
        <f t="shared" si="521"/>
        <v/>
      </c>
      <c r="H8386" s="88" t="str">
        <f t="shared" si="522"/>
        <v/>
      </c>
    </row>
    <row r="8387" spans="2:8" ht="11.25" customHeight="1" x14ac:dyDescent="0.2">
      <c r="B8387" s="147"/>
      <c r="C8387" s="68"/>
      <c r="D8387" s="293" t="str">
        <f t="shared" si="520"/>
        <v/>
      </c>
      <c r="E8387" s="91" t="str">
        <f t="shared" si="523"/>
        <v/>
      </c>
      <c r="F8387" s="295"/>
      <c r="G8387" s="88" t="str">
        <f t="shared" si="521"/>
        <v/>
      </c>
      <c r="H8387" s="88" t="str">
        <f t="shared" si="522"/>
        <v/>
      </c>
    </row>
    <row r="8388" spans="2:8" ht="11.25" customHeight="1" x14ac:dyDescent="0.2">
      <c r="B8388" s="147"/>
      <c r="C8388" s="68"/>
      <c r="D8388" s="293" t="str">
        <f t="shared" si="520"/>
        <v/>
      </c>
      <c r="E8388" s="91" t="str">
        <f t="shared" si="523"/>
        <v/>
      </c>
      <c r="F8388" s="295"/>
      <c r="G8388" s="88" t="str">
        <f t="shared" si="521"/>
        <v/>
      </c>
      <c r="H8388" s="88" t="str">
        <f t="shared" si="522"/>
        <v/>
      </c>
    </row>
    <row r="8389" spans="2:8" ht="11.25" customHeight="1" x14ac:dyDescent="0.2">
      <c r="B8389" s="147"/>
      <c r="C8389" s="68"/>
      <c r="D8389" s="293" t="str">
        <f t="shared" si="520"/>
        <v/>
      </c>
      <c r="E8389" s="91" t="str">
        <f t="shared" si="523"/>
        <v/>
      </c>
      <c r="F8389" s="295"/>
      <c r="G8389" s="88" t="str">
        <f t="shared" si="521"/>
        <v/>
      </c>
      <c r="H8389" s="88" t="str">
        <f t="shared" si="522"/>
        <v/>
      </c>
    </row>
    <row r="8390" spans="2:8" ht="11.25" customHeight="1" x14ac:dyDescent="0.2">
      <c r="B8390" s="147"/>
      <c r="C8390" s="68"/>
      <c r="D8390" s="293" t="str">
        <f t="shared" si="520"/>
        <v/>
      </c>
      <c r="E8390" s="91" t="str">
        <f t="shared" si="523"/>
        <v/>
      </c>
      <c r="F8390" s="295"/>
      <c r="G8390" s="88" t="str">
        <f t="shared" si="521"/>
        <v/>
      </c>
      <c r="H8390" s="88" t="str">
        <f t="shared" si="522"/>
        <v/>
      </c>
    </row>
    <row r="8391" spans="2:8" ht="11.25" customHeight="1" x14ac:dyDescent="0.2">
      <c r="B8391" s="147"/>
      <c r="C8391" s="68"/>
      <c r="D8391" s="293" t="str">
        <f t="shared" si="520"/>
        <v/>
      </c>
      <c r="E8391" s="91" t="str">
        <f t="shared" si="523"/>
        <v/>
      </c>
      <c r="F8391" s="295"/>
      <c r="G8391" s="88" t="str">
        <f t="shared" si="521"/>
        <v/>
      </c>
      <c r="H8391" s="88" t="str">
        <f t="shared" si="522"/>
        <v/>
      </c>
    </row>
    <row r="8392" spans="2:8" ht="11.25" customHeight="1" x14ac:dyDescent="0.2">
      <c r="B8392" s="147"/>
      <c r="C8392" s="68"/>
      <c r="D8392" s="293" t="str">
        <f t="shared" si="520"/>
        <v/>
      </c>
      <c r="E8392" s="91" t="str">
        <f t="shared" si="523"/>
        <v/>
      </c>
      <c r="F8392" s="295"/>
      <c r="G8392" s="88" t="str">
        <f t="shared" si="521"/>
        <v/>
      </c>
      <c r="H8392" s="88" t="str">
        <f t="shared" si="522"/>
        <v/>
      </c>
    </row>
    <row r="8393" spans="2:8" ht="11.25" customHeight="1" x14ac:dyDescent="0.2">
      <c r="B8393" s="147"/>
      <c r="C8393" s="68"/>
      <c r="D8393" s="293" t="str">
        <f t="shared" si="520"/>
        <v/>
      </c>
      <c r="E8393" s="91" t="str">
        <f t="shared" si="523"/>
        <v/>
      </c>
      <c r="F8393" s="295"/>
      <c r="G8393" s="88" t="str">
        <f t="shared" si="521"/>
        <v/>
      </c>
      <c r="H8393" s="88" t="str">
        <f t="shared" si="522"/>
        <v/>
      </c>
    </row>
    <row r="8394" spans="2:8" ht="11.25" customHeight="1" x14ac:dyDescent="0.2">
      <c r="B8394" s="147"/>
      <c r="C8394" s="68"/>
      <c r="D8394" s="293" t="str">
        <f t="shared" si="520"/>
        <v/>
      </c>
      <c r="E8394" s="91" t="str">
        <f t="shared" si="523"/>
        <v/>
      </c>
      <c r="F8394" s="295"/>
      <c r="G8394" s="88" t="str">
        <f t="shared" si="521"/>
        <v/>
      </c>
      <c r="H8394" s="88" t="str">
        <f t="shared" si="522"/>
        <v/>
      </c>
    </row>
    <row r="8395" spans="2:8" ht="11.25" customHeight="1" x14ac:dyDescent="0.2">
      <c r="B8395" s="147"/>
      <c r="C8395" s="68"/>
      <c r="D8395" s="293" t="str">
        <f t="shared" si="520"/>
        <v/>
      </c>
      <c r="E8395" s="91" t="str">
        <f t="shared" si="523"/>
        <v/>
      </c>
      <c r="F8395" s="295"/>
      <c r="G8395" s="88" t="str">
        <f t="shared" si="521"/>
        <v/>
      </c>
      <c r="H8395" s="88" t="str">
        <f t="shared" si="522"/>
        <v/>
      </c>
    </row>
    <row r="8396" spans="2:8" ht="11.25" customHeight="1" x14ac:dyDescent="0.2">
      <c r="B8396" s="147"/>
      <c r="C8396" s="68"/>
      <c r="D8396" s="293" t="str">
        <f t="shared" si="520"/>
        <v/>
      </c>
      <c r="E8396" s="91" t="str">
        <f t="shared" si="523"/>
        <v/>
      </c>
      <c r="F8396" s="295"/>
      <c r="G8396" s="88" t="str">
        <f t="shared" si="521"/>
        <v/>
      </c>
      <c r="H8396" s="88" t="str">
        <f t="shared" si="522"/>
        <v/>
      </c>
    </row>
    <row r="8397" spans="2:8" ht="11.25" customHeight="1" x14ac:dyDescent="0.2">
      <c r="B8397" s="147"/>
      <c r="C8397" s="68"/>
      <c r="D8397" s="293" t="str">
        <f t="shared" si="520"/>
        <v/>
      </c>
      <c r="E8397" s="91" t="str">
        <f t="shared" si="523"/>
        <v/>
      </c>
      <c r="F8397" s="295"/>
      <c r="G8397" s="88" t="str">
        <f t="shared" si="521"/>
        <v/>
      </c>
      <c r="H8397" s="88" t="str">
        <f t="shared" si="522"/>
        <v/>
      </c>
    </row>
    <row r="8398" spans="2:8" ht="11.25" customHeight="1" x14ac:dyDescent="0.2">
      <c r="B8398" s="147"/>
      <c r="C8398" s="68"/>
      <c r="D8398" s="293" t="str">
        <f t="shared" si="520"/>
        <v/>
      </c>
      <c r="E8398" s="91" t="str">
        <f t="shared" si="523"/>
        <v/>
      </c>
      <c r="F8398" s="295"/>
      <c r="G8398" s="88" t="str">
        <f t="shared" si="521"/>
        <v/>
      </c>
      <c r="H8398" s="88" t="str">
        <f t="shared" si="522"/>
        <v/>
      </c>
    </row>
    <row r="8399" spans="2:8" ht="11.25" customHeight="1" x14ac:dyDescent="0.2">
      <c r="B8399" s="147"/>
      <c r="C8399" s="68"/>
      <c r="D8399" s="293" t="str">
        <f t="shared" si="520"/>
        <v/>
      </c>
      <c r="E8399" s="91" t="str">
        <f t="shared" si="523"/>
        <v/>
      </c>
      <c r="F8399" s="295"/>
      <c r="G8399" s="88" t="str">
        <f t="shared" si="521"/>
        <v/>
      </c>
      <c r="H8399" s="88" t="str">
        <f t="shared" si="522"/>
        <v/>
      </c>
    </row>
    <row r="8400" spans="2:8" ht="11.25" customHeight="1" x14ac:dyDescent="0.2">
      <c r="B8400" s="147"/>
      <c r="C8400" s="68"/>
      <c r="D8400" s="293" t="str">
        <f t="shared" si="520"/>
        <v/>
      </c>
      <c r="E8400" s="91" t="str">
        <f t="shared" si="523"/>
        <v/>
      </c>
      <c r="F8400" s="295"/>
      <c r="G8400" s="88" t="str">
        <f t="shared" si="521"/>
        <v/>
      </c>
      <c r="H8400" s="88" t="str">
        <f t="shared" si="522"/>
        <v/>
      </c>
    </row>
    <row r="8401" spans="2:8" ht="11.25" customHeight="1" x14ac:dyDescent="0.2">
      <c r="B8401" s="147"/>
      <c r="C8401" s="68"/>
      <c r="D8401" s="293" t="str">
        <f t="shared" si="520"/>
        <v/>
      </c>
      <c r="E8401" s="91" t="str">
        <f t="shared" si="523"/>
        <v/>
      </c>
      <c r="F8401" s="295"/>
      <c r="G8401" s="88" t="str">
        <f t="shared" si="521"/>
        <v/>
      </c>
      <c r="H8401" s="88" t="str">
        <f t="shared" si="522"/>
        <v/>
      </c>
    </row>
    <row r="8402" spans="2:8" ht="11.25" customHeight="1" x14ac:dyDescent="0.2">
      <c r="B8402" s="147"/>
      <c r="C8402" s="68"/>
      <c r="D8402" s="293" t="str">
        <f t="shared" si="520"/>
        <v/>
      </c>
      <c r="E8402" s="91" t="str">
        <f t="shared" si="523"/>
        <v/>
      </c>
      <c r="F8402" s="295"/>
      <c r="G8402" s="88" t="str">
        <f t="shared" si="521"/>
        <v/>
      </c>
      <c r="H8402" s="88" t="str">
        <f t="shared" si="522"/>
        <v/>
      </c>
    </row>
    <row r="8403" spans="2:8" ht="11.25" customHeight="1" x14ac:dyDescent="0.2">
      <c r="B8403" s="147"/>
      <c r="C8403" s="68"/>
      <c r="D8403" s="293" t="str">
        <f t="shared" si="520"/>
        <v/>
      </c>
      <c r="E8403" s="91" t="str">
        <f t="shared" si="523"/>
        <v/>
      </c>
      <c r="F8403" s="295"/>
      <c r="G8403" s="88" t="str">
        <f t="shared" si="521"/>
        <v/>
      </c>
      <c r="H8403" s="88" t="str">
        <f t="shared" si="522"/>
        <v/>
      </c>
    </row>
    <row r="8404" spans="2:8" ht="11.25" customHeight="1" x14ac:dyDescent="0.2">
      <c r="B8404" s="147"/>
      <c r="C8404" s="68"/>
      <c r="D8404" s="293" t="str">
        <f t="shared" si="520"/>
        <v/>
      </c>
      <c r="E8404" s="91" t="str">
        <f t="shared" si="523"/>
        <v/>
      </c>
      <c r="F8404" s="295"/>
      <c r="G8404" s="88" t="str">
        <f t="shared" si="521"/>
        <v/>
      </c>
      <c r="H8404" s="88" t="str">
        <f t="shared" si="522"/>
        <v/>
      </c>
    </row>
    <row r="8405" spans="2:8" ht="11.25" customHeight="1" x14ac:dyDescent="0.2">
      <c r="B8405" s="147"/>
      <c r="C8405" s="68"/>
      <c r="D8405" s="293" t="str">
        <f t="shared" si="520"/>
        <v/>
      </c>
      <c r="E8405" s="91" t="str">
        <f t="shared" si="523"/>
        <v/>
      </c>
      <c r="F8405" s="295"/>
      <c r="G8405" s="88" t="str">
        <f t="shared" si="521"/>
        <v/>
      </c>
      <c r="H8405" s="88" t="str">
        <f t="shared" si="522"/>
        <v/>
      </c>
    </row>
    <row r="8406" spans="2:8" ht="11.25" customHeight="1" x14ac:dyDescent="0.2">
      <c r="B8406" s="147"/>
      <c r="C8406" s="68"/>
      <c r="D8406" s="293" t="str">
        <f t="shared" si="520"/>
        <v/>
      </c>
      <c r="E8406" s="91" t="str">
        <f t="shared" si="523"/>
        <v/>
      </c>
      <c r="F8406" s="295"/>
      <c r="G8406" s="88" t="str">
        <f t="shared" si="521"/>
        <v/>
      </c>
      <c r="H8406" s="88" t="str">
        <f t="shared" si="522"/>
        <v/>
      </c>
    </row>
    <row r="8407" spans="2:8" ht="11.25" customHeight="1" x14ac:dyDescent="0.2">
      <c r="B8407" s="147"/>
      <c r="C8407" s="68"/>
      <c r="D8407" s="293" t="str">
        <f t="shared" si="520"/>
        <v/>
      </c>
      <c r="E8407" s="91" t="str">
        <f t="shared" si="523"/>
        <v/>
      </c>
      <c r="F8407" s="295"/>
      <c r="G8407" s="88" t="str">
        <f t="shared" si="521"/>
        <v/>
      </c>
      <c r="H8407" s="88" t="str">
        <f t="shared" si="522"/>
        <v/>
      </c>
    </row>
    <row r="8408" spans="2:8" ht="11.25" customHeight="1" x14ac:dyDescent="0.2">
      <c r="B8408" s="147"/>
      <c r="C8408" s="68"/>
      <c r="D8408" s="293" t="str">
        <f t="shared" ref="D8408:D8471" si="524">IF($B8408="","","SP_LASTSALEPRICE")</f>
        <v/>
      </c>
      <c r="E8408" s="91" t="str">
        <f t="shared" si="523"/>
        <v/>
      </c>
      <c r="F8408" s="295"/>
      <c r="G8408" s="88" t="str">
        <f t="shared" ref="G8408:G8471" si="525">IF(OR($C8408="",$C8409=""),"",IFERROR((C8408/C8409-1)*100,0))</f>
        <v/>
      </c>
      <c r="H8408" s="88" t="str">
        <f t="shared" ref="H8408:H8471" si="526">IF(OR($F8408="",$F8409=""),"",IFERROR((F8408/F8409-1)*100,0))</f>
        <v/>
      </c>
    </row>
    <row r="8409" spans="2:8" ht="11.25" customHeight="1" x14ac:dyDescent="0.2">
      <c r="B8409" s="147"/>
      <c r="C8409" s="68"/>
      <c r="D8409" s="293" t="str">
        <f t="shared" si="524"/>
        <v/>
      </c>
      <c r="E8409" s="91" t="str">
        <f t="shared" ref="E8409:E8472" si="527">IF($B8409="","",IF(WEEKDAY($B8409,11)=6,$B8409-1,IF(WEEKDAY($B8409,11)=7,$B8409-2,$B8409)))</f>
        <v/>
      </c>
      <c r="F8409" s="295"/>
      <c r="G8409" s="88" t="str">
        <f t="shared" si="525"/>
        <v/>
      </c>
      <c r="H8409" s="88" t="str">
        <f t="shared" si="526"/>
        <v/>
      </c>
    </row>
    <row r="8410" spans="2:8" ht="11.25" customHeight="1" x14ac:dyDescent="0.2">
      <c r="B8410" s="147"/>
      <c r="C8410" s="68"/>
      <c r="D8410" s="293" t="str">
        <f t="shared" si="524"/>
        <v/>
      </c>
      <c r="E8410" s="91" t="str">
        <f t="shared" si="527"/>
        <v/>
      </c>
      <c r="F8410" s="295"/>
      <c r="G8410" s="88" t="str">
        <f t="shared" si="525"/>
        <v/>
      </c>
      <c r="H8410" s="88" t="str">
        <f t="shared" si="526"/>
        <v/>
      </c>
    </row>
    <row r="8411" spans="2:8" ht="11.25" customHeight="1" x14ac:dyDescent="0.2">
      <c r="B8411" s="147"/>
      <c r="C8411" s="68"/>
      <c r="D8411" s="293" t="str">
        <f t="shared" si="524"/>
        <v/>
      </c>
      <c r="E8411" s="91" t="str">
        <f t="shared" si="527"/>
        <v/>
      </c>
      <c r="F8411" s="295"/>
      <c r="G8411" s="88" t="str">
        <f t="shared" si="525"/>
        <v/>
      </c>
      <c r="H8411" s="88" t="str">
        <f t="shared" si="526"/>
        <v/>
      </c>
    </row>
    <row r="8412" spans="2:8" ht="11.25" customHeight="1" x14ac:dyDescent="0.2">
      <c r="B8412" s="147"/>
      <c r="C8412" s="68"/>
      <c r="D8412" s="293" t="str">
        <f t="shared" si="524"/>
        <v/>
      </c>
      <c r="E8412" s="91" t="str">
        <f t="shared" si="527"/>
        <v/>
      </c>
      <c r="F8412" s="295"/>
      <c r="G8412" s="88" t="str">
        <f t="shared" si="525"/>
        <v/>
      </c>
      <c r="H8412" s="88" t="str">
        <f t="shared" si="526"/>
        <v/>
      </c>
    </row>
    <row r="8413" spans="2:8" ht="11.25" customHeight="1" x14ac:dyDescent="0.2">
      <c r="B8413" s="147"/>
      <c r="C8413" s="68"/>
      <c r="D8413" s="293" t="str">
        <f t="shared" si="524"/>
        <v/>
      </c>
      <c r="E8413" s="91" t="str">
        <f t="shared" si="527"/>
        <v/>
      </c>
      <c r="F8413" s="295"/>
      <c r="G8413" s="88" t="str">
        <f t="shared" si="525"/>
        <v/>
      </c>
      <c r="H8413" s="88" t="str">
        <f t="shared" si="526"/>
        <v/>
      </c>
    </row>
    <row r="8414" spans="2:8" ht="11.25" customHeight="1" x14ac:dyDescent="0.2">
      <c r="B8414" s="147"/>
      <c r="C8414" s="68"/>
      <c r="D8414" s="293" t="str">
        <f t="shared" si="524"/>
        <v/>
      </c>
      <c r="E8414" s="91" t="str">
        <f t="shared" si="527"/>
        <v/>
      </c>
      <c r="F8414" s="295"/>
      <c r="G8414" s="88" t="str">
        <f t="shared" si="525"/>
        <v/>
      </c>
      <c r="H8414" s="88" t="str">
        <f t="shared" si="526"/>
        <v/>
      </c>
    </row>
    <row r="8415" spans="2:8" ht="11.25" customHeight="1" x14ac:dyDescent="0.2">
      <c r="B8415" s="147"/>
      <c r="C8415" s="68"/>
      <c r="D8415" s="293" t="str">
        <f t="shared" si="524"/>
        <v/>
      </c>
      <c r="E8415" s="91" t="str">
        <f t="shared" si="527"/>
        <v/>
      </c>
      <c r="F8415" s="295"/>
      <c r="G8415" s="88" t="str">
        <f t="shared" si="525"/>
        <v/>
      </c>
      <c r="H8415" s="88" t="str">
        <f t="shared" si="526"/>
        <v/>
      </c>
    </row>
    <row r="8416" spans="2:8" ht="11.25" customHeight="1" x14ac:dyDescent="0.2">
      <c r="B8416" s="147"/>
      <c r="C8416" s="68"/>
      <c r="D8416" s="293" t="str">
        <f t="shared" si="524"/>
        <v/>
      </c>
      <c r="E8416" s="91" t="str">
        <f t="shared" si="527"/>
        <v/>
      </c>
      <c r="F8416" s="295"/>
      <c r="G8416" s="88" t="str">
        <f t="shared" si="525"/>
        <v/>
      </c>
      <c r="H8416" s="88" t="str">
        <f t="shared" si="526"/>
        <v/>
      </c>
    </row>
    <row r="8417" spans="2:8" ht="11.25" customHeight="1" x14ac:dyDescent="0.2">
      <c r="B8417" s="147"/>
      <c r="C8417" s="68"/>
      <c r="D8417" s="293" t="str">
        <f t="shared" si="524"/>
        <v/>
      </c>
      <c r="E8417" s="91" t="str">
        <f t="shared" si="527"/>
        <v/>
      </c>
      <c r="F8417" s="295"/>
      <c r="G8417" s="88" t="str">
        <f t="shared" si="525"/>
        <v/>
      </c>
      <c r="H8417" s="88" t="str">
        <f t="shared" si="526"/>
        <v/>
      </c>
    </row>
    <row r="8418" spans="2:8" ht="11.25" customHeight="1" x14ac:dyDescent="0.2">
      <c r="B8418" s="147"/>
      <c r="C8418" s="68"/>
      <c r="D8418" s="293" t="str">
        <f t="shared" si="524"/>
        <v/>
      </c>
      <c r="E8418" s="91" t="str">
        <f t="shared" si="527"/>
        <v/>
      </c>
      <c r="F8418" s="295"/>
      <c r="G8418" s="88" t="str">
        <f t="shared" si="525"/>
        <v/>
      </c>
      <c r="H8418" s="88" t="str">
        <f t="shared" si="526"/>
        <v/>
      </c>
    </row>
    <row r="8419" spans="2:8" ht="11.25" customHeight="1" x14ac:dyDescent="0.2">
      <c r="B8419" s="147"/>
      <c r="C8419" s="68"/>
      <c r="D8419" s="293" t="str">
        <f t="shared" si="524"/>
        <v/>
      </c>
      <c r="E8419" s="91" t="str">
        <f t="shared" si="527"/>
        <v/>
      </c>
      <c r="F8419" s="295"/>
      <c r="G8419" s="88" t="str">
        <f t="shared" si="525"/>
        <v/>
      </c>
      <c r="H8419" s="88" t="str">
        <f t="shared" si="526"/>
        <v/>
      </c>
    </row>
    <row r="8420" spans="2:8" ht="11.25" customHeight="1" x14ac:dyDescent="0.2">
      <c r="B8420" s="147"/>
      <c r="C8420" s="68"/>
      <c r="D8420" s="293" t="str">
        <f t="shared" si="524"/>
        <v/>
      </c>
      <c r="E8420" s="91" t="str">
        <f t="shared" si="527"/>
        <v/>
      </c>
      <c r="F8420" s="295"/>
      <c r="G8420" s="88" t="str">
        <f t="shared" si="525"/>
        <v/>
      </c>
      <c r="H8420" s="88" t="str">
        <f t="shared" si="526"/>
        <v/>
      </c>
    </row>
    <row r="8421" spans="2:8" ht="11.25" customHeight="1" x14ac:dyDescent="0.2">
      <c r="B8421" s="147"/>
      <c r="C8421" s="68"/>
      <c r="D8421" s="293" t="str">
        <f t="shared" si="524"/>
        <v/>
      </c>
      <c r="E8421" s="91" t="str">
        <f t="shared" si="527"/>
        <v/>
      </c>
      <c r="F8421" s="295"/>
      <c r="G8421" s="88" t="str">
        <f t="shared" si="525"/>
        <v/>
      </c>
      <c r="H8421" s="88" t="str">
        <f t="shared" si="526"/>
        <v/>
      </c>
    </row>
    <row r="8422" spans="2:8" ht="11.25" customHeight="1" x14ac:dyDescent="0.2">
      <c r="B8422" s="147"/>
      <c r="C8422" s="68"/>
      <c r="D8422" s="293" t="str">
        <f t="shared" si="524"/>
        <v/>
      </c>
      <c r="E8422" s="91" t="str">
        <f t="shared" si="527"/>
        <v/>
      </c>
      <c r="F8422" s="295"/>
      <c r="G8422" s="88" t="str">
        <f t="shared" si="525"/>
        <v/>
      </c>
      <c r="H8422" s="88" t="str">
        <f t="shared" si="526"/>
        <v/>
      </c>
    </row>
    <row r="8423" spans="2:8" ht="11.25" customHeight="1" x14ac:dyDescent="0.2">
      <c r="B8423" s="147"/>
      <c r="C8423" s="68"/>
      <c r="D8423" s="293" t="str">
        <f t="shared" si="524"/>
        <v/>
      </c>
      <c r="E8423" s="91" t="str">
        <f t="shared" si="527"/>
        <v/>
      </c>
      <c r="F8423" s="295"/>
      <c r="G8423" s="88" t="str">
        <f t="shared" si="525"/>
        <v/>
      </c>
      <c r="H8423" s="88" t="str">
        <f t="shared" si="526"/>
        <v/>
      </c>
    </row>
    <row r="8424" spans="2:8" ht="11.25" customHeight="1" x14ac:dyDescent="0.2">
      <c r="B8424" s="147"/>
      <c r="C8424" s="68"/>
      <c r="D8424" s="293" t="str">
        <f t="shared" si="524"/>
        <v/>
      </c>
      <c r="E8424" s="91" t="str">
        <f t="shared" si="527"/>
        <v/>
      </c>
      <c r="F8424" s="295"/>
      <c r="G8424" s="88" t="str">
        <f t="shared" si="525"/>
        <v/>
      </c>
      <c r="H8424" s="88" t="str">
        <f t="shared" si="526"/>
        <v/>
      </c>
    </row>
    <row r="8425" spans="2:8" ht="11.25" customHeight="1" x14ac:dyDescent="0.2">
      <c r="B8425" s="147"/>
      <c r="C8425" s="68"/>
      <c r="D8425" s="293" t="str">
        <f t="shared" si="524"/>
        <v/>
      </c>
      <c r="E8425" s="91" t="str">
        <f t="shared" si="527"/>
        <v/>
      </c>
      <c r="F8425" s="295"/>
      <c r="G8425" s="88" t="str">
        <f t="shared" si="525"/>
        <v/>
      </c>
      <c r="H8425" s="88" t="str">
        <f t="shared" si="526"/>
        <v/>
      </c>
    </row>
    <row r="8426" spans="2:8" ht="11.25" customHeight="1" x14ac:dyDescent="0.2">
      <c r="B8426" s="147"/>
      <c r="C8426" s="68"/>
      <c r="D8426" s="293" t="str">
        <f t="shared" si="524"/>
        <v/>
      </c>
      <c r="E8426" s="91" t="str">
        <f t="shared" si="527"/>
        <v/>
      </c>
      <c r="F8426" s="295"/>
      <c r="G8426" s="88" t="str">
        <f t="shared" si="525"/>
        <v/>
      </c>
      <c r="H8426" s="88" t="str">
        <f t="shared" si="526"/>
        <v/>
      </c>
    </row>
    <row r="8427" spans="2:8" ht="11.25" customHeight="1" x14ac:dyDescent="0.2">
      <c r="B8427" s="147"/>
      <c r="C8427" s="68"/>
      <c r="D8427" s="293" t="str">
        <f t="shared" si="524"/>
        <v/>
      </c>
      <c r="E8427" s="91" t="str">
        <f t="shared" si="527"/>
        <v/>
      </c>
      <c r="F8427" s="295"/>
      <c r="G8427" s="88" t="str">
        <f t="shared" si="525"/>
        <v/>
      </c>
      <c r="H8427" s="88" t="str">
        <f t="shared" si="526"/>
        <v/>
      </c>
    </row>
    <row r="8428" spans="2:8" ht="11.25" customHeight="1" x14ac:dyDescent="0.2">
      <c r="B8428" s="147"/>
      <c r="C8428" s="68"/>
      <c r="D8428" s="293" t="str">
        <f t="shared" si="524"/>
        <v/>
      </c>
      <c r="E8428" s="91" t="str">
        <f t="shared" si="527"/>
        <v/>
      </c>
      <c r="F8428" s="295"/>
      <c r="G8428" s="88" t="str">
        <f t="shared" si="525"/>
        <v/>
      </c>
      <c r="H8428" s="88" t="str">
        <f t="shared" si="526"/>
        <v/>
      </c>
    </row>
    <row r="8429" spans="2:8" ht="11.25" customHeight="1" x14ac:dyDescent="0.2">
      <c r="B8429" s="147"/>
      <c r="C8429" s="68"/>
      <c r="D8429" s="293" t="str">
        <f t="shared" si="524"/>
        <v/>
      </c>
      <c r="E8429" s="91" t="str">
        <f t="shared" si="527"/>
        <v/>
      </c>
      <c r="F8429" s="295"/>
      <c r="G8429" s="88" t="str">
        <f t="shared" si="525"/>
        <v/>
      </c>
      <c r="H8429" s="88" t="str">
        <f t="shared" si="526"/>
        <v/>
      </c>
    </row>
    <row r="8430" spans="2:8" ht="11.25" customHeight="1" x14ac:dyDescent="0.2">
      <c r="B8430" s="147"/>
      <c r="C8430" s="68"/>
      <c r="D8430" s="293" t="str">
        <f t="shared" si="524"/>
        <v/>
      </c>
      <c r="E8430" s="91" t="str">
        <f t="shared" si="527"/>
        <v/>
      </c>
      <c r="F8430" s="295"/>
      <c r="G8430" s="88" t="str">
        <f t="shared" si="525"/>
        <v/>
      </c>
      <c r="H8430" s="88" t="str">
        <f t="shared" si="526"/>
        <v/>
      </c>
    </row>
    <row r="8431" spans="2:8" ht="11.25" customHeight="1" x14ac:dyDescent="0.2">
      <c r="B8431" s="147"/>
      <c r="C8431" s="68"/>
      <c r="D8431" s="293" t="str">
        <f t="shared" si="524"/>
        <v/>
      </c>
      <c r="E8431" s="91" t="str">
        <f t="shared" si="527"/>
        <v/>
      </c>
      <c r="F8431" s="295"/>
      <c r="G8431" s="88" t="str">
        <f t="shared" si="525"/>
        <v/>
      </c>
      <c r="H8431" s="88" t="str">
        <f t="shared" si="526"/>
        <v/>
      </c>
    </row>
    <row r="8432" spans="2:8" ht="11.25" customHeight="1" x14ac:dyDescent="0.2">
      <c r="B8432" s="147"/>
      <c r="C8432" s="68"/>
      <c r="D8432" s="293" t="str">
        <f t="shared" si="524"/>
        <v/>
      </c>
      <c r="E8432" s="91" t="str">
        <f t="shared" si="527"/>
        <v/>
      </c>
      <c r="F8432" s="295"/>
      <c r="G8432" s="88" t="str">
        <f t="shared" si="525"/>
        <v/>
      </c>
      <c r="H8432" s="88" t="str">
        <f t="shared" si="526"/>
        <v/>
      </c>
    </row>
    <row r="8433" spans="2:8" ht="11.25" customHeight="1" x14ac:dyDescent="0.2">
      <c r="B8433" s="147"/>
      <c r="C8433" s="68"/>
      <c r="D8433" s="293" t="str">
        <f t="shared" si="524"/>
        <v/>
      </c>
      <c r="E8433" s="91" t="str">
        <f t="shared" si="527"/>
        <v/>
      </c>
      <c r="F8433" s="295"/>
      <c r="G8433" s="88" t="str">
        <f t="shared" si="525"/>
        <v/>
      </c>
      <c r="H8433" s="88" t="str">
        <f t="shared" si="526"/>
        <v/>
      </c>
    </row>
    <row r="8434" spans="2:8" ht="11.25" customHeight="1" x14ac:dyDescent="0.2">
      <c r="B8434" s="147"/>
      <c r="C8434" s="68"/>
      <c r="D8434" s="293" t="str">
        <f t="shared" si="524"/>
        <v/>
      </c>
      <c r="E8434" s="91" t="str">
        <f t="shared" si="527"/>
        <v/>
      </c>
      <c r="F8434" s="295"/>
      <c r="G8434" s="88" t="str">
        <f t="shared" si="525"/>
        <v/>
      </c>
      <c r="H8434" s="88" t="str">
        <f t="shared" si="526"/>
        <v/>
      </c>
    </row>
    <row r="8435" spans="2:8" ht="11.25" customHeight="1" x14ac:dyDescent="0.2">
      <c r="B8435" s="147"/>
      <c r="C8435" s="68"/>
      <c r="D8435" s="293" t="str">
        <f t="shared" si="524"/>
        <v/>
      </c>
      <c r="E8435" s="91" t="str">
        <f t="shared" si="527"/>
        <v/>
      </c>
      <c r="F8435" s="295"/>
      <c r="G8435" s="88" t="str">
        <f t="shared" si="525"/>
        <v/>
      </c>
      <c r="H8435" s="88" t="str">
        <f t="shared" si="526"/>
        <v/>
      </c>
    </row>
    <row r="8436" spans="2:8" ht="11.25" customHeight="1" x14ac:dyDescent="0.2">
      <c r="B8436" s="147"/>
      <c r="C8436" s="68"/>
      <c r="D8436" s="293" t="str">
        <f t="shared" si="524"/>
        <v/>
      </c>
      <c r="E8436" s="91" t="str">
        <f t="shared" si="527"/>
        <v/>
      </c>
      <c r="F8436" s="295"/>
      <c r="G8436" s="88" t="str">
        <f t="shared" si="525"/>
        <v/>
      </c>
      <c r="H8436" s="88" t="str">
        <f t="shared" si="526"/>
        <v/>
      </c>
    </row>
    <row r="8437" spans="2:8" ht="11.25" customHeight="1" x14ac:dyDescent="0.2">
      <c r="B8437" s="147"/>
      <c r="C8437" s="68"/>
      <c r="D8437" s="293" t="str">
        <f t="shared" si="524"/>
        <v/>
      </c>
      <c r="E8437" s="91" t="str">
        <f t="shared" si="527"/>
        <v/>
      </c>
      <c r="F8437" s="295"/>
      <c r="G8437" s="88" t="str">
        <f t="shared" si="525"/>
        <v/>
      </c>
      <c r="H8437" s="88" t="str">
        <f t="shared" si="526"/>
        <v/>
      </c>
    </row>
    <row r="8438" spans="2:8" ht="11.25" customHeight="1" x14ac:dyDescent="0.2">
      <c r="B8438" s="147"/>
      <c r="C8438" s="68"/>
      <c r="D8438" s="293" t="str">
        <f t="shared" si="524"/>
        <v/>
      </c>
      <c r="E8438" s="91" t="str">
        <f t="shared" si="527"/>
        <v/>
      </c>
      <c r="F8438" s="295"/>
      <c r="G8438" s="88" t="str">
        <f t="shared" si="525"/>
        <v/>
      </c>
      <c r="H8438" s="88" t="str">
        <f t="shared" si="526"/>
        <v/>
      </c>
    </row>
    <row r="8439" spans="2:8" ht="11.25" customHeight="1" x14ac:dyDescent="0.2">
      <c r="B8439" s="147"/>
      <c r="C8439" s="68"/>
      <c r="D8439" s="293" t="str">
        <f t="shared" si="524"/>
        <v/>
      </c>
      <c r="E8439" s="91" t="str">
        <f t="shared" si="527"/>
        <v/>
      </c>
      <c r="F8439" s="295"/>
      <c r="G8439" s="88" t="str">
        <f t="shared" si="525"/>
        <v/>
      </c>
      <c r="H8439" s="88" t="str">
        <f t="shared" si="526"/>
        <v/>
      </c>
    </row>
    <row r="8440" spans="2:8" ht="11.25" customHeight="1" x14ac:dyDescent="0.2">
      <c r="B8440" s="147"/>
      <c r="C8440" s="68"/>
      <c r="D8440" s="293" t="str">
        <f t="shared" si="524"/>
        <v/>
      </c>
      <c r="E8440" s="91" t="str">
        <f t="shared" si="527"/>
        <v/>
      </c>
      <c r="F8440" s="295"/>
      <c r="G8440" s="88" t="str">
        <f t="shared" si="525"/>
        <v/>
      </c>
      <c r="H8440" s="88" t="str">
        <f t="shared" si="526"/>
        <v/>
      </c>
    </row>
    <row r="8441" spans="2:8" ht="11.25" customHeight="1" x14ac:dyDescent="0.2">
      <c r="B8441" s="147"/>
      <c r="C8441" s="68"/>
      <c r="D8441" s="293" t="str">
        <f t="shared" si="524"/>
        <v/>
      </c>
      <c r="E8441" s="91" t="str">
        <f t="shared" si="527"/>
        <v/>
      </c>
      <c r="F8441" s="295"/>
      <c r="G8441" s="88" t="str">
        <f t="shared" si="525"/>
        <v/>
      </c>
      <c r="H8441" s="88" t="str">
        <f t="shared" si="526"/>
        <v/>
      </c>
    </row>
    <row r="8442" spans="2:8" ht="11.25" customHeight="1" x14ac:dyDescent="0.2">
      <c r="B8442" s="147"/>
      <c r="C8442" s="68"/>
      <c r="D8442" s="293" t="str">
        <f t="shared" si="524"/>
        <v/>
      </c>
      <c r="E8442" s="91" t="str">
        <f t="shared" si="527"/>
        <v/>
      </c>
      <c r="F8442" s="295"/>
      <c r="G8442" s="88" t="str">
        <f t="shared" si="525"/>
        <v/>
      </c>
      <c r="H8442" s="88" t="str">
        <f t="shared" si="526"/>
        <v/>
      </c>
    </row>
    <row r="8443" spans="2:8" ht="11.25" customHeight="1" x14ac:dyDescent="0.2">
      <c r="B8443" s="147"/>
      <c r="C8443" s="68"/>
      <c r="D8443" s="293" t="str">
        <f t="shared" si="524"/>
        <v/>
      </c>
      <c r="E8443" s="91" t="str">
        <f t="shared" si="527"/>
        <v/>
      </c>
      <c r="F8443" s="295"/>
      <c r="G8443" s="88" t="str">
        <f t="shared" si="525"/>
        <v/>
      </c>
      <c r="H8443" s="88" t="str">
        <f t="shared" si="526"/>
        <v/>
      </c>
    </row>
    <row r="8444" spans="2:8" ht="11.25" customHeight="1" x14ac:dyDescent="0.2">
      <c r="B8444" s="147"/>
      <c r="C8444" s="68"/>
      <c r="D8444" s="293" t="str">
        <f t="shared" si="524"/>
        <v/>
      </c>
      <c r="E8444" s="91" t="str">
        <f t="shared" si="527"/>
        <v/>
      </c>
      <c r="F8444" s="295"/>
      <c r="G8444" s="88" t="str">
        <f t="shared" si="525"/>
        <v/>
      </c>
      <c r="H8444" s="88" t="str">
        <f t="shared" si="526"/>
        <v/>
      </c>
    </row>
    <row r="8445" spans="2:8" ht="11.25" customHeight="1" x14ac:dyDescent="0.2">
      <c r="B8445" s="147"/>
      <c r="C8445" s="68"/>
      <c r="D8445" s="293" t="str">
        <f t="shared" si="524"/>
        <v/>
      </c>
      <c r="E8445" s="91" t="str">
        <f t="shared" si="527"/>
        <v/>
      </c>
      <c r="F8445" s="295"/>
      <c r="G8445" s="88" t="str">
        <f t="shared" si="525"/>
        <v/>
      </c>
      <c r="H8445" s="88" t="str">
        <f t="shared" si="526"/>
        <v/>
      </c>
    </row>
    <row r="8446" spans="2:8" ht="11.25" customHeight="1" x14ac:dyDescent="0.2">
      <c r="B8446" s="147"/>
      <c r="C8446" s="68"/>
      <c r="D8446" s="293" t="str">
        <f t="shared" si="524"/>
        <v/>
      </c>
      <c r="E8446" s="91" t="str">
        <f t="shared" si="527"/>
        <v/>
      </c>
      <c r="F8446" s="295"/>
      <c r="G8446" s="88" t="str">
        <f t="shared" si="525"/>
        <v/>
      </c>
      <c r="H8446" s="88" t="str">
        <f t="shared" si="526"/>
        <v/>
      </c>
    </row>
    <row r="8447" spans="2:8" ht="11.25" customHeight="1" x14ac:dyDescent="0.2">
      <c r="B8447" s="147"/>
      <c r="C8447" s="68"/>
      <c r="D8447" s="293" t="str">
        <f t="shared" si="524"/>
        <v/>
      </c>
      <c r="E8447" s="91" t="str">
        <f t="shared" si="527"/>
        <v/>
      </c>
      <c r="F8447" s="295"/>
      <c r="G8447" s="88" t="str">
        <f t="shared" si="525"/>
        <v/>
      </c>
      <c r="H8447" s="88" t="str">
        <f t="shared" si="526"/>
        <v/>
      </c>
    </row>
    <row r="8448" spans="2:8" ht="11.25" customHeight="1" x14ac:dyDescent="0.2">
      <c r="B8448" s="147"/>
      <c r="C8448" s="68"/>
      <c r="D8448" s="293" t="str">
        <f t="shared" si="524"/>
        <v/>
      </c>
      <c r="E8448" s="91" t="str">
        <f t="shared" si="527"/>
        <v/>
      </c>
      <c r="F8448" s="295"/>
      <c r="G8448" s="88" t="str">
        <f t="shared" si="525"/>
        <v/>
      </c>
      <c r="H8448" s="88" t="str">
        <f t="shared" si="526"/>
        <v/>
      </c>
    </row>
    <row r="8449" spans="2:8" ht="11.25" customHeight="1" x14ac:dyDescent="0.2">
      <c r="B8449" s="147"/>
      <c r="C8449" s="68"/>
      <c r="D8449" s="293" t="str">
        <f t="shared" si="524"/>
        <v/>
      </c>
      <c r="E8449" s="91" t="str">
        <f t="shared" si="527"/>
        <v/>
      </c>
      <c r="F8449" s="295"/>
      <c r="G8449" s="88" t="str">
        <f t="shared" si="525"/>
        <v/>
      </c>
      <c r="H8449" s="88" t="str">
        <f t="shared" si="526"/>
        <v/>
      </c>
    </row>
    <row r="8450" spans="2:8" ht="11.25" customHeight="1" x14ac:dyDescent="0.2">
      <c r="B8450" s="147"/>
      <c r="C8450" s="68"/>
      <c r="D8450" s="293" t="str">
        <f t="shared" si="524"/>
        <v/>
      </c>
      <c r="E8450" s="91" t="str">
        <f t="shared" si="527"/>
        <v/>
      </c>
      <c r="F8450" s="295"/>
      <c r="G8450" s="88" t="str">
        <f t="shared" si="525"/>
        <v/>
      </c>
      <c r="H8450" s="88" t="str">
        <f t="shared" si="526"/>
        <v/>
      </c>
    </row>
    <row r="8451" spans="2:8" ht="11.25" customHeight="1" x14ac:dyDescent="0.2">
      <c r="B8451" s="147"/>
      <c r="C8451" s="68"/>
      <c r="D8451" s="293" t="str">
        <f t="shared" si="524"/>
        <v/>
      </c>
      <c r="E8451" s="91" t="str">
        <f t="shared" si="527"/>
        <v/>
      </c>
      <c r="F8451" s="295"/>
      <c r="G8451" s="88" t="str">
        <f t="shared" si="525"/>
        <v/>
      </c>
      <c r="H8451" s="88" t="str">
        <f t="shared" si="526"/>
        <v/>
      </c>
    </row>
    <row r="8452" spans="2:8" ht="11.25" customHeight="1" x14ac:dyDescent="0.2">
      <c r="B8452" s="147"/>
      <c r="C8452" s="68"/>
      <c r="D8452" s="293" t="str">
        <f t="shared" si="524"/>
        <v/>
      </c>
      <c r="E8452" s="91" t="str">
        <f t="shared" si="527"/>
        <v/>
      </c>
      <c r="F8452" s="295"/>
      <c r="G8452" s="88" t="str">
        <f t="shared" si="525"/>
        <v/>
      </c>
      <c r="H8452" s="88" t="str">
        <f t="shared" si="526"/>
        <v/>
      </c>
    </row>
    <row r="8453" spans="2:8" ht="11.25" customHeight="1" x14ac:dyDescent="0.2">
      <c r="B8453" s="147"/>
      <c r="C8453" s="68"/>
      <c r="D8453" s="293" t="str">
        <f t="shared" si="524"/>
        <v/>
      </c>
      <c r="E8453" s="91" t="str">
        <f t="shared" si="527"/>
        <v/>
      </c>
      <c r="F8453" s="295"/>
      <c r="G8453" s="88" t="str">
        <f t="shared" si="525"/>
        <v/>
      </c>
      <c r="H8453" s="88" t="str">
        <f t="shared" si="526"/>
        <v/>
      </c>
    </row>
    <row r="8454" spans="2:8" ht="11.25" customHeight="1" x14ac:dyDescent="0.2">
      <c r="B8454" s="147"/>
      <c r="C8454" s="68"/>
      <c r="D8454" s="293" t="str">
        <f t="shared" si="524"/>
        <v/>
      </c>
      <c r="E8454" s="91" t="str">
        <f t="shared" si="527"/>
        <v/>
      </c>
      <c r="F8454" s="295"/>
      <c r="G8454" s="88" t="str">
        <f t="shared" si="525"/>
        <v/>
      </c>
      <c r="H8454" s="88" t="str">
        <f t="shared" si="526"/>
        <v/>
      </c>
    </row>
    <row r="8455" spans="2:8" ht="11.25" customHeight="1" x14ac:dyDescent="0.2">
      <c r="B8455" s="147"/>
      <c r="C8455" s="68"/>
      <c r="D8455" s="293" t="str">
        <f t="shared" si="524"/>
        <v/>
      </c>
      <c r="E8455" s="91" t="str">
        <f t="shared" si="527"/>
        <v/>
      </c>
      <c r="F8455" s="295"/>
      <c r="G8455" s="88" t="str">
        <f t="shared" si="525"/>
        <v/>
      </c>
      <c r="H8455" s="88" t="str">
        <f t="shared" si="526"/>
        <v/>
      </c>
    </row>
    <row r="8456" spans="2:8" ht="11.25" customHeight="1" x14ac:dyDescent="0.2">
      <c r="B8456" s="147"/>
      <c r="C8456" s="68"/>
      <c r="D8456" s="293" t="str">
        <f t="shared" si="524"/>
        <v/>
      </c>
      <c r="E8456" s="91" t="str">
        <f t="shared" si="527"/>
        <v/>
      </c>
      <c r="F8456" s="295"/>
      <c r="G8456" s="88" t="str">
        <f t="shared" si="525"/>
        <v/>
      </c>
      <c r="H8456" s="88" t="str">
        <f t="shared" si="526"/>
        <v/>
      </c>
    </row>
    <row r="8457" spans="2:8" ht="11.25" customHeight="1" x14ac:dyDescent="0.2">
      <c r="B8457" s="147"/>
      <c r="C8457" s="68"/>
      <c r="D8457" s="293" t="str">
        <f t="shared" si="524"/>
        <v/>
      </c>
      <c r="E8457" s="91" t="str">
        <f t="shared" si="527"/>
        <v/>
      </c>
      <c r="F8457" s="295"/>
      <c r="G8457" s="88" t="str">
        <f t="shared" si="525"/>
        <v/>
      </c>
      <c r="H8457" s="88" t="str">
        <f t="shared" si="526"/>
        <v/>
      </c>
    </row>
    <row r="8458" spans="2:8" ht="11.25" customHeight="1" x14ac:dyDescent="0.2">
      <c r="B8458" s="147"/>
      <c r="C8458" s="68"/>
      <c r="D8458" s="293" t="str">
        <f t="shared" si="524"/>
        <v/>
      </c>
      <c r="E8458" s="91" t="str">
        <f t="shared" si="527"/>
        <v/>
      </c>
      <c r="F8458" s="295"/>
      <c r="G8458" s="88" t="str">
        <f t="shared" si="525"/>
        <v/>
      </c>
      <c r="H8458" s="88" t="str">
        <f t="shared" si="526"/>
        <v/>
      </c>
    </row>
    <row r="8459" spans="2:8" ht="11.25" customHeight="1" x14ac:dyDescent="0.2">
      <c r="B8459" s="147"/>
      <c r="C8459" s="68"/>
      <c r="D8459" s="293" t="str">
        <f t="shared" si="524"/>
        <v/>
      </c>
      <c r="E8459" s="91" t="str">
        <f t="shared" si="527"/>
        <v/>
      </c>
      <c r="F8459" s="295"/>
      <c r="G8459" s="88" t="str">
        <f t="shared" si="525"/>
        <v/>
      </c>
      <c r="H8459" s="88" t="str">
        <f t="shared" si="526"/>
        <v/>
      </c>
    </row>
    <row r="8460" spans="2:8" ht="11.25" customHeight="1" x14ac:dyDescent="0.2">
      <c r="B8460" s="147"/>
      <c r="C8460" s="68"/>
      <c r="D8460" s="293" t="str">
        <f t="shared" si="524"/>
        <v/>
      </c>
      <c r="E8460" s="91" t="str">
        <f t="shared" si="527"/>
        <v/>
      </c>
      <c r="F8460" s="295"/>
      <c r="G8460" s="88" t="str">
        <f t="shared" si="525"/>
        <v/>
      </c>
      <c r="H8460" s="88" t="str">
        <f t="shared" si="526"/>
        <v/>
      </c>
    </row>
    <row r="8461" spans="2:8" ht="11.25" customHeight="1" x14ac:dyDescent="0.2">
      <c r="B8461" s="147"/>
      <c r="C8461" s="68"/>
      <c r="D8461" s="293" t="str">
        <f t="shared" si="524"/>
        <v/>
      </c>
      <c r="E8461" s="91" t="str">
        <f t="shared" si="527"/>
        <v/>
      </c>
      <c r="F8461" s="295"/>
      <c r="G8461" s="88" t="str">
        <f t="shared" si="525"/>
        <v/>
      </c>
      <c r="H8461" s="88" t="str">
        <f t="shared" si="526"/>
        <v/>
      </c>
    </row>
    <row r="8462" spans="2:8" ht="11.25" customHeight="1" x14ac:dyDescent="0.2">
      <c r="B8462" s="147"/>
      <c r="C8462" s="68"/>
      <c r="D8462" s="293" t="str">
        <f t="shared" si="524"/>
        <v/>
      </c>
      <c r="E8462" s="91" t="str">
        <f t="shared" si="527"/>
        <v/>
      </c>
      <c r="F8462" s="295"/>
      <c r="G8462" s="88" t="str">
        <f t="shared" si="525"/>
        <v/>
      </c>
      <c r="H8462" s="88" t="str">
        <f t="shared" si="526"/>
        <v/>
      </c>
    </row>
    <row r="8463" spans="2:8" ht="11.25" customHeight="1" x14ac:dyDescent="0.2">
      <c r="B8463" s="147"/>
      <c r="C8463" s="68"/>
      <c r="D8463" s="293" t="str">
        <f t="shared" si="524"/>
        <v/>
      </c>
      <c r="E8463" s="91" t="str">
        <f t="shared" si="527"/>
        <v/>
      </c>
      <c r="F8463" s="295"/>
      <c r="G8463" s="88" t="str">
        <f t="shared" si="525"/>
        <v/>
      </c>
      <c r="H8463" s="88" t="str">
        <f t="shared" si="526"/>
        <v/>
      </c>
    </row>
    <row r="8464" spans="2:8" ht="11.25" customHeight="1" x14ac:dyDescent="0.2">
      <c r="B8464" s="147"/>
      <c r="C8464" s="68"/>
      <c r="D8464" s="293" t="str">
        <f t="shared" si="524"/>
        <v/>
      </c>
      <c r="E8464" s="91" t="str">
        <f t="shared" si="527"/>
        <v/>
      </c>
      <c r="F8464" s="295"/>
      <c r="G8464" s="88" t="str">
        <f t="shared" si="525"/>
        <v/>
      </c>
      <c r="H8464" s="88" t="str">
        <f t="shared" si="526"/>
        <v/>
      </c>
    </row>
    <row r="8465" spans="2:8" ht="11.25" customHeight="1" x14ac:dyDescent="0.2">
      <c r="B8465" s="147"/>
      <c r="C8465" s="68"/>
      <c r="D8465" s="293" t="str">
        <f t="shared" si="524"/>
        <v/>
      </c>
      <c r="E8465" s="91" t="str">
        <f t="shared" si="527"/>
        <v/>
      </c>
      <c r="F8465" s="295"/>
      <c r="G8465" s="88" t="str">
        <f t="shared" si="525"/>
        <v/>
      </c>
      <c r="H8465" s="88" t="str">
        <f t="shared" si="526"/>
        <v/>
      </c>
    </row>
    <row r="8466" spans="2:8" ht="11.25" customHeight="1" x14ac:dyDescent="0.2">
      <c r="B8466" s="147"/>
      <c r="C8466" s="68"/>
      <c r="D8466" s="293" t="str">
        <f t="shared" si="524"/>
        <v/>
      </c>
      <c r="E8466" s="91" t="str">
        <f t="shared" si="527"/>
        <v/>
      </c>
      <c r="F8466" s="295"/>
      <c r="G8466" s="88" t="str">
        <f t="shared" si="525"/>
        <v/>
      </c>
      <c r="H8466" s="88" t="str">
        <f t="shared" si="526"/>
        <v/>
      </c>
    </row>
    <row r="8467" spans="2:8" ht="11.25" customHeight="1" x14ac:dyDescent="0.2">
      <c r="B8467" s="147"/>
      <c r="C8467" s="68"/>
      <c r="D8467" s="293" t="str">
        <f t="shared" si="524"/>
        <v/>
      </c>
      <c r="E8467" s="91" t="str">
        <f t="shared" si="527"/>
        <v/>
      </c>
      <c r="F8467" s="295"/>
      <c r="G8467" s="88" t="str">
        <f t="shared" si="525"/>
        <v/>
      </c>
      <c r="H8467" s="88" t="str">
        <f t="shared" si="526"/>
        <v/>
      </c>
    </row>
    <row r="8468" spans="2:8" ht="11.25" customHeight="1" x14ac:dyDescent="0.2">
      <c r="B8468" s="147"/>
      <c r="C8468" s="68"/>
      <c r="D8468" s="293" t="str">
        <f t="shared" si="524"/>
        <v/>
      </c>
      <c r="E8468" s="91" t="str">
        <f t="shared" si="527"/>
        <v/>
      </c>
      <c r="F8468" s="295"/>
      <c r="G8468" s="88" t="str">
        <f t="shared" si="525"/>
        <v/>
      </c>
      <c r="H8468" s="88" t="str">
        <f t="shared" si="526"/>
        <v/>
      </c>
    </row>
    <row r="8469" spans="2:8" ht="11.25" customHeight="1" x14ac:dyDescent="0.2">
      <c r="B8469" s="147"/>
      <c r="C8469" s="68"/>
      <c r="D8469" s="293" t="str">
        <f t="shared" si="524"/>
        <v/>
      </c>
      <c r="E8469" s="91" t="str">
        <f t="shared" si="527"/>
        <v/>
      </c>
      <c r="F8469" s="295"/>
      <c r="G8469" s="88" t="str">
        <f t="shared" si="525"/>
        <v/>
      </c>
      <c r="H8469" s="88" t="str">
        <f t="shared" si="526"/>
        <v/>
      </c>
    </row>
    <row r="8470" spans="2:8" ht="11.25" customHeight="1" x14ac:dyDescent="0.2">
      <c r="B8470" s="147"/>
      <c r="C8470" s="68"/>
      <c r="D8470" s="293" t="str">
        <f t="shared" si="524"/>
        <v/>
      </c>
      <c r="E8470" s="91" t="str">
        <f t="shared" si="527"/>
        <v/>
      </c>
      <c r="F8470" s="295"/>
      <c r="G8470" s="88" t="str">
        <f t="shared" si="525"/>
        <v/>
      </c>
      <c r="H8470" s="88" t="str">
        <f t="shared" si="526"/>
        <v/>
      </c>
    </row>
    <row r="8471" spans="2:8" ht="11.25" customHeight="1" x14ac:dyDescent="0.2">
      <c r="B8471" s="147"/>
      <c r="C8471" s="68"/>
      <c r="D8471" s="293" t="str">
        <f t="shared" si="524"/>
        <v/>
      </c>
      <c r="E8471" s="91" t="str">
        <f t="shared" si="527"/>
        <v/>
      </c>
      <c r="F8471" s="295"/>
      <c r="G8471" s="88" t="str">
        <f t="shared" si="525"/>
        <v/>
      </c>
      <c r="H8471" s="88" t="str">
        <f t="shared" si="526"/>
        <v/>
      </c>
    </row>
    <row r="8472" spans="2:8" ht="11.25" customHeight="1" x14ac:dyDescent="0.2">
      <c r="B8472" s="147"/>
      <c r="C8472" s="68"/>
      <c r="D8472" s="293" t="str">
        <f t="shared" ref="D8472:D8535" si="528">IF($B8472="","","SP_LASTSALEPRICE")</f>
        <v/>
      </c>
      <c r="E8472" s="91" t="str">
        <f t="shared" si="527"/>
        <v/>
      </c>
      <c r="F8472" s="295"/>
      <c r="G8472" s="88" t="str">
        <f t="shared" ref="G8472:G8535" si="529">IF(OR($C8472="",$C8473=""),"",IFERROR((C8472/C8473-1)*100,0))</f>
        <v/>
      </c>
      <c r="H8472" s="88" t="str">
        <f t="shared" ref="H8472:H8535" si="530">IF(OR($F8472="",$F8473=""),"",IFERROR((F8472/F8473-1)*100,0))</f>
        <v/>
      </c>
    </row>
    <row r="8473" spans="2:8" ht="11.25" customHeight="1" x14ac:dyDescent="0.2">
      <c r="B8473" s="147"/>
      <c r="C8473" s="68"/>
      <c r="D8473" s="293" t="str">
        <f t="shared" si="528"/>
        <v/>
      </c>
      <c r="E8473" s="91" t="str">
        <f t="shared" ref="E8473:E8536" si="531">IF($B8473="","",IF(WEEKDAY($B8473,11)=6,$B8473-1,IF(WEEKDAY($B8473,11)=7,$B8473-2,$B8473)))</f>
        <v/>
      </c>
      <c r="F8473" s="295"/>
      <c r="G8473" s="88" t="str">
        <f t="shared" si="529"/>
        <v/>
      </c>
      <c r="H8473" s="88" t="str">
        <f t="shared" si="530"/>
        <v/>
      </c>
    </row>
    <row r="8474" spans="2:8" ht="11.25" customHeight="1" x14ac:dyDescent="0.2">
      <c r="B8474" s="147"/>
      <c r="C8474" s="68"/>
      <c r="D8474" s="293" t="str">
        <f t="shared" si="528"/>
        <v/>
      </c>
      <c r="E8474" s="91" t="str">
        <f t="shared" si="531"/>
        <v/>
      </c>
      <c r="F8474" s="295"/>
      <c r="G8474" s="88" t="str">
        <f t="shared" si="529"/>
        <v/>
      </c>
      <c r="H8474" s="88" t="str">
        <f t="shared" si="530"/>
        <v/>
      </c>
    </row>
    <row r="8475" spans="2:8" ht="11.25" customHeight="1" x14ac:dyDescent="0.2">
      <c r="B8475" s="147"/>
      <c r="C8475" s="68"/>
      <c r="D8475" s="293" t="str">
        <f t="shared" si="528"/>
        <v/>
      </c>
      <c r="E8475" s="91" t="str">
        <f t="shared" si="531"/>
        <v/>
      </c>
      <c r="F8475" s="295"/>
      <c r="G8475" s="88" t="str">
        <f t="shared" si="529"/>
        <v/>
      </c>
      <c r="H8475" s="88" t="str">
        <f t="shared" si="530"/>
        <v/>
      </c>
    </row>
    <row r="8476" spans="2:8" ht="11.25" customHeight="1" x14ac:dyDescent="0.2">
      <c r="B8476" s="147"/>
      <c r="C8476" s="68"/>
      <c r="D8476" s="293" t="str">
        <f t="shared" si="528"/>
        <v/>
      </c>
      <c r="E8476" s="91" t="str">
        <f t="shared" si="531"/>
        <v/>
      </c>
      <c r="F8476" s="295"/>
      <c r="G8476" s="88" t="str">
        <f t="shared" si="529"/>
        <v/>
      </c>
      <c r="H8476" s="88" t="str">
        <f t="shared" si="530"/>
        <v/>
      </c>
    </row>
    <row r="8477" spans="2:8" ht="11.25" customHeight="1" x14ac:dyDescent="0.2">
      <c r="B8477" s="147"/>
      <c r="C8477" s="68"/>
      <c r="D8477" s="293" t="str">
        <f t="shared" si="528"/>
        <v/>
      </c>
      <c r="E8477" s="91" t="str">
        <f t="shared" si="531"/>
        <v/>
      </c>
      <c r="F8477" s="295"/>
      <c r="G8477" s="88" t="str">
        <f t="shared" si="529"/>
        <v/>
      </c>
      <c r="H8477" s="88" t="str">
        <f t="shared" si="530"/>
        <v/>
      </c>
    </row>
    <row r="8478" spans="2:8" ht="11.25" customHeight="1" x14ac:dyDescent="0.2">
      <c r="B8478" s="147"/>
      <c r="C8478" s="68"/>
      <c r="D8478" s="293" t="str">
        <f t="shared" si="528"/>
        <v/>
      </c>
      <c r="E8478" s="91" t="str">
        <f t="shared" si="531"/>
        <v/>
      </c>
      <c r="F8478" s="295"/>
      <c r="G8478" s="88" t="str">
        <f t="shared" si="529"/>
        <v/>
      </c>
      <c r="H8478" s="88" t="str">
        <f t="shared" si="530"/>
        <v/>
      </c>
    </row>
    <row r="8479" spans="2:8" ht="11.25" customHeight="1" x14ac:dyDescent="0.2">
      <c r="B8479" s="147"/>
      <c r="C8479" s="68"/>
      <c r="D8479" s="293" t="str">
        <f t="shared" si="528"/>
        <v/>
      </c>
      <c r="E8479" s="91" t="str">
        <f t="shared" si="531"/>
        <v/>
      </c>
      <c r="F8479" s="295"/>
      <c r="G8479" s="88" t="str">
        <f t="shared" si="529"/>
        <v/>
      </c>
      <c r="H8479" s="88" t="str">
        <f t="shared" si="530"/>
        <v/>
      </c>
    </row>
    <row r="8480" spans="2:8" ht="11.25" customHeight="1" x14ac:dyDescent="0.2">
      <c r="B8480" s="147"/>
      <c r="C8480" s="68"/>
      <c r="D8480" s="293" t="str">
        <f t="shared" si="528"/>
        <v/>
      </c>
      <c r="E8480" s="91" t="str">
        <f t="shared" si="531"/>
        <v/>
      </c>
      <c r="F8480" s="295"/>
      <c r="G8480" s="88" t="str">
        <f t="shared" si="529"/>
        <v/>
      </c>
      <c r="H8480" s="88" t="str">
        <f t="shared" si="530"/>
        <v/>
      </c>
    </row>
    <row r="8481" spans="2:8" ht="11.25" customHeight="1" x14ac:dyDescent="0.2">
      <c r="B8481" s="147"/>
      <c r="C8481" s="68"/>
      <c r="D8481" s="293" t="str">
        <f t="shared" si="528"/>
        <v/>
      </c>
      <c r="E8481" s="91" t="str">
        <f t="shared" si="531"/>
        <v/>
      </c>
      <c r="F8481" s="295"/>
      <c r="G8481" s="88" t="str">
        <f t="shared" si="529"/>
        <v/>
      </c>
      <c r="H8481" s="88" t="str">
        <f t="shared" si="530"/>
        <v/>
      </c>
    </row>
    <row r="8482" spans="2:8" ht="11.25" customHeight="1" x14ac:dyDescent="0.2">
      <c r="B8482" s="147"/>
      <c r="C8482" s="68"/>
      <c r="D8482" s="293" t="str">
        <f t="shared" si="528"/>
        <v/>
      </c>
      <c r="E8482" s="91" t="str">
        <f t="shared" si="531"/>
        <v/>
      </c>
      <c r="F8482" s="295"/>
      <c r="G8482" s="88" t="str">
        <f t="shared" si="529"/>
        <v/>
      </c>
      <c r="H8482" s="88" t="str">
        <f t="shared" si="530"/>
        <v/>
      </c>
    </row>
    <row r="8483" spans="2:8" ht="11.25" customHeight="1" x14ac:dyDescent="0.2">
      <c r="B8483" s="147"/>
      <c r="C8483" s="68"/>
      <c r="D8483" s="293" t="str">
        <f t="shared" si="528"/>
        <v/>
      </c>
      <c r="E8483" s="91" t="str">
        <f t="shared" si="531"/>
        <v/>
      </c>
      <c r="F8483" s="295"/>
      <c r="G8483" s="88" t="str">
        <f t="shared" si="529"/>
        <v/>
      </c>
      <c r="H8483" s="88" t="str">
        <f t="shared" si="530"/>
        <v/>
      </c>
    </row>
    <row r="8484" spans="2:8" ht="11.25" customHeight="1" x14ac:dyDescent="0.2">
      <c r="B8484" s="147"/>
      <c r="C8484" s="68"/>
      <c r="D8484" s="293" t="str">
        <f t="shared" si="528"/>
        <v/>
      </c>
      <c r="E8484" s="91" t="str">
        <f t="shared" si="531"/>
        <v/>
      </c>
      <c r="F8484" s="295"/>
      <c r="G8484" s="88" t="str">
        <f t="shared" si="529"/>
        <v/>
      </c>
      <c r="H8484" s="88" t="str">
        <f t="shared" si="530"/>
        <v/>
      </c>
    </row>
    <row r="8485" spans="2:8" ht="11.25" customHeight="1" x14ac:dyDescent="0.2">
      <c r="B8485" s="147"/>
      <c r="C8485" s="68"/>
      <c r="D8485" s="293" t="str">
        <f t="shared" si="528"/>
        <v/>
      </c>
      <c r="E8485" s="91" t="str">
        <f t="shared" si="531"/>
        <v/>
      </c>
      <c r="F8485" s="295"/>
      <c r="G8485" s="88" t="str">
        <f t="shared" si="529"/>
        <v/>
      </c>
      <c r="H8485" s="88" t="str">
        <f t="shared" si="530"/>
        <v/>
      </c>
    </row>
    <row r="8486" spans="2:8" ht="11.25" customHeight="1" x14ac:dyDescent="0.2">
      <c r="B8486" s="147"/>
      <c r="C8486" s="68"/>
      <c r="D8486" s="293" t="str">
        <f t="shared" si="528"/>
        <v/>
      </c>
      <c r="E8486" s="91" t="str">
        <f t="shared" si="531"/>
        <v/>
      </c>
      <c r="F8486" s="295"/>
      <c r="G8486" s="88" t="str">
        <f t="shared" si="529"/>
        <v/>
      </c>
      <c r="H8486" s="88" t="str">
        <f t="shared" si="530"/>
        <v/>
      </c>
    </row>
    <row r="8487" spans="2:8" ht="11.25" customHeight="1" x14ac:dyDescent="0.2">
      <c r="B8487" s="147"/>
      <c r="C8487" s="68"/>
      <c r="D8487" s="293" t="str">
        <f t="shared" si="528"/>
        <v/>
      </c>
      <c r="E8487" s="91" t="str">
        <f t="shared" si="531"/>
        <v/>
      </c>
      <c r="F8487" s="295"/>
      <c r="G8487" s="88" t="str">
        <f t="shared" si="529"/>
        <v/>
      </c>
      <c r="H8487" s="88" t="str">
        <f t="shared" si="530"/>
        <v/>
      </c>
    </row>
    <row r="8488" spans="2:8" ht="11.25" customHeight="1" x14ac:dyDescent="0.2">
      <c r="B8488" s="147"/>
      <c r="C8488" s="68"/>
      <c r="D8488" s="293" t="str">
        <f t="shared" si="528"/>
        <v/>
      </c>
      <c r="E8488" s="91" t="str">
        <f t="shared" si="531"/>
        <v/>
      </c>
      <c r="F8488" s="295"/>
      <c r="G8488" s="88" t="str">
        <f t="shared" si="529"/>
        <v/>
      </c>
      <c r="H8488" s="88" t="str">
        <f t="shared" si="530"/>
        <v/>
      </c>
    </row>
    <row r="8489" spans="2:8" ht="11.25" customHeight="1" x14ac:dyDescent="0.2">
      <c r="B8489" s="147"/>
      <c r="C8489" s="68"/>
      <c r="D8489" s="293" t="str">
        <f t="shared" si="528"/>
        <v/>
      </c>
      <c r="E8489" s="91" t="str">
        <f t="shared" si="531"/>
        <v/>
      </c>
      <c r="F8489" s="295"/>
      <c r="G8489" s="88" t="str">
        <f t="shared" si="529"/>
        <v/>
      </c>
      <c r="H8489" s="88" t="str">
        <f t="shared" si="530"/>
        <v/>
      </c>
    </row>
    <row r="8490" spans="2:8" ht="11.25" customHeight="1" x14ac:dyDescent="0.2">
      <c r="B8490" s="147"/>
      <c r="C8490" s="68"/>
      <c r="D8490" s="293" t="str">
        <f t="shared" si="528"/>
        <v/>
      </c>
      <c r="E8490" s="91" t="str">
        <f t="shared" si="531"/>
        <v/>
      </c>
      <c r="F8490" s="295"/>
      <c r="G8490" s="88" t="str">
        <f t="shared" si="529"/>
        <v/>
      </c>
      <c r="H8490" s="88" t="str">
        <f t="shared" si="530"/>
        <v/>
      </c>
    </row>
    <row r="8491" spans="2:8" ht="11.25" customHeight="1" x14ac:dyDescent="0.2">
      <c r="B8491" s="147"/>
      <c r="C8491" s="68"/>
      <c r="D8491" s="293" t="str">
        <f t="shared" si="528"/>
        <v/>
      </c>
      <c r="E8491" s="91" t="str">
        <f t="shared" si="531"/>
        <v/>
      </c>
      <c r="F8491" s="295"/>
      <c r="G8491" s="88" t="str">
        <f t="shared" si="529"/>
        <v/>
      </c>
      <c r="H8491" s="88" t="str">
        <f t="shared" si="530"/>
        <v/>
      </c>
    </row>
    <row r="8492" spans="2:8" ht="11.25" customHeight="1" x14ac:dyDescent="0.2">
      <c r="B8492" s="147"/>
      <c r="C8492" s="68"/>
      <c r="D8492" s="293" t="str">
        <f t="shared" si="528"/>
        <v/>
      </c>
      <c r="E8492" s="91" t="str">
        <f t="shared" si="531"/>
        <v/>
      </c>
      <c r="F8492" s="295"/>
      <c r="G8492" s="88" t="str">
        <f t="shared" si="529"/>
        <v/>
      </c>
      <c r="H8492" s="88" t="str">
        <f t="shared" si="530"/>
        <v/>
      </c>
    </row>
    <row r="8493" spans="2:8" ht="11.25" customHeight="1" x14ac:dyDescent="0.2">
      <c r="B8493" s="147"/>
      <c r="C8493" s="68"/>
      <c r="D8493" s="293" t="str">
        <f t="shared" si="528"/>
        <v/>
      </c>
      <c r="E8493" s="91" t="str">
        <f t="shared" si="531"/>
        <v/>
      </c>
      <c r="F8493" s="295"/>
      <c r="G8493" s="88" t="str">
        <f t="shared" si="529"/>
        <v/>
      </c>
      <c r="H8493" s="88" t="str">
        <f t="shared" si="530"/>
        <v/>
      </c>
    </row>
    <row r="8494" spans="2:8" ht="11.25" customHeight="1" x14ac:dyDescent="0.2">
      <c r="B8494" s="147"/>
      <c r="C8494" s="68"/>
      <c r="D8494" s="293" t="str">
        <f t="shared" si="528"/>
        <v/>
      </c>
      <c r="E8494" s="91" t="str">
        <f t="shared" si="531"/>
        <v/>
      </c>
      <c r="F8494" s="295"/>
      <c r="G8494" s="88" t="str">
        <f t="shared" si="529"/>
        <v/>
      </c>
      <c r="H8494" s="88" t="str">
        <f t="shared" si="530"/>
        <v/>
      </c>
    </row>
    <row r="8495" spans="2:8" ht="11.25" customHeight="1" x14ac:dyDescent="0.2">
      <c r="B8495" s="147"/>
      <c r="C8495" s="68"/>
      <c r="D8495" s="293" t="str">
        <f t="shared" si="528"/>
        <v/>
      </c>
      <c r="E8495" s="91" t="str">
        <f t="shared" si="531"/>
        <v/>
      </c>
      <c r="F8495" s="295"/>
      <c r="G8495" s="88" t="str">
        <f t="shared" si="529"/>
        <v/>
      </c>
      <c r="H8495" s="88" t="str">
        <f t="shared" si="530"/>
        <v/>
      </c>
    </row>
    <row r="8496" spans="2:8" ht="11.25" customHeight="1" x14ac:dyDescent="0.2">
      <c r="B8496" s="147"/>
      <c r="C8496" s="68"/>
      <c r="D8496" s="293" t="str">
        <f t="shared" si="528"/>
        <v/>
      </c>
      <c r="E8496" s="91" t="str">
        <f t="shared" si="531"/>
        <v/>
      </c>
      <c r="F8496" s="295"/>
      <c r="G8496" s="88" t="str">
        <f t="shared" si="529"/>
        <v/>
      </c>
      <c r="H8496" s="88" t="str">
        <f t="shared" si="530"/>
        <v/>
      </c>
    </row>
    <row r="8497" spans="2:8" ht="11.25" customHeight="1" x14ac:dyDescent="0.2">
      <c r="B8497" s="147"/>
      <c r="C8497" s="68"/>
      <c r="D8497" s="293" t="str">
        <f t="shared" si="528"/>
        <v/>
      </c>
      <c r="E8497" s="91" t="str">
        <f t="shared" si="531"/>
        <v/>
      </c>
      <c r="F8497" s="295"/>
      <c r="G8497" s="88" t="str">
        <f t="shared" si="529"/>
        <v/>
      </c>
      <c r="H8497" s="88" t="str">
        <f t="shared" si="530"/>
        <v/>
      </c>
    </row>
    <row r="8498" spans="2:8" ht="11.25" customHeight="1" x14ac:dyDescent="0.2">
      <c r="B8498" s="147"/>
      <c r="C8498" s="68"/>
      <c r="D8498" s="293" t="str">
        <f t="shared" si="528"/>
        <v/>
      </c>
      <c r="E8498" s="91" t="str">
        <f t="shared" si="531"/>
        <v/>
      </c>
      <c r="F8498" s="295"/>
      <c r="G8498" s="88" t="str">
        <f t="shared" si="529"/>
        <v/>
      </c>
      <c r="H8498" s="88" t="str">
        <f t="shared" si="530"/>
        <v/>
      </c>
    </row>
    <row r="8499" spans="2:8" ht="11.25" customHeight="1" x14ac:dyDescent="0.2">
      <c r="B8499" s="147"/>
      <c r="C8499" s="68"/>
      <c r="D8499" s="293" t="str">
        <f t="shared" si="528"/>
        <v/>
      </c>
      <c r="E8499" s="91" t="str">
        <f t="shared" si="531"/>
        <v/>
      </c>
      <c r="F8499" s="295"/>
      <c r="G8499" s="88" t="str">
        <f t="shared" si="529"/>
        <v/>
      </c>
      <c r="H8499" s="88" t="str">
        <f t="shared" si="530"/>
        <v/>
      </c>
    </row>
    <row r="8500" spans="2:8" ht="11.25" customHeight="1" x14ac:dyDescent="0.2">
      <c r="B8500" s="147"/>
      <c r="C8500" s="68"/>
      <c r="D8500" s="293" t="str">
        <f t="shared" si="528"/>
        <v/>
      </c>
      <c r="E8500" s="91" t="str">
        <f t="shared" si="531"/>
        <v/>
      </c>
      <c r="F8500" s="295"/>
      <c r="G8500" s="88" t="str">
        <f t="shared" si="529"/>
        <v/>
      </c>
      <c r="H8500" s="88" t="str">
        <f t="shared" si="530"/>
        <v/>
      </c>
    </row>
    <row r="8501" spans="2:8" ht="11.25" customHeight="1" x14ac:dyDescent="0.2">
      <c r="B8501" s="147"/>
      <c r="C8501" s="68"/>
      <c r="D8501" s="293" t="str">
        <f t="shared" si="528"/>
        <v/>
      </c>
      <c r="E8501" s="91" t="str">
        <f t="shared" si="531"/>
        <v/>
      </c>
      <c r="F8501" s="295"/>
      <c r="G8501" s="88" t="str">
        <f t="shared" si="529"/>
        <v/>
      </c>
      <c r="H8501" s="88" t="str">
        <f t="shared" si="530"/>
        <v/>
      </c>
    </row>
    <row r="8502" spans="2:8" ht="11.25" customHeight="1" x14ac:dyDescent="0.2">
      <c r="B8502" s="147"/>
      <c r="C8502" s="68"/>
      <c r="D8502" s="293" t="str">
        <f t="shared" si="528"/>
        <v/>
      </c>
      <c r="E8502" s="91" t="str">
        <f t="shared" si="531"/>
        <v/>
      </c>
      <c r="F8502" s="295"/>
      <c r="G8502" s="88" t="str">
        <f t="shared" si="529"/>
        <v/>
      </c>
      <c r="H8502" s="88" t="str">
        <f t="shared" si="530"/>
        <v/>
      </c>
    </row>
    <row r="8503" spans="2:8" ht="11.25" customHeight="1" x14ac:dyDescent="0.2">
      <c r="B8503" s="147"/>
      <c r="C8503" s="68"/>
      <c r="D8503" s="293" t="str">
        <f t="shared" si="528"/>
        <v/>
      </c>
      <c r="E8503" s="91" t="str">
        <f t="shared" si="531"/>
        <v/>
      </c>
      <c r="F8503" s="295"/>
      <c r="G8503" s="88" t="str">
        <f t="shared" si="529"/>
        <v/>
      </c>
      <c r="H8503" s="88" t="str">
        <f t="shared" si="530"/>
        <v/>
      </c>
    </row>
    <row r="8504" spans="2:8" ht="11.25" customHeight="1" x14ac:dyDescent="0.2">
      <c r="B8504" s="147"/>
      <c r="C8504" s="68"/>
      <c r="D8504" s="293" t="str">
        <f t="shared" si="528"/>
        <v/>
      </c>
      <c r="E8504" s="91" t="str">
        <f t="shared" si="531"/>
        <v/>
      </c>
      <c r="F8504" s="295"/>
      <c r="G8504" s="88" t="str">
        <f t="shared" si="529"/>
        <v/>
      </c>
      <c r="H8504" s="88" t="str">
        <f t="shared" si="530"/>
        <v/>
      </c>
    </row>
    <row r="8505" spans="2:8" ht="11.25" customHeight="1" x14ac:dyDescent="0.2">
      <c r="B8505" s="147"/>
      <c r="C8505" s="68"/>
      <c r="D8505" s="293" t="str">
        <f t="shared" si="528"/>
        <v/>
      </c>
      <c r="E8505" s="91" t="str">
        <f t="shared" si="531"/>
        <v/>
      </c>
      <c r="F8505" s="295"/>
      <c r="G8505" s="88" t="str">
        <f t="shared" si="529"/>
        <v/>
      </c>
      <c r="H8505" s="88" t="str">
        <f t="shared" si="530"/>
        <v/>
      </c>
    </row>
    <row r="8506" spans="2:8" ht="11.25" customHeight="1" x14ac:dyDescent="0.2">
      <c r="B8506" s="147"/>
      <c r="C8506" s="68"/>
      <c r="D8506" s="293" t="str">
        <f t="shared" si="528"/>
        <v/>
      </c>
      <c r="E8506" s="91" t="str">
        <f t="shared" si="531"/>
        <v/>
      </c>
      <c r="F8506" s="295"/>
      <c r="G8506" s="88" t="str">
        <f t="shared" si="529"/>
        <v/>
      </c>
      <c r="H8506" s="88" t="str">
        <f t="shared" si="530"/>
        <v/>
      </c>
    </row>
    <row r="8507" spans="2:8" ht="11.25" customHeight="1" x14ac:dyDescent="0.2">
      <c r="B8507" s="147"/>
      <c r="C8507" s="68"/>
      <c r="D8507" s="293" t="str">
        <f t="shared" si="528"/>
        <v/>
      </c>
      <c r="E8507" s="91" t="str">
        <f t="shared" si="531"/>
        <v/>
      </c>
      <c r="F8507" s="295"/>
      <c r="G8507" s="88" t="str">
        <f t="shared" si="529"/>
        <v/>
      </c>
      <c r="H8507" s="88" t="str">
        <f t="shared" si="530"/>
        <v/>
      </c>
    </row>
    <row r="8508" spans="2:8" ht="11.25" customHeight="1" x14ac:dyDescent="0.2">
      <c r="B8508" s="147"/>
      <c r="C8508" s="68"/>
      <c r="D8508" s="293" t="str">
        <f t="shared" si="528"/>
        <v/>
      </c>
      <c r="E8508" s="91" t="str">
        <f t="shared" si="531"/>
        <v/>
      </c>
      <c r="F8508" s="295"/>
      <c r="G8508" s="88" t="str">
        <f t="shared" si="529"/>
        <v/>
      </c>
      <c r="H8508" s="88" t="str">
        <f t="shared" si="530"/>
        <v/>
      </c>
    </row>
    <row r="8509" spans="2:8" ht="11.25" customHeight="1" x14ac:dyDescent="0.2">
      <c r="B8509" s="147"/>
      <c r="C8509" s="68"/>
      <c r="D8509" s="293" t="str">
        <f t="shared" si="528"/>
        <v/>
      </c>
      <c r="E8509" s="91" t="str">
        <f t="shared" si="531"/>
        <v/>
      </c>
      <c r="F8509" s="295"/>
      <c r="G8509" s="88" t="str">
        <f t="shared" si="529"/>
        <v/>
      </c>
      <c r="H8509" s="88" t="str">
        <f t="shared" si="530"/>
        <v/>
      </c>
    </row>
    <row r="8510" spans="2:8" ht="11.25" customHeight="1" x14ac:dyDescent="0.2">
      <c r="B8510" s="147"/>
      <c r="C8510" s="68"/>
      <c r="D8510" s="293" t="str">
        <f t="shared" si="528"/>
        <v/>
      </c>
      <c r="E8510" s="91" t="str">
        <f t="shared" si="531"/>
        <v/>
      </c>
      <c r="F8510" s="295"/>
      <c r="G8510" s="88" t="str">
        <f t="shared" si="529"/>
        <v/>
      </c>
      <c r="H8510" s="88" t="str">
        <f t="shared" si="530"/>
        <v/>
      </c>
    </row>
    <row r="8511" spans="2:8" ht="11.25" customHeight="1" x14ac:dyDescent="0.2">
      <c r="B8511" s="147"/>
      <c r="C8511" s="68"/>
      <c r="D8511" s="293" t="str">
        <f t="shared" si="528"/>
        <v/>
      </c>
      <c r="E8511" s="91" t="str">
        <f t="shared" si="531"/>
        <v/>
      </c>
      <c r="F8511" s="295"/>
      <c r="G8511" s="88" t="str">
        <f t="shared" si="529"/>
        <v/>
      </c>
      <c r="H8511" s="88" t="str">
        <f t="shared" si="530"/>
        <v/>
      </c>
    </row>
    <row r="8512" spans="2:8" ht="11.25" customHeight="1" x14ac:dyDescent="0.2">
      <c r="B8512" s="147"/>
      <c r="C8512" s="68"/>
      <c r="D8512" s="293" t="str">
        <f t="shared" si="528"/>
        <v/>
      </c>
      <c r="E8512" s="91" t="str">
        <f t="shared" si="531"/>
        <v/>
      </c>
      <c r="F8512" s="295"/>
      <c r="G8512" s="88" t="str">
        <f t="shared" si="529"/>
        <v/>
      </c>
      <c r="H8512" s="88" t="str">
        <f t="shared" si="530"/>
        <v/>
      </c>
    </row>
    <row r="8513" spans="2:8" ht="11.25" customHeight="1" x14ac:dyDescent="0.2">
      <c r="B8513" s="147"/>
      <c r="C8513" s="68"/>
      <c r="D8513" s="293" t="str">
        <f t="shared" si="528"/>
        <v/>
      </c>
      <c r="E8513" s="91" t="str">
        <f t="shared" si="531"/>
        <v/>
      </c>
      <c r="F8513" s="295"/>
      <c r="G8513" s="88" t="str">
        <f t="shared" si="529"/>
        <v/>
      </c>
      <c r="H8513" s="88" t="str">
        <f t="shared" si="530"/>
        <v/>
      </c>
    </row>
    <row r="8514" spans="2:8" ht="11.25" customHeight="1" x14ac:dyDescent="0.2">
      <c r="B8514" s="147"/>
      <c r="C8514" s="68"/>
      <c r="D8514" s="293" t="str">
        <f t="shared" si="528"/>
        <v/>
      </c>
      <c r="E8514" s="91" t="str">
        <f t="shared" si="531"/>
        <v/>
      </c>
      <c r="F8514" s="295"/>
      <c r="G8514" s="88" t="str">
        <f t="shared" si="529"/>
        <v/>
      </c>
      <c r="H8514" s="88" t="str">
        <f t="shared" si="530"/>
        <v/>
      </c>
    </row>
    <row r="8515" spans="2:8" ht="11.25" customHeight="1" x14ac:dyDescent="0.2">
      <c r="B8515" s="147"/>
      <c r="C8515" s="68"/>
      <c r="D8515" s="293" t="str">
        <f t="shared" si="528"/>
        <v/>
      </c>
      <c r="E8515" s="91" t="str">
        <f t="shared" si="531"/>
        <v/>
      </c>
      <c r="F8515" s="295"/>
      <c r="G8515" s="88" t="str">
        <f t="shared" si="529"/>
        <v/>
      </c>
      <c r="H8515" s="88" t="str">
        <f t="shared" si="530"/>
        <v/>
      </c>
    </row>
    <row r="8516" spans="2:8" ht="11.25" customHeight="1" x14ac:dyDescent="0.2">
      <c r="B8516" s="147"/>
      <c r="C8516" s="68"/>
      <c r="D8516" s="293" t="str">
        <f t="shared" si="528"/>
        <v/>
      </c>
      <c r="E8516" s="91" t="str">
        <f t="shared" si="531"/>
        <v/>
      </c>
      <c r="F8516" s="295"/>
      <c r="G8516" s="88" t="str">
        <f t="shared" si="529"/>
        <v/>
      </c>
      <c r="H8516" s="88" t="str">
        <f t="shared" si="530"/>
        <v/>
      </c>
    </row>
    <row r="8517" spans="2:8" ht="11.25" customHeight="1" x14ac:dyDescent="0.2">
      <c r="B8517" s="147"/>
      <c r="C8517" s="68"/>
      <c r="D8517" s="293" t="str">
        <f t="shared" si="528"/>
        <v/>
      </c>
      <c r="E8517" s="91" t="str">
        <f t="shared" si="531"/>
        <v/>
      </c>
      <c r="F8517" s="295"/>
      <c r="G8517" s="88" t="str">
        <f t="shared" si="529"/>
        <v/>
      </c>
      <c r="H8517" s="88" t="str">
        <f t="shared" si="530"/>
        <v/>
      </c>
    </row>
    <row r="8518" spans="2:8" ht="11.25" customHeight="1" x14ac:dyDescent="0.2">
      <c r="B8518" s="147"/>
      <c r="C8518" s="68"/>
      <c r="D8518" s="293" t="str">
        <f t="shared" si="528"/>
        <v/>
      </c>
      <c r="E8518" s="91" t="str">
        <f t="shared" si="531"/>
        <v/>
      </c>
      <c r="F8518" s="295"/>
      <c r="G8518" s="88" t="str">
        <f t="shared" si="529"/>
        <v/>
      </c>
      <c r="H8518" s="88" t="str">
        <f t="shared" si="530"/>
        <v/>
      </c>
    </row>
    <row r="8519" spans="2:8" ht="11.25" customHeight="1" x14ac:dyDescent="0.2">
      <c r="B8519" s="147"/>
      <c r="C8519" s="68"/>
      <c r="D8519" s="293" t="str">
        <f t="shared" si="528"/>
        <v/>
      </c>
      <c r="E8519" s="91" t="str">
        <f t="shared" si="531"/>
        <v/>
      </c>
      <c r="F8519" s="295"/>
      <c r="G8519" s="88" t="str">
        <f t="shared" si="529"/>
        <v/>
      </c>
      <c r="H8519" s="88" t="str">
        <f t="shared" si="530"/>
        <v/>
      </c>
    </row>
    <row r="8520" spans="2:8" ht="11.25" customHeight="1" x14ac:dyDescent="0.2">
      <c r="B8520" s="147"/>
      <c r="C8520" s="68"/>
      <c r="D8520" s="293" t="str">
        <f t="shared" si="528"/>
        <v/>
      </c>
      <c r="E8520" s="91" t="str">
        <f t="shared" si="531"/>
        <v/>
      </c>
      <c r="F8520" s="295"/>
      <c r="G8520" s="88" t="str">
        <f t="shared" si="529"/>
        <v/>
      </c>
      <c r="H8520" s="88" t="str">
        <f t="shared" si="530"/>
        <v/>
      </c>
    </row>
    <row r="8521" spans="2:8" ht="11.25" customHeight="1" x14ac:dyDescent="0.2">
      <c r="B8521" s="147"/>
      <c r="C8521" s="68"/>
      <c r="D8521" s="293" t="str">
        <f t="shared" si="528"/>
        <v/>
      </c>
      <c r="E8521" s="91" t="str">
        <f t="shared" si="531"/>
        <v/>
      </c>
      <c r="F8521" s="295"/>
      <c r="G8521" s="88" t="str">
        <f t="shared" si="529"/>
        <v/>
      </c>
      <c r="H8521" s="88" t="str">
        <f t="shared" si="530"/>
        <v/>
      </c>
    </row>
    <row r="8522" spans="2:8" ht="11.25" customHeight="1" x14ac:dyDescent="0.2">
      <c r="B8522" s="147"/>
      <c r="C8522" s="68"/>
      <c r="D8522" s="293" t="str">
        <f t="shared" si="528"/>
        <v/>
      </c>
      <c r="E8522" s="91" t="str">
        <f t="shared" si="531"/>
        <v/>
      </c>
      <c r="F8522" s="295"/>
      <c r="G8522" s="88" t="str">
        <f t="shared" si="529"/>
        <v/>
      </c>
      <c r="H8522" s="88" t="str">
        <f t="shared" si="530"/>
        <v/>
      </c>
    </row>
    <row r="8523" spans="2:8" ht="11.25" customHeight="1" x14ac:dyDescent="0.2">
      <c r="B8523" s="147"/>
      <c r="C8523" s="68"/>
      <c r="D8523" s="293" t="str">
        <f t="shared" si="528"/>
        <v/>
      </c>
      <c r="E8523" s="91" t="str">
        <f t="shared" si="531"/>
        <v/>
      </c>
      <c r="F8523" s="295"/>
      <c r="G8523" s="88" t="str">
        <f t="shared" si="529"/>
        <v/>
      </c>
      <c r="H8523" s="88" t="str">
        <f t="shared" si="530"/>
        <v/>
      </c>
    </row>
    <row r="8524" spans="2:8" ht="11.25" customHeight="1" x14ac:dyDescent="0.2">
      <c r="B8524" s="147"/>
      <c r="C8524" s="68"/>
      <c r="D8524" s="293" t="str">
        <f t="shared" si="528"/>
        <v/>
      </c>
      <c r="E8524" s="91" t="str">
        <f t="shared" si="531"/>
        <v/>
      </c>
      <c r="F8524" s="295"/>
      <c r="G8524" s="88" t="str">
        <f t="shared" si="529"/>
        <v/>
      </c>
      <c r="H8524" s="88" t="str">
        <f t="shared" si="530"/>
        <v/>
      </c>
    </row>
    <row r="8525" spans="2:8" ht="11.25" customHeight="1" x14ac:dyDescent="0.2">
      <c r="B8525" s="147"/>
      <c r="C8525" s="68"/>
      <c r="D8525" s="293" t="str">
        <f t="shared" si="528"/>
        <v/>
      </c>
      <c r="E8525" s="91" t="str">
        <f t="shared" si="531"/>
        <v/>
      </c>
      <c r="F8525" s="295"/>
      <c r="G8525" s="88" t="str">
        <f t="shared" si="529"/>
        <v/>
      </c>
      <c r="H8525" s="88" t="str">
        <f t="shared" si="530"/>
        <v/>
      </c>
    </row>
    <row r="8526" spans="2:8" ht="11.25" customHeight="1" x14ac:dyDescent="0.2">
      <c r="B8526" s="147"/>
      <c r="C8526" s="68"/>
      <c r="D8526" s="293" t="str">
        <f t="shared" si="528"/>
        <v/>
      </c>
      <c r="E8526" s="91" t="str">
        <f t="shared" si="531"/>
        <v/>
      </c>
      <c r="F8526" s="295"/>
      <c r="G8526" s="88" t="str">
        <f t="shared" si="529"/>
        <v/>
      </c>
      <c r="H8526" s="88" t="str">
        <f t="shared" si="530"/>
        <v/>
      </c>
    </row>
    <row r="8527" spans="2:8" ht="11.25" customHeight="1" x14ac:dyDescent="0.2">
      <c r="B8527" s="147"/>
      <c r="C8527" s="68"/>
      <c r="D8527" s="293" t="str">
        <f t="shared" si="528"/>
        <v/>
      </c>
      <c r="E8527" s="91" t="str">
        <f t="shared" si="531"/>
        <v/>
      </c>
      <c r="F8527" s="295"/>
      <c r="G8527" s="88" t="str">
        <f t="shared" si="529"/>
        <v/>
      </c>
      <c r="H8527" s="88" t="str">
        <f t="shared" si="530"/>
        <v/>
      </c>
    </row>
    <row r="8528" spans="2:8" ht="11.25" customHeight="1" x14ac:dyDescent="0.2">
      <c r="B8528" s="147"/>
      <c r="C8528" s="68"/>
      <c r="D8528" s="293" t="str">
        <f t="shared" si="528"/>
        <v/>
      </c>
      <c r="E8528" s="91" t="str">
        <f t="shared" si="531"/>
        <v/>
      </c>
      <c r="F8528" s="295"/>
      <c r="G8528" s="88" t="str">
        <f t="shared" si="529"/>
        <v/>
      </c>
      <c r="H8528" s="88" t="str">
        <f t="shared" si="530"/>
        <v/>
      </c>
    </row>
    <row r="8529" spans="2:8" ht="11.25" customHeight="1" x14ac:dyDescent="0.2">
      <c r="B8529" s="147"/>
      <c r="C8529" s="68"/>
      <c r="D8529" s="293" t="str">
        <f t="shared" si="528"/>
        <v/>
      </c>
      <c r="E8529" s="91" t="str">
        <f t="shared" si="531"/>
        <v/>
      </c>
      <c r="F8529" s="295"/>
      <c r="G8529" s="88" t="str">
        <f t="shared" si="529"/>
        <v/>
      </c>
      <c r="H8529" s="88" t="str">
        <f t="shared" si="530"/>
        <v/>
      </c>
    </row>
    <row r="8530" spans="2:8" ht="11.25" customHeight="1" x14ac:dyDescent="0.2">
      <c r="B8530" s="147"/>
      <c r="C8530" s="68"/>
      <c r="D8530" s="293" t="str">
        <f t="shared" si="528"/>
        <v/>
      </c>
      <c r="E8530" s="91" t="str">
        <f t="shared" si="531"/>
        <v/>
      </c>
      <c r="F8530" s="295"/>
      <c r="G8530" s="88" t="str">
        <f t="shared" si="529"/>
        <v/>
      </c>
      <c r="H8530" s="88" t="str">
        <f t="shared" si="530"/>
        <v/>
      </c>
    </row>
    <row r="8531" spans="2:8" ht="11.25" customHeight="1" x14ac:dyDescent="0.2">
      <c r="B8531" s="147"/>
      <c r="C8531" s="68"/>
      <c r="D8531" s="293" t="str">
        <f t="shared" si="528"/>
        <v/>
      </c>
      <c r="E8531" s="91" t="str">
        <f t="shared" si="531"/>
        <v/>
      </c>
      <c r="F8531" s="295"/>
      <c r="G8531" s="88" t="str">
        <f t="shared" si="529"/>
        <v/>
      </c>
      <c r="H8531" s="88" t="str">
        <f t="shared" si="530"/>
        <v/>
      </c>
    </row>
    <row r="8532" spans="2:8" ht="11.25" customHeight="1" x14ac:dyDescent="0.2">
      <c r="B8532" s="147"/>
      <c r="C8532" s="68"/>
      <c r="D8532" s="293" t="str">
        <f t="shared" si="528"/>
        <v/>
      </c>
      <c r="E8532" s="91" t="str">
        <f t="shared" si="531"/>
        <v/>
      </c>
      <c r="F8532" s="295"/>
      <c r="G8532" s="88" t="str">
        <f t="shared" si="529"/>
        <v/>
      </c>
      <c r="H8532" s="88" t="str">
        <f t="shared" si="530"/>
        <v/>
      </c>
    </row>
    <row r="8533" spans="2:8" ht="11.25" customHeight="1" x14ac:dyDescent="0.2">
      <c r="B8533" s="147"/>
      <c r="C8533" s="68"/>
      <c r="D8533" s="293" t="str">
        <f t="shared" si="528"/>
        <v/>
      </c>
      <c r="E8533" s="91" t="str">
        <f t="shared" si="531"/>
        <v/>
      </c>
      <c r="F8533" s="295"/>
      <c r="G8533" s="88" t="str">
        <f t="shared" si="529"/>
        <v/>
      </c>
      <c r="H8533" s="88" t="str">
        <f t="shared" si="530"/>
        <v/>
      </c>
    </row>
    <row r="8534" spans="2:8" ht="11.25" customHeight="1" x14ac:dyDescent="0.2">
      <c r="B8534" s="147"/>
      <c r="C8534" s="68"/>
      <c r="D8534" s="293" t="str">
        <f t="shared" si="528"/>
        <v/>
      </c>
      <c r="E8534" s="91" t="str">
        <f t="shared" si="531"/>
        <v/>
      </c>
      <c r="F8534" s="295"/>
      <c r="G8534" s="88" t="str">
        <f t="shared" si="529"/>
        <v/>
      </c>
      <c r="H8534" s="88" t="str">
        <f t="shared" si="530"/>
        <v/>
      </c>
    </row>
    <row r="8535" spans="2:8" ht="11.25" customHeight="1" x14ac:dyDescent="0.2">
      <c r="B8535" s="147"/>
      <c r="C8535" s="68"/>
      <c r="D8535" s="293" t="str">
        <f t="shared" si="528"/>
        <v/>
      </c>
      <c r="E8535" s="91" t="str">
        <f t="shared" si="531"/>
        <v/>
      </c>
      <c r="F8535" s="295"/>
      <c r="G8535" s="88" t="str">
        <f t="shared" si="529"/>
        <v/>
      </c>
      <c r="H8535" s="88" t="str">
        <f t="shared" si="530"/>
        <v/>
      </c>
    </row>
    <row r="8536" spans="2:8" ht="11.25" customHeight="1" x14ac:dyDescent="0.2">
      <c r="B8536" s="147"/>
      <c r="C8536" s="68"/>
      <c r="D8536" s="293" t="str">
        <f t="shared" ref="D8536:D8599" si="532">IF($B8536="","","SP_LASTSALEPRICE")</f>
        <v/>
      </c>
      <c r="E8536" s="91" t="str">
        <f t="shared" si="531"/>
        <v/>
      </c>
      <c r="F8536" s="295"/>
      <c r="G8536" s="88" t="str">
        <f t="shared" ref="G8536:G8599" si="533">IF(OR($C8536="",$C8537=""),"",IFERROR((C8536/C8537-1)*100,0))</f>
        <v/>
      </c>
      <c r="H8536" s="88" t="str">
        <f t="shared" ref="H8536:H8599" si="534">IF(OR($F8536="",$F8537=""),"",IFERROR((F8536/F8537-1)*100,0))</f>
        <v/>
      </c>
    </row>
    <row r="8537" spans="2:8" ht="11.25" customHeight="1" x14ac:dyDescent="0.2">
      <c r="B8537" s="147"/>
      <c r="C8537" s="68"/>
      <c r="D8537" s="293" t="str">
        <f t="shared" si="532"/>
        <v/>
      </c>
      <c r="E8537" s="91" t="str">
        <f t="shared" ref="E8537:E8600" si="535">IF($B8537="","",IF(WEEKDAY($B8537,11)=6,$B8537-1,IF(WEEKDAY($B8537,11)=7,$B8537-2,$B8537)))</f>
        <v/>
      </c>
      <c r="F8537" s="295"/>
      <c r="G8537" s="88" t="str">
        <f t="shared" si="533"/>
        <v/>
      </c>
      <c r="H8537" s="88" t="str">
        <f t="shared" si="534"/>
        <v/>
      </c>
    </row>
    <row r="8538" spans="2:8" ht="11.25" customHeight="1" x14ac:dyDescent="0.2">
      <c r="B8538" s="147"/>
      <c r="C8538" s="68"/>
      <c r="D8538" s="293" t="str">
        <f t="shared" si="532"/>
        <v/>
      </c>
      <c r="E8538" s="91" t="str">
        <f t="shared" si="535"/>
        <v/>
      </c>
      <c r="F8538" s="295"/>
      <c r="G8538" s="88" t="str">
        <f t="shared" si="533"/>
        <v/>
      </c>
      <c r="H8538" s="88" t="str">
        <f t="shared" si="534"/>
        <v/>
      </c>
    </row>
    <row r="8539" spans="2:8" ht="11.25" customHeight="1" x14ac:dyDescent="0.2">
      <c r="B8539" s="147"/>
      <c r="C8539" s="68"/>
      <c r="D8539" s="293" t="str">
        <f t="shared" si="532"/>
        <v/>
      </c>
      <c r="E8539" s="91" t="str">
        <f t="shared" si="535"/>
        <v/>
      </c>
      <c r="F8539" s="295"/>
      <c r="G8539" s="88" t="str">
        <f t="shared" si="533"/>
        <v/>
      </c>
      <c r="H8539" s="88" t="str">
        <f t="shared" si="534"/>
        <v/>
      </c>
    </row>
    <row r="8540" spans="2:8" ht="11.25" customHeight="1" x14ac:dyDescent="0.2">
      <c r="B8540" s="147"/>
      <c r="C8540" s="68"/>
      <c r="D8540" s="293" t="str">
        <f t="shared" si="532"/>
        <v/>
      </c>
      <c r="E8540" s="91" t="str">
        <f t="shared" si="535"/>
        <v/>
      </c>
      <c r="F8540" s="295"/>
      <c r="G8540" s="88" t="str">
        <f t="shared" si="533"/>
        <v/>
      </c>
      <c r="H8540" s="88" t="str">
        <f t="shared" si="534"/>
        <v/>
      </c>
    </row>
    <row r="8541" spans="2:8" ht="11.25" customHeight="1" x14ac:dyDescent="0.2">
      <c r="B8541" s="147"/>
      <c r="C8541" s="68"/>
      <c r="D8541" s="293" t="str">
        <f t="shared" si="532"/>
        <v/>
      </c>
      <c r="E8541" s="91" t="str">
        <f t="shared" si="535"/>
        <v/>
      </c>
      <c r="F8541" s="295"/>
      <c r="G8541" s="88" t="str">
        <f t="shared" si="533"/>
        <v/>
      </c>
      <c r="H8541" s="88" t="str">
        <f t="shared" si="534"/>
        <v/>
      </c>
    </row>
    <row r="8542" spans="2:8" ht="11.25" customHeight="1" x14ac:dyDescent="0.2">
      <c r="B8542" s="147"/>
      <c r="C8542" s="68"/>
      <c r="D8542" s="293" t="str">
        <f t="shared" si="532"/>
        <v/>
      </c>
      <c r="E8542" s="91" t="str">
        <f t="shared" si="535"/>
        <v/>
      </c>
      <c r="F8542" s="295"/>
      <c r="G8542" s="88" t="str">
        <f t="shared" si="533"/>
        <v/>
      </c>
      <c r="H8542" s="88" t="str">
        <f t="shared" si="534"/>
        <v/>
      </c>
    </row>
    <row r="8543" spans="2:8" ht="11.25" customHeight="1" x14ac:dyDescent="0.2">
      <c r="B8543" s="147"/>
      <c r="C8543" s="68"/>
      <c r="D8543" s="293" t="str">
        <f t="shared" si="532"/>
        <v/>
      </c>
      <c r="E8543" s="91" t="str">
        <f t="shared" si="535"/>
        <v/>
      </c>
      <c r="F8543" s="295"/>
      <c r="G8543" s="88" t="str">
        <f t="shared" si="533"/>
        <v/>
      </c>
      <c r="H8543" s="88" t="str">
        <f t="shared" si="534"/>
        <v/>
      </c>
    </row>
    <row r="8544" spans="2:8" ht="11.25" customHeight="1" x14ac:dyDescent="0.2">
      <c r="B8544" s="147"/>
      <c r="C8544" s="68"/>
      <c r="D8544" s="293" t="str">
        <f t="shared" si="532"/>
        <v/>
      </c>
      <c r="E8544" s="91" t="str">
        <f t="shared" si="535"/>
        <v/>
      </c>
      <c r="F8544" s="295"/>
      <c r="G8544" s="88" t="str">
        <f t="shared" si="533"/>
        <v/>
      </c>
      <c r="H8544" s="88" t="str">
        <f t="shared" si="534"/>
        <v/>
      </c>
    </row>
    <row r="8545" spans="2:8" ht="11.25" customHeight="1" x14ac:dyDescent="0.2">
      <c r="B8545" s="147"/>
      <c r="C8545" s="68"/>
      <c r="D8545" s="293" t="str">
        <f t="shared" si="532"/>
        <v/>
      </c>
      <c r="E8545" s="91" t="str">
        <f t="shared" si="535"/>
        <v/>
      </c>
      <c r="F8545" s="295"/>
      <c r="G8545" s="88" t="str">
        <f t="shared" si="533"/>
        <v/>
      </c>
      <c r="H8545" s="88" t="str">
        <f t="shared" si="534"/>
        <v/>
      </c>
    </row>
    <row r="8546" spans="2:8" ht="11.25" customHeight="1" x14ac:dyDescent="0.2">
      <c r="B8546" s="147"/>
      <c r="C8546" s="68"/>
      <c r="D8546" s="293" t="str">
        <f t="shared" si="532"/>
        <v/>
      </c>
      <c r="E8546" s="91" t="str">
        <f t="shared" si="535"/>
        <v/>
      </c>
      <c r="F8546" s="295"/>
      <c r="G8546" s="88" t="str">
        <f t="shared" si="533"/>
        <v/>
      </c>
      <c r="H8546" s="88" t="str">
        <f t="shared" si="534"/>
        <v/>
      </c>
    </row>
    <row r="8547" spans="2:8" ht="11.25" customHeight="1" x14ac:dyDescent="0.2">
      <c r="B8547" s="147"/>
      <c r="C8547" s="68"/>
      <c r="D8547" s="293" t="str">
        <f t="shared" si="532"/>
        <v/>
      </c>
      <c r="E8547" s="91" t="str">
        <f t="shared" si="535"/>
        <v/>
      </c>
      <c r="F8547" s="295"/>
      <c r="G8547" s="88" t="str">
        <f t="shared" si="533"/>
        <v/>
      </c>
      <c r="H8547" s="88" t="str">
        <f t="shared" si="534"/>
        <v/>
      </c>
    </row>
    <row r="8548" spans="2:8" ht="11.25" customHeight="1" x14ac:dyDescent="0.2">
      <c r="B8548" s="147"/>
      <c r="C8548" s="68"/>
      <c r="D8548" s="293" t="str">
        <f t="shared" si="532"/>
        <v/>
      </c>
      <c r="E8548" s="91" t="str">
        <f t="shared" si="535"/>
        <v/>
      </c>
      <c r="F8548" s="295"/>
      <c r="G8548" s="88" t="str">
        <f t="shared" si="533"/>
        <v/>
      </c>
      <c r="H8548" s="88" t="str">
        <f t="shared" si="534"/>
        <v/>
      </c>
    </row>
    <row r="8549" spans="2:8" ht="11.25" customHeight="1" x14ac:dyDescent="0.2">
      <c r="B8549" s="147"/>
      <c r="C8549" s="68"/>
      <c r="D8549" s="293" t="str">
        <f t="shared" si="532"/>
        <v/>
      </c>
      <c r="E8549" s="91" t="str">
        <f t="shared" si="535"/>
        <v/>
      </c>
      <c r="F8549" s="295"/>
      <c r="G8549" s="88" t="str">
        <f t="shared" si="533"/>
        <v/>
      </c>
      <c r="H8549" s="88" t="str">
        <f t="shared" si="534"/>
        <v/>
      </c>
    </row>
    <row r="8550" spans="2:8" ht="11.25" customHeight="1" x14ac:dyDescent="0.2">
      <c r="B8550" s="147"/>
      <c r="C8550" s="68"/>
      <c r="D8550" s="293" t="str">
        <f t="shared" si="532"/>
        <v/>
      </c>
      <c r="E8550" s="91" t="str">
        <f t="shared" si="535"/>
        <v/>
      </c>
      <c r="F8550" s="295"/>
      <c r="G8550" s="88" t="str">
        <f t="shared" si="533"/>
        <v/>
      </c>
      <c r="H8550" s="88" t="str">
        <f t="shared" si="534"/>
        <v/>
      </c>
    </row>
    <row r="8551" spans="2:8" ht="11.25" customHeight="1" x14ac:dyDescent="0.2">
      <c r="B8551" s="147"/>
      <c r="C8551" s="68"/>
      <c r="D8551" s="293" t="str">
        <f t="shared" si="532"/>
        <v/>
      </c>
      <c r="E8551" s="91" t="str">
        <f t="shared" si="535"/>
        <v/>
      </c>
      <c r="F8551" s="295"/>
      <c r="G8551" s="88" t="str">
        <f t="shared" si="533"/>
        <v/>
      </c>
      <c r="H8551" s="88" t="str">
        <f t="shared" si="534"/>
        <v/>
      </c>
    </row>
    <row r="8552" spans="2:8" ht="11.25" customHeight="1" x14ac:dyDescent="0.2">
      <c r="B8552" s="147"/>
      <c r="C8552" s="68"/>
      <c r="D8552" s="293" t="str">
        <f t="shared" si="532"/>
        <v/>
      </c>
      <c r="E8552" s="91" t="str">
        <f t="shared" si="535"/>
        <v/>
      </c>
      <c r="F8552" s="295"/>
      <c r="G8552" s="88" t="str">
        <f t="shared" si="533"/>
        <v/>
      </c>
      <c r="H8552" s="88" t="str">
        <f t="shared" si="534"/>
        <v/>
      </c>
    </row>
    <row r="8553" spans="2:8" ht="11.25" customHeight="1" x14ac:dyDescent="0.2">
      <c r="B8553" s="147"/>
      <c r="C8553" s="68"/>
      <c r="D8553" s="293" t="str">
        <f t="shared" si="532"/>
        <v/>
      </c>
      <c r="E8553" s="91" t="str">
        <f t="shared" si="535"/>
        <v/>
      </c>
      <c r="F8553" s="295"/>
      <c r="G8553" s="88" t="str">
        <f t="shared" si="533"/>
        <v/>
      </c>
      <c r="H8553" s="88" t="str">
        <f t="shared" si="534"/>
        <v/>
      </c>
    </row>
    <row r="8554" spans="2:8" ht="11.25" customHeight="1" x14ac:dyDescent="0.2">
      <c r="B8554" s="147"/>
      <c r="C8554" s="68"/>
      <c r="D8554" s="293" t="str">
        <f t="shared" si="532"/>
        <v/>
      </c>
      <c r="E8554" s="91" t="str">
        <f t="shared" si="535"/>
        <v/>
      </c>
      <c r="F8554" s="295"/>
      <c r="G8554" s="88" t="str">
        <f t="shared" si="533"/>
        <v/>
      </c>
      <c r="H8554" s="88" t="str">
        <f t="shared" si="534"/>
        <v/>
      </c>
    </row>
    <row r="8555" spans="2:8" ht="11.25" customHeight="1" x14ac:dyDescent="0.2">
      <c r="B8555" s="147"/>
      <c r="C8555" s="68"/>
      <c r="D8555" s="293" t="str">
        <f t="shared" si="532"/>
        <v/>
      </c>
      <c r="E8555" s="91" t="str">
        <f t="shared" si="535"/>
        <v/>
      </c>
      <c r="F8555" s="295"/>
      <c r="G8555" s="88" t="str">
        <f t="shared" si="533"/>
        <v/>
      </c>
      <c r="H8555" s="88" t="str">
        <f t="shared" si="534"/>
        <v/>
      </c>
    </row>
    <row r="8556" spans="2:8" ht="11.25" customHeight="1" x14ac:dyDescent="0.2">
      <c r="B8556" s="147"/>
      <c r="C8556" s="68"/>
      <c r="D8556" s="293" t="str">
        <f t="shared" si="532"/>
        <v/>
      </c>
      <c r="E8556" s="91" t="str">
        <f t="shared" si="535"/>
        <v/>
      </c>
      <c r="F8556" s="295"/>
      <c r="G8556" s="88" t="str">
        <f t="shared" si="533"/>
        <v/>
      </c>
      <c r="H8556" s="88" t="str">
        <f t="shared" si="534"/>
        <v/>
      </c>
    </row>
    <row r="8557" spans="2:8" ht="11.25" customHeight="1" x14ac:dyDescent="0.2">
      <c r="B8557" s="147"/>
      <c r="C8557" s="68"/>
      <c r="D8557" s="293" t="str">
        <f t="shared" si="532"/>
        <v/>
      </c>
      <c r="E8557" s="91" t="str">
        <f t="shared" si="535"/>
        <v/>
      </c>
      <c r="F8557" s="295"/>
      <c r="G8557" s="88" t="str">
        <f t="shared" si="533"/>
        <v/>
      </c>
      <c r="H8557" s="88" t="str">
        <f t="shared" si="534"/>
        <v/>
      </c>
    </row>
    <row r="8558" spans="2:8" ht="11.25" customHeight="1" x14ac:dyDescent="0.2">
      <c r="B8558" s="147"/>
      <c r="C8558" s="68"/>
      <c r="D8558" s="293" t="str">
        <f t="shared" si="532"/>
        <v/>
      </c>
      <c r="E8558" s="91" t="str">
        <f t="shared" si="535"/>
        <v/>
      </c>
      <c r="F8558" s="295"/>
      <c r="G8558" s="88" t="str">
        <f t="shared" si="533"/>
        <v/>
      </c>
      <c r="H8558" s="88" t="str">
        <f t="shared" si="534"/>
        <v/>
      </c>
    </row>
    <row r="8559" spans="2:8" ht="11.25" customHeight="1" x14ac:dyDescent="0.2">
      <c r="B8559" s="147"/>
      <c r="C8559" s="68"/>
      <c r="D8559" s="293" t="str">
        <f t="shared" si="532"/>
        <v/>
      </c>
      <c r="E8559" s="91" t="str">
        <f t="shared" si="535"/>
        <v/>
      </c>
      <c r="F8559" s="295"/>
      <c r="G8559" s="88" t="str">
        <f t="shared" si="533"/>
        <v/>
      </c>
      <c r="H8559" s="88" t="str">
        <f t="shared" si="534"/>
        <v/>
      </c>
    </row>
    <row r="8560" spans="2:8" ht="11.25" customHeight="1" x14ac:dyDescent="0.2">
      <c r="B8560" s="147"/>
      <c r="C8560" s="68"/>
      <c r="D8560" s="293" t="str">
        <f t="shared" si="532"/>
        <v/>
      </c>
      <c r="E8560" s="91" t="str">
        <f t="shared" si="535"/>
        <v/>
      </c>
      <c r="F8560" s="295"/>
      <c r="G8560" s="88" t="str">
        <f t="shared" si="533"/>
        <v/>
      </c>
      <c r="H8560" s="88" t="str">
        <f t="shared" si="534"/>
        <v/>
      </c>
    </row>
    <row r="8561" spans="2:8" ht="11.25" customHeight="1" x14ac:dyDescent="0.2">
      <c r="B8561" s="147"/>
      <c r="C8561" s="68"/>
      <c r="D8561" s="293" t="str">
        <f t="shared" si="532"/>
        <v/>
      </c>
      <c r="E8561" s="91" t="str">
        <f t="shared" si="535"/>
        <v/>
      </c>
      <c r="F8561" s="295"/>
      <c r="G8561" s="88" t="str">
        <f t="shared" si="533"/>
        <v/>
      </c>
      <c r="H8561" s="88" t="str">
        <f t="shared" si="534"/>
        <v/>
      </c>
    </row>
    <row r="8562" spans="2:8" ht="11.25" customHeight="1" x14ac:dyDescent="0.2">
      <c r="B8562" s="147"/>
      <c r="C8562" s="68"/>
      <c r="D8562" s="293" t="str">
        <f t="shared" si="532"/>
        <v/>
      </c>
      <c r="E8562" s="91" t="str">
        <f t="shared" si="535"/>
        <v/>
      </c>
      <c r="F8562" s="295"/>
      <c r="G8562" s="88" t="str">
        <f t="shared" si="533"/>
        <v/>
      </c>
      <c r="H8562" s="88" t="str">
        <f t="shared" si="534"/>
        <v/>
      </c>
    </row>
    <row r="8563" spans="2:8" ht="11.25" customHeight="1" x14ac:dyDescent="0.2">
      <c r="B8563" s="147"/>
      <c r="C8563" s="68"/>
      <c r="D8563" s="293" t="str">
        <f t="shared" si="532"/>
        <v/>
      </c>
      <c r="E8563" s="91" t="str">
        <f t="shared" si="535"/>
        <v/>
      </c>
      <c r="F8563" s="295"/>
      <c r="G8563" s="88" t="str">
        <f t="shared" si="533"/>
        <v/>
      </c>
      <c r="H8563" s="88" t="str">
        <f t="shared" si="534"/>
        <v/>
      </c>
    </row>
    <row r="8564" spans="2:8" ht="11.25" customHeight="1" x14ac:dyDescent="0.2">
      <c r="B8564" s="147"/>
      <c r="C8564" s="68"/>
      <c r="D8564" s="293" t="str">
        <f t="shared" si="532"/>
        <v/>
      </c>
      <c r="E8564" s="91" t="str">
        <f t="shared" si="535"/>
        <v/>
      </c>
      <c r="F8564" s="295"/>
      <c r="G8564" s="88" t="str">
        <f t="shared" si="533"/>
        <v/>
      </c>
      <c r="H8564" s="88" t="str">
        <f t="shared" si="534"/>
        <v/>
      </c>
    </row>
    <row r="8565" spans="2:8" ht="11.25" customHeight="1" x14ac:dyDescent="0.2">
      <c r="B8565" s="147"/>
      <c r="C8565" s="68"/>
      <c r="D8565" s="293" t="str">
        <f t="shared" si="532"/>
        <v/>
      </c>
      <c r="E8565" s="91" t="str">
        <f t="shared" si="535"/>
        <v/>
      </c>
      <c r="F8565" s="295"/>
      <c r="G8565" s="88" t="str">
        <f t="shared" si="533"/>
        <v/>
      </c>
      <c r="H8565" s="88" t="str">
        <f t="shared" si="534"/>
        <v/>
      </c>
    </row>
    <row r="8566" spans="2:8" ht="11.25" customHeight="1" x14ac:dyDescent="0.2">
      <c r="B8566" s="147"/>
      <c r="C8566" s="68"/>
      <c r="D8566" s="293" t="str">
        <f t="shared" si="532"/>
        <v/>
      </c>
      <c r="E8566" s="91" t="str">
        <f t="shared" si="535"/>
        <v/>
      </c>
      <c r="F8566" s="295"/>
      <c r="G8566" s="88" t="str">
        <f t="shared" si="533"/>
        <v/>
      </c>
      <c r="H8566" s="88" t="str">
        <f t="shared" si="534"/>
        <v/>
      </c>
    </row>
    <row r="8567" spans="2:8" ht="11.25" customHeight="1" x14ac:dyDescent="0.2">
      <c r="B8567" s="147"/>
      <c r="C8567" s="68"/>
      <c r="D8567" s="293" t="str">
        <f t="shared" si="532"/>
        <v/>
      </c>
      <c r="E8567" s="91" t="str">
        <f t="shared" si="535"/>
        <v/>
      </c>
      <c r="F8567" s="295"/>
      <c r="G8567" s="88" t="str">
        <f t="shared" si="533"/>
        <v/>
      </c>
      <c r="H8567" s="88" t="str">
        <f t="shared" si="534"/>
        <v/>
      </c>
    </row>
    <row r="8568" spans="2:8" ht="11.25" customHeight="1" x14ac:dyDescent="0.2">
      <c r="B8568" s="147"/>
      <c r="C8568" s="68"/>
      <c r="D8568" s="293" t="str">
        <f t="shared" si="532"/>
        <v/>
      </c>
      <c r="E8568" s="91" t="str">
        <f t="shared" si="535"/>
        <v/>
      </c>
      <c r="F8568" s="295"/>
      <c r="G8568" s="88" t="str">
        <f t="shared" si="533"/>
        <v/>
      </c>
      <c r="H8568" s="88" t="str">
        <f t="shared" si="534"/>
        <v/>
      </c>
    </row>
    <row r="8569" spans="2:8" ht="11.25" customHeight="1" x14ac:dyDescent="0.2">
      <c r="B8569" s="147"/>
      <c r="C8569" s="68"/>
      <c r="D8569" s="293" t="str">
        <f t="shared" si="532"/>
        <v/>
      </c>
      <c r="E8569" s="91" t="str">
        <f t="shared" si="535"/>
        <v/>
      </c>
      <c r="F8569" s="295"/>
      <c r="G8569" s="88" t="str">
        <f t="shared" si="533"/>
        <v/>
      </c>
      <c r="H8569" s="88" t="str">
        <f t="shared" si="534"/>
        <v/>
      </c>
    </row>
    <row r="8570" spans="2:8" ht="11.25" customHeight="1" x14ac:dyDescent="0.2">
      <c r="B8570" s="147"/>
      <c r="C8570" s="68"/>
      <c r="D8570" s="293" t="str">
        <f t="shared" si="532"/>
        <v/>
      </c>
      <c r="E8570" s="91" t="str">
        <f t="shared" si="535"/>
        <v/>
      </c>
      <c r="F8570" s="295"/>
      <c r="G8570" s="88" t="str">
        <f t="shared" si="533"/>
        <v/>
      </c>
      <c r="H8570" s="88" t="str">
        <f t="shared" si="534"/>
        <v/>
      </c>
    </row>
    <row r="8571" spans="2:8" ht="11.25" customHeight="1" x14ac:dyDescent="0.2">
      <c r="B8571" s="147"/>
      <c r="C8571" s="68"/>
      <c r="D8571" s="293" t="str">
        <f t="shared" si="532"/>
        <v/>
      </c>
      <c r="E8571" s="91" t="str">
        <f t="shared" si="535"/>
        <v/>
      </c>
      <c r="F8571" s="295"/>
      <c r="G8571" s="88" t="str">
        <f t="shared" si="533"/>
        <v/>
      </c>
      <c r="H8571" s="88" t="str">
        <f t="shared" si="534"/>
        <v/>
      </c>
    </row>
    <row r="8572" spans="2:8" ht="11.25" customHeight="1" x14ac:dyDescent="0.2">
      <c r="B8572" s="147"/>
      <c r="C8572" s="68"/>
      <c r="D8572" s="293" t="str">
        <f t="shared" si="532"/>
        <v/>
      </c>
      <c r="E8572" s="91" t="str">
        <f t="shared" si="535"/>
        <v/>
      </c>
      <c r="F8572" s="295"/>
      <c r="G8572" s="88" t="str">
        <f t="shared" si="533"/>
        <v/>
      </c>
      <c r="H8572" s="88" t="str">
        <f t="shared" si="534"/>
        <v/>
      </c>
    </row>
    <row r="8573" spans="2:8" ht="11.25" customHeight="1" x14ac:dyDescent="0.2">
      <c r="B8573" s="147"/>
      <c r="C8573" s="68"/>
      <c r="D8573" s="293" t="str">
        <f t="shared" si="532"/>
        <v/>
      </c>
      <c r="E8573" s="91" t="str">
        <f t="shared" si="535"/>
        <v/>
      </c>
      <c r="F8573" s="295"/>
      <c r="G8573" s="88" t="str">
        <f t="shared" si="533"/>
        <v/>
      </c>
      <c r="H8573" s="88" t="str">
        <f t="shared" si="534"/>
        <v/>
      </c>
    </row>
    <row r="8574" spans="2:8" ht="11.25" customHeight="1" x14ac:dyDescent="0.2">
      <c r="B8574" s="147"/>
      <c r="C8574" s="68"/>
      <c r="D8574" s="293" t="str">
        <f t="shared" si="532"/>
        <v/>
      </c>
      <c r="E8574" s="91" t="str">
        <f t="shared" si="535"/>
        <v/>
      </c>
      <c r="F8574" s="295"/>
      <c r="G8574" s="88" t="str">
        <f t="shared" si="533"/>
        <v/>
      </c>
      <c r="H8574" s="88" t="str">
        <f t="shared" si="534"/>
        <v/>
      </c>
    </row>
    <row r="8575" spans="2:8" ht="11.25" customHeight="1" x14ac:dyDescent="0.2">
      <c r="B8575" s="147"/>
      <c r="C8575" s="68"/>
      <c r="D8575" s="293" t="str">
        <f t="shared" si="532"/>
        <v/>
      </c>
      <c r="E8575" s="91" t="str">
        <f t="shared" si="535"/>
        <v/>
      </c>
      <c r="F8575" s="295"/>
      <c r="G8575" s="88" t="str">
        <f t="shared" si="533"/>
        <v/>
      </c>
      <c r="H8575" s="88" t="str">
        <f t="shared" si="534"/>
        <v/>
      </c>
    </row>
    <row r="8576" spans="2:8" ht="11.25" customHeight="1" x14ac:dyDescent="0.2">
      <c r="B8576" s="147"/>
      <c r="C8576" s="68"/>
      <c r="D8576" s="293" t="str">
        <f t="shared" si="532"/>
        <v/>
      </c>
      <c r="E8576" s="91" t="str">
        <f t="shared" si="535"/>
        <v/>
      </c>
      <c r="F8576" s="295"/>
      <c r="G8576" s="88" t="str">
        <f t="shared" si="533"/>
        <v/>
      </c>
      <c r="H8576" s="88" t="str">
        <f t="shared" si="534"/>
        <v/>
      </c>
    </row>
    <row r="8577" spans="2:8" ht="11.25" customHeight="1" x14ac:dyDescent="0.2">
      <c r="B8577" s="147"/>
      <c r="C8577" s="68"/>
      <c r="D8577" s="293" t="str">
        <f t="shared" si="532"/>
        <v/>
      </c>
      <c r="E8577" s="91" t="str">
        <f t="shared" si="535"/>
        <v/>
      </c>
      <c r="F8577" s="295"/>
      <c r="G8577" s="88" t="str">
        <f t="shared" si="533"/>
        <v/>
      </c>
      <c r="H8577" s="88" t="str">
        <f t="shared" si="534"/>
        <v/>
      </c>
    </row>
    <row r="8578" spans="2:8" ht="11.25" customHeight="1" x14ac:dyDescent="0.2">
      <c r="B8578" s="147"/>
      <c r="C8578" s="68"/>
      <c r="D8578" s="293" t="str">
        <f t="shared" si="532"/>
        <v/>
      </c>
      <c r="E8578" s="91" t="str">
        <f t="shared" si="535"/>
        <v/>
      </c>
      <c r="F8578" s="295"/>
      <c r="G8578" s="88" t="str">
        <f t="shared" si="533"/>
        <v/>
      </c>
      <c r="H8578" s="88" t="str">
        <f t="shared" si="534"/>
        <v/>
      </c>
    </row>
    <row r="8579" spans="2:8" ht="11.25" customHeight="1" x14ac:dyDescent="0.2">
      <c r="B8579" s="147"/>
      <c r="C8579" s="68"/>
      <c r="D8579" s="293" t="str">
        <f t="shared" si="532"/>
        <v/>
      </c>
      <c r="E8579" s="91" t="str">
        <f t="shared" si="535"/>
        <v/>
      </c>
      <c r="F8579" s="295"/>
      <c r="G8579" s="88" t="str">
        <f t="shared" si="533"/>
        <v/>
      </c>
      <c r="H8579" s="88" t="str">
        <f t="shared" si="534"/>
        <v/>
      </c>
    </row>
    <row r="8580" spans="2:8" ht="11.25" customHeight="1" x14ac:dyDescent="0.2">
      <c r="B8580" s="147"/>
      <c r="C8580" s="68"/>
      <c r="D8580" s="293" t="str">
        <f t="shared" si="532"/>
        <v/>
      </c>
      <c r="E8580" s="91" t="str">
        <f t="shared" si="535"/>
        <v/>
      </c>
      <c r="F8580" s="295"/>
      <c r="G8580" s="88" t="str">
        <f t="shared" si="533"/>
        <v/>
      </c>
      <c r="H8580" s="88" t="str">
        <f t="shared" si="534"/>
        <v/>
      </c>
    </row>
    <row r="8581" spans="2:8" ht="11.25" customHeight="1" x14ac:dyDescent="0.2">
      <c r="B8581" s="147"/>
      <c r="C8581" s="68"/>
      <c r="D8581" s="293" t="str">
        <f t="shared" si="532"/>
        <v/>
      </c>
      <c r="E8581" s="91" t="str">
        <f t="shared" si="535"/>
        <v/>
      </c>
      <c r="F8581" s="295"/>
      <c r="G8581" s="88" t="str">
        <f t="shared" si="533"/>
        <v/>
      </c>
      <c r="H8581" s="88" t="str">
        <f t="shared" si="534"/>
        <v/>
      </c>
    </row>
    <row r="8582" spans="2:8" ht="11.25" customHeight="1" x14ac:dyDescent="0.2">
      <c r="B8582" s="147"/>
      <c r="C8582" s="68"/>
      <c r="D8582" s="293" t="str">
        <f t="shared" si="532"/>
        <v/>
      </c>
      <c r="E8582" s="91" t="str">
        <f t="shared" si="535"/>
        <v/>
      </c>
      <c r="F8582" s="295"/>
      <c r="G8582" s="88" t="str">
        <f t="shared" si="533"/>
        <v/>
      </c>
      <c r="H8582" s="88" t="str">
        <f t="shared" si="534"/>
        <v/>
      </c>
    </row>
    <row r="8583" spans="2:8" ht="11.25" customHeight="1" x14ac:dyDescent="0.2">
      <c r="B8583" s="147"/>
      <c r="C8583" s="68"/>
      <c r="D8583" s="293" t="str">
        <f t="shared" si="532"/>
        <v/>
      </c>
      <c r="E8583" s="91" t="str">
        <f t="shared" si="535"/>
        <v/>
      </c>
      <c r="F8583" s="295"/>
      <c r="G8583" s="88" t="str">
        <f t="shared" si="533"/>
        <v/>
      </c>
      <c r="H8583" s="88" t="str">
        <f t="shared" si="534"/>
        <v/>
      </c>
    </row>
    <row r="8584" spans="2:8" ht="11.25" customHeight="1" x14ac:dyDescent="0.2">
      <c r="B8584" s="147"/>
      <c r="C8584" s="68"/>
      <c r="D8584" s="293" t="str">
        <f t="shared" si="532"/>
        <v/>
      </c>
      <c r="E8584" s="91" t="str">
        <f t="shared" si="535"/>
        <v/>
      </c>
      <c r="F8584" s="295"/>
      <c r="G8584" s="88" t="str">
        <f t="shared" si="533"/>
        <v/>
      </c>
      <c r="H8584" s="88" t="str">
        <f t="shared" si="534"/>
        <v/>
      </c>
    </row>
    <row r="8585" spans="2:8" ht="11.25" customHeight="1" x14ac:dyDescent="0.2">
      <c r="B8585" s="147"/>
      <c r="C8585" s="68"/>
      <c r="D8585" s="293" t="str">
        <f t="shared" si="532"/>
        <v/>
      </c>
      <c r="E8585" s="91" t="str">
        <f t="shared" si="535"/>
        <v/>
      </c>
      <c r="F8585" s="295"/>
      <c r="G8585" s="88" t="str">
        <f t="shared" si="533"/>
        <v/>
      </c>
      <c r="H8585" s="88" t="str">
        <f t="shared" si="534"/>
        <v/>
      </c>
    </row>
    <row r="8586" spans="2:8" ht="11.25" customHeight="1" x14ac:dyDescent="0.2">
      <c r="B8586" s="147"/>
      <c r="C8586" s="68"/>
      <c r="D8586" s="293" t="str">
        <f t="shared" si="532"/>
        <v/>
      </c>
      <c r="E8586" s="91" t="str">
        <f t="shared" si="535"/>
        <v/>
      </c>
      <c r="F8586" s="295"/>
      <c r="G8586" s="88" t="str">
        <f t="shared" si="533"/>
        <v/>
      </c>
      <c r="H8586" s="88" t="str">
        <f t="shared" si="534"/>
        <v/>
      </c>
    </row>
    <row r="8587" spans="2:8" ht="11.25" customHeight="1" x14ac:dyDescent="0.2">
      <c r="B8587" s="147"/>
      <c r="C8587" s="68"/>
      <c r="D8587" s="293" t="str">
        <f t="shared" si="532"/>
        <v/>
      </c>
      <c r="E8587" s="91" t="str">
        <f t="shared" si="535"/>
        <v/>
      </c>
      <c r="F8587" s="295"/>
      <c r="G8587" s="88" t="str">
        <f t="shared" si="533"/>
        <v/>
      </c>
      <c r="H8587" s="88" t="str">
        <f t="shared" si="534"/>
        <v/>
      </c>
    </row>
    <row r="8588" spans="2:8" ht="11.25" customHeight="1" x14ac:dyDescent="0.2">
      <c r="B8588" s="147"/>
      <c r="C8588" s="68"/>
      <c r="D8588" s="293" t="str">
        <f t="shared" si="532"/>
        <v/>
      </c>
      <c r="E8588" s="91" t="str">
        <f t="shared" si="535"/>
        <v/>
      </c>
      <c r="F8588" s="295"/>
      <c r="G8588" s="88" t="str">
        <f t="shared" si="533"/>
        <v/>
      </c>
      <c r="H8588" s="88" t="str">
        <f t="shared" si="534"/>
        <v/>
      </c>
    </row>
    <row r="8589" spans="2:8" ht="11.25" customHeight="1" x14ac:dyDescent="0.2">
      <c r="B8589" s="147"/>
      <c r="C8589" s="68"/>
      <c r="D8589" s="293" t="str">
        <f t="shared" si="532"/>
        <v/>
      </c>
      <c r="E8589" s="91" t="str">
        <f t="shared" si="535"/>
        <v/>
      </c>
      <c r="F8589" s="295"/>
      <c r="G8589" s="88" t="str">
        <f t="shared" si="533"/>
        <v/>
      </c>
      <c r="H8589" s="88" t="str">
        <f t="shared" si="534"/>
        <v/>
      </c>
    </row>
    <row r="8590" spans="2:8" ht="11.25" customHeight="1" x14ac:dyDescent="0.2">
      <c r="B8590" s="147"/>
      <c r="C8590" s="68"/>
      <c r="D8590" s="293" t="str">
        <f t="shared" si="532"/>
        <v/>
      </c>
      <c r="E8590" s="91" t="str">
        <f t="shared" si="535"/>
        <v/>
      </c>
      <c r="F8590" s="295"/>
      <c r="G8590" s="88" t="str">
        <f t="shared" si="533"/>
        <v/>
      </c>
      <c r="H8590" s="88" t="str">
        <f t="shared" si="534"/>
        <v/>
      </c>
    </row>
    <row r="8591" spans="2:8" ht="11.25" customHeight="1" x14ac:dyDescent="0.2">
      <c r="B8591" s="147"/>
      <c r="C8591" s="68"/>
      <c r="D8591" s="293" t="str">
        <f t="shared" si="532"/>
        <v/>
      </c>
      <c r="E8591" s="91" t="str">
        <f t="shared" si="535"/>
        <v/>
      </c>
      <c r="F8591" s="295"/>
      <c r="G8591" s="88" t="str">
        <f t="shared" si="533"/>
        <v/>
      </c>
      <c r="H8591" s="88" t="str">
        <f t="shared" si="534"/>
        <v/>
      </c>
    </row>
    <row r="8592" spans="2:8" ht="11.25" customHeight="1" x14ac:dyDescent="0.2">
      <c r="B8592" s="147"/>
      <c r="C8592" s="68"/>
      <c r="D8592" s="293" t="str">
        <f t="shared" si="532"/>
        <v/>
      </c>
      <c r="E8592" s="91" t="str">
        <f t="shared" si="535"/>
        <v/>
      </c>
      <c r="F8592" s="295"/>
      <c r="G8592" s="88" t="str">
        <f t="shared" si="533"/>
        <v/>
      </c>
      <c r="H8592" s="88" t="str">
        <f t="shared" si="534"/>
        <v/>
      </c>
    </row>
    <row r="8593" spans="2:8" ht="11.25" customHeight="1" x14ac:dyDescent="0.2">
      <c r="B8593" s="147"/>
      <c r="C8593" s="68"/>
      <c r="D8593" s="293" t="str">
        <f t="shared" si="532"/>
        <v/>
      </c>
      <c r="E8593" s="91" t="str">
        <f t="shared" si="535"/>
        <v/>
      </c>
      <c r="F8593" s="295"/>
      <c r="G8593" s="88" t="str">
        <f t="shared" si="533"/>
        <v/>
      </c>
      <c r="H8593" s="88" t="str">
        <f t="shared" si="534"/>
        <v/>
      </c>
    </row>
    <row r="8594" spans="2:8" ht="11.25" customHeight="1" x14ac:dyDescent="0.2">
      <c r="B8594" s="147"/>
      <c r="C8594" s="68"/>
      <c r="D8594" s="293" t="str">
        <f t="shared" si="532"/>
        <v/>
      </c>
      <c r="E8594" s="91" t="str">
        <f t="shared" si="535"/>
        <v/>
      </c>
      <c r="F8594" s="295"/>
      <c r="G8594" s="88" t="str">
        <f t="shared" si="533"/>
        <v/>
      </c>
      <c r="H8594" s="88" t="str">
        <f t="shared" si="534"/>
        <v/>
      </c>
    </row>
    <row r="8595" spans="2:8" ht="11.25" customHeight="1" x14ac:dyDescent="0.2">
      <c r="B8595" s="147"/>
      <c r="C8595" s="68"/>
      <c r="D8595" s="293" t="str">
        <f t="shared" si="532"/>
        <v/>
      </c>
      <c r="E8595" s="91" t="str">
        <f t="shared" si="535"/>
        <v/>
      </c>
      <c r="F8595" s="295"/>
      <c r="G8595" s="88" t="str">
        <f t="shared" si="533"/>
        <v/>
      </c>
      <c r="H8595" s="88" t="str">
        <f t="shared" si="534"/>
        <v/>
      </c>
    </row>
    <row r="8596" spans="2:8" ht="11.25" customHeight="1" x14ac:dyDescent="0.2">
      <c r="B8596" s="147"/>
      <c r="C8596" s="68"/>
      <c r="D8596" s="293" t="str">
        <f t="shared" si="532"/>
        <v/>
      </c>
      <c r="E8596" s="91" t="str">
        <f t="shared" si="535"/>
        <v/>
      </c>
      <c r="F8596" s="295"/>
      <c r="G8596" s="88" t="str">
        <f t="shared" si="533"/>
        <v/>
      </c>
      <c r="H8596" s="88" t="str">
        <f t="shared" si="534"/>
        <v/>
      </c>
    </row>
    <row r="8597" spans="2:8" ht="11.25" customHeight="1" x14ac:dyDescent="0.2">
      <c r="B8597" s="147"/>
      <c r="C8597" s="68"/>
      <c r="D8597" s="293" t="str">
        <f t="shared" si="532"/>
        <v/>
      </c>
      <c r="E8597" s="91" t="str">
        <f t="shared" si="535"/>
        <v/>
      </c>
      <c r="F8597" s="295"/>
      <c r="G8597" s="88" t="str">
        <f t="shared" si="533"/>
        <v/>
      </c>
      <c r="H8597" s="88" t="str">
        <f t="shared" si="534"/>
        <v/>
      </c>
    </row>
    <row r="8598" spans="2:8" ht="11.25" customHeight="1" x14ac:dyDescent="0.2">
      <c r="B8598" s="147"/>
      <c r="C8598" s="68"/>
      <c r="D8598" s="293" t="str">
        <f t="shared" si="532"/>
        <v/>
      </c>
      <c r="E8598" s="91" t="str">
        <f t="shared" si="535"/>
        <v/>
      </c>
      <c r="F8598" s="295"/>
      <c r="G8598" s="88" t="str">
        <f t="shared" si="533"/>
        <v/>
      </c>
      <c r="H8598" s="88" t="str">
        <f t="shared" si="534"/>
        <v/>
      </c>
    </row>
    <row r="8599" spans="2:8" ht="11.25" customHeight="1" x14ac:dyDescent="0.2">
      <c r="B8599" s="147"/>
      <c r="C8599" s="68"/>
      <c r="D8599" s="293" t="str">
        <f t="shared" si="532"/>
        <v/>
      </c>
      <c r="E8599" s="91" t="str">
        <f t="shared" si="535"/>
        <v/>
      </c>
      <c r="F8599" s="295"/>
      <c r="G8599" s="88" t="str">
        <f t="shared" si="533"/>
        <v/>
      </c>
      <c r="H8599" s="88" t="str">
        <f t="shared" si="534"/>
        <v/>
      </c>
    </row>
    <row r="8600" spans="2:8" ht="11.25" customHeight="1" x14ac:dyDescent="0.2">
      <c r="B8600" s="147"/>
      <c r="C8600" s="68"/>
      <c r="D8600" s="293" t="str">
        <f t="shared" ref="D8600:D8663" si="536">IF($B8600="","","SP_LASTSALEPRICE")</f>
        <v/>
      </c>
      <c r="E8600" s="91" t="str">
        <f t="shared" si="535"/>
        <v/>
      </c>
      <c r="F8600" s="295"/>
      <c r="G8600" s="88" t="str">
        <f t="shared" ref="G8600:G8663" si="537">IF(OR($C8600="",$C8601=""),"",IFERROR((C8600/C8601-1)*100,0))</f>
        <v/>
      </c>
      <c r="H8600" s="88" t="str">
        <f t="shared" ref="H8600:H8663" si="538">IF(OR($F8600="",$F8601=""),"",IFERROR((F8600/F8601-1)*100,0))</f>
        <v/>
      </c>
    </row>
    <row r="8601" spans="2:8" ht="11.25" customHeight="1" x14ac:dyDescent="0.2">
      <c r="B8601" s="147"/>
      <c r="C8601" s="68"/>
      <c r="D8601" s="293" t="str">
        <f t="shared" si="536"/>
        <v/>
      </c>
      <c r="E8601" s="91" t="str">
        <f t="shared" ref="E8601:E8664" si="539">IF($B8601="","",IF(WEEKDAY($B8601,11)=6,$B8601-1,IF(WEEKDAY($B8601,11)=7,$B8601-2,$B8601)))</f>
        <v/>
      </c>
      <c r="F8601" s="295"/>
      <c r="G8601" s="88" t="str">
        <f t="shared" si="537"/>
        <v/>
      </c>
      <c r="H8601" s="88" t="str">
        <f t="shared" si="538"/>
        <v/>
      </c>
    </row>
    <row r="8602" spans="2:8" ht="11.25" customHeight="1" x14ac:dyDescent="0.2">
      <c r="B8602" s="147"/>
      <c r="C8602" s="68"/>
      <c r="D8602" s="293" t="str">
        <f t="shared" si="536"/>
        <v/>
      </c>
      <c r="E8602" s="91" t="str">
        <f t="shared" si="539"/>
        <v/>
      </c>
      <c r="F8602" s="295"/>
      <c r="G8602" s="88" t="str">
        <f t="shared" si="537"/>
        <v/>
      </c>
      <c r="H8602" s="88" t="str">
        <f t="shared" si="538"/>
        <v/>
      </c>
    </row>
    <row r="8603" spans="2:8" ht="11.25" customHeight="1" x14ac:dyDescent="0.2">
      <c r="B8603" s="147"/>
      <c r="C8603" s="68"/>
      <c r="D8603" s="293" t="str">
        <f t="shared" si="536"/>
        <v/>
      </c>
      <c r="E8603" s="91" t="str">
        <f t="shared" si="539"/>
        <v/>
      </c>
      <c r="F8603" s="295"/>
      <c r="G8603" s="88" t="str">
        <f t="shared" si="537"/>
        <v/>
      </c>
      <c r="H8603" s="88" t="str">
        <f t="shared" si="538"/>
        <v/>
      </c>
    </row>
    <row r="8604" spans="2:8" ht="11.25" customHeight="1" x14ac:dyDescent="0.2">
      <c r="B8604" s="147"/>
      <c r="C8604" s="68"/>
      <c r="D8604" s="293" t="str">
        <f t="shared" si="536"/>
        <v/>
      </c>
      <c r="E8604" s="91" t="str">
        <f t="shared" si="539"/>
        <v/>
      </c>
      <c r="F8604" s="295"/>
      <c r="G8604" s="88" t="str">
        <f t="shared" si="537"/>
        <v/>
      </c>
      <c r="H8604" s="88" t="str">
        <f t="shared" si="538"/>
        <v/>
      </c>
    </row>
    <row r="8605" spans="2:8" ht="11.25" customHeight="1" x14ac:dyDescent="0.2">
      <c r="B8605" s="147"/>
      <c r="C8605" s="68"/>
      <c r="D8605" s="293" t="str">
        <f t="shared" si="536"/>
        <v/>
      </c>
      <c r="E8605" s="91" t="str">
        <f t="shared" si="539"/>
        <v/>
      </c>
      <c r="F8605" s="295"/>
      <c r="G8605" s="88" t="str">
        <f t="shared" si="537"/>
        <v/>
      </c>
      <c r="H8605" s="88" t="str">
        <f t="shared" si="538"/>
        <v/>
      </c>
    </row>
    <row r="8606" spans="2:8" ht="11.25" customHeight="1" x14ac:dyDescent="0.2">
      <c r="B8606" s="147"/>
      <c r="C8606" s="68"/>
      <c r="D8606" s="293" t="str">
        <f t="shared" si="536"/>
        <v/>
      </c>
      <c r="E8606" s="91" t="str">
        <f t="shared" si="539"/>
        <v/>
      </c>
      <c r="F8606" s="295"/>
      <c r="G8606" s="88" t="str">
        <f t="shared" si="537"/>
        <v/>
      </c>
      <c r="H8606" s="88" t="str">
        <f t="shared" si="538"/>
        <v/>
      </c>
    </row>
    <row r="8607" spans="2:8" ht="11.25" customHeight="1" x14ac:dyDescent="0.2">
      <c r="B8607" s="147"/>
      <c r="C8607" s="68"/>
      <c r="D8607" s="293" t="str">
        <f t="shared" si="536"/>
        <v/>
      </c>
      <c r="E8607" s="91" t="str">
        <f t="shared" si="539"/>
        <v/>
      </c>
      <c r="F8607" s="295"/>
      <c r="G8607" s="88" t="str">
        <f t="shared" si="537"/>
        <v/>
      </c>
      <c r="H8607" s="88" t="str">
        <f t="shared" si="538"/>
        <v/>
      </c>
    </row>
    <row r="8608" spans="2:8" ht="11.25" customHeight="1" x14ac:dyDescent="0.2">
      <c r="B8608" s="147"/>
      <c r="C8608" s="68"/>
      <c r="D8608" s="293" t="str">
        <f t="shared" si="536"/>
        <v/>
      </c>
      <c r="E8608" s="91" t="str">
        <f t="shared" si="539"/>
        <v/>
      </c>
      <c r="F8608" s="295"/>
      <c r="G8608" s="88" t="str">
        <f t="shared" si="537"/>
        <v/>
      </c>
      <c r="H8608" s="88" t="str">
        <f t="shared" si="538"/>
        <v/>
      </c>
    </row>
    <row r="8609" spans="2:8" ht="11.25" customHeight="1" x14ac:dyDescent="0.2">
      <c r="B8609" s="147"/>
      <c r="C8609" s="68"/>
      <c r="D8609" s="293" t="str">
        <f t="shared" si="536"/>
        <v/>
      </c>
      <c r="E8609" s="91" t="str">
        <f t="shared" si="539"/>
        <v/>
      </c>
      <c r="F8609" s="295"/>
      <c r="G8609" s="88" t="str">
        <f t="shared" si="537"/>
        <v/>
      </c>
      <c r="H8609" s="88" t="str">
        <f t="shared" si="538"/>
        <v/>
      </c>
    </row>
    <row r="8610" spans="2:8" ht="11.25" customHeight="1" x14ac:dyDescent="0.2">
      <c r="B8610" s="147"/>
      <c r="C8610" s="68"/>
      <c r="D8610" s="293" t="str">
        <f t="shared" si="536"/>
        <v/>
      </c>
      <c r="E8610" s="91" t="str">
        <f t="shared" si="539"/>
        <v/>
      </c>
      <c r="F8610" s="295"/>
      <c r="G8610" s="88" t="str">
        <f t="shared" si="537"/>
        <v/>
      </c>
      <c r="H8610" s="88" t="str">
        <f t="shared" si="538"/>
        <v/>
      </c>
    </row>
    <row r="8611" spans="2:8" ht="11.25" customHeight="1" x14ac:dyDescent="0.2">
      <c r="B8611" s="147"/>
      <c r="C8611" s="68"/>
      <c r="D8611" s="293" t="str">
        <f t="shared" si="536"/>
        <v/>
      </c>
      <c r="E8611" s="91" t="str">
        <f t="shared" si="539"/>
        <v/>
      </c>
      <c r="F8611" s="295"/>
      <c r="G8611" s="88" t="str">
        <f t="shared" si="537"/>
        <v/>
      </c>
      <c r="H8611" s="88" t="str">
        <f t="shared" si="538"/>
        <v/>
      </c>
    </row>
    <row r="8612" spans="2:8" ht="11.25" customHeight="1" x14ac:dyDescent="0.2">
      <c r="B8612" s="147"/>
      <c r="C8612" s="68"/>
      <c r="D8612" s="293" t="str">
        <f t="shared" si="536"/>
        <v/>
      </c>
      <c r="E8612" s="91" t="str">
        <f t="shared" si="539"/>
        <v/>
      </c>
      <c r="F8612" s="295"/>
      <c r="G8612" s="88" t="str">
        <f t="shared" si="537"/>
        <v/>
      </c>
      <c r="H8612" s="88" t="str">
        <f t="shared" si="538"/>
        <v/>
      </c>
    </row>
    <row r="8613" spans="2:8" ht="11.25" customHeight="1" x14ac:dyDescent="0.2">
      <c r="B8613" s="147"/>
      <c r="C8613" s="68"/>
      <c r="D8613" s="293" t="str">
        <f t="shared" si="536"/>
        <v/>
      </c>
      <c r="E8613" s="91" t="str">
        <f t="shared" si="539"/>
        <v/>
      </c>
      <c r="F8613" s="295"/>
      <c r="G8613" s="88" t="str">
        <f t="shared" si="537"/>
        <v/>
      </c>
      <c r="H8613" s="88" t="str">
        <f t="shared" si="538"/>
        <v/>
      </c>
    </row>
    <row r="8614" spans="2:8" ht="11.25" customHeight="1" x14ac:dyDescent="0.2">
      <c r="B8614" s="147"/>
      <c r="C8614" s="68"/>
      <c r="D8614" s="293" t="str">
        <f t="shared" si="536"/>
        <v/>
      </c>
      <c r="E8614" s="91" t="str">
        <f t="shared" si="539"/>
        <v/>
      </c>
      <c r="F8614" s="295"/>
      <c r="G8614" s="88" t="str">
        <f t="shared" si="537"/>
        <v/>
      </c>
      <c r="H8614" s="88" t="str">
        <f t="shared" si="538"/>
        <v/>
      </c>
    </row>
    <row r="8615" spans="2:8" ht="11.25" customHeight="1" x14ac:dyDescent="0.2">
      <c r="B8615" s="147"/>
      <c r="C8615" s="68"/>
      <c r="D8615" s="293" t="str">
        <f t="shared" si="536"/>
        <v/>
      </c>
      <c r="E8615" s="91" t="str">
        <f t="shared" si="539"/>
        <v/>
      </c>
      <c r="F8615" s="295"/>
      <c r="G8615" s="88" t="str">
        <f t="shared" si="537"/>
        <v/>
      </c>
      <c r="H8615" s="88" t="str">
        <f t="shared" si="538"/>
        <v/>
      </c>
    </row>
    <row r="8616" spans="2:8" ht="11.25" customHeight="1" x14ac:dyDescent="0.2">
      <c r="B8616" s="147"/>
      <c r="C8616" s="68"/>
      <c r="D8616" s="293" t="str">
        <f t="shared" si="536"/>
        <v/>
      </c>
      <c r="E8616" s="91" t="str">
        <f t="shared" si="539"/>
        <v/>
      </c>
      <c r="F8616" s="295"/>
      <c r="G8616" s="88" t="str">
        <f t="shared" si="537"/>
        <v/>
      </c>
      <c r="H8616" s="88" t="str">
        <f t="shared" si="538"/>
        <v/>
      </c>
    </row>
    <row r="8617" spans="2:8" ht="11.25" customHeight="1" x14ac:dyDescent="0.2">
      <c r="B8617" s="147"/>
      <c r="C8617" s="68"/>
      <c r="D8617" s="293" t="str">
        <f t="shared" si="536"/>
        <v/>
      </c>
      <c r="E8617" s="91" t="str">
        <f t="shared" si="539"/>
        <v/>
      </c>
      <c r="F8617" s="295"/>
      <c r="G8617" s="88" t="str">
        <f t="shared" si="537"/>
        <v/>
      </c>
      <c r="H8617" s="88" t="str">
        <f t="shared" si="538"/>
        <v/>
      </c>
    </row>
    <row r="8618" spans="2:8" ht="11.25" customHeight="1" x14ac:dyDescent="0.2">
      <c r="B8618" s="147"/>
      <c r="C8618" s="68"/>
      <c r="D8618" s="293" t="str">
        <f t="shared" si="536"/>
        <v/>
      </c>
      <c r="E8618" s="91" t="str">
        <f t="shared" si="539"/>
        <v/>
      </c>
      <c r="F8618" s="295"/>
      <c r="G8618" s="88" t="str">
        <f t="shared" si="537"/>
        <v/>
      </c>
      <c r="H8618" s="88" t="str">
        <f t="shared" si="538"/>
        <v/>
      </c>
    </row>
    <row r="8619" spans="2:8" ht="11.25" customHeight="1" x14ac:dyDescent="0.2">
      <c r="B8619" s="147"/>
      <c r="C8619" s="68"/>
      <c r="D8619" s="293" t="str">
        <f t="shared" si="536"/>
        <v/>
      </c>
      <c r="E8619" s="91" t="str">
        <f t="shared" si="539"/>
        <v/>
      </c>
      <c r="F8619" s="295"/>
      <c r="G8619" s="88" t="str">
        <f t="shared" si="537"/>
        <v/>
      </c>
      <c r="H8619" s="88" t="str">
        <f t="shared" si="538"/>
        <v/>
      </c>
    </row>
    <row r="8620" spans="2:8" ht="11.25" customHeight="1" x14ac:dyDescent="0.2">
      <c r="B8620" s="147"/>
      <c r="C8620" s="68"/>
      <c r="D8620" s="293" t="str">
        <f t="shared" si="536"/>
        <v/>
      </c>
      <c r="E8620" s="91" t="str">
        <f t="shared" si="539"/>
        <v/>
      </c>
      <c r="F8620" s="295"/>
      <c r="G8620" s="88" t="str">
        <f t="shared" si="537"/>
        <v/>
      </c>
      <c r="H8620" s="88" t="str">
        <f t="shared" si="538"/>
        <v/>
      </c>
    </row>
    <row r="8621" spans="2:8" ht="11.25" customHeight="1" x14ac:dyDescent="0.2">
      <c r="B8621" s="147"/>
      <c r="C8621" s="68"/>
      <c r="D8621" s="293" t="str">
        <f t="shared" si="536"/>
        <v/>
      </c>
      <c r="E8621" s="91" t="str">
        <f t="shared" si="539"/>
        <v/>
      </c>
      <c r="F8621" s="295"/>
      <c r="G8621" s="88" t="str">
        <f t="shared" si="537"/>
        <v/>
      </c>
      <c r="H8621" s="88" t="str">
        <f t="shared" si="538"/>
        <v/>
      </c>
    </row>
    <row r="8622" spans="2:8" ht="11.25" customHeight="1" x14ac:dyDescent="0.2">
      <c r="B8622" s="147"/>
      <c r="C8622" s="68"/>
      <c r="D8622" s="293" t="str">
        <f t="shared" si="536"/>
        <v/>
      </c>
      <c r="E8622" s="91" t="str">
        <f t="shared" si="539"/>
        <v/>
      </c>
      <c r="F8622" s="295"/>
      <c r="G8622" s="88" t="str">
        <f t="shared" si="537"/>
        <v/>
      </c>
      <c r="H8622" s="88" t="str">
        <f t="shared" si="538"/>
        <v/>
      </c>
    </row>
    <row r="8623" spans="2:8" ht="11.25" customHeight="1" x14ac:dyDescent="0.2">
      <c r="B8623" s="147"/>
      <c r="C8623" s="68"/>
      <c r="D8623" s="293" t="str">
        <f t="shared" si="536"/>
        <v/>
      </c>
      <c r="E8623" s="91" t="str">
        <f t="shared" si="539"/>
        <v/>
      </c>
      <c r="F8623" s="295"/>
      <c r="G8623" s="88" t="str">
        <f t="shared" si="537"/>
        <v/>
      </c>
      <c r="H8623" s="88" t="str">
        <f t="shared" si="538"/>
        <v/>
      </c>
    </row>
    <row r="8624" spans="2:8" ht="11.25" customHeight="1" x14ac:dyDescent="0.2">
      <c r="B8624" s="147"/>
      <c r="C8624" s="68"/>
      <c r="D8624" s="293" t="str">
        <f t="shared" si="536"/>
        <v/>
      </c>
      <c r="E8624" s="91" t="str">
        <f t="shared" si="539"/>
        <v/>
      </c>
      <c r="F8624" s="295"/>
      <c r="G8624" s="88" t="str">
        <f t="shared" si="537"/>
        <v/>
      </c>
      <c r="H8624" s="88" t="str">
        <f t="shared" si="538"/>
        <v/>
      </c>
    </row>
    <row r="8625" spans="2:8" ht="11.25" customHeight="1" x14ac:dyDescent="0.2">
      <c r="B8625" s="147"/>
      <c r="C8625" s="68"/>
      <c r="D8625" s="293" t="str">
        <f t="shared" si="536"/>
        <v/>
      </c>
      <c r="E8625" s="91" t="str">
        <f t="shared" si="539"/>
        <v/>
      </c>
      <c r="F8625" s="295"/>
      <c r="G8625" s="88" t="str">
        <f t="shared" si="537"/>
        <v/>
      </c>
      <c r="H8625" s="88" t="str">
        <f t="shared" si="538"/>
        <v/>
      </c>
    </row>
    <row r="8626" spans="2:8" ht="11.25" customHeight="1" x14ac:dyDescent="0.2">
      <c r="B8626" s="147"/>
      <c r="C8626" s="68"/>
      <c r="D8626" s="293" t="str">
        <f t="shared" si="536"/>
        <v/>
      </c>
      <c r="E8626" s="91" t="str">
        <f t="shared" si="539"/>
        <v/>
      </c>
      <c r="F8626" s="295"/>
      <c r="G8626" s="88" t="str">
        <f t="shared" si="537"/>
        <v/>
      </c>
      <c r="H8626" s="88" t="str">
        <f t="shared" si="538"/>
        <v/>
      </c>
    </row>
    <row r="8627" spans="2:8" ht="11.25" customHeight="1" x14ac:dyDescent="0.2">
      <c r="B8627" s="147"/>
      <c r="C8627" s="68"/>
      <c r="D8627" s="293" t="str">
        <f t="shared" si="536"/>
        <v/>
      </c>
      <c r="E8627" s="91" t="str">
        <f t="shared" si="539"/>
        <v/>
      </c>
      <c r="F8627" s="295"/>
      <c r="G8627" s="88" t="str">
        <f t="shared" si="537"/>
        <v/>
      </c>
      <c r="H8627" s="88" t="str">
        <f t="shared" si="538"/>
        <v/>
      </c>
    </row>
    <row r="8628" spans="2:8" ht="11.25" customHeight="1" x14ac:dyDescent="0.2">
      <c r="B8628" s="147"/>
      <c r="C8628" s="68"/>
      <c r="D8628" s="293" t="str">
        <f t="shared" si="536"/>
        <v/>
      </c>
      <c r="E8628" s="91" t="str">
        <f t="shared" si="539"/>
        <v/>
      </c>
      <c r="F8628" s="295"/>
      <c r="G8628" s="88" t="str">
        <f t="shared" si="537"/>
        <v/>
      </c>
      <c r="H8628" s="88" t="str">
        <f t="shared" si="538"/>
        <v/>
      </c>
    </row>
    <row r="8629" spans="2:8" ht="11.25" customHeight="1" x14ac:dyDescent="0.2">
      <c r="B8629" s="147"/>
      <c r="C8629" s="68"/>
      <c r="D8629" s="293" t="str">
        <f t="shared" si="536"/>
        <v/>
      </c>
      <c r="E8629" s="91" t="str">
        <f t="shared" si="539"/>
        <v/>
      </c>
      <c r="F8629" s="295"/>
      <c r="G8629" s="88" t="str">
        <f t="shared" si="537"/>
        <v/>
      </c>
      <c r="H8629" s="88" t="str">
        <f t="shared" si="538"/>
        <v/>
      </c>
    </row>
    <row r="8630" spans="2:8" ht="11.25" customHeight="1" x14ac:dyDescent="0.2">
      <c r="B8630" s="147"/>
      <c r="C8630" s="68"/>
      <c r="D8630" s="293" t="str">
        <f t="shared" si="536"/>
        <v/>
      </c>
      <c r="E8630" s="91" t="str">
        <f t="shared" si="539"/>
        <v/>
      </c>
      <c r="F8630" s="295"/>
      <c r="G8630" s="88" t="str">
        <f t="shared" si="537"/>
        <v/>
      </c>
      <c r="H8630" s="88" t="str">
        <f t="shared" si="538"/>
        <v/>
      </c>
    </row>
    <row r="8631" spans="2:8" ht="11.25" customHeight="1" x14ac:dyDescent="0.2">
      <c r="B8631" s="147"/>
      <c r="C8631" s="68"/>
      <c r="D8631" s="293" t="str">
        <f t="shared" si="536"/>
        <v/>
      </c>
      <c r="E8631" s="91" t="str">
        <f t="shared" si="539"/>
        <v/>
      </c>
      <c r="F8631" s="295"/>
      <c r="G8631" s="88" t="str">
        <f t="shared" si="537"/>
        <v/>
      </c>
      <c r="H8631" s="88" t="str">
        <f t="shared" si="538"/>
        <v/>
      </c>
    </row>
    <row r="8632" spans="2:8" ht="11.25" customHeight="1" x14ac:dyDescent="0.2">
      <c r="B8632" s="147"/>
      <c r="C8632" s="68"/>
      <c r="D8632" s="293" t="str">
        <f t="shared" si="536"/>
        <v/>
      </c>
      <c r="E8632" s="91" t="str">
        <f t="shared" si="539"/>
        <v/>
      </c>
      <c r="F8632" s="295"/>
      <c r="G8632" s="88" t="str">
        <f t="shared" si="537"/>
        <v/>
      </c>
      <c r="H8632" s="88" t="str">
        <f t="shared" si="538"/>
        <v/>
      </c>
    </row>
    <row r="8633" spans="2:8" ht="11.25" customHeight="1" x14ac:dyDescent="0.2">
      <c r="B8633" s="147"/>
      <c r="C8633" s="68"/>
      <c r="D8633" s="293" t="str">
        <f t="shared" si="536"/>
        <v/>
      </c>
      <c r="E8633" s="91" t="str">
        <f t="shared" si="539"/>
        <v/>
      </c>
      <c r="F8633" s="295"/>
      <c r="G8633" s="88" t="str">
        <f t="shared" si="537"/>
        <v/>
      </c>
      <c r="H8633" s="88" t="str">
        <f t="shared" si="538"/>
        <v/>
      </c>
    </row>
    <row r="8634" spans="2:8" ht="11.25" customHeight="1" x14ac:dyDescent="0.2">
      <c r="B8634" s="147"/>
      <c r="C8634" s="68"/>
      <c r="D8634" s="293" t="str">
        <f t="shared" si="536"/>
        <v/>
      </c>
      <c r="E8634" s="91" t="str">
        <f t="shared" si="539"/>
        <v/>
      </c>
      <c r="F8634" s="295"/>
      <c r="G8634" s="88" t="str">
        <f t="shared" si="537"/>
        <v/>
      </c>
      <c r="H8634" s="88" t="str">
        <f t="shared" si="538"/>
        <v/>
      </c>
    </row>
    <row r="8635" spans="2:8" ht="11.25" customHeight="1" x14ac:dyDescent="0.2">
      <c r="B8635" s="147"/>
      <c r="C8635" s="68"/>
      <c r="D8635" s="293" t="str">
        <f t="shared" si="536"/>
        <v/>
      </c>
      <c r="E8635" s="91" t="str">
        <f t="shared" si="539"/>
        <v/>
      </c>
      <c r="F8635" s="295"/>
      <c r="G8635" s="88" t="str">
        <f t="shared" si="537"/>
        <v/>
      </c>
      <c r="H8635" s="88" t="str">
        <f t="shared" si="538"/>
        <v/>
      </c>
    </row>
    <row r="8636" spans="2:8" ht="11.25" customHeight="1" x14ac:dyDescent="0.2">
      <c r="B8636" s="147"/>
      <c r="C8636" s="68"/>
      <c r="D8636" s="293" t="str">
        <f t="shared" si="536"/>
        <v/>
      </c>
      <c r="E8636" s="91" t="str">
        <f t="shared" si="539"/>
        <v/>
      </c>
      <c r="F8636" s="295"/>
      <c r="G8636" s="88" t="str">
        <f t="shared" si="537"/>
        <v/>
      </c>
      <c r="H8636" s="88" t="str">
        <f t="shared" si="538"/>
        <v/>
      </c>
    </row>
    <row r="8637" spans="2:8" ht="11.25" customHeight="1" x14ac:dyDescent="0.2">
      <c r="B8637" s="147"/>
      <c r="C8637" s="68"/>
      <c r="D8637" s="293" t="str">
        <f t="shared" si="536"/>
        <v/>
      </c>
      <c r="E8637" s="91" t="str">
        <f t="shared" si="539"/>
        <v/>
      </c>
      <c r="F8637" s="295"/>
      <c r="G8637" s="88" t="str">
        <f t="shared" si="537"/>
        <v/>
      </c>
      <c r="H8637" s="88" t="str">
        <f t="shared" si="538"/>
        <v/>
      </c>
    </row>
    <row r="8638" spans="2:8" ht="11.25" customHeight="1" x14ac:dyDescent="0.2">
      <c r="B8638" s="147"/>
      <c r="C8638" s="68"/>
      <c r="D8638" s="293" t="str">
        <f t="shared" si="536"/>
        <v/>
      </c>
      <c r="E8638" s="91" t="str">
        <f t="shared" si="539"/>
        <v/>
      </c>
      <c r="F8638" s="295"/>
      <c r="G8638" s="88" t="str">
        <f t="shared" si="537"/>
        <v/>
      </c>
      <c r="H8638" s="88" t="str">
        <f t="shared" si="538"/>
        <v/>
      </c>
    </row>
    <row r="8639" spans="2:8" ht="11.25" customHeight="1" x14ac:dyDescent="0.2">
      <c r="B8639" s="147"/>
      <c r="C8639" s="68"/>
      <c r="D8639" s="293" t="str">
        <f t="shared" si="536"/>
        <v/>
      </c>
      <c r="E8639" s="91" t="str">
        <f t="shared" si="539"/>
        <v/>
      </c>
      <c r="F8639" s="295"/>
      <c r="G8639" s="88" t="str">
        <f t="shared" si="537"/>
        <v/>
      </c>
      <c r="H8639" s="88" t="str">
        <f t="shared" si="538"/>
        <v/>
      </c>
    </row>
    <row r="8640" spans="2:8" ht="11.25" customHeight="1" x14ac:dyDescent="0.2">
      <c r="B8640" s="147"/>
      <c r="C8640" s="68"/>
      <c r="D8640" s="293" t="str">
        <f t="shared" si="536"/>
        <v/>
      </c>
      <c r="E8640" s="91" t="str">
        <f t="shared" si="539"/>
        <v/>
      </c>
      <c r="F8640" s="295"/>
      <c r="G8640" s="88" t="str">
        <f t="shared" si="537"/>
        <v/>
      </c>
      <c r="H8640" s="88" t="str">
        <f t="shared" si="538"/>
        <v/>
      </c>
    </row>
    <row r="8641" spans="2:8" ht="11.25" customHeight="1" x14ac:dyDescent="0.2">
      <c r="B8641" s="147"/>
      <c r="C8641" s="68"/>
      <c r="D8641" s="293" t="str">
        <f t="shared" si="536"/>
        <v/>
      </c>
      <c r="E8641" s="91" t="str">
        <f t="shared" si="539"/>
        <v/>
      </c>
      <c r="F8641" s="295"/>
      <c r="G8641" s="88" t="str">
        <f t="shared" si="537"/>
        <v/>
      </c>
      <c r="H8641" s="88" t="str">
        <f t="shared" si="538"/>
        <v/>
      </c>
    </row>
    <row r="8642" spans="2:8" ht="11.25" customHeight="1" x14ac:dyDescent="0.2">
      <c r="B8642" s="147"/>
      <c r="C8642" s="68"/>
      <c r="D8642" s="293" t="str">
        <f t="shared" si="536"/>
        <v/>
      </c>
      <c r="E8642" s="91" t="str">
        <f t="shared" si="539"/>
        <v/>
      </c>
      <c r="F8642" s="295"/>
      <c r="G8642" s="88" t="str">
        <f t="shared" si="537"/>
        <v/>
      </c>
      <c r="H8642" s="88" t="str">
        <f t="shared" si="538"/>
        <v/>
      </c>
    </row>
    <row r="8643" spans="2:8" ht="11.25" customHeight="1" x14ac:dyDescent="0.2">
      <c r="B8643" s="147"/>
      <c r="C8643" s="68"/>
      <c r="D8643" s="293" t="str">
        <f t="shared" si="536"/>
        <v/>
      </c>
      <c r="E8643" s="91" t="str">
        <f t="shared" si="539"/>
        <v/>
      </c>
      <c r="F8643" s="295"/>
      <c r="G8643" s="88" t="str">
        <f t="shared" si="537"/>
        <v/>
      </c>
      <c r="H8643" s="88" t="str">
        <f t="shared" si="538"/>
        <v/>
      </c>
    </row>
    <row r="8644" spans="2:8" ht="11.25" customHeight="1" x14ac:dyDescent="0.2">
      <c r="B8644" s="147"/>
      <c r="C8644" s="68"/>
      <c r="D8644" s="293" t="str">
        <f t="shared" si="536"/>
        <v/>
      </c>
      <c r="E8644" s="91" t="str">
        <f t="shared" si="539"/>
        <v/>
      </c>
      <c r="F8644" s="295"/>
      <c r="G8644" s="88" t="str">
        <f t="shared" si="537"/>
        <v/>
      </c>
      <c r="H8644" s="88" t="str">
        <f t="shared" si="538"/>
        <v/>
      </c>
    </row>
    <row r="8645" spans="2:8" ht="11.25" customHeight="1" x14ac:dyDescent="0.2">
      <c r="B8645" s="147"/>
      <c r="C8645" s="68"/>
      <c r="D8645" s="293" t="str">
        <f t="shared" si="536"/>
        <v/>
      </c>
      <c r="E8645" s="91" t="str">
        <f t="shared" si="539"/>
        <v/>
      </c>
      <c r="F8645" s="295"/>
      <c r="G8645" s="88" t="str">
        <f t="shared" si="537"/>
        <v/>
      </c>
      <c r="H8645" s="88" t="str">
        <f t="shared" si="538"/>
        <v/>
      </c>
    </row>
    <row r="8646" spans="2:8" ht="11.25" customHeight="1" x14ac:dyDescent="0.2">
      <c r="B8646" s="147"/>
      <c r="C8646" s="68"/>
      <c r="D8646" s="293" t="str">
        <f t="shared" si="536"/>
        <v/>
      </c>
      <c r="E8646" s="91" t="str">
        <f t="shared" si="539"/>
        <v/>
      </c>
      <c r="F8646" s="295"/>
      <c r="G8646" s="88" t="str">
        <f t="shared" si="537"/>
        <v/>
      </c>
      <c r="H8646" s="88" t="str">
        <f t="shared" si="538"/>
        <v/>
      </c>
    </row>
    <row r="8647" spans="2:8" ht="11.25" customHeight="1" x14ac:dyDescent="0.2">
      <c r="B8647" s="147"/>
      <c r="C8647" s="68"/>
      <c r="D8647" s="293" t="str">
        <f t="shared" si="536"/>
        <v/>
      </c>
      <c r="E8647" s="91" t="str">
        <f t="shared" si="539"/>
        <v/>
      </c>
      <c r="F8647" s="295"/>
      <c r="G8647" s="88" t="str">
        <f t="shared" si="537"/>
        <v/>
      </c>
      <c r="H8647" s="88" t="str">
        <f t="shared" si="538"/>
        <v/>
      </c>
    </row>
    <row r="8648" spans="2:8" ht="11.25" customHeight="1" x14ac:dyDescent="0.2">
      <c r="B8648" s="147"/>
      <c r="C8648" s="68"/>
      <c r="D8648" s="293" t="str">
        <f t="shared" si="536"/>
        <v/>
      </c>
      <c r="E8648" s="91" t="str">
        <f t="shared" si="539"/>
        <v/>
      </c>
      <c r="F8648" s="295"/>
      <c r="G8648" s="88" t="str">
        <f t="shared" si="537"/>
        <v/>
      </c>
      <c r="H8648" s="88" t="str">
        <f t="shared" si="538"/>
        <v/>
      </c>
    </row>
    <row r="8649" spans="2:8" ht="11.25" customHeight="1" x14ac:dyDescent="0.2">
      <c r="B8649" s="147"/>
      <c r="C8649" s="68"/>
      <c r="D8649" s="293" t="str">
        <f t="shared" si="536"/>
        <v/>
      </c>
      <c r="E8649" s="91" t="str">
        <f t="shared" si="539"/>
        <v/>
      </c>
      <c r="F8649" s="295"/>
      <c r="G8649" s="88" t="str">
        <f t="shared" si="537"/>
        <v/>
      </c>
      <c r="H8649" s="88" t="str">
        <f t="shared" si="538"/>
        <v/>
      </c>
    </row>
    <row r="8650" spans="2:8" ht="11.25" customHeight="1" x14ac:dyDescent="0.2">
      <c r="B8650" s="147"/>
      <c r="C8650" s="68"/>
      <c r="D8650" s="293" t="str">
        <f t="shared" si="536"/>
        <v/>
      </c>
      <c r="E8650" s="91" t="str">
        <f t="shared" si="539"/>
        <v/>
      </c>
      <c r="F8650" s="295"/>
      <c r="G8650" s="88" t="str">
        <f t="shared" si="537"/>
        <v/>
      </c>
      <c r="H8650" s="88" t="str">
        <f t="shared" si="538"/>
        <v/>
      </c>
    </row>
    <row r="8651" spans="2:8" ht="11.25" customHeight="1" x14ac:dyDescent="0.2">
      <c r="B8651" s="147"/>
      <c r="C8651" s="68"/>
      <c r="D8651" s="293" t="str">
        <f t="shared" si="536"/>
        <v/>
      </c>
      <c r="E8651" s="91" t="str">
        <f t="shared" si="539"/>
        <v/>
      </c>
      <c r="F8651" s="295"/>
      <c r="G8651" s="88" t="str">
        <f t="shared" si="537"/>
        <v/>
      </c>
      <c r="H8651" s="88" t="str">
        <f t="shared" si="538"/>
        <v/>
      </c>
    </row>
    <row r="8652" spans="2:8" ht="11.25" customHeight="1" x14ac:dyDescent="0.2">
      <c r="B8652" s="147"/>
      <c r="C8652" s="68"/>
      <c r="D8652" s="293" t="str">
        <f t="shared" si="536"/>
        <v/>
      </c>
      <c r="E8652" s="91" t="str">
        <f t="shared" si="539"/>
        <v/>
      </c>
      <c r="F8652" s="295"/>
      <c r="G8652" s="88" t="str">
        <f t="shared" si="537"/>
        <v/>
      </c>
      <c r="H8652" s="88" t="str">
        <f t="shared" si="538"/>
        <v/>
      </c>
    </row>
    <row r="8653" spans="2:8" ht="11.25" customHeight="1" x14ac:dyDescent="0.2">
      <c r="B8653" s="147"/>
      <c r="C8653" s="68"/>
      <c r="D8653" s="293" t="str">
        <f t="shared" si="536"/>
        <v/>
      </c>
      <c r="E8653" s="91" t="str">
        <f t="shared" si="539"/>
        <v/>
      </c>
      <c r="F8653" s="295"/>
      <c r="G8653" s="88" t="str">
        <f t="shared" si="537"/>
        <v/>
      </c>
      <c r="H8653" s="88" t="str">
        <f t="shared" si="538"/>
        <v/>
      </c>
    </row>
    <row r="8654" spans="2:8" ht="11.25" customHeight="1" x14ac:dyDescent="0.2">
      <c r="B8654" s="147"/>
      <c r="C8654" s="68"/>
      <c r="D8654" s="293" t="str">
        <f t="shared" si="536"/>
        <v/>
      </c>
      <c r="E8654" s="91" t="str">
        <f t="shared" si="539"/>
        <v/>
      </c>
      <c r="F8654" s="295"/>
      <c r="G8654" s="88" t="str">
        <f t="shared" si="537"/>
        <v/>
      </c>
      <c r="H8654" s="88" t="str">
        <f t="shared" si="538"/>
        <v/>
      </c>
    </row>
    <row r="8655" spans="2:8" ht="11.25" customHeight="1" x14ac:dyDescent="0.2">
      <c r="B8655" s="147"/>
      <c r="C8655" s="68"/>
      <c r="D8655" s="293" t="str">
        <f t="shared" si="536"/>
        <v/>
      </c>
      <c r="E8655" s="91" t="str">
        <f t="shared" si="539"/>
        <v/>
      </c>
      <c r="F8655" s="295"/>
      <c r="G8655" s="88" t="str">
        <f t="shared" si="537"/>
        <v/>
      </c>
      <c r="H8655" s="88" t="str">
        <f t="shared" si="538"/>
        <v/>
      </c>
    </row>
    <row r="8656" spans="2:8" ht="11.25" customHeight="1" x14ac:dyDescent="0.2">
      <c r="B8656" s="147"/>
      <c r="C8656" s="68"/>
      <c r="D8656" s="293" t="str">
        <f t="shared" si="536"/>
        <v/>
      </c>
      <c r="E8656" s="91" t="str">
        <f t="shared" si="539"/>
        <v/>
      </c>
      <c r="F8656" s="295"/>
      <c r="G8656" s="88" t="str">
        <f t="shared" si="537"/>
        <v/>
      </c>
      <c r="H8656" s="88" t="str">
        <f t="shared" si="538"/>
        <v/>
      </c>
    </row>
    <row r="8657" spans="2:8" ht="11.25" customHeight="1" x14ac:dyDescent="0.2">
      <c r="B8657" s="147"/>
      <c r="C8657" s="68"/>
      <c r="D8657" s="293" t="str">
        <f t="shared" si="536"/>
        <v/>
      </c>
      <c r="E8657" s="91" t="str">
        <f t="shared" si="539"/>
        <v/>
      </c>
      <c r="F8657" s="295"/>
      <c r="G8657" s="88" t="str">
        <f t="shared" si="537"/>
        <v/>
      </c>
      <c r="H8657" s="88" t="str">
        <f t="shared" si="538"/>
        <v/>
      </c>
    </row>
    <row r="8658" spans="2:8" ht="11.25" customHeight="1" x14ac:dyDescent="0.2">
      <c r="B8658" s="147"/>
      <c r="C8658" s="68"/>
      <c r="D8658" s="293" t="str">
        <f t="shared" si="536"/>
        <v/>
      </c>
      <c r="E8658" s="91" t="str">
        <f t="shared" si="539"/>
        <v/>
      </c>
      <c r="F8658" s="295"/>
      <c r="G8658" s="88" t="str">
        <f t="shared" si="537"/>
        <v/>
      </c>
      <c r="H8658" s="88" t="str">
        <f t="shared" si="538"/>
        <v/>
      </c>
    </row>
    <row r="8659" spans="2:8" ht="11.25" customHeight="1" x14ac:dyDescent="0.2">
      <c r="B8659" s="147"/>
      <c r="C8659" s="68"/>
      <c r="D8659" s="293" t="str">
        <f t="shared" si="536"/>
        <v/>
      </c>
      <c r="E8659" s="91" t="str">
        <f t="shared" si="539"/>
        <v/>
      </c>
      <c r="F8659" s="295"/>
      <c r="G8659" s="88" t="str">
        <f t="shared" si="537"/>
        <v/>
      </c>
      <c r="H8659" s="88" t="str">
        <f t="shared" si="538"/>
        <v/>
      </c>
    </row>
    <row r="8660" spans="2:8" ht="11.25" customHeight="1" x14ac:dyDescent="0.2">
      <c r="B8660" s="147"/>
      <c r="C8660" s="68"/>
      <c r="D8660" s="293" t="str">
        <f t="shared" si="536"/>
        <v/>
      </c>
      <c r="E8660" s="91" t="str">
        <f t="shared" si="539"/>
        <v/>
      </c>
      <c r="F8660" s="295"/>
      <c r="G8660" s="88" t="str">
        <f t="shared" si="537"/>
        <v/>
      </c>
      <c r="H8660" s="88" t="str">
        <f t="shared" si="538"/>
        <v/>
      </c>
    </row>
    <row r="8661" spans="2:8" ht="11.25" customHeight="1" x14ac:dyDescent="0.2">
      <c r="B8661" s="147"/>
      <c r="C8661" s="68"/>
      <c r="D8661" s="293" t="str">
        <f t="shared" si="536"/>
        <v/>
      </c>
      <c r="E8661" s="91" t="str">
        <f t="shared" si="539"/>
        <v/>
      </c>
      <c r="F8661" s="295"/>
      <c r="G8661" s="88" t="str">
        <f t="shared" si="537"/>
        <v/>
      </c>
      <c r="H8661" s="88" t="str">
        <f t="shared" si="538"/>
        <v/>
      </c>
    </row>
    <row r="8662" spans="2:8" ht="11.25" customHeight="1" x14ac:dyDescent="0.2">
      <c r="B8662" s="147"/>
      <c r="C8662" s="68"/>
      <c r="D8662" s="293" t="str">
        <f t="shared" si="536"/>
        <v/>
      </c>
      <c r="E8662" s="91" t="str">
        <f t="shared" si="539"/>
        <v/>
      </c>
      <c r="F8662" s="295"/>
      <c r="G8662" s="88" t="str">
        <f t="shared" si="537"/>
        <v/>
      </c>
      <c r="H8662" s="88" t="str">
        <f t="shared" si="538"/>
        <v/>
      </c>
    </row>
    <row r="8663" spans="2:8" ht="11.25" customHeight="1" x14ac:dyDescent="0.2">
      <c r="B8663" s="147"/>
      <c r="C8663" s="68"/>
      <c r="D8663" s="293" t="str">
        <f t="shared" si="536"/>
        <v/>
      </c>
      <c r="E8663" s="91" t="str">
        <f t="shared" si="539"/>
        <v/>
      </c>
      <c r="F8663" s="295"/>
      <c r="G8663" s="88" t="str">
        <f t="shared" si="537"/>
        <v/>
      </c>
      <c r="H8663" s="88" t="str">
        <f t="shared" si="538"/>
        <v/>
      </c>
    </row>
    <row r="8664" spans="2:8" ht="11.25" customHeight="1" x14ac:dyDescent="0.2">
      <c r="B8664" s="147"/>
      <c r="C8664" s="68"/>
      <c r="D8664" s="293" t="str">
        <f t="shared" ref="D8664:D8727" si="540">IF($B8664="","","SP_LASTSALEPRICE")</f>
        <v/>
      </c>
      <c r="E8664" s="91" t="str">
        <f t="shared" si="539"/>
        <v/>
      </c>
      <c r="F8664" s="295"/>
      <c r="G8664" s="88" t="str">
        <f t="shared" ref="G8664:G8727" si="541">IF(OR($C8664="",$C8665=""),"",IFERROR((C8664/C8665-1)*100,0))</f>
        <v/>
      </c>
      <c r="H8664" s="88" t="str">
        <f t="shared" ref="H8664:H8727" si="542">IF(OR($F8664="",$F8665=""),"",IFERROR((F8664/F8665-1)*100,0))</f>
        <v/>
      </c>
    </row>
    <row r="8665" spans="2:8" ht="11.25" customHeight="1" x14ac:dyDescent="0.2">
      <c r="B8665" s="147"/>
      <c r="C8665" s="68"/>
      <c r="D8665" s="293" t="str">
        <f t="shared" si="540"/>
        <v/>
      </c>
      <c r="E8665" s="91" t="str">
        <f t="shared" ref="E8665:E8728" si="543">IF($B8665="","",IF(WEEKDAY($B8665,11)=6,$B8665-1,IF(WEEKDAY($B8665,11)=7,$B8665-2,$B8665)))</f>
        <v/>
      </c>
      <c r="F8665" s="295"/>
      <c r="G8665" s="88" t="str">
        <f t="shared" si="541"/>
        <v/>
      </c>
      <c r="H8665" s="88" t="str">
        <f t="shared" si="542"/>
        <v/>
      </c>
    </row>
    <row r="8666" spans="2:8" ht="11.25" customHeight="1" x14ac:dyDescent="0.2">
      <c r="B8666" s="147"/>
      <c r="C8666" s="68"/>
      <c r="D8666" s="293" t="str">
        <f t="shared" si="540"/>
        <v/>
      </c>
      <c r="E8666" s="91" t="str">
        <f t="shared" si="543"/>
        <v/>
      </c>
      <c r="F8666" s="295"/>
      <c r="G8666" s="88" t="str">
        <f t="shared" si="541"/>
        <v/>
      </c>
      <c r="H8666" s="88" t="str">
        <f t="shared" si="542"/>
        <v/>
      </c>
    </row>
    <row r="8667" spans="2:8" ht="11.25" customHeight="1" x14ac:dyDescent="0.2">
      <c r="B8667" s="147"/>
      <c r="C8667" s="68"/>
      <c r="D8667" s="293" t="str">
        <f t="shared" si="540"/>
        <v/>
      </c>
      <c r="E8667" s="91" t="str">
        <f t="shared" si="543"/>
        <v/>
      </c>
      <c r="F8667" s="295"/>
      <c r="G8667" s="88" t="str">
        <f t="shared" si="541"/>
        <v/>
      </c>
      <c r="H8667" s="88" t="str">
        <f t="shared" si="542"/>
        <v/>
      </c>
    </row>
    <row r="8668" spans="2:8" ht="11.25" customHeight="1" x14ac:dyDescent="0.2">
      <c r="B8668" s="147"/>
      <c r="C8668" s="68"/>
      <c r="D8668" s="293" t="str">
        <f t="shared" si="540"/>
        <v/>
      </c>
      <c r="E8668" s="91" t="str">
        <f t="shared" si="543"/>
        <v/>
      </c>
      <c r="F8668" s="295"/>
      <c r="G8668" s="88" t="str">
        <f t="shared" si="541"/>
        <v/>
      </c>
      <c r="H8668" s="88" t="str">
        <f t="shared" si="542"/>
        <v/>
      </c>
    </row>
    <row r="8669" spans="2:8" ht="11.25" customHeight="1" x14ac:dyDescent="0.2">
      <c r="B8669" s="147"/>
      <c r="C8669" s="68"/>
      <c r="D8669" s="293" t="str">
        <f t="shared" si="540"/>
        <v/>
      </c>
      <c r="E8669" s="91" t="str">
        <f t="shared" si="543"/>
        <v/>
      </c>
      <c r="F8669" s="295"/>
      <c r="G8669" s="88" t="str">
        <f t="shared" si="541"/>
        <v/>
      </c>
      <c r="H8669" s="88" t="str">
        <f t="shared" si="542"/>
        <v/>
      </c>
    </row>
    <row r="8670" spans="2:8" ht="11.25" customHeight="1" x14ac:dyDescent="0.2">
      <c r="B8670" s="147"/>
      <c r="C8670" s="68"/>
      <c r="D8670" s="293" t="str">
        <f t="shared" si="540"/>
        <v/>
      </c>
      <c r="E8670" s="91" t="str">
        <f t="shared" si="543"/>
        <v/>
      </c>
      <c r="F8670" s="295"/>
      <c r="G8670" s="88" t="str">
        <f t="shared" si="541"/>
        <v/>
      </c>
      <c r="H8670" s="88" t="str">
        <f t="shared" si="542"/>
        <v/>
      </c>
    </row>
    <row r="8671" spans="2:8" ht="11.25" customHeight="1" x14ac:dyDescent="0.2">
      <c r="B8671" s="147"/>
      <c r="C8671" s="68"/>
      <c r="D8671" s="293" t="str">
        <f t="shared" si="540"/>
        <v/>
      </c>
      <c r="E8671" s="91" t="str">
        <f t="shared" si="543"/>
        <v/>
      </c>
      <c r="F8671" s="295"/>
      <c r="G8671" s="88" t="str">
        <f t="shared" si="541"/>
        <v/>
      </c>
      <c r="H8671" s="88" t="str">
        <f t="shared" si="542"/>
        <v/>
      </c>
    </row>
    <row r="8672" spans="2:8" ht="11.25" customHeight="1" x14ac:dyDescent="0.2">
      <c r="B8672" s="147"/>
      <c r="C8672" s="68"/>
      <c r="D8672" s="293" t="str">
        <f t="shared" si="540"/>
        <v/>
      </c>
      <c r="E8672" s="91" t="str">
        <f t="shared" si="543"/>
        <v/>
      </c>
      <c r="F8672" s="295"/>
      <c r="G8672" s="88" t="str">
        <f t="shared" si="541"/>
        <v/>
      </c>
      <c r="H8672" s="88" t="str">
        <f t="shared" si="542"/>
        <v/>
      </c>
    </row>
    <row r="8673" spans="2:8" ht="11.25" customHeight="1" x14ac:dyDescent="0.2">
      <c r="B8673" s="147"/>
      <c r="C8673" s="68"/>
      <c r="D8673" s="293" t="str">
        <f t="shared" si="540"/>
        <v/>
      </c>
      <c r="E8673" s="91" t="str">
        <f t="shared" si="543"/>
        <v/>
      </c>
      <c r="F8673" s="295"/>
      <c r="G8673" s="88" t="str">
        <f t="shared" si="541"/>
        <v/>
      </c>
      <c r="H8673" s="88" t="str">
        <f t="shared" si="542"/>
        <v/>
      </c>
    </row>
    <row r="8674" spans="2:8" ht="11.25" customHeight="1" x14ac:dyDescent="0.2">
      <c r="B8674" s="147"/>
      <c r="C8674" s="68"/>
      <c r="D8674" s="293" t="str">
        <f t="shared" si="540"/>
        <v/>
      </c>
      <c r="E8674" s="91" t="str">
        <f t="shared" si="543"/>
        <v/>
      </c>
      <c r="F8674" s="295"/>
      <c r="G8674" s="88" t="str">
        <f t="shared" si="541"/>
        <v/>
      </c>
      <c r="H8674" s="88" t="str">
        <f t="shared" si="542"/>
        <v/>
      </c>
    </row>
    <row r="8675" spans="2:8" ht="11.25" customHeight="1" x14ac:dyDescent="0.2">
      <c r="B8675" s="147"/>
      <c r="C8675" s="68"/>
      <c r="D8675" s="293" t="str">
        <f t="shared" si="540"/>
        <v/>
      </c>
      <c r="E8675" s="91" t="str">
        <f t="shared" si="543"/>
        <v/>
      </c>
      <c r="F8675" s="295"/>
      <c r="G8675" s="88" t="str">
        <f t="shared" si="541"/>
        <v/>
      </c>
      <c r="H8675" s="88" t="str">
        <f t="shared" si="542"/>
        <v/>
      </c>
    </row>
    <row r="8676" spans="2:8" ht="11.25" customHeight="1" x14ac:dyDescent="0.2">
      <c r="B8676" s="147"/>
      <c r="C8676" s="68"/>
      <c r="D8676" s="293" t="str">
        <f t="shared" si="540"/>
        <v/>
      </c>
      <c r="E8676" s="91" t="str">
        <f t="shared" si="543"/>
        <v/>
      </c>
      <c r="F8676" s="295"/>
      <c r="G8676" s="88" t="str">
        <f t="shared" si="541"/>
        <v/>
      </c>
      <c r="H8676" s="88" t="str">
        <f t="shared" si="542"/>
        <v/>
      </c>
    </row>
    <row r="8677" spans="2:8" ht="11.25" customHeight="1" x14ac:dyDescent="0.2">
      <c r="B8677" s="147"/>
      <c r="C8677" s="68"/>
      <c r="D8677" s="293" t="str">
        <f t="shared" si="540"/>
        <v/>
      </c>
      <c r="E8677" s="91" t="str">
        <f t="shared" si="543"/>
        <v/>
      </c>
      <c r="F8677" s="295"/>
      <c r="G8677" s="88" t="str">
        <f t="shared" si="541"/>
        <v/>
      </c>
      <c r="H8677" s="88" t="str">
        <f t="shared" si="542"/>
        <v/>
      </c>
    </row>
    <row r="8678" spans="2:8" ht="11.25" customHeight="1" x14ac:dyDescent="0.2">
      <c r="B8678" s="147"/>
      <c r="C8678" s="68"/>
      <c r="D8678" s="293" t="str">
        <f t="shared" si="540"/>
        <v/>
      </c>
      <c r="E8678" s="91" t="str">
        <f t="shared" si="543"/>
        <v/>
      </c>
      <c r="F8678" s="295"/>
      <c r="G8678" s="88" t="str">
        <f t="shared" si="541"/>
        <v/>
      </c>
      <c r="H8678" s="88" t="str">
        <f t="shared" si="542"/>
        <v/>
      </c>
    </row>
    <row r="8679" spans="2:8" ht="11.25" customHeight="1" x14ac:dyDescent="0.2">
      <c r="B8679" s="147"/>
      <c r="C8679" s="68"/>
      <c r="D8679" s="293" t="str">
        <f t="shared" si="540"/>
        <v/>
      </c>
      <c r="E8679" s="91" t="str">
        <f t="shared" si="543"/>
        <v/>
      </c>
      <c r="F8679" s="295"/>
      <c r="G8679" s="88" t="str">
        <f t="shared" si="541"/>
        <v/>
      </c>
      <c r="H8679" s="88" t="str">
        <f t="shared" si="542"/>
        <v/>
      </c>
    </row>
    <row r="8680" spans="2:8" ht="11.25" customHeight="1" x14ac:dyDescent="0.2">
      <c r="B8680" s="147"/>
      <c r="C8680" s="68"/>
      <c r="D8680" s="293" t="str">
        <f t="shared" si="540"/>
        <v/>
      </c>
      <c r="E8680" s="91" t="str">
        <f t="shared" si="543"/>
        <v/>
      </c>
      <c r="F8680" s="295"/>
      <c r="G8680" s="88" t="str">
        <f t="shared" si="541"/>
        <v/>
      </c>
      <c r="H8680" s="88" t="str">
        <f t="shared" si="542"/>
        <v/>
      </c>
    </row>
    <row r="8681" spans="2:8" ht="11.25" customHeight="1" x14ac:dyDescent="0.2">
      <c r="B8681" s="147"/>
      <c r="C8681" s="68"/>
      <c r="D8681" s="293" t="str">
        <f t="shared" si="540"/>
        <v/>
      </c>
      <c r="E8681" s="91" t="str">
        <f t="shared" si="543"/>
        <v/>
      </c>
      <c r="F8681" s="295"/>
      <c r="G8681" s="88" t="str">
        <f t="shared" si="541"/>
        <v/>
      </c>
      <c r="H8681" s="88" t="str">
        <f t="shared" si="542"/>
        <v/>
      </c>
    </row>
    <row r="8682" spans="2:8" ht="11.25" customHeight="1" x14ac:dyDescent="0.2">
      <c r="B8682" s="147"/>
      <c r="C8682" s="68"/>
      <c r="D8682" s="293" t="str">
        <f t="shared" si="540"/>
        <v/>
      </c>
      <c r="E8682" s="91" t="str">
        <f t="shared" si="543"/>
        <v/>
      </c>
      <c r="F8682" s="295"/>
      <c r="G8682" s="88" t="str">
        <f t="shared" si="541"/>
        <v/>
      </c>
      <c r="H8682" s="88" t="str">
        <f t="shared" si="542"/>
        <v/>
      </c>
    </row>
    <row r="8683" spans="2:8" ht="11.25" customHeight="1" x14ac:dyDescent="0.2">
      <c r="B8683" s="147"/>
      <c r="C8683" s="68"/>
      <c r="D8683" s="293" t="str">
        <f t="shared" si="540"/>
        <v/>
      </c>
      <c r="E8683" s="91" t="str">
        <f t="shared" si="543"/>
        <v/>
      </c>
      <c r="F8683" s="295"/>
      <c r="G8683" s="88" t="str">
        <f t="shared" si="541"/>
        <v/>
      </c>
      <c r="H8683" s="88" t="str">
        <f t="shared" si="542"/>
        <v/>
      </c>
    </row>
    <row r="8684" spans="2:8" ht="11.25" customHeight="1" x14ac:dyDescent="0.2">
      <c r="B8684" s="147"/>
      <c r="C8684" s="68"/>
      <c r="D8684" s="293" t="str">
        <f t="shared" si="540"/>
        <v/>
      </c>
      <c r="E8684" s="91" t="str">
        <f t="shared" si="543"/>
        <v/>
      </c>
      <c r="F8684" s="295"/>
      <c r="G8684" s="88" t="str">
        <f t="shared" si="541"/>
        <v/>
      </c>
      <c r="H8684" s="88" t="str">
        <f t="shared" si="542"/>
        <v/>
      </c>
    </row>
    <row r="8685" spans="2:8" ht="11.25" customHeight="1" x14ac:dyDescent="0.2">
      <c r="B8685" s="147"/>
      <c r="C8685" s="68"/>
      <c r="D8685" s="293" t="str">
        <f t="shared" si="540"/>
        <v/>
      </c>
      <c r="E8685" s="91" t="str">
        <f t="shared" si="543"/>
        <v/>
      </c>
      <c r="F8685" s="295"/>
      <c r="G8685" s="88" t="str">
        <f t="shared" si="541"/>
        <v/>
      </c>
      <c r="H8685" s="88" t="str">
        <f t="shared" si="542"/>
        <v/>
      </c>
    </row>
    <row r="8686" spans="2:8" ht="11.25" customHeight="1" x14ac:dyDescent="0.2">
      <c r="B8686" s="147"/>
      <c r="C8686" s="68"/>
      <c r="D8686" s="293" t="str">
        <f t="shared" si="540"/>
        <v/>
      </c>
      <c r="E8686" s="91" t="str">
        <f t="shared" si="543"/>
        <v/>
      </c>
      <c r="F8686" s="295"/>
      <c r="G8686" s="88" t="str">
        <f t="shared" si="541"/>
        <v/>
      </c>
      <c r="H8686" s="88" t="str">
        <f t="shared" si="542"/>
        <v/>
      </c>
    </row>
    <row r="8687" spans="2:8" ht="11.25" customHeight="1" x14ac:dyDescent="0.2">
      <c r="B8687" s="147"/>
      <c r="C8687" s="68"/>
      <c r="D8687" s="293" t="str">
        <f t="shared" si="540"/>
        <v/>
      </c>
      <c r="E8687" s="91" t="str">
        <f t="shared" si="543"/>
        <v/>
      </c>
      <c r="F8687" s="295"/>
      <c r="G8687" s="88" t="str">
        <f t="shared" si="541"/>
        <v/>
      </c>
      <c r="H8687" s="88" t="str">
        <f t="shared" si="542"/>
        <v/>
      </c>
    </row>
    <row r="8688" spans="2:8" ht="11.25" customHeight="1" x14ac:dyDescent="0.2">
      <c r="B8688" s="147"/>
      <c r="C8688" s="68"/>
      <c r="D8688" s="293" t="str">
        <f t="shared" si="540"/>
        <v/>
      </c>
      <c r="E8688" s="91" t="str">
        <f t="shared" si="543"/>
        <v/>
      </c>
      <c r="F8688" s="295"/>
      <c r="G8688" s="88" t="str">
        <f t="shared" si="541"/>
        <v/>
      </c>
      <c r="H8688" s="88" t="str">
        <f t="shared" si="542"/>
        <v/>
      </c>
    </row>
    <row r="8689" spans="2:8" ht="11.25" customHeight="1" x14ac:dyDescent="0.2">
      <c r="B8689" s="147"/>
      <c r="C8689" s="68"/>
      <c r="D8689" s="293" t="str">
        <f t="shared" si="540"/>
        <v/>
      </c>
      <c r="E8689" s="91" t="str">
        <f t="shared" si="543"/>
        <v/>
      </c>
      <c r="F8689" s="295"/>
      <c r="G8689" s="88" t="str">
        <f t="shared" si="541"/>
        <v/>
      </c>
      <c r="H8689" s="88" t="str">
        <f t="shared" si="542"/>
        <v/>
      </c>
    </row>
    <row r="8690" spans="2:8" ht="11.25" customHeight="1" x14ac:dyDescent="0.2">
      <c r="B8690" s="147"/>
      <c r="C8690" s="68"/>
      <c r="D8690" s="293" t="str">
        <f t="shared" si="540"/>
        <v/>
      </c>
      <c r="E8690" s="91" t="str">
        <f t="shared" si="543"/>
        <v/>
      </c>
      <c r="F8690" s="295"/>
      <c r="G8690" s="88" t="str">
        <f t="shared" si="541"/>
        <v/>
      </c>
      <c r="H8690" s="88" t="str">
        <f t="shared" si="542"/>
        <v/>
      </c>
    </row>
    <row r="8691" spans="2:8" ht="11.25" customHeight="1" x14ac:dyDescent="0.2">
      <c r="B8691" s="147"/>
      <c r="C8691" s="68"/>
      <c r="D8691" s="293" t="str">
        <f t="shared" si="540"/>
        <v/>
      </c>
      <c r="E8691" s="91" t="str">
        <f t="shared" si="543"/>
        <v/>
      </c>
      <c r="F8691" s="295"/>
      <c r="G8691" s="88" t="str">
        <f t="shared" si="541"/>
        <v/>
      </c>
      <c r="H8691" s="88" t="str">
        <f t="shared" si="542"/>
        <v/>
      </c>
    </row>
    <row r="8692" spans="2:8" ht="11.25" customHeight="1" x14ac:dyDescent="0.2">
      <c r="B8692" s="147"/>
      <c r="C8692" s="68"/>
      <c r="D8692" s="293" t="str">
        <f t="shared" si="540"/>
        <v/>
      </c>
      <c r="E8692" s="91" t="str">
        <f t="shared" si="543"/>
        <v/>
      </c>
      <c r="F8692" s="295"/>
      <c r="G8692" s="88" t="str">
        <f t="shared" si="541"/>
        <v/>
      </c>
      <c r="H8692" s="88" t="str">
        <f t="shared" si="542"/>
        <v/>
      </c>
    </row>
    <row r="8693" spans="2:8" ht="11.25" customHeight="1" x14ac:dyDescent="0.2">
      <c r="B8693" s="147"/>
      <c r="C8693" s="68"/>
      <c r="D8693" s="293" t="str">
        <f t="shared" si="540"/>
        <v/>
      </c>
      <c r="E8693" s="91" t="str">
        <f t="shared" si="543"/>
        <v/>
      </c>
      <c r="F8693" s="295"/>
      <c r="G8693" s="88" t="str">
        <f t="shared" si="541"/>
        <v/>
      </c>
      <c r="H8693" s="88" t="str">
        <f t="shared" si="542"/>
        <v/>
      </c>
    </row>
    <row r="8694" spans="2:8" ht="11.25" customHeight="1" x14ac:dyDescent="0.2">
      <c r="B8694" s="147"/>
      <c r="C8694" s="68"/>
      <c r="D8694" s="293" t="str">
        <f t="shared" si="540"/>
        <v/>
      </c>
      <c r="E8694" s="91" t="str">
        <f t="shared" si="543"/>
        <v/>
      </c>
      <c r="F8694" s="295"/>
      <c r="G8694" s="88" t="str">
        <f t="shared" si="541"/>
        <v/>
      </c>
      <c r="H8694" s="88" t="str">
        <f t="shared" si="542"/>
        <v/>
      </c>
    </row>
    <row r="8695" spans="2:8" ht="11.25" customHeight="1" x14ac:dyDescent="0.2">
      <c r="B8695" s="147"/>
      <c r="C8695" s="68"/>
      <c r="D8695" s="293" t="str">
        <f t="shared" si="540"/>
        <v/>
      </c>
      <c r="E8695" s="91" t="str">
        <f t="shared" si="543"/>
        <v/>
      </c>
      <c r="F8695" s="295"/>
      <c r="G8695" s="88" t="str">
        <f t="shared" si="541"/>
        <v/>
      </c>
      <c r="H8695" s="88" t="str">
        <f t="shared" si="542"/>
        <v/>
      </c>
    </row>
    <row r="8696" spans="2:8" ht="11.25" customHeight="1" x14ac:dyDescent="0.2">
      <c r="B8696" s="147"/>
      <c r="C8696" s="68"/>
      <c r="D8696" s="293" t="str">
        <f t="shared" si="540"/>
        <v/>
      </c>
      <c r="E8696" s="91" t="str">
        <f t="shared" si="543"/>
        <v/>
      </c>
      <c r="F8696" s="295"/>
      <c r="G8696" s="88" t="str">
        <f t="shared" si="541"/>
        <v/>
      </c>
      <c r="H8696" s="88" t="str">
        <f t="shared" si="542"/>
        <v/>
      </c>
    </row>
    <row r="8697" spans="2:8" ht="11.25" customHeight="1" x14ac:dyDescent="0.2">
      <c r="B8697" s="147"/>
      <c r="C8697" s="68"/>
      <c r="D8697" s="293" t="str">
        <f t="shared" si="540"/>
        <v/>
      </c>
      <c r="E8697" s="91" t="str">
        <f t="shared" si="543"/>
        <v/>
      </c>
      <c r="F8697" s="295"/>
      <c r="G8697" s="88" t="str">
        <f t="shared" si="541"/>
        <v/>
      </c>
      <c r="H8697" s="88" t="str">
        <f t="shared" si="542"/>
        <v/>
      </c>
    </row>
    <row r="8698" spans="2:8" ht="11.25" customHeight="1" x14ac:dyDescent="0.2">
      <c r="B8698" s="147"/>
      <c r="C8698" s="68"/>
      <c r="D8698" s="293" t="str">
        <f t="shared" si="540"/>
        <v/>
      </c>
      <c r="E8698" s="91" t="str">
        <f t="shared" si="543"/>
        <v/>
      </c>
      <c r="F8698" s="295"/>
      <c r="G8698" s="88" t="str">
        <f t="shared" si="541"/>
        <v/>
      </c>
      <c r="H8698" s="88" t="str">
        <f t="shared" si="542"/>
        <v/>
      </c>
    </row>
    <row r="8699" spans="2:8" ht="11.25" customHeight="1" x14ac:dyDescent="0.2">
      <c r="B8699" s="147"/>
      <c r="C8699" s="68"/>
      <c r="D8699" s="293" t="str">
        <f t="shared" si="540"/>
        <v/>
      </c>
      <c r="E8699" s="91" t="str">
        <f t="shared" si="543"/>
        <v/>
      </c>
      <c r="F8699" s="295"/>
      <c r="G8699" s="88" t="str">
        <f t="shared" si="541"/>
        <v/>
      </c>
      <c r="H8699" s="88" t="str">
        <f t="shared" si="542"/>
        <v/>
      </c>
    </row>
    <row r="8700" spans="2:8" ht="11.25" customHeight="1" x14ac:dyDescent="0.2">
      <c r="B8700" s="147"/>
      <c r="C8700" s="68"/>
      <c r="D8700" s="293" t="str">
        <f t="shared" si="540"/>
        <v/>
      </c>
      <c r="E8700" s="91" t="str">
        <f t="shared" si="543"/>
        <v/>
      </c>
      <c r="F8700" s="295"/>
      <c r="G8700" s="88" t="str">
        <f t="shared" si="541"/>
        <v/>
      </c>
      <c r="H8700" s="88" t="str">
        <f t="shared" si="542"/>
        <v/>
      </c>
    </row>
    <row r="8701" spans="2:8" ht="11.25" customHeight="1" x14ac:dyDescent="0.2">
      <c r="B8701" s="147"/>
      <c r="C8701" s="68"/>
      <c r="D8701" s="293" t="str">
        <f t="shared" si="540"/>
        <v/>
      </c>
      <c r="E8701" s="91" t="str">
        <f t="shared" si="543"/>
        <v/>
      </c>
      <c r="F8701" s="295"/>
      <c r="G8701" s="88" t="str">
        <f t="shared" si="541"/>
        <v/>
      </c>
      <c r="H8701" s="88" t="str">
        <f t="shared" si="542"/>
        <v/>
      </c>
    </row>
    <row r="8702" spans="2:8" ht="11.25" customHeight="1" x14ac:dyDescent="0.2">
      <c r="B8702" s="147"/>
      <c r="C8702" s="68"/>
      <c r="D8702" s="293" t="str">
        <f t="shared" si="540"/>
        <v/>
      </c>
      <c r="E8702" s="91" t="str">
        <f t="shared" si="543"/>
        <v/>
      </c>
      <c r="F8702" s="295"/>
      <c r="G8702" s="88" t="str">
        <f t="shared" si="541"/>
        <v/>
      </c>
      <c r="H8702" s="88" t="str">
        <f t="shared" si="542"/>
        <v/>
      </c>
    </row>
    <row r="8703" spans="2:8" ht="11.25" customHeight="1" x14ac:dyDescent="0.2">
      <c r="B8703" s="147"/>
      <c r="C8703" s="68"/>
      <c r="D8703" s="293" t="str">
        <f t="shared" si="540"/>
        <v/>
      </c>
      <c r="E8703" s="91" t="str">
        <f t="shared" si="543"/>
        <v/>
      </c>
      <c r="F8703" s="295"/>
      <c r="G8703" s="88" t="str">
        <f t="shared" si="541"/>
        <v/>
      </c>
      <c r="H8703" s="88" t="str">
        <f t="shared" si="542"/>
        <v/>
      </c>
    </row>
    <row r="8704" spans="2:8" ht="11.25" customHeight="1" x14ac:dyDescent="0.2">
      <c r="B8704" s="147"/>
      <c r="C8704" s="68"/>
      <c r="D8704" s="293" t="str">
        <f t="shared" si="540"/>
        <v/>
      </c>
      <c r="E8704" s="91" t="str">
        <f t="shared" si="543"/>
        <v/>
      </c>
      <c r="F8704" s="295"/>
      <c r="G8704" s="88" t="str">
        <f t="shared" si="541"/>
        <v/>
      </c>
      <c r="H8704" s="88" t="str">
        <f t="shared" si="542"/>
        <v/>
      </c>
    </row>
    <row r="8705" spans="2:8" ht="11.25" customHeight="1" x14ac:dyDescent="0.2">
      <c r="B8705" s="147"/>
      <c r="C8705" s="68"/>
      <c r="D8705" s="293" t="str">
        <f t="shared" si="540"/>
        <v/>
      </c>
      <c r="E8705" s="91" t="str">
        <f t="shared" si="543"/>
        <v/>
      </c>
      <c r="F8705" s="295"/>
      <c r="G8705" s="88" t="str">
        <f t="shared" si="541"/>
        <v/>
      </c>
      <c r="H8705" s="88" t="str">
        <f t="shared" si="542"/>
        <v/>
      </c>
    </row>
    <row r="8706" spans="2:8" ht="11.25" customHeight="1" x14ac:dyDescent="0.2">
      <c r="B8706" s="147"/>
      <c r="C8706" s="68"/>
      <c r="D8706" s="293" t="str">
        <f t="shared" si="540"/>
        <v/>
      </c>
      <c r="E8706" s="91" t="str">
        <f t="shared" si="543"/>
        <v/>
      </c>
      <c r="F8706" s="295"/>
      <c r="G8706" s="88" t="str">
        <f t="shared" si="541"/>
        <v/>
      </c>
      <c r="H8706" s="88" t="str">
        <f t="shared" si="542"/>
        <v/>
      </c>
    </row>
    <row r="8707" spans="2:8" ht="11.25" customHeight="1" x14ac:dyDescent="0.2">
      <c r="B8707" s="147"/>
      <c r="C8707" s="68"/>
      <c r="D8707" s="293" t="str">
        <f t="shared" si="540"/>
        <v/>
      </c>
      <c r="E8707" s="91" t="str">
        <f t="shared" si="543"/>
        <v/>
      </c>
      <c r="F8707" s="295"/>
      <c r="G8707" s="88" t="str">
        <f t="shared" si="541"/>
        <v/>
      </c>
      <c r="H8707" s="88" t="str">
        <f t="shared" si="542"/>
        <v/>
      </c>
    </row>
    <row r="8708" spans="2:8" ht="11.25" customHeight="1" x14ac:dyDescent="0.2">
      <c r="B8708" s="147"/>
      <c r="C8708" s="68"/>
      <c r="D8708" s="293" t="str">
        <f t="shared" si="540"/>
        <v/>
      </c>
      <c r="E8708" s="91" t="str">
        <f t="shared" si="543"/>
        <v/>
      </c>
      <c r="F8708" s="295"/>
      <c r="G8708" s="88" t="str">
        <f t="shared" si="541"/>
        <v/>
      </c>
      <c r="H8708" s="88" t="str">
        <f t="shared" si="542"/>
        <v/>
      </c>
    </row>
    <row r="8709" spans="2:8" ht="11.25" customHeight="1" x14ac:dyDescent="0.2">
      <c r="B8709" s="147"/>
      <c r="C8709" s="68"/>
      <c r="D8709" s="293" t="str">
        <f t="shared" si="540"/>
        <v/>
      </c>
      <c r="E8709" s="91" t="str">
        <f t="shared" si="543"/>
        <v/>
      </c>
      <c r="F8709" s="295"/>
      <c r="G8709" s="88" t="str">
        <f t="shared" si="541"/>
        <v/>
      </c>
      <c r="H8709" s="88" t="str">
        <f t="shared" si="542"/>
        <v/>
      </c>
    </row>
    <row r="8710" spans="2:8" ht="11.25" customHeight="1" x14ac:dyDescent="0.2">
      <c r="B8710" s="147"/>
      <c r="C8710" s="68"/>
      <c r="D8710" s="293" t="str">
        <f t="shared" si="540"/>
        <v/>
      </c>
      <c r="E8710" s="91" t="str">
        <f t="shared" si="543"/>
        <v/>
      </c>
      <c r="F8710" s="295"/>
      <c r="G8710" s="88" t="str">
        <f t="shared" si="541"/>
        <v/>
      </c>
      <c r="H8710" s="88" t="str">
        <f t="shared" si="542"/>
        <v/>
      </c>
    </row>
    <row r="8711" spans="2:8" ht="11.25" customHeight="1" x14ac:dyDescent="0.2">
      <c r="B8711" s="147"/>
      <c r="C8711" s="68"/>
      <c r="D8711" s="293" t="str">
        <f t="shared" si="540"/>
        <v/>
      </c>
      <c r="E8711" s="91" t="str">
        <f t="shared" si="543"/>
        <v/>
      </c>
      <c r="F8711" s="295"/>
      <c r="G8711" s="88" t="str">
        <f t="shared" si="541"/>
        <v/>
      </c>
      <c r="H8711" s="88" t="str">
        <f t="shared" si="542"/>
        <v/>
      </c>
    </row>
    <row r="8712" spans="2:8" ht="11.25" customHeight="1" x14ac:dyDescent="0.2">
      <c r="B8712" s="147"/>
      <c r="C8712" s="68"/>
      <c r="D8712" s="293" t="str">
        <f t="shared" si="540"/>
        <v/>
      </c>
      <c r="E8712" s="91" t="str">
        <f t="shared" si="543"/>
        <v/>
      </c>
      <c r="F8712" s="295"/>
      <c r="G8712" s="88" t="str">
        <f t="shared" si="541"/>
        <v/>
      </c>
      <c r="H8712" s="88" t="str">
        <f t="shared" si="542"/>
        <v/>
      </c>
    </row>
    <row r="8713" spans="2:8" ht="11.25" customHeight="1" x14ac:dyDescent="0.2">
      <c r="B8713" s="147"/>
      <c r="C8713" s="68"/>
      <c r="D8713" s="293" t="str">
        <f t="shared" si="540"/>
        <v/>
      </c>
      <c r="E8713" s="91" t="str">
        <f t="shared" si="543"/>
        <v/>
      </c>
      <c r="F8713" s="295"/>
      <c r="G8713" s="88" t="str">
        <f t="shared" si="541"/>
        <v/>
      </c>
      <c r="H8713" s="88" t="str">
        <f t="shared" si="542"/>
        <v/>
      </c>
    </row>
    <row r="8714" spans="2:8" ht="11.25" customHeight="1" x14ac:dyDescent="0.2">
      <c r="B8714" s="147"/>
      <c r="C8714" s="68"/>
      <c r="D8714" s="293" t="str">
        <f t="shared" si="540"/>
        <v/>
      </c>
      <c r="E8714" s="91" t="str">
        <f t="shared" si="543"/>
        <v/>
      </c>
      <c r="F8714" s="295"/>
      <c r="G8714" s="88" t="str">
        <f t="shared" si="541"/>
        <v/>
      </c>
      <c r="H8714" s="88" t="str">
        <f t="shared" si="542"/>
        <v/>
      </c>
    </row>
    <row r="8715" spans="2:8" ht="11.25" customHeight="1" x14ac:dyDescent="0.2">
      <c r="B8715" s="147"/>
      <c r="C8715" s="68"/>
      <c r="D8715" s="293" t="str">
        <f t="shared" si="540"/>
        <v/>
      </c>
      <c r="E8715" s="91" t="str">
        <f t="shared" si="543"/>
        <v/>
      </c>
      <c r="F8715" s="295"/>
      <c r="G8715" s="88" t="str">
        <f t="shared" si="541"/>
        <v/>
      </c>
      <c r="H8715" s="88" t="str">
        <f t="shared" si="542"/>
        <v/>
      </c>
    </row>
    <row r="8716" spans="2:8" ht="11.25" customHeight="1" x14ac:dyDescent="0.2">
      <c r="B8716" s="147"/>
      <c r="C8716" s="68"/>
      <c r="D8716" s="293" t="str">
        <f t="shared" si="540"/>
        <v/>
      </c>
      <c r="E8716" s="91" t="str">
        <f t="shared" si="543"/>
        <v/>
      </c>
      <c r="F8716" s="295"/>
      <c r="G8716" s="88" t="str">
        <f t="shared" si="541"/>
        <v/>
      </c>
      <c r="H8716" s="88" t="str">
        <f t="shared" si="542"/>
        <v/>
      </c>
    </row>
    <row r="8717" spans="2:8" ht="11.25" customHeight="1" x14ac:dyDescent="0.2">
      <c r="B8717" s="147"/>
      <c r="C8717" s="68"/>
      <c r="D8717" s="293" t="str">
        <f t="shared" si="540"/>
        <v/>
      </c>
      <c r="E8717" s="91" t="str">
        <f t="shared" si="543"/>
        <v/>
      </c>
      <c r="F8717" s="295"/>
      <c r="G8717" s="88" t="str">
        <f t="shared" si="541"/>
        <v/>
      </c>
      <c r="H8717" s="88" t="str">
        <f t="shared" si="542"/>
        <v/>
      </c>
    </row>
    <row r="8718" spans="2:8" ht="11.25" customHeight="1" x14ac:dyDescent="0.2">
      <c r="B8718" s="147"/>
      <c r="C8718" s="68"/>
      <c r="D8718" s="293" t="str">
        <f t="shared" si="540"/>
        <v/>
      </c>
      <c r="E8718" s="91" t="str">
        <f t="shared" si="543"/>
        <v/>
      </c>
      <c r="F8718" s="295"/>
      <c r="G8718" s="88" t="str">
        <f t="shared" si="541"/>
        <v/>
      </c>
      <c r="H8718" s="88" t="str">
        <f t="shared" si="542"/>
        <v/>
      </c>
    </row>
    <row r="8719" spans="2:8" ht="11.25" customHeight="1" x14ac:dyDescent="0.2">
      <c r="B8719" s="147"/>
      <c r="C8719" s="68"/>
      <c r="D8719" s="293" t="str">
        <f t="shared" si="540"/>
        <v/>
      </c>
      <c r="E8719" s="91" t="str">
        <f t="shared" si="543"/>
        <v/>
      </c>
      <c r="F8719" s="295"/>
      <c r="G8719" s="88" t="str">
        <f t="shared" si="541"/>
        <v/>
      </c>
      <c r="H8719" s="88" t="str">
        <f t="shared" si="542"/>
        <v/>
      </c>
    </row>
    <row r="8720" spans="2:8" ht="11.25" customHeight="1" x14ac:dyDescent="0.2">
      <c r="B8720" s="147"/>
      <c r="C8720" s="68"/>
      <c r="D8720" s="293" t="str">
        <f t="shared" si="540"/>
        <v/>
      </c>
      <c r="E8720" s="91" t="str">
        <f t="shared" si="543"/>
        <v/>
      </c>
      <c r="F8720" s="295"/>
      <c r="G8720" s="88" t="str">
        <f t="shared" si="541"/>
        <v/>
      </c>
      <c r="H8720" s="88" t="str">
        <f t="shared" si="542"/>
        <v/>
      </c>
    </row>
    <row r="8721" spans="2:8" ht="11.25" customHeight="1" x14ac:dyDescent="0.2">
      <c r="B8721" s="147"/>
      <c r="C8721" s="68"/>
      <c r="D8721" s="293" t="str">
        <f t="shared" si="540"/>
        <v/>
      </c>
      <c r="E8721" s="91" t="str">
        <f t="shared" si="543"/>
        <v/>
      </c>
      <c r="F8721" s="295"/>
      <c r="G8721" s="88" t="str">
        <f t="shared" si="541"/>
        <v/>
      </c>
      <c r="H8721" s="88" t="str">
        <f t="shared" si="542"/>
        <v/>
      </c>
    </row>
    <row r="8722" spans="2:8" ht="11.25" customHeight="1" x14ac:dyDescent="0.2">
      <c r="B8722" s="147"/>
      <c r="C8722" s="68"/>
      <c r="D8722" s="293" t="str">
        <f t="shared" si="540"/>
        <v/>
      </c>
      <c r="E8722" s="91" t="str">
        <f t="shared" si="543"/>
        <v/>
      </c>
      <c r="F8722" s="295"/>
      <c r="G8722" s="88" t="str">
        <f t="shared" si="541"/>
        <v/>
      </c>
      <c r="H8722" s="88" t="str">
        <f t="shared" si="542"/>
        <v/>
      </c>
    </row>
    <row r="8723" spans="2:8" ht="11.25" customHeight="1" x14ac:dyDescent="0.2">
      <c r="B8723" s="147"/>
      <c r="C8723" s="68"/>
      <c r="D8723" s="293" t="str">
        <f t="shared" si="540"/>
        <v/>
      </c>
      <c r="E8723" s="91" t="str">
        <f t="shared" si="543"/>
        <v/>
      </c>
      <c r="F8723" s="295"/>
      <c r="G8723" s="88" t="str">
        <f t="shared" si="541"/>
        <v/>
      </c>
      <c r="H8723" s="88" t="str">
        <f t="shared" si="542"/>
        <v/>
      </c>
    </row>
    <row r="8724" spans="2:8" ht="11.25" customHeight="1" x14ac:dyDescent="0.2">
      <c r="B8724" s="147"/>
      <c r="C8724" s="68"/>
      <c r="D8724" s="293" t="str">
        <f t="shared" si="540"/>
        <v/>
      </c>
      <c r="E8724" s="91" t="str">
        <f t="shared" si="543"/>
        <v/>
      </c>
      <c r="F8724" s="295"/>
      <c r="G8724" s="88" t="str">
        <f t="shared" si="541"/>
        <v/>
      </c>
      <c r="H8724" s="88" t="str">
        <f t="shared" si="542"/>
        <v/>
      </c>
    </row>
    <row r="8725" spans="2:8" ht="11.25" customHeight="1" x14ac:dyDescent="0.2">
      <c r="B8725" s="147"/>
      <c r="C8725" s="68"/>
      <c r="D8725" s="293" t="str">
        <f t="shared" si="540"/>
        <v/>
      </c>
      <c r="E8725" s="91" t="str">
        <f t="shared" si="543"/>
        <v/>
      </c>
      <c r="F8725" s="295"/>
      <c r="G8725" s="88" t="str">
        <f t="shared" si="541"/>
        <v/>
      </c>
      <c r="H8725" s="88" t="str">
        <f t="shared" si="542"/>
        <v/>
      </c>
    </row>
    <row r="8726" spans="2:8" ht="11.25" customHeight="1" x14ac:dyDescent="0.2">
      <c r="B8726" s="147"/>
      <c r="C8726" s="68"/>
      <c r="D8726" s="293" t="str">
        <f t="shared" si="540"/>
        <v/>
      </c>
      <c r="E8726" s="91" t="str">
        <f t="shared" si="543"/>
        <v/>
      </c>
      <c r="F8726" s="295"/>
      <c r="G8726" s="88" t="str">
        <f t="shared" si="541"/>
        <v/>
      </c>
      <c r="H8726" s="88" t="str">
        <f t="shared" si="542"/>
        <v/>
      </c>
    </row>
    <row r="8727" spans="2:8" ht="11.25" customHeight="1" x14ac:dyDescent="0.2">
      <c r="B8727" s="147"/>
      <c r="C8727" s="68"/>
      <c r="D8727" s="293" t="str">
        <f t="shared" si="540"/>
        <v/>
      </c>
      <c r="E8727" s="91" t="str">
        <f t="shared" si="543"/>
        <v/>
      </c>
      <c r="F8727" s="295"/>
      <c r="G8727" s="88" t="str">
        <f t="shared" si="541"/>
        <v/>
      </c>
      <c r="H8727" s="88" t="str">
        <f t="shared" si="542"/>
        <v/>
      </c>
    </row>
    <row r="8728" spans="2:8" ht="11.25" customHeight="1" x14ac:dyDescent="0.2">
      <c r="B8728" s="147"/>
      <c r="C8728" s="68"/>
      <c r="D8728" s="293" t="str">
        <f t="shared" ref="D8728:D8791" si="544">IF($B8728="","","SP_LASTSALEPRICE")</f>
        <v/>
      </c>
      <c r="E8728" s="91" t="str">
        <f t="shared" si="543"/>
        <v/>
      </c>
      <c r="F8728" s="295"/>
      <c r="G8728" s="88" t="str">
        <f t="shared" ref="G8728:G8791" si="545">IF(OR($C8728="",$C8729=""),"",IFERROR((C8728/C8729-1)*100,0))</f>
        <v/>
      </c>
      <c r="H8728" s="88" t="str">
        <f t="shared" ref="H8728:H8791" si="546">IF(OR($F8728="",$F8729=""),"",IFERROR((F8728/F8729-1)*100,0))</f>
        <v/>
      </c>
    </row>
    <row r="8729" spans="2:8" ht="11.25" customHeight="1" x14ac:dyDescent="0.2">
      <c r="B8729" s="147"/>
      <c r="C8729" s="68"/>
      <c r="D8729" s="293" t="str">
        <f t="shared" si="544"/>
        <v/>
      </c>
      <c r="E8729" s="91" t="str">
        <f t="shared" ref="E8729:E8792" si="547">IF($B8729="","",IF(WEEKDAY($B8729,11)=6,$B8729-1,IF(WEEKDAY($B8729,11)=7,$B8729-2,$B8729)))</f>
        <v/>
      </c>
      <c r="F8729" s="295"/>
      <c r="G8729" s="88" t="str">
        <f t="shared" si="545"/>
        <v/>
      </c>
      <c r="H8729" s="88" t="str">
        <f t="shared" si="546"/>
        <v/>
      </c>
    </row>
    <row r="8730" spans="2:8" ht="11.25" customHeight="1" x14ac:dyDescent="0.2">
      <c r="B8730" s="147"/>
      <c r="C8730" s="68"/>
      <c r="D8730" s="293" t="str">
        <f t="shared" si="544"/>
        <v/>
      </c>
      <c r="E8730" s="91" t="str">
        <f t="shared" si="547"/>
        <v/>
      </c>
      <c r="F8730" s="295"/>
      <c r="G8730" s="88" t="str">
        <f t="shared" si="545"/>
        <v/>
      </c>
      <c r="H8730" s="88" t="str">
        <f t="shared" si="546"/>
        <v/>
      </c>
    </row>
    <row r="8731" spans="2:8" ht="11.25" customHeight="1" x14ac:dyDescent="0.2">
      <c r="B8731" s="147"/>
      <c r="C8731" s="68"/>
      <c r="D8731" s="293" t="str">
        <f t="shared" si="544"/>
        <v/>
      </c>
      <c r="E8731" s="91" t="str">
        <f t="shared" si="547"/>
        <v/>
      </c>
      <c r="F8731" s="295"/>
      <c r="G8731" s="88" t="str">
        <f t="shared" si="545"/>
        <v/>
      </c>
      <c r="H8731" s="88" t="str">
        <f t="shared" si="546"/>
        <v/>
      </c>
    </row>
    <row r="8732" spans="2:8" ht="11.25" customHeight="1" x14ac:dyDescent="0.2">
      <c r="B8732" s="147"/>
      <c r="C8732" s="68"/>
      <c r="D8732" s="293" t="str">
        <f t="shared" si="544"/>
        <v/>
      </c>
      <c r="E8732" s="91" t="str">
        <f t="shared" si="547"/>
        <v/>
      </c>
      <c r="F8732" s="295"/>
      <c r="G8732" s="88" t="str">
        <f t="shared" si="545"/>
        <v/>
      </c>
      <c r="H8732" s="88" t="str">
        <f t="shared" si="546"/>
        <v/>
      </c>
    </row>
    <row r="8733" spans="2:8" ht="11.25" customHeight="1" x14ac:dyDescent="0.2">
      <c r="B8733" s="147"/>
      <c r="C8733" s="68"/>
      <c r="D8733" s="293" t="str">
        <f t="shared" si="544"/>
        <v/>
      </c>
      <c r="E8733" s="91" t="str">
        <f t="shared" si="547"/>
        <v/>
      </c>
      <c r="F8733" s="295"/>
      <c r="G8733" s="88" t="str">
        <f t="shared" si="545"/>
        <v/>
      </c>
      <c r="H8733" s="88" t="str">
        <f t="shared" si="546"/>
        <v/>
      </c>
    </row>
    <row r="8734" spans="2:8" ht="11.25" customHeight="1" x14ac:dyDescent="0.2">
      <c r="B8734" s="147"/>
      <c r="C8734" s="68"/>
      <c r="D8734" s="293" t="str">
        <f t="shared" si="544"/>
        <v/>
      </c>
      <c r="E8734" s="91" t="str">
        <f t="shared" si="547"/>
        <v/>
      </c>
      <c r="F8734" s="295"/>
      <c r="G8734" s="88" t="str">
        <f t="shared" si="545"/>
        <v/>
      </c>
      <c r="H8734" s="88" t="str">
        <f t="shared" si="546"/>
        <v/>
      </c>
    </row>
    <row r="8735" spans="2:8" ht="11.25" customHeight="1" x14ac:dyDescent="0.2">
      <c r="B8735" s="147"/>
      <c r="C8735" s="68"/>
      <c r="D8735" s="293" t="str">
        <f t="shared" si="544"/>
        <v/>
      </c>
      <c r="E8735" s="91" t="str">
        <f t="shared" si="547"/>
        <v/>
      </c>
      <c r="F8735" s="295"/>
      <c r="G8735" s="88" t="str">
        <f t="shared" si="545"/>
        <v/>
      </c>
      <c r="H8735" s="88" t="str">
        <f t="shared" si="546"/>
        <v/>
      </c>
    </row>
    <row r="8736" spans="2:8" ht="11.25" customHeight="1" x14ac:dyDescent="0.2">
      <c r="B8736" s="147"/>
      <c r="C8736" s="68"/>
      <c r="D8736" s="293" t="str">
        <f t="shared" si="544"/>
        <v/>
      </c>
      <c r="E8736" s="91" t="str">
        <f t="shared" si="547"/>
        <v/>
      </c>
      <c r="F8736" s="295"/>
      <c r="G8736" s="88" t="str">
        <f t="shared" si="545"/>
        <v/>
      </c>
      <c r="H8736" s="88" t="str">
        <f t="shared" si="546"/>
        <v/>
      </c>
    </row>
    <row r="8737" spans="2:8" ht="11.25" customHeight="1" x14ac:dyDescent="0.2">
      <c r="B8737" s="147"/>
      <c r="C8737" s="68"/>
      <c r="D8737" s="293" t="str">
        <f t="shared" si="544"/>
        <v/>
      </c>
      <c r="E8737" s="91" t="str">
        <f t="shared" si="547"/>
        <v/>
      </c>
      <c r="F8737" s="295"/>
      <c r="G8737" s="88" t="str">
        <f t="shared" si="545"/>
        <v/>
      </c>
      <c r="H8737" s="88" t="str">
        <f t="shared" si="546"/>
        <v/>
      </c>
    </row>
    <row r="8738" spans="2:8" ht="11.25" customHeight="1" x14ac:dyDescent="0.2">
      <c r="B8738" s="147"/>
      <c r="C8738" s="68"/>
      <c r="D8738" s="293" t="str">
        <f t="shared" si="544"/>
        <v/>
      </c>
      <c r="E8738" s="91" t="str">
        <f t="shared" si="547"/>
        <v/>
      </c>
      <c r="F8738" s="295"/>
      <c r="G8738" s="88" t="str">
        <f t="shared" si="545"/>
        <v/>
      </c>
      <c r="H8738" s="88" t="str">
        <f t="shared" si="546"/>
        <v/>
      </c>
    </row>
    <row r="8739" spans="2:8" ht="11.25" customHeight="1" x14ac:dyDescent="0.2">
      <c r="B8739" s="147"/>
      <c r="C8739" s="68"/>
      <c r="D8739" s="293" t="str">
        <f t="shared" si="544"/>
        <v/>
      </c>
      <c r="E8739" s="91" t="str">
        <f t="shared" si="547"/>
        <v/>
      </c>
      <c r="F8739" s="295"/>
      <c r="G8739" s="88" t="str">
        <f t="shared" si="545"/>
        <v/>
      </c>
      <c r="H8739" s="88" t="str">
        <f t="shared" si="546"/>
        <v/>
      </c>
    </row>
    <row r="8740" spans="2:8" ht="11.25" customHeight="1" x14ac:dyDescent="0.2">
      <c r="B8740" s="147"/>
      <c r="C8740" s="68"/>
      <c r="D8740" s="293" t="str">
        <f t="shared" si="544"/>
        <v/>
      </c>
      <c r="E8740" s="91" t="str">
        <f t="shared" si="547"/>
        <v/>
      </c>
      <c r="F8740" s="295"/>
      <c r="G8740" s="88" t="str">
        <f t="shared" si="545"/>
        <v/>
      </c>
      <c r="H8740" s="88" t="str">
        <f t="shared" si="546"/>
        <v/>
      </c>
    </row>
    <row r="8741" spans="2:8" ht="11.25" customHeight="1" x14ac:dyDescent="0.2">
      <c r="B8741" s="147"/>
      <c r="C8741" s="68"/>
      <c r="D8741" s="293" t="str">
        <f t="shared" si="544"/>
        <v/>
      </c>
      <c r="E8741" s="91" t="str">
        <f t="shared" si="547"/>
        <v/>
      </c>
      <c r="F8741" s="295"/>
      <c r="G8741" s="88" t="str">
        <f t="shared" si="545"/>
        <v/>
      </c>
      <c r="H8741" s="88" t="str">
        <f t="shared" si="546"/>
        <v/>
      </c>
    </row>
    <row r="8742" spans="2:8" ht="11.25" customHeight="1" x14ac:dyDescent="0.2">
      <c r="B8742" s="147"/>
      <c r="C8742" s="68"/>
      <c r="D8742" s="293" t="str">
        <f t="shared" si="544"/>
        <v/>
      </c>
      <c r="E8742" s="91" t="str">
        <f t="shared" si="547"/>
        <v/>
      </c>
      <c r="F8742" s="295"/>
      <c r="G8742" s="88" t="str">
        <f t="shared" si="545"/>
        <v/>
      </c>
      <c r="H8742" s="88" t="str">
        <f t="shared" si="546"/>
        <v/>
      </c>
    </row>
    <row r="8743" spans="2:8" ht="11.25" customHeight="1" x14ac:dyDescent="0.2">
      <c r="B8743" s="147"/>
      <c r="C8743" s="68"/>
      <c r="D8743" s="293" t="str">
        <f t="shared" si="544"/>
        <v/>
      </c>
      <c r="E8743" s="91" t="str">
        <f t="shared" si="547"/>
        <v/>
      </c>
      <c r="F8743" s="295"/>
      <c r="G8743" s="88" t="str">
        <f t="shared" si="545"/>
        <v/>
      </c>
      <c r="H8743" s="88" t="str">
        <f t="shared" si="546"/>
        <v/>
      </c>
    </row>
    <row r="8744" spans="2:8" ht="11.25" customHeight="1" x14ac:dyDescent="0.2">
      <c r="B8744" s="147"/>
      <c r="C8744" s="68"/>
      <c r="D8744" s="293" t="str">
        <f t="shared" si="544"/>
        <v/>
      </c>
      <c r="E8744" s="91" t="str">
        <f t="shared" si="547"/>
        <v/>
      </c>
      <c r="F8744" s="295"/>
      <c r="G8744" s="88" t="str">
        <f t="shared" si="545"/>
        <v/>
      </c>
      <c r="H8744" s="88" t="str">
        <f t="shared" si="546"/>
        <v/>
      </c>
    </row>
    <row r="8745" spans="2:8" ht="11.25" customHeight="1" x14ac:dyDescent="0.2">
      <c r="B8745" s="147"/>
      <c r="C8745" s="68"/>
      <c r="D8745" s="293" t="str">
        <f t="shared" si="544"/>
        <v/>
      </c>
      <c r="E8745" s="91" t="str">
        <f t="shared" si="547"/>
        <v/>
      </c>
      <c r="F8745" s="295"/>
      <c r="G8745" s="88" t="str">
        <f t="shared" si="545"/>
        <v/>
      </c>
      <c r="H8745" s="88" t="str">
        <f t="shared" si="546"/>
        <v/>
      </c>
    </row>
    <row r="8746" spans="2:8" ht="11.25" customHeight="1" x14ac:dyDescent="0.2">
      <c r="B8746" s="147"/>
      <c r="C8746" s="68"/>
      <c r="D8746" s="293" t="str">
        <f t="shared" si="544"/>
        <v/>
      </c>
      <c r="E8746" s="91" t="str">
        <f t="shared" si="547"/>
        <v/>
      </c>
      <c r="F8746" s="295"/>
      <c r="G8746" s="88" t="str">
        <f t="shared" si="545"/>
        <v/>
      </c>
      <c r="H8746" s="88" t="str">
        <f t="shared" si="546"/>
        <v/>
      </c>
    </row>
    <row r="8747" spans="2:8" ht="11.25" customHeight="1" x14ac:dyDescent="0.2">
      <c r="B8747" s="147"/>
      <c r="C8747" s="68"/>
      <c r="D8747" s="293" t="str">
        <f t="shared" si="544"/>
        <v/>
      </c>
      <c r="E8747" s="91" t="str">
        <f t="shared" si="547"/>
        <v/>
      </c>
      <c r="F8747" s="295"/>
      <c r="G8747" s="88" t="str">
        <f t="shared" si="545"/>
        <v/>
      </c>
      <c r="H8747" s="88" t="str">
        <f t="shared" si="546"/>
        <v/>
      </c>
    </row>
    <row r="8748" spans="2:8" ht="11.25" customHeight="1" x14ac:dyDescent="0.2">
      <c r="B8748" s="147"/>
      <c r="C8748" s="68"/>
      <c r="D8748" s="293" t="str">
        <f t="shared" si="544"/>
        <v/>
      </c>
      <c r="E8748" s="91" t="str">
        <f t="shared" si="547"/>
        <v/>
      </c>
      <c r="F8748" s="295"/>
      <c r="G8748" s="88" t="str">
        <f t="shared" si="545"/>
        <v/>
      </c>
      <c r="H8748" s="88" t="str">
        <f t="shared" si="546"/>
        <v/>
      </c>
    </row>
    <row r="8749" spans="2:8" ht="11.25" customHeight="1" x14ac:dyDescent="0.2">
      <c r="B8749" s="147"/>
      <c r="C8749" s="68"/>
      <c r="D8749" s="293" t="str">
        <f t="shared" si="544"/>
        <v/>
      </c>
      <c r="E8749" s="91" t="str">
        <f t="shared" si="547"/>
        <v/>
      </c>
      <c r="F8749" s="295"/>
      <c r="G8749" s="88" t="str">
        <f t="shared" si="545"/>
        <v/>
      </c>
      <c r="H8749" s="88" t="str">
        <f t="shared" si="546"/>
        <v/>
      </c>
    </row>
    <row r="8750" spans="2:8" ht="11.25" customHeight="1" x14ac:dyDescent="0.2">
      <c r="B8750" s="147"/>
      <c r="C8750" s="68"/>
      <c r="D8750" s="293" t="str">
        <f t="shared" si="544"/>
        <v/>
      </c>
      <c r="E8750" s="91" t="str">
        <f t="shared" si="547"/>
        <v/>
      </c>
      <c r="F8750" s="295"/>
      <c r="G8750" s="88" t="str">
        <f t="shared" si="545"/>
        <v/>
      </c>
      <c r="H8750" s="88" t="str">
        <f t="shared" si="546"/>
        <v/>
      </c>
    </row>
    <row r="8751" spans="2:8" ht="11.25" customHeight="1" x14ac:dyDescent="0.2">
      <c r="B8751" s="147"/>
      <c r="C8751" s="68"/>
      <c r="D8751" s="293" t="str">
        <f t="shared" si="544"/>
        <v/>
      </c>
      <c r="E8751" s="91" t="str">
        <f t="shared" si="547"/>
        <v/>
      </c>
      <c r="F8751" s="295"/>
      <c r="G8751" s="88" t="str">
        <f t="shared" si="545"/>
        <v/>
      </c>
      <c r="H8751" s="88" t="str">
        <f t="shared" si="546"/>
        <v/>
      </c>
    </row>
    <row r="8752" spans="2:8" ht="11.25" customHeight="1" x14ac:dyDescent="0.2">
      <c r="B8752" s="147"/>
      <c r="C8752" s="68"/>
      <c r="D8752" s="293" t="str">
        <f t="shared" si="544"/>
        <v/>
      </c>
      <c r="E8752" s="91" t="str">
        <f t="shared" si="547"/>
        <v/>
      </c>
      <c r="F8752" s="295"/>
      <c r="G8752" s="88" t="str">
        <f t="shared" si="545"/>
        <v/>
      </c>
      <c r="H8752" s="88" t="str">
        <f t="shared" si="546"/>
        <v/>
      </c>
    </row>
    <row r="8753" spans="2:8" ht="11.25" customHeight="1" x14ac:dyDescent="0.2">
      <c r="B8753" s="147"/>
      <c r="C8753" s="68"/>
      <c r="D8753" s="293" t="str">
        <f t="shared" si="544"/>
        <v/>
      </c>
      <c r="E8753" s="91" t="str">
        <f t="shared" si="547"/>
        <v/>
      </c>
      <c r="F8753" s="295"/>
      <c r="G8753" s="88" t="str">
        <f t="shared" si="545"/>
        <v/>
      </c>
      <c r="H8753" s="88" t="str">
        <f t="shared" si="546"/>
        <v/>
      </c>
    </row>
    <row r="8754" spans="2:8" ht="11.25" customHeight="1" x14ac:dyDescent="0.2">
      <c r="B8754" s="147"/>
      <c r="C8754" s="68"/>
      <c r="D8754" s="293" t="str">
        <f t="shared" si="544"/>
        <v/>
      </c>
      <c r="E8754" s="91" t="str">
        <f t="shared" si="547"/>
        <v/>
      </c>
      <c r="F8754" s="295"/>
      <c r="G8754" s="88" t="str">
        <f t="shared" si="545"/>
        <v/>
      </c>
      <c r="H8754" s="88" t="str">
        <f t="shared" si="546"/>
        <v/>
      </c>
    </row>
    <row r="8755" spans="2:8" ht="11.25" customHeight="1" x14ac:dyDescent="0.2">
      <c r="B8755" s="147"/>
      <c r="C8755" s="68"/>
      <c r="D8755" s="293" t="str">
        <f t="shared" si="544"/>
        <v/>
      </c>
      <c r="E8755" s="91" t="str">
        <f t="shared" si="547"/>
        <v/>
      </c>
      <c r="F8755" s="295"/>
      <c r="G8755" s="88" t="str">
        <f t="shared" si="545"/>
        <v/>
      </c>
      <c r="H8755" s="88" t="str">
        <f t="shared" si="546"/>
        <v/>
      </c>
    </row>
    <row r="8756" spans="2:8" ht="11.25" customHeight="1" x14ac:dyDescent="0.2">
      <c r="B8756" s="147"/>
      <c r="C8756" s="68"/>
      <c r="D8756" s="293" t="str">
        <f t="shared" si="544"/>
        <v/>
      </c>
      <c r="E8756" s="91" t="str">
        <f t="shared" si="547"/>
        <v/>
      </c>
      <c r="F8756" s="295"/>
      <c r="G8756" s="88" t="str">
        <f t="shared" si="545"/>
        <v/>
      </c>
      <c r="H8756" s="88" t="str">
        <f t="shared" si="546"/>
        <v/>
      </c>
    </row>
    <row r="8757" spans="2:8" ht="11.25" customHeight="1" x14ac:dyDescent="0.2">
      <c r="B8757" s="147"/>
      <c r="C8757" s="68"/>
      <c r="D8757" s="293" t="str">
        <f t="shared" si="544"/>
        <v/>
      </c>
      <c r="E8757" s="91" t="str">
        <f t="shared" si="547"/>
        <v/>
      </c>
      <c r="F8757" s="295"/>
      <c r="G8757" s="88" t="str">
        <f t="shared" si="545"/>
        <v/>
      </c>
      <c r="H8757" s="88" t="str">
        <f t="shared" si="546"/>
        <v/>
      </c>
    </row>
    <row r="8758" spans="2:8" ht="11.25" customHeight="1" x14ac:dyDescent="0.2">
      <c r="B8758" s="147"/>
      <c r="C8758" s="68"/>
      <c r="D8758" s="293" t="str">
        <f t="shared" si="544"/>
        <v/>
      </c>
      <c r="E8758" s="91" t="str">
        <f t="shared" si="547"/>
        <v/>
      </c>
      <c r="F8758" s="295"/>
      <c r="G8758" s="88" t="str">
        <f t="shared" si="545"/>
        <v/>
      </c>
      <c r="H8758" s="88" t="str">
        <f t="shared" si="546"/>
        <v/>
      </c>
    </row>
    <row r="8759" spans="2:8" ht="11.25" customHeight="1" x14ac:dyDescent="0.2">
      <c r="B8759" s="147"/>
      <c r="C8759" s="68"/>
      <c r="D8759" s="293" t="str">
        <f t="shared" si="544"/>
        <v/>
      </c>
      <c r="E8759" s="91" t="str">
        <f t="shared" si="547"/>
        <v/>
      </c>
      <c r="F8759" s="295"/>
      <c r="G8759" s="88" t="str">
        <f t="shared" si="545"/>
        <v/>
      </c>
      <c r="H8759" s="88" t="str">
        <f t="shared" si="546"/>
        <v/>
      </c>
    </row>
    <row r="8760" spans="2:8" ht="11.25" customHeight="1" x14ac:dyDescent="0.2">
      <c r="B8760" s="147"/>
      <c r="C8760" s="68"/>
      <c r="D8760" s="293" t="str">
        <f t="shared" si="544"/>
        <v/>
      </c>
      <c r="E8760" s="91" t="str">
        <f t="shared" si="547"/>
        <v/>
      </c>
      <c r="F8760" s="295"/>
      <c r="G8760" s="88" t="str">
        <f t="shared" si="545"/>
        <v/>
      </c>
      <c r="H8760" s="88" t="str">
        <f t="shared" si="546"/>
        <v/>
      </c>
    </row>
    <row r="8761" spans="2:8" ht="11.25" customHeight="1" x14ac:dyDescent="0.2">
      <c r="B8761" s="147"/>
      <c r="C8761" s="68"/>
      <c r="D8761" s="293" t="str">
        <f t="shared" si="544"/>
        <v/>
      </c>
      <c r="E8761" s="91" t="str">
        <f t="shared" si="547"/>
        <v/>
      </c>
      <c r="F8761" s="295"/>
      <c r="G8761" s="88" t="str">
        <f t="shared" si="545"/>
        <v/>
      </c>
      <c r="H8761" s="88" t="str">
        <f t="shared" si="546"/>
        <v/>
      </c>
    </row>
    <row r="8762" spans="2:8" ht="11.25" customHeight="1" x14ac:dyDescent="0.2">
      <c r="B8762" s="147"/>
      <c r="C8762" s="68"/>
      <c r="D8762" s="293" t="str">
        <f t="shared" si="544"/>
        <v/>
      </c>
      <c r="E8762" s="91" t="str">
        <f t="shared" si="547"/>
        <v/>
      </c>
      <c r="F8762" s="295"/>
      <c r="G8762" s="88" t="str">
        <f t="shared" si="545"/>
        <v/>
      </c>
      <c r="H8762" s="88" t="str">
        <f t="shared" si="546"/>
        <v/>
      </c>
    </row>
    <row r="8763" spans="2:8" ht="11.25" customHeight="1" x14ac:dyDescent="0.2">
      <c r="B8763" s="147"/>
      <c r="C8763" s="68"/>
      <c r="D8763" s="293" t="str">
        <f t="shared" si="544"/>
        <v/>
      </c>
      <c r="E8763" s="91" t="str">
        <f t="shared" si="547"/>
        <v/>
      </c>
      <c r="F8763" s="295"/>
      <c r="G8763" s="88" t="str">
        <f t="shared" si="545"/>
        <v/>
      </c>
      <c r="H8763" s="88" t="str">
        <f t="shared" si="546"/>
        <v/>
      </c>
    </row>
    <row r="8764" spans="2:8" ht="11.25" customHeight="1" x14ac:dyDescent="0.2">
      <c r="B8764" s="147"/>
      <c r="C8764" s="68"/>
      <c r="D8764" s="293" t="str">
        <f t="shared" si="544"/>
        <v/>
      </c>
      <c r="E8764" s="91" t="str">
        <f t="shared" si="547"/>
        <v/>
      </c>
      <c r="F8764" s="295"/>
      <c r="G8764" s="88" t="str">
        <f t="shared" si="545"/>
        <v/>
      </c>
      <c r="H8764" s="88" t="str">
        <f t="shared" si="546"/>
        <v/>
      </c>
    </row>
    <row r="8765" spans="2:8" ht="11.25" customHeight="1" x14ac:dyDescent="0.2">
      <c r="B8765" s="147"/>
      <c r="C8765" s="68"/>
      <c r="D8765" s="293" t="str">
        <f t="shared" si="544"/>
        <v/>
      </c>
      <c r="E8765" s="91" t="str">
        <f t="shared" si="547"/>
        <v/>
      </c>
      <c r="F8765" s="295"/>
      <c r="G8765" s="88" t="str">
        <f t="shared" si="545"/>
        <v/>
      </c>
      <c r="H8765" s="88" t="str">
        <f t="shared" si="546"/>
        <v/>
      </c>
    </row>
    <row r="8766" spans="2:8" ht="11.25" customHeight="1" x14ac:dyDescent="0.2">
      <c r="B8766" s="147"/>
      <c r="C8766" s="68"/>
      <c r="D8766" s="293" t="str">
        <f t="shared" si="544"/>
        <v/>
      </c>
      <c r="E8766" s="91" t="str">
        <f t="shared" si="547"/>
        <v/>
      </c>
      <c r="F8766" s="295"/>
      <c r="G8766" s="88" t="str">
        <f t="shared" si="545"/>
        <v/>
      </c>
      <c r="H8766" s="88" t="str">
        <f t="shared" si="546"/>
        <v/>
      </c>
    </row>
    <row r="8767" spans="2:8" ht="11.25" customHeight="1" x14ac:dyDescent="0.2">
      <c r="B8767" s="147"/>
      <c r="C8767" s="68"/>
      <c r="D8767" s="293" t="str">
        <f t="shared" si="544"/>
        <v/>
      </c>
      <c r="E8767" s="91" t="str">
        <f t="shared" si="547"/>
        <v/>
      </c>
      <c r="F8767" s="295"/>
      <c r="G8767" s="88" t="str">
        <f t="shared" si="545"/>
        <v/>
      </c>
      <c r="H8767" s="88" t="str">
        <f t="shared" si="546"/>
        <v/>
      </c>
    </row>
    <row r="8768" spans="2:8" ht="11.25" customHeight="1" x14ac:dyDescent="0.2">
      <c r="B8768" s="147"/>
      <c r="C8768" s="68"/>
      <c r="D8768" s="293" t="str">
        <f t="shared" si="544"/>
        <v/>
      </c>
      <c r="E8768" s="91" t="str">
        <f t="shared" si="547"/>
        <v/>
      </c>
      <c r="F8768" s="295"/>
      <c r="G8768" s="88" t="str">
        <f t="shared" si="545"/>
        <v/>
      </c>
      <c r="H8768" s="88" t="str">
        <f t="shared" si="546"/>
        <v/>
      </c>
    </row>
    <row r="8769" spans="2:8" ht="11.25" customHeight="1" x14ac:dyDescent="0.2">
      <c r="B8769" s="147"/>
      <c r="C8769" s="68"/>
      <c r="D8769" s="293" t="str">
        <f t="shared" si="544"/>
        <v/>
      </c>
      <c r="E8769" s="91" t="str">
        <f t="shared" si="547"/>
        <v/>
      </c>
      <c r="F8769" s="295"/>
      <c r="G8769" s="88" t="str">
        <f t="shared" si="545"/>
        <v/>
      </c>
      <c r="H8769" s="88" t="str">
        <f t="shared" si="546"/>
        <v/>
      </c>
    </row>
    <row r="8770" spans="2:8" ht="11.25" customHeight="1" x14ac:dyDescent="0.2">
      <c r="B8770" s="147"/>
      <c r="C8770" s="68"/>
      <c r="D8770" s="293" t="str">
        <f t="shared" si="544"/>
        <v/>
      </c>
      <c r="E8770" s="91" t="str">
        <f t="shared" si="547"/>
        <v/>
      </c>
      <c r="F8770" s="295"/>
      <c r="G8770" s="88" t="str">
        <f t="shared" si="545"/>
        <v/>
      </c>
      <c r="H8770" s="88" t="str">
        <f t="shared" si="546"/>
        <v/>
      </c>
    </row>
    <row r="8771" spans="2:8" ht="11.25" customHeight="1" x14ac:dyDescent="0.2">
      <c r="B8771" s="147"/>
      <c r="C8771" s="68"/>
      <c r="D8771" s="293" t="str">
        <f t="shared" si="544"/>
        <v/>
      </c>
      <c r="E8771" s="91" t="str">
        <f t="shared" si="547"/>
        <v/>
      </c>
      <c r="F8771" s="295"/>
      <c r="G8771" s="88" t="str">
        <f t="shared" si="545"/>
        <v/>
      </c>
      <c r="H8771" s="88" t="str">
        <f t="shared" si="546"/>
        <v/>
      </c>
    </row>
    <row r="8772" spans="2:8" ht="11.25" customHeight="1" x14ac:dyDescent="0.2">
      <c r="B8772" s="147"/>
      <c r="C8772" s="68"/>
      <c r="D8772" s="293" t="str">
        <f t="shared" si="544"/>
        <v/>
      </c>
      <c r="E8772" s="91" t="str">
        <f t="shared" si="547"/>
        <v/>
      </c>
      <c r="F8772" s="295"/>
      <c r="G8772" s="88" t="str">
        <f t="shared" si="545"/>
        <v/>
      </c>
      <c r="H8772" s="88" t="str">
        <f t="shared" si="546"/>
        <v/>
      </c>
    </row>
    <row r="8773" spans="2:8" ht="11.25" customHeight="1" x14ac:dyDescent="0.2">
      <c r="B8773" s="147"/>
      <c r="C8773" s="68"/>
      <c r="D8773" s="293" t="str">
        <f t="shared" si="544"/>
        <v/>
      </c>
      <c r="E8773" s="91" t="str">
        <f t="shared" si="547"/>
        <v/>
      </c>
      <c r="F8773" s="295"/>
      <c r="G8773" s="88" t="str">
        <f t="shared" si="545"/>
        <v/>
      </c>
      <c r="H8773" s="88" t="str">
        <f t="shared" si="546"/>
        <v/>
      </c>
    </row>
    <row r="8774" spans="2:8" ht="11.25" customHeight="1" x14ac:dyDescent="0.2">
      <c r="B8774" s="147"/>
      <c r="C8774" s="68"/>
      <c r="D8774" s="293" t="str">
        <f t="shared" si="544"/>
        <v/>
      </c>
      <c r="E8774" s="91" t="str">
        <f t="shared" si="547"/>
        <v/>
      </c>
      <c r="F8774" s="295"/>
      <c r="G8774" s="88" t="str">
        <f t="shared" si="545"/>
        <v/>
      </c>
      <c r="H8774" s="88" t="str">
        <f t="shared" si="546"/>
        <v/>
      </c>
    </row>
    <row r="8775" spans="2:8" ht="11.25" customHeight="1" x14ac:dyDescent="0.2">
      <c r="B8775" s="147"/>
      <c r="C8775" s="68"/>
      <c r="D8775" s="293" t="str">
        <f t="shared" si="544"/>
        <v/>
      </c>
      <c r="E8775" s="91" t="str">
        <f t="shared" si="547"/>
        <v/>
      </c>
      <c r="F8775" s="295"/>
      <c r="G8775" s="88" t="str">
        <f t="shared" si="545"/>
        <v/>
      </c>
      <c r="H8775" s="88" t="str">
        <f t="shared" si="546"/>
        <v/>
      </c>
    </row>
    <row r="8776" spans="2:8" ht="11.25" customHeight="1" x14ac:dyDescent="0.2">
      <c r="B8776" s="147"/>
      <c r="C8776" s="68"/>
      <c r="D8776" s="293" t="str">
        <f t="shared" si="544"/>
        <v/>
      </c>
      <c r="E8776" s="91" t="str">
        <f t="shared" si="547"/>
        <v/>
      </c>
      <c r="F8776" s="295"/>
      <c r="G8776" s="88" t="str">
        <f t="shared" si="545"/>
        <v/>
      </c>
      <c r="H8776" s="88" t="str">
        <f t="shared" si="546"/>
        <v/>
      </c>
    </row>
    <row r="8777" spans="2:8" ht="11.25" customHeight="1" x14ac:dyDescent="0.2">
      <c r="B8777" s="147"/>
      <c r="C8777" s="68"/>
      <c r="D8777" s="293" t="str">
        <f t="shared" si="544"/>
        <v/>
      </c>
      <c r="E8777" s="91" t="str">
        <f t="shared" si="547"/>
        <v/>
      </c>
      <c r="F8777" s="295"/>
      <c r="G8777" s="88" t="str">
        <f t="shared" si="545"/>
        <v/>
      </c>
      <c r="H8777" s="88" t="str">
        <f t="shared" si="546"/>
        <v/>
      </c>
    </row>
    <row r="8778" spans="2:8" ht="11.25" customHeight="1" x14ac:dyDescent="0.2">
      <c r="B8778" s="147"/>
      <c r="C8778" s="68"/>
      <c r="D8778" s="293" t="str">
        <f t="shared" si="544"/>
        <v/>
      </c>
      <c r="E8778" s="91" t="str">
        <f t="shared" si="547"/>
        <v/>
      </c>
      <c r="F8778" s="295"/>
      <c r="G8778" s="88" t="str">
        <f t="shared" si="545"/>
        <v/>
      </c>
      <c r="H8778" s="88" t="str">
        <f t="shared" si="546"/>
        <v/>
      </c>
    </row>
    <row r="8779" spans="2:8" ht="11.25" customHeight="1" x14ac:dyDescent="0.2">
      <c r="B8779" s="147"/>
      <c r="C8779" s="68"/>
      <c r="D8779" s="293" t="str">
        <f t="shared" si="544"/>
        <v/>
      </c>
      <c r="E8779" s="91" t="str">
        <f t="shared" si="547"/>
        <v/>
      </c>
      <c r="F8779" s="295"/>
      <c r="G8779" s="88" t="str">
        <f t="shared" si="545"/>
        <v/>
      </c>
      <c r="H8779" s="88" t="str">
        <f t="shared" si="546"/>
        <v/>
      </c>
    </row>
    <row r="8780" spans="2:8" ht="11.25" customHeight="1" x14ac:dyDescent="0.2">
      <c r="B8780" s="147"/>
      <c r="C8780" s="68"/>
      <c r="D8780" s="293" t="str">
        <f t="shared" si="544"/>
        <v/>
      </c>
      <c r="E8780" s="91" t="str">
        <f t="shared" si="547"/>
        <v/>
      </c>
      <c r="F8780" s="295"/>
      <c r="G8780" s="88" t="str">
        <f t="shared" si="545"/>
        <v/>
      </c>
      <c r="H8780" s="88" t="str">
        <f t="shared" si="546"/>
        <v/>
      </c>
    </row>
    <row r="8781" spans="2:8" ht="11.25" customHeight="1" x14ac:dyDescent="0.2">
      <c r="B8781" s="147"/>
      <c r="C8781" s="68"/>
      <c r="D8781" s="293" t="str">
        <f t="shared" si="544"/>
        <v/>
      </c>
      <c r="E8781" s="91" t="str">
        <f t="shared" si="547"/>
        <v/>
      </c>
      <c r="F8781" s="295"/>
      <c r="G8781" s="88" t="str">
        <f t="shared" si="545"/>
        <v/>
      </c>
      <c r="H8781" s="88" t="str">
        <f t="shared" si="546"/>
        <v/>
      </c>
    </row>
    <row r="8782" spans="2:8" ht="11.25" customHeight="1" x14ac:dyDescent="0.2">
      <c r="B8782" s="147"/>
      <c r="C8782" s="68"/>
      <c r="D8782" s="293" t="str">
        <f t="shared" si="544"/>
        <v/>
      </c>
      <c r="E8782" s="91" t="str">
        <f t="shared" si="547"/>
        <v/>
      </c>
      <c r="F8782" s="295"/>
      <c r="G8782" s="88" t="str">
        <f t="shared" si="545"/>
        <v/>
      </c>
      <c r="H8782" s="88" t="str">
        <f t="shared" si="546"/>
        <v/>
      </c>
    </row>
    <row r="8783" spans="2:8" ht="11.25" customHeight="1" x14ac:dyDescent="0.2">
      <c r="B8783" s="147"/>
      <c r="C8783" s="68"/>
      <c r="D8783" s="293" t="str">
        <f t="shared" si="544"/>
        <v/>
      </c>
      <c r="E8783" s="91" t="str">
        <f t="shared" si="547"/>
        <v/>
      </c>
      <c r="F8783" s="295"/>
      <c r="G8783" s="88" t="str">
        <f t="shared" si="545"/>
        <v/>
      </c>
      <c r="H8783" s="88" t="str">
        <f t="shared" si="546"/>
        <v/>
      </c>
    </row>
    <row r="8784" spans="2:8" ht="11.25" customHeight="1" x14ac:dyDescent="0.2">
      <c r="B8784" s="147"/>
      <c r="C8784" s="68"/>
      <c r="D8784" s="293" t="str">
        <f t="shared" si="544"/>
        <v/>
      </c>
      <c r="E8784" s="91" t="str">
        <f t="shared" si="547"/>
        <v/>
      </c>
      <c r="F8784" s="295"/>
      <c r="G8784" s="88" t="str">
        <f t="shared" si="545"/>
        <v/>
      </c>
      <c r="H8784" s="88" t="str">
        <f t="shared" si="546"/>
        <v/>
      </c>
    </row>
    <row r="8785" spans="2:8" ht="11.25" customHeight="1" x14ac:dyDescent="0.2">
      <c r="B8785" s="147"/>
      <c r="C8785" s="68"/>
      <c r="D8785" s="293" t="str">
        <f t="shared" si="544"/>
        <v/>
      </c>
      <c r="E8785" s="91" t="str">
        <f t="shared" si="547"/>
        <v/>
      </c>
      <c r="F8785" s="295"/>
      <c r="G8785" s="88" t="str">
        <f t="shared" si="545"/>
        <v/>
      </c>
      <c r="H8785" s="88" t="str">
        <f t="shared" si="546"/>
        <v/>
      </c>
    </row>
    <row r="8786" spans="2:8" ht="11.25" customHeight="1" x14ac:dyDescent="0.2">
      <c r="B8786" s="147"/>
      <c r="C8786" s="68"/>
      <c r="D8786" s="293" t="str">
        <f t="shared" si="544"/>
        <v/>
      </c>
      <c r="E8786" s="91" t="str">
        <f t="shared" si="547"/>
        <v/>
      </c>
      <c r="F8786" s="295"/>
      <c r="G8786" s="88" t="str">
        <f t="shared" si="545"/>
        <v/>
      </c>
      <c r="H8786" s="88" t="str">
        <f t="shared" si="546"/>
        <v/>
      </c>
    </row>
    <row r="8787" spans="2:8" ht="11.25" customHeight="1" x14ac:dyDescent="0.2">
      <c r="B8787" s="147"/>
      <c r="C8787" s="68"/>
      <c r="D8787" s="293" t="str">
        <f t="shared" si="544"/>
        <v/>
      </c>
      <c r="E8787" s="91" t="str">
        <f t="shared" si="547"/>
        <v/>
      </c>
      <c r="F8787" s="295"/>
      <c r="G8787" s="88" t="str">
        <f t="shared" si="545"/>
        <v/>
      </c>
      <c r="H8787" s="88" t="str">
        <f t="shared" si="546"/>
        <v/>
      </c>
    </row>
    <row r="8788" spans="2:8" ht="11.25" customHeight="1" x14ac:dyDescent="0.2">
      <c r="B8788" s="147"/>
      <c r="C8788" s="68"/>
      <c r="D8788" s="293" t="str">
        <f t="shared" si="544"/>
        <v/>
      </c>
      <c r="E8788" s="91" t="str">
        <f t="shared" si="547"/>
        <v/>
      </c>
      <c r="F8788" s="295"/>
      <c r="G8788" s="88" t="str">
        <f t="shared" si="545"/>
        <v/>
      </c>
      <c r="H8788" s="88" t="str">
        <f t="shared" si="546"/>
        <v/>
      </c>
    </row>
    <row r="8789" spans="2:8" ht="11.25" customHeight="1" x14ac:dyDescent="0.2">
      <c r="B8789" s="147"/>
      <c r="C8789" s="68"/>
      <c r="D8789" s="293" t="str">
        <f t="shared" si="544"/>
        <v/>
      </c>
      <c r="E8789" s="91" t="str">
        <f t="shared" si="547"/>
        <v/>
      </c>
      <c r="F8789" s="295"/>
      <c r="G8789" s="88" t="str">
        <f t="shared" si="545"/>
        <v/>
      </c>
      <c r="H8789" s="88" t="str">
        <f t="shared" si="546"/>
        <v/>
      </c>
    </row>
    <row r="8790" spans="2:8" ht="11.25" customHeight="1" x14ac:dyDescent="0.2">
      <c r="B8790" s="147"/>
      <c r="C8790" s="68"/>
      <c r="D8790" s="293" t="str">
        <f t="shared" si="544"/>
        <v/>
      </c>
      <c r="E8790" s="91" t="str">
        <f t="shared" si="547"/>
        <v/>
      </c>
      <c r="F8790" s="295"/>
      <c r="G8790" s="88" t="str">
        <f t="shared" si="545"/>
        <v/>
      </c>
      <c r="H8790" s="88" t="str">
        <f t="shared" si="546"/>
        <v/>
      </c>
    </row>
    <row r="8791" spans="2:8" ht="11.25" customHeight="1" x14ac:dyDescent="0.2">
      <c r="B8791" s="147"/>
      <c r="C8791" s="68"/>
      <c r="D8791" s="293" t="str">
        <f t="shared" si="544"/>
        <v/>
      </c>
      <c r="E8791" s="91" t="str">
        <f t="shared" si="547"/>
        <v/>
      </c>
      <c r="F8791" s="295"/>
      <c r="G8791" s="88" t="str">
        <f t="shared" si="545"/>
        <v/>
      </c>
      <c r="H8791" s="88" t="str">
        <f t="shared" si="546"/>
        <v/>
      </c>
    </row>
    <row r="8792" spans="2:8" ht="11.25" customHeight="1" x14ac:dyDescent="0.2">
      <c r="B8792" s="147"/>
      <c r="C8792" s="68"/>
      <c r="D8792" s="293" t="str">
        <f t="shared" ref="D8792:D8855" si="548">IF($B8792="","","SP_LASTSALEPRICE")</f>
        <v/>
      </c>
      <c r="E8792" s="91" t="str">
        <f t="shared" si="547"/>
        <v/>
      </c>
      <c r="F8792" s="295"/>
      <c r="G8792" s="88" t="str">
        <f t="shared" ref="G8792:G8855" si="549">IF(OR($C8792="",$C8793=""),"",IFERROR((C8792/C8793-1)*100,0))</f>
        <v/>
      </c>
      <c r="H8792" s="88" t="str">
        <f t="shared" ref="H8792:H8855" si="550">IF(OR($F8792="",$F8793=""),"",IFERROR((F8792/F8793-1)*100,0))</f>
        <v/>
      </c>
    </row>
    <row r="8793" spans="2:8" ht="11.25" customHeight="1" x14ac:dyDescent="0.2">
      <c r="B8793" s="147"/>
      <c r="C8793" s="68"/>
      <c r="D8793" s="293" t="str">
        <f t="shared" si="548"/>
        <v/>
      </c>
      <c r="E8793" s="91" t="str">
        <f t="shared" ref="E8793:E8856" si="551">IF($B8793="","",IF(WEEKDAY($B8793,11)=6,$B8793-1,IF(WEEKDAY($B8793,11)=7,$B8793-2,$B8793)))</f>
        <v/>
      </c>
      <c r="F8793" s="295"/>
      <c r="G8793" s="88" t="str">
        <f t="shared" si="549"/>
        <v/>
      </c>
      <c r="H8793" s="88" t="str">
        <f t="shared" si="550"/>
        <v/>
      </c>
    </row>
    <row r="8794" spans="2:8" ht="11.25" customHeight="1" x14ac:dyDescent="0.2">
      <c r="B8794" s="147"/>
      <c r="C8794" s="68"/>
      <c r="D8794" s="293" t="str">
        <f t="shared" si="548"/>
        <v/>
      </c>
      <c r="E8794" s="91" t="str">
        <f t="shared" si="551"/>
        <v/>
      </c>
      <c r="F8794" s="295"/>
      <c r="G8794" s="88" t="str">
        <f t="shared" si="549"/>
        <v/>
      </c>
      <c r="H8794" s="88" t="str">
        <f t="shared" si="550"/>
        <v/>
      </c>
    </row>
    <row r="8795" spans="2:8" ht="11.25" customHeight="1" x14ac:dyDescent="0.2">
      <c r="B8795" s="147"/>
      <c r="C8795" s="68"/>
      <c r="D8795" s="293" t="str">
        <f t="shared" si="548"/>
        <v/>
      </c>
      <c r="E8795" s="91" t="str">
        <f t="shared" si="551"/>
        <v/>
      </c>
      <c r="F8795" s="295"/>
      <c r="G8795" s="88" t="str">
        <f t="shared" si="549"/>
        <v/>
      </c>
      <c r="H8795" s="88" t="str">
        <f t="shared" si="550"/>
        <v/>
      </c>
    </row>
    <row r="8796" spans="2:8" ht="11.25" customHeight="1" x14ac:dyDescent="0.2">
      <c r="B8796" s="147"/>
      <c r="C8796" s="68"/>
      <c r="D8796" s="293" t="str">
        <f t="shared" si="548"/>
        <v/>
      </c>
      <c r="E8796" s="91" t="str">
        <f t="shared" si="551"/>
        <v/>
      </c>
      <c r="F8796" s="295"/>
      <c r="G8796" s="88" t="str">
        <f t="shared" si="549"/>
        <v/>
      </c>
      <c r="H8796" s="88" t="str">
        <f t="shared" si="550"/>
        <v/>
      </c>
    </row>
    <row r="8797" spans="2:8" ht="11.25" customHeight="1" x14ac:dyDescent="0.2">
      <c r="B8797" s="147"/>
      <c r="C8797" s="68"/>
      <c r="D8797" s="293" t="str">
        <f t="shared" si="548"/>
        <v/>
      </c>
      <c r="E8797" s="91" t="str">
        <f t="shared" si="551"/>
        <v/>
      </c>
      <c r="F8797" s="295"/>
      <c r="G8797" s="88" t="str">
        <f t="shared" si="549"/>
        <v/>
      </c>
      <c r="H8797" s="88" t="str">
        <f t="shared" si="550"/>
        <v/>
      </c>
    </row>
    <row r="8798" spans="2:8" ht="11.25" customHeight="1" x14ac:dyDescent="0.2">
      <c r="B8798" s="147"/>
      <c r="C8798" s="68"/>
      <c r="D8798" s="293" t="str">
        <f t="shared" si="548"/>
        <v/>
      </c>
      <c r="E8798" s="91" t="str">
        <f t="shared" si="551"/>
        <v/>
      </c>
      <c r="F8798" s="295"/>
      <c r="G8798" s="88" t="str">
        <f t="shared" si="549"/>
        <v/>
      </c>
      <c r="H8798" s="88" t="str">
        <f t="shared" si="550"/>
        <v/>
      </c>
    </row>
    <row r="8799" spans="2:8" ht="11.25" customHeight="1" x14ac:dyDescent="0.2">
      <c r="B8799" s="147"/>
      <c r="C8799" s="68"/>
      <c r="D8799" s="293" t="str">
        <f t="shared" si="548"/>
        <v/>
      </c>
      <c r="E8799" s="91" t="str">
        <f t="shared" si="551"/>
        <v/>
      </c>
      <c r="F8799" s="295"/>
      <c r="G8799" s="88" t="str">
        <f t="shared" si="549"/>
        <v/>
      </c>
      <c r="H8799" s="88" t="str">
        <f t="shared" si="550"/>
        <v/>
      </c>
    </row>
    <row r="8800" spans="2:8" ht="11.25" customHeight="1" x14ac:dyDescent="0.2">
      <c r="B8800" s="147"/>
      <c r="C8800" s="68"/>
      <c r="D8800" s="293" t="str">
        <f t="shared" si="548"/>
        <v/>
      </c>
      <c r="E8800" s="91" t="str">
        <f t="shared" si="551"/>
        <v/>
      </c>
      <c r="F8800" s="295"/>
      <c r="G8800" s="88" t="str">
        <f t="shared" si="549"/>
        <v/>
      </c>
      <c r="H8800" s="88" t="str">
        <f t="shared" si="550"/>
        <v/>
      </c>
    </row>
    <row r="8801" spans="2:8" ht="11.25" customHeight="1" x14ac:dyDescent="0.2">
      <c r="B8801" s="147"/>
      <c r="C8801" s="68"/>
      <c r="D8801" s="293" t="str">
        <f t="shared" si="548"/>
        <v/>
      </c>
      <c r="E8801" s="91" t="str">
        <f t="shared" si="551"/>
        <v/>
      </c>
      <c r="F8801" s="295"/>
      <c r="G8801" s="88" t="str">
        <f t="shared" si="549"/>
        <v/>
      </c>
      <c r="H8801" s="88" t="str">
        <f t="shared" si="550"/>
        <v/>
      </c>
    </row>
    <row r="8802" spans="2:8" ht="11.25" customHeight="1" x14ac:dyDescent="0.2">
      <c r="B8802" s="147"/>
      <c r="C8802" s="68"/>
      <c r="D8802" s="293" t="str">
        <f t="shared" si="548"/>
        <v/>
      </c>
      <c r="E8802" s="91" t="str">
        <f t="shared" si="551"/>
        <v/>
      </c>
      <c r="F8802" s="295"/>
      <c r="G8802" s="88" t="str">
        <f t="shared" si="549"/>
        <v/>
      </c>
      <c r="H8802" s="88" t="str">
        <f t="shared" si="550"/>
        <v/>
      </c>
    </row>
    <row r="8803" spans="2:8" ht="11.25" customHeight="1" x14ac:dyDescent="0.2">
      <c r="B8803" s="147"/>
      <c r="C8803" s="68"/>
      <c r="D8803" s="293" t="str">
        <f t="shared" si="548"/>
        <v/>
      </c>
      <c r="E8803" s="91" t="str">
        <f t="shared" si="551"/>
        <v/>
      </c>
      <c r="F8803" s="295"/>
      <c r="G8803" s="88" t="str">
        <f t="shared" si="549"/>
        <v/>
      </c>
      <c r="H8803" s="88" t="str">
        <f t="shared" si="550"/>
        <v/>
      </c>
    </row>
    <row r="8804" spans="2:8" ht="11.25" customHeight="1" x14ac:dyDescent="0.2">
      <c r="B8804" s="147"/>
      <c r="C8804" s="68"/>
      <c r="D8804" s="293" t="str">
        <f t="shared" si="548"/>
        <v/>
      </c>
      <c r="E8804" s="91" t="str">
        <f t="shared" si="551"/>
        <v/>
      </c>
      <c r="F8804" s="295"/>
      <c r="G8804" s="88" t="str">
        <f t="shared" si="549"/>
        <v/>
      </c>
      <c r="H8804" s="88" t="str">
        <f t="shared" si="550"/>
        <v/>
      </c>
    </row>
    <row r="8805" spans="2:8" ht="11.25" customHeight="1" x14ac:dyDescent="0.2">
      <c r="B8805" s="147"/>
      <c r="C8805" s="68"/>
      <c r="D8805" s="293" t="str">
        <f t="shared" si="548"/>
        <v/>
      </c>
      <c r="E8805" s="91" t="str">
        <f t="shared" si="551"/>
        <v/>
      </c>
      <c r="F8805" s="295"/>
      <c r="G8805" s="88" t="str">
        <f t="shared" si="549"/>
        <v/>
      </c>
      <c r="H8805" s="88" t="str">
        <f t="shared" si="550"/>
        <v/>
      </c>
    </row>
    <row r="8806" spans="2:8" ht="11.25" customHeight="1" x14ac:dyDescent="0.2">
      <c r="B8806" s="147"/>
      <c r="C8806" s="68"/>
      <c r="D8806" s="293" t="str">
        <f t="shared" si="548"/>
        <v/>
      </c>
      <c r="E8806" s="91" t="str">
        <f t="shared" si="551"/>
        <v/>
      </c>
      <c r="F8806" s="295"/>
      <c r="G8806" s="88" t="str">
        <f t="shared" si="549"/>
        <v/>
      </c>
      <c r="H8806" s="88" t="str">
        <f t="shared" si="550"/>
        <v/>
      </c>
    </row>
    <row r="8807" spans="2:8" ht="11.25" customHeight="1" x14ac:dyDescent="0.2">
      <c r="B8807" s="147"/>
      <c r="C8807" s="68"/>
      <c r="D8807" s="293" t="str">
        <f t="shared" si="548"/>
        <v/>
      </c>
      <c r="E8807" s="91" t="str">
        <f t="shared" si="551"/>
        <v/>
      </c>
      <c r="F8807" s="295"/>
      <c r="G8807" s="88" t="str">
        <f t="shared" si="549"/>
        <v/>
      </c>
      <c r="H8807" s="88" t="str">
        <f t="shared" si="550"/>
        <v/>
      </c>
    </row>
    <row r="8808" spans="2:8" ht="11.25" customHeight="1" x14ac:dyDescent="0.2">
      <c r="B8808" s="147"/>
      <c r="C8808" s="68"/>
      <c r="D8808" s="293" t="str">
        <f t="shared" si="548"/>
        <v/>
      </c>
      <c r="E8808" s="91" t="str">
        <f t="shared" si="551"/>
        <v/>
      </c>
      <c r="F8808" s="295"/>
      <c r="G8808" s="88" t="str">
        <f t="shared" si="549"/>
        <v/>
      </c>
      <c r="H8808" s="88" t="str">
        <f t="shared" si="550"/>
        <v/>
      </c>
    </row>
    <row r="8809" spans="2:8" ht="11.25" customHeight="1" x14ac:dyDescent="0.2">
      <c r="B8809" s="147"/>
      <c r="C8809" s="68"/>
      <c r="D8809" s="293" t="str">
        <f t="shared" si="548"/>
        <v/>
      </c>
      <c r="E8809" s="91" t="str">
        <f t="shared" si="551"/>
        <v/>
      </c>
      <c r="F8809" s="295"/>
      <c r="G8809" s="88" t="str">
        <f t="shared" si="549"/>
        <v/>
      </c>
      <c r="H8809" s="88" t="str">
        <f t="shared" si="550"/>
        <v/>
      </c>
    </row>
    <row r="8810" spans="2:8" ht="11.25" customHeight="1" x14ac:dyDescent="0.2">
      <c r="B8810" s="147"/>
      <c r="C8810" s="68"/>
      <c r="D8810" s="293" t="str">
        <f t="shared" si="548"/>
        <v/>
      </c>
      <c r="E8810" s="91" t="str">
        <f t="shared" si="551"/>
        <v/>
      </c>
      <c r="F8810" s="295"/>
      <c r="G8810" s="88" t="str">
        <f t="shared" si="549"/>
        <v/>
      </c>
      <c r="H8810" s="88" t="str">
        <f t="shared" si="550"/>
        <v/>
      </c>
    </row>
    <row r="8811" spans="2:8" ht="11.25" customHeight="1" x14ac:dyDescent="0.2">
      <c r="B8811" s="147"/>
      <c r="C8811" s="68"/>
      <c r="D8811" s="293" t="str">
        <f t="shared" si="548"/>
        <v/>
      </c>
      <c r="E8811" s="91" t="str">
        <f t="shared" si="551"/>
        <v/>
      </c>
      <c r="F8811" s="295"/>
      <c r="G8811" s="88" t="str">
        <f t="shared" si="549"/>
        <v/>
      </c>
      <c r="H8811" s="88" t="str">
        <f t="shared" si="550"/>
        <v/>
      </c>
    </row>
    <row r="8812" spans="2:8" ht="11.25" customHeight="1" x14ac:dyDescent="0.2">
      <c r="B8812" s="147"/>
      <c r="C8812" s="68"/>
      <c r="D8812" s="293" t="str">
        <f t="shared" si="548"/>
        <v/>
      </c>
      <c r="E8812" s="91" t="str">
        <f t="shared" si="551"/>
        <v/>
      </c>
      <c r="F8812" s="295"/>
      <c r="G8812" s="88" t="str">
        <f t="shared" si="549"/>
        <v/>
      </c>
      <c r="H8812" s="88" t="str">
        <f t="shared" si="550"/>
        <v/>
      </c>
    </row>
    <row r="8813" spans="2:8" ht="11.25" customHeight="1" x14ac:dyDescent="0.2">
      <c r="B8813" s="147"/>
      <c r="C8813" s="68"/>
      <c r="D8813" s="293" t="str">
        <f t="shared" si="548"/>
        <v/>
      </c>
      <c r="E8813" s="91" t="str">
        <f t="shared" si="551"/>
        <v/>
      </c>
      <c r="F8813" s="295"/>
      <c r="G8813" s="88" t="str">
        <f t="shared" si="549"/>
        <v/>
      </c>
      <c r="H8813" s="88" t="str">
        <f t="shared" si="550"/>
        <v/>
      </c>
    </row>
    <row r="8814" spans="2:8" ht="11.25" customHeight="1" x14ac:dyDescent="0.2">
      <c r="B8814" s="147"/>
      <c r="C8814" s="68"/>
      <c r="D8814" s="293" t="str">
        <f t="shared" si="548"/>
        <v/>
      </c>
      <c r="E8814" s="91" t="str">
        <f t="shared" si="551"/>
        <v/>
      </c>
      <c r="F8814" s="295"/>
      <c r="G8814" s="88" t="str">
        <f t="shared" si="549"/>
        <v/>
      </c>
      <c r="H8814" s="88" t="str">
        <f t="shared" si="550"/>
        <v/>
      </c>
    </row>
    <row r="8815" spans="2:8" ht="11.25" customHeight="1" x14ac:dyDescent="0.2">
      <c r="B8815" s="147"/>
      <c r="C8815" s="68"/>
      <c r="D8815" s="293" t="str">
        <f t="shared" si="548"/>
        <v/>
      </c>
      <c r="E8815" s="91" t="str">
        <f t="shared" si="551"/>
        <v/>
      </c>
      <c r="F8815" s="295"/>
      <c r="G8815" s="88" t="str">
        <f t="shared" si="549"/>
        <v/>
      </c>
      <c r="H8815" s="88" t="str">
        <f t="shared" si="550"/>
        <v/>
      </c>
    </row>
    <row r="8816" spans="2:8" ht="11.25" customHeight="1" x14ac:dyDescent="0.2">
      <c r="B8816" s="147"/>
      <c r="C8816" s="68"/>
      <c r="D8816" s="293" t="str">
        <f t="shared" si="548"/>
        <v/>
      </c>
      <c r="E8816" s="91" t="str">
        <f t="shared" si="551"/>
        <v/>
      </c>
      <c r="F8816" s="295"/>
      <c r="G8816" s="88" t="str">
        <f t="shared" si="549"/>
        <v/>
      </c>
      <c r="H8816" s="88" t="str">
        <f t="shared" si="550"/>
        <v/>
      </c>
    </row>
    <row r="8817" spans="2:8" ht="11.25" customHeight="1" x14ac:dyDescent="0.2">
      <c r="B8817" s="147"/>
      <c r="C8817" s="68"/>
      <c r="D8817" s="293" t="str">
        <f t="shared" si="548"/>
        <v/>
      </c>
      <c r="E8817" s="91" t="str">
        <f t="shared" si="551"/>
        <v/>
      </c>
      <c r="F8817" s="295"/>
      <c r="G8817" s="88" t="str">
        <f t="shared" si="549"/>
        <v/>
      </c>
      <c r="H8817" s="88" t="str">
        <f t="shared" si="550"/>
        <v/>
      </c>
    </row>
    <row r="8818" spans="2:8" ht="11.25" customHeight="1" x14ac:dyDescent="0.2">
      <c r="B8818" s="147"/>
      <c r="C8818" s="68"/>
      <c r="D8818" s="293" t="str">
        <f t="shared" si="548"/>
        <v/>
      </c>
      <c r="E8818" s="91" t="str">
        <f t="shared" si="551"/>
        <v/>
      </c>
      <c r="F8818" s="295"/>
      <c r="G8818" s="88" t="str">
        <f t="shared" si="549"/>
        <v/>
      </c>
      <c r="H8818" s="88" t="str">
        <f t="shared" si="550"/>
        <v/>
      </c>
    </row>
    <row r="8819" spans="2:8" ht="11.25" customHeight="1" x14ac:dyDescent="0.2">
      <c r="B8819" s="147"/>
      <c r="C8819" s="68"/>
      <c r="D8819" s="293" t="str">
        <f t="shared" si="548"/>
        <v/>
      </c>
      <c r="E8819" s="91" t="str">
        <f t="shared" si="551"/>
        <v/>
      </c>
      <c r="F8819" s="295"/>
      <c r="G8819" s="88" t="str">
        <f t="shared" si="549"/>
        <v/>
      </c>
      <c r="H8819" s="88" t="str">
        <f t="shared" si="550"/>
        <v/>
      </c>
    </row>
    <row r="8820" spans="2:8" ht="11.25" customHeight="1" x14ac:dyDescent="0.2">
      <c r="B8820" s="147"/>
      <c r="C8820" s="68"/>
      <c r="D8820" s="293" t="str">
        <f t="shared" si="548"/>
        <v/>
      </c>
      <c r="E8820" s="91" t="str">
        <f t="shared" si="551"/>
        <v/>
      </c>
      <c r="F8820" s="295"/>
      <c r="G8820" s="88" t="str">
        <f t="shared" si="549"/>
        <v/>
      </c>
      <c r="H8820" s="88" t="str">
        <f t="shared" si="550"/>
        <v/>
      </c>
    </row>
    <row r="8821" spans="2:8" ht="11.25" customHeight="1" x14ac:dyDescent="0.2">
      <c r="B8821" s="147"/>
      <c r="C8821" s="68"/>
      <c r="D8821" s="293" t="str">
        <f t="shared" si="548"/>
        <v/>
      </c>
      <c r="E8821" s="91" t="str">
        <f t="shared" si="551"/>
        <v/>
      </c>
      <c r="F8821" s="295"/>
      <c r="G8821" s="88" t="str">
        <f t="shared" si="549"/>
        <v/>
      </c>
      <c r="H8821" s="88" t="str">
        <f t="shared" si="550"/>
        <v/>
      </c>
    </row>
    <row r="8822" spans="2:8" ht="11.25" customHeight="1" x14ac:dyDescent="0.2">
      <c r="B8822" s="147"/>
      <c r="C8822" s="68"/>
      <c r="D8822" s="293" t="str">
        <f t="shared" si="548"/>
        <v/>
      </c>
      <c r="E8822" s="91" t="str">
        <f t="shared" si="551"/>
        <v/>
      </c>
      <c r="F8822" s="295"/>
      <c r="G8822" s="88" t="str">
        <f t="shared" si="549"/>
        <v/>
      </c>
      <c r="H8822" s="88" t="str">
        <f t="shared" si="550"/>
        <v/>
      </c>
    </row>
    <row r="8823" spans="2:8" ht="11.25" customHeight="1" x14ac:dyDescent="0.2">
      <c r="B8823" s="147"/>
      <c r="C8823" s="68"/>
      <c r="D8823" s="293" t="str">
        <f t="shared" si="548"/>
        <v/>
      </c>
      <c r="E8823" s="91" t="str">
        <f t="shared" si="551"/>
        <v/>
      </c>
      <c r="F8823" s="295"/>
      <c r="G8823" s="88" t="str">
        <f t="shared" si="549"/>
        <v/>
      </c>
      <c r="H8823" s="88" t="str">
        <f t="shared" si="550"/>
        <v/>
      </c>
    </row>
    <row r="8824" spans="2:8" ht="11.25" customHeight="1" x14ac:dyDescent="0.2">
      <c r="B8824" s="147"/>
      <c r="C8824" s="68"/>
      <c r="D8824" s="293" t="str">
        <f t="shared" si="548"/>
        <v/>
      </c>
      <c r="E8824" s="91" t="str">
        <f t="shared" si="551"/>
        <v/>
      </c>
      <c r="F8824" s="295"/>
      <c r="G8824" s="88" t="str">
        <f t="shared" si="549"/>
        <v/>
      </c>
      <c r="H8824" s="88" t="str">
        <f t="shared" si="550"/>
        <v/>
      </c>
    </row>
    <row r="8825" spans="2:8" ht="11.25" customHeight="1" x14ac:dyDescent="0.2">
      <c r="B8825" s="147"/>
      <c r="C8825" s="68"/>
      <c r="D8825" s="293" t="str">
        <f t="shared" si="548"/>
        <v/>
      </c>
      <c r="E8825" s="91" t="str">
        <f t="shared" si="551"/>
        <v/>
      </c>
      <c r="F8825" s="295"/>
      <c r="G8825" s="88" t="str">
        <f t="shared" si="549"/>
        <v/>
      </c>
      <c r="H8825" s="88" t="str">
        <f t="shared" si="550"/>
        <v/>
      </c>
    </row>
    <row r="8826" spans="2:8" ht="11.25" customHeight="1" x14ac:dyDescent="0.2">
      <c r="B8826" s="147"/>
      <c r="C8826" s="68"/>
      <c r="D8826" s="293" t="str">
        <f t="shared" si="548"/>
        <v/>
      </c>
      <c r="E8826" s="91" t="str">
        <f t="shared" si="551"/>
        <v/>
      </c>
      <c r="F8826" s="295"/>
      <c r="G8826" s="88" t="str">
        <f t="shared" si="549"/>
        <v/>
      </c>
      <c r="H8826" s="88" t="str">
        <f t="shared" si="550"/>
        <v/>
      </c>
    </row>
    <row r="8827" spans="2:8" ht="11.25" customHeight="1" x14ac:dyDescent="0.2">
      <c r="B8827" s="147"/>
      <c r="C8827" s="68"/>
      <c r="D8827" s="293" t="str">
        <f t="shared" si="548"/>
        <v/>
      </c>
      <c r="E8827" s="91" t="str">
        <f t="shared" si="551"/>
        <v/>
      </c>
      <c r="F8827" s="295"/>
      <c r="G8827" s="88" t="str">
        <f t="shared" si="549"/>
        <v/>
      </c>
      <c r="H8827" s="88" t="str">
        <f t="shared" si="550"/>
        <v/>
      </c>
    </row>
    <row r="8828" spans="2:8" ht="11.25" customHeight="1" x14ac:dyDescent="0.2">
      <c r="B8828" s="147"/>
      <c r="C8828" s="68"/>
      <c r="D8828" s="293" t="str">
        <f t="shared" si="548"/>
        <v/>
      </c>
      <c r="E8828" s="91" t="str">
        <f t="shared" si="551"/>
        <v/>
      </c>
      <c r="F8828" s="295"/>
      <c r="G8828" s="88" t="str">
        <f t="shared" si="549"/>
        <v/>
      </c>
      <c r="H8828" s="88" t="str">
        <f t="shared" si="550"/>
        <v/>
      </c>
    </row>
    <row r="8829" spans="2:8" ht="11.25" customHeight="1" x14ac:dyDescent="0.2">
      <c r="B8829" s="147"/>
      <c r="C8829" s="68"/>
      <c r="D8829" s="293" t="str">
        <f t="shared" si="548"/>
        <v/>
      </c>
      <c r="E8829" s="91" t="str">
        <f t="shared" si="551"/>
        <v/>
      </c>
      <c r="F8829" s="295"/>
      <c r="G8829" s="88" t="str">
        <f t="shared" si="549"/>
        <v/>
      </c>
      <c r="H8829" s="88" t="str">
        <f t="shared" si="550"/>
        <v/>
      </c>
    </row>
    <row r="8830" spans="2:8" ht="11.25" customHeight="1" x14ac:dyDescent="0.2">
      <c r="B8830" s="147"/>
      <c r="C8830" s="68"/>
      <c r="D8830" s="293" t="str">
        <f t="shared" si="548"/>
        <v/>
      </c>
      <c r="E8830" s="91" t="str">
        <f t="shared" si="551"/>
        <v/>
      </c>
      <c r="F8830" s="295"/>
      <c r="G8830" s="88" t="str">
        <f t="shared" si="549"/>
        <v/>
      </c>
      <c r="H8830" s="88" t="str">
        <f t="shared" si="550"/>
        <v/>
      </c>
    </row>
    <row r="8831" spans="2:8" ht="11.25" customHeight="1" x14ac:dyDescent="0.2">
      <c r="B8831" s="147"/>
      <c r="C8831" s="68"/>
      <c r="D8831" s="293" t="str">
        <f t="shared" si="548"/>
        <v/>
      </c>
      <c r="E8831" s="91" t="str">
        <f t="shared" si="551"/>
        <v/>
      </c>
      <c r="F8831" s="295"/>
      <c r="G8831" s="88" t="str">
        <f t="shared" si="549"/>
        <v/>
      </c>
      <c r="H8831" s="88" t="str">
        <f t="shared" si="550"/>
        <v/>
      </c>
    </row>
    <row r="8832" spans="2:8" ht="11.25" customHeight="1" x14ac:dyDescent="0.2">
      <c r="B8832" s="147"/>
      <c r="C8832" s="68"/>
      <c r="D8832" s="293" t="str">
        <f t="shared" si="548"/>
        <v/>
      </c>
      <c r="E8832" s="91" t="str">
        <f t="shared" si="551"/>
        <v/>
      </c>
      <c r="F8832" s="295"/>
      <c r="G8832" s="88" t="str">
        <f t="shared" si="549"/>
        <v/>
      </c>
      <c r="H8832" s="88" t="str">
        <f t="shared" si="550"/>
        <v/>
      </c>
    </row>
    <row r="8833" spans="2:8" ht="11.25" customHeight="1" x14ac:dyDescent="0.2">
      <c r="B8833" s="147"/>
      <c r="C8833" s="68"/>
      <c r="D8833" s="293" t="str">
        <f t="shared" si="548"/>
        <v/>
      </c>
      <c r="E8833" s="91" t="str">
        <f t="shared" si="551"/>
        <v/>
      </c>
      <c r="F8833" s="295"/>
      <c r="G8833" s="88" t="str">
        <f t="shared" si="549"/>
        <v/>
      </c>
      <c r="H8833" s="88" t="str">
        <f t="shared" si="550"/>
        <v/>
      </c>
    </row>
    <row r="8834" spans="2:8" ht="11.25" customHeight="1" x14ac:dyDescent="0.2">
      <c r="B8834" s="147"/>
      <c r="C8834" s="68"/>
      <c r="D8834" s="293" t="str">
        <f t="shared" si="548"/>
        <v/>
      </c>
      <c r="E8834" s="91" t="str">
        <f t="shared" si="551"/>
        <v/>
      </c>
      <c r="F8834" s="295"/>
      <c r="G8834" s="88" t="str">
        <f t="shared" si="549"/>
        <v/>
      </c>
      <c r="H8834" s="88" t="str">
        <f t="shared" si="550"/>
        <v/>
      </c>
    </row>
    <row r="8835" spans="2:8" ht="11.25" customHeight="1" x14ac:dyDescent="0.2">
      <c r="B8835" s="147"/>
      <c r="C8835" s="68"/>
      <c r="D8835" s="293" t="str">
        <f t="shared" si="548"/>
        <v/>
      </c>
      <c r="E8835" s="91" t="str">
        <f t="shared" si="551"/>
        <v/>
      </c>
      <c r="F8835" s="295"/>
      <c r="G8835" s="88" t="str">
        <f t="shared" si="549"/>
        <v/>
      </c>
      <c r="H8835" s="88" t="str">
        <f t="shared" si="550"/>
        <v/>
      </c>
    </row>
    <row r="8836" spans="2:8" ht="11.25" customHeight="1" x14ac:dyDescent="0.2">
      <c r="B8836" s="147"/>
      <c r="C8836" s="68"/>
      <c r="D8836" s="293" t="str">
        <f t="shared" si="548"/>
        <v/>
      </c>
      <c r="E8836" s="91" t="str">
        <f t="shared" si="551"/>
        <v/>
      </c>
      <c r="F8836" s="295"/>
      <c r="G8836" s="88" t="str">
        <f t="shared" si="549"/>
        <v/>
      </c>
      <c r="H8836" s="88" t="str">
        <f t="shared" si="550"/>
        <v/>
      </c>
    </row>
    <row r="8837" spans="2:8" ht="11.25" customHeight="1" x14ac:dyDescent="0.2">
      <c r="B8837" s="147"/>
      <c r="C8837" s="68"/>
      <c r="D8837" s="293" t="str">
        <f t="shared" si="548"/>
        <v/>
      </c>
      <c r="E8837" s="91" t="str">
        <f t="shared" si="551"/>
        <v/>
      </c>
      <c r="F8837" s="295"/>
      <c r="G8837" s="88" t="str">
        <f t="shared" si="549"/>
        <v/>
      </c>
      <c r="H8837" s="88" t="str">
        <f t="shared" si="550"/>
        <v/>
      </c>
    </row>
    <row r="8838" spans="2:8" ht="11.25" customHeight="1" x14ac:dyDescent="0.2">
      <c r="B8838" s="147"/>
      <c r="C8838" s="68"/>
      <c r="D8838" s="293" t="str">
        <f t="shared" si="548"/>
        <v/>
      </c>
      <c r="E8838" s="91" t="str">
        <f t="shared" si="551"/>
        <v/>
      </c>
      <c r="F8838" s="295"/>
      <c r="G8838" s="88" t="str">
        <f t="shared" si="549"/>
        <v/>
      </c>
      <c r="H8838" s="88" t="str">
        <f t="shared" si="550"/>
        <v/>
      </c>
    </row>
    <row r="8839" spans="2:8" ht="11.25" customHeight="1" x14ac:dyDescent="0.2">
      <c r="B8839" s="147"/>
      <c r="C8839" s="68"/>
      <c r="D8839" s="293" t="str">
        <f t="shared" si="548"/>
        <v/>
      </c>
      <c r="E8839" s="91" t="str">
        <f t="shared" si="551"/>
        <v/>
      </c>
      <c r="F8839" s="295"/>
      <c r="G8839" s="88" t="str">
        <f t="shared" si="549"/>
        <v/>
      </c>
      <c r="H8839" s="88" t="str">
        <f t="shared" si="550"/>
        <v/>
      </c>
    </row>
    <row r="8840" spans="2:8" ht="11.25" customHeight="1" x14ac:dyDescent="0.2">
      <c r="B8840" s="147"/>
      <c r="C8840" s="68"/>
      <c r="D8840" s="293" t="str">
        <f t="shared" si="548"/>
        <v/>
      </c>
      <c r="E8840" s="91" t="str">
        <f t="shared" si="551"/>
        <v/>
      </c>
      <c r="F8840" s="295"/>
      <c r="G8840" s="88" t="str">
        <f t="shared" si="549"/>
        <v/>
      </c>
      <c r="H8840" s="88" t="str">
        <f t="shared" si="550"/>
        <v/>
      </c>
    </row>
    <row r="8841" spans="2:8" ht="11.25" customHeight="1" x14ac:dyDescent="0.2">
      <c r="B8841" s="147"/>
      <c r="C8841" s="68"/>
      <c r="D8841" s="293" t="str">
        <f t="shared" si="548"/>
        <v/>
      </c>
      <c r="E8841" s="91" t="str">
        <f t="shared" si="551"/>
        <v/>
      </c>
      <c r="F8841" s="295"/>
      <c r="G8841" s="88" t="str">
        <f t="shared" si="549"/>
        <v/>
      </c>
      <c r="H8841" s="88" t="str">
        <f t="shared" si="550"/>
        <v/>
      </c>
    </row>
    <row r="8842" spans="2:8" ht="11.25" customHeight="1" x14ac:dyDescent="0.2">
      <c r="B8842" s="147"/>
      <c r="C8842" s="68"/>
      <c r="D8842" s="293" t="str">
        <f t="shared" si="548"/>
        <v/>
      </c>
      <c r="E8842" s="91" t="str">
        <f t="shared" si="551"/>
        <v/>
      </c>
      <c r="F8842" s="295"/>
      <c r="G8842" s="88" t="str">
        <f t="shared" si="549"/>
        <v/>
      </c>
      <c r="H8842" s="88" t="str">
        <f t="shared" si="550"/>
        <v/>
      </c>
    </row>
    <row r="8843" spans="2:8" ht="11.25" customHeight="1" x14ac:dyDescent="0.2">
      <c r="B8843" s="147"/>
      <c r="C8843" s="68"/>
      <c r="D8843" s="293" t="str">
        <f t="shared" si="548"/>
        <v/>
      </c>
      <c r="E8843" s="91" t="str">
        <f t="shared" si="551"/>
        <v/>
      </c>
      <c r="F8843" s="295"/>
      <c r="G8843" s="88" t="str">
        <f t="shared" si="549"/>
        <v/>
      </c>
      <c r="H8843" s="88" t="str">
        <f t="shared" si="550"/>
        <v/>
      </c>
    </row>
    <row r="8844" spans="2:8" ht="11.25" customHeight="1" x14ac:dyDescent="0.2">
      <c r="B8844" s="147"/>
      <c r="C8844" s="68"/>
      <c r="D8844" s="293" t="str">
        <f t="shared" si="548"/>
        <v/>
      </c>
      <c r="E8844" s="91" t="str">
        <f t="shared" si="551"/>
        <v/>
      </c>
      <c r="F8844" s="295"/>
      <c r="G8844" s="88" t="str">
        <f t="shared" si="549"/>
        <v/>
      </c>
      <c r="H8844" s="88" t="str">
        <f t="shared" si="550"/>
        <v/>
      </c>
    </row>
    <row r="8845" spans="2:8" ht="11.25" customHeight="1" x14ac:dyDescent="0.2">
      <c r="B8845" s="147"/>
      <c r="C8845" s="68"/>
      <c r="D8845" s="293" t="str">
        <f t="shared" si="548"/>
        <v/>
      </c>
      <c r="E8845" s="91" t="str">
        <f t="shared" si="551"/>
        <v/>
      </c>
      <c r="F8845" s="295"/>
      <c r="G8845" s="88" t="str">
        <f t="shared" si="549"/>
        <v/>
      </c>
      <c r="H8845" s="88" t="str">
        <f t="shared" si="550"/>
        <v/>
      </c>
    </row>
    <row r="8846" spans="2:8" ht="11.25" customHeight="1" x14ac:dyDescent="0.2">
      <c r="B8846" s="147"/>
      <c r="C8846" s="68"/>
      <c r="D8846" s="293" t="str">
        <f t="shared" si="548"/>
        <v/>
      </c>
      <c r="E8846" s="91" t="str">
        <f t="shared" si="551"/>
        <v/>
      </c>
      <c r="F8846" s="295"/>
      <c r="G8846" s="88" t="str">
        <f t="shared" si="549"/>
        <v/>
      </c>
      <c r="H8846" s="88" t="str">
        <f t="shared" si="550"/>
        <v/>
      </c>
    </row>
    <row r="8847" spans="2:8" ht="11.25" customHeight="1" x14ac:dyDescent="0.2">
      <c r="B8847" s="147"/>
      <c r="C8847" s="68"/>
      <c r="D8847" s="293" t="str">
        <f t="shared" si="548"/>
        <v/>
      </c>
      <c r="E8847" s="91" t="str">
        <f t="shared" si="551"/>
        <v/>
      </c>
      <c r="F8847" s="295"/>
      <c r="G8847" s="88" t="str">
        <f t="shared" si="549"/>
        <v/>
      </c>
      <c r="H8847" s="88" t="str">
        <f t="shared" si="550"/>
        <v/>
      </c>
    </row>
    <row r="8848" spans="2:8" ht="11.25" customHeight="1" x14ac:dyDescent="0.2">
      <c r="B8848" s="147"/>
      <c r="C8848" s="68"/>
      <c r="D8848" s="293" t="str">
        <f t="shared" si="548"/>
        <v/>
      </c>
      <c r="E8848" s="91" t="str">
        <f t="shared" si="551"/>
        <v/>
      </c>
      <c r="F8848" s="295"/>
      <c r="G8848" s="88" t="str">
        <f t="shared" si="549"/>
        <v/>
      </c>
      <c r="H8848" s="88" t="str">
        <f t="shared" si="550"/>
        <v/>
      </c>
    </row>
    <row r="8849" spans="2:8" ht="11.25" customHeight="1" x14ac:dyDescent="0.2">
      <c r="B8849" s="147"/>
      <c r="C8849" s="68"/>
      <c r="D8849" s="293" t="str">
        <f t="shared" si="548"/>
        <v/>
      </c>
      <c r="E8849" s="91" t="str">
        <f t="shared" si="551"/>
        <v/>
      </c>
      <c r="F8849" s="295"/>
      <c r="G8849" s="88" t="str">
        <f t="shared" si="549"/>
        <v/>
      </c>
      <c r="H8849" s="88" t="str">
        <f t="shared" si="550"/>
        <v/>
      </c>
    </row>
    <row r="8850" spans="2:8" ht="11.25" customHeight="1" x14ac:dyDescent="0.2">
      <c r="B8850" s="147"/>
      <c r="C8850" s="68"/>
      <c r="D8850" s="293" t="str">
        <f t="shared" si="548"/>
        <v/>
      </c>
      <c r="E8850" s="91" t="str">
        <f t="shared" si="551"/>
        <v/>
      </c>
      <c r="F8850" s="295"/>
      <c r="G8850" s="88" t="str">
        <f t="shared" si="549"/>
        <v/>
      </c>
      <c r="H8850" s="88" t="str">
        <f t="shared" si="550"/>
        <v/>
      </c>
    </row>
    <row r="8851" spans="2:8" ht="11.25" customHeight="1" x14ac:dyDescent="0.2">
      <c r="B8851" s="147"/>
      <c r="C8851" s="68"/>
      <c r="D8851" s="293" t="str">
        <f t="shared" si="548"/>
        <v/>
      </c>
      <c r="E8851" s="91" t="str">
        <f t="shared" si="551"/>
        <v/>
      </c>
      <c r="F8851" s="295"/>
      <c r="G8851" s="88" t="str">
        <f t="shared" si="549"/>
        <v/>
      </c>
      <c r="H8851" s="88" t="str">
        <f t="shared" si="550"/>
        <v/>
      </c>
    </row>
    <row r="8852" spans="2:8" ht="11.25" customHeight="1" x14ac:dyDescent="0.2">
      <c r="B8852" s="147"/>
      <c r="C8852" s="68"/>
      <c r="D8852" s="293" t="str">
        <f t="shared" si="548"/>
        <v/>
      </c>
      <c r="E8852" s="91" t="str">
        <f t="shared" si="551"/>
        <v/>
      </c>
      <c r="F8852" s="295"/>
      <c r="G8852" s="88" t="str">
        <f t="shared" si="549"/>
        <v/>
      </c>
      <c r="H8852" s="88" t="str">
        <f t="shared" si="550"/>
        <v/>
      </c>
    </row>
    <row r="8853" spans="2:8" ht="11.25" customHeight="1" x14ac:dyDescent="0.2">
      <c r="B8853" s="147"/>
      <c r="C8853" s="68"/>
      <c r="D8853" s="293" t="str">
        <f t="shared" si="548"/>
        <v/>
      </c>
      <c r="E8853" s="91" t="str">
        <f t="shared" si="551"/>
        <v/>
      </c>
      <c r="F8853" s="295"/>
      <c r="G8853" s="88" t="str">
        <f t="shared" si="549"/>
        <v/>
      </c>
      <c r="H8853" s="88" t="str">
        <f t="shared" si="550"/>
        <v/>
      </c>
    </row>
    <row r="8854" spans="2:8" ht="11.25" customHeight="1" x14ac:dyDescent="0.2">
      <c r="B8854" s="147"/>
      <c r="C8854" s="68"/>
      <c r="D8854" s="293" t="str">
        <f t="shared" si="548"/>
        <v/>
      </c>
      <c r="E8854" s="91" t="str">
        <f t="shared" si="551"/>
        <v/>
      </c>
      <c r="F8854" s="295"/>
      <c r="G8854" s="88" t="str">
        <f t="shared" si="549"/>
        <v/>
      </c>
      <c r="H8854" s="88" t="str">
        <f t="shared" si="550"/>
        <v/>
      </c>
    </row>
    <row r="8855" spans="2:8" ht="11.25" customHeight="1" x14ac:dyDescent="0.2">
      <c r="B8855" s="147"/>
      <c r="C8855" s="68"/>
      <c r="D8855" s="293" t="str">
        <f t="shared" si="548"/>
        <v/>
      </c>
      <c r="E8855" s="91" t="str">
        <f t="shared" si="551"/>
        <v/>
      </c>
      <c r="F8855" s="295"/>
      <c r="G8855" s="88" t="str">
        <f t="shared" si="549"/>
        <v/>
      </c>
      <c r="H8855" s="88" t="str">
        <f t="shared" si="550"/>
        <v/>
      </c>
    </row>
    <row r="8856" spans="2:8" ht="11.25" customHeight="1" x14ac:dyDescent="0.2">
      <c r="B8856" s="147"/>
      <c r="C8856" s="68"/>
      <c r="D8856" s="293" t="str">
        <f t="shared" ref="D8856:D8919" si="552">IF($B8856="","","SP_LASTSALEPRICE")</f>
        <v/>
      </c>
      <c r="E8856" s="91" t="str">
        <f t="shared" si="551"/>
        <v/>
      </c>
      <c r="F8856" s="295"/>
      <c r="G8856" s="88" t="str">
        <f t="shared" ref="G8856:G8919" si="553">IF(OR($C8856="",$C8857=""),"",IFERROR((C8856/C8857-1)*100,0))</f>
        <v/>
      </c>
      <c r="H8856" s="88" t="str">
        <f t="shared" ref="H8856:H8919" si="554">IF(OR($F8856="",$F8857=""),"",IFERROR((F8856/F8857-1)*100,0))</f>
        <v/>
      </c>
    </row>
    <row r="8857" spans="2:8" ht="11.25" customHeight="1" x14ac:dyDescent="0.2">
      <c r="B8857" s="147"/>
      <c r="C8857" s="68"/>
      <c r="D8857" s="293" t="str">
        <f t="shared" si="552"/>
        <v/>
      </c>
      <c r="E8857" s="91" t="str">
        <f t="shared" ref="E8857:E8920" si="555">IF($B8857="","",IF(WEEKDAY($B8857,11)=6,$B8857-1,IF(WEEKDAY($B8857,11)=7,$B8857-2,$B8857)))</f>
        <v/>
      </c>
      <c r="F8857" s="295"/>
      <c r="G8857" s="88" t="str">
        <f t="shared" si="553"/>
        <v/>
      </c>
      <c r="H8857" s="88" t="str">
        <f t="shared" si="554"/>
        <v/>
      </c>
    </row>
    <row r="8858" spans="2:8" ht="11.25" customHeight="1" x14ac:dyDescent="0.2">
      <c r="B8858" s="147"/>
      <c r="C8858" s="68"/>
      <c r="D8858" s="293" t="str">
        <f t="shared" si="552"/>
        <v/>
      </c>
      <c r="E8858" s="91" t="str">
        <f t="shared" si="555"/>
        <v/>
      </c>
      <c r="F8858" s="295"/>
      <c r="G8858" s="88" t="str">
        <f t="shared" si="553"/>
        <v/>
      </c>
      <c r="H8858" s="88" t="str">
        <f t="shared" si="554"/>
        <v/>
      </c>
    </row>
    <row r="8859" spans="2:8" ht="11.25" customHeight="1" x14ac:dyDescent="0.2">
      <c r="B8859" s="147"/>
      <c r="C8859" s="68"/>
      <c r="D8859" s="293" t="str">
        <f t="shared" si="552"/>
        <v/>
      </c>
      <c r="E8859" s="91" t="str">
        <f t="shared" si="555"/>
        <v/>
      </c>
      <c r="F8859" s="295"/>
      <c r="G8859" s="88" t="str">
        <f t="shared" si="553"/>
        <v/>
      </c>
      <c r="H8859" s="88" t="str">
        <f t="shared" si="554"/>
        <v/>
      </c>
    </row>
    <row r="8860" spans="2:8" ht="11.25" customHeight="1" x14ac:dyDescent="0.2">
      <c r="B8860" s="147"/>
      <c r="C8860" s="68"/>
      <c r="D8860" s="293" t="str">
        <f t="shared" si="552"/>
        <v/>
      </c>
      <c r="E8860" s="91" t="str">
        <f t="shared" si="555"/>
        <v/>
      </c>
      <c r="F8860" s="295"/>
      <c r="G8860" s="88" t="str">
        <f t="shared" si="553"/>
        <v/>
      </c>
      <c r="H8860" s="88" t="str">
        <f t="shared" si="554"/>
        <v/>
      </c>
    </row>
    <row r="8861" spans="2:8" ht="11.25" customHeight="1" x14ac:dyDescent="0.2">
      <c r="B8861" s="147"/>
      <c r="C8861" s="68"/>
      <c r="D8861" s="293" t="str">
        <f t="shared" si="552"/>
        <v/>
      </c>
      <c r="E8861" s="91" t="str">
        <f t="shared" si="555"/>
        <v/>
      </c>
      <c r="F8861" s="295"/>
      <c r="G8861" s="88" t="str">
        <f t="shared" si="553"/>
        <v/>
      </c>
      <c r="H8861" s="88" t="str">
        <f t="shared" si="554"/>
        <v/>
      </c>
    </row>
    <row r="8862" spans="2:8" ht="11.25" customHeight="1" x14ac:dyDescent="0.2">
      <c r="B8862" s="147"/>
      <c r="C8862" s="68"/>
      <c r="D8862" s="293" t="str">
        <f t="shared" si="552"/>
        <v/>
      </c>
      <c r="E8862" s="91" t="str">
        <f t="shared" si="555"/>
        <v/>
      </c>
      <c r="F8862" s="295"/>
      <c r="G8862" s="88" t="str">
        <f t="shared" si="553"/>
        <v/>
      </c>
      <c r="H8862" s="88" t="str">
        <f t="shared" si="554"/>
        <v/>
      </c>
    </row>
    <row r="8863" spans="2:8" ht="11.25" customHeight="1" x14ac:dyDescent="0.2">
      <c r="B8863" s="147"/>
      <c r="C8863" s="68"/>
      <c r="D8863" s="293" t="str">
        <f t="shared" si="552"/>
        <v/>
      </c>
      <c r="E8863" s="91" t="str">
        <f t="shared" si="555"/>
        <v/>
      </c>
      <c r="F8863" s="295"/>
      <c r="G8863" s="88" t="str">
        <f t="shared" si="553"/>
        <v/>
      </c>
      <c r="H8863" s="88" t="str">
        <f t="shared" si="554"/>
        <v/>
      </c>
    </row>
    <row r="8864" spans="2:8" ht="11.25" customHeight="1" x14ac:dyDescent="0.2">
      <c r="B8864" s="147"/>
      <c r="C8864" s="68"/>
      <c r="D8864" s="293" t="str">
        <f t="shared" si="552"/>
        <v/>
      </c>
      <c r="E8864" s="91" t="str">
        <f t="shared" si="555"/>
        <v/>
      </c>
      <c r="F8864" s="295"/>
      <c r="G8864" s="88" t="str">
        <f t="shared" si="553"/>
        <v/>
      </c>
      <c r="H8864" s="88" t="str">
        <f t="shared" si="554"/>
        <v/>
      </c>
    </row>
    <row r="8865" spans="2:8" ht="11.25" customHeight="1" x14ac:dyDescent="0.2">
      <c r="B8865" s="147"/>
      <c r="C8865" s="68"/>
      <c r="D8865" s="293" t="str">
        <f t="shared" si="552"/>
        <v/>
      </c>
      <c r="E8865" s="91" t="str">
        <f t="shared" si="555"/>
        <v/>
      </c>
      <c r="F8865" s="295"/>
      <c r="G8865" s="88" t="str">
        <f t="shared" si="553"/>
        <v/>
      </c>
      <c r="H8865" s="88" t="str">
        <f t="shared" si="554"/>
        <v/>
      </c>
    </row>
    <row r="8866" spans="2:8" ht="11.25" customHeight="1" x14ac:dyDescent="0.2">
      <c r="B8866" s="147"/>
      <c r="C8866" s="68"/>
      <c r="D8866" s="293" t="str">
        <f t="shared" si="552"/>
        <v/>
      </c>
      <c r="E8866" s="91" t="str">
        <f t="shared" si="555"/>
        <v/>
      </c>
      <c r="F8866" s="295"/>
      <c r="G8866" s="88" t="str">
        <f t="shared" si="553"/>
        <v/>
      </c>
      <c r="H8866" s="88" t="str">
        <f t="shared" si="554"/>
        <v/>
      </c>
    </row>
    <row r="8867" spans="2:8" ht="11.25" customHeight="1" x14ac:dyDescent="0.2">
      <c r="B8867" s="147"/>
      <c r="C8867" s="68"/>
      <c r="D8867" s="293" t="str">
        <f t="shared" si="552"/>
        <v/>
      </c>
      <c r="E8867" s="91" t="str">
        <f t="shared" si="555"/>
        <v/>
      </c>
      <c r="F8867" s="295"/>
      <c r="G8867" s="88" t="str">
        <f t="shared" si="553"/>
        <v/>
      </c>
      <c r="H8867" s="88" t="str">
        <f t="shared" si="554"/>
        <v/>
      </c>
    </row>
    <row r="8868" spans="2:8" ht="11.25" customHeight="1" x14ac:dyDescent="0.2">
      <c r="B8868" s="147"/>
      <c r="C8868" s="68"/>
      <c r="D8868" s="293" t="str">
        <f t="shared" si="552"/>
        <v/>
      </c>
      <c r="E8868" s="91" t="str">
        <f t="shared" si="555"/>
        <v/>
      </c>
      <c r="F8868" s="295"/>
      <c r="G8868" s="88" t="str">
        <f t="shared" si="553"/>
        <v/>
      </c>
      <c r="H8868" s="88" t="str">
        <f t="shared" si="554"/>
        <v/>
      </c>
    </row>
    <row r="8869" spans="2:8" ht="11.25" customHeight="1" x14ac:dyDescent="0.2">
      <c r="B8869" s="147"/>
      <c r="C8869" s="68"/>
      <c r="D8869" s="293" t="str">
        <f t="shared" si="552"/>
        <v/>
      </c>
      <c r="E8869" s="91" t="str">
        <f t="shared" si="555"/>
        <v/>
      </c>
      <c r="F8869" s="295"/>
      <c r="G8869" s="88" t="str">
        <f t="shared" si="553"/>
        <v/>
      </c>
      <c r="H8869" s="88" t="str">
        <f t="shared" si="554"/>
        <v/>
      </c>
    </row>
    <row r="8870" spans="2:8" ht="11.25" customHeight="1" x14ac:dyDescent="0.2">
      <c r="B8870" s="147"/>
      <c r="C8870" s="68"/>
      <c r="D8870" s="293" t="str">
        <f t="shared" si="552"/>
        <v/>
      </c>
      <c r="E8870" s="91" t="str">
        <f t="shared" si="555"/>
        <v/>
      </c>
      <c r="F8870" s="295"/>
      <c r="G8870" s="88" t="str">
        <f t="shared" si="553"/>
        <v/>
      </c>
      <c r="H8870" s="88" t="str">
        <f t="shared" si="554"/>
        <v/>
      </c>
    </row>
    <row r="8871" spans="2:8" ht="11.25" customHeight="1" x14ac:dyDescent="0.2">
      <c r="B8871" s="147"/>
      <c r="C8871" s="68"/>
      <c r="D8871" s="293" t="str">
        <f t="shared" si="552"/>
        <v/>
      </c>
      <c r="E8871" s="91" t="str">
        <f t="shared" si="555"/>
        <v/>
      </c>
      <c r="F8871" s="295"/>
      <c r="G8871" s="88" t="str">
        <f t="shared" si="553"/>
        <v/>
      </c>
      <c r="H8871" s="88" t="str">
        <f t="shared" si="554"/>
        <v/>
      </c>
    </row>
    <row r="8872" spans="2:8" ht="11.25" customHeight="1" x14ac:dyDescent="0.2">
      <c r="B8872" s="147"/>
      <c r="C8872" s="68"/>
      <c r="D8872" s="293" t="str">
        <f t="shared" si="552"/>
        <v/>
      </c>
      <c r="E8872" s="91" t="str">
        <f t="shared" si="555"/>
        <v/>
      </c>
      <c r="F8872" s="295"/>
      <c r="G8872" s="88" t="str">
        <f t="shared" si="553"/>
        <v/>
      </c>
      <c r="H8872" s="88" t="str">
        <f t="shared" si="554"/>
        <v/>
      </c>
    </row>
    <row r="8873" spans="2:8" ht="11.25" customHeight="1" x14ac:dyDescent="0.2">
      <c r="B8873" s="147"/>
      <c r="C8873" s="68"/>
      <c r="D8873" s="293" t="str">
        <f t="shared" si="552"/>
        <v/>
      </c>
      <c r="E8873" s="91" t="str">
        <f t="shared" si="555"/>
        <v/>
      </c>
      <c r="F8873" s="295"/>
      <c r="G8873" s="88" t="str">
        <f t="shared" si="553"/>
        <v/>
      </c>
      <c r="H8873" s="88" t="str">
        <f t="shared" si="554"/>
        <v/>
      </c>
    </row>
    <row r="8874" spans="2:8" ht="11.25" customHeight="1" x14ac:dyDescent="0.2">
      <c r="B8874" s="147"/>
      <c r="C8874" s="68"/>
      <c r="D8874" s="293" t="str">
        <f t="shared" si="552"/>
        <v/>
      </c>
      <c r="E8874" s="91" t="str">
        <f t="shared" si="555"/>
        <v/>
      </c>
      <c r="F8874" s="295"/>
      <c r="G8874" s="88" t="str">
        <f t="shared" si="553"/>
        <v/>
      </c>
      <c r="H8874" s="88" t="str">
        <f t="shared" si="554"/>
        <v/>
      </c>
    </row>
    <row r="8875" spans="2:8" ht="11.25" customHeight="1" x14ac:dyDescent="0.2">
      <c r="B8875" s="147"/>
      <c r="C8875" s="68"/>
      <c r="D8875" s="293" t="str">
        <f t="shared" si="552"/>
        <v/>
      </c>
      <c r="E8875" s="91" t="str">
        <f t="shared" si="555"/>
        <v/>
      </c>
      <c r="F8875" s="295"/>
      <c r="G8875" s="88" t="str">
        <f t="shared" si="553"/>
        <v/>
      </c>
      <c r="H8875" s="88" t="str">
        <f t="shared" si="554"/>
        <v/>
      </c>
    </row>
    <row r="8876" spans="2:8" ht="11.25" customHeight="1" x14ac:dyDescent="0.2">
      <c r="B8876" s="147"/>
      <c r="C8876" s="68"/>
      <c r="D8876" s="293" t="str">
        <f t="shared" si="552"/>
        <v/>
      </c>
      <c r="E8876" s="91" t="str">
        <f t="shared" si="555"/>
        <v/>
      </c>
      <c r="F8876" s="295"/>
      <c r="G8876" s="88" t="str">
        <f t="shared" si="553"/>
        <v/>
      </c>
      <c r="H8876" s="88" t="str">
        <f t="shared" si="554"/>
        <v/>
      </c>
    </row>
    <row r="8877" spans="2:8" ht="11.25" customHeight="1" x14ac:dyDescent="0.2">
      <c r="B8877" s="147"/>
      <c r="C8877" s="68"/>
      <c r="D8877" s="293" t="str">
        <f t="shared" si="552"/>
        <v/>
      </c>
      <c r="E8877" s="91" t="str">
        <f t="shared" si="555"/>
        <v/>
      </c>
      <c r="F8877" s="295"/>
      <c r="G8877" s="88" t="str">
        <f t="shared" si="553"/>
        <v/>
      </c>
      <c r="H8877" s="88" t="str">
        <f t="shared" si="554"/>
        <v/>
      </c>
    </row>
    <row r="8878" spans="2:8" ht="11.25" customHeight="1" x14ac:dyDescent="0.2">
      <c r="B8878" s="147"/>
      <c r="C8878" s="68"/>
      <c r="D8878" s="293" t="str">
        <f t="shared" si="552"/>
        <v/>
      </c>
      <c r="E8878" s="91" t="str">
        <f t="shared" si="555"/>
        <v/>
      </c>
      <c r="F8878" s="295"/>
      <c r="G8878" s="88" t="str">
        <f t="shared" si="553"/>
        <v/>
      </c>
      <c r="H8878" s="88" t="str">
        <f t="shared" si="554"/>
        <v/>
      </c>
    </row>
    <row r="8879" spans="2:8" ht="11.25" customHeight="1" x14ac:dyDescent="0.2">
      <c r="B8879" s="147"/>
      <c r="C8879" s="68"/>
      <c r="D8879" s="293" t="str">
        <f t="shared" si="552"/>
        <v/>
      </c>
      <c r="E8879" s="91" t="str">
        <f t="shared" si="555"/>
        <v/>
      </c>
      <c r="F8879" s="295"/>
      <c r="G8879" s="88" t="str">
        <f t="shared" si="553"/>
        <v/>
      </c>
      <c r="H8879" s="88" t="str">
        <f t="shared" si="554"/>
        <v/>
      </c>
    </row>
    <row r="8880" spans="2:8" ht="11.25" customHeight="1" x14ac:dyDescent="0.2">
      <c r="B8880" s="147"/>
      <c r="C8880" s="68"/>
      <c r="D8880" s="293" t="str">
        <f t="shared" si="552"/>
        <v/>
      </c>
      <c r="E8880" s="91" t="str">
        <f t="shared" si="555"/>
        <v/>
      </c>
      <c r="F8880" s="295"/>
      <c r="G8880" s="88" t="str">
        <f t="shared" si="553"/>
        <v/>
      </c>
      <c r="H8880" s="88" t="str">
        <f t="shared" si="554"/>
        <v/>
      </c>
    </row>
    <row r="8881" spans="2:8" ht="11.25" customHeight="1" x14ac:dyDescent="0.2">
      <c r="B8881" s="147"/>
      <c r="C8881" s="68"/>
      <c r="D8881" s="293" t="str">
        <f t="shared" si="552"/>
        <v/>
      </c>
      <c r="E8881" s="91" t="str">
        <f t="shared" si="555"/>
        <v/>
      </c>
      <c r="F8881" s="295"/>
      <c r="G8881" s="88" t="str">
        <f t="shared" si="553"/>
        <v/>
      </c>
      <c r="H8881" s="88" t="str">
        <f t="shared" si="554"/>
        <v/>
      </c>
    </row>
    <row r="8882" spans="2:8" ht="11.25" customHeight="1" x14ac:dyDescent="0.2">
      <c r="B8882" s="147"/>
      <c r="C8882" s="68"/>
      <c r="D8882" s="293" t="str">
        <f t="shared" si="552"/>
        <v/>
      </c>
      <c r="E8882" s="91" t="str">
        <f t="shared" si="555"/>
        <v/>
      </c>
      <c r="F8882" s="295"/>
      <c r="G8882" s="88" t="str">
        <f t="shared" si="553"/>
        <v/>
      </c>
      <c r="H8882" s="88" t="str">
        <f t="shared" si="554"/>
        <v/>
      </c>
    </row>
    <row r="8883" spans="2:8" ht="11.25" customHeight="1" x14ac:dyDescent="0.2">
      <c r="B8883" s="147"/>
      <c r="C8883" s="68"/>
      <c r="D8883" s="293" t="str">
        <f t="shared" si="552"/>
        <v/>
      </c>
      <c r="E8883" s="91" t="str">
        <f t="shared" si="555"/>
        <v/>
      </c>
      <c r="F8883" s="295"/>
      <c r="G8883" s="88" t="str">
        <f t="shared" si="553"/>
        <v/>
      </c>
      <c r="H8883" s="88" t="str">
        <f t="shared" si="554"/>
        <v/>
      </c>
    </row>
    <row r="8884" spans="2:8" ht="11.25" customHeight="1" x14ac:dyDescent="0.2">
      <c r="B8884" s="147"/>
      <c r="C8884" s="68"/>
      <c r="D8884" s="293" t="str">
        <f t="shared" si="552"/>
        <v/>
      </c>
      <c r="E8884" s="91" t="str">
        <f t="shared" si="555"/>
        <v/>
      </c>
      <c r="F8884" s="295"/>
      <c r="G8884" s="88" t="str">
        <f t="shared" si="553"/>
        <v/>
      </c>
      <c r="H8884" s="88" t="str">
        <f t="shared" si="554"/>
        <v/>
      </c>
    </row>
    <row r="8885" spans="2:8" ht="11.25" customHeight="1" x14ac:dyDescent="0.2">
      <c r="B8885" s="147"/>
      <c r="C8885" s="68"/>
      <c r="D8885" s="293" t="str">
        <f t="shared" si="552"/>
        <v/>
      </c>
      <c r="E8885" s="91" t="str">
        <f t="shared" si="555"/>
        <v/>
      </c>
      <c r="F8885" s="295"/>
      <c r="G8885" s="88" t="str">
        <f t="shared" si="553"/>
        <v/>
      </c>
      <c r="H8885" s="88" t="str">
        <f t="shared" si="554"/>
        <v/>
      </c>
    </row>
    <row r="8886" spans="2:8" ht="11.25" customHeight="1" x14ac:dyDescent="0.2">
      <c r="B8886" s="147"/>
      <c r="C8886" s="68"/>
      <c r="D8886" s="293" t="str">
        <f t="shared" si="552"/>
        <v/>
      </c>
      <c r="E8886" s="91" t="str">
        <f t="shared" si="555"/>
        <v/>
      </c>
      <c r="F8886" s="295"/>
      <c r="G8886" s="88" t="str">
        <f t="shared" si="553"/>
        <v/>
      </c>
      <c r="H8886" s="88" t="str">
        <f t="shared" si="554"/>
        <v/>
      </c>
    </row>
    <row r="8887" spans="2:8" ht="11.25" customHeight="1" x14ac:dyDescent="0.2">
      <c r="B8887" s="147"/>
      <c r="C8887" s="68"/>
      <c r="D8887" s="293" t="str">
        <f t="shared" si="552"/>
        <v/>
      </c>
      <c r="E8887" s="91" t="str">
        <f t="shared" si="555"/>
        <v/>
      </c>
      <c r="F8887" s="295"/>
      <c r="G8887" s="88" t="str">
        <f t="shared" si="553"/>
        <v/>
      </c>
      <c r="H8887" s="88" t="str">
        <f t="shared" si="554"/>
        <v/>
      </c>
    </row>
    <row r="8888" spans="2:8" ht="11.25" customHeight="1" x14ac:dyDescent="0.2">
      <c r="B8888" s="147"/>
      <c r="C8888" s="68"/>
      <c r="D8888" s="293" t="str">
        <f t="shared" si="552"/>
        <v/>
      </c>
      <c r="E8888" s="91" t="str">
        <f t="shared" si="555"/>
        <v/>
      </c>
      <c r="F8888" s="295"/>
      <c r="G8888" s="88" t="str">
        <f t="shared" si="553"/>
        <v/>
      </c>
      <c r="H8888" s="88" t="str">
        <f t="shared" si="554"/>
        <v/>
      </c>
    </row>
    <row r="8889" spans="2:8" ht="11.25" customHeight="1" x14ac:dyDescent="0.2">
      <c r="B8889" s="147"/>
      <c r="C8889" s="68"/>
      <c r="D8889" s="293" t="str">
        <f t="shared" si="552"/>
        <v/>
      </c>
      <c r="E8889" s="91" t="str">
        <f t="shared" si="555"/>
        <v/>
      </c>
      <c r="F8889" s="295"/>
      <c r="G8889" s="88" t="str">
        <f t="shared" si="553"/>
        <v/>
      </c>
      <c r="H8889" s="88" t="str">
        <f t="shared" si="554"/>
        <v/>
      </c>
    </row>
    <row r="8890" spans="2:8" ht="11.25" customHeight="1" x14ac:dyDescent="0.2">
      <c r="B8890" s="147"/>
      <c r="C8890" s="68"/>
      <c r="D8890" s="293" t="str">
        <f t="shared" si="552"/>
        <v/>
      </c>
      <c r="E8890" s="91" t="str">
        <f t="shared" si="555"/>
        <v/>
      </c>
      <c r="F8890" s="295"/>
      <c r="G8890" s="88" t="str">
        <f t="shared" si="553"/>
        <v/>
      </c>
      <c r="H8890" s="88" t="str">
        <f t="shared" si="554"/>
        <v/>
      </c>
    </row>
    <row r="8891" spans="2:8" ht="11.25" customHeight="1" x14ac:dyDescent="0.2">
      <c r="B8891" s="147"/>
      <c r="C8891" s="68"/>
      <c r="D8891" s="293" t="str">
        <f t="shared" si="552"/>
        <v/>
      </c>
      <c r="E8891" s="91" t="str">
        <f t="shared" si="555"/>
        <v/>
      </c>
      <c r="F8891" s="295"/>
      <c r="G8891" s="88" t="str">
        <f t="shared" si="553"/>
        <v/>
      </c>
      <c r="H8891" s="88" t="str">
        <f t="shared" si="554"/>
        <v/>
      </c>
    </row>
    <row r="8892" spans="2:8" ht="11.25" customHeight="1" x14ac:dyDescent="0.2">
      <c r="B8892" s="147"/>
      <c r="C8892" s="68"/>
      <c r="D8892" s="293" t="str">
        <f t="shared" si="552"/>
        <v/>
      </c>
      <c r="E8892" s="91" t="str">
        <f t="shared" si="555"/>
        <v/>
      </c>
      <c r="F8892" s="295"/>
      <c r="G8892" s="88" t="str">
        <f t="shared" si="553"/>
        <v/>
      </c>
      <c r="H8892" s="88" t="str">
        <f t="shared" si="554"/>
        <v/>
      </c>
    </row>
    <row r="8893" spans="2:8" ht="11.25" customHeight="1" x14ac:dyDescent="0.2">
      <c r="B8893" s="147"/>
      <c r="C8893" s="68"/>
      <c r="D8893" s="293" t="str">
        <f t="shared" si="552"/>
        <v/>
      </c>
      <c r="E8893" s="91" t="str">
        <f t="shared" si="555"/>
        <v/>
      </c>
      <c r="F8893" s="295"/>
      <c r="G8893" s="88" t="str">
        <f t="shared" si="553"/>
        <v/>
      </c>
      <c r="H8893" s="88" t="str">
        <f t="shared" si="554"/>
        <v/>
      </c>
    </row>
    <row r="8894" spans="2:8" ht="11.25" customHeight="1" x14ac:dyDescent="0.2">
      <c r="B8894" s="147"/>
      <c r="C8894" s="68"/>
      <c r="D8894" s="293" t="str">
        <f t="shared" si="552"/>
        <v/>
      </c>
      <c r="E8894" s="91" t="str">
        <f t="shared" si="555"/>
        <v/>
      </c>
      <c r="F8894" s="295"/>
      <c r="G8894" s="88" t="str">
        <f t="shared" si="553"/>
        <v/>
      </c>
      <c r="H8894" s="88" t="str">
        <f t="shared" si="554"/>
        <v/>
      </c>
    </row>
    <row r="8895" spans="2:8" ht="11.25" customHeight="1" x14ac:dyDescent="0.2">
      <c r="B8895" s="147"/>
      <c r="C8895" s="68"/>
      <c r="D8895" s="293" t="str">
        <f t="shared" si="552"/>
        <v/>
      </c>
      <c r="E8895" s="91" t="str">
        <f t="shared" si="555"/>
        <v/>
      </c>
      <c r="F8895" s="295"/>
      <c r="G8895" s="88" t="str">
        <f t="shared" si="553"/>
        <v/>
      </c>
      <c r="H8895" s="88" t="str">
        <f t="shared" si="554"/>
        <v/>
      </c>
    </row>
    <row r="8896" spans="2:8" ht="11.25" customHeight="1" x14ac:dyDescent="0.2">
      <c r="B8896" s="147"/>
      <c r="C8896" s="68"/>
      <c r="D8896" s="293" t="str">
        <f t="shared" si="552"/>
        <v/>
      </c>
      <c r="E8896" s="91" t="str">
        <f t="shared" si="555"/>
        <v/>
      </c>
      <c r="F8896" s="295"/>
      <c r="G8896" s="88" t="str">
        <f t="shared" si="553"/>
        <v/>
      </c>
      <c r="H8896" s="88" t="str">
        <f t="shared" si="554"/>
        <v/>
      </c>
    </row>
    <row r="8897" spans="2:8" ht="11.25" customHeight="1" x14ac:dyDescent="0.2">
      <c r="B8897" s="147"/>
      <c r="C8897" s="68"/>
      <c r="D8897" s="293" t="str">
        <f t="shared" si="552"/>
        <v/>
      </c>
      <c r="E8897" s="91" t="str">
        <f t="shared" si="555"/>
        <v/>
      </c>
      <c r="F8897" s="295"/>
      <c r="G8897" s="88" t="str">
        <f t="shared" si="553"/>
        <v/>
      </c>
      <c r="H8897" s="88" t="str">
        <f t="shared" si="554"/>
        <v/>
      </c>
    </row>
    <row r="8898" spans="2:8" ht="11.25" customHeight="1" x14ac:dyDescent="0.2">
      <c r="B8898" s="147"/>
      <c r="C8898" s="68"/>
      <c r="D8898" s="293" t="str">
        <f t="shared" si="552"/>
        <v/>
      </c>
      <c r="E8898" s="91" t="str">
        <f t="shared" si="555"/>
        <v/>
      </c>
      <c r="F8898" s="295"/>
      <c r="G8898" s="88" t="str">
        <f t="shared" si="553"/>
        <v/>
      </c>
      <c r="H8898" s="88" t="str">
        <f t="shared" si="554"/>
        <v/>
      </c>
    </row>
    <row r="8899" spans="2:8" ht="11.25" customHeight="1" x14ac:dyDescent="0.2">
      <c r="B8899" s="147"/>
      <c r="C8899" s="68"/>
      <c r="D8899" s="293" t="str">
        <f t="shared" si="552"/>
        <v/>
      </c>
      <c r="E8899" s="91" t="str">
        <f t="shared" si="555"/>
        <v/>
      </c>
      <c r="F8899" s="295"/>
      <c r="G8899" s="88" t="str">
        <f t="shared" si="553"/>
        <v/>
      </c>
      <c r="H8899" s="88" t="str">
        <f t="shared" si="554"/>
        <v/>
      </c>
    </row>
    <row r="8900" spans="2:8" ht="11.25" customHeight="1" x14ac:dyDescent="0.2">
      <c r="B8900" s="147"/>
      <c r="C8900" s="68"/>
      <c r="D8900" s="293" t="str">
        <f t="shared" si="552"/>
        <v/>
      </c>
      <c r="E8900" s="91" t="str">
        <f t="shared" si="555"/>
        <v/>
      </c>
      <c r="F8900" s="295"/>
      <c r="G8900" s="88" t="str">
        <f t="shared" si="553"/>
        <v/>
      </c>
      <c r="H8900" s="88" t="str">
        <f t="shared" si="554"/>
        <v/>
      </c>
    </row>
    <row r="8901" spans="2:8" ht="11.25" customHeight="1" x14ac:dyDescent="0.2">
      <c r="B8901" s="147"/>
      <c r="C8901" s="68"/>
      <c r="D8901" s="293" t="str">
        <f t="shared" si="552"/>
        <v/>
      </c>
      <c r="E8901" s="91" t="str">
        <f t="shared" si="555"/>
        <v/>
      </c>
      <c r="F8901" s="295"/>
      <c r="G8901" s="88" t="str">
        <f t="shared" si="553"/>
        <v/>
      </c>
      <c r="H8901" s="88" t="str">
        <f t="shared" si="554"/>
        <v/>
      </c>
    </row>
    <row r="8902" spans="2:8" ht="11.25" customHeight="1" x14ac:dyDescent="0.2">
      <c r="B8902" s="147"/>
      <c r="C8902" s="68"/>
      <c r="D8902" s="293" t="str">
        <f t="shared" si="552"/>
        <v/>
      </c>
      <c r="E8902" s="91" t="str">
        <f t="shared" si="555"/>
        <v/>
      </c>
      <c r="F8902" s="295"/>
      <c r="G8902" s="88" t="str">
        <f t="shared" si="553"/>
        <v/>
      </c>
      <c r="H8902" s="88" t="str">
        <f t="shared" si="554"/>
        <v/>
      </c>
    </row>
    <row r="8903" spans="2:8" ht="11.25" customHeight="1" x14ac:dyDescent="0.2">
      <c r="B8903" s="147"/>
      <c r="C8903" s="68"/>
      <c r="D8903" s="293" t="str">
        <f t="shared" si="552"/>
        <v/>
      </c>
      <c r="E8903" s="91" t="str">
        <f t="shared" si="555"/>
        <v/>
      </c>
      <c r="F8903" s="295"/>
      <c r="G8903" s="88" t="str">
        <f t="shared" si="553"/>
        <v/>
      </c>
      <c r="H8903" s="88" t="str">
        <f t="shared" si="554"/>
        <v/>
      </c>
    </row>
    <row r="8904" spans="2:8" ht="11.25" customHeight="1" x14ac:dyDescent="0.2">
      <c r="B8904" s="147"/>
      <c r="C8904" s="68"/>
      <c r="D8904" s="293" t="str">
        <f t="shared" si="552"/>
        <v/>
      </c>
      <c r="E8904" s="91" t="str">
        <f t="shared" si="555"/>
        <v/>
      </c>
      <c r="F8904" s="295"/>
      <c r="G8904" s="88" t="str">
        <f t="shared" si="553"/>
        <v/>
      </c>
      <c r="H8904" s="88" t="str">
        <f t="shared" si="554"/>
        <v/>
      </c>
    </row>
    <row r="8905" spans="2:8" ht="11.25" customHeight="1" x14ac:dyDescent="0.2">
      <c r="B8905" s="147"/>
      <c r="C8905" s="68"/>
      <c r="D8905" s="293" t="str">
        <f t="shared" si="552"/>
        <v/>
      </c>
      <c r="E8905" s="91" t="str">
        <f t="shared" si="555"/>
        <v/>
      </c>
      <c r="F8905" s="295"/>
      <c r="G8905" s="88" t="str">
        <f t="shared" si="553"/>
        <v/>
      </c>
      <c r="H8905" s="88" t="str">
        <f t="shared" si="554"/>
        <v/>
      </c>
    </row>
    <row r="8906" spans="2:8" ht="11.25" customHeight="1" x14ac:dyDescent="0.2">
      <c r="B8906" s="147"/>
      <c r="C8906" s="68"/>
      <c r="D8906" s="293" t="str">
        <f t="shared" si="552"/>
        <v/>
      </c>
      <c r="E8906" s="91" t="str">
        <f t="shared" si="555"/>
        <v/>
      </c>
      <c r="F8906" s="295"/>
      <c r="G8906" s="88" t="str">
        <f t="shared" si="553"/>
        <v/>
      </c>
      <c r="H8906" s="88" t="str">
        <f t="shared" si="554"/>
        <v/>
      </c>
    </row>
    <row r="8907" spans="2:8" ht="11.25" customHeight="1" x14ac:dyDescent="0.2">
      <c r="B8907" s="147"/>
      <c r="C8907" s="68"/>
      <c r="D8907" s="293" t="str">
        <f t="shared" si="552"/>
        <v/>
      </c>
      <c r="E8907" s="91" t="str">
        <f t="shared" si="555"/>
        <v/>
      </c>
      <c r="F8907" s="295"/>
      <c r="G8907" s="88" t="str">
        <f t="shared" si="553"/>
        <v/>
      </c>
      <c r="H8907" s="88" t="str">
        <f t="shared" si="554"/>
        <v/>
      </c>
    </row>
    <row r="8908" spans="2:8" ht="11.25" customHeight="1" x14ac:dyDescent="0.2">
      <c r="B8908" s="147"/>
      <c r="C8908" s="68"/>
      <c r="D8908" s="293" t="str">
        <f t="shared" si="552"/>
        <v/>
      </c>
      <c r="E8908" s="91" t="str">
        <f t="shared" si="555"/>
        <v/>
      </c>
      <c r="F8908" s="295"/>
      <c r="G8908" s="88" t="str">
        <f t="shared" si="553"/>
        <v/>
      </c>
      <c r="H8908" s="88" t="str">
        <f t="shared" si="554"/>
        <v/>
      </c>
    </row>
    <row r="8909" spans="2:8" ht="11.25" customHeight="1" x14ac:dyDescent="0.2">
      <c r="B8909" s="147"/>
      <c r="C8909" s="68"/>
      <c r="D8909" s="293" t="str">
        <f t="shared" si="552"/>
        <v/>
      </c>
      <c r="E8909" s="91" t="str">
        <f t="shared" si="555"/>
        <v/>
      </c>
      <c r="F8909" s="295"/>
      <c r="G8909" s="88" t="str">
        <f t="shared" si="553"/>
        <v/>
      </c>
      <c r="H8909" s="88" t="str">
        <f t="shared" si="554"/>
        <v/>
      </c>
    </row>
    <row r="8910" spans="2:8" ht="11.25" customHeight="1" x14ac:dyDescent="0.2">
      <c r="B8910" s="147"/>
      <c r="C8910" s="68"/>
      <c r="D8910" s="293" t="str">
        <f t="shared" si="552"/>
        <v/>
      </c>
      <c r="E8910" s="91" t="str">
        <f t="shared" si="555"/>
        <v/>
      </c>
      <c r="F8910" s="295"/>
      <c r="G8910" s="88" t="str">
        <f t="shared" si="553"/>
        <v/>
      </c>
      <c r="H8910" s="88" t="str">
        <f t="shared" si="554"/>
        <v/>
      </c>
    </row>
    <row r="8911" spans="2:8" ht="11.25" customHeight="1" x14ac:dyDescent="0.2">
      <c r="B8911" s="147"/>
      <c r="C8911" s="68"/>
      <c r="D8911" s="293" t="str">
        <f t="shared" si="552"/>
        <v/>
      </c>
      <c r="E8911" s="91" t="str">
        <f t="shared" si="555"/>
        <v/>
      </c>
      <c r="F8911" s="295"/>
      <c r="G8911" s="88" t="str">
        <f t="shared" si="553"/>
        <v/>
      </c>
      <c r="H8911" s="88" t="str">
        <f t="shared" si="554"/>
        <v/>
      </c>
    </row>
    <row r="8912" spans="2:8" ht="11.25" customHeight="1" x14ac:dyDescent="0.2">
      <c r="B8912" s="147"/>
      <c r="C8912" s="68"/>
      <c r="D8912" s="293" t="str">
        <f t="shared" si="552"/>
        <v/>
      </c>
      <c r="E8912" s="91" t="str">
        <f t="shared" si="555"/>
        <v/>
      </c>
      <c r="F8912" s="295"/>
      <c r="G8912" s="88" t="str">
        <f t="shared" si="553"/>
        <v/>
      </c>
      <c r="H8912" s="88" t="str">
        <f t="shared" si="554"/>
        <v/>
      </c>
    </row>
    <row r="8913" spans="2:8" ht="11.25" customHeight="1" x14ac:dyDescent="0.2">
      <c r="B8913" s="147"/>
      <c r="C8913" s="68"/>
      <c r="D8913" s="293" t="str">
        <f t="shared" si="552"/>
        <v/>
      </c>
      <c r="E8913" s="91" t="str">
        <f t="shared" si="555"/>
        <v/>
      </c>
      <c r="F8913" s="295"/>
      <c r="G8913" s="88" t="str">
        <f t="shared" si="553"/>
        <v/>
      </c>
      <c r="H8913" s="88" t="str">
        <f t="shared" si="554"/>
        <v/>
      </c>
    </row>
    <row r="8914" spans="2:8" ht="11.25" customHeight="1" x14ac:dyDescent="0.2">
      <c r="B8914" s="147"/>
      <c r="C8914" s="68"/>
      <c r="D8914" s="293" t="str">
        <f t="shared" si="552"/>
        <v/>
      </c>
      <c r="E8914" s="91" t="str">
        <f t="shared" si="555"/>
        <v/>
      </c>
      <c r="F8914" s="295"/>
      <c r="G8914" s="88" t="str">
        <f t="shared" si="553"/>
        <v/>
      </c>
      <c r="H8914" s="88" t="str">
        <f t="shared" si="554"/>
        <v/>
      </c>
    </row>
    <row r="8915" spans="2:8" ht="11.25" customHeight="1" x14ac:dyDescent="0.2">
      <c r="B8915" s="147"/>
      <c r="C8915" s="68"/>
      <c r="D8915" s="293" t="str">
        <f t="shared" si="552"/>
        <v/>
      </c>
      <c r="E8915" s="91" t="str">
        <f t="shared" si="555"/>
        <v/>
      </c>
      <c r="F8915" s="295"/>
      <c r="G8915" s="88" t="str">
        <f t="shared" si="553"/>
        <v/>
      </c>
      <c r="H8915" s="88" t="str">
        <f t="shared" si="554"/>
        <v/>
      </c>
    </row>
    <row r="8916" spans="2:8" ht="11.25" customHeight="1" x14ac:dyDescent="0.2">
      <c r="B8916" s="147"/>
      <c r="C8916" s="68"/>
      <c r="D8916" s="293" t="str">
        <f t="shared" si="552"/>
        <v/>
      </c>
      <c r="E8916" s="91" t="str">
        <f t="shared" si="555"/>
        <v/>
      </c>
      <c r="F8916" s="295"/>
      <c r="G8916" s="88" t="str">
        <f t="shared" si="553"/>
        <v/>
      </c>
      <c r="H8916" s="88" t="str">
        <f t="shared" si="554"/>
        <v/>
      </c>
    </row>
    <row r="8917" spans="2:8" ht="11.25" customHeight="1" x14ac:dyDescent="0.2">
      <c r="B8917" s="147"/>
      <c r="C8917" s="68"/>
      <c r="D8917" s="293" t="str">
        <f t="shared" si="552"/>
        <v/>
      </c>
      <c r="E8917" s="91" t="str">
        <f t="shared" si="555"/>
        <v/>
      </c>
      <c r="F8917" s="295"/>
      <c r="G8917" s="88" t="str">
        <f t="shared" si="553"/>
        <v/>
      </c>
      <c r="H8917" s="88" t="str">
        <f t="shared" si="554"/>
        <v/>
      </c>
    </row>
    <row r="8918" spans="2:8" ht="11.25" customHeight="1" x14ac:dyDescent="0.2">
      <c r="B8918" s="147"/>
      <c r="C8918" s="68"/>
      <c r="D8918" s="293" t="str">
        <f t="shared" si="552"/>
        <v/>
      </c>
      <c r="E8918" s="91" t="str">
        <f t="shared" si="555"/>
        <v/>
      </c>
      <c r="F8918" s="295"/>
      <c r="G8918" s="88" t="str">
        <f t="shared" si="553"/>
        <v/>
      </c>
      <c r="H8918" s="88" t="str">
        <f t="shared" si="554"/>
        <v/>
      </c>
    </row>
    <row r="8919" spans="2:8" ht="11.25" customHeight="1" x14ac:dyDescent="0.2">
      <c r="B8919" s="147"/>
      <c r="C8919" s="68"/>
      <c r="D8919" s="293" t="str">
        <f t="shared" si="552"/>
        <v/>
      </c>
      <c r="E8919" s="91" t="str">
        <f t="shared" si="555"/>
        <v/>
      </c>
      <c r="F8919" s="295"/>
      <c r="G8919" s="88" t="str">
        <f t="shared" si="553"/>
        <v/>
      </c>
      <c r="H8919" s="88" t="str">
        <f t="shared" si="554"/>
        <v/>
      </c>
    </row>
    <row r="8920" spans="2:8" ht="11.25" customHeight="1" x14ac:dyDescent="0.2">
      <c r="B8920" s="147"/>
      <c r="C8920" s="68"/>
      <c r="D8920" s="293" t="str">
        <f t="shared" ref="D8920:D8983" si="556">IF($B8920="","","SP_LASTSALEPRICE")</f>
        <v/>
      </c>
      <c r="E8920" s="91" t="str">
        <f t="shared" si="555"/>
        <v/>
      </c>
      <c r="F8920" s="295"/>
      <c r="G8920" s="88" t="str">
        <f t="shared" ref="G8920:G8983" si="557">IF(OR($C8920="",$C8921=""),"",IFERROR((C8920/C8921-1)*100,0))</f>
        <v/>
      </c>
      <c r="H8920" s="88" t="str">
        <f t="shared" ref="H8920:H8983" si="558">IF(OR($F8920="",$F8921=""),"",IFERROR((F8920/F8921-1)*100,0))</f>
        <v/>
      </c>
    </row>
    <row r="8921" spans="2:8" ht="11.25" customHeight="1" x14ac:dyDescent="0.2">
      <c r="B8921" s="147"/>
      <c r="C8921" s="68"/>
      <c r="D8921" s="293" t="str">
        <f t="shared" si="556"/>
        <v/>
      </c>
      <c r="E8921" s="91" t="str">
        <f t="shared" ref="E8921:E8984" si="559">IF($B8921="","",IF(WEEKDAY($B8921,11)=6,$B8921-1,IF(WEEKDAY($B8921,11)=7,$B8921-2,$B8921)))</f>
        <v/>
      </c>
      <c r="F8921" s="295"/>
      <c r="G8921" s="88" t="str">
        <f t="shared" si="557"/>
        <v/>
      </c>
      <c r="H8921" s="88" t="str">
        <f t="shared" si="558"/>
        <v/>
      </c>
    </row>
    <row r="8922" spans="2:8" ht="11.25" customHeight="1" x14ac:dyDescent="0.2">
      <c r="B8922" s="147"/>
      <c r="C8922" s="68"/>
      <c r="D8922" s="293" t="str">
        <f t="shared" si="556"/>
        <v/>
      </c>
      <c r="E8922" s="91" t="str">
        <f t="shared" si="559"/>
        <v/>
      </c>
      <c r="F8922" s="295"/>
      <c r="G8922" s="88" t="str">
        <f t="shared" si="557"/>
        <v/>
      </c>
      <c r="H8922" s="88" t="str">
        <f t="shared" si="558"/>
        <v/>
      </c>
    </row>
    <row r="8923" spans="2:8" ht="11.25" customHeight="1" x14ac:dyDescent="0.2">
      <c r="B8923" s="147"/>
      <c r="C8923" s="68"/>
      <c r="D8923" s="293" t="str">
        <f t="shared" si="556"/>
        <v/>
      </c>
      <c r="E8923" s="91" t="str">
        <f t="shared" si="559"/>
        <v/>
      </c>
      <c r="F8923" s="295"/>
      <c r="G8923" s="88" t="str">
        <f t="shared" si="557"/>
        <v/>
      </c>
      <c r="H8923" s="88" t="str">
        <f t="shared" si="558"/>
        <v/>
      </c>
    </row>
    <row r="8924" spans="2:8" ht="11.25" customHeight="1" x14ac:dyDescent="0.2">
      <c r="B8924" s="147"/>
      <c r="C8924" s="68"/>
      <c r="D8924" s="293" t="str">
        <f t="shared" si="556"/>
        <v/>
      </c>
      <c r="E8924" s="91" t="str">
        <f t="shared" si="559"/>
        <v/>
      </c>
      <c r="F8924" s="295"/>
      <c r="G8924" s="88" t="str">
        <f t="shared" si="557"/>
        <v/>
      </c>
      <c r="H8924" s="88" t="str">
        <f t="shared" si="558"/>
        <v/>
      </c>
    </row>
    <row r="8925" spans="2:8" ht="11.25" customHeight="1" x14ac:dyDescent="0.2">
      <c r="B8925" s="147"/>
      <c r="C8925" s="68"/>
      <c r="D8925" s="293" t="str">
        <f t="shared" si="556"/>
        <v/>
      </c>
      <c r="E8925" s="91" t="str">
        <f t="shared" si="559"/>
        <v/>
      </c>
      <c r="F8925" s="295"/>
      <c r="G8925" s="88" t="str">
        <f t="shared" si="557"/>
        <v/>
      </c>
      <c r="H8925" s="88" t="str">
        <f t="shared" si="558"/>
        <v/>
      </c>
    </row>
    <row r="8926" spans="2:8" ht="11.25" customHeight="1" x14ac:dyDescent="0.2">
      <c r="B8926" s="147"/>
      <c r="C8926" s="68"/>
      <c r="D8926" s="293" t="str">
        <f t="shared" si="556"/>
        <v/>
      </c>
      <c r="E8926" s="91" t="str">
        <f t="shared" si="559"/>
        <v/>
      </c>
      <c r="F8926" s="295"/>
      <c r="G8926" s="88" t="str">
        <f t="shared" si="557"/>
        <v/>
      </c>
      <c r="H8926" s="88" t="str">
        <f t="shared" si="558"/>
        <v/>
      </c>
    </row>
    <row r="8927" spans="2:8" ht="11.25" customHeight="1" x14ac:dyDescent="0.2">
      <c r="B8927" s="147"/>
      <c r="C8927" s="68"/>
      <c r="D8927" s="293" t="str">
        <f t="shared" si="556"/>
        <v/>
      </c>
      <c r="E8927" s="91" t="str">
        <f t="shared" si="559"/>
        <v/>
      </c>
      <c r="F8927" s="295"/>
      <c r="G8927" s="88" t="str">
        <f t="shared" si="557"/>
        <v/>
      </c>
      <c r="H8927" s="88" t="str">
        <f t="shared" si="558"/>
        <v/>
      </c>
    </row>
    <row r="8928" spans="2:8" ht="11.25" customHeight="1" x14ac:dyDescent="0.2">
      <c r="B8928" s="147"/>
      <c r="C8928" s="68"/>
      <c r="D8928" s="293" t="str">
        <f t="shared" si="556"/>
        <v/>
      </c>
      <c r="E8928" s="91" t="str">
        <f t="shared" si="559"/>
        <v/>
      </c>
      <c r="F8928" s="295"/>
      <c r="G8928" s="88" t="str">
        <f t="shared" si="557"/>
        <v/>
      </c>
      <c r="H8928" s="88" t="str">
        <f t="shared" si="558"/>
        <v/>
      </c>
    </row>
    <row r="8929" spans="2:8" ht="11.25" customHeight="1" x14ac:dyDescent="0.2">
      <c r="B8929" s="147"/>
      <c r="C8929" s="68"/>
      <c r="D8929" s="293" t="str">
        <f t="shared" si="556"/>
        <v/>
      </c>
      <c r="E8929" s="91" t="str">
        <f t="shared" si="559"/>
        <v/>
      </c>
      <c r="F8929" s="295"/>
      <c r="G8929" s="88" t="str">
        <f t="shared" si="557"/>
        <v/>
      </c>
      <c r="H8929" s="88" t="str">
        <f t="shared" si="558"/>
        <v/>
      </c>
    </row>
    <row r="8930" spans="2:8" ht="11.25" customHeight="1" x14ac:dyDescent="0.2">
      <c r="B8930" s="147"/>
      <c r="C8930" s="68"/>
      <c r="D8930" s="293" t="str">
        <f t="shared" si="556"/>
        <v/>
      </c>
      <c r="E8930" s="91" t="str">
        <f t="shared" si="559"/>
        <v/>
      </c>
      <c r="F8930" s="295"/>
      <c r="G8930" s="88" t="str">
        <f t="shared" si="557"/>
        <v/>
      </c>
      <c r="H8930" s="88" t="str">
        <f t="shared" si="558"/>
        <v/>
      </c>
    </row>
    <row r="8931" spans="2:8" ht="11.25" customHeight="1" x14ac:dyDescent="0.2">
      <c r="B8931" s="147"/>
      <c r="C8931" s="68"/>
      <c r="D8931" s="293" t="str">
        <f t="shared" si="556"/>
        <v/>
      </c>
      <c r="E8931" s="91" t="str">
        <f t="shared" si="559"/>
        <v/>
      </c>
      <c r="F8931" s="295"/>
      <c r="G8931" s="88" t="str">
        <f t="shared" si="557"/>
        <v/>
      </c>
      <c r="H8931" s="88" t="str">
        <f t="shared" si="558"/>
        <v/>
      </c>
    </row>
    <row r="8932" spans="2:8" ht="11.25" customHeight="1" x14ac:dyDescent="0.2">
      <c r="B8932" s="147"/>
      <c r="C8932" s="68"/>
      <c r="D8932" s="293" t="str">
        <f t="shared" si="556"/>
        <v/>
      </c>
      <c r="E8932" s="91" t="str">
        <f t="shared" si="559"/>
        <v/>
      </c>
      <c r="F8932" s="295"/>
      <c r="G8932" s="88" t="str">
        <f t="shared" si="557"/>
        <v/>
      </c>
      <c r="H8932" s="88" t="str">
        <f t="shared" si="558"/>
        <v/>
      </c>
    </row>
    <row r="8933" spans="2:8" ht="11.25" customHeight="1" x14ac:dyDescent="0.2">
      <c r="B8933" s="147"/>
      <c r="C8933" s="68"/>
      <c r="D8933" s="293" t="str">
        <f t="shared" si="556"/>
        <v/>
      </c>
      <c r="E8933" s="91" t="str">
        <f t="shared" si="559"/>
        <v/>
      </c>
      <c r="F8933" s="295"/>
      <c r="G8933" s="88" t="str">
        <f t="shared" si="557"/>
        <v/>
      </c>
      <c r="H8933" s="88" t="str">
        <f t="shared" si="558"/>
        <v/>
      </c>
    </row>
    <row r="8934" spans="2:8" ht="11.25" customHeight="1" x14ac:dyDescent="0.2">
      <c r="B8934" s="147"/>
      <c r="C8934" s="68"/>
      <c r="D8934" s="293" t="str">
        <f t="shared" si="556"/>
        <v/>
      </c>
      <c r="E8934" s="91" t="str">
        <f t="shared" si="559"/>
        <v/>
      </c>
      <c r="F8934" s="295"/>
      <c r="G8934" s="88" t="str">
        <f t="shared" si="557"/>
        <v/>
      </c>
      <c r="H8934" s="88" t="str">
        <f t="shared" si="558"/>
        <v/>
      </c>
    </row>
    <row r="8935" spans="2:8" ht="11.25" customHeight="1" x14ac:dyDescent="0.2">
      <c r="B8935" s="147"/>
      <c r="C8935" s="68"/>
      <c r="D8935" s="293" t="str">
        <f t="shared" si="556"/>
        <v/>
      </c>
      <c r="E8935" s="91" t="str">
        <f t="shared" si="559"/>
        <v/>
      </c>
      <c r="F8935" s="295"/>
      <c r="G8935" s="88" t="str">
        <f t="shared" si="557"/>
        <v/>
      </c>
      <c r="H8935" s="88" t="str">
        <f t="shared" si="558"/>
        <v/>
      </c>
    </row>
    <row r="8936" spans="2:8" ht="11.25" customHeight="1" x14ac:dyDescent="0.2">
      <c r="B8936" s="147"/>
      <c r="C8936" s="68"/>
      <c r="D8936" s="293" t="str">
        <f t="shared" si="556"/>
        <v/>
      </c>
      <c r="E8936" s="91" t="str">
        <f t="shared" si="559"/>
        <v/>
      </c>
      <c r="F8936" s="295"/>
      <c r="G8936" s="88" t="str">
        <f t="shared" si="557"/>
        <v/>
      </c>
      <c r="H8936" s="88" t="str">
        <f t="shared" si="558"/>
        <v/>
      </c>
    </row>
    <row r="8937" spans="2:8" ht="11.25" customHeight="1" x14ac:dyDescent="0.2">
      <c r="B8937" s="147"/>
      <c r="C8937" s="68"/>
      <c r="D8937" s="293" t="str">
        <f t="shared" si="556"/>
        <v/>
      </c>
      <c r="E8937" s="91" t="str">
        <f t="shared" si="559"/>
        <v/>
      </c>
      <c r="F8937" s="295"/>
      <c r="G8937" s="88" t="str">
        <f t="shared" si="557"/>
        <v/>
      </c>
      <c r="H8937" s="88" t="str">
        <f t="shared" si="558"/>
        <v/>
      </c>
    </row>
    <row r="8938" spans="2:8" ht="11.25" customHeight="1" x14ac:dyDescent="0.2">
      <c r="B8938" s="147"/>
      <c r="C8938" s="68"/>
      <c r="D8938" s="293" t="str">
        <f t="shared" si="556"/>
        <v/>
      </c>
      <c r="E8938" s="91" t="str">
        <f t="shared" si="559"/>
        <v/>
      </c>
      <c r="F8938" s="295"/>
      <c r="G8938" s="88" t="str">
        <f t="shared" si="557"/>
        <v/>
      </c>
      <c r="H8938" s="88" t="str">
        <f t="shared" si="558"/>
        <v/>
      </c>
    </row>
    <row r="8939" spans="2:8" ht="11.25" customHeight="1" x14ac:dyDescent="0.2">
      <c r="B8939" s="147"/>
      <c r="C8939" s="68"/>
      <c r="D8939" s="293" t="str">
        <f t="shared" si="556"/>
        <v/>
      </c>
      <c r="E8939" s="91" t="str">
        <f t="shared" si="559"/>
        <v/>
      </c>
      <c r="F8939" s="295"/>
      <c r="G8939" s="88" t="str">
        <f t="shared" si="557"/>
        <v/>
      </c>
      <c r="H8939" s="88" t="str">
        <f t="shared" si="558"/>
        <v/>
      </c>
    </row>
    <row r="8940" spans="2:8" ht="11.25" customHeight="1" x14ac:dyDescent="0.2">
      <c r="B8940" s="147"/>
      <c r="C8940" s="68"/>
      <c r="D8940" s="293" t="str">
        <f t="shared" si="556"/>
        <v/>
      </c>
      <c r="E8940" s="91" t="str">
        <f t="shared" si="559"/>
        <v/>
      </c>
      <c r="F8940" s="295"/>
      <c r="G8940" s="88" t="str">
        <f t="shared" si="557"/>
        <v/>
      </c>
      <c r="H8940" s="88" t="str">
        <f t="shared" si="558"/>
        <v/>
      </c>
    </row>
    <row r="8941" spans="2:8" ht="11.25" customHeight="1" x14ac:dyDescent="0.2">
      <c r="B8941" s="147"/>
      <c r="C8941" s="68"/>
      <c r="D8941" s="293" t="str">
        <f t="shared" si="556"/>
        <v/>
      </c>
      <c r="E8941" s="91" t="str">
        <f t="shared" si="559"/>
        <v/>
      </c>
      <c r="F8941" s="295"/>
      <c r="G8941" s="88" t="str">
        <f t="shared" si="557"/>
        <v/>
      </c>
      <c r="H8941" s="88" t="str">
        <f t="shared" si="558"/>
        <v/>
      </c>
    </row>
    <row r="8942" spans="2:8" ht="11.25" customHeight="1" x14ac:dyDescent="0.2">
      <c r="B8942" s="147"/>
      <c r="C8942" s="68"/>
      <c r="D8942" s="293" t="str">
        <f t="shared" si="556"/>
        <v/>
      </c>
      <c r="E8942" s="91" t="str">
        <f t="shared" si="559"/>
        <v/>
      </c>
      <c r="F8942" s="295"/>
      <c r="G8942" s="88" t="str">
        <f t="shared" si="557"/>
        <v/>
      </c>
      <c r="H8942" s="88" t="str">
        <f t="shared" si="558"/>
        <v/>
      </c>
    </row>
    <row r="8943" spans="2:8" ht="11.25" customHeight="1" x14ac:dyDescent="0.2">
      <c r="B8943" s="147"/>
      <c r="C8943" s="68"/>
      <c r="D8943" s="293" t="str">
        <f t="shared" si="556"/>
        <v/>
      </c>
      <c r="E8943" s="91" t="str">
        <f t="shared" si="559"/>
        <v/>
      </c>
      <c r="F8943" s="295"/>
      <c r="G8943" s="88" t="str">
        <f t="shared" si="557"/>
        <v/>
      </c>
      <c r="H8943" s="88" t="str">
        <f t="shared" si="558"/>
        <v/>
      </c>
    </row>
    <row r="8944" spans="2:8" ht="11.25" customHeight="1" x14ac:dyDescent="0.2">
      <c r="B8944" s="147"/>
      <c r="C8944" s="68"/>
      <c r="D8944" s="293" t="str">
        <f t="shared" si="556"/>
        <v/>
      </c>
      <c r="E8944" s="91" t="str">
        <f t="shared" si="559"/>
        <v/>
      </c>
      <c r="F8944" s="295"/>
      <c r="G8944" s="88" t="str">
        <f t="shared" si="557"/>
        <v/>
      </c>
      <c r="H8944" s="88" t="str">
        <f t="shared" si="558"/>
        <v/>
      </c>
    </row>
    <row r="8945" spans="2:8" ht="11.25" customHeight="1" x14ac:dyDescent="0.2">
      <c r="B8945" s="147"/>
      <c r="C8945" s="68"/>
      <c r="D8945" s="293" t="str">
        <f t="shared" si="556"/>
        <v/>
      </c>
      <c r="E8945" s="91" t="str">
        <f t="shared" si="559"/>
        <v/>
      </c>
      <c r="F8945" s="295"/>
      <c r="G8945" s="88" t="str">
        <f t="shared" si="557"/>
        <v/>
      </c>
      <c r="H8945" s="88" t="str">
        <f t="shared" si="558"/>
        <v/>
      </c>
    </row>
    <row r="8946" spans="2:8" ht="11.25" customHeight="1" x14ac:dyDescent="0.2">
      <c r="B8946" s="147"/>
      <c r="C8946" s="68"/>
      <c r="D8946" s="293" t="str">
        <f t="shared" si="556"/>
        <v/>
      </c>
      <c r="E8946" s="91" t="str">
        <f t="shared" si="559"/>
        <v/>
      </c>
      <c r="F8946" s="295"/>
      <c r="G8946" s="88" t="str">
        <f t="shared" si="557"/>
        <v/>
      </c>
      <c r="H8946" s="88" t="str">
        <f t="shared" si="558"/>
        <v/>
      </c>
    </row>
    <row r="8947" spans="2:8" ht="11.25" customHeight="1" x14ac:dyDescent="0.2">
      <c r="B8947" s="147"/>
      <c r="C8947" s="68"/>
      <c r="D8947" s="293" t="str">
        <f t="shared" si="556"/>
        <v/>
      </c>
      <c r="E8947" s="91" t="str">
        <f t="shared" si="559"/>
        <v/>
      </c>
      <c r="F8947" s="295"/>
      <c r="G8947" s="88" t="str">
        <f t="shared" si="557"/>
        <v/>
      </c>
      <c r="H8947" s="88" t="str">
        <f t="shared" si="558"/>
        <v/>
      </c>
    </row>
    <row r="8948" spans="2:8" ht="11.25" customHeight="1" x14ac:dyDescent="0.2">
      <c r="B8948" s="147"/>
      <c r="C8948" s="68"/>
      <c r="D8948" s="293" t="str">
        <f t="shared" si="556"/>
        <v/>
      </c>
      <c r="E8948" s="91" t="str">
        <f t="shared" si="559"/>
        <v/>
      </c>
      <c r="F8948" s="295"/>
      <c r="G8948" s="88" t="str">
        <f t="shared" si="557"/>
        <v/>
      </c>
      <c r="H8948" s="88" t="str">
        <f t="shared" si="558"/>
        <v/>
      </c>
    </row>
    <row r="8949" spans="2:8" ht="11.25" customHeight="1" x14ac:dyDescent="0.2">
      <c r="B8949" s="147"/>
      <c r="C8949" s="68"/>
      <c r="D8949" s="293" t="str">
        <f t="shared" si="556"/>
        <v/>
      </c>
      <c r="E8949" s="91" t="str">
        <f t="shared" si="559"/>
        <v/>
      </c>
      <c r="F8949" s="295"/>
      <c r="G8949" s="88" t="str">
        <f t="shared" si="557"/>
        <v/>
      </c>
      <c r="H8949" s="88" t="str">
        <f t="shared" si="558"/>
        <v/>
      </c>
    </row>
    <row r="8950" spans="2:8" ht="11.25" customHeight="1" x14ac:dyDescent="0.2">
      <c r="B8950" s="147"/>
      <c r="C8950" s="68"/>
      <c r="D8950" s="293" t="str">
        <f t="shared" si="556"/>
        <v/>
      </c>
      <c r="E8950" s="91" t="str">
        <f t="shared" si="559"/>
        <v/>
      </c>
      <c r="F8950" s="295"/>
      <c r="G8950" s="88" t="str">
        <f t="shared" si="557"/>
        <v/>
      </c>
      <c r="H8950" s="88" t="str">
        <f t="shared" si="558"/>
        <v/>
      </c>
    </row>
    <row r="8951" spans="2:8" ht="11.25" customHeight="1" x14ac:dyDescent="0.2">
      <c r="B8951" s="147"/>
      <c r="C8951" s="68"/>
      <c r="D8951" s="293" t="str">
        <f t="shared" si="556"/>
        <v/>
      </c>
      <c r="E8951" s="91" t="str">
        <f t="shared" si="559"/>
        <v/>
      </c>
      <c r="F8951" s="295"/>
      <c r="G8951" s="88" t="str">
        <f t="shared" si="557"/>
        <v/>
      </c>
      <c r="H8951" s="88" t="str">
        <f t="shared" si="558"/>
        <v/>
      </c>
    </row>
    <row r="8952" spans="2:8" ht="11.25" customHeight="1" x14ac:dyDescent="0.2">
      <c r="B8952" s="147"/>
      <c r="C8952" s="68"/>
      <c r="D8952" s="293" t="str">
        <f t="shared" si="556"/>
        <v/>
      </c>
      <c r="E8952" s="91" t="str">
        <f t="shared" si="559"/>
        <v/>
      </c>
      <c r="F8952" s="295"/>
      <c r="G8952" s="88" t="str">
        <f t="shared" si="557"/>
        <v/>
      </c>
      <c r="H8952" s="88" t="str">
        <f t="shared" si="558"/>
        <v/>
      </c>
    </row>
    <row r="8953" spans="2:8" ht="11.25" customHeight="1" x14ac:dyDescent="0.2">
      <c r="B8953" s="147"/>
      <c r="C8953" s="68"/>
      <c r="D8953" s="293" t="str">
        <f t="shared" si="556"/>
        <v/>
      </c>
      <c r="E8953" s="91" t="str">
        <f t="shared" si="559"/>
        <v/>
      </c>
      <c r="F8953" s="295"/>
      <c r="G8953" s="88" t="str">
        <f t="shared" si="557"/>
        <v/>
      </c>
      <c r="H8953" s="88" t="str">
        <f t="shared" si="558"/>
        <v/>
      </c>
    </row>
    <row r="8954" spans="2:8" ht="11.25" customHeight="1" x14ac:dyDescent="0.2">
      <c r="B8954" s="147"/>
      <c r="C8954" s="68"/>
      <c r="D8954" s="293" t="str">
        <f t="shared" si="556"/>
        <v/>
      </c>
      <c r="E8954" s="91" t="str">
        <f t="shared" si="559"/>
        <v/>
      </c>
      <c r="F8954" s="295"/>
      <c r="G8954" s="88" t="str">
        <f t="shared" si="557"/>
        <v/>
      </c>
      <c r="H8954" s="88" t="str">
        <f t="shared" si="558"/>
        <v/>
      </c>
    </row>
    <row r="8955" spans="2:8" ht="11.25" customHeight="1" x14ac:dyDescent="0.2">
      <c r="B8955" s="147"/>
      <c r="C8955" s="68"/>
      <c r="D8955" s="293" t="str">
        <f t="shared" si="556"/>
        <v/>
      </c>
      <c r="E8955" s="91" t="str">
        <f t="shared" si="559"/>
        <v/>
      </c>
      <c r="F8955" s="295"/>
      <c r="G8955" s="88" t="str">
        <f t="shared" si="557"/>
        <v/>
      </c>
      <c r="H8955" s="88" t="str">
        <f t="shared" si="558"/>
        <v/>
      </c>
    </row>
    <row r="8956" spans="2:8" ht="11.25" customHeight="1" x14ac:dyDescent="0.2">
      <c r="B8956" s="147"/>
      <c r="C8956" s="68"/>
      <c r="D8956" s="293" t="str">
        <f t="shared" si="556"/>
        <v/>
      </c>
      <c r="E8956" s="91" t="str">
        <f t="shared" si="559"/>
        <v/>
      </c>
      <c r="F8956" s="295"/>
      <c r="G8956" s="88" t="str">
        <f t="shared" si="557"/>
        <v/>
      </c>
      <c r="H8956" s="88" t="str">
        <f t="shared" si="558"/>
        <v/>
      </c>
    </row>
    <row r="8957" spans="2:8" ht="11.25" customHeight="1" x14ac:dyDescent="0.2">
      <c r="B8957" s="147"/>
      <c r="C8957" s="68"/>
      <c r="D8957" s="293" t="str">
        <f t="shared" si="556"/>
        <v/>
      </c>
      <c r="E8957" s="91" t="str">
        <f t="shared" si="559"/>
        <v/>
      </c>
      <c r="F8957" s="295"/>
      <c r="G8957" s="88" t="str">
        <f t="shared" si="557"/>
        <v/>
      </c>
      <c r="H8957" s="88" t="str">
        <f t="shared" si="558"/>
        <v/>
      </c>
    </row>
    <row r="8958" spans="2:8" ht="11.25" customHeight="1" x14ac:dyDescent="0.2">
      <c r="B8958" s="147"/>
      <c r="C8958" s="68"/>
      <c r="D8958" s="293" t="str">
        <f t="shared" si="556"/>
        <v/>
      </c>
      <c r="E8958" s="91" t="str">
        <f t="shared" si="559"/>
        <v/>
      </c>
      <c r="F8958" s="295"/>
      <c r="G8958" s="88" t="str">
        <f t="shared" si="557"/>
        <v/>
      </c>
      <c r="H8958" s="88" t="str">
        <f t="shared" si="558"/>
        <v/>
      </c>
    </row>
    <row r="8959" spans="2:8" ht="11.25" customHeight="1" x14ac:dyDescent="0.2">
      <c r="B8959" s="147"/>
      <c r="C8959" s="68"/>
      <c r="D8959" s="293" t="str">
        <f t="shared" si="556"/>
        <v/>
      </c>
      <c r="E8959" s="91" t="str">
        <f t="shared" si="559"/>
        <v/>
      </c>
      <c r="F8959" s="295"/>
      <c r="G8959" s="88" t="str">
        <f t="shared" si="557"/>
        <v/>
      </c>
      <c r="H8959" s="88" t="str">
        <f t="shared" si="558"/>
        <v/>
      </c>
    </row>
    <row r="8960" spans="2:8" ht="11.25" customHeight="1" x14ac:dyDescent="0.2">
      <c r="B8960" s="147"/>
      <c r="C8960" s="68"/>
      <c r="D8960" s="293" t="str">
        <f t="shared" si="556"/>
        <v/>
      </c>
      <c r="E8960" s="91" t="str">
        <f t="shared" si="559"/>
        <v/>
      </c>
      <c r="F8960" s="295"/>
      <c r="G8960" s="88" t="str">
        <f t="shared" si="557"/>
        <v/>
      </c>
      <c r="H8960" s="88" t="str">
        <f t="shared" si="558"/>
        <v/>
      </c>
    </row>
    <row r="8961" spans="2:8" ht="11.25" customHeight="1" x14ac:dyDescent="0.2">
      <c r="B8961" s="147"/>
      <c r="C8961" s="68"/>
      <c r="D8961" s="293" t="str">
        <f t="shared" si="556"/>
        <v/>
      </c>
      <c r="E8961" s="91" t="str">
        <f t="shared" si="559"/>
        <v/>
      </c>
      <c r="F8961" s="295"/>
      <c r="G8961" s="88" t="str">
        <f t="shared" si="557"/>
        <v/>
      </c>
      <c r="H8961" s="88" t="str">
        <f t="shared" si="558"/>
        <v/>
      </c>
    </row>
    <row r="8962" spans="2:8" ht="11.25" customHeight="1" x14ac:dyDescent="0.2">
      <c r="B8962" s="147"/>
      <c r="C8962" s="68"/>
      <c r="D8962" s="293" t="str">
        <f t="shared" si="556"/>
        <v/>
      </c>
      <c r="E8962" s="91" t="str">
        <f t="shared" si="559"/>
        <v/>
      </c>
      <c r="F8962" s="295"/>
      <c r="G8962" s="88" t="str">
        <f t="shared" si="557"/>
        <v/>
      </c>
      <c r="H8962" s="88" t="str">
        <f t="shared" si="558"/>
        <v/>
      </c>
    </row>
    <row r="8963" spans="2:8" ht="11.25" customHeight="1" x14ac:dyDescent="0.2">
      <c r="B8963" s="147"/>
      <c r="C8963" s="68"/>
      <c r="D8963" s="293" t="str">
        <f t="shared" si="556"/>
        <v/>
      </c>
      <c r="E8963" s="91" t="str">
        <f t="shared" si="559"/>
        <v/>
      </c>
      <c r="F8963" s="295"/>
      <c r="G8963" s="88" t="str">
        <f t="shared" si="557"/>
        <v/>
      </c>
      <c r="H8963" s="88" t="str">
        <f t="shared" si="558"/>
        <v/>
      </c>
    </row>
    <row r="8964" spans="2:8" ht="11.25" customHeight="1" x14ac:dyDescent="0.2">
      <c r="B8964" s="147"/>
      <c r="C8964" s="68"/>
      <c r="D8964" s="293" t="str">
        <f t="shared" si="556"/>
        <v/>
      </c>
      <c r="E8964" s="91" t="str">
        <f t="shared" si="559"/>
        <v/>
      </c>
      <c r="F8964" s="295"/>
      <c r="G8964" s="88" t="str">
        <f t="shared" si="557"/>
        <v/>
      </c>
      <c r="H8964" s="88" t="str">
        <f t="shared" si="558"/>
        <v/>
      </c>
    </row>
    <row r="8965" spans="2:8" ht="11.25" customHeight="1" x14ac:dyDescent="0.2">
      <c r="B8965" s="147"/>
      <c r="C8965" s="68"/>
      <c r="D8965" s="293" t="str">
        <f t="shared" si="556"/>
        <v/>
      </c>
      <c r="E8965" s="91" t="str">
        <f t="shared" si="559"/>
        <v/>
      </c>
      <c r="F8965" s="295"/>
      <c r="G8965" s="88" t="str">
        <f t="shared" si="557"/>
        <v/>
      </c>
      <c r="H8965" s="88" t="str">
        <f t="shared" si="558"/>
        <v/>
      </c>
    </row>
    <row r="8966" spans="2:8" ht="11.25" customHeight="1" x14ac:dyDescent="0.2">
      <c r="B8966" s="147"/>
      <c r="C8966" s="68"/>
      <c r="D8966" s="293" t="str">
        <f t="shared" si="556"/>
        <v/>
      </c>
      <c r="E8966" s="91" t="str">
        <f t="shared" si="559"/>
        <v/>
      </c>
      <c r="F8966" s="295"/>
      <c r="G8966" s="88" t="str">
        <f t="shared" si="557"/>
        <v/>
      </c>
      <c r="H8966" s="88" t="str">
        <f t="shared" si="558"/>
        <v/>
      </c>
    </row>
    <row r="8967" spans="2:8" ht="11.25" customHeight="1" x14ac:dyDescent="0.2">
      <c r="B8967" s="147"/>
      <c r="C8967" s="68"/>
      <c r="D8967" s="293" t="str">
        <f t="shared" si="556"/>
        <v/>
      </c>
      <c r="E8967" s="91" t="str">
        <f t="shared" si="559"/>
        <v/>
      </c>
      <c r="F8967" s="295"/>
      <c r="G8967" s="88" t="str">
        <f t="shared" si="557"/>
        <v/>
      </c>
      <c r="H8967" s="88" t="str">
        <f t="shared" si="558"/>
        <v/>
      </c>
    </row>
    <row r="8968" spans="2:8" ht="11.25" customHeight="1" x14ac:dyDescent="0.2">
      <c r="B8968" s="147"/>
      <c r="C8968" s="68"/>
      <c r="D8968" s="293" t="str">
        <f t="shared" si="556"/>
        <v/>
      </c>
      <c r="E8968" s="91" t="str">
        <f t="shared" si="559"/>
        <v/>
      </c>
      <c r="F8968" s="295"/>
      <c r="G8968" s="88" t="str">
        <f t="shared" si="557"/>
        <v/>
      </c>
      <c r="H8968" s="88" t="str">
        <f t="shared" si="558"/>
        <v/>
      </c>
    </row>
    <row r="8969" spans="2:8" ht="11.25" customHeight="1" x14ac:dyDescent="0.2">
      <c r="B8969" s="147"/>
      <c r="C8969" s="68"/>
      <c r="D8969" s="293" t="str">
        <f t="shared" si="556"/>
        <v/>
      </c>
      <c r="E8969" s="91" t="str">
        <f t="shared" si="559"/>
        <v/>
      </c>
      <c r="F8969" s="295"/>
      <c r="G8969" s="88" t="str">
        <f t="shared" si="557"/>
        <v/>
      </c>
      <c r="H8969" s="88" t="str">
        <f t="shared" si="558"/>
        <v/>
      </c>
    </row>
    <row r="8970" spans="2:8" ht="11.25" customHeight="1" x14ac:dyDescent="0.2">
      <c r="B8970" s="147"/>
      <c r="C8970" s="68"/>
      <c r="D8970" s="293" t="str">
        <f t="shared" si="556"/>
        <v/>
      </c>
      <c r="E8970" s="91" t="str">
        <f t="shared" si="559"/>
        <v/>
      </c>
      <c r="F8970" s="295"/>
      <c r="G8970" s="88" t="str">
        <f t="shared" si="557"/>
        <v/>
      </c>
      <c r="H8970" s="88" t="str">
        <f t="shared" si="558"/>
        <v/>
      </c>
    </row>
    <row r="8971" spans="2:8" ht="11.25" customHeight="1" x14ac:dyDescent="0.2">
      <c r="B8971" s="147"/>
      <c r="C8971" s="68"/>
      <c r="D8971" s="293" t="str">
        <f t="shared" si="556"/>
        <v/>
      </c>
      <c r="E8971" s="91" t="str">
        <f t="shared" si="559"/>
        <v/>
      </c>
      <c r="F8971" s="295"/>
      <c r="G8971" s="88" t="str">
        <f t="shared" si="557"/>
        <v/>
      </c>
      <c r="H8971" s="88" t="str">
        <f t="shared" si="558"/>
        <v/>
      </c>
    </row>
    <row r="8972" spans="2:8" ht="11.25" customHeight="1" x14ac:dyDescent="0.2">
      <c r="B8972" s="147"/>
      <c r="C8972" s="68"/>
      <c r="D8972" s="293" t="str">
        <f t="shared" si="556"/>
        <v/>
      </c>
      <c r="E8972" s="91" t="str">
        <f t="shared" si="559"/>
        <v/>
      </c>
      <c r="F8972" s="295"/>
      <c r="G8972" s="88" t="str">
        <f t="shared" si="557"/>
        <v/>
      </c>
      <c r="H8972" s="88" t="str">
        <f t="shared" si="558"/>
        <v/>
      </c>
    </row>
    <row r="8973" spans="2:8" ht="11.25" customHeight="1" x14ac:dyDescent="0.2">
      <c r="B8973" s="147"/>
      <c r="C8973" s="68"/>
      <c r="D8973" s="293" t="str">
        <f t="shared" si="556"/>
        <v/>
      </c>
      <c r="E8973" s="91" t="str">
        <f t="shared" si="559"/>
        <v/>
      </c>
      <c r="F8973" s="295"/>
      <c r="G8973" s="88" t="str">
        <f t="shared" si="557"/>
        <v/>
      </c>
      <c r="H8973" s="88" t="str">
        <f t="shared" si="558"/>
        <v/>
      </c>
    </row>
    <row r="8974" spans="2:8" ht="11.25" customHeight="1" x14ac:dyDescent="0.2">
      <c r="B8974" s="147"/>
      <c r="C8974" s="68"/>
      <c r="D8974" s="293" t="str">
        <f t="shared" si="556"/>
        <v/>
      </c>
      <c r="E8974" s="91" t="str">
        <f t="shared" si="559"/>
        <v/>
      </c>
      <c r="F8974" s="295"/>
      <c r="G8974" s="88" t="str">
        <f t="shared" si="557"/>
        <v/>
      </c>
      <c r="H8974" s="88" t="str">
        <f t="shared" si="558"/>
        <v/>
      </c>
    </row>
    <row r="8975" spans="2:8" ht="11.25" customHeight="1" x14ac:dyDescent="0.2">
      <c r="B8975" s="147"/>
      <c r="C8975" s="68"/>
      <c r="D8975" s="293" t="str">
        <f t="shared" si="556"/>
        <v/>
      </c>
      <c r="E8975" s="91" t="str">
        <f t="shared" si="559"/>
        <v/>
      </c>
      <c r="F8975" s="295"/>
      <c r="G8975" s="88" t="str">
        <f t="shared" si="557"/>
        <v/>
      </c>
      <c r="H8975" s="88" t="str">
        <f t="shared" si="558"/>
        <v/>
      </c>
    </row>
    <row r="8976" spans="2:8" ht="11.25" customHeight="1" x14ac:dyDescent="0.2">
      <c r="B8976" s="147"/>
      <c r="C8976" s="68"/>
      <c r="D8976" s="293" t="str">
        <f t="shared" si="556"/>
        <v/>
      </c>
      <c r="E8976" s="91" t="str">
        <f t="shared" si="559"/>
        <v/>
      </c>
      <c r="F8976" s="295"/>
      <c r="G8976" s="88" t="str">
        <f t="shared" si="557"/>
        <v/>
      </c>
      <c r="H8976" s="88" t="str">
        <f t="shared" si="558"/>
        <v/>
      </c>
    </row>
    <row r="8977" spans="2:8" ht="11.25" customHeight="1" x14ac:dyDescent="0.2">
      <c r="B8977" s="147"/>
      <c r="C8977" s="68"/>
      <c r="D8977" s="293" t="str">
        <f t="shared" si="556"/>
        <v/>
      </c>
      <c r="E8977" s="91" t="str">
        <f t="shared" si="559"/>
        <v/>
      </c>
      <c r="F8977" s="295"/>
      <c r="G8977" s="88" t="str">
        <f t="shared" si="557"/>
        <v/>
      </c>
      <c r="H8977" s="88" t="str">
        <f t="shared" si="558"/>
        <v/>
      </c>
    </row>
    <row r="8978" spans="2:8" ht="11.25" customHeight="1" x14ac:dyDescent="0.2">
      <c r="B8978" s="147"/>
      <c r="C8978" s="68"/>
      <c r="D8978" s="293" t="str">
        <f t="shared" si="556"/>
        <v/>
      </c>
      <c r="E8978" s="91" t="str">
        <f t="shared" si="559"/>
        <v/>
      </c>
      <c r="F8978" s="295"/>
      <c r="G8978" s="88" t="str">
        <f t="shared" si="557"/>
        <v/>
      </c>
      <c r="H8978" s="88" t="str">
        <f t="shared" si="558"/>
        <v/>
      </c>
    </row>
    <row r="8979" spans="2:8" ht="11.25" customHeight="1" x14ac:dyDescent="0.2">
      <c r="B8979" s="147"/>
      <c r="C8979" s="68"/>
      <c r="D8979" s="293" t="str">
        <f t="shared" si="556"/>
        <v/>
      </c>
      <c r="E8979" s="91" t="str">
        <f t="shared" si="559"/>
        <v/>
      </c>
      <c r="F8979" s="295"/>
      <c r="G8979" s="88" t="str">
        <f t="shared" si="557"/>
        <v/>
      </c>
      <c r="H8979" s="88" t="str">
        <f t="shared" si="558"/>
        <v/>
      </c>
    </row>
    <row r="8980" spans="2:8" ht="11.25" customHeight="1" x14ac:dyDescent="0.2">
      <c r="B8980" s="147"/>
      <c r="C8980" s="68"/>
      <c r="D8980" s="293" t="str">
        <f t="shared" si="556"/>
        <v/>
      </c>
      <c r="E8980" s="91" t="str">
        <f t="shared" si="559"/>
        <v/>
      </c>
      <c r="F8980" s="295"/>
      <c r="G8980" s="88" t="str">
        <f t="shared" si="557"/>
        <v/>
      </c>
      <c r="H8980" s="88" t="str">
        <f t="shared" si="558"/>
        <v/>
      </c>
    </row>
    <row r="8981" spans="2:8" ht="11.25" customHeight="1" x14ac:dyDescent="0.2">
      <c r="B8981" s="147"/>
      <c r="C8981" s="68"/>
      <c r="D8981" s="293" t="str">
        <f t="shared" si="556"/>
        <v/>
      </c>
      <c r="E8981" s="91" t="str">
        <f t="shared" si="559"/>
        <v/>
      </c>
      <c r="F8981" s="295"/>
      <c r="G8981" s="88" t="str">
        <f t="shared" si="557"/>
        <v/>
      </c>
      <c r="H8981" s="88" t="str">
        <f t="shared" si="558"/>
        <v/>
      </c>
    </row>
    <row r="8982" spans="2:8" ht="11.25" customHeight="1" x14ac:dyDescent="0.2">
      <c r="B8982" s="147"/>
      <c r="C8982" s="68"/>
      <c r="D8982" s="293" t="str">
        <f t="shared" si="556"/>
        <v/>
      </c>
      <c r="E8982" s="91" t="str">
        <f t="shared" si="559"/>
        <v/>
      </c>
      <c r="F8982" s="295"/>
      <c r="G8982" s="88" t="str">
        <f t="shared" si="557"/>
        <v/>
      </c>
      <c r="H8982" s="88" t="str">
        <f t="shared" si="558"/>
        <v/>
      </c>
    </row>
    <row r="8983" spans="2:8" ht="11.25" customHeight="1" x14ac:dyDescent="0.2">
      <c r="B8983" s="147"/>
      <c r="C8983" s="68"/>
      <c r="D8983" s="293" t="str">
        <f t="shared" si="556"/>
        <v/>
      </c>
      <c r="E8983" s="91" t="str">
        <f t="shared" si="559"/>
        <v/>
      </c>
      <c r="F8983" s="295"/>
      <c r="G8983" s="88" t="str">
        <f t="shared" si="557"/>
        <v/>
      </c>
      <c r="H8983" s="88" t="str">
        <f t="shared" si="558"/>
        <v/>
      </c>
    </row>
    <row r="8984" spans="2:8" ht="11.25" customHeight="1" x14ac:dyDescent="0.2">
      <c r="B8984" s="147"/>
      <c r="C8984" s="68"/>
      <c r="D8984" s="293" t="str">
        <f t="shared" ref="D8984:D9047" si="560">IF($B8984="","","SP_LASTSALEPRICE")</f>
        <v/>
      </c>
      <c r="E8984" s="91" t="str">
        <f t="shared" si="559"/>
        <v/>
      </c>
      <c r="F8984" s="295"/>
      <c r="G8984" s="88" t="str">
        <f t="shared" ref="G8984:G9047" si="561">IF(OR($C8984="",$C8985=""),"",IFERROR((C8984/C8985-1)*100,0))</f>
        <v/>
      </c>
      <c r="H8984" s="88" t="str">
        <f t="shared" ref="H8984:H9047" si="562">IF(OR($F8984="",$F8985=""),"",IFERROR((F8984/F8985-1)*100,0))</f>
        <v/>
      </c>
    </row>
    <row r="8985" spans="2:8" ht="11.25" customHeight="1" x14ac:dyDescent="0.2">
      <c r="B8985" s="147"/>
      <c r="C8985" s="68"/>
      <c r="D8985" s="293" t="str">
        <f t="shared" si="560"/>
        <v/>
      </c>
      <c r="E8985" s="91" t="str">
        <f t="shared" ref="E8985:E9048" si="563">IF($B8985="","",IF(WEEKDAY($B8985,11)=6,$B8985-1,IF(WEEKDAY($B8985,11)=7,$B8985-2,$B8985)))</f>
        <v/>
      </c>
      <c r="F8985" s="295"/>
      <c r="G8985" s="88" t="str">
        <f t="shared" si="561"/>
        <v/>
      </c>
      <c r="H8985" s="88" t="str">
        <f t="shared" si="562"/>
        <v/>
      </c>
    </row>
    <row r="8986" spans="2:8" ht="11.25" customHeight="1" x14ac:dyDescent="0.2">
      <c r="B8986" s="147"/>
      <c r="C8986" s="68"/>
      <c r="D8986" s="293" t="str">
        <f t="shared" si="560"/>
        <v/>
      </c>
      <c r="E8986" s="91" t="str">
        <f t="shared" si="563"/>
        <v/>
      </c>
      <c r="F8986" s="295"/>
      <c r="G8986" s="88" t="str">
        <f t="shared" si="561"/>
        <v/>
      </c>
      <c r="H8986" s="88" t="str">
        <f t="shared" si="562"/>
        <v/>
      </c>
    </row>
    <row r="8987" spans="2:8" ht="11.25" customHeight="1" x14ac:dyDescent="0.2">
      <c r="B8987" s="147"/>
      <c r="C8987" s="68"/>
      <c r="D8987" s="293" t="str">
        <f t="shared" si="560"/>
        <v/>
      </c>
      <c r="E8987" s="91" t="str">
        <f t="shared" si="563"/>
        <v/>
      </c>
      <c r="F8987" s="295"/>
      <c r="G8987" s="88" t="str">
        <f t="shared" si="561"/>
        <v/>
      </c>
      <c r="H8987" s="88" t="str">
        <f t="shared" si="562"/>
        <v/>
      </c>
    </row>
    <row r="8988" spans="2:8" ht="11.25" customHeight="1" x14ac:dyDescent="0.2">
      <c r="B8988" s="147"/>
      <c r="C8988" s="68"/>
      <c r="D8988" s="293" t="str">
        <f t="shared" si="560"/>
        <v/>
      </c>
      <c r="E8988" s="91" t="str">
        <f t="shared" si="563"/>
        <v/>
      </c>
      <c r="F8988" s="295"/>
      <c r="G8988" s="88" t="str">
        <f t="shared" si="561"/>
        <v/>
      </c>
      <c r="H8988" s="88" t="str">
        <f t="shared" si="562"/>
        <v/>
      </c>
    </row>
    <row r="8989" spans="2:8" ht="11.25" customHeight="1" x14ac:dyDescent="0.2">
      <c r="B8989" s="147"/>
      <c r="C8989" s="68"/>
      <c r="D8989" s="293" t="str">
        <f t="shared" si="560"/>
        <v/>
      </c>
      <c r="E8989" s="91" t="str">
        <f t="shared" si="563"/>
        <v/>
      </c>
      <c r="F8989" s="295"/>
      <c r="G8989" s="88" t="str">
        <f t="shared" si="561"/>
        <v/>
      </c>
      <c r="H8989" s="88" t="str">
        <f t="shared" si="562"/>
        <v/>
      </c>
    </row>
    <row r="8990" spans="2:8" ht="11.25" customHeight="1" x14ac:dyDescent="0.2">
      <c r="B8990" s="147"/>
      <c r="C8990" s="68"/>
      <c r="D8990" s="293" t="str">
        <f t="shared" si="560"/>
        <v/>
      </c>
      <c r="E8990" s="91" t="str">
        <f t="shared" si="563"/>
        <v/>
      </c>
      <c r="F8990" s="295"/>
      <c r="G8990" s="88" t="str">
        <f t="shared" si="561"/>
        <v/>
      </c>
      <c r="H8990" s="88" t="str">
        <f t="shared" si="562"/>
        <v/>
      </c>
    </row>
    <row r="8991" spans="2:8" ht="11.25" customHeight="1" x14ac:dyDescent="0.2">
      <c r="B8991" s="147"/>
      <c r="C8991" s="68"/>
      <c r="D8991" s="293" t="str">
        <f t="shared" si="560"/>
        <v/>
      </c>
      <c r="E8991" s="91" t="str">
        <f t="shared" si="563"/>
        <v/>
      </c>
      <c r="F8991" s="295"/>
      <c r="G8991" s="88" t="str">
        <f t="shared" si="561"/>
        <v/>
      </c>
      <c r="H8991" s="88" t="str">
        <f t="shared" si="562"/>
        <v/>
      </c>
    </row>
    <row r="8992" spans="2:8" ht="11.25" customHeight="1" x14ac:dyDescent="0.2">
      <c r="B8992" s="147"/>
      <c r="C8992" s="68"/>
      <c r="D8992" s="293" t="str">
        <f t="shared" si="560"/>
        <v/>
      </c>
      <c r="E8992" s="91" t="str">
        <f t="shared" si="563"/>
        <v/>
      </c>
      <c r="F8992" s="295"/>
      <c r="G8992" s="88" t="str">
        <f t="shared" si="561"/>
        <v/>
      </c>
      <c r="H8992" s="88" t="str">
        <f t="shared" si="562"/>
        <v/>
      </c>
    </row>
    <row r="8993" spans="2:8" ht="11.25" customHeight="1" x14ac:dyDescent="0.2">
      <c r="B8993" s="147"/>
      <c r="C8993" s="68"/>
      <c r="D8993" s="293" t="str">
        <f t="shared" si="560"/>
        <v/>
      </c>
      <c r="E8993" s="91" t="str">
        <f t="shared" si="563"/>
        <v/>
      </c>
      <c r="F8993" s="295"/>
      <c r="G8993" s="88" t="str">
        <f t="shared" si="561"/>
        <v/>
      </c>
      <c r="H8993" s="88" t="str">
        <f t="shared" si="562"/>
        <v/>
      </c>
    </row>
    <row r="8994" spans="2:8" ht="11.25" customHeight="1" x14ac:dyDescent="0.2">
      <c r="B8994" s="147"/>
      <c r="C8994" s="68"/>
      <c r="D8994" s="293" t="str">
        <f t="shared" si="560"/>
        <v/>
      </c>
      <c r="E8994" s="91" t="str">
        <f t="shared" si="563"/>
        <v/>
      </c>
      <c r="F8994" s="295"/>
      <c r="G8994" s="88" t="str">
        <f t="shared" si="561"/>
        <v/>
      </c>
      <c r="H8994" s="88" t="str">
        <f t="shared" si="562"/>
        <v/>
      </c>
    </row>
    <row r="8995" spans="2:8" ht="11.25" customHeight="1" x14ac:dyDescent="0.2">
      <c r="B8995" s="147"/>
      <c r="C8995" s="68"/>
      <c r="D8995" s="293" t="str">
        <f t="shared" si="560"/>
        <v/>
      </c>
      <c r="E8995" s="91" t="str">
        <f t="shared" si="563"/>
        <v/>
      </c>
      <c r="F8995" s="295"/>
      <c r="G8995" s="88" t="str">
        <f t="shared" si="561"/>
        <v/>
      </c>
      <c r="H8995" s="88" t="str">
        <f t="shared" si="562"/>
        <v/>
      </c>
    </row>
    <row r="8996" spans="2:8" ht="11.25" customHeight="1" x14ac:dyDescent="0.2">
      <c r="B8996" s="147"/>
      <c r="C8996" s="68"/>
      <c r="D8996" s="293" t="str">
        <f t="shared" si="560"/>
        <v/>
      </c>
      <c r="E8996" s="91" t="str">
        <f t="shared" si="563"/>
        <v/>
      </c>
      <c r="F8996" s="295"/>
      <c r="G8996" s="88" t="str">
        <f t="shared" si="561"/>
        <v/>
      </c>
      <c r="H8996" s="88" t="str">
        <f t="shared" si="562"/>
        <v/>
      </c>
    </row>
    <row r="8997" spans="2:8" ht="11.25" customHeight="1" x14ac:dyDescent="0.2">
      <c r="B8997" s="147"/>
      <c r="C8997" s="68"/>
      <c r="D8997" s="293" t="str">
        <f t="shared" si="560"/>
        <v/>
      </c>
      <c r="E8997" s="91" t="str">
        <f t="shared" si="563"/>
        <v/>
      </c>
      <c r="F8997" s="295"/>
      <c r="G8997" s="88" t="str">
        <f t="shared" si="561"/>
        <v/>
      </c>
      <c r="H8997" s="88" t="str">
        <f t="shared" si="562"/>
        <v/>
      </c>
    </row>
    <row r="8998" spans="2:8" ht="11.25" customHeight="1" x14ac:dyDescent="0.2">
      <c r="B8998" s="147"/>
      <c r="C8998" s="68"/>
      <c r="D8998" s="293" t="str">
        <f t="shared" si="560"/>
        <v/>
      </c>
      <c r="E8998" s="91" t="str">
        <f t="shared" si="563"/>
        <v/>
      </c>
      <c r="F8998" s="295"/>
      <c r="G8998" s="88" t="str">
        <f t="shared" si="561"/>
        <v/>
      </c>
      <c r="H8998" s="88" t="str">
        <f t="shared" si="562"/>
        <v/>
      </c>
    </row>
    <row r="8999" spans="2:8" ht="11.25" customHeight="1" x14ac:dyDescent="0.2">
      <c r="B8999" s="147"/>
      <c r="C8999" s="68"/>
      <c r="D8999" s="293" t="str">
        <f t="shared" si="560"/>
        <v/>
      </c>
      <c r="E8999" s="91" t="str">
        <f t="shared" si="563"/>
        <v/>
      </c>
      <c r="F8999" s="295"/>
      <c r="G8999" s="88" t="str">
        <f t="shared" si="561"/>
        <v/>
      </c>
      <c r="H8999" s="88" t="str">
        <f t="shared" si="562"/>
        <v/>
      </c>
    </row>
    <row r="9000" spans="2:8" ht="11.25" customHeight="1" x14ac:dyDescent="0.2">
      <c r="B9000" s="147"/>
      <c r="C9000" s="68"/>
      <c r="D9000" s="293" t="str">
        <f t="shared" si="560"/>
        <v/>
      </c>
      <c r="E9000" s="91" t="str">
        <f t="shared" si="563"/>
        <v/>
      </c>
      <c r="F9000" s="295"/>
      <c r="G9000" s="88" t="str">
        <f t="shared" si="561"/>
        <v/>
      </c>
      <c r="H9000" s="88" t="str">
        <f t="shared" si="562"/>
        <v/>
      </c>
    </row>
    <row r="9001" spans="2:8" ht="11.25" customHeight="1" x14ac:dyDescent="0.2">
      <c r="B9001" s="147"/>
      <c r="C9001" s="68"/>
      <c r="D9001" s="293" t="str">
        <f t="shared" si="560"/>
        <v/>
      </c>
      <c r="E9001" s="91" t="str">
        <f t="shared" si="563"/>
        <v/>
      </c>
      <c r="F9001" s="295"/>
      <c r="G9001" s="88" t="str">
        <f t="shared" si="561"/>
        <v/>
      </c>
      <c r="H9001" s="88" t="str">
        <f t="shared" si="562"/>
        <v/>
      </c>
    </row>
    <row r="9002" spans="2:8" ht="11.25" customHeight="1" x14ac:dyDescent="0.2">
      <c r="B9002" s="147"/>
      <c r="C9002" s="68"/>
      <c r="D9002" s="293" t="str">
        <f t="shared" si="560"/>
        <v/>
      </c>
      <c r="E9002" s="91" t="str">
        <f t="shared" si="563"/>
        <v/>
      </c>
      <c r="F9002" s="295"/>
      <c r="G9002" s="88" t="str">
        <f t="shared" si="561"/>
        <v/>
      </c>
      <c r="H9002" s="88" t="str">
        <f t="shared" si="562"/>
        <v/>
      </c>
    </row>
    <row r="9003" spans="2:8" ht="11.25" customHeight="1" x14ac:dyDescent="0.2">
      <c r="B9003" s="147"/>
      <c r="C9003" s="68"/>
      <c r="D9003" s="293" t="str">
        <f t="shared" si="560"/>
        <v/>
      </c>
      <c r="E9003" s="91" t="str">
        <f t="shared" si="563"/>
        <v/>
      </c>
      <c r="F9003" s="295"/>
      <c r="G9003" s="88" t="str">
        <f t="shared" si="561"/>
        <v/>
      </c>
      <c r="H9003" s="88" t="str">
        <f t="shared" si="562"/>
        <v/>
      </c>
    </row>
    <row r="9004" spans="2:8" ht="11.25" customHeight="1" x14ac:dyDescent="0.2">
      <c r="B9004" s="147"/>
      <c r="C9004" s="68"/>
      <c r="D9004" s="293" t="str">
        <f t="shared" si="560"/>
        <v/>
      </c>
      <c r="E9004" s="91" t="str">
        <f t="shared" si="563"/>
        <v/>
      </c>
      <c r="F9004" s="295"/>
      <c r="G9004" s="88" t="str">
        <f t="shared" si="561"/>
        <v/>
      </c>
      <c r="H9004" s="88" t="str">
        <f t="shared" si="562"/>
        <v/>
      </c>
    </row>
    <row r="9005" spans="2:8" ht="11.25" customHeight="1" x14ac:dyDescent="0.2">
      <c r="B9005" s="147"/>
      <c r="C9005" s="68"/>
      <c r="D9005" s="293" t="str">
        <f t="shared" si="560"/>
        <v/>
      </c>
      <c r="E9005" s="91" t="str">
        <f t="shared" si="563"/>
        <v/>
      </c>
      <c r="F9005" s="295"/>
      <c r="G9005" s="88" t="str">
        <f t="shared" si="561"/>
        <v/>
      </c>
      <c r="H9005" s="88" t="str">
        <f t="shared" si="562"/>
        <v/>
      </c>
    </row>
    <row r="9006" spans="2:8" ht="11.25" customHeight="1" x14ac:dyDescent="0.2">
      <c r="B9006" s="147"/>
      <c r="C9006" s="68"/>
      <c r="D9006" s="293" t="str">
        <f t="shared" si="560"/>
        <v/>
      </c>
      <c r="E9006" s="91" t="str">
        <f t="shared" si="563"/>
        <v/>
      </c>
      <c r="F9006" s="295"/>
      <c r="G9006" s="88" t="str">
        <f t="shared" si="561"/>
        <v/>
      </c>
      <c r="H9006" s="88" t="str">
        <f t="shared" si="562"/>
        <v/>
      </c>
    </row>
    <row r="9007" spans="2:8" ht="11.25" customHeight="1" x14ac:dyDescent="0.2">
      <c r="B9007" s="147"/>
      <c r="C9007" s="68"/>
      <c r="D9007" s="293" t="str">
        <f t="shared" si="560"/>
        <v/>
      </c>
      <c r="E9007" s="91" t="str">
        <f t="shared" si="563"/>
        <v/>
      </c>
      <c r="F9007" s="295"/>
      <c r="G9007" s="88" t="str">
        <f t="shared" si="561"/>
        <v/>
      </c>
      <c r="H9007" s="88" t="str">
        <f t="shared" si="562"/>
        <v/>
      </c>
    </row>
    <row r="9008" spans="2:8" ht="11.25" customHeight="1" x14ac:dyDescent="0.2">
      <c r="B9008" s="147"/>
      <c r="C9008" s="68"/>
      <c r="D9008" s="293" t="str">
        <f t="shared" si="560"/>
        <v/>
      </c>
      <c r="E9008" s="91" t="str">
        <f t="shared" si="563"/>
        <v/>
      </c>
      <c r="F9008" s="295"/>
      <c r="G9008" s="88" t="str">
        <f t="shared" si="561"/>
        <v/>
      </c>
      <c r="H9008" s="88" t="str">
        <f t="shared" si="562"/>
        <v/>
      </c>
    </row>
    <row r="9009" spans="2:8" ht="11.25" customHeight="1" x14ac:dyDescent="0.2">
      <c r="B9009" s="147"/>
      <c r="C9009" s="68"/>
      <c r="D9009" s="293" t="str">
        <f t="shared" si="560"/>
        <v/>
      </c>
      <c r="E9009" s="91" t="str">
        <f t="shared" si="563"/>
        <v/>
      </c>
      <c r="F9009" s="295"/>
      <c r="G9009" s="88" t="str">
        <f t="shared" si="561"/>
        <v/>
      </c>
      <c r="H9009" s="88" t="str">
        <f t="shared" si="562"/>
        <v/>
      </c>
    </row>
    <row r="9010" spans="2:8" ht="11.25" customHeight="1" x14ac:dyDescent="0.2">
      <c r="B9010" s="147"/>
      <c r="C9010" s="68"/>
      <c r="D9010" s="293" t="str">
        <f t="shared" si="560"/>
        <v/>
      </c>
      <c r="E9010" s="91" t="str">
        <f t="shared" si="563"/>
        <v/>
      </c>
      <c r="F9010" s="295"/>
      <c r="G9010" s="88" t="str">
        <f t="shared" si="561"/>
        <v/>
      </c>
      <c r="H9010" s="88" t="str">
        <f t="shared" si="562"/>
        <v/>
      </c>
    </row>
    <row r="9011" spans="2:8" ht="11.25" customHeight="1" x14ac:dyDescent="0.2">
      <c r="B9011" s="147"/>
      <c r="C9011" s="68"/>
      <c r="D9011" s="293" t="str">
        <f t="shared" si="560"/>
        <v/>
      </c>
      <c r="E9011" s="91" t="str">
        <f t="shared" si="563"/>
        <v/>
      </c>
      <c r="F9011" s="295"/>
      <c r="G9011" s="88" t="str">
        <f t="shared" si="561"/>
        <v/>
      </c>
      <c r="H9011" s="88" t="str">
        <f t="shared" si="562"/>
        <v/>
      </c>
    </row>
    <row r="9012" spans="2:8" ht="11.25" customHeight="1" x14ac:dyDescent="0.2">
      <c r="B9012" s="147"/>
      <c r="C9012" s="68"/>
      <c r="D9012" s="293" t="str">
        <f t="shared" si="560"/>
        <v/>
      </c>
      <c r="E9012" s="91" t="str">
        <f t="shared" si="563"/>
        <v/>
      </c>
      <c r="F9012" s="295"/>
      <c r="G9012" s="88" t="str">
        <f t="shared" si="561"/>
        <v/>
      </c>
      <c r="H9012" s="88" t="str">
        <f t="shared" si="562"/>
        <v/>
      </c>
    </row>
    <row r="9013" spans="2:8" ht="11.25" customHeight="1" x14ac:dyDescent="0.2">
      <c r="B9013" s="147"/>
      <c r="C9013" s="68"/>
      <c r="D9013" s="293" t="str">
        <f t="shared" si="560"/>
        <v/>
      </c>
      <c r="E9013" s="91" t="str">
        <f t="shared" si="563"/>
        <v/>
      </c>
      <c r="F9013" s="295"/>
      <c r="G9013" s="88" t="str">
        <f t="shared" si="561"/>
        <v/>
      </c>
      <c r="H9013" s="88" t="str">
        <f t="shared" si="562"/>
        <v/>
      </c>
    </row>
    <row r="9014" spans="2:8" ht="11.25" customHeight="1" x14ac:dyDescent="0.2">
      <c r="B9014" s="147"/>
      <c r="C9014" s="68"/>
      <c r="D9014" s="293" t="str">
        <f t="shared" si="560"/>
        <v/>
      </c>
      <c r="E9014" s="91" t="str">
        <f t="shared" si="563"/>
        <v/>
      </c>
      <c r="F9014" s="295"/>
      <c r="G9014" s="88" t="str">
        <f t="shared" si="561"/>
        <v/>
      </c>
      <c r="H9014" s="88" t="str">
        <f t="shared" si="562"/>
        <v/>
      </c>
    </row>
    <row r="9015" spans="2:8" ht="11.25" customHeight="1" x14ac:dyDescent="0.2">
      <c r="B9015" s="147"/>
      <c r="C9015" s="68"/>
      <c r="D9015" s="293" t="str">
        <f t="shared" si="560"/>
        <v/>
      </c>
      <c r="E9015" s="91" t="str">
        <f t="shared" si="563"/>
        <v/>
      </c>
      <c r="F9015" s="295"/>
      <c r="G9015" s="88" t="str">
        <f t="shared" si="561"/>
        <v/>
      </c>
      <c r="H9015" s="88" t="str">
        <f t="shared" si="562"/>
        <v/>
      </c>
    </row>
    <row r="9016" spans="2:8" ht="11.25" customHeight="1" x14ac:dyDescent="0.2">
      <c r="B9016" s="147"/>
      <c r="C9016" s="68"/>
      <c r="D9016" s="293" t="str">
        <f t="shared" si="560"/>
        <v/>
      </c>
      <c r="E9016" s="91" t="str">
        <f t="shared" si="563"/>
        <v/>
      </c>
      <c r="F9016" s="295"/>
      <c r="G9016" s="88" t="str">
        <f t="shared" si="561"/>
        <v/>
      </c>
      <c r="H9016" s="88" t="str">
        <f t="shared" si="562"/>
        <v/>
      </c>
    </row>
    <row r="9017" spans="2:8" ht="11.25" customHeight="1" x14ac:dyDescent="0.2">
      <c r="B9017" s="147"/>
      <c r="C9017" s="68"/>
      <c r="D9017" s="293" t="str">
        <f t="shared" si="560"/>
        <v/>
      </c>
      <c r="E9017" s="91" t="str">
        <f t="shared" si="563"/>
        <v/>
      </c>
      <c r="F9017" s="295"/>
      <c r="G9017" s="88" t="str">
        <f t="shared" si="561"/>
        <v/>
      </c>
      <c r="H9017" s="88" t="str">
        <f t="shared" si="562"/>
        <v/>
      </c>
    </row>
    <row r="9018" spans="2:8" ht="11.25" customHeight="1" x14ac:dyDescent="0.2">
      <c r="B9018" s="147"/>
      <c r="C9018" s="68"/>
      <c r="D9018" s="293" t="str">
        <f t="shared" si="560"/>
        <v/>
      </c>
      <c r="E9018" s="91" t="str">
        <f t="shared" si="563"/>
        <v/>
      </c>
      <c r="F9018" s="295"/>
      <c r="G9018" s="88" t="str">
        <f t="shared" si="561"/>
        <v/>
      </c>
      <c r="H9018" s="88" t="str">
        <f t="shared" si="562"/>
        <v/>
      </c>
    </row>
    <row r="9019" spans="2:8" ht="11.25" customHeight="1" x14ac:dyDescent="0.2">
      <c r="B9019" s="147"/>
      <c r="C9019" s="68"/>
      <c r="D9019" s="293" t="str">
        <f t="shared" si="560"/>
        <v/>
      </c>
      <c r="E9019" s="91" t="str">
        <f t="shared" si="563"/>
        <v/>
      </c>
      <c r="F9019" s="295"/>
      <c r="G9019" s="88" t="str">
        <f t="shared" si="561"/>
        <v/>
      </c>
      <c r="H9019" s="88" t="str">
        <f t="shared" si="562"/>
        <v/>
      </c>
    </row>
    <row r="9020" spans="2:8" ht="11.25" customHeight="1" x14ac:dyDescent="0.2">
      <c r="B9020" s="147"/>
      <c r="C9020" s="68"/>
      <c r="D9020" s="293" t="str">
        <f t="shared" si="560"/>
        <v/>
      </c>
      <c r="E9020" s="91" t="str">
        <f t="shared" si="563"/>
        <v/>
      </c>
      <c r="F9020" s="295"/>
      <c r="G9020" s="88" t="str">
        <f t="shared" si="561"/>
        <v/>
      </c>
      <c r="H9020" s="88" t="str">
        <f t="shared" si="562"/>
        <v/>
      </c>
    </row>
    <row r="9021" spans="2:8" ht="11.25" customHeight="1" x14ac:dyDescent="0.2">
      <c r="B9021" s="147"/>
      <c r="C9021" s="68"/>
      <c r="D9021" s="293" t="str">
        <f t="shared" si="560"/>
        <v/>
      </c>
      <c r="E9021" s="91" t="str">
        <f t="shared" si="563"/>
        <v/>
      </c>
      <c r="F9021" s="295"/>
      <c r="G9021" s="88" t="str">
        <f t="shared" si="561"/>
        <v/>
      </c>
      <c r="H9021" s="88" t="str">
        <f t="shared" si="562"/>
        <v/>
      </c>
    </row>
    <row r="9022" spans="2:8" ht="11.25" customHeight="1" x14ac:dyDescent="0.2">
      <c r="B9022" s="147"/>
      <c r="C9022" s="68"/>
      <c r="D9022" s="293" t="str">
        <f t="shared" si="560"/>
        <v/>
      </c>
      <c r="E9022" s="91" t="str">
        <f t="shared" si="563"/>
        <v/>
      </c>
      <c r="F9022" s="295"/>
      <c r="G9022" s="88" t="str">
        <f t="shared" si="561"/>
        <v/>
      </c>
      <c r="H9022" s="88" t="str">
        <f t="shared" si="562"/>
        <v/>
      </c>
    </row>
    <row r="9023" spans="2:8" ht="11.25" customHeight="1" x14ac:dyDescent="0.2">
      <c r="B9023" s="147"/>
      <c r="C9023" s="68"/>
      <c r="D9023" s="293" t="str">
        <f t="shared" si="560"/>
        <v/>
      </c>
      <c r="E9023" s="91" t="str">
        <f t="shared" si="563"/>
        <v/>
      </c>
      <c r="F9023" s="295"/>
      <c r="G9023" s="88" t="str">
        <f t="shared" si="561"/>
        <v/>
      </c>
      <c r="H9023" s="88" t="str">
        <f t="shared" si="562"/>
        <v/>
      </c>
    </row>
    <row r="9024" spans="2:8" ht="11.25" customHeight="1" x14ac:dyDescent="0.2">
      <c r="B9024" s="147"/>
      <c r="C9024" s="68"/>
      <c r="D9024" s="293" t="str">
        <f t="shared" si="560"/>
        <v/>
      </c>
      <c r="E9024" s="91" t="str">
        <f t="shared" si="563"/>
        <v/>
      </c>
      <c r="F9024" s="295"/>
      <c r="G9024" s="88" t="str">
        <f t="shared" si="561"/>
        <v/>
      </c>
      <c r="H9024" s="88" t="str">
        <f t="shared" si="562"/>
        <v/>
      </c>
    </row>
    <row r="9025" spans="2:8" ht="11.25" customHeight="1" x14ac:dyDescent="0.2">
      <c r="B9025" s="147"/>
      <c r="C9025" s="68"/>
      <c r="D9025" s="293" t="str">
        <f t="shared" si="560"/>
        <v/>
      </c>
      <c r="E9025" s="91" t="str">
        <f t="shared" si="563"/>
        <v/>
      </c>
      <c r="F9025" s="295"/>
      <c r="G9025" s="88" t="str">
        <f t="shared" si="561"/>
        <v/>
      </c>
      <c r="H9025" s="88" t="str">
        <f t="shared" si="562"/>
        <v/>
      </c>
    </row>
    <row r="9026" spans="2:8" ht="11.25" customHeight="1" x14ac:dyDescent="0.2">
      <c r="B9026" s="147"/>
      <c r="C9026" s="68"/>
      <c r="D9026" s="293" t="str">
        <f t="shared" si="560"/>
        <v/>
      </c>
      <c r="E9026" s="91" t="str">
        <f t="shared" si="563"/>
        <v/>
      </c>
      <c r="F9026" s="295"/>
      <c r="G9026" s="88" t="str">
        <f t="shared" si="561"/>
        <v/>
      </c>
      <c r="H9026" s="88" t="str">
        <f t="shared" si="562"/>
        <v/>
      </c>
    </row>
    <row r="9027" spans="2:8" ht="11.25" customHeight="1" x14ac:dyDescent="0.2">
      <c r="B9027" s="147"/>
      <c r="C9027" s="68"/>
      <c r="D9027" s="293" t="str">
        <f t="shared" si="560"/>
        <v/>
      </c>
      <c r="E9027" s="91" t="str">
        <f t="shared" si="563"/>
        <v/>
      </c>
      <c r="F9027" s="295"/>
      <c r="G9027" s="88" t="str">
        <f t="shared" si="561"/>
        <v/>
      </c>
      <c r="H9027" s="88" t="str">
        <f t="shared" si="562"/>
        <v/>
      </c>
    </row>
    <row r="9028" spans="2:8" ht="11.25" customHeight="1" x14ac:dyDescent="0.2">
      <c r="B9028" s="147"/>
      <c r="C9028" s="68"/>
      <c r="D9028" s="293" t="str">
        <f t="shared" si="560"/>
        <v/>
      </c>
      <c r="E9028" s="91" t="str">
        <f t="shared" si="563"/>
        <v/>
      </c>
      <c r="F9028" s="295"/>
      <c r="G9028" s="88" t="str">
        <f t="shared" si="561"/>
        <v/>
      </c>
      <c r="H9028" s="88" t="str">
        <f t="shared" si="562"/>
        <v/>
      </c>
    </row>
    <row r="9029" spans="2:8" ht="11.25" customHeight="1" x14ac:dyDescent="0.2">
      <c r="B9029" s="147"/>
      <c r="C9029" s="68"/>
      <c r="D9029" s="293" t="str">
        <f t="shared" si="560"/>
        <v/>
      </c>
      <c r="E9029" s="91" t="str">
        <f t="shared" si="563"/>
        <v/>
      </c>
      <c r="F9029" s="295"/>
      <c r="G9029" s="88" t="str">
        <f t="shared" si="561"/>
        <v/>
      </c>
      <c r="H9029" s="88" t="str">
        <f t="shared" si="562"/>
        <v/>
      </c>
    </row>
    <row r="9030" spans="2:8" ht="11.25" customHeight="1" x14ac:dyDescent="0.2">
      <c r="B9030" s="147"/>
      <c r="C9030" s="68"/>
      <c r="D9030" s="293" t="str">
        <f t="shared" si="560"/>
        <v/>
      </c>
      <c r="E9030" s="91" t="str">
        <f t="shared" si="563"/>
        <v/>
      </c>
      <c r="F9030" s="295"/>
      <c r="G9030" s="88" t="str">
        <f t="shared" si="561"/>
        <v/>
      </c>
      <c r="H9030" s="88" t="str">
        <f t="shared" si="562"/>
        <v/>
      </c>
    </row>
    <row r="9031" spans="2:8" ht="11.25" customHeight="1" x14ac:dyDescent="0.2">
      <c r="B9031" s="147"/>
      <c r="C9031" s="68"/>
      <c r="D9031" s="293" t="str">
        <f t="shared" si="560"/>
        <v/>
      </c>
      <c r="E9031" s="91" t="str">
        <f t="shared" si="563"/>
        <v/>
      </c>
      <c r="F9031" s="295"/>
      <c r="G9031" s="88" t="str">
        <f t="shared" si="561"/>
        <v/>
      </c>
      <c r="H9031" s="88" t="str">
        <f t="shared" si="562"/>
        <v/>
      </c>
    </row>
    <row r="9032" spans="2:8" ht="11.25" customHeight="1" x14ac:dyDescent="0.2">
      <c r="B9032" s="147"/>
      <c r="C9032" s="68"/>
      <c r="D9032" s="293" t="str">
        <f t="shared" si="560"/>
        <v/>
      </c>
      <c r="E9032" s="91" t="str">
        <f t="shared" si="563"/>
        <v/>
      </c>
      <c r="F9032" s="295"/>
      <c r="G9032" s="88" t="str">
        <f t="shared" si="561"/>
        <v/>
      </c>
      <c r="H9032" s="88" t="str">
        <f t="shared" si="562"/>
        <v/>
      </c>
    </row>
    <row r="9033" spans="2:8" ht="11.25" customHeight="1" x14ac:dyDescent="0.2">
      <c r="B9033" s="147"/>
      <c r="C9033" s="68"/>
      <c r="D9033" s="293" t="str">
        <f t="shared" si="560"/>
        <v/>
      </c>
      <c r="E9033" s="91" t="str">
        <f t="shared" si="563"/>
        <v/>
      </c>
      <c r="F9033" s="295"/>
      <c r="G9033" s="88" t="str">
        <f t="shared" si="561"/>
        <v/>
      </c>
      <c r="H9033" s="88" t="str">
        <f t="shared" si="562"/>
        <v/>
      </c>
    </row>
    <row r="9034" spans="2:8" ht="11.25" customHeight="1" x14ac:dyDescent="0.2">
      <c r="B9034" s="147"/>
      <c r="C9034" s="68"/>
      <c r="D9034" s="293" t="str">
        <f t="shared" si="560"/>
        <v/>
      </c>
      <c r="E9034" s="91" t="str">
        <f t="shared" si="563"/>
        <v/>
      </c>
      <c r="F9034" s="295"/>
      <c r="G9034" s="88" t="str">
        <f t="shared" si="561"/>
        <v/>
      </c>
      <c r="H9034" s="88" t="str">
        <f t="shared" si="562"/>
        <v/>
      </c>
    </row>
    <row r="9035" spans="2:8" ht="11.25" customHeight="1" x14ac:dyDescent="0.2">
      <c r="B9035" s="147"/>
      <c r="C9035" s="68"/>
      <c r="D9035" s="293" t="str">
        <f t="shared" si="560"/>
        <v/>
      </c>
      <c r="E9035" s="91" t="str">
        <f t="shared" si="563"/>
        <v/>
      </c>
      <c r="F9035" s="295"/>
      <c r="G9035" s="88" t="str">
        <f t="shared" si="561"/>
        <v/>
      </c>
      <c r="H9035" s="88" t="str">
        <f t="shared" si="562"/>
        <v/>
      </c>
    </row>
    <row r="9036" spans="2:8" ht="11.25" customHeight="1" x14ac:dyDescent="0.2">
      <c r="B9036" s="147"/>
      <c r="C9036" s="68"/>
      <c r="D9036" s="293" t="str">
        <f t="shared" si="560"/>
        <v/>
      </c>
      <c r="E9036" s="91" t="str">
        <f t="shared" si="563"/>
        <v/>
      </c>
      <c r="F9036" s="295"/>
      <c r="G9036" s="88" t="str">
        <f t="shared" si="561"/>
        <v/>
      </c>
      <c r="H9036" s="88" t="str">
        <f t="shared" si="562"/>
        <v/>
      </c>
    </row>
    <row r="9037" spans="2:8" ht="11.25" customHeight="1" x14ac:dyDescent="0.2">
      <c r="B9037" s="147"/>
      <c r="C9037" s="68"/>
      <c r="D9037" s="293" t="str">
        <f t="shared" si="560"/>
        <v/>
      </c>
      <c r="E9037" s="91" t="str">
        <f t="shared" si="563"/>
        <v/>
      </c>
      <c r="F9037" s="295"/>
      <c r="G9037" s="88" t="str">
        <f t="shared" si="561"/>
        <v/>
      </c>
      <c r="H9037" s="88" t="str">
        <f t="shared" si="562"/>
        <v/>
      </c>
    </row>
    <row r="9038" spans="2:8" ht="11.25" customHeight="1" x14ac:dyDescent="0.2">
      <c r="B9038" s="147"/>
      <c r="C9038" s="68"/>
      <c r="D9038" s="293" t="str">
        <f t="shared" si="560"/>
        <v/>
      </c>
      <c r="E9038" s="91" t="str">
        <f t="shared" si="563"/>
        <v/>
      </c>
      <c r="F9038" s="295"/>
      <c r="G9038" s="88" t="str">
        <f t="shared" si="561"/>
        <v/>
      </c>
      <c r="H9038" s="88" t="str">
        <f t="shared" si="562"/>
        <v/>
      </c>
    </row>
    <row r="9039" spans="2:8" ht="11.25" customHeight="1" x14ac:dyDescent="0.2">
      <c r="B9039" s="147"/>
      <c r="C9039" s="68"/>
      <c r="D9039" s="293" t="str">
        <f t="shared" si="560"/>
        <v/>
      </c>
      <c r="E9039" s="91" t="str">
        <f t="shared" si="563"/>
        <v/>
      </c>
      <c r="F9039" s="295"/>
      <c r="G9039" s="88" t="str">
        <f t="shared" si="561"/>
        <v/>
      </c>
      <c r="H9039" s="88" t="str">
        <f t="shared" si="562"/>
        <v/>
      </c>
    </row>
    <row r="9040" spans="2:8" ht="11.25" customHeight="1" x14ac:dyDescent="0.2">
      <c r="B9040" s="147"/>
      <c r="C9040" s="68"/>
      <c r="D9040" s="293" t="str">
        <f t="shared" si="560"/>
        <v/>
      </c>
      <c r="E9040" s="91" t="str">
        <f t="shared" si="563"/>
        <v/>
      </c>
      <c r="F9040" s="295"/>
      <c r="G9040" s="88" t="str">
        <f t="shared" si="561"/>
        <v/>
      </c>
      <c r="H9040" s="88" t="str">
        <f t="shared" si="562"/>
        <v/>
      </c>
    </row>
    <row r="9041" spans="2:8" ht="11.25" customHeight="1" x14ac:dyDescent="0.2">
      <c r="B9041" s="147"/>
      <c r="C9041" s="68"/>
      <c r="D9041" s="293" t="str">
        <f t="shared" si="560"/>
        <v/>
      </c>
      <c r="E9041" s="91" t="str">
        <f t="shared" si="563"/>
        <v/>
      </c>
      <c r="F9041" s="295"/>
      <c r="G9041" s="88" t="str">
        <f t="shared" si="561"/>
        <v/>
      </c>
      <c r="H9041" s="88" t="str">
        <f t="shared" si="562"/>
        <v/>
      </c>
    </row>
    <row r="9042" spans="2:8" ht="11.25" customHeight="1" x14ac:dyDescent="0.2">
      <c r="B9042" s="147"/>
      <c r="C9042" s="68"/>
      <c r="D9042" s="293" t="str">
        <f t="shared" si="560"/>
        <v/>
      </c>
      <c r="E9042" s="91" t="str">
        <f t="shared" si="563"/>
        <v/>
      </c>
      <c r="F9042" s="295"/>
      <c r="G9042" s="88" t="str">
        <f t="shared" si="561"/>
        <v/>
      </c>
      <c r="H9042" s="88" t="str">
        <f t="shared" si="562"/>
        <v/>
      </c>
    </row>
    <row r="9043" spans="2:8" ht="11.25" customHeight="1" x14ac:dyDescent="0.2">
      <c r="B9043" s="147"/>
      <c r="C9043" s="68"/>
      <c r="D9043" s="293" t="str">
        <f t="shared" si="560"/>
        <v/>
      </c>
      <c r="E9043" s="91" t="str">
        <f t="shared" si="563"/>
        <v/>
      </c>
      <c r="F9043" s="295"/>
      <c r="G9043" s="88" t="str">
        <f t="shared" si="561"/>
        <v/>
      </c>
      <c r="H9043" s="88" t="str">
        <f t="shared" si="562"/>
        <v/>
      </c>
    </row>
    <row r="9044" spans="2:8" ht="11.25" customHeight="1" x14ac:dyDescent="0.2">
      <c r="B9044" s="147"/>
      <c r="C9044" s="68"/>
      <c r="D9044" s="293" t="str">
        <f t="shared" si="560"/>
        <v/>
      </c>
      <c r="E9044" s="91" t="str">
        <f t="shared" si="563"/>
        <v/>
      </c>
      <c r="F9044" s="295"/>
      <c r="G9044" s="88" t="str">
        <f t="shared" si="561"/>
        <v/>
      </c>
      <c r="H9044" s="88" t="str">
        <f t="shared" si="562"/>
        <v/>
      </c>
    </row>
    <row r="9045" spans="2:8" ht="11.25" customHeight="1" x14ac:dyDescent="0.2">
      <c r="B9045" s="147"/>
      <c r="C9045" s="68"/>
      <c r="D9045" s="293" t="str">
        <f t="shared" si="560"/>
        <v/>
      </c>
      <c r="E9045" s="91" t="str">
        <f t="shared" si="563"/>
        <v/>
      </c>
      <c r="F9045" s="295"/>
      <c r="G9045" s="88" t="str">
        <f t="shared" si="561"/>
        <v/>
      </c>
      <c r="H9045" s="88" t="str">
        <f t="shared" si="562"/>
        <v/>
      </c>
    </row>
    <row r="9046" spans="2:8" ht="11.25" customHeight="1" x14ac:dyDescent="0.2">
      <c r="B9046" s="147"/>
      <c r="C9046" s="68"/>
      <c r="D9046" s="293" t="str">
        <f t="shared" si="560"/>
        <v/>
      </c>
      <c r="E9046" s="91" t="str">
        <f t="shared" si="563"/>
        <v/>
      </c>
      <c r="F9046" s="295"/>
      <c r="G9046" s="88" t="str">
        <f t="shared" si="561"/>
        <v/>
      </c>
      <c r="H9046" s="88" t="str">
        <f t="shared" si="562"/>
        <v/>
      </c>
    </row>
    <row r="9047" spans="2:8" ht="11.25" customHeight="1" x14ac:dyDescent="0.2">
      <c r="B9047" s="147"/>
      <c r="C9047" s="68"/>
      <c r="D9047" s="293" t="str">
        <f t="shared" si="560"/>
        <v/>
      </c>
      <c r="E9047" s="91" t="str">
        <f t="shared" si="563"/>
        <v/>
      </c>
      <c r="F9047" s="295"/>
      <c r="G9047" s="88" t="str">
        <f t="shared" si="561"/>
        <v/>
      </c>
      <c r="H9047" s="88" t="str">
        <f t="shared" si="562"/>
        <v/>
      </c>
    </row>
    <row r="9048" spans="2:8" ht="11.25" customHeight="1" x14ac:dyDescent="0.2">
      <c r="B9048" s="147"/>
      <c r="C9048" s="68"/>
      <c r="D9048" s="293" t="str">
        <f t="shared" ref="D9048:D9111" si="564">IF($B9048="","","SP_LASTSALEPRICE")</f>
        <v/>
      </c>
      <c r="E9048" s="91" t="str">
        <f t="shared" si="563"/>
        <v/>
      </c>
      <c r="F9048" s="295"/>
      <c r="G9048" s="88" t="str">
        <f t="shared" ref="G9048:G9111" si="565">IF(OR($C9048="",$C9049=""),"",IFERROR((C9048/C9049-1)*100,0))</f>
        <v/>
      </c>
      <c r="H9048" s="88" t="str">
        <f t="shared" ref="H9048:H9111" si="566">IF(OR($F9048="",$F9049=""),"",IFERROR((F9048/F9049-1)*100,0))</f>
        <v/>
      </c>
    </row>
    <row r="9049" spans="2:8" ht="11.25" customHeight="1" x14ac:dyDescent="0.2">
      <c r="B9049" s="147"/>
      <c r="C9049" s="68"/>
      <c r="D9049" s="293" t="str">
        <f t="shared" si="564"/>
        <v/>
      </c>
      <c r="E9049" s="91" t="str">
        <f t="shared" ref="E9049:E9112" si="567">IF($B9049="","",IF(WEEKDAY($B9049,11)=6,$B9049-1,IF(WEEKDAY($B9049,11)=7,$B9049-2,$B9049)))</f>
        <v/>
      </c>
      <c r="F9049" s="295"/>
      <c r="G9049" s="88" t="str">
        <f t="shared" si="565"/>
        <v/>
      </c>
      <c r="H9049" s="88" t="str">
        <f t="shared" si="566"/>
        <v/>
      </c>
    </row>
    <row r="9050" spans="2:8" ht="11.25" customHeight="1" x14ac:dyDescent="0.2">
      <c r="B9050" s="147"/>
      <c r="C9050" s="68"/>
      <c r="D9050" s="293" t="str">
        <f t="shared" si="564"/>
        <v/>
      </c>
      <c r="E9050" s="91" t="str">
        <f t="shared" si="567"/>
        <v/>
      </c>
      <c r="F9050" s="295"/>
      <c r="G9050" s="88" t="str">
        <f t="shared" si="565"/>
        <v/>
      </c>
      <c r="H9050" s="88" t="str">
        <f t="shared" si="566"/>
        <v/>
      </c>
    </row>
    <row r="9051" spans="2:8" ht="11.25" customHeight="1" x14ac:dyDescent="0.2">
      <c r="B9051" s="147"/>
      <c r="C9051" s="68"/>
      <c r="D9051" s="293" t="str">
        <f t="shared" si="564"/>
        <v/>
      </c>
      <c r="E9051" s="91" t="str">
        <f t="shared" si="567"/>
        <v/>
      </c>
      <c r="F9051" s="295"/>
      <c r="G9051" s="88" t="str">
        <f t="shared" si="565"/>
        <v/>
      </c>
      <c r="H9051" s="88" t="str">
        <f t="shared" si="566"/>
        <v/>
      </c>
    </row>
    <row r="9052" spans="2:8" ht="11.25" customHeight="1" x14ac:dyDescent="0.2">
      <c r="B9052" s="147"/>
      <c r="C9052" s="68"/>
      <c r="D9052" s="293" t="str">
        <f t="shared" si="564"/>
        <v/>
      </c>
      <c r="E9052" s="91" t="str">
        <f t="shared" si="567"/>
        <v/>
      </c>
      <c r="F9052" s="295"/>
      <c r="G9052" s="88" t="str">
        <f t="shared" si="565"/>
        <v/>
      </c>
      <c r="H9052" s="88" t="str">
        <f t="shared" si="566"/>
        <v/>
      </c>
    </row>
    <row r="9053" spans="2:8" ht="11.25" customHeight="1" x14ac:dyDescent="0.2">
      <c r="B9053" s="147"/>
      <c r="C9053" s="68"/>
      <c r="D9053" s="293" t="str">
        <f t="shared" si="564"/>
        <v/>
      </c>
      <c r="E9053" s="91" t="str">
        <f t="shared" si="567"/>
        <v/>
      </c>
      <c r="F9053" s="295"/>
      <c r="G9053" s="88" t="str">
        <f t="shared" si="565"/>
        <v/>
      </c>
      <c r="H9053" s="88" t="str">
        <f t="shared" si="566"/>
        <v/>
      </c>
    </row>
    <row r="9054" spans="2:8" ht="11.25" customHeight="1" x14ac:dyDescent="0.2">
      <c r="B9054" s="147"/>
      <c r="C9054" s="68"/>
      <c r="D9054" s="293" t="str">
        <f t="shared" si="564"/>
        <v/>
      </c>
      <c r="E9054" s="91" t="str">
        <f t="shared" si="567"/>
        <v/>
      </c>
      <c r="F9054" s="295"/>
      <c r="G9054" s="88" t="str">
        <f t="shared" si="565"/>
        <v/>
      </c>
      <c r="H9054" s="88" t="str">
        <f t="shared" si="566"/>
        <v/>
      </c>
    </row>
    <row r="9055" spans="2:8" ht="11.25" customHeight="1" x14ac:dyDescent="0.2">
      <c r="B9055" s="147"/>
      <c r="C9055" s="68"/>
      <c r="D9055" s="293" t="str">
        <f t="shared" si="564"/>
        <v/>
      </c>
      <c r="E9055" s="91" t="str">
        <f t="shared" si="567"/>
        <v/>
      </c>
      <c r="F9055" s="295"/>
      <c r="G9055" s="88" t="str">
        <f t="shared" si="565"/>
        <v/>
      </c>
      <c r="H9055" s="88" t="str">
        <f t="shared" si="566"/>
        <v/>
      </c>
    </row>
    <row r="9056" spans="2:8" ht="11.25" customHeight="1" x14ac:dyDescent="0.2">
      <c r="B9056" s="147"/>
      <c r="C9056" s="68"/>
      <c r="D9056" s="293" t="str">
        <f t="shared" si="564"/>
        <v/>
      </c>
      <c r="E9056" s="91" t="str">
        <f t="shared" si="567"/>
        <v/>
      </c>
      <c r="F9056" s="295"/>
      <c r="G9056" s="88" t="str">
        <f t="shared" si="565"/>
        <v/>
      </c>
      <c r="H9056" s="88" t="str">
        <f t="shared" si="566"/>
        <v/>
      </c>
    </row>
    <row r="9057" spans="2:8" ht="11.25" customHeight="1" x14ac:dyDescent="0.2">
      <c r="B9057" s="147"/>
      <c r="C9057" s="68"/>
      <c r="D9057" s="293" t="str">
        <f t="shared" si="564"/>
        <v/>
      </c>
      <c r="E9057" s="91" t="str">
        <f t="shared" si="567"/>
        <v/>
      </c>
      <c r="F9057" s="295"/>
      <c r="G9057" s="88" t="str">
        <f t="shared" si="565"/>
        <v/>
      </c>
      <c r="H9057" s="88" t="str">
        <f t="shared" si="566"/>
        <v/>
      </c>
    </row>
    <row r="9058" spans="2:8" ht="11.25" customHeight="1" x14ac:dyDescent="0.2">
      <c r="B9058" s="147"/>
      <c r="C9058" s="68"/>
      <c r="D9058" s="293" t="str">
        <f t="shared" si="564"/>
        <v/>
      </c>
      <c r="E9058" s="91" t="str">
        <f t="shared" si="567"/>
        <v/>
      </c>
      <c r="F9058" s="295"/>
      <c r="G9058" s="88" t="str">
        <f t="shared" si="565"/>
        <v/>
      </c>
      <c r="H9058" s="88" t="str">
        <f t="shared" si="566"/>
        <v/>
      </c>
    </row>
    <row r="9059" spans="2:8" ht="11.25" customHeight="1" x14ac:dyDescent="0.2">
      <c r="B9059" s="147"/>
      <c r="C9059" s="68"/>
      <c r="D9059" s="293" t="str">
        <f t="shared" si="564"/>
        <v/>
      </c>
      <c r="E9059" s="91" t="str">
        <f t="shared" si="567"/>
        <v/>
      </c>
      <c r="F9059" s="295"/>
      <c r="G9059" s="88" t="str">
        <f t="shared" si="565"/>
        <v/>
      </c>
      <c r="H9059" s="88" t="str">
        <f t="shared" si="566"/>
        <v/>
      </c>
    </row>
    <row r="9060" spans="2:8" ht="11.25" customHeight="1" x14ac:dyDescent="0.2">
      <c r="B9060" s="147"/>
      <c r="C9060" s="68"/>
      <c r="D9060" s="293" t="str">
        <f t="shared" si="564"/>
        <v/>
      </c>
      <c r="E9060" s="91" t="str">
        <f t="shared" si="567"/>
        <v/>
      </c>
      <c r="F9060" s="295"/>
      <c r="G9060" s="88" t="str">
        <f t="shared" si="565"/>
        <v/>
      </c>
      <c r="H9060" s="88" t="str">
        <f t="shared" si="566"/>
        <v/>
      </c>
    </row>
    <row r="9061" spans="2:8" ht="11.25" customHeight="1" x14ac:dyDescent="0.2">
      <c r="B9061" s="147"/>
      <c r="C9061" s="68"/>
      <c r="D9061" s="293" t="str">
        <f t="shared" si="564"/>
        <v/>
      </c>
      <c r="E9061" s="91" t="str">
        <f t="shared" si="567"/>
        <v/>
      </c>
      <c r="F9061" s="295"/>
      <c r="G9061" s="88" t="str">
        <f t="shared" si="565"/>
        <v/>
      </c>
      <c r="H9061" s="88" t="str">
        <f t="shared" si="566"/>
        <v/>
      </c>
    </row>
    <row r="9062" spans="2:8" ht="11.25" customHeight="1" x14ac:dyDescent="0.2">
      <c r="B9062" s="147"/>
      <c r="C9062" s="68"/>
      <c r="D9062" s="293" t="str">
        <f t="shared" si="564"/>
        <v/>
      </c>
      <c r="E9062" s="91" t="str">
        <f t="shared" si="567"/>
        <v/>
      </c>
      <c r="F9062" s="295"/>
      <c r="G9062" s="88" t="str">
        <f t="shared" si="565"/>
        <v/>
      </c>
      <c r="H9062" s="88" t="str">
        <f t="shared" si="566"/>
        <v/>
      </c>
    </row>
    <row r="9063" spans="2:8" ht="11.25" customHeight="1" x14ac:dyDescent="0.2">
      <c r="B9063" s="147"/>
      <c r="C9063" s="68"/>
      <c r="D9063" s="293" t="str">
        <f t="shared" si="564"/>
        <v/>
      </c>
      <c r="E9063" s="91" t="str">
        <f t="shared" si="567"/>
        <v/>
      </c>
      <c r="F9063" s="295"/>
      <c r="G9063" s="88" t="str">
        <f t="shared" si="565"/>
        <v/>
      </c>
      <c r="H9063" s="88" t="str">
        <f t="shared" si="566"/>
        <v/>
      </c>
    </row>
    <row r="9064" spans="2:8" ht="11.25" customHeight="1" x14ac:dyDescent="0.2">
      <c r="B9064" s="147"/>
      <c r="C9064" s="68"/>
      <c r="D9064" s="293" t="str">
        <f t="shared" si="564"/>
        <v/>
      </c>
      <c r="E9064" s="91" t="str">
        <f t="shared" si="567"/>
        <v/>
      </c>
      <c r="F9064" s="295"/>
      <c r="G9064" s="88" t="str">
        <f t="shared" si="565"/>
        <v/>
      </c>
      <c r="H9064" s="88" t="str">
        <f t="shared" si="566"/>
        <v/>
      </c>
    </row>
    <row r="9065" spans="2:8" ht="11.25" customHeight="1" x14ac:dyDescent="0.2">
      <c r="B9065" s="147"/>
      <c r="C9065" s="68"/>
      <c r="D9065" s="293" t="str">
        <f t="shared" si="564"/>
        <v/>
      </c>
      <c r="E9065" s="91" t="str">
        <f t="shared" si="567"/>
        <v/>
      </c>
      <c r="F9065" s="295"/>
      <c r="G9065" s="88" t="str">
        <f t="shared" si="565"/>
        <v/>
      </c>
      <c r="H9065" s="88" t="str">
        <f t="shared" si="566"/>
        <v/>
      </c>
    </row>
    <row r="9066" spans="2:8" ht="11.25" customHeight="1" x14ac:dyDescent="0.2">
      <c r="B9066" s="147"/>
      <c r="C9066" s="68"/>
      <c r="D9066" s="293" t="str">
        <f t="shared" si="564"/>
        <v/>
      </c>
      <c r="E9066" s="91" t="str">
        <f t="shared" si="567"/>
        <v/>
      </c>
      <c r="F9066" s="295"/>
      <c r="G9066" s="88" t="str">
        <f t="shared" si="565"/>
        <v/>
      </c>
      <c r="H9066" s="88" t="str">
        <f t="shared" si="566"/>
        <v/>
      </c>
    </row>
    <row r="9067" spans="2:8" ht="11.25" customHeight="1" x14ac:dyDescent="0.2">
      <c r="B9067" s="147"/>
      <c r="C9067" s="68"/>
      <c r="D9067" s="293" t="str">
        <f t="shared" si="564"/>
        <v/>
      </c>
      <c r="E9067" s="91" t="str">
        <f t="shared" si="567"/>
        <v/>
      </c>
      <c r="F9067" s="295"/>
      <c r="G9067" s="88" t="str">
        <f t="shared" si="565"/>
        <v/>
      </c>
      <c r="H9067" s="88" t="str">
        <f t="shared" si="566"/>
        <v/>
      </c>
    </row>
    <row r="9068" spans="2:8" ht="11.25" customHeight="1" x14ac:dyDescent="0.2">
      <c r="B9068" s="147"/>
      <c r="C9068" s="68"/>
      <c r="D9068" s="293" t="str">
        <f t="shared" si="564"/>
        <v/>
      </c>
      <c r="E9068" s="91" t="str">
        <f t="shared" si="567"/>
        <v/>
      </c>
      <c r="F9068" s="295"/>
      <c r="G9068" s="88" t="str">
        <f t="shared" si="565"/>
        <v/>
      </c>
      <c r="H9068" s="88" t="str">
        <f t="shared" si="566"/>
        <v/>
      </c>
    </row>
    <row r="9069" spans="2:8" ht="11.25" customHeight="1" x14ac:dyDescent="0.2">
      <c r="B9069" s="147"/>
      <c r="C9069" s="68"/>
      <c r="D9069" s="293" t="str">
        <f t="shared" si="564"/>
        <v/>
      </c>
      <c r="E9069" s="91" t="str">
        <f t="shared" si="567"/>
        <v/>
      </c>
      <c r="F9069" s="295"/>
      <c r="G9069" s="88" t="str">
        <f t="shared" si="565"/>
        <v/>
      </c>
      <c r="H9069" s="88" t="str">
        <f t="shared" si="566"/>
        <v/>
      </c>
    </row>
    <row r="9070" spans="2:8" ht="11.25" customHeight="1" x14ac:dyDescent="0.2">
      <c r="B9070" s="147"/>
      <c r="C9070" s="68"/>
      <c r="D9070" s="293" t="str">
        <f t="shared" si="564"/>
        <v/>
      </c>
      <c r="E9070" s="91" t="str">
        <f t="shared" si="567"/>
        <v/>
      </c>
      <c r="F9070" s="295"/>
      <c r="G9070" s="88" t="str">
        <f t="shared" si="565"/>
        <v/>
      </c>
      <c r="H9070" s="88" t="str">
        <f t="shared" si="566"/>
        <v/>
      </c>
    </row>
    <row r="9071" spans="2:8" ht="11.25" customHeight="1" x14ac:dyDescent="0.2">
      <c r="B9071" s="147"/>
      <c r="C9071" s="68"/>
      <c r="D9071" s="293" t="str">
        <f t="shared" si="564"/>
        <v/>
      </c>
      <c r="E9071" s="91" t="str">
        <f t="shared" si="567"/>
        <v/>
      </c>
      <c r="F9071" s="295"/>
      <c r="G9071" s="88" t="str">
        <f t="shared" si="565"/>
        <v/>
      </c>
      <c r="H9071" s="88" t="str">
        <f t="shared" si="566"/>
        <v/>
      </c>
    </row>
    <row r="9072" spans="2:8" ht="11.25" customHeight="1" x14ac:dyDescent="0.2">
      <c r="B9072" s="147"/>
      <c r="C9072" s="68"/>
      <c r="D9072" s="293" t="str">
        <f t="shared" si="564"/>
        <v/>
      </c>
      <c r="E9072" s="91" t="str">
        <f t="shared" si="567"/>
        <v/>
      </c>
      <c r="F9072" s="295"/>
      <c r="G9072" s="88" t="str">
        <f t="shared" si="565"/>
        <v/>
      </c>
      <c r="H9072" s="88" t="str">
        <f t="shared" si="566"/>
        <v/>
      </c>
    </row>
    <row r="9073" spans="2:8" ht="11.25" customHeight="1" x14ac:dyDescent="0.2">
      <c r="B9073" s="147"/>
      <c r="C9073" s="68"/>
      <c r="D9073" s="293" t="str">
        <f t="shared" si="564"/>
        <v/>
      </c>
      <c r="E9073" s="91" t="str">
        <f t="shared" si="567"/>
        <v/>
      </c>
      <c r="F9073" s="295"/>
      <c r="G9073" s="88" t="str">
        <f t="shared" si="565"/>
        <v/>
      </c>
      <c r="H9073" s="88" t="str">
        <f t="shared" si="566"/>
        <v/>
      </c>
    </row>
    <row r="9074" spans="2:8" ht="11.25" customHeight="1" x14ac:dyDescent="0.2">
      <c r="B9074" s="147"/>
      <c r="C9074" s="68"/>
      <c r="D9074" s="293" t="str">
        <f t="shared" si="564"/>
        <v/>
      </c>
      <c r="E9074" s="91" t="str">
        <f t="shared" si="567"/>
        <v/>
      </c>
      <c r="F9074" s="295"/>
      <c r="G9074" s="88" t="str">
        <f t="shared" si="565"/>
        <v/>
      </c>
      <c r="H9074" s="88" t="str">
        <f t="shared" si="566"/>
        <v/>
      </c>
    </row>
    <row r="9075" spans="2:8" ht="11.25" customHeight="1" x14ac:dyDescent="0.2">
      <c r="B9075" s="147"/>
      <c r="C9075" s="68"/>
      <c r="D9075" s="293" t="str">
        <f t="shared" si="564"/>
        <v/>
      </c>
      <c r="E9075" s="91" t="str">
        <f t="shared" si="567"/>
        <v/>
      </c>
      <c r="F9075" s="295"/>
      <c r="G9075" s="88" t="str">
        <f t="shared" si="565"/>
        <v/>
      </c>
      <c r="H9075" s="88" t="str">
        <f t="shared" si="566"/>
        <v/>
      </c>
    </row>
    <row r="9076" spans="2:8" ht="11.25" customHeight="1" x14ac:dyDescent="0.2">
      <c r="B9076" s="147"/>
      <c r="C9076" s="68"/>
      <c r="D9076" s="293" t="str">
        <f t="shared" si="564"/>
        <v/>
      </c>
      <c r="E9076" s="91" t="str">
        <f t="shared" si="567"/>
        <v/>
      </c>
      <c r="F9076" s="295"/>
      <c r="G9076" s="88" t="str">
        <f t="shared" si="565"/>
        <v/>
      </c>
      <c r="H9076" s="88" t="str">
        <f t="shared" si="566"/>
        <v/>
      </c>
    </row>
    <row r="9077" spans="2:8" ht="11.25" customHeight="1" x14ac:dyDescent="0.2">
      <c r="B9077" s="147"/>
      <c r="C9077" s="68"/>
      <c r="D9077" s="293" t="str">
        <f t="shared" si="564"/>
        <v/>
      </c>
      <c r="E9077" s="91" t="str">
        <f t="shared" si="567"/>
        <v/>
      </c>
      <c r="F9077" s="295"/>
      <c r="G9077" s="88" t="str">
        <f t="shared" si="565"/>
        <v/>
      </c>
      <c r="H9077" s="88" t="str">
        <f t="shared" si="566"/>
        <v/>
      </c>
    </row>
    <row r="9078" spans="2:8" ht="11.25" customHeight="1" x14ac:dyDescent="0.2">
      <c r="B9078" s="147"/>
      <c r="C9078" s="68"/>
      <c r="D9078" s="293" t="str">
        <f t="shared" si="564"/>
        <v/>
      </c>
      <c r="E9078" s="91" t="str">
        <f t="shared" si="567"/>
        <v/>
      </c>
      <c r="F9078" s="295"/>
      <c r="G9078" s="88" t="str">
        <f t="shared" si="565"/>
        <v/>
      </c>
      <c r="H9078" s="88" t="str">
        <f t="shared" si="566"/>
        <v/>
      </c>
    </row>
    <row r="9079" spans="2:8" ht="11.25" customHeight="1" x14ac:dyDescent="0.2">
      <c r="B9079" s="147"/>
      <c r="C9079" s="68"/>
      <c r="D9079" s="293" t="str">
        <f t="shared" si="564"/>
        <v/>
      </c>
      <c r="E9079" s="91" t="str">
        <f t="shared" si="567"/>
        <v/>
      </c>
      <c r="F9079" s="295"/>
      <c r="G9079" s="88" t="str">
        <f t="shared" si="565"/>
        <v/>
      </c>
      <c r="H9079" s="88" t="str">
        <f t="shared" si="566"/>
        <v/>
      </c>
    </row>
    <row r="9080" spans="2:8" ht="11.25" customHeight="1" x14ac:dyDescent="0.2">
      <c r="B9080" s="147"/>
      <c r="C9080" s="68"/>
      <c r="D9080" s="293" t="str">
        <f t="shared" si="564"/>
        <v/>
      </c>
      <c r="E9080" s="91" t="str">
        <f t="shared" si="567"/>
        <v/>
      </c>
      <c r="F9080" s="295"/>
      <c r="G9080" s="88" t="str">
        <f t="shared" si="565"/>
        <v/>
      </c>
      <c r="H9080" s="88" t="str">
        <f t="shared" si="566"/>
        <v/>
      </c>
    </row>
    <row r="9081" spans="2:8" ht="11.25" customHeight="1" x14ac:dyDescent="0.2">
      <c r="B9081" s="147"/>
      <c r="C9081" s="68"/>
      <c r="D9081" s="293" t="str">
        <f t="shared" si="564"/>
        <v/>
      </c>
      <c r="E9081" s="91" t="str">
        <f t="shared" si="567"/>
        <v/>
      </c>
      <c r="F9081" s="295"/>
      <c r="G9081" s="88" t="str">
        <f t="shared" si="565"/>
        <v/>
      </c>
      <c r="H9081" s="88" t="str">
        <f t="shared" si="566"/>
        <v/>
      </c>
    </row>
    <row r="9082" spans="2:8" ht="11.25" customHeight="1" x14ac:dyDescent="0.2">
      <c r="B9082" s="147"/>
      <c r="C9082" s="68"/>
      <c r="D9082" s="293" t="str">
        <f t="shared" si="564"/>
        <v/>
      </c>
      <c r="E9082" s="91" t="str">
        <f t="shared" si="567"/>
        <v/>
      </c>
      <c r="F9082" s="295"/>
      <c r="G9082" s="88" t="str">
        <f t="shared" si="565"/>
        <v/>
      </c>
      <c r="H9082" s="88" t="str">
        <f t="shared" si="566"/>
        <v/>
      </c>
    </row>
    <row r="9083" spans="2:8" ht="11.25" customHeight="1" x14ac:dyDescent="0.2">
      <c r="B9083" s="147"/>
      <c r="C9083" s="68"/>
      <c r="D9083" s="293" t="str">
        <f t="shared" si="564"/>
        <v/>
      </c>
      <c r="E9083" s="91" t="str">
        <f t="shared" si="567"/>
        <v/>
      </c>
      <c r="F9083" s="295"/>
      <c r="G9083" s="88" t="str">
        <f t="shared" si="565"/>
        <v/>
      </c>
      <c r="H9083" s="88" t="str">
        <f t="shared" si="566"/>
        <v/>
      </c>
    </row>
    <row r="9084" spans="2:8" ht="11.25" customHeight="1" x14ac:dyDescent="0.2">
      <c r="B9084" s="147"/>
      <c r="C9084" s="68"/>
      <c r="D9084" s="293" t="str">
        <f t="shared" si="564"/>
        <v/>
      </c>
      <c r="E9084" s="91" t="str">
        <f t="shared" si="567"/>
        <v/>
      </c>
      <c r="F9084" s="295"/>
      <c r="G9084" s="88" t="str">
        <f t="shared" si="565"/>
        <v/>
      </c>
      <c r="H9084" s="88" t="str">
        <f t="shared" si="566"/>
        <v/>
      </c>
    </row>
    <row r="9085" spans="2:8" ht="11.25" customHeight="1" x14ac:dyDescent="0.2">
      <c r="B9085" s="147"/>
      <c r="C9085" s="68"/>
      <c r="D9085" s="293" t="str">
        <f t="shared" si="564"/>
        <v/>
      </c>
      <c r="E9085" s="91" t="str">
        <f t="shared" si="567"/>
        <v/>
      </c>
      <c r="F9085" s="295"/>
      <c r="G9085" s="88" t="str">
        <f t="shared" si="565"/>
        <v/>
      </c>
      <c r="H9085" s="88" t="str">
        <f t="shared" si="566"/>
        <v/>
      </c>
    </row>
    <row r="9086" spans="2:8" ht="11.25" customHeight="1" x14ac:dyDescent="0.2">
      <c r="B9086" s="147"/>
      <c r="C9086" s="68"/>
      <c r="D9086" s="293" t="str">
        <f t="shared" si="564"/>
        <v/>
      </c>
      <c r="E9086" s="91" t="str">
        <f t="shared" si="567"/>
        <v/>
      </c>
      <c r="F9086" s="295"/>
      <c r="G9086" s="88" t="str">
        <f t="shared" si="565"/>
        <v/>
      </c>
      <c r="H9086" s="88" t="str">
        <f t="shared" si="566"/>
        <v/>
      </c>
    </row>
    <row r="9087" spans="2:8" ht="11.25" customHeight="1" x14ac:dyDescent="0.2">
      <c r="B9087" s="147"/>
      <c r="C9087" s="68"/>
      <c r="D9087" s="293" t="str">
        <f t="shared" si="564"/>
        <v/>
      </c>
      <c r="E9087" s="91" t="str">
        <f t="shared" si="567"/>
        <v/>
      </c>
      <c r="F9087" s="295"/>
      <c r="G9087" s="88" t="str">
        <f t="shared" si="565"/>
        <v/>
      </c>
      <c r="H9087" s="88" t="str">
        <f t="shared" si="566"/>
        <v/>
      </c>
    </row>
    <row r="9088" spans="2:8" ht="11.25" customHeight="1" x14ac:dyDescent="0.2">
      <c r="B9088" s="147"/>
      <c r="C9088" s="68"/>
      <c r="D9088" s="293" t="str">
        <f t="shared" si="564"/>
        <v/>
      </c>
      <c r="E9088" s="91" t="str">
        <f t="shared" si="567"/>
        <v/>
      </c>
      <c r="F9088" s="295"/>
      <c r="G9088" s="88" t="str">
        <f t="shared" si="565"/>
        <v/>
      </c>
      <c r="H9088" s="88" t="str">
        <f t="shared" si="566"/>
        <v/>
      </c>
    </row>
    <row r="9089" spans="2:8" ht="11.25" customHeight="1" x14ac:dyDescent="0.2">
      <c r="B9089" s="147"/>
      <c r="C9089" s="68"/>
      <c r="D9089" s="293" t="str">
        <f t="shared" si="564"/>
        <v/>
      </c>
      <c r="E9089" s="91" t="str">
        <f t="shared" si="567"/>
        <v/>
      </c>
      <c r="F9089" s="295"/>
      <c r="G9089" s="88" t="str">
        <f t="shared" si="565"/>
        <v/>
      </c>
      <c r="H9089" s="88" t="str">
        <f t="shared" si="566"/>
        <v/>
      </c>
    </row>
    <row r="9090" spans="2:8" ht="11.25" customHeight="1" x14ac:dyDescent="0.2">
      <c r="B9090" s="147"/>
      <c r="C9090" s="68"/>
      <c r="D9090" s="293" t="str">
        <f t="shared" si="564"/>
        <v/>
      </c>
      <c r="E9090" s="91" t="str">
        <f t="shared" si="567"/>
        <v/>
      </c>
      <c r="F9090" s="295"/>
      <c r="G9090" s="88" t="str">
        <f t="shared" si="565"/>
        <v/>
      </c>
      <c r="H9090" s="88" t="str">
        <f t="shared" si="566"/>
        <v/>
      </c>
    </row>
    <row r="9091" spans="2:8" ht="11.25" customHeight="1" x14ac:dyDescent="0.2">
      <c r="B9091" s="147"/>
      <c r="C9091" s="68"/>
      <c r="D9091" s="293" t="str">
        <f t="shared" si="564"/>
        <v/>
      </c>
      <c r="E9091" s="91" t="str">
        <f t="shared" si="567"/>
        <v/>
      </c>
      <c r="F9091" s="295"/>
      <c r="G9091" s="88" t="str">
        <f t="shared" si="565"/>
        <v/>
      </c>
      <c r="H9091" s="88" t="str">
        <f t="shared" si="566"/>
        <v/>
      </c>
    </row>
    <row r="9092" spans="2:8" ht="11.25" customHeight="1" x14ac:dyDescent="0.2">
      <c r="B9092" s="147"/>
      <c r="C9092" s="68"/>
      <c r="D9092" s="293" t="str">
        <f t="shared" si="564"/>
        <v/>
      </c>
      <c r="E9092" s="91" t="str">
        <f t="shared" si="567"/>
        <v/>
      </c>
      <c r="F9092" s="295"/>
      <c r="G9092" s="88" t="str">
        <f t="shared" si="565"/>
        <v/>
      </c>
      <c r="H9092" s="88" t="str">
        <f t="shared" si="566"/>
        <v/>
      </c>
    </row>
    <row r="9093" spans="2:8" ht="11.25" customHeight="1" x14ac:dyDescent="0.2">
      <c r="B9093" s="147"/>
      <c r="C9093" s="68"/>
      <c r="D9093" s="293" t="str">
        <f t="shared" si="564"/>
        <v/>
      </c>
      <c r="E9093" s="91" t="str">
        <f t="shared" si="567"/>
        <v/>
      </c>
      <c r="F9093" s="295"/>
      <c r="G9093" s="88" t="str">
        <f t="shared" si="565"/>
        <v/>
      </c>
      <c r="H9093" s="88" t="str">
        <f t="shared" si="566"/>
        <v/>
      </c>
    </row>
    <row r="9094" spans="2:8" ht="11.25" customHeight="1" x14ac:dyDescent="0.2">
      <c r="B9094" s="147"/>
      <c r="C9094" s="68"/>
      <c r="D9094" s="293" t="str">
        <f t="shared" si="564"/>
        <v/>
      </c>
      <c r="E9094" s="91" t="str">
        <f t="shared" si="567"/>
        <v/>
      </c>
      <c r="F9094" s="295"/>
      <c r="G9094" s="88" t="str">
        <f t="shared" si="565"/>
        <v/>
      </c>
      <c r="H9094" s="88" t="str">
        <f t="shared" si="566"/>
        <v/>
      </c>
    </row>
    <row r="9095" spans="2:8" ht="11.25" customHeight="1" x14ac:dyDescent="0.2">
      <c r="B9095" s="147"/>
      <c r="C9095" s="68"/>
      <c r="D9095" s="293" t="str">
        <f t="shared" si="564"/>
        <v/>
      </c>
      <c r="E9095" s="91" t="str">
        <f t="shared" si="567"/>
        <v/>
      </c>
      <c r="F9095" s="295"/>
      <c r="G9095" s="88" t="str">
        <f t="shared" si="565"/>
        <v/>
      </c>
      <c r="H9095" s="88" t="str">
        <f t="shared" si="566"/>
        <v/>
      </c>
    </row>
    <row r="9096" spans="2:8" ht="11.25" customHeight="1" x14ac:dyDescent="0.2">
      <c r="B9096" s="147"/>
      <c r="C9096" s="68"/>
      <c r="D9096" s="293" t="str">
        <f t="shared" si="564"/>
        <v/>
      </c>
      <c r="E9096" s="91" t="str">
        <f t="shared" si="567"/>
        <v/>
      </c>
      <c r="F9096" s="295"/>
      <c r="G9096" s="88" t="str">
        <f t="shared" si="565"/>
        <v/>
      </c>
      <c r="H9096" s="88" t="str">
        <f t="shared" si="566"/>
        <v/>
      </c>
    </row>
    <row r="9097" spans="2:8" ht="11.25" customHeight="1" x14ac:dyDescent="0.2">
      <c r="B9097" s="147"/>
      <c r="C9097" s="68"/>
      <c r="D9097" s="293" t="str">
        <f t="shared" si="564"/>
        <v/>
      </c>
      <c r="E9097" s="91" t="str">
        <f t="shared" si="567"/>
        <v/>
      </c>
      <c r="F9097" s="295"/>
      <c r="G9097" s="88" t="str">
        <f t="shared" si="565"/>
        <v/>
      </c>
      <c r="H9097" s="88" t="str">
        <f t="shared" si="566"/>
        <v/>
      </c>
    </row>
    <row r="9098" spans="2:8" ht="11.25" customHeight="1" x14ac:dyDescent="0.2">
      <c r="B9098" s="147"/>
      <c r="C9098" s="68"/>
      <c r="D9098" s="293" t="str">
        <f t="shared" si="564"/>
        <v/>
      </c>
      <c r="E9098" s="91" t="str">
        <f t="shared" si="567"/>
        <v/>
      </c>
      <c r="F9098" s="295"/>
      <c r="G9098" s="88" t="str">
        <f t="shared" si="565"/>
        <v/>
      </c>
      <c r="H9098" s="88" t="str">
        <f t="shared" si="566"/>
        <v/>
      </c>
    </row>
    <row r="9099" spans="2:8" ht="11.25" customHeight="1" x14ac:dyDescent="0.2">
      <c r="B9099" s="147"/>
      <c r="C9099" s="68"/>
      <c r="D9099" s="293" t="str">
        <f t="shared" si="564"/>
        <v/>
      </c>
      <c r="E9099" s="91" t="str">
        <f t="shared" si="567"/>
        <v/>
      </c>
      <c r="F9099" s="295"/>
      <c r="G9099" s="88" t="str">
        <f t="shared" si="565"/>
        <v/>
      </c>
      <c r="H9099" s="88" t="str">
        <f t="shared" si="566"/>
        <v/>
      </c>
    </row>
    <row r="9100" spans="2:8" ht="11.25" customHeight="1" x14ac:dyDescent="0.2">
      <c r="B9100" s="147"/>
      <c r="C9100" s="68"/>
      <c r="D9100" s="293" t="str">
        <f t="shared" si="564"/>
        <v/>
      </c>
      <c r="E9100" s="91" t="str">
        <f t="shared" si="567"/>
        <v/>
      </c>
      <c r="F9100" s="295"/>
      <c r="G9100" s="88" t="str">
        <f t="shared" si="565"/>
        <v/>
      </c>
      <c r="H9100" s="88" t="str">
        <f t="shared" si="566"/>
        <v/>
      </c>
    </row>
    <row r="9101" spans="2:8" ht="11.25" customHeight="1" x14ac:dyDescent="0.2">
      <c r="B9101" s="147"/>
      <c r="C9101" s="68"/>
      <c r="D9101" s="293" t="str">
        <f t="shared" si="564"/>
        <v/>
      </c>
      <c r="E9101" s="91" t="str">
        <f t="shared" si="567"/>
        <v/>
      </c>
      <c r="F9101" s="295"/>
      <c r="G9101" s="88" t="str">
        <f t="shared" si="565"/>
        <v/>
      </c>
      <c r="H9101" s="88" t="str">
        <f t="shared" si="566"/>
        <v/>
      </c>
    </row>
    <row r="9102" spans="2:8" ht="11.25" customHeight="1" x14ac:dyDescent="0.2">
      <c r="B9102" s="147"/>
      <c r="C9102" s="68"/>
      <c r="D9102" s="293" t="str">
        <f t="shared" si="564"/>
        <v/>
      </c>
      <c r="E9102" s="91" t="str">
        <f t="shared" si="567"/>
        <v/>
      </c>
      <c r="F9102" s="295"/>
      <c r="G9102" s="88" t="str">
        <f t="shared" si="565"/>
        <v/>
      </c>
      <c r="H9102" s="88" t="str">
        <f t="shared" si="566"/>
        <v/>
      </c>
    </row>
    <row r="9103" spans="2:8" ht="11.25" customHeight="1" x14ac:dyDescent="0.2">
      <c r="B9103" s="147"/>
      <c r="C9103" s="68"/>
      <c r="D9103" s="293" t="str">
        <f t="shared" si="564"/>
        <v/>
      </c>
      <c r="E9103" s="91" t="str">
        <f t="shared" si="567"/>
        <v/>
      </c>
      <c r="F9103" s="295"/>
      <c r="G9103" s="88" t="str">
        <f t="shared" si="565"/>
        <v/>
      </c>
      <c r="H9103" s="88" t="str">
        <f t="shared" si="566"/>
        <v/>
      </c>
    </row>
    <row r="9104" spans="2:8" ht="11.25" customHeight="1" x14ac:dyDescent="0.2">
      <c r="B9104" s="147"/>
      <c r="C9104" s="68"/>
      <c r="D9104" s="293" t="str">
        <f t="shared" si="564"/>
        <v/>
      </c>
      <c r="E9104" s="91" t="str">
        <f t="shared" si="567"/>
        <v/>
      </c>
      <c r="F9104" s="295"/>
      <c r="G9104" s="88" t="str">
        <f t="shared" si="565"/>
        <v/>
      </c>
      <c r="H9104" s="88" t="str">
        <f t="shared" si="566"/>
        <v/>
      </c>
    </row>
    <row r="9105" spans="2:8" ht="11.25" customHeight="1" x14ac:dyDescent="0.2">
      <c r="B9105" s="147"/>
      <c r="C9105" s="68"/>
      <c r="D9105" s="293" t="str">
        <f t="shared" si="564"/>
        <v/>
      </c>
      <c r="E9105" s="91" t="str">
        <f t="shared" si="567"/>
        <v/>
      </c>
      <c r="F9105" s="295"/>
      <c r="G9105" s="88" t="str">
        <f t="shared" si="565"/>
        <v/>
      </c>
      <c r="H9105" s="88" t="str">
        <f t="shared" si="566"/>
        <v/>
      </c>
    </row>
    <row r="9106" spans="2:8" ht="11.25" customHeight="1" x14ac:dyDescent="0.2">
      <c r="B9106" s="147"/>
      <c r="C9106" s="68"/>
      <c r="D9106" s="293" t="str">
        <f t="shared" si="564"/>
        <v/>
      </c>
      <c r="E9106" s="91" t="str">
        <f t="shared" si="567"/>
        <v/>
      </c>
      <c r="F9106" s="295"/>
      <c r="G9106" s="88" t="str">
        <f t="shared" si="565"/>
        <v/>
      </c>
      <c r="H9106" s="88" t="str">
        <f t="shared" si="566"/>
        <v/>
      </c>
    </row>
    <row r="9107" spans="2:8" ht="11.25" customHeight="1" x14ac:dyDescent="0.2">
      <c r="B9107" s="147"/>
      <c r="C9107" s="68"/>
      <c r="D9107" s="293" t="str">
        <f t="shared" si="564"/>
        <v/>
      </c>
      <c r="E9107" s="91" t="str">
        <f t="shared" si="567"/>
        <v/>
      </c>
      <c r="F9107" s="295"/>
      <c r="G9107" s="88" t="str">
        <f t="shared" si="565"/>
        <v/>
      </c>
      <c r="H9107" s="88" t="str">
        <f t="shared" si="566"/>
        <v/>
      </c>
    </row>
    <row r="9108" spans="2:8" ht="11.25" customHeight="1" x14ac:dyDescent="0.2">
      <c r="B9108" s="147"/>
      <c r="C9108" s="68"/>
      <c r="D9108" s="293" t="str">
        <f t="shared" si="564"/>
        <v/>
      </c>
      <c r="E9108" s="91" t="str">
        <f t="shared" si="567"/>
        <v/>
      </c>
      <c r="F9108" s="295"/>
      <c r="G9108" s="88" t="str">
        <f t="shared" si="565"/>
        <v/>
      </c>
      <c r="H9108" s="88" t="str">
        <f t="shared" si="566"/>
        <v/>
      </c>
    </row>
    <row r="9109" spans="2:8" ht="11.25" customHeight="1" x14ac:dyDescent="0.2">
      <c r="B9109" s="147"/>
      <c r="C9109" s="68"/>
      <c r="D9109" s="293" t="str">
        <f t="shared" si="564"/>
        <v/>
      </c>
      <c r="E9109" s="91" t="str">
        <f t="shared" si="567"/>
        <v/>
      </c>
      <c r="F9109" s="295"/>
      <c r="G9109" s="88" t="str">
        <f t="shared" si="565"/>
        <v/>
      </c>
      <c r="H9109" s="88" t="str">
        <f t="shared" si="566"/>
        <v/>
      </c>
    </row>
    <row r="9110" spans="2:8" ht="11.25" customHeight="1" x14ac:dyDescent="0.2">
      <c r="B9110" s="147"/>
      <c r="C9110" s="68"/>
      <c r="D9110" s="293" t="str">
        <f t="shared" si="564"/>
        <v/>
      </c>
      <c r="E9110" s="91" t="str">
        <f t="shared" si="567"/>
        <v/>
      </c>
      <c r="F9110" s="295"/>
      <c r="G9110" s="88" t="str">
        <f t="shared" si="565"/>
        <v/>
      </c>
      <c r="H9110" s="88" t="str">
        <f t="shared" si="566"/>
        <v/>
      </c>
    </row>
    <row r="9111" spans="2:8" ht="11.25" customHeight="1" x14ac:dyDescent="0.2">
      <c r="B9111" s="147"/>
      <c r="C9111" s="68"/>
      <c r="D9111" s="293" t="str">
        <f t="shared" si="564"/>
        <v/>
      </c>
      <c r="E9111" s="91" t="str">
        <f t="shared" si="567"/>
        <v/>
      </c>
      <c r="F9111" s="295"/>
      <c r="G9111" s="88" t="str">
        <f t="shared" si="565"/>
        <v/>
      </c>
      <c r="H9111" s="88" t="str">
        <f t="shared" si="566"/>
        <v/>
      </c>
    </row>
    <row r="9112" spans="2:8" ht="11.25" customHeight="1" x14ac:dyDescent="0.2">
      <c r="B9112" s="147"/>
      <c r="C9112" s="68"/>
      <c r="D9112" s="293" t="str">
        <f t="shared" ref="D9112:D9175" si="568">IF($B9112="","","SP_LASTSALEPRICE")</f>
        <v/>
      </c>
      <c r="E9112" s="91" t="str">
        <f t="shared" si="567"/>
        <v/>
      </c>
      <c r="F9112" s="295"/>
      <c r="G9112" s="88" t="str">
        <f t="shared" ref="G9112:G9175" si="569">IF(OR($C9112="",$C9113=""),"",IFERROR((C9112/C9113-1)*100,0))</f>
        <v/>
      </c>
      <c r="H9112" s="88" t="str">
        <f t="shared" ref="H9112:H9175" si="570">IF(OR($F9112="",$F9113=""),"",IFERROR((F9112/F9113-1)*100,0))</f>
        <v/>
      </c>
    </row>
    <row r="9113" spans="2:8" ht="11.25" customHeight="1" x14ac:dyDescent="0.2">
      <c r="B9113" s="147"/>
      <c r="C9113" s="68"/>
      <c r="D9113" s="293" t="str">
        <f t="shared" si="568"/>
        <v/>
      </c>
      <c r="E9113" s="91" t="str">
        <f t="shared" ref="E9113:E9176" si="571">IF($B9113="","",IF(WEEKDAY($B9113,11)=6,$B9113-1,IF(WEEKDAY($B9113,11)=7,$B9113-2,$B9113)))</f>
        <v/>
      </c>
      <c r="F9113" s="295"/>
      <c r="G9113" s="88" t="str">
        <f t="shared" si="569"/>
        <v/>
      </c>
      <c r="H9113" s="88" t="str">
        <f t="shared" si="570"/>
        <v/>
      </c>
    </row>
    <row r="9114" spans="2:8" ht="11.25" customHeight="1" x14ac:dyDescent="0.2">
      <c r="B9114" s="147"/>
      <c r="C9114" s="68"/>
      <c r="D9114" s="293" t="str">
        <f t="shared" si="568"/>
        <v/>
      </c>
      <c r="E9114" s="91" t="str">
        <f t="shared" si="571"/>
        <v/>
      </c>
      <c r="F9114" s="295"/>
      <c r="G9114" s="88" t="str">
        <f t="shared" si="569"/>
        <v/>
      </c>
      <c r="H9114" s="88" t="str">
        <f t="shared" si="570"/>
        <v/>
      </c>
    </row>
    <row r="9115" spans="2:8" ht="11.25" customHeight="1" x14ac:dyDescent="0.2">
      <c r="B9115" s="147"/>
      <c r="C9115" s="68"/>
      <c r="D9115" s="293" t="str">
        <f t="shared" si="568"/>
        <v/>
      </c>
      <c r="E9115" s="91" t="str">
        <f t="shared" si="571"/>
        <v/>
      </c>
      <c r="F9115" s="295"/>
      <c r="G9115" s="88" t="str">
        <f t="shared" si="569"/>
        <v/>
      </c>
      <c r="H9115" s="88" t="str">
        <f t="shared" si="570"/>
        <v/>
      </c>
    </row>
    <row r="9116" spans="2:8" ht="11.25" customHeight="1" x14ac:dyDescent="0.2">
      <c r="B9116" s="147"/>
      <c r="C9116" s="68"/>
      <c r="D9116" s="293" t="str">
        <f t="shared" si="568"/>
        <v/>
      </c>
      <c r="E9116" s="91" t="str">
        <f t="shared" si="571"/>
        <v/>
      </c>
      <c r="F9116" s="295"/>
      <c r="G9116" s="88" t="str">
        <f t="shared" si="569"/>
        <v/>
      </c>
      <c r="H9116" s="88" t="str">
        <f t="shared" si="570"/>
        <v/>
      </c>
    </row>
    <row r="9117" spans="2:8" ht="11.25" customHeight="1" x14ac:dyDescent="0.2">
      <c r="B9117" s="147"/>
      <c r="C9117" s="68"/>
      <c r="D9117" s="293" t="str">
        <f t="shared" si="568"/>
        <v/>
      </c>
      <c r="E9117" s="91" t="str">
        <f t="shared" si="571"/>
        <v/>
      </c>
      <c r="F9117" s="295"/>
      <c r="G9117" s="88" t="str">
        <f t="shared" si="569"/>
        <v/>
      </c>
      <c r="H9117" s="88" t="str">
        <f t="shared" si="570"/>
        <v/>
      </c>
    </row>
    <row r="9118" spans="2:8" ht="11.25" customHeight="1" x14ac:dyDescent="0.2">
      <c r="B9118" s="147"/>
      <c r="C9118" s="68"/>
      <c r="D9118" s="293" t="str">
        <f t="shared" si="568"/>
        <v/>
      </c>
      <c r="E9118" s="91" t="str">
        <f t="shared" si="571"/>
        <v/>
      </c>
      <c r="F9118" s="295"/>
      <c r="G9118" s="88" t="str">
        <f t="shared" si="569"/>
        <v/>
      </c>
      <c r="H9118" s="88" t="str">
        <f t="shared" si="570"/>
        <v/>
      </c>
    </row>
    <row r="9119" spans="2:8" ht="11.25" customHeight="1" x14ac:dyDescent="0.2">
      <c r="B9119" s="147"/>
      <c r="C9119" s="68"/>
      <c r="D9119" s="293" t="str">
        <f t="shared" si="568"/>
        <v/>
      </c>
      <c r="E9119" s="91" t="str">
        <f t="shared" si="571"/>
        <v/>
      </c>
      <c r="F9119" s="295"/>
      <c r="G9119" s="88" t="str">
        <f t="shared" si="569"/>
        <v/>
      </c>
      <c r="H9119" s="88" t="str">
        <f t="shared" si="570"/>
        <v/>
      </c>
    </row>
    <row r="9120" spans="2:8" ht="11.25" customHeight="1" x14ac:dyDescent="0.2">
      <c r="B9120" s="147"/>
      <c r="C9120" s="68"/>
      <c r="D9120" s="293" t="str">
        <f t="shared" si="568"/>
        <v/>
      </c>
      <c r="E9120" s="91" t="str">
        <f t="shared" si="571"/>
        <v/>
      </c>
      <c r="F9120" s="295"/>
      <c r="G9120" s="88" t="str">
        <f t="shared" si="569"/>
        <v/>
      </c>
      <c r="H9120" s="88" t="str">
        <f t="shared" si="570"/>
        <v/>
      </c>
    </row>
    <row r="9121" spans="2:8" ht="11.25" customHeight="1" x14ac:dyDescent="0.2">
      <c r="B9121" s="147"/>
      <c r="C9121" s="68"/>
      <c r="D9121" s="293" t="str">
        <f t="shared" si="568"/>
        <v/>
      </c>
      <c r="E9121" s="91" t="str">
        <f t="shared" si="571"/>
        <v/>
      </c>
      <c r="F9121" s="295"/>
      <c r="G9121" s="88" t="str">
        <f t="shared" si="569"/>
        <v/>
      </c>
      <c r="H9121" s="88" t="str">
        <f t="shared" si="570"/>
        <v/>
      </c>
    </row>
    <row r="9122" spans="2:8" ht="11.25" customHeight="1" x14ac:dyDescent="0.2">
      <c r="B9122" s="147"/>
      <c r="C9122" s="68"/>
      <c r="D9122" s="293" t="str">
        <f t="shared" si="568"/>
        <v/>
      </c>
      <c r="E9122" s="91" t="str">
        <f t="shared" si="571"/>
        <v/>
      </c>
      <c r="F9122" s="295"/>
      <c r="G9122" s="88" t="str">
        <f t="shared" si="569"/>
        <v/>
      </c>
      <c r="H9122" s="88" t="str">
        <f t="shared" si="570"/>
        <v/>
      </c>
    </row>
    <row r="9123" spans="2:8" ht="11.25" customHeight="1" x14ac:dyDescent="0.2">
      <c r="B9123" s="147"/>
      <c r="C9123" s="68"/>
      <c r="D9123" s="293" t="str">
        <f t="shared" si="568"/>
        <v/>
      </c>
      <c r="E9123" s="91" t="str">
        <f t="shared" si="571"/>
        <v/>
      </c>
      <c r="F9123" s="295"/>
      <c r="G9123" s="88" t="str">
        <f t="shared" si="569"/>
        <v/>
      </c>
      <c r="H9123" s="88" t="str">
        <f t="shared" si="570"/>
        <v/>
      </c>
    </row>
    <row r="9124" spans="2:8" ht="11.25" customHeight="1" x14ac:dyDescent="0.2">
      <c r="B9124" s="147"/>
      <c r="C9124" s="68"/>
      <c r="D9124" s="293" t="str">
        <f t="shared" si="568"/>
        <v/>
      </c>
      <c r="E9124" s="91" t="str">
        <f t="shared" si="571"/>
        <v/>
      </c>
      <c r="F9124" s="295"/>
      <c r="G9124" s="88" t="str">
        <f t="shared" si="569"/>
        <v/>
      </c>
      <c r="H9124" s="88" t="str">
        <f t="shared" si="570"/>
        <v/>
      </c>
    </row>
    <row r="9125" spans="2:8" ht="11.25" customHeight="1" x14ac:dyDescent="0.2">
      <c r="B9125" s="147"/>
      <c r="C9125" s="68"/>
      <c r="D9125" s="293" t="str">
        <f t="shared" si="568"/>
        <v/>
      </c>
      <c r="E9125" s="91" t="str">
        <f t="shared" si="571"/>
        <v/>
      </c>
      <c r="F9125" s="295"/>
      <c r="G9125" s="88" t="str">
        <f t="shared" si="569"/>
        <v/>
      </c>
      <c r="H9125" s="88" t="str">
        <f t="shared" si="570"/>
        <v/>
      </c>
    </row>
    <row r="9126" spans="2:8" ht="11.25" customHeight="1" x14ac:dyDescent="0.2">
      <c r="B9126" s="147"/>
      <c r="C9126" s="68"/>
      <c r="D9126" s="293" t="str">
        <f t="shared" si="568"/>
        <v/>
      </c>
      <c r="E9126" s="91" t="str">
        <f t="shared" si="571"/>
        <v/>
      </c>
      <c r="F9126" s="295"/>
      <c r="G9126" s="88" t="str">
        <f t="shared" si="569"/>
        <v/>
      </c>
      <c r="H9126" s="88" t="str">
        <f t="shared" si="570"/>
        <v/>
      </c>
    </row>
    <row r="9127" spans="2:8" ht="11.25" customHeight="1" x14ac:dyDescent="0.2">
      <c r="B9127" s="147"/>
      <c r="C9127" s="68"/>
      <c r="D9127" s="293" t="str">
        <f t="shared" si="568"/>
        <v/>
      </c>
      <c r="E9127" s="91" t="str">
        <f t="shared" si="571"/>
        <v/>
      </c>
      <c r="F9127" s="295"/>
      <c r="G9127" s="88" t="str">
        <f t="shared" si="569"/>
        <v/>
      </c>
      <c r="H9127" s="88" t="str">
        <f t="shared" si="570"/>
        <v/>
      </c>
    </row>
    <row r="9128" spans="2:8" ht="11.25" customHeight="1" x14ac:dyDescent="0.2">
      <c r="B9128" s="147"/>
      <c r="C9128" s="68"/>
      <c r="D9128" s="293" t="str">
        <f t="shared" si="568"/>
        <v/>
      </c>
      <c r="E9128" s="91" t="str">
        <f t="shared" si="571"/>
        <v/>
      </c>
      <c r="F9128" s="295"/>
      <c r="G9128" s="88" t="str">
        <f t="shared" si="569"/>
        <v/>
      </c>
      <c r="H9128" s="88" t="str">
        <f t="shared" si="570"/>
        <v/>
      </c>
    </row>
    <row r="9129" spans="2:8" ht="11.25" customHeight="1" x14ac:dyDescent="0.2">
      <c r="B9129" s="147"/>
      <c r="C9129" s="68"/>
      <c r="D9129" s="293" t="str">
        <f t="shared" si="568"/>
        <v/>
      </c>
      <c r="E9129" s="91" t="str">
        <f t="shared" si="571"/>
        <v/>
      </c>
      <c r="F9129" s="295"/>
      <c r="G9129" s="88" t="str">
        <f t="shared" si="569"/>
        <v/>
      </c>
      <c r="H9129" s="88" t="str">
        <f t="shared" si="570"/>
        <v/>
      </c>
    </row>
    <row r="9130" spans="2:8" ht="11.25" customHeight="1" x14ac:dyDescent="0.2">
      <c r="B9130" s="147"/>
      <c r="C9130" s="68"/>
      <c r="D9130" s="293" t="str">
        <f t="shared" si="568"/>
        <v/>
      </c>
      <c r="E9130" s="91" t="str">
        <f t="shared" si="571"/>
        <v/>
      </c>
      <c r="F9130" s="295"/>
      <c r="G9130" s="88" t="str">
        <f t="shared" si="569"/>
        <v/>
      </c>
      <c r="H9130" s="88" t="str">
        <f t="shared" si="570"/>
        <v/>
      </c>
    </row>
    <row r="9131" spans="2:8" ht="11.25" customHeight="1" x14ac:dyDescent="0.2">
      <c r="B9131" s="147"/>
      <c r="C9131" s="68"/>
      <c r="D9131" s="293" t="str">
        <f t="shared" si="568"/>
        <v/>
      </c>
      <c r="E9131" s="91" t="str">
        <f t="shared" si="571"/>
        <v/>
      </c>
      <c r="F9131" s="295"/>
      <c r="G9131" s="88" t="str">
        <f t="shared" si="569"/>
        <v/>
      </c>
      <c r="H9131" s="88" t="str">
        <f t="shared" si="570"/>
        <v/>
      </c>
    </row>
    <row r="9132" spans="2:8" ht="11.25" customHeight="1" x14ac:dyDescent="0.2">
      <c r="B9132" s="147"/>
      <c r="C9132" s="68"/>
      <c r="D9132" s="293" t="str">
        <f t="shared" si="568"/>
        <v/>
      </c>
      <c r="E9132" s="91" t="str">
        <f t="shared" si="571"/>
        <v/>
      </c>
      <c r="F9132" s="295"/>
      <c r="G9132" s="88" t="str">
        <f t="shared" si="569"/>
        <v/>
      </c>
      <c r="H9132" s="88" t="str">
        <f t="shared" si="570"/>
        <v/>
      </c>
    </row>
    <row r="9133" spans="2:8" ht="11.25" customHeight="1" x14ac:dyDescent="0.2">
      <c r="B9133" s="147"/>
      <c r="C9133" s="68"/>
      <c r="D9133" s="293" t="str">
        <f t="shared" si="568"/>
        <v/>
      </c>
      <c r="E9133" s="91" t="str">
        <f t="shared" si="571"/>
        <v/>
      </c>
      <c r="F9133" s="295"/>
      <c r="G9133" s="88" t="str">
        <f t="shared" si="569"/>
        <v/>
      </c>
      <c r="H9133" s="88" t="str">
        <f t="shared" si="570"/>
        <v/>
      </c>
    </row>
    <row r="9134" spans="2:8" ht="11.25" customHeight="1" x14ac:dyDescent="0.2">
      <c r="B9134" s="147"/>
      <c r="C9134" s="68"/>
      <c r="D9134" s="293" t="str">
        <f t="shared" si="568"/>
        <v/>
      </c>
      <c r="E9134" s="91" t="str">
        <f t="shared" si="571"/>
        <v/>
      </c>
      <c r="F9134" s="295"/>
      <c r="G9134" s="88" t="str">
        <f t="shared" si="569"/>
        <v/>
      </c>
      <c r="H9134" s="88" t="str">
        <f t="shared" si="570"/>
        <v/>
      </c>
    </row>
    <row r="9135" spans="2:8" ht="11.25" customHeight="1" x14ac:dyDescent="0.2">
      <c r="B9135" s="147"/>
      <c r="C9135" s="68"/>
      <c r="D9135" s="293" t="str">
        <f t="shared" si="568"/>
        <v/>
      </c>
      <c r="E9135" s="91" t="str">
        <f t="shared" si="571"/>
        <v/>
      </c>
      <c r="F9135" s="295"/>
      <c r="G9135" s="88" t="str">
        <f t="shared" si="569"/>
        <v/>
      </c>
      <c r="H9135" s="88" t="str">
        <f t="shared" si="570"/>
        <v/>
      </c>
    </row>
    <row r="9136" spans="2:8" ht="11.25" customHeight="1" x14ac:dyDescent="0.2">
      <c r="B9136" s="147"/>
      <c r="C9136" s="68"/>
      <c r="D9136" s="293" t="str">
        <f t="shared" si="568"/>
        <v/>
      </c>
      <c r="E9136" s="91" t="str">
        <f t="shared" si="571"/>
        <v/>
      </c>
      <c r="F9136" s="295"/>
      <c r="G9136" s="88" t="str">
        <f t="shared" si="569"/>
        <v/>
      </c>
      <c r="H9136" s="88" t="str">
        <f t="shared" si="570"/>
        <v/>
      </c>
    </row>
    <row r="9137" spans="2:8" ht="11.25" customHeight="1" x14ac:dyDescent="0.2">
      <c r="B9137" s="147"/>
      <c r="C9137" s="68"/>
      <c r="D9137" s="293" t="str">
        <f t="shared" si="568"/>
        <v/>
      </c>
      <c r="E9137" s="91" t="str">
        <f t="shared" si="571"/>
        <v/>
      </c>
      <c r="F9137" s="295"/>
      <c r="G9137" s="88" t="str">
        <f t="shared" si="569"/>
        <v/>
      </c>
      <c r="H9137" s="88" t="str">
        <f t="shared" si="570"/>
        <v/>
      </c>
    </row>
    <row r="9138" spans="2:8" ht="11.25" customHeight="1" x14ac:dyDescent="0.2">
      <c r="B9138" s="147"/>
      <c r="C9138" s="68"/>
      <c r="D9138" s="293" t="str">
        <f t="shared" si="568"/>
        <v/>
      </c>
      <c r="E9138" s="91" t="str">
        <f t="shared" si="571"/>
        <v/>
      </c>
      <c r="F9138" s="295"/>
      <c r="G9138" s="88" t="str">
        <f t="shared" si="569"/>
        <v/>
      </c>
      <c r="H9138" s="88" t="str">
        <f t="shared" si="570"/>
        <v/>
      </c>
    </row>
    <row r="9139" spans="2:8" ht="11.25" customHeight="1" x14ac:dyDescent="0.2">
      <c r="B9139" s="147"/>
      <c r="C9139" s="68"/>
      <c r="D9139" s="293" t="str">
        <f t="shared" si="568"/>
        <v/>
      </c>
      <c r="E9139" s="91" t="str">
        <f t="shared" si="571"/>
        <v/>
      </c>
      <c r="F9139" s="295"/>
      <c r="G9139" s="88" t="str">
        <f t="shared" si="569"/>
        <v/>
      </c>
      <c r="H9139" s="88" t="str">
        <f t="shared" si="570"/>
        <v/>
      </c>
    </row>
    <row r="9140" spans="2:8" ht="11.25" customHeight="1" x14ac:dyDescent="0.2">
      <c r="B9140" s="147"/>
      <c r="C9140" s="68"/>
      <c r="D9140" s="293" t="str">
        <f t="shared" si="568"/>
        <v/>
      </c>
      <c r="E9140" s="91" t="str">
        <f t="shared" si="571"/>
        <v/>
      </c>
      <c r="F9140" s="295"/>
      <c r="G9140" s="88" t="str">
        <f t="shared" si="569"/>
        <v/>
      </c>
      <c r="H9140" s="88" t="str">
        <f t="shared" si="570"/>
        <v/>
      </c>
    </row>
    <row r="9141" spans="2:8" ht="11.25" customHeight="1" x14ac:dyDescent="0.2">
      <c r="B9141" s="147"/>
      <c r="C9141" s="68"/>
      <c r="D9141" s="293" t="str">
        <f t="shared" si="568"/>
        <v/>
      </c>
      <c r="E9141" s="91" t="str">
        <f t="shared" si="571"/>
        <v/>
      </c>
      <c r="F9141" s="295"/>
      <c r="G9141" s="88" t="str">
        <f t="shared" si="569"/>
        <v/>
      </c>
      <c r="H9141" s="88" t="str">
        <f t="shared" si="570"/>
        <v/>
      </c>
    </row>
    <row r="9142" spans="2:8" ht="11.25" customHeight="1" x14ac:dyDescent="0.2">
      <c r="B9142" s="147"/>
      <c r="C9142" s="68"/>
      <c r="D9142" s="293" t="str">
        <f t="shared" si="568"/>
        <v/>
      </c>
      <c r="E9142" s="91" t="str">
        <f t="shared" si="571"/>
        <v/>
      </c>
      <c r="F9142" s="295"/>
      <c r="G9142" s="88" t="str">
        <f t="shared" si="569"/>
        <v/>
      </c>
      <c r="H9142" s="88" t="str">
        <f t="shared" si="570"/>
        <v/>
      </c>
    </row>
    <row r="9143" spans="2:8" ht="11.25" customHeight="1" x14ac:dyDescent="0.2">
      <c r="B9143" s="147"/>
      <c r="C9143" s="68"/>
      <c r="D9143" s="293" t="str">
        <f t="shared" si="568"/>
        <v/>
      </c>
      <c r="E9143" s="91" t="str">
        <f t="shared" si="571"/>
        <v/>
      </c>
      <c r="F9143" s="295"/>
      <c r="G9143" s="88" t="str">
        <f t="shared" si="569"/>
        <v/>
      </c>
      <c r="H9143" s="88" t="str">
        <f t="shared" si="570"/>
        <v/>
      </c>
    </row>
    <row r="9144" spans="2:8" ht="11.25" customHeight="1" x14ac:dyDescent="0.2">
      <c r="B9144" s="147"/>
      <c r="C9144" s="68"/>
      <c r="D9144" s="293" t="str">
        <f t="shared" si="568"/>
        <v/>
      </c>
      <c r="E9144" s="91" t="str">
        <f t="shared" si="571"/>
        <v/>
      </c>
      <c r="F9144" s="295"/>
      <c r="G9144" s="88" t="str">
        <f t="shared" si="569"/>
        <v/>
      </c>
      <c r="H9144" s="88" t="str">
        <f t="shared" si="570"/>
        <v/>
      </c>
    </row>
    <row r="9145" spans="2:8" ht="11.25" customHeight="1" x14ac:dyDescent="0.2">
      <c r="B9145" s="147"/>
      <c r="C9145" s="68"/>
      <c r="D9145" s="293" t="str">
        <f t="shared" si="568"/>
        <v/>
      </c>
      <c r="E9145" s="91" t="str">
        <f t="shared" si="571"/>
        <v/>
      </c>
      <c r="F9145" s="295"/>
      <c r="G9145" s="88" t="str">
        <f t="shared" si="569"/>
        <v/>
      </c>
      <c r="H9145" s="88" t="str">
        <f t="shared" si="570"/>
        <v/>
      </c>
    </row>
    <row r="9146" spans="2:8" ht="11.25" customHeight="1" x14ac:dyDescent="0.2">
      <c r="B9146" s="147"/>
      <c r="C9146" s="68"/>
      <c r="D9146" s="293" t="str">
        <f t="shared" si="568"/>
        <v/>
      </c>
      <c r="E9146" s="91" t="str">
        <f t="shared" si="571"/>
        <v/>
      </c>
      <c r="F9146" s="295"/>
      <c r="G9146" s="88" t="str">
        <f t="shared" si="569"/>
        <v/>
      </c>
      <c r="H9146" s="88" t="str">
        <f t="shared" si="570"/>
        <v/>
      </c>
    </row>
    <row r="9147" spans="2:8" ht="11.25" customHeight="1" x14ac:dyDescent="0.2">
      <c r="B9147" s="147"/>
      <c r="C9147" s="68"/>
      <c r="D9147" s="293" t="str">
        <f t="shared" si="568"/>
        <v/>
      </c>
      <c r="E9147" s="91" t="str">
        <f t="shared" si="571"/>
        <v/>
      </c>
      <c r="F9147" s="295"/>
      <c r="G9147" s="88" t="str">
        <f t="shared" si="569"/>
        <v/>
      </c>
      <c r="H9147" s="88" t="str">
        <f t="shared" si="570"/>
        <v/>
      </c>
    </row>
    <row r="9148" spans="2:8" ht="11.25" customHeight="1" x14ac:dyDescent="0.2">
      <c r="B9148" s="147"/>
      <c r="C9148" s="68"/>
      <c r="D9148" s="293" t="str">
        <f t="shared" si="568"/>
        <v/>
      </c>
      <c r="E9148" s="91" t="str">
        <f t="shared" si="571"/>
        <v/>
      </c>
      <c r="F9148" s="295"/>
      <c r="G9148" s="88" t="str">
        <f t="shared" si="569"/>
        <v/>
      </c>
      <c r="H9148" s="88" t="str">
        <f t="shared" si="570"/>
        <v/>
      </c>
    </row>
    <row r="9149" spans="2:8" ht="11.25" customHeight="1" x14ac:dyDescent="0.2">
      <c r="B9149" s="147"/>
      <c r="C9149" s="68"/>
      <c r="D9149" s="293" t="str">
        <f t="shared" si="568"/>
        <v/>
      </c>
      <c r="E9149" s="91" t="str">
        <f t="shared" si="571"/>
        <v/>
      </c>
      <c r="F9149" s="295"/>
      <c r="G9149" s="88" t="str">
        <f t="shared" si="569"/>
        <v/>
      </c>
      <c r="H9149" s="88" t="str">
        <f t="shared" si="570"/>
        <v/>
      </c>
    </row>
    <row r="9150" spans="2:8" ht="11.25" customHeight="1" x14ac:dyDescent="0.2">
      <c r="B9150" s="147"/>
      <c r="C9150" s="68"/>
      <c r="D9150" s="293" t="str">
        <f t="shared" si="568"/>
        <v/>
      </c>
      <c r="E9150" s="91" t="str">
        <f t="shared" si="571"/>
        <v/>
      </c>
      <c r="F9150" s="295"/>
      <c r="G9150" s="88" t="str">
        <f t="shared" si="569"/>
        <v/>
      </c>
      <c r="H9150" s="88" t="str">
        <f t="shared" si="570"/>
        <v/>
      </c>
    </row>
    <row r="9151" spans="2:8" ht="11.25" customHeight="1" x14ac:dyDescent="0.2">
      <c r="B9151" s="147"/>
      <c r="C9151" s="68"/>
      <c r="D9151" s="293" t="str">
        <f t="shared" si="568"/>
        <v/>
      </c>
      <c r="E9151" s="91" t="str">
        <f t="shared" si="571"/>
        <v/>
      </c>
      <c r="F9151" s="295"/>
      <c r="G9151" s="88" t="str">
        <f t="shared" si="569"/>
        <v/>
      </c>
      <c r="H9151" s="88" t="str">
        <f t="shared" si="570"/>
        <v/>
      </c>
    </row>
    <row r="9152" spans="2:8" ht="11.25" customHeight="1" x14ac:dyDescent="0.2">
      <c r="B9152" s="147"/>
      <c r="C9152" s="68"/>
      <c r="D9152" s="293" t="str">
        <f t="shared" si="568"/>
        <v/>
      </c>
      <c r="E9152" s="91" t="str">
        <f t="shared" si="571"/>
        <v/>
      </c>
      <c r="F9152" s="295"/>
      <c r="G9152" s="88" t="str">
        <f t="shared" si="569"/>
        <v/>
      </c>
      <c r="H9152" s="88" t="str">
        <f t="shared" si="570"/>
        <v/>
      </c>
    </row>
    <row r="9153" spans="2:8" ht="11.25" customHeight="1" x14ac:dyDescent="0.2">
      <c r="B9153" s="147"/>
      <c r="C9153" s="68"/>
      <c r="D9153" s="293" t="str">
        <f t="shared" si="568"/>
        <v/>
      </c>
      <c r="E9153" s="91" t="str">
        <f t="shared" si="571"/>
        <v/>
      </c>
      <c r="F9153" s="295"/>
      <c r="G9153" s="88" t="str">
        <f t="shared" si="569"/>
        <v/>
      </c>
      <c r="H9153" s="88" t="str">
        <f t="shared" si="570"/>
        <v/>
      </c>
    </row>
    <row r="9154" spans="2:8" ht="11.25" customHeight="1" x14ac:dyDescent="0.2">
      <c r="B9154" s="147"/>
      <c r="C9154" s="68"/>
      <c r="D9154" s="293" t="str">
        <f t="shared" si="568"/>
        <v/>
      </c>
      <c r="E9154" s="91" t="str">
        <f t="shared" si="571"/>
        <v/>
      </c>
      <c r="F9154" s="295"/>
      <c r="G9154" s="88" t="str">
        <f t="shared" si="569"/>
        <v/>
      </c>
      <c r="H9154" s="88" t="str">
        <f t="shared" si="570"/>
        <v/>
      </c>
    </row>
    <row r="9155" spans="2:8" ht="11.25" customHeight="1" x14ac:dyDescent="0.2">
      <c r="B9155" s="147"/>
      <c r="C9155" s="68"/>
      <c r="D9155" s="293" t="str">
        <f t="shared" si="568"/>
        <v/>
      </c>
      <c r="E9155" s="91" t="str">
        <f t="shared" si="571"/>
        <v/>
      </c>
      <c r="F9155" s="295"/>
      <c r="G9155" s="88" t="str">
        <f t="shared" si="569"/>
        <v/>
      </c>
      <c r="H9155" s="88" t="str">
        <f t="shared" si="570"/>
        <v/>
      </c>
    </row>
    <row r="9156" spans="2:8" ht="11.25" customHeight="1" x14ac:dyDescent="0.2">
      <c r="B9156" s="147"/>
      <c r="C9156" s="68"/>
      <c r="D9156" s="293" t="str">
        <f t="shared" si="568"/>
        <v/>
      </c>
      <c r="E9156" s="91" t="str">
        <f t="shared" si="571"/>
        <v/>
      </c>
      <c r="F9156" s="295"/>
      <c r="G9156" s="88" t="str">
        <f t="shared" si="569"/>
        <v/>
      </c>
      <c r="H9156" s="88" t="str">
        <f t="shared" si="570"/>
        <v/>
      </c>
    </row>
    <row r="9157" spans="2:8" ht="11.25" customHeight="1" x14ac:dyDescent="0.2">
      <c r="B9157" s="147"/>
      <c r="C9157" s="68"/>
      <c r="D9157" s="293" t="str">
        <f t="shared" si="568"/>
        <v/>
      </c>
      <c r="E9157" s="91" t="str">
        <f t="shared" si="571"/>
        <v/>
      </c>
      <c r="F9157" s="295"/>
      <c r="G9157" s="88" t="str">
        <f t="shared" si="569"/>
        <v/>
      </c>
      <c r="H9157" s="88" t="str">
        <f t="shared" si="570"/>
        <v/>
      </c>
    </row>
    <row r="9158" spans="2:8" ht="11.25" customHeight="1" x14ac:dyDescent="0.2">
      <c r="B9158" s="147"/>
      <c r="C9158" s="68"/>
      <c r="D9158" s="293" t="str">
        <f t="shared" si="568"/>
        <v/>
      </c>
      <c r="E9158" s="91" t="str">
        <f t="shared" si="571"/>
        <v/>
      </c>
      <c r="F9158" s="295"/>
      <c r="G9158" s="88" t="str">
        <f t="shared" si="569"/>
        <v/>
      </c>
      <c r="H9158" s="88" t="str">
        <f t="shared" si="570"/>
        <v/>
      </c>
    </row>
    <row r="9159" spans="2:8" ht="11.25" customHeight="1" x14ac:dyDescent="0.2">
      <c r="B9159" s="147"/>
      <c r="C9159" s="68"/>
      <c r="D9159" s="293" t="str">
        <f t="shared" si="568"/>
        <v/>
      </c>
      <c r="E9159" s="91" t="str">
        <f t="shared" si="571"/>
        <v/>
      </c>
      <c r="F9159" s="295"/>
      <c r="G9159" s="88" t="str">
        <f t="shared" si="569"/>
        <v/>
      </c>
      <c r="H9159" s="88" t="str">
        <f t="shared" si="570"/>
        <v/>
      </c>
    </row>
    <row r="9160" spans="2:8" ht="11.25" customHeight="1" x14ac:dyDescent="0.2">
      <c r="B9160" s="147"/>
      <c r="C9160" s="68"/>
      <c r="D9160" s="293" t="str">
        <f t="shared" si="568"/>
        <v/>
      </c>
      <c r="E9160" s="91" t="str">
        <f t="shared" si="571"/>
        <v/>
      </c>
      <c r="F9160" s="295"/>
      <c r="G9160" s="88" t="str">
        <f t="shared" si="569"/>
        <v/>
      </c>
      <c r="H9160" s="88" t="str">
        <f t="shared" si="570"/>
        <v/>
      </c>
    </row>
    <row r="9161" spans="2:8" ht="11.25" customHeight="1" x14ac:dyDescent="0.2">
      <c r="B9161" s="147"/>
      <c r="C9161" s="68"/>
      <c r="D9161" s="293" t="str">
        <f t="shared" si="568"/>
        <v/>
      </c>
      <c r="E9161" s="91" t="str">
        <f t="shared" si="571"/>
        <v/>
      </c>
      <c r="F9161" s="295"/>
      <c r="G9161" s="88" t="str">
        <f t="shared" si="569"/>
        <v/>
      </c>
      <c r="H9161" s="88" t="str">
        <f t="shared" si="570"/>
        <v/>
      </c>
    </row>
    <row r="9162" spans="2:8" ht="11.25" customHeight="1" x14ac:dyDescent="0.2">
      <c r="B9162" s="147"/>
      <c r="C9162" s="68"/>
      <c r="D9162" s="293" t="str">
        <f t="shared" si="568"/>
        <v/>
      </c>
      <c r="E9162" s="91" t="str">
        <f t="shared" si="571"/>
        <v/>
      </c>
      <c r="F9162" s="295"/>
      <c r="G9162" s="88" t="str">
        <f t="shared" si="569"/>
        <v/>
      </c>
      <c r="H9162" s="88" t="str">
        <f t="shared" si="570"/>
        <v/>
      </c>
    </row>
    <row r="9163" spans="2:8" ht="11.25" customHeight="1" x14ac:dyDescent="0.2">
      <c r="B9163" s="147"/>
      <c r="C9163" s="68"/>
      <c r="D9163" s="293" t="str">
        <f t="shared" si="568"/>
        <v/>
      </c>
      <c r="E9163" s="91" t="str">
        <f t="shared" si="571"/>
        <v/>
      </c>
      <c r="F9163" s="295"/>
      <c r="G9163" s="88" t="str">
        <f t="shared" si="569"/>
        <v/>
      </c>
      <c r="H9163" s="88" t="str">
        <f t="shared" si="570"/>
        <v/>
      </c>
    </row>
    <row r="9164" spans="2:8" ht="11.25" customHeight="1" x14ac:dyDescent="0.2">
      <c r="B9164" s="147"/>
      <c r="C9164" s="68"/>
      <c r="D9164" s="293" t="str">
        <f t="shared" si="568"/>
        <v/>
      </c>
      <c r="E9164" s="91" t="str">
        <f t="shared" si="571"/>
        <v/>
      </c>
      <c r="F9164" s="295"/>
      <c r="G9164" s="88" t="str">
        <f t="shared" si="569"/>
        <v/>
      </c>
      <c r="H9164" s="88" t="str">
        <f t="shared" si="570"/>
        <v/>
      </c>
    </row>
    <row r="9165" spans="2:8" ht="11.25" customHeight="1" x14ac:dyDescent="0.2">
      <c r="B9165" s="147"/>
      <c r="C9165" s="68"/>
      <c r="D9165" s="293" t="str">
        <f t="shared" si="568"/>
        <v/>
      </c>
      <c r="E9165" s="91" t="str">
        <f t="shared" si="571"/>
        <v/>
      </c>
      <c r="F9165" s="295"/>
      <c r="G9165" s="88" t="str">
        <f t="shared" si="569"/>
        <v/>
      </c>
      <c r="H9165" s="88" t="str">
        <f t="shared" si="570"/>
        <v/>
      </c>
    </row>
    <row r="9166" spans="2:8" ht="11.25" customHeight="1" x14ac:dyDescent="0.2">
      <c r="B9166" s="147"/>
      <c r="C9166" s="68"/>
      <c r="D9166" s="293" t="str">
        <f t="shared" si="568"/>
        <v/>
      </c>
      <c r="E9166" s="91" t="str">
        <f t="shared" si="571"/>
        <v/>
      </c>
      <c r="F9166" s="295"/>
      <c r="G9166" s="88" t="str">
        <f t="shared" si="569"/>
        <v/>
      </c>
      <c r="H9166" s="88" t="str">
        <f t="shared" si="570"/>
        <v/>
      </c>
    </row>
    <row r="9167" spans="2:8" ht="11.25" customHeight="1" x14ac:dyDescent="0.2">
      <c r="B9167" s="147"/>
      <c r="C9167" s="68"/>
      <c r="D9167" s="293" t="str">
        <f t="shared" si="568"/>
        <v/>
      </c>
      <c r="E9167" s="91" t="str">
        <f t="shared" si="571"/>
        <v/>
      </c>
      <c r="F9167" s="295"/>
      <c r="G9167" s="88" t="str">
        <f t="shared" si="569"/>
        <v/>
      </c>
      <c r="H9167" s="88" t="str">
        <f t="shared" si="570"/>
        <v/>
      </c>
    </row>
    <row r="9168" spans="2:8" ht="11.25" customHeight="1" x14ac:dyDescent="0.2">
      <c r="B9168" s="147"/>
      <c r="C9168" s="68"/>
      <c r="D9168" s="293" t="str">
        <f t="shared" si="568"/>
        <v/>
      </c>
      <c r="E9168" s="91" t="str">
        <f t="shared" si="571"/>
        <v/>
      </c>
      <c r="F9168" s="295"/>
      <c r="G9168" s="88" t="str">
        <f t="shared" si="569"/>
        <v/>
      </c>
      <c r="H9168" s="88" t="str">
        <f t="shared" si="570"/>
        <v/>
      </c>
    </row>
    <row r="9169" spans="2:8" ht="11.25" customHeight="1" x14ac:dyDescent="0.2">
      <c r="B9169" s="147"/>
      <c r="C9169" s="68"/>
      <c r="D9169" s="293" t="str">
        <f t="shared" si="568"/>
        <v/>
      </c>
      <c r="E9169" s="91" t="str">
        <f t="shared" si="571"/>
        <v/>
      </c>
      <c r="F9169" s="295"/>
      <c r="G9169" s="88" t="str">
        <f t="shared" si="569"/>
        <v/>
      </c>
      <c r="H9169" s="88" t="str">
        <f t="shared" si="570"/>
        <v/>
      </c>
    </row>
    <row r="9170" spans="2:8" ht="11.25" customHeight="1" x14ac:dyDescent="0.2">
      <c r="B9170" s="147"/>
      <c r="C9170" s="68"/>
      <c r="D9170" s="293" t="str">
        <f t="shared" si="568"/>
        <v/>
      </c>
      <c r="E9170" s="91" t="str">
        <f t="shared" si="571"/>
        <v/>
      </c>
      <c r="F9170" s="295"/>
      <c r="G9170" s="88" t="str">
        <f t="shared" si="569"/>
        <v/>
      </c>
      <c r="H9170" s="88" t="str">
        <f t="shared" si="570"/>
        <v/>
      </c>
    </row>
    <row r="9171" spans="2:8" ht="11.25" customHeight="1" x14ac:dyDescent="0.2">
      <c r="B9171" s="147"/>
      <c r="C9171" s="68"/>
      <c r="D9171" s="293" t="str">
        <f t="shared" si="568"/>
        <v/>
      </c>
      <c r="E9171" s="91" t="str">
        <f t="shared" si="571"/>
        <v/>
      </c>
      <c r="F9171" s="295"/>
      <c r="G9171" s="88" t="str">
        <f t="shared" si="569"/>
        <v/>
      </c>
      <c r="H9171" s="88" t="str">
        <f t="shared" si="570"/>
        <v/>
      </c>
    </row>
    <row r="9172" spans="2:8" ht="11.25" customHeight="1" x14ac:dyDescent="0.2">
      <c r="B9172" s="147"/>
      <c r="C9172" s="68"/>
      <c r="D9172" s="293" t="str">
        <f t="shared" si="568"/>
        <v/>
      </c>
      <c r="E9172" s="91" t="str">
        <f t="shared" si="571"/>
        <v/>
      </c>
      <c r="F9172" s="295"/>
      <c r="G9172" s="88" t="str">
        <f t="shared" si="569"/>
        <v/>
      </c>
      <c r="H9172" s="88" t="str">
        <f t="shared" si="570"/>
        <v/>
      </c>
    </row>
    <row r="9173" spans="2:8" ht="11.25" customHeight="1" x14ac:dyDescent="0.2">
      <c r="B9173" s="147"/>
      <c r="C9173" s="68"/>
      <c r="D9173" s="293" t="str">
        <f t="shared" si="568"/>
        <v/>
      </c>
      <c r="E9173" s="91" t="str">
        <f t="shared" si="571"/>
        <v/>
      </c>
      <c r="F9173" s="295"/>
      <c r="G9173" s="88" t="str">
        <f t="shared" si="569"/>
        <v/>
      </c>
      <c r="H9173" s="88" t="str">
        <f t="shared" si="570"/>
        <v/>
      </c>
    </row>
    <row r="9174" spans="2:8" ht="11.25" customHeight="1" x14ac:dyDescent="0.2">
      <c r="B9174" s="147"/>
      <c r="C9174" s="68"/>
      <c r="D9174" s="293" t="str">
        <f t="shared" si="568"/>
        <v/>
      </c>
      <c r="E9174" s="91" t="str">
        <f t="shared" si="571"/>
        <v/>
      </c>
      <c r="F9174" s="295"/>
      <c r="G9174" s="88" t="str">
        <f t="shared" si="569"/>
        <v/>
      </c>
      <c r="H9174" s="88" t="str">
        <f t="shared" si="570"/>
        <v/>
      </c>
    </row>
    <row r="9175" spans="2:8" ht="11.25" customHeight="1" x14ac:dyDescent="0.2">
      <c r="B9175" s="147"/>
      <c r="C9175" s="68"/>
      <c r="D9175" s="293" t="str">
        <f t="shared" si="568"/>
        <v/>
      </c>
      <c r="E9175" s="91" t="str">
        <f t="shared" si="571"/>
        <v/>
      </c>
      <c r="F9175" s="295"/>
      <c r="G9175" s="88" t="str">
        <f t="shared" si="569"/>
        <v/>
      </c>
      <c r="H9175" s="88" t="str">
        <f t="shared" si="570"/>
        <v/>
      </c>
    </row>
    <row r="9176" spans="2:8" ht="11.25" customHeight="1" x14ac:dyDescent="0.2">
      <c r="B9176" s="147"/>
      <c r="C9176" s="68"/>
      <c r="D9176" s="293" t="str">
        <f t="shared" ref="D9176:D9239" si="572">IF($B9176="","","SP_LASTSALEPRICE")</f>
        <v/>
      </c>
      <c r="E9176" s="91" t="str">
        <f t="shared" si="571"/>
        <v/>
      </c>
      <c r="F9176" s="295"/>
      <c r="G9176" s="88" t="str">
        <f t="shared" ref="G9176:G9239" si="573">IF(OR($C9176="",$C9177=""),"",IFERROR((C9176/C9177-1)*100,0))</f>
        <v/>
      </c>
      <c r="H9176" s="88" t="str">
        <f t="shared" ref="H9176:H9239" si="574">IF(OR($F9176="",$F9177=""),"",IFERROR((F9176/F9177-1)*100,0))</f>
        <v/>
      </c>
    </row>
    <row r="9177" spans="2:8" ht="11.25" customHeight="1" x14ac:dyDescent="0.2">
      <c r="B9177" s="147"/>
      <c r="C9177" s="68"/>
      <c r="D9177" s="293" t="str">
        <f t="shared" si="572"/>
        <v/>
      </c>
      <c r="E9177" s="91" t="str">
        <f t="shared" ref="E9177:E9240" si="575">IF($B9177="","",IF(WEEKDAY($B9177,11)=6,$B9177-1,IF(WEEKDAY($B9177,11)=7,$B9177-2,$B9177)))</f>
        <v/>
      </c>
      <c r="F9177" s="295"/>
      <c r="G9177" s="88" t="str">
        <f t="shared" si="573"/>
        <v/>
      </c>
      <c r="H9177" s="88" t="str">
        <f t="shared" si="574"/>
        <v/>
      </c>
    </row>
    <row r="9178" spans="2:8" ht="11.25" customHeight="1" x14ac:dyDescent="0.2">
      <c r="B9178" s="147"/>
      <c r="C9178" s="68"/>
      <c r="D9178" s="293" t="str">
        <f t="shared" si="572"/>
        <v/>
      </c>
      <c r="E9178" s="91" t="str">
        <f t="shared" si="575"/>
        <v/>
      </c>
      <c r="F9178" s="295"/>
      <c r="G9178" s="88" t="str">
        <f t="shared" si="573"/>
        <v/>
      </c>
      <c r="H9178" s="88" t="str">
        <f t="shared" si="574"/>
        <v/>
      </c>
    </row>
    <row r="9179" spans="2:8" ht="11.25" customHeight="1" x14ac:dyDescent="0.2">
      <c r="B9179" s="147"/>
      <c r="C9179" s="68"/>
      <c r="D9179" s="293" t="str">
        <f t="shared" si="572"/>
        <v/>
      </c>
      <c r="E9179" s="91" t="str">
        <f t="shared" si="575"/>
        <v/>
      </c>
      <c r="F9179" s="295"/>
      <c r="G9179" s="88" t="str">
        <f t="shared" si="573"/>
        <v/>
      </c>
      <c r="H9179" s="88" t="str">
        <f t="shared" si="574"/>
        <v/>
      </c>
    </row>
    <row r="9180" spans="2:8" ht="11.25" customHeight="1" x14ac:dyDescent="0.2">
      <c r="B9180" s="147"/>
      <c r="C9180" s="68"/>
      <c r="D9180" s="293" t="str">
        <f t="shared" si="572"/>
        <v/>
      </c>
      <c r="E9180" s="91" t="str">
        <f t="shared" si="575"/>
        <v/>
      </c>
      <c r="F9180" s="295"/>
      <c r="G9180" s="88" t="str">
        <f t="shared" si="573"/>
        <v/>
      </c>
      <c r="H9180" s="88" t="str">
        <f t="shared" si="574"/>
        <v/>
      </c>
    </row>
    <row r="9181" spans="2:8" ht="11.25" customHeight="1" x14ac:dyDescent="0.2">
      <c r="B9181" s="147"/>
      <c r="C9181" s="68"/>
      <c r="D9181" s="293" t="str">
        <f t="shared" si="572"/>
        <v/>
      </c>
      <c r="E9181" s="91" t="str">
        <f t="shared" si="575"/>
        <v/>
      </c>
      <c r="F9181" s="295"/>
      <c r="G9181" s="88" t="str">
        <f t="shared" si="573"/>
        <v/>
      </c>
      <c r="H9181" s="88" t="str">
        <f t="shared" si="574"/>
        <v/>
      </c>
    </row>
    <row r="9182" spans="2:8" ht="11.25" customHeight="1" x14ac:dyDescent="0.2">
      <c r="B9182" s="147"/>
      <c r="C9182" s="68"/>
      <c r="D9182" s="293" t="str">
        <f t="shared" si="572"/>
        <v/>
      </c>
      <c r="E9182" s="91" t="str">
        <f t="shared" si="575"/>
        <v/>
      </c>
      <c r="F9182" s="295"/>
      <c r="G9182" s="88" t="str">
        <f t="shared" si="573"/>
        <v/>
      </c>
      <c r="H9182" s="88" t="str">
        <f t="shared" si="574"/>
        <v/>
      </c>
    </row>
    <row r="9183" spans="2:8" ht="11.25" customHeight="1" x14ac:dyDescent="0.2">
      <c r="B9183" s="147"/>
      <c r="C9183" s="68"/>
      <c r="D9183" s="293" t="str">
        <f t="shared" si="572"/>
        <v/>
      </c>
      <c r="E9183" s="91" t="str">
        <f t="shared" si="575"/>
        <v/>
      </c>
      <c r="F9183" s="295"/>
      <c r="G9183" s="88" t="str">
        <f t="shared" si="573"/>
        <v/>
      </c>
      <c r="H9183" s="88" t="str">
        <f t="shared" si="574"/>
        <v/>
      </c>
    </row>
    <row r="9184" spans="2:8" ht="11.25" customHeight="1" x14ac:dyDescent="0.2">
      <c r="B9184" s="147"/>
      <c r="C9184" s="68"/>
      <c r="D9184" s="293" t="str">
        <f t="shared" si="572"/>
        <v/>
      </c>
      <c r="E9184" s="91" t="str">
        <f t="shared" si="575"/>
        <v/>
      </c>
      <c r="F9184" s="295"/>
      <c r="G9184" s="88" t="str">
        <f t="shared" si="573"/>
        <v/>
      </c>
      <c r="H9184" s="88" t="str">
        <f t="shared" si="574"/>
        <v/>
      </c>
    </row>
    <row r="9185" spans="2:8" ht="11.25" customHeight="1" x14ac:dyDescent="0.2">
      <c r="B9185" s="147"/>
      <c r="C9185" s="68"/>
      <c r="D9185" s="293" t="str">
        <f t="shared" si="572"/>
        <v/>
      </c>
      <c r="E9185" s="91" t="str">
        <f t="shared" si="575"/>
        <v/>
      </c>
      <c r="F9185" s="295"/>
      <c r="G9185" s="88" t="str">
        <f t="shared" si="573"/>
        <v/>
      </c>
      <c r="H9185" s="88" t="str">
        <f t="shared" si="574"/>
        <v/>
      </c>
    </row>
    <row r="9186" spans="2:8" ht="11.25" customHeight="1" x14ac:dyDescent="0.2">
      <c r="B9186" s="147"/>
      <c r="C9186" s="68"/>
      <c r="D9186" s="293" t="str">
        <f t="shared" si="572"/>
        <v/>
      </c>
      <c r="E9186" s="91" t="str">
        <f t="shared" si="575"/>
        <v/>
      </c>
      <c r="F9186" s="295"/>
      <c r="G9186" s="88" t="str">
        <f t="shared" si="573"/>
        <v/>
      </c>
      <c r="H9186" s="88" t="str">
        <f t="shared" si="574"/>
        <v/>
      </c>
    </row>
    <row r="9187" spans="2:8" ht="11.25" customHeight="1" x14ac:dyDescent="0.2">
      <c r="B9187" s="147"/>
      <c r="C9187" s="68"/>
      <c r="D9187" s="293" t="str">
        <f t="shared" si="572"/>
        <v/>
      </c>
      <c r="E9187" s="91" t="str">
        <f t="shared" si="575"/>
        <v/>
      </c>
      <c r="F9187" s="295"/>
      <c r="G9187" s="88" t="str">
        <f t="shared" si="573"/>
        <v/>
      </c>
      <c r="H9187" s="88" t="str">
        <f t="shared" si="574"/>
        <v/>
      </c>
    </row>
    <row r="9188" spans="2:8" ht="11.25" customHeight="1" x14ac:dyDescent="0.2">
      <c r="B9188" s="147"/>
      <c r="C9188" s="68"/>
      <c r="D9188" s="293" t="str">
        <f t="shared" si="572"/>
        <v/>
      </c>
      <c r="E9188" s="91" t="str">
        <f t="shared" si="575"/>
        <v/>
      </c>
      <c r="F9188" s="295"/>
      <c r="G9188" s="88" t="str">
        <f t="shared" si="573"/>
        <v/>
      </c>
      <c r="H9188" s="88" t="str">
        <f t="shared" si="574"/>
        <v/>
      </c>
    </row>
    <row r="9189" spans="2:8" ht="11.25" customHeight="1" x14ac:dyDescent="0.2">
      <c r="B9189" s="147"/>
      <c r="C9189" s="68"/>
      <c r="D9189" s="293" t="str">
        <f t="shared" si="572"/>
        <v/>
      </c>
      <c r="E9189" s="91" t="str">
        <f t="shared" si="575"/>
        <v/>
      </c>
      <c r="F9189" s="295"/>
      <c r="G9189" s="88" t="str">
        <f t="shared" si="573"/>
        <v/>
      </c>
      <c r="H9189" s="88" t="str">
        <f t="shared" si="574"/>
        <v/>
      </c>
    </row>
    <row r="9190" spans="2:8" ht="11.25" customHeight="1" x14ac:dyDescent="0.2">
      <c r="B9190" s="147"/>
      <c r="C9190" s="68"/>
      <c r="D9190" s="293" t="str">
        <f t="shared" si="572"/>
        <v/>
      </c>
      <c r="E9190" s="91" t="str">
        <f t="shared" si="575"/>
        <v/>
      </c>
      <c r="F9190" s="295"/>
      <c r="G9190" s="88" t="str">
        <f t="shared" si="573"/>
        <v/>
      </c>
      <c r="H9190" s="88" t="str">
        <f t="shared" si="574"/>
        <v/>
      </c>
    </row>
    <row r="9191" spans="2:8" ht="11.25" customHeight="1" x14ac:dyDescent="0.2">
      <c r="B9191" s="147"/>
      <c r="C9191" s="68"/>
      <c r="D9191" s="293" t="str">
        <f t="shared" si="572"/>
        <v/>
      </c>
      <c r="E9191" s="91" t="str">
        <f t="shared" si="575"/>
        <v/>
      </c>
      <c r="F9191" s="295"/>
      <c r="G9191" s="88" t="str">
        <f t="shared" si="573"/>
        <v/>
      </c>
      <c r="H9191" s="88" t="str">
        <f t="shared" si="574"/>
        <v/>
      </c>
    </row>
    <row r="9192" spans="2:8" ht="11.25" customHeight="1" x14ac:dyDescent="0.2">
      <c r="B9192" s="147"/>
      <c r="C9192" s="68"/>
      <c r="D9192" s="293" t="str">
        <f t="shared" si="572"/>
        <v/>
      </c>
      <c r="E9192" s="91" t="str">
        <f t="shared" si="575"/>
        <v/>
      </c>
      <c r="F9192" s="295"/>
      <c r="G9192" s="88" t="str">
        <f t="shared" si="573"/>
        <v/>
      </c>
      <c r="H9192" s="88" t="str">
        <f t="shared" si="574"/>
        <v/>
      </c>
    </row>
    <row r="9193" spans="2:8" ht="11.25" customHeight="1" x14ac:dyDescent="0.2">
      <c r="B9193" s="147"/>
      <c r="C9193" s="68"/>
      <c r="D9193" s="293" t="str">
        <f t="shared" si="572"/>
        <v/>
      </c>
      <c r="E9193" s="91" t="str">
        <f t="shared" si="575"/>
        <v/>
      </c>
      <c r="F9193" s="295"/>
      <c r="G9193" s="88" t="str">
        <f t="shared" si="573"/>
        <v/>
      </c>
      <c r="H9193" s="88" t="str">
        <f t="shared" si="574"/>
        <v/>
      </c>
    </row>
    <row r="9194" spans="2:8" ht="11.25" customHeight="1" x14ac:dyDescent="0.2">
      <c r="B9194" s="147"/>
      <c r="C9194" s="68"/>
      <c r="D9194" s="293" t="str">
        <f t="shared" si="572"/>
        <v/>
      </c>
      <c r="E9194" s="91" t="str">
        <f t="shared" si="575"/>
        <v/>
      </c>
      <c r="F9194" s="295"/>
      <c r="G9194" s="88" t="str">
        <f t="shared" si="573"/>
        <v/>
      </c>
      <c r="H9194" s="88" t="str">
        <f t="shared" si="574"/>
        <v/>
      </c>
    </row>
    <row r="9195" spans="2:8" ht="11.25" customHeight="1" x14ac:dyDescent="0.2">
      <c r="B9195" s="147"/>
      <c r="C9195" s="68"/>
      <c r="D9195" s="293" t="str">
        <f t="shared" si="572"/>
        <v/>
      </c>
      <c r="E9195" s="91" t="str">
        <f t="shared" si="575"/>
        <v/>
      </c>
      <c r="F9195" s="295"/>
      <c r="G9195" s="88" t="str">
        <f t="shared" si="573"/>
        <v/>
      </c>
      <c r="H9195" s="88" t="str">
        <f t="shared" si="574"/>
        <v/>
      </c>
    </row>
    <row r="9196" spans="2:8" ht="11.25" customHeight="1" x14ac:dyDescent="0.2">
      <c r="B9196" s="147"/>
      <c r="C9196" s="68"/>
      <c r="D9196" s="293" t="str">
        <f t="shared" si="572"/>
        <v/>
      </c>
      <c r="E9196" s="91" t="str">
        <f t="shared" si="575"/>
        <v/>
      </c>
      <c r="F9196" s="295"/>
      <c r="G9196" s="88" t="str">
        <f t="shared" si="573"/>
        <v/>
      </c>
      <c r="H9196" s="88" t="str">
        <f t="shared" si="574"/>
        <v/>
      </c>
    </row>
    <row r="9197" spans="2:8" ht="11.25" customHeight="1" x14ac:dyDescent="0.2">
      <c r="B9197" s="147"/>
      <c r="C9197" s="68"/>
      <c r="D9197" s="293" t="str">
        <f t="shared" si="572"/>
        <v/>
      </c>
      <c r="E9197" s="91" t="str">
        <f t="shared" si="575"/>
        <v/>
      </c>
      <c r="F9197" s="295"/>
      <c r="G9197" s="88" t="str">
        <f t="shared" si="573"/>
        <v/>
      </c>
      <c r="H9197" s="88" t="str">
        <f t="shared" si="574"/>
        <v/>
      </c>
    </row>
    <row r="9198" spans="2:8" ht="11.25" customHeight="1" x14ac:dyDescent="0.2">
      <c r="B9198" s="147"/>
      <c r="C9198" s="68"/>
      <c r="D9198" s="293" t="str">
        <f t="shared" si="572"/>
        <v/>
      </c>
      <c r="E9198" s="91" t="str">
        <f t="shared" si="575"/>
        <v/>
      </c>
      <c r="F9198" s="295"/>
      <c r="G9198" s="88" t="str">
        <f t="shared" si="573"/>
        <v/>
      </c>
      <c r="H9198" s="88" t="str">
        <f t="shared" si="574"/>
        <v/>
      </c>
    </row>
    <row r="9199" spans="2:8" ht="11.25" customHeight="1" x14ac:dyDescent="0.2">
      <c r="B9199" s="147"/>
      <c r="C9199" s="68"/>
      <c r="D9199" s="293" t="str">
        <f t="shared" si="572"/>
        <v/>
      </c>
      <c r="E9199" s="91" t="str">
        <f t="shared" si="575"/>
        <v/>
      </c>
      <c r="F9199" s="295"/>
      <c r="G9199" s="88" t="str">
        <f t="shared" si="573"/>
        <v/>
      </c>
      <c r="H9199" s="88" t="str">
        <f t="shared" si="574"/>
        <v/>
      </c>
    </row>
    <row r="9200" spans="2:8" ht="11.25" customHeight="1" x14ac:dyDescent="0.2">
      <c r="B9200" s="147"/>
      <c r="C9200" s="68"/>
      <c r="D9200" s="293" t="str">
        <f t="shared" si="572"/>
        <v/>
      </c>
      <c r="E9200" s="91" t="str">
        <f t="shared" si="575"/>
        <v/>
      </c>
      <c r="F9200" s="295"/>
      <c r="G9200" s="88" t="str">
        <f t="shared" si="573"/>
        <v/>
      </c>
      <c r="H9200" s="88" t="str">
        <f t="shared" si="574"/>
        <v/>
      </c>
    </row>
    <row r="9201" spans="2:8" ht="11.25" customHeight="1" x14ac:dyDescent="0.2">
      <c r="B9201" s="147"/>
      <c r="C9201" s="68"/>
      <c r="D9201" s="293" t="str">
        <f t="shared" si="572"/>
        <v/>
      </c>
      <c r="E9201" s="91" t="str">
        <f t="shared" si="575"/>
        <v/>
      </c>
      <c r="F9201" s="295"/>
      <c r="G9201" s="88" t="str">
        <f t="shared" si="573"/>
        <v/>
      </c>
      <c r="H9201" s="88" t="str">
        <f t="shared" si="574"/>
        <v/>
      </c>
    </row>
    <row r="9202" spans="2:8" ht="11.25" customHeight="1" x14ac:dyDescent="0.2">
      <c r="B9202" s="147"/>
      <c r="C9202" s="68"/>
      <c r="D9202" s="293" t="str">
        <f t="shared" si="572"/>
        <v/>
      </c>
      <c r="E9202" s="91" t="str">
        <f t="shared" si="575"/>
        <v/>
      </c>
      <c r="F9202" s="295"/>
      <c r="G9202" s="88" t="str">
        <f t="shared" si="573"/>
        <v/>
      </c>
      <c r="H9202" s="88" t="str">
        <f t="shared" si="574"/>
        <v/>
      </c>
    </row>
    <row r="9203" spans="2:8" ht="11.25" customHeight="1" x14ac:dyDescent="0.2">
      <c r="B9203" s="147"/>
      <c r="C9203" s="68"/>
      <c r="D9203" s="293" t="str">
        <f t="shared" si="572"/>
        <v/>
      </c>
      <c r="E9203" s="91" t="str">
        <f t="shared" si="575"/>
        <v/>
      </c>
      <c r="F9203" s="295"/>
      <c r="G9203" s="88" t="str">
        <f t="shared" si="573"/>
        <v/>
      </c>
      <c r="H9203" s="88" t="str">
        <f t="shared" si="574"/>
        <v/>
      </c>
    </row>
    <row r="9204" spans="2:8" ht="11.25" customHeight="1" x14ac:dyDescent="0.2">
      <c r="B9204" s="147"/>
      <c r="C9204" s="68"/>
      <c r="D9204" s="293" t="str">
        <f t="shared" si="572"/>
        <v/>
      </c>
      <c r="E9204" s="91" t="str">
        <f t="shared" si="575"/>
        <v/>
      </c>
      <c r="F9204" s="295"/>
      <c r="G9204" s="88" t="str">
        <f t="shared" si="573"/>
        <v/>
      </c>
      <c r="H9204" s="88" t="str">
        <f t="shared" si="574"/>
        <v/>
      </c>
    </row>
    <row r="9205" spans="2:8" ht="11.25" customHeight="1" x14ac:dyDescent="0.2">
      <c r="B9205" s="147"/>
      <c r="C9205" s="68"/>
      <c r="D9205" s="293" t="str">
        <f t="shared" si="572"/>
        <v/>
      </c>
      <c r="E9205" s="91" t="str">
        <f t="shared" si="575"/>
        <v/>
      </c>
      <c r="F9205" s="295"/>
      <c r="G9205" s="88" t="str">
        <f t="shared" si="573"/>
        <v/>
      </c>
      <c r="H9205" s="88" t="str">
        <f t="shared" si="574"/>
        <v/>
      </c>
    </row>
    <row r="9206" spans="2:8" ht="11.25" customHeight="1" x14ac:dyDescent="0.2">
      <c r="B9206" s="147"/>
      <c r="C9206" s="68"/>
      <c r="D9206" s="293" t="str">
        <f t="shared" si="572"/>
        <v/>
      </c>
      <c r="E9206" s="91" t="str">
        <f t="shared" si="575"/>
        <v/>
      </c>
      <c r="F9206" s="295"/>
      <c r="G9206" s="88" t="str">
        <f t="shared" si="573"/>
        <v/>
      </c>
      <c r="H9206" s="88" t="str">
        <f t="shared" si="574"/>
        <v/>
      </c>
    </row>
    <row r="9207" spans="2:8" ht="11.25" customHeight="1" x14ac:dyDescent="0.2">
      <c r="B9207" s="147"/>
      <c r="C9207" s="68"/>
      <c r="D9207" s="293" t="str">
        <f t="shared" si="572"/>
        <v/>
      </c>
      <c r="E9207" s="91" t="str">
        <f t="shared" si="575"/>
        <v/>
      </c>
      <c r="F9207" s="295"/>
      <c r="G9207" s="88" t="str">
        <f t="shared" si="573"/>
        <v/>
      </c>
      <c r="H9207" s="88" t="str">
        <f t="shared" si="574"/>
        <v/>
      </c>
    </row>
    <row r="9208" spans="2:8" ht="11.25" customHeight="1" x14ac:dyDescent="0.2">
      <c r="B9208" s="147"/>
      <c r="C9208" s="68"/>
      <c r="D9208" s="293" t="str">
        <f t="shared" si="572"/>
        <v/>
      </c>
      <c r="E9208" s="91" t="str">
        <f t="shared" si="575"/>
        <v/>
      </c>
      <c r="F9208" s="295"/>
      <c r="G9208" s="88" t="str">
        <f t="shared" si="573"/>
        <v/>
      </c>
      <c r="H9208" s="88" t="str">
        <f t="shared" si="574"/>
        <v/>
      </c>
    </row>
    <row r="9209" spans="2:8" ht="11.25" customHeight="1" x14ac:dyDescent="0.2">
      <c r="B9209" s="147"/>
      <c r="C9209" s="68"/>
      <c r="D9209" s="293" t="str">
        <f t="shared" si="572"/>
        <v/>
      </c>
      <c r="E9209" s="91" t="str">
        <f t="shared" si="575"/>
        <v/>
      </c>
      <c r="F9209" s="295"/>
      <c r="G9209" s="88" t="str">
        <f t="shared" si="573"/>
        <v/>
      </c>
      <c r="H9209" s="88" t="str">
        <f t="shared" si="574"/>
        <v/>
      </c>
    </row>
    <row r="9210" spans="2:8" ht="11.25" customHeight="1" x14ac:dyDescent="0.2">
      <c r="B9210" s="147"/>
      <c r="C9210" s="68"/>
      <c r="D9210" s="293" t="str">
        <f t="shared" si="572"/>
        <v/>
      </c>
      <c r="E9210" s="91" t="str">
        <f t="shared" si="575"/>
        <v/>
      </c>
      <c r="F9210" s="295"/>
      <c r="G9210" s="88" t="str">
        <f t="shared" si="573"/>
        <v/>
      </c>
      <c r="H9210" s="88" t="str">
        <f t="shared" si="574"/>
        <v/>
      </c>
    </row>
    <row r="9211" spans="2:8" ht="11.25" customHeight="1" x14ac:dyDescent="0.2">
      <c r="B9211" s="147"/>
      <c r="C9211" s="68"/>
      <c r="D9211" s="293" t="str">
        <f t="shared" si="572"/>
        <v/>
      </c>
      <c r="E9211" s="91" t="str">
        <f t="shared" si="575"/>
        <v/>
      </c>
      <c r="F9211" s="295"/>
      <c r="G9211" s="88" t="str">
        <f t="shared" si="573"/>
        <v/>
      </c>
      <c r="H9211" s="88" t="str">
        <f t="shared" si="574"/>
        <v/>
      </c>
    </row>
    <row r="9212" spans="2:8" ht="11.25" customHeight="1" x14ac:dyDescent="0.2">
      <c r="B9212" s="147"/>
      <c r="C9212" s="68"/>
      <c r="D9212" s="293" t="str">
        <f t="shared" si="572"/>
        <v/>
      </c>
      <c r="E9212" s="91" t="str">
        <f t="shared" si="575"/>
        <v/>
      </c>
      <c r="F9212" s="295"/>
      <c r="G9212" s="88" t="str">
        <f t="shared" si="573"/>
        <v/>
      </c>
      <c r="H9212" s="88" t="str">
        <f t="shared" si="574"/>
        <v/>
      </c>
    </row>
    <row r="9213" spans="2:8" ht="11.25" customHeight="1" x14ac:dyDescent="0.2">
      <c r="B9213" s="147"/>
      <c r="C9213" s="68"/>
      <c r="D9213" s="293" t="str">
        <f t="shared" si="572"/>
        <v/>
      </c>
      <c r="E9213" s="91" t="str">
        <f t="shared" si="575"/>
        <v/>
      </c>
      <c r="F9213" s="295"/>
      <c r="G9213" s="88" t="str">
        <f t="shared" si="573"/>
        <v/>
      </c>
      <c r="H9213" s="88" t="str">
        <f t="shared" si="574"/>
        <v/>
      </c>
    </row>
    <row r="9214" spans="2:8" ht="11.25" customHeight="1" x14ac:dyDescent="0.2">
      <c r="B9214" s="147"/>
      <c r="C9214" s="68"/>
      <c r="D9214" s="293" t="str">
        <f t="shared" si="572"/>
        <v/>
      </c>
      <c r="E9214" s="91" t="str">
        <f t="shared" si="575"/>
        <v/>
      </c>
      <c r="F9214" s="295"/>
      <c r="G9214" s="88" t="str">
        <f t="shared" si="573"/>
        <v/>
      </c>
      <c r="H9214" s="88" t="str">
        <f t="shared" si="574"/>
        <v/>
      </c>
    </row>
    <row r="9215" spans="2:8" ht="11.25" customHeight="1" x14ac:dyDescent="0.2">
      <c r="B9215" s="147"/>
      <c r="C9215" s="68"/>
      <c r="D9215" s="293" t="str">
        <f t="shared" si="572"/>
        <v/>
      </c>
      <c r="E9215" s="91" t="str">
        <f t="shared" si="575"/>
        <v/>
      </c>
      <c r="F9215" s="295"/>
      <c r="G9215" s="88" t="str">
        <f t="shared" si="573"/>
        <v/>
      </c>
      <c r="H9215" s="88" t="str">
        <f t="shared" si="574"/>
        <v/>
      </c>
    </row>
    <row r="9216" spans="2:8" ht="11.25" customHeight="1" x14ac:dyDescent="0.2">
      <c r="B9216" s="147"/>
      <c r="C9216" s="68"/>
      <c r="D9216" s="293" t="str">
        <f t="shared" si="572"/>
        <v/>
      </c>
      <c r="E9216" s="91" t="str">
        <f t="shared" si="575"/>
        <v/>
      </c>
      <c r="F9216" s="295"/>
      <c r="G9216" s="88" t="str">
        <f t="shared" si="573"/>
        <v/>
      </c>
      <c r="H9216" s="88" t="str">
        <f t="shared" si="574"/>
        <v/>
      </c>
    </row>
    <row r="9217" spans="2:8" ht="11.25" customHeight="1" x14ac:dyDescent="0.2">
      <c r="B9217" s="147"/>
      <c r="C9217" s="68"/>
      <c r="D9217" s="293" t="str">
        <f t="shared" si="572"/>
        <v/>
      </c>
      <c r="E9217" s="91" t="str">
        <f t="shared" si="575"/>
        <v/>
      </c>
      <c r="F9217" s="295"/>
      <c r="G9217" s="88" t="str">
        <f t="shared" si="573"/>
        <v/>
      </c>
      <c r="H9217" s="88" t="str">
        <f t="shared" si="574"/>
        <v/>
      </c>
    </row>
    <row r="9218" spans="2:8" ht="11.25" customHeight="1" x14ac:dyDescent="0.2">
      <c r="B9218" s="147"/>
      <c r="C9218" s="68"/>
      <c r="D9218" s="293" t="str">
        <f t="shared" si="572"/>
        <v/>
      </c>
      <c r="E9218" s="91" t="str">
        <f t="shared" si="575"/>
        <v/>
      </c>
      <c r="F9218" s="295"/>
      <c r="G9218" s="88" t="str">
        <f t="shared" si="573"/>
        <v/>
      </c>
      <c r="H9218" s="88" t="str">
        <f t="shared" si="574"/>
        <v/>
      </c>
    </row>
    <row r="9219" spans="2:8" ht="11.25" customHeight="1" x14ac:dyDescent="0.2">
      <c r="B9219" s="147"/>
      <c r="C9219" s="68"/>
      <c r="D9219" s="293" t="str">
        <f t="shared" si="572"/>
        <v/>
      </c>
      <c r="E9219" s="91" t="str">
        <f t="shared" si="575"/>
        <v/>
      </c>
      <c r="F9219" s="295"/>
      <c r="G9219" s="88" t="str">
        <f t="shared" si="573"/>
        <v/>
      </c>
      <c r="H9219" s="88" t="str">
        <f t="shared" si="574"/>
        <v/>
      </c>
    </row>
    <row r="9220" spans="2:8" ht="11.25" customHeight="1" x14ac:dyDescent="0.2">
      <c r="B9220" s="147"/>
      <c r="C9220" s="68"/>
      <c r="D9220" s="293" t="str">
        <f t="shared" si="572"/>
        <v/>
      </c>
      <c r="E9220" s="91" t="str">
        <f t="shared" si="575"/>
        <v/>
      </c>
      <c r="F9220" s="295"/>
      <c r="G9220" s="88" t="str">
        <f t="shared" si="573"/>
        <v/>
      </c>
      <c r="H9220" s="88" t="str">
        <f t="shared" si="574"/>
        <v/>
      </c>
    </row>
    <row r="9221" spans="2:8" ht="11.25" customHeight="1" x14ac:dyDescent="0.2">
      <c r="B9221" s="147"/>
      <c r="C9221" s="68"/>
      <c r="D9221" s="293" t="str">
        <f t="shared" si="572"/>
        <v/>
      </c>
      <c r="E9221" s="91" t="str">
        <f t="shared" si="575"/>
        <v/>
      </c>
      <c r="F9221" s="295"/>
      <c r="G9221" s="88" t="str">
        <f t="shared" si="573"/>
        <v/>
      </c>
      <c r="H9221" s="88" t="str">
        <f t="shared" si="574"/>
        <v/>
      </c>
    </row>
    <row r="9222" spans="2:8" ht="11.25" customHeight="1" x14ac:dyDescent="0.2">
      <c r="B9222" s="147"/>
      <c r="C9222" s="68"/>
      <c r="D9222" s="293" t="str">
        <f t="shared" si="572"/>
        <v/>
      </c>
      <c r="E9222" s="91" t="str">
        <f t="shared" si="575"/>
        <v/>
      </c>
      <c r="F9222" s="295"/>
      <c r="G9222" s="88" t="str">
        <f t="shared" si="573"/>
        <v/>
      </c>
      <c r="H9222" s="88" t="str">
        <f t="shared" si="574"/>
        <v/>
      </c>
    </row>
    <row r="9223" spans="2:8" ht="11.25" customHeight="1" x14ac:dyDescent="0.2">
      <c r="B9223" s="147"/>
      <c r="C9223" s="68"/>
      <c r="D9223" s="293" t="str">
        <f t="shared" si="572"/>
        <v/>
      </c>
      <c r="E9223" s="91" t="str">
        <f t="shared" si="575"/>
        <v/>
      </c>
      <c r="F9223" s="295"/>
      <c r="G9223" s="88" t="str">
        <f t="shared" si="573"/>
        <v/>
      </c>
      <c r="H9223" s="88" t="str">
        <f t="shared" si="574"/>
        <v/>
      </c>
    </row>
    <row r="9224" spans="2:8" ht="11.25" customHeight="1" x14ac:dyDescent="0.2">
      <c r="B9224" s="147"/>
      <c r="C9224" s="68"/>
      <c r="D9224" s="293" t="str">
        <f t="shared" si="572"/>
        <v/>
      </c>
      <c r="E9224" s="91" t="str">
        <f t="shared" si="575"/>
        <v/>
      </c>
      <c r="F9224" s="295"/>
      <c r="G9224" s="88" t="str">
        <f t="shared" si="573"/>
        <v/>
      </c>
      <c r="H9224" s="88" t="str">
        <f t="shared" si="574"/>
        <v/>
      </c>
    </row>
    <row r="9225" spans="2:8" ht="11.25" customHeight="1" x14ac:dyDescent="0.2">
      <c r="B9225" s="147"/>
      <c r="C9225" s="68"/>
      <c r="D9225" s="293" t="str">
        <f t="shared" si="572"/>
        <v/>
      </c>
      <c r="E9225" s="91" t="str">
        <f t="shared" si="575"/>
        <v/>
      </c>
      <c r="F9225" s="295"/>
      <c r="G9225" s="88" t="str">
        <f t="shared" si="573"/>
        <v/>
      </c>
      <c r="H9225" s="88" t="str">
        <f t="shared" si="574"/>
        <v/>
      </c>
    </row>
    <row r="9226" spans="2:8" ht="11.25" customHeight="1" x14ac:dyDescent="0.2">
      <c r="B9226" s="147"/>
      <c r="C9226" s="68"/>
      <c r="D9226" s="293" t="str">
        <f t="shared" si="572"/>
        <v/>
      </c>
      <c r="E9226" s="91" t="str">
        <f t="shared" si="575"/>
        <v/>
      </c>
      <c r="F9226" s="295"/>
      <c r="G9226" s="88" t="str">
        <f t="shared" si="573"/>
        <v/>
      </c>
      <c r="H9226" s="88" t="str">
        <f t="shared" si="574"/>
        <v/>
      </c>
    </row>
    <row r="9227" spans="2:8" ht="11.25" customHeight="1" x14ac:dyDescent="0.2">
      <c r="B9227" s="147"/>
      <c r="C9227" s="68"/>
      <c r="D9227" s="293" t="str">
        <f t="shared" si="572"/>
        <v/>
      </c>
      <c r="E9227" s="91" t="str">
        <f t="shared" si="575"/>
        <v/>
      </c>
      <c r="F9227" s="295"/>
      <c r="G9227" s="88" t="str">
        <f t="shared" si="573"/>
        <v/>
      </c>
      <c r="H9227" s="88" t="str">
        <f t="shared" si="574"/>
        <v/>
      </c>
    </row>
    <row r="9228" spans="2:8" ht="11.25" customHeight="1" x14ac:dyDescent="0.2">
      <c r="B9228" s="147"/>
      <c r="C9228" s="68"/>
      <c r="D9228" s="293" t="str">
        <f t="shared" si="572"/>
        <v/>
      </c>
      <c r="E9228" s="91" t="str">
        <f t="shared" si="575"/>
        <v/>
      </c>
      <c r="F9228" s="295"/>
      <c r="G9228" s="88" t="str">
        <f t="shared" si="573"/>
        <v/>
      </c>
      <c r="H9228" s="88" t="str">
        <f t="shared" si="574"/>
        <v/>
      </c>
    </row>
    <row r="9229" spans="2:8" ht="11.25" customHeight="1" x14ac:dyDescent="0.2">
      <c r="B9229" s="147"/>
      <c r="C9229" s="68"/>
      <c r="D9229" s="293" t="str">
        <f t="shared" si="572"/>
        <v/>
      </c>
      <c r="E9229" s="91" t="str">
        <f t="shared" si="575"/>
        <v/>
      </c>
      <c r="F9229" s="295"/>
      <c r="G9229" s="88" t="str">
        <f t="shared" si="573"/>
        <v/>
      </c>
      <c r="H9229" s="88" t="str">
        <f t="shared" si="574"/>
        <v/>
      </c>
    </row>
    <row r="9230" spans="2:8" ht="11.25" customHeight="1" x14ac:dyDescent="0.2">
      <c r="B9230" s="147"/>
      <c r="C9230" s="68"/>
      <c r="D9230" s="293" t="str">
        <f t="shared" si="572"/>
        <v/>
      </c>
      <c r="E9230" s="91" t="str">
        <f t="shared" si="575"/>
        <v/>
      </c>
      <c r="F9230" s="295"/>
      <c r="G9230" s="88" t="str">
        <f t="shared" si="573"/>
        <v/>
      </c>
      <c r="H9230" s="88" t="str">
        <f t="shared" si="574"/>
        <v/>
      </c>
    </row>
    <row r="9231" spans="2:8" ht="11.25" customHeight="1" x14ac:dyDescent="0.2">
      <c r="B9231" s="147"/>
      <c r="C9231" s="68"/>
      <c r="D9231" s="293" t="str">
        <f t="shared" si="572"/>
        <v/>
      </c>
      <c r="E9231" s="91" t="str">
        <f t="shared" si="575"/>
        <v/>
      </c>
      <c r="F9231" s="295"/>
      <c r="G9231" s="88" t="str">
        <f t="shared" si="573"/>
        <v/>
      </c>
      <c r="H9231" s="88" t="str">
        <f t="shared" si="574"/>
        <v/>
      </c>
    </row>
    <row r="9232" spans="2:8" ht="11.25" customHeight="1" x14ac:dyDescent="0.2">
      <c r="B9232" s="147"/>
      <c r="C9232" s="68"/>
      <c r="D9232" s="293" t="str">
        <f t="shared" si="572"/>
        <v/>
      </c>
      <c r="E9232" s="91" t="str">
        <f t="shared" si="575"/>
        <v/>
      </c>
      <c r="F9232" s="295"/>
      <c r="G9232" s="88" t="str">
        <f t="shared" si="573"/>
        <v/>
      </c>
      <c r="H9232" s="88" t="str">
        <f t="shared" si="574"/>
        <v/>
      </c>
    </row>
    <row r="9233" spans="2:8" ht="11.25" customHeight="1" x14ac:dyDescent="0.2">
      <c r="B9233" s="147"/>
      <c r="C9233" s="68"/>
      <c r="D9233" s="293" t="str">
        <f t="shared" si="572"/>
        <v/>
      </c>
      <c r="E9233" s="91" t="str">
        <f t="shared" si="575"/>
        <v/>
      </c>
      <c r="F9233" s="295"/>
      <c r="G9233" s="88" t="str">
        <f t="shared" si="573"/>
        <v/>
      </c>
      <c r="H9233" s="88" t="str">
        <f t="shared" si="574"/>
        <v/>
      </c>
    </row>
    <row r="9234" spans="2:8" ht="11.25" customHeight="1" x14ac:dyDescent="0.2">
      <c r="B9234" s="147"/>
      <c r="C9234" s="68"/>
      <c r="D9234" s="293" t="str">
        <f t="shared" si="572"/>
        <v/>
      </c>
      <c r="E9234" s="91" t="str">
        <f t="shared" si="575"/>
        <v/>
      </c>
      <c r="F9234" s="295"/>
      <c r="G9234" s="88" t="str">
        <f t="shared" si="573"/>
        <v/>
      </c>
      <c r="H9234" s="88" t="str">
        <f t="shared" si="574"/>
        <v/>
      </c>
    </row>
    <row r="9235" spans="2:8" ht="11.25" customHeight="1" x14ac:dyDescent="0.2">
      <c r="B9235" s="147"/>
      <c r="C9235" s="68"/>
      <c r="D9235" s="293" t="str">
        <f t="shared" si="572"/>
        <v/>
      </c>
      <c r="E9235" s="91" t="str">
        <f t="shared" si="575"/>
        <v/>
      </c>
      <c r="F9235" s="295"/>
      <c r="G9235" s="88" t="str">
        <f t="shared" si="573"/>
        <v/>
      </c>
      <c r="H9235" s="88" t="str">
        <f t="shared" si="574"/>
        <v/>
      </c>
    </row>
    <row r="9236" spans="2:8" ht="11.25" customHeight="1" x14ac:dyDescent="0.2">
      <c r="B9236" s="147"/>
      <c r="C9236" s="68"/>
      <c r="D9236" s="293" t="str">
        <f t="shared" si="572"/>
        <v/>
      </c>
      <c r="E9236" s="91" t="str">
        <f t="shared" si="575"/>
        <v/>
      </c>
      <c r="F9236" s="295"/>
      <c r="G9236" s="88" t="str">
        <f t="shared" si="573"/>
        <v/>
      </c>
      <c r="H9236" s="88" t="str">
        <f t="shared" si="574"/>
        <v/>
      </c>
    </row>
    <row r="9237" spans="2:8" ht="11.25" customHeight="1" x14ac:dyDescent="0.2">
      <c r="B9237" s="147"/>
      <c r="C9237" s="68"/>
      <c r="D9237" s="293" t="str">
        <f t="shared" si="572"/>
        <v/>
      </c>
      <c r="E9237" s="91" t="str">
        <f t="shared" si="575"/>
        <v/>
      </c>
      <c r="F9237" s="295"/>
      <c r="G9237" s="88" t="str">
        <f t="shared" si="573"/>
        <v/>
      </c>
      <c r="H9237" s="88" t="str">
        <f t="shared" si="574"/>
        <v/>
      </c>
    </row>
    <row r="9238" spans="2:8" ht="11.25" customHeight="1" x14ac:dyDescent="0.2">
      <c r="B9238" s="147"/>
      <c r="C9238" s="68"/>
      <c r="D9238" s="293" t="str">
        <f t="shared" si="572"/>
        <v/>
      </c>
      <c r="E9238" s="91" t="str">
        <f t="shared" si="575"/>
        <v/>
      </c>
      <c r="F9238" s="295"/>
      <c r="G9238" s="88" t="str">
        <f t="shared" si="573"/>
        <v/>
      </c>
      <c r="H9238" s="88" t="str">
        <f t="shared" si="574"/>
        <v/>
      </c>
    </row>
    <row r="9239" spans="2:8" ht="11.25" customHeight="1" x14ac:dyDescent="0.2">
      <c r="B9239" s="147"/>
      <c r="C9239" s="68"/>
      <c r="D9239" s="293" t="str">
        <f t="shared" si="572"/>
        <v/>
      </c>
      <c r="E9239" s="91" t="str">
        <f t="shared" si="575"/>
        <v/>
      </c>
      <c r="F9239" s="295"/>
      <c r="G9239" s="88" t="str">
        <f t="shared" si="573"/>
        <v/>
      </c>
      <c r="H9239" s="88" t="str">
        <f t="shared" si="574"/>
        <v/>
      </c>
    </row>
    <row r="9240" spans="2:8" ht="11.25" customHeight="1" x14ac:dyDescent="0.2">
      <c r="B9240" s="147"/>
      <c r="C9240" s="68"/>
      <c r="D9240" s="293" t="str">
        <f t="shared" ref="D9240:D9303" si="576">IF($B9240="","","SP_LASTSALEPRICE")</f>
        <v/>
      </c>
      <c r="E9240" s="91" t="str">
        <f t="shared" si="575"/>
        <v/>
      </c>
      <c r="F9240" s="295"/>
      <c r="G9240" s="88" t="str">
        <f t="shared" ref="G9240:G9303" si="577">IF(OR($C9240="",$C9241=""),"",IFERROR((C9240/C9241-1)*100,0))</f>
        <v/>
      </c>
      <c r="H9240" s="88" t="str">
        <f t="shared" ref="H9240:H9303" si="578">IF(OR($F9240="",$F9241=""),"",IFERROR((F9240/F9241-1)*100,0))</f>
        <v/>
      </c>
    </row>
    <row r="9241" spans="2:8" ht="11.25" customHeight="1" x14ac:dyDescent="0.2">
      <c r="B9241" s="147"/>
      <c r="C9241" s="68"/>
      <c r="D9241" s="293" t="str">
        <f t="shared" si="576"/>
        <v/>
      </c>
      <c r="E9241" s="91" t="str">
        <f t="shared" ref="E9241:E9304" si="579">IF($B9241="","",IF(WEEKDAY($B9241,11)=6,$B9241-1,IF(WEEKDAY($B9241,11)=7,$B9241-2,$B9241)))</f>
        <v/>
      </c>
      <c r="F9241" s="295"/>
      <c r="G9241" s="88" t="str">
        <f t="shared" si="577"/>
        <v/>
      </c>
      <c r="H9241" s="88" t="str">
        <f t="shared" si="578"/>
        <v/>
      </c>
    </row>
    <row r="9242" spans="2:8" ht="11.25" customHeight="1" x14ac:dyDescent="0.2">
      <c r="B9242" s="147"/>
      <c r="C9242" s="68"/>
      <c r="D9242" s="293" t="str">
        <f t="shared" si="576"/>
        <v/>
      </c>
      <c r="E9242" s="91" t="str">
        <f t="shared" si="579"/>
        <v/>
      </c>
      <c r="F9242" s="295"/>
      <c r="G9242" s="88" t="str">
        <f t="shared" si="577"/>
        <v/>
      </c>
      <c r="H9242" s="88" t="str">
        <f t="shared" si="578"/>
        <v/>
      </c>
    </row>
    <row r="9243" spans="2:8" ht="11.25" customHeight="1" x14ac:dyDescent="0.2">
      <c r="B9243" s="147"/>
      <c r="C9243" s="68"/>
      <c r="D9243" s="293" t="str">
        <f t="shared" si="576"/>
        <v/>
      </c>
      <c r="E9243" s="91" t="str">
        <f t="shared" si="579"/>
        <v/>
      </c>
      <c r="F9243" s="295"/>
      <c r="G9243" s="88" t="str">
        <f t="shared" si="577"/>
        <v/>
      </c>
      <c r="H9243" s="88" t="str">
        <f t="shared" si="578"/>
        <v/>
      </c>
    </row>
    <row r="9244" spans="2:8" ht="11.25" customHeight="1" x14ac:dyDescent="0.2">
      <c r="B9244" s="147"/>
      <c r="C9244" s="68"/>
      <c r="D9244" s="293" t="str">
        <f t="shared" si="576"/>
        <v/>
      </c>
      <c r="E9244" s="91" t="str">
        <f t="shared" si="579"/>
        <v/>
      </c>
      <c r="F9244" s="295"/>
      <c r="G9244" s="88" t="str">
        <f t="shared" si="577"/>
        <v/>
      </c>
      <c r="H9244" s="88" t="str">
        <f t="shared" si="578"/>
        <v/>
      </c>
    </row>
    <row r="9245" spans="2:8" ht="11.25" customHeight="1" x14ac:dyDescent="0.2">
      <c r="B9245" s="147"/>
      <c r="C9245" s="68"/>
      <c r="D9245" s="293" t="str">
        <f t="shared" si="576"/>
        <v/>
      </c>
      <c r="E9245" s="91" t="str">
        <f t="shared" si="579"/>
        <v/>
      </c>
      <c r="F9245" s="295"/>
      <c r="G9245" s="88" t="str">
        <f t="shared" si="577"/>
        <v/>
      </c>
      <c r="H9245" s="88" t="str">
        <f t="shared" si="578"/>
        <v/>
      </c>
    </row>
    <row r="9246" spans="2:8" ht="11.25" customHeight="1" x14ac:dyDescent="0.2">
      <c r="B9246" s="147"/>
      <c r="C9246" s="68"/>
      <c r="D9246" s="293" t="str">
        <f t="shared" si="576"/>
        <v/>
      </c>
      <c r="E9246" s="91" t="str">
        <f t="shared" si="579"/>
        <v/>
      </c>
      <c r="F9246" s="295"/>
      <c r="G9246" s="88" t="str">
        <f t="shared" si="577"/>
        <v/>
      </c>
      <c r="H9246" s="88" t="str">
        <f t="shared" si="578"/>
        <v/>
      </c>
    </row>
    <row r="9247" spans="2:8" ht="11.25" customHeight="1" x14ac:dyDescent="0.2">
      <c r="B9247" s="147"/>
      <c r="C9247" s="68"/>
      <c r="D9247" s="293" t="str">
        <f t="shared" si="576"/>
        <v/>
      </c>
      <c r="E9247" s="91" t="str">
        <f t="shared" si="579"/>
        <v/>
      </c>
      <c r="F9247" s="295"/>
      <c r="G9247" s="88" t="str">
        <f t="shared" si="577"/>
        <v/>
      </c>
      <c r="H9247" s="88" t="str">
        <f t="shared" si="578"/>
        <v/>
      </c>
    </row>
    <row r="9248" spans="2:8" ht="11.25" customHeight="1" x14ac:dyDescent="0.2">
      <c r="B9248" s="147"/>
      <c r="C9248" s="68"/>
      <c r="D9248" s="293" t="str">
        <f t="shared" si="576"/>
        <v/>
      </c>
      <c r="E9248" s="91" t="str">
        <f t="shared" si="579"/>
        <v/>
      </c>
      <c r="F9248" s="295"/>
      <c r="G9248" s="88" t="str">
        <f t="shared" si="577"/>
        <v/>
      </c>
      <c r="H9248" s="88" t="str">
        <f t="shared" si="578"/>
        <v/>
      </c>
    </row>
    <row r="9249" spans="2:8" ht="11.25" customHeight="1" x14ac:dyDescent="0.2">
      <c r="B9249" s="147"/>
      <c r="C9249" s="68"/>
      <c r="D9249" s="293" t="str">
        <f t="shared" si="576"/>
        <v/>
      </c>
      <c r="E9249" s="91" t="str">
        <f t="shared" si="579"/>
        <v/>
      </c>
      <c r="F9249" s="295"/>
      <c r="G9249" s="88" t="str">
        <f t="shared" si="577"/>
        <v/>
      </c>
      <c r="H9249" s="88" t="str">
        <f t="shared" si="578"/>
        <v/>
      </c>
    </row>
    <row r="9250" spans="2:8" ht="11.25" customHeight="1" x14ac:dyDescent="0.2">
      <c r="B9250" s="147"/>
      <c r="C9250" s="68"/>
      <c r="D9250" s="293" t="str">
        <f t="shared" si="576"/>
        <v/>
      </c>
      <c r="E9250" s="91" t="str">
        <f t="shared" si="579"/>
        <v/>
      </c>
      <c r="F9250" s="295"/>
      <c r="G9250" s="88" t="str">
        <f t="shared" si="577"/>
        <v/>
      </c>
      <c r="H9250" s="88" t="str">
        <f t="shared" si="578"/>
        <v/>
      </c>
    </row>
    <row r="9251" spans="2:8" ht="11.25" customHeight="1" x14ac:dyDescent="0.2">
      <c r="B9251" s="147"/>
      <c r="C9251" s="68"/>
      <c r="D9251" s="293" t="str">
        <f t="shared" si="576"/>
        <v/>
      </c>
      <c r="E9251" s="91" t="str">
        <f t="shared" si="579"/>
        <v/>
      </c>
      <c r="F9251" s="295"/>
      <c r="G9251" s="88" t="str">
        <f t="shared" si="577"/>
        <v/>
      </c>
      <c r="H9251" s="88" t="str">
        <f t="shared" si="578"/>
        <v/>
      </c>
    </row>
    <row r="9252" spans="2:8" ht="11.25" customHeight="1" x14ac:dyDescent="0.2">
      <c r="B9252" s="147"/>
      <c r="C9252" s="68"/>
      <c r="D9252" s="293" t="str">
        <f t="shared" si="576"/>
        <v/>
      </c>
      <c r="E9252" s="91" t="str">
        <f t="shared" si="579"/>
        <v/>
      </c>
      <c r="F9252" s="295"/>
      <c r="G9252" s="88" t="str">
        <f t="shared" si="577"/>
        <v/>
      </c>
      <c r="H9252" s="88" t="str">
        <f t="shared" si="578"/>
        <v/>
      </c>
    </row>
    <row r="9253" spans="2:8" ht="11.25" customHeight="1" x14ac:dyDescent="0.2">
      <c r="B9253" s="147"/>
      <c r="C9253" s="68"/>
      <c r="D9253" s="293" t="str">
        <f t="shared" si="576"/>
        <v/>
      </c>
      <c r="E9253" s="91" t="str">
        <f t="shared" si="579"/>
        <v/>
      </c>
      <c r="F9253" s="295"/>
      <c r="G9253" s="88" t="str">
        <f t="shared" si="577"/>
        <v/>
      </c>
      <c r="H9253" s="88" t="str">
        <f t="shared" si="578"/>
        <v/>
      </c>
    </row>
    <row r="9254" spans="2:8" ht="11.25" customHeight="1" x14ac:dyDescent="0.2">
      <c r="B9254" s="147"/>
      <c r="C9254" s="68"/>
      <c r="D9254" s="293" t="str">
        <f t="shared" si="576"/>
        <v/>
      </c>
      <c r="E9254" s="91" t="str">
        <f t="shared" si="579"/>
        <v/>
      </c>
      <c r="F9254" s="295"/>
      <c r="G9254" s="88" t="str">
        <f t="shared" si="577"/>
        <v/>
      </c>
      <c r="H9254" s="88" t="str">
        <f t="shared" si="578"/>
        <v/>
      </c>
    </row>
    <row r="9255" spans="2:8" ht="11.25" customHeight="1" x14ac:dyDescent="0.2">
      <c r="B9255" s="147"/>
      <c r="C9255" s="68"/>
      <c r="D9255" s="293" t="str">
        <f t="shared" si="576"/>
        <v/>
      </c>
      <c r="E9255" s="91" t="str">
        <f t="shared" si="579"/>
        <v/>
      </c>
      <c r="F9255" s="295"/>
      <c r="G9255" s="88" t="str">
        <f t="shared" si="577"/>
        <v/>
      </c>
      <c r="H9255" s="88" t="str">
        <f t="shared" si="578"/>
        <v/>
      </c>
    </row>
    <row r="9256" spans="2:8" ht="11.25" customHeight="1" x14ac:dyDescent="0.2">
      <c r="B9256" s="147"/>
      <c r="C9256" s="68"/>
      <c r="D9256" s="293" t="str">
        <f t="shared" si="576"/>
        <v/>
      </c>
      <c r="E9256" s="91" t="str">
        <f t="shared" si="579"/>
        <v/>
      </c>
      <c r="F9256" s="295"/>
      <c r="G9256" s="88" t="str">
        <f t="shared" si="577"/>
        <v/>
      </c>
      <c r="H9256" s="88" t="str">
        <f t="shared" si="578"/>
        <v/>
      </c>
    </row>
    <row r="9257" spans="2:8" ht="11.25" customHeight="1" x14ac:dyDescent="0.2">
      <c r="B9257" s="147"/>
      <c r="C9257" s="68"/>
      <c r="D9257" s="293" t="str">
        <f t="shared" si="576"/>
        <v/>
      </c>
      <c r="E9257" s="91" t="str">
        <f t="shared" si="579"/>
        <v/>
      </c>
      <c r="F9257" s="295"/>
      <c r="G9257" s="88" t="str">
        <f t="shared" si="577"/>
        <v/>
      </c>
      <c r="H9257" s="88" t="str">
        <f t="shared" si="578"/>
        <v/>
      </c>
    </row>
    <row r="9258" spans="2:8" ht="11.25" customHeight="1" x14ac:dyDescent="0.2">
      <c r="B9258" s="147"/>
      <c r="C9258" s="68"/>
      <c r="D9258" s="293" t="str">
        <f t="shared" si="576"/>
        <v/>
      </c>
      <c r="E9258" s="91" t="str">
        <f t="shared" si="579"/>
        <v/>
      </c>
      <c r="F9258" s="295"/>
      <c r="G9258" s="88" t="str">
        <f t="shared" si="577"/>
        <v/>
      </c>
      <c r="H9258" s="88" t="str">
        <f t="shared" si="578"/>
        <v/>
      </c>
    </row>
    <row r="9259" spans="2:8" ht="11.25" customHeight="1" x14ac:dyDescent="0.2">
      <c r="B9259" s="147"/>
      <c r="C9259" s="68"/>
      <c r="D9259" s="293" t="str">
        <f t="shared" si="576"/>
        <v/>
      </c>
      <c r="E9259" s="91" t="str">
        <f t="shared" si="579"/>
        <v/>
      </c>
      <c r="F9259" s="295"/>
      <c r="G9259" s="88" t="str">
        <f t="shared" si="577"/>
        <v/>
      </c>
      <c r="H9259" s="88" t="str">
        <f t="shared" si="578"/>
        <v/>
      </c>
    </row>
    <row r="9260" spans="2:8" ht="11.25" customHeight="1" x14ac:dyDescent="0.2">
      <c r="B9260" s="147"/>
      <c r="C9260" s="68"/>
      <c r="D9260" s="293" t="str">
        <f t="shared" si="576"/>
        <v/>
      </c>
      <c r="E9260" s="91" t="str">
        <f t="shared" si="579"/>
        <v/>
      </c>
      <c r="F9260" s="295"/>
      <c r="G9260" s="88" t="str">
        <f t="shared" si="577"/>
        <v/>
      </c>
      <c r="H9260" s="88" t="str">
        <f t="shared" si="578"/>
        <v/>
      </c>
    </row>
    <row r="9261" spans="2:8" ht="11.25" customHeight="1" x14ac:dyDescent="0.2">
      <c r="B9261" s="147"/>
      <c r="C9261" s="68"/>
      <c r="D9261" s="293" t="str">
        <f t="shared" si="576"/>
        <v/>
      </c>
      <c r="E9261" s="91" t="str">
        <f t="shared" si="579"/>
        <v/>
      </c>
      <c r="F9261" s="295"/>
      <c r="G9261" s="88" t="str">
        <f t="shared" si="577"/>
        <v/>
      </c>
      <c r="H9261" s="88" t="str">
        <f t="shared" si="578"/>
        <v/>
      </c>
    </row>
    <row r="9262" spans="2:8" ht="11.25" customHeight="1" x14ac:dyDescent="0.2">
      <c r="B9262" s="147"/>
      <c r="C9262" s="68"/>
      <c r="D9262" s="293" t="str">
        <f t="shared" si="576"/>
        <v/>
      </c>
      <c r="E9262" s="91" t="str">
        <f t="shared" si="579"/>
        <v/>
      </c>
      <c r="F9262" s="295"/>
      <c r="G9262" s="88" t="str">
        <f t="shared" si="577"/>
        <v/>
      </c>
      <c r="H9262" s="88" t="str">
        <f t="shared" si="578"/>
        <v/>
      </c>
    </row>
    <row r="9263" spans="2:8" ht="11.25" customHeight="1" x14ac:dyDescent="0.2">
      <c r="B9263" s="147"/>
      <c r="C9263" s="68"/>
      <c r="D9263" s="293" t="str">
        <f t="shared" si="576"/>
        <v/>
      </c>
      <c r="E9263" s="91" t="str">
        <f t="shared" si="579"/>
        <v/>
      </c>
      <c r="F9263" s="295"/>
      <c r="G9263" s="88" t="str">
        <f t="shared" si="577"/>
        <v/>
      </c>
      <c r="H9263" s="88" t="str">
        <f t="shared" si="578"/>
        <v/>
      </c>
    </row>
    <row r="9264" spans="2:8" ht="11.25" customHeight="1" x14ac:dyDescent="0.2">
      <c r="B9264" s="147"/>
      <c r="C9264" s="68"/>
      <c r="D9264" s="293" t="str">
        <f t="shared" si="576"/>
        <v/>
      </c>
      <c r="E9264" s="91" t="str">
        <f t="shared" si="579"/>
        <v/>
      </c>
      <c r="F9264" s="295"/>
      <c r="G9264" s="88" t="str">
        <f t="shared" si="577"/>
        <v/>
      </c>
      <c r="H9264" s="88" t="str">
        <f t="shared" si="578"/>
        <v/>
      </c>
    </row>
    <row r="9265" spans="2:8" ht="11.25" customHeight="1" x14ac:dyDescent="0.2">
      <c r="B9265" s="147"/>
      <c r="C9265" s="68"/>
      <c r="D9265" s="293" t="str">
        <f t="shared" si="576"/>
        <v/>
      </c>
      <c r="E9265" s="91" t="str">
        <f t="shared" si="579"/>
        <v/>
      </c>
      <c r="F9265" s="295"/>
      <c r="G9265" s="88" t="str">
        <f t="shared" si="577"/>
        <v/>
      </c>
      <c r="H9265" s="88" t="str">
        <f t="shared" si="578"/>
        <v/>
      </c>
    </row>
    <row r="9266" spans="2:8" ht="11.25" customHeight="1" x14ac:dyDescent="0.2">
      <c r="B9266" s="147"/>
      <c r="C9266" s="68"/>
      <c r="D9266" s="293" t="str">
        <f t="shared" si="576"/>
        <v/>
      </c>
      <c r="E9266" s="91" t="str">
        <f t="shared" si="579"/>
        <v/>
      </c>
      <c r="F9266" s="295"/>
      <c r="G9266" s="88" t="str">
        <f t="shared" si="577"/>
        <v/>
      </c>
      <c r="H9266" s="88" t="str">
        <f t="shared" si="578"/>
        <v/>
      </c>
    </row>
    <row r="9267" spans="2:8" ht="11.25" customHeight="1" x14ac:dyDescent="0.2">
      <c r="B9267" s="147"/>
      <c r="C9267" s="68"/>
      <c r="D9267" s="293" t="str">
        <f t="shared" si="576"/>
        <v/>
      </c>
      <c r="E9267" s="91" t="str">
        <f t="shared" si="579"/>
        <v/>
      </c>
      <c r="F9267" s="295"/>
      <c r="G9267" s="88" t="str">
        <f t="shared" si="577"/>
        <v/>
      </c>
      <c r="H9267" s="88" t="str">
        <f t="shared" si="578"/>
        <v/>
      </c>
    </row>
    <row r="9268" spans="2:8" ht="11.25" customHeight="1" x14ac:dyDescent="0.2">
      <c r="B9268" s="147"/>
      <c r="C9268" s="68"/>
      <c r="D9268" s="293" t="str">
        <f t="shared" si="576"/>
        <v/>
      </c>
      <c r="E9268" s="91" t="str">
        <f t="shared" si="579"/>
        <v/>
      </c>
      <c r="F9268" s="295"/>
      <c r="G9268" s="88" t="str">
        <f t="shared" si="577"/>
        <v/>
      </c>
      <c r="H9268" s="88" t="str">
        <f t="shared" si="578"/>
        <v/>
      </c>
    </row>
    <row r="9269" spans="2:8" ht="11.25" customHeight="1" x14ac:dyDescent="0.2">
      <c r="B9269" s="147"/>
      <c r="C9269" s="68"/>
      <c r="D9269" s="293" t="str">
        <f t="shared" si="576"/>
        <v/>
      </c>
      <c r="E9269" s="91" t="str">
        <f t="shared" si="579"/>
        <v/>
      </c>
      <c r="F9269" s="295"/>
      <c r="G9269" s="88" t="str">
        <f t="shared" si="577"/>
        <v/>
      </c>
      <c r="H9269" s="88" t="str">
        <f t="shared" si="578"/>
        <v/>
      </c>
    </row>
    <row r="9270" spans="2:8" ht="11.25" customHeight="1" x14ac:dyDescent="0.2">
      <c r="B9270" s="147"/>
      <c r="C9270" s="68"/>
      <c r="D9270" s="293" t="str">
        <f t="shared" si="576"/>
        <v/>
      </c>
      <c r="E9270" s="91" t="str">
        <f t="shared" si="579"/>
        <v/>
      </c>
      <c r="F9270" s="295"/>
      <c r="G9270" s="88" t="str">
        <f t="shared" si="577"/>
        <v/>
      </c>
      <c r="H9270" s="88" t="str">
        <f t="shared" si="578"/>
        <v/>
      </c>
    </row>
    <row r="9271" spans="2:8" ht="11.25" customHeight="1" x14ac:dyDescent="0.2">
      <c r="B9271" s="147"/>
      <c r="C9271" s="68"/>
      <c r="D9271" s="293" t="str">
        <f t="shared" si="576"/>
        <v/>
      </c>
      <c r="E9271" s="91" t="str">
        <f t="shared" si="579"/>
        <v/>
      </c>
      <c r="F9271" s="295"/>
      <c r="G9271" s="88" t="str">
        <f t="shared" si="577"/>
        <v/>
      </c>
      <c r="H9271" s="88" t="str">
        <f t="shared" si="578"/>
        <v/>
      </c>
    </row>
    <row r="9272" spans="2:8" ht="11.25" customHeight="1" x14ac:dyDescent="0.2">
      <c r="B9272" s="147"/>
      <c r="C9272" s="68"/>
      <c r="D9272" s="293" t="str">
        <f t="shared" si="576"/>
        <v/>
      </c>
      <c r="E9272" s="91" t="str">
        <f t="shared" si="579"/>
        <v/>
      </c>
      <c r="F9272" s="295"/>
      <c r="G9272" s="88" t="str">
        <f t="shared" si="577"/>
        <v/>
      </c>
      <c r="H9272" s="88" t="str">
        <f t="shared" si="578"/>
        <v/>
      </c>
    </row>
    <row r="9273" spans="2:8" ht="11.25" customHeight="1" x14ac:dyDescent="0.2">
      <c r="B9273" s="147"/>
      <c r="C9273" s="68"/>
      <c r="D9273" s="293" t="str">
        <f t="shared" si="576"/>
        <v/>
      </c>
      <c r="E9273" s="91" t="str">
        <f t="shared" si="579"/>
        <v/>
      </c>
      <c r="F9273" s="295"/>
      <c r="G9273" s="88" t="str">
        <f t="shared" si="577"/>
        <v/>
      </c>
      <c r="H9273" s="88" t="str">
        <f t="shared" si="578"/>
        <v/>
      </c>
    </row>
    <row r="9274" spans="2:8" ht="11.25" customHeight="1" x14ac:dyDescent="0.2">
      <c r="B9274" s="147"/>
      <c r="C9274" s="68"/>
      <c r="D9274" s="293" t="str">
        <f t="shared" si="576"/>
        <v/>
      </c>
      <c r="E9274" s="91" t="str">
        <f t="shared" si="579"/>
        <v/>
      </c>
      <c r="F9274" s="295"/>
      <c r="G9274" s="88" t="str">
        <f t="shared" si="577"/>
        <v/>
      </c>
      <c r="H9274" s="88" t="str">
        <f t="shared" si="578"/>
        <v/>
      </c>
    </row>
    <row r="9275" spans="2:8" ht="11.25" customHeight="1" x14ac:dyDescent="0.2">
      <c r="B9275" s="147"/>
      <c r="C9275" s="68"/>
      <c r="D9275" s="293" t="str">
        <f t="shared" si="576"/>
        <v/>
      </c>
      <c r="E9275" s="91" t="str">
        <f t="shared" si="579"/>
        <v/>
      </c>
      <c r="F9275" s="295"/>
      <c r="G9275" s="88" t="str">
        <f t="shared" si="577"/>
        <v/>
      </c>
      <c r="H9275" s="88" t="str">
        <f t="shared" si="578"/>
        <v/>
      </c>
    </row>
    <row r="9276" spans="2:8" ht="11.25" customHeight="1" x14ac:dyDescent="0.2">
      <c r="B9276" s="147"/>
      <c r="C9276" s="68"/>
      <c r="D9276" s="293" t="str">
        <f t="shared" si="576"/>
        <v/>
      </c>
      <c r="E9276" s="91" t="str">
        <f t="shared" si="579"/>
        <v/>
      </c>
      <c r="F9276" s="295"/>
      <c r="G9276" s="88" t="str">
        <f t="shared" si="577"/>
        <v/>
      </c>
      <c r="H9276" s="88" t="str">
        <f t="shared" si="578"/>
        <v/>
      </c>
    </row>
    <row r="9277" spans="2:8" ht="11.25" customHeight="1" x14ac:dyDescent="0.2">
      <c r="B9277" s="147"/>
      <c r="C9277" s="68"/>
      <c r="D9277" s="293" t="str">
        <f t="shared" si="576"/>
        <v/>
      </c>
      <c r="E9277" s="91" t="str">
        <f t="shared" si="579"/>
        <v/>
      </c>
      <c r="F9277" s="295"/>
      <c r="G9277" s="88" t="str">
        <f t="shared" si="577"/>
        <v/>
      </c>
      <c r="H9277" s="88" t="str">
        <f t="shared" si="578"/>
        <v/>
      </c>
    </row>
    <row r="9278" spans="2:8" ht="11.25" customHeight="1" x14ac:dyDescent="0.2">
      <c r="B9278" s="147"/>
      <c r="C9278" s="68"/>
      <c r="D9278" s="293" t="str">
        <f t="shared" si="576"/>
        <v/>
      </c>
      <c r="E9278" s="91" t="str">
        <f t="shared" si="579"/>
        <v/>
      </c>
      <c r="F9278" s="295"/>
      <c r="G9278" s="88" t="str">
        <f t="shared" si="577"/>
        <v/>
      </c>
      <c r="H9278" s="88" t="str">
        <f t="shared" si="578"/>
        <v/>
      </c>
    </row>
    <row r="9279" spans="2:8" ht="11.25" customHeight="1" x14ac:dyDescent="0.2">
      <c r="B9279" s="147"/>
      <c r="C9279" s="68"/>
      <c r="D9279" s="293" t="str">
        <f t="shared" si="576"/>
        <v/>
      </c>
      <c r="E9279" s="91" t="str">
        <f t="shared" si="579"/>
        <v/>
      </c>
      <c r="F9279" s="295"/>
      <c r="G9279" s="88" t="str">
        <f t="shared" si="577"/>
        <v/>
      </c>
      <c r="H9279" s="88" t="str">
        <f t="shared" si="578"/>
        <v/>
      </c>
    </row>
    <row r="9280" spans="2:8" ht="11.25" customHeight="1" x14ac:dyDescent="0.2">
      <c r="B9280" s="147"/>
      <c r="C9280" s="68"/>
      <c r="D9280" s="293" t="str">
        <f t="shared" si="576"/>
        <v/>
      </c>
      <c r="E9280" s="91" t="str">
        <f t="shared" si="579"/>
        <v/>
      </c>
      <c r="F9280" s="295"/>
      <c r="G9280" s="88" t="str">
        <f t="shared" si="577"/>
        <v/>
      </c>
      <c r="H9280" s="88" t="str">
        <f t="shared" si="578"/>
        <v/>
      </c>
    </row>
    <row r="9281" spans="2:8" ht="11.25" customHeight="1" x14ac:dyDescent="0.2">
      <c r="B9281" s="147"/>
      <c r="C9281" s="68"/>
      <c r="D9281" s="293" t="str">
        <f t="shared" si="576"/>
        <v/>
      </c>
      <c r="E9281" s="91" t="str">
        <f t="shared" si="579"/>
        <v/>
      </c>
      <c r="F9281" s="295"/>
      <c r="G9281" s="88" t="str">
        <f t="shared" si="577"/>
        <v/>
      </c>
      <c r="H9281" s="88" t="str">
        <f t="shared" si="578"/>
        <v/>
      </c>
    </row>
    <row r="9282" spans="2:8" ht="11.25" customHeight="1" x14ac:dyDescent="0.2">
      <c r="B9282" s="147"/>
      <c r="C9282" s="68"/>
      <c r="D9282" s="293" t="str">
        <f t="shared" si="576"/>
        <v/>
      </c>
      <c r="E9282" s="91" t="str">
        <f t="shared" si="579"/>
        <v/>
      </c>
      <c r="F9282" s="295"/>
      <c r="G9282" s="88" t="str">
        <f t="shared" si="577"/>
        <v/>
      </c>
      <c r="H9282" s="88" t="str">
        <f t="shared" si="578"/>
        <v/>
      </c>
    </row>
    <row r="9283" spans="2:8" ht="11.25" customHeight="1" x14ac:dyDescent="0.2">
      <c r="B9283" s="147"/>
      <c r="C9283" s="68"/>
      <c r="D9283" s="293" t="str">
        <f t="shared" si="576"/>
        <v/>
      </c>
      <c r="E9283" s="91" t="str">
        <f t="shared" si="579"/>
        <v/>
      </c>
      <c r="F9283" s="295"/>
      <c r="G9283" s="88" t="str">
        <f t="shared" si="577"/>
        <v/>
      </c>
      <c r="H9283" s="88" t="str">
        <f t="shared" si="578"/>
        <v/>
      </c>
    </row>
    <row r="9284" spans="2:8" ht="11.25" customHeight="1" x14ac:dyDescent="0.2">
      <c r="B9284" s="147"/>
      <c r="C9284" s="68"/>
      <c r="D9284" s="293" t="str">
        <f t="shared" si="576"/>
        <v/>
      </c>
      <c r="E9284" s="91" t="str">
        <f t="shared" si="579"/>
        <v/>
      </c>
      <c r="F9284" s="295"/>
      <c r="G9284" s="88" t="str">
        <f t="shared" si="577"/>
        <v/>
      </c>
      <c r="H9284" s="88" t="str">
        <f t="shared" si="578"/>
        <v/>
      </c>
    </row>
    <row r="9285" spans="2:8" ht="11.25" customHeight="1" x14ac:dyDescent="0.2">
      <c r="B9285" s="147"/>
      <c r="C9285" s="68"/>
      <c r="D9285" s="293" t="str">
        <f t="shared" si="576"/>
        <v/>
      </c>
      <c r="E9285" s="91" t="str">
        <f t="shared" si="579"/>
        <v/>
      </c>
      <c r="F9285" s="295"/>
      <c r="G9285" s="88" t="str">
        <f t="shared" si="577"/>
        <v/>
      </c>
      <c r="H9285" s="88" t="str">
        <f t="shared" si="578"/>
        <v/>
      </c>
    </row>
    <row r="9286" spans="2:8" ht="11.25" customHeight="1" x14ac:dyDescent="0.2">
      <c r="B9286" s="147"/>
      <c r="C9286" s="68"/>
      <c r="D9286" s="293" t="str">
        <f t="shared" si="576"/>
        <v/>
      </c>
      <c r="E9286" s="91" t="str">
        <f t="shared" si="579"/>
        <v/>
      </c>
      <c r="F9286" s="295"/>
      <c r="G9286" s="88" t="str">
        <f t="shared" si="577"/>
        <v/>
      </c>
      <c r="H9286" s="88" t="str">
        <f t="shared" si="578"/>
        <v/>
      </c>
    </row>
    <row r="9287" spans="2:8" ht="11.25" customHeight="1" x14ac:dyDescent="0.2">
      <c r="B9287" s="147"/>
      <c r="C9287" s="68"/>
      <c r="D9287" s="293" t="str">
        <f t="shared" si="576"/>
        <v/>
      </c>
      <c r="E9287" s="91" t="str">
        <f t="shared" si="579"/>
        <v/>
      </c>
      <c r="F9287" s="295"/>
      <c r="G9287" s="88" t="str">
        <f t="shared" si="577"/>
        <v/>
      </c>
      <c r="H9287" s="88" t="str">
        <f t="shared" si="578"/>
        <v/>
      </c>
    </row>
    <row r="9288" spans="2:8" ht="11.25" customHeight="1" x14ac:dyDescent="0.2">
      <c r="B9288" s="147"/>
      <c r="C9288" s="68"/>
      <c r="D9288" s="293" t="str">
        <f t="shared" si="576"/>
        <v/>
      </c>
      <c r="E9288" s="91" t="str">
        <f t="shared" si="579"/>
        <v/>
      </c>
      <c r="F9288" s="295"/>
      <c r="G9288" s="88" t="str">
        <f t="shared" si="577"/>
        <v/>
      </c>
      <c r="H9288" s="88" t="str">
        <f t="shared" si="578"/>
        <v/>
      </c>
    </row>
    <row r="9289" spans="2:8" ht="11.25" customHeight="1" x14ac:dyDescent="0.2">
      <c r="B9289" s="147"/>
      <c r="C9289" s="68"/>
      <c r="D9289" s="293" t="str">
        <f t="shared" si="576"/>
        <v/>
      </c>
      <c r="E9289" s="91" t="str">
        <f t="shared" si="579"/>
        <v/>
      </c>
      <c r="F9289" s="295"/>
      <c r="G9289" s="88" t="str">
        <f t="shared" si="577"/>
        <v/>
      </c>
      <c r="H9289" s="88" t="str">
        <f t="shared" si="578"/>
        <v/>
      </c>
    </row>
    <row r="9290" spans="2:8" ht="11.25" customHeight="1" x14ac:dyDescent="0.2">
      <c r="B9290" s="147"/>
      <c r="C9290" s="68"/>
      <c r="D9290" s="293" t="str">
        <f t="shared" si="576"/>
        <v/>
      </c>
      <c r="E9290" s="91" t="str">
        <f t="shared" si="579"/>
        <v/>
      </c>
      <c r="F9290" s="295"/>
      <c r="G9290" s="88" t="str">
        <f t="shared" si="577"/>
        <v/>
      </c>
      <c r="H9290" s="88" t="str">
        <f t="shared" si="578"/>
        <v/>
      </c>
    </row>
    <row r="9291" spans="2:8" ht="11.25" customHeight="1" x14ac:dyDescent="0.2">
      <c r="B9291" s="147"/>
      <c r="C9291" s="68"/>
      <c r="D9291" s="293" t="str">
        <f t="shared" si="576"/>
        <v/>
      </c>
      <c r="E9291" s="91" t="str">
        <f t="shared" si="579"/>
        <v/>
      </c>
      <c r="F9291" s="295"/>
      <c r="G9291" s="88" t="str">
        <f t="shared" si="577"/>
        <v/>
      </c>
      <c r="H9291" s="88" t="str">
        <f t="shared" si="578"/>
        <v/>
      </c>
    </row>
    <row r="9292" spans="2:8" ht="11.25" customHeight="1" x14ac:dyDescent="0.2">
      <c r="B9292" s="147"/>
      <c r="C9292" s="68"/>
      <c r="D9292" s="293" t="str">
        <f t="shared" si="576"/>
        <v/>
      </c>
      <c r="E9292" s="91" t="str">
        <f t="shared" si="579"/>
        <v/>
      </c>
      <c r="F9292" s="295"/>
      <c r="G9292" s="88" t="str">
        <f t="shared" si="577"/>
        <v/>
      </c>
      <c r="H9292" s="88" t="str">
        <f t="shared" si="578"/>
        <v/>
      </c>
    </row>
    <row r="9293" spans="2:8" ht="11.25" customHeight="1" x14ac:dyDescent="0.2">
      <c r="B9293" s="147"/>
      <c r="C9293" s="68"/>
      <c r="D9293" s="293" t="str">
        <f t="shared" si="576"/>
        <v/>
      </c>
      <c r="E9293" s="91" t="str">
        <f t="shared" si="579"/>
        <v/>
      </c>
      <c r="F9293" s="295"/>
      <c r="G9293" s="88" t="str">
        <f t="shared" si="577"/>
        <v/>
      </c>
      <c r="H9293" s="88" t="str">
        <f t="shared" si="578"/>
        <v/>
      </c>
    </row>
    <row r="9294" spans="2:8" ht="11.25" customHeight="1" x14ac:dyDescent="0.2">
      <c r="B9294" s="147"/>
      <c r="C9294" s="68"/>
      <c r="D9294" s="293" t="str">
        <f t="shared" si="576"/>
        <v/>
      </c>
      <c r="E9294" s="91" t="str">
        <f t="shared" si="579"/>
        <v/>
      </c>
      <c r="F9294" s="295"/>
      <c r="G9294" s="88" t="str">
        <f t="shared" si="577"/>
        <v/>
      </c>
      <c r="H9294" s="88" t="str">
        <f t="shared" si="578"/>
        <v/>
      </c>
    </row>
    <row r="9295" spans="2:8" ht="11.25" customHeight="1" x14ac:dyDescent="0.2">
      <c r="B9295" s="147"/>
      <c r="C9295" s="68"/>
      <c r="D9295" s="293" t="str">
        <f t="shared" si="576"/>
        <v/>
      </c>
      <c r="E9295" s="91" t="str">
        <f t="shared" si="579"/>
        <v/>
      </c>
      <c r="F9295" s="295"/>
      <c r="G9295" s="88" t="str">
        <f t="shared" si="577"/>
        <v/>
      </c>
      <c r="H9295" s="88" t="str">
        <f t="shared" si="578"/>
        <v/>
      </c>
    </row>
    <row r="9296" spans="2:8" ht="11.25" customHeight="1" x14ac:dyDescent="0.2">
      <c r="B9296" s="147"/>
      <c r="C9296" s="68"/>
      <c r="D9296" s="293" t="str">
        <f t="shared" si="576"/>
        <v/>
      </c>
      <c r="E9296" s="91" t="str">
        <f t="shared" si="579"/>
        <v/>
      </c>
      <c r="F9296" s="295"/>
      <c r="G9296" s="88" t="str">
        <f t="shared" si="577"/>
        <v/>
      </c>
      <c r="H9296" s="88" t="str">
        <f t="shared" si="578"/>
        <v/>
      </c>
    </row>
    <row r="9297" spans="2:8" ht="11.25" customHeight="1" x14ac:dyDescent="0.2">
      <c r="B9297" s="147"/>
      <c r="C9297" s="68"/>
      <c r="D9297" s="293" t="str">
        <f t="shared" si="576"/>
        <v/>
      </c>
      <c r="E9297" s="91" t="str">
        <f t="shared" si="579"/>
        <v/>
      </c>
      <c r="F9297" s="295"/>
      <c r="G9297" s="88" t="str">
        <f t="shared" si="577"/>
        <v/>
      </c>
      <c r="H9297" s="88" t="str">
        <f t="shared" si="578"/>
        <v/>
      </c>
    </row>
    <row r="9298" spans="2:8" ht="11.25" customHeight="1" x14ac:dyDescent="0.2">
      <c r="B9298" s="147"/>
      <c r="C9298" s="68"/>
      <c r="D9298" s="293" t="str">
        <f t="shared" si="576"/>
        <v/>
      </c>
      <c r="E9298" s="91" t="str">
        <f t="shared" si="579"/>
        <v/>
      </c>
      <c r="F9298" s="295"/>
      <c r="G9298" s="88" t="str">
        <f t="shared" si="577"/>
        <v/>
      </c>
      <c r="H9298" s="88" t="str">
        <f t="shared" si="578"/>
        <v/>
      </c>
    </row>
    <row r="9299" spans="2:8" ht="11.25" customHeight="1" x14ac:dyDescent="0.2">
      <c r="B9299" s="147"/>
      <c r="C9299" s="68"/>
      <c r="D9299" s="293" t="str">
        <f t="shared" si="576"/>
        <v/>
      </c>
      <c r="E9299" s="91" t="str">
        <f t="shared" si="579"/>
        <v/>
      </c>
      <c r="F9299" s="295"/>
      <c r="G9299" s="88" t="str">
        <f t="shared" si="577"/>
        <v/>
      </c>
      <c r="H9299" s="88" t="str">
        <f t="shared" si="578"/>
        <v/>
      </c>
    </row>
    <row r="9300" spans="2:8" ht="11.25" customHeight="1" x14ac:dyDescent="0.2">
      <c r="B9300" s="147"/>
      <c r="C9300" s="68"/>
      <c r="D9300" s="293" t="str">
        <f t="shared" si="576"/>
        <v/>
      </c>
      <c r="E9300" s="91" t="str">
        <f t="shared" si="579"/>
        <v/>
      </c>
      <c r="F9300" s="295"/>
      <c r="G9300" s="88" t="str">
        <f t="shared" si="577"/>
        <v/>
      </c>
      <c r="H9300" s="88" t="str">
        <f t="shared" si="578"/>
        <v/>
      </c>
    </row>
    <row r="9301" spans="2:8" ht="11.25" customHeight="1" x14ac:dyDescent="0.2">
      <c r="B9301" s="147"/>
      <c r="C9301" s="68"/>
      <c r="D9301" s="293" t="str">
        <f t="shared" si="576"/>
        <v/>
      </c>
      <c r="E9301" s="91" t="str">
        <f t="shared" si="579"/>
        <v/>
      </c>
      <c r="F9301" s="295"/>
      <c r="G9301" s="88" t="str">
        <f t="shared" si="577"/>
        <v/>
      </c>
      <c r="H9301" s="88" t="str">
        <f t="shared" si="578"/>
        <v/>
      </c>
    </row>
    <row r="9302" spans="2:8" ht="11.25" customHeight="1" x14ac:dyDescent="0.2">
      <c r="B9302" s="147"/>
      <c r="C9302" s="68"/>
      <c r="D9302" s="293" t="str">
        <f t="shared" si="576"/>
        <v/>
      </c>
      <c r="E9302" s="91" t="str">
        <f t="shared" si="579"/>
        <v/>
      </c>
      <c r="F9302" s="295"/>
      <c r="G9302" s="88" t="str">
        <f t="shared" si="577"/>
        <v/>
      </c>
      <c r="H9302" s="88" t="str">
        <f t="shared" si="578"/>
        <v/>
      </c>
    </row>
    <row r="9303" spans="2:8" ht="11.25" customHeight="1" x14ac:dyDescent="0.2">
      <c r="B9303" s="147"/>
      <c r="C9303" s="68"/>
      <c r="D9303" s="293" t="str">
        <f t="shared" si="576"/>
        <v/>
      </c>
      <c r="E9303" s="91" t="str">
        <f t="shared" si="579"/>
        <v/>
      </c>
      <c r="F9303" s="295"/>
      <c r="G9303" s="88" t="str">
        <f t="shared" si="577"/>
        <v/>
      </c>
      <c r="H9303" s="88" t="str">
        <f t="shared" si="578"/>
        <v/>
      </c>
    </row>
    <row r="9304" spans="2:8" ht="11.25" customHeight="1" x14ac:dyDescent="0.2">
      <c r="B9304" s="147"/>
      <c r="C9304" s="68"/>
      <c r="D9304" s="293" t="str">
        <f t="shared" ref="D9304:D9367" si="580">IF($B9304="","","SP_LASTSALEPRICE")</f>
        <v/>
      </c>
      <c r="E9304" s="91" t="str">
        <f t="shared" si="579"/>
        <v/>
      </c>
      <c r="F9304" s="295"/>
      <c r="G9304" s="88" t="str">
        <f t="shared" ref="G9304:G9367" si="581">IF(OR($C9304="",$C9305=""),"",IFERROR((C9304/C9305-1)*100,0))</f>
        <v/>
      </c>
      <c r="H9304" s="88" t="str">
        <f t="shared" ref="H9304:H9367" si="582">IF(OR($F9304="",$F9305=""),"",IFERROR((F9304/F9305-1)*100,0))</f>
        <v/>
      </c>
    </row>
    <row r="9305" spans="2:8" ht="11.25" customHeight="1" x14ac:dyDescent="0.2">
      <c r="B9305" s="147"/>
      <c r="C9305" s="68"/>
      <c r="D9305" s="293" t="str">
        <f t="shared" si="580"/>
        <v/>
      </c>
      <c r="E9305" s="91" t="str">
        <f t="shared" ref="E9305:E9368" si="583">IF($B9305="","",IF(WEEKDAY($B9305,11)=6,$B9305-1,IF(WEEKDAY($B9305,11)=7,$B9305-2,$B9305)))</f>
        <v/>
      </c>
      <c r="F9305" s="295"/>
      <c r="G9305" s="88" t="str">
        <f t="shared" si="581"/>
        <v/>
      </c>
      <c r="H9305" s="88" t="str">
        <f t="shared" si="582"/>
        <v/>
      </c>
    </row>
    <row r="9306" spans="2:8" ht="11.25" customHeight="1" x14ac:dyDescent="0.2">
      <c r="B9306" s="147"/>
      <c r="C9306" s="68"/>
      <c r="D9306" s="293" t="str">
        <f t="shared" si="580"/>
        <v/>
      </c>
      <c r="E9306" s="91" t="str">
        <f t="shared" si="583"/>
        <v/>
      </c>
      <c r="F9306" s="295"/>
      <c r="G9306" s="88" t="str">
        <f t="shared" si="581"/>
        <v/>
      </c>
      <c r="H9306" s="88" t="str">
        <f t="shared" si="582"/>
        <v/>
      </c>
    </row>
    <row r="9307" spans="2:8" ht="11.25" customHeight="1" x14ac:dyDescent="0.2">
      <c r="B9307" s="147"/>
      <c r="C9307" s="68"/>
      <c r="D9307" s="293" t="str">
        <f t="shared" si="580"/>
        <v/>
      </c>
      <c r="E9307" s="91" t="str">
        <f t="shared" si="583"/>
        <v/>
      </c>
      <c r="F9307" s="295"/>
      <c r="G9307" s="88" t="str">
        <f t="shared" si="581"/>
        <v/>
      </c>
      <c r="H9307" s="88" t="str">
        <f t="shared" si="582"/>
        <v/>
      </c>
    </row>
    <row r="9308" spans="2:8" ht="11.25" customHeight="1" x14ac:dyDescent="0.2">
      <c r="B9308" s="147"/>
      <c r="C9308" s="68"/>
      <c r="D9308" s="293" t="str">
        <f t="shared" si="580"/>
        <v/>
      </c>
      <c r="E9308" s="91" t="str">
        <f t="shared" si="583"/>
        <v/>
      </c>
      <c r="F9308" s="295"/>
      <c r="G9308" s="88" t="str">
        <f t="shared" si="581"/>
        <v/>
      </c>
      <c r="H9308" s="88" t="str">
        <f t="shared" si="582"/>
        <v/>
      </c>
    </row>
    <row r="9309" spans="2:8" ht="11.25" customHeight="1" x14ac:dyDescent="0.2">
      <c r="B9309" s="147"/>
      <c r="C9309" s="68"/>
      <c r="D9309" s="293" t="str">
        <f t="shared" si="580"/>
        <v/>
      </c>
      <c r="E9309" s="91" t="str">
        <f t="shared" si="583"/>
        <v/>
      </c>
      <c r="F9309" s="295"/>
      <c r="G9309" s="88" t="str">
        <f t="shared" si="581"/>
        <v/>
      </c>
      <c r="H9309" s="88" t="str">
        <f t="shared" si="582"/>
        <v/>
      </c>
    </row>
    <row r="9310" spans="2:8" ht="11.25" customHeight="1" x14ac:dyDescent="0.2">
      <c r="B9310" s="147"/>
      <c r="C9310" s="68"/>
      <c r="D9310" s="293" t="str">
        <f t="shared" si="580"/>
        <v/>
      </c>
      <c r="E9310" s="91" t="str">
        <f t="shared" si="583"/>
        <v/>
      </c>
      <c r="F9310" s="295"/>
      <c r="G9310" s="88" t="str">
        <f t="shared" si="581"/>
        <v/>
      </c>
      <c r="H9310" s="88" t="str">
        <f t="shared" si="582"/>
        <v/>
      </c>
    </row>
    <row r="9311" spans="2:8" ht="11.25" customHeight="1" x14ac:dyDescent="0.2">
      <c r="B9311" s="147"/>
      <c r="C9311" s="68"/>
      <c r="D9311" s="293" t="str">
        <f t="shared" si="580"/>
        <v/>
      </c>
      <c r="E9311" s="91" t="str">
        <f t="shared" si="583"/>
        <v/>
      </c>
      <c r="F9311" s="295"/>
      <c r="G9311" s="88" t="str">
        <f t="shared" si="581"/>
        <v/>
      </c>
      <c r="H9311" s="88" t="str">
        <f t="shared" si="582"/>
        <v/>
      </c>
    </row>
    <row r="9312" spans="2:8" ht="11.25" customHeight="1" x14ac:dyDescent="0.2">
      <c r="B9312" s="147"/>
      <c r="C9312" s="68"/>
      <c r="D9312" s="293" t="str">
        <f t="shared" si="580"/>
        <v/>
      </c>
      <c r="E9312" s="91" t="str">
        <f t="shared" si="583"/>
        <v/>
      </c>
      <c r="F9312" s="295"/>
      <c r="G9312" s="88" t="str">
        <f t="shared" si="581"/>
        <v/>
      </c>
      <c r="H9312" s="88" t="str">
        <f t="shared" si="582"/>
        <v/>
      </c>
    </row>
    <row r="9313" spans="2:8" ht="11.25" customHeight="1" x14ac:dyDescent="0.2">
      <c r="B9313" s="147"/>
      <c r="C9313" s="68"/>
      <c r="D9313" s="293" t="str">
        <f t="shared" si="580"/>
        <v/>
      </c>
      <c r="E9313" s="91" t="str">
        <f t="shared" si="583"/>
        <v/>
      </c>
      <c r="F9313" s="295"/>
      <c r="G9313" s="88" t="str">
        <f t="shared" si="581"/>
        <v/>
      </c>
      <c r="H9313" s="88" t="str">
        <f t="shared" si="582"/>
        <v/>
      </c>
    </row>
    <row r="9314" spans="2:8" ht="11.25" customHeight="1" x14ac:dyDescent="0.2">
      <c r="B9314" s="147"/>
      <c r="C9314" s="68"/>
      <c r="D9314" s="293" t="str">
        <f t="shared" si="580"/>
        <v/>
      </c>
      <c r="E9314" s="91" t="str">
        <f t="shared" si="583"/>
        <v/>
      </c>
      <c r="F9314" s="295"/>
      <c r="G9314" s="88" t="str">
        <f t="shared" si="581"/>
        <v/>
      </c>
      <c r="H9314" s="88" t="str">
        <f t="shared" si="582"/>
        <v/>
      </c>
    </row>
    <row r="9315" spans="2:8" ht="11.25" customHeight="1" x14ac:dyDescent="0.2">
      <c r="B9315" s="147"/>
      <c r="C9315" s="68"/>
      <c r="D9315" s="293" t="str">
        <f t="shared" si="580"/>
        <v/>
      </c>
      <c r="E9315" s="91" t="str">
        <f t="shared" si="583"/>
        <v/>
      </c>
      <c r="F9315" s="295"/>
      <c r="G9315" s="88" t="str">
        <f t="shared" si="581"/>
        <v/>
      </c>
      <c r="H9315" s="88" t="str">
        <f t="shared" si="582"/>
        <v/>
      </c>
    </row>
    <row r="9316" spans="2:8" ht="11.25" customHeight="1" x14ac:dyDescent="0.2">
      <c r="B9316" s="147"/>
      <c r="C9316" s="68"/>
      <c r="D9316" s="293" t="str">
        <f t="shared" si="580"/>
        <v/>
      </c>
      <c r="E9316" s="91" t="str">
        <f t="shared" si="583"/>
        <v/>
      </c>
      <c r="F9316" s="295"/>
      <c r="G9316" s="88" t="str">
        <f t="shared" si="581"/>
        <v/>
      </c>
      <c r="H9316" s="88" t="str">
        <f t="shared" si="582"/>
        <v/>
      </c>
    </row>
    <row r="9317" spans="2:8" ht="11.25" customHeight="1" x14ac:dyDescent="0.2">
      <c r="B9317" s="147"/>
      <c r="C9317" s="68"/>
      <c r="D9317" s="293" t="str">
        <f t="shared" si="580"/>
        <v/>
      </c>
      <c r="E9317" s="91" t="str">
        <f t="shared" si="583"/>
        <v/>
      </c>
      <c r="F9317" s="295"/>
      <c r="G9317" s="88" t="str">
        <f t="shared" si="581"/>
        <v/>
      </c>
      <c r="H9317" s="88" t="str">
        <f t="shared" si="582"/>
        <v/>
      </c>
    </row>
    <row r="9318" spans="2:8" ht="11.25" customHeight="1" x14ac:dyDescent="0.2">
      <c r="B9318" s="147"/>
      <c r="C9318" s="68"/>
      <c r="D9318" s="293" t="str">
        <f t="shared" si="580"/>
        <v/>
      </c>
      <c r="E9318" s="91" t="str">
        <f t="shared" si="583"/>
        <v/>
      </c>
      <c r="F9318" s="295"/>
      <c r="G9318" s="88" t="str">
        <f t="shared" si="581"/>
        <v/>
      </c>
      <c r="H9318" s="88" t="str">
        <f t="shared" si="582"/>
        <v/>
      </c>
    </row>
    <row r="9319" spans="2:8" ht="11.25" customHeight="1" x14ac:dyDescent="0.2">
      <c r="B9319" s="147"/>
      <c r="C9319" s="68"/>
      <c r="D9319" s="293" t="str">
        <f t="shared" si="580"/>
        <v/>
      </c>
      <c r="E9319" s="91" t="str">
        <f t="shared" si="583"/>
        <v/>
      </c>
      <c r="F9319" s="295"/>
      <c r="G9319" s="88" t="str">
        <f t="shared" si="581"/>
        <v/>
      </c>
      <c r="H9319" s="88" t="str">
        <f t="shared" si="582"/>
        <v/>
      </c>
    </row>
    <row r="9320" spans="2:8" ht="11.25" customHeight="1" x14ac:dyDescent="0.2">
      <c r="B9320" s="147"/>
      <c r="C9320" s="68"/>
      <c r="D9320" s="293" t="str">
        <f t="shared" si="580"/>
        <v/>
      </c>
      <c r="E9320" s="91" t="str">
        <f t="shared" si="583"/>
        <v/>
      </c>
      <c r="F9320" s="295"/>
      <c r="G9320" s="88" t="str">
        <f t="shared" si="581"/>
        <v/>
      </c>
      <c r="H9320" s="88" t="str">
        <f t="shared" si="582"/>
        <v/>
      </c>
    </row>
    <row r="9321" spans="2:8" ht="11.25" customHeight="1" x14ac:dyDescent="0.2">
      <c r="B9321" s="147"/>
      <c r="C9321" s="68"/>
      <c r="D9321" s="293" t="str">
        <f t="shared" si="580"/>
        <v/>
      </c>
      <c r="E9321" s="91" t="str">
        <f t="shared" si="583"/>
        <v/>
      </c>
      <c r="F9321" s="295"/>
      <c r="G9321" s="88" t="str">
        <f t="shared" si="581"/>
        <v/>
      </c>
      <c r="H9321" s="88" t="str">
        <f t="shared" si="582"/>
        <v/>
      </c>
    </row>
    <row r="9322" spans="2:8" ht="11.25" customHeight="1" x14ac:dyDescent="0.2">
      <c r="B9322" s="147"/>
      <c r="C9322" s="68"/>
      <c r="D9322" s="293" t="str">
        <f t="shared" si="580"/>
        <v/>
      </c>
      <c r="E9322" s="91" t="str">
        <f t="shared" si="583"/>
        <v/>
      </c>
      <c r="F9322" s="295"/>
      <c r="G9322" s="88" t="str">
        <f t="shared" si="581"/>
        <v/>
      </c>
      <c r="H9322" s="88" t="str">
        <f t="shared" si="582"/>
        <v/>
      </c>
    </row>
    <row r="9323" spans="2:8" ht="11.25" customHeight="1" x14ac:dyDescent="0.2">
      <c r="B9323" s="147"/>
      <c r="C9323" s="68"/>
      <c r="D9323" s="293" t="str">
        <f t="shared" si="580"/>
        <v/>
      </c>
      <c r="E9323" s="91" t="str">
        <f t="shared" si="583"/>
        <v/>
      </c>
      <c r="F9323" s="295"/>
      <c r="G9323" s="88" t="str">
        <f t="shared" si="581"/>
        <v/>
      </c>
      <c r="H9323" s="88" t="str">
        <f t="shared" si="582"/>
        <v/>
      </c>
    </row>
    <row r="9324" spans="2:8" ht="11.25" customHeight="1" x14ac:dyDescent="0.2">
      <c r="B9324" s="147"/>
      <c r="C9324" s="68"/>
      <c r="D9324" s="293" t="str">
        <f t="shared" si="580"/>
        <v/>
      </c>
      <c r="E9324" s="91" t="str">
        <f t="shared" si="583"/>
        <v/>
      </c>
      <c r="F9324" s="295"/>
      <c r="G9324" s="88" t="str">
        <f t="shared" si="581"/>
        <v/>
      </c>
      <c r="H9324" s="88" t="str">
        <f t="shared" si="582"/>
        <v/>
      </c>
    </row>
    <row r="9325" spans="2:8" ht="11.25" customHeight="1" x14ac:dyDescent="0.2">
      <c r="B9325" s="147"/>
      <c r="C9325" s="68"/>
      <c r="D9325" s="293" t="str">
        <f t="shared" si="580"/>
        <v/>
      </c>
      <c r="E9325" s="91" t="str">
        <f t="shared" si="583"/>
        <v/>
      </c>
      <c r="F9325" s="295"/>
      <c r="G9325" s="88" t="str">
        <f t="shared" si="581"/>
        <v/>
      </c>
      <c r="H9325" s="88" t="str">
        <f t="shared" si="582"/>
        <v/>
      </c>
    </row>
    <row r="9326" spans="2:8" ht="11.25" customHeight="1" x14ac:dyDescent="0.2">
      <c r="B9326" s="147"/>
      <c r="C9326" s="68"/>
      <c r="D9326" s="293" t="str">
        <f t="shared" si="580"/>
        <v/>
      </c>
      <c r="E9326" s="91" t="str">
        <f t="shared" si="583"/>
        <v/>
      </c>
      <c r="F9326" s="295"/>
      <c r="G9326" s="88" t="str">
        <f t="shared" si="581"/>
        <v/>
      </c>
      <c r="H9326" s="88" t="str">
        <f t="shared" si="582"/>
        <v/>
      </c>
    </row>
    <row r="9327" spans="2:8" ht="11.25" customHeight="1" x14ac:dyDescent="0.2">
      <c r="B9327" s="147"/>
      <c r="C9327" s="68"/>
      <c r="D9327" s="293" t="str">
        <f t="shared" si="580"/>
        <v/>
      </c>
      <c r="E9327" s="91" t="str">
        <f t="shared" si="583"/>
        <v/>
      </c>
      <c r="F9327" s="295"/>
      <c r="G9327" s="88" t="str">
        <f t="shared" si="581"/>
        <v/>
      </c>
      <c r="H9327" s="88" t="str">
        <f t="shared" si="582"/>
        <v/>
      </c>
    </row>
    <row r="9328" spans="2:8" ht="11.25" customHeight="1" x14ac:dyDescent="0.2">
      <c r="B9328" s="147"/>
      <c r="C9328" s="68"/>
      <c r="D9328" s="293" t="str">
        <f t="shared" si="580"/>
        <v/>
      </c>
      <c r="E9328" s="91" t="str">
        <f t="shared" si="583"/>
        <v/>
      </c>
      <c r="F9328" s="295"/>
      <c r="G9328" s="88" t="str">
        <f t="shared" si="581"/>
        <v/>
      </c>
      <c r="H9328" s="88" t="str">
        <f t="shared" si="582"/>
        <v/>
      </c>
    </row>
    <row r="9329" spans="2:8" ht="11.25" customHeight="1" x14ac:dyDescent="0.2">
      <c r="B9329" s="147"/>
      <c r="C9329" s="68"/>
      <c r="D9329" s="293" t="str">
        <f t="shared" si="580"/>
        <v/>
      </c>
      <c r="E9329" s="91" t="str">
        <f t="shared" si="583"/>
        <v/>
      </c>
      <c r="F9329" s="295"/>
      <c r="G9329" s="88" t="str">
        <f t="shared" si="581"/>
        <v/>
      </c>
      <c r="H9329" s="88" t="str">
        <f t="shared" si="582"/>
        <v/>
      </c>
    </row>
    <row r="9330" spans="2:8" ht="11.25" customHeight="1" x14ac:dyDescent="0.2">
      <c r="B9330" s="147"/>
      <c r="C9330" s="68"/>
      <c r="D9330" s="293" t="str">
        <f t="shared" si="580"/>
        <v/>
      </c>
      <c r="E9330" s="91" t="str">
        <f t="shared" si="583"/>
        <v/>
      </c>
      <c r="F9330" s="295"/>
      <c r="G9330" s="88" t="str">
        <f t="shared" si="581"/>
        <v/>
      </c>
      <c r="H9330" s="88" t="str">
        <f t="shared" si="582"/>
        <v/>
      </c>
    </row>
    <row r="9331" spans="2:8" ht="11.25" customHeight="1" x14ac:dyDescent="0.2">
      <c r="B9331" s="147"/>
      <c r="C9331" s="68"/>
      <c r="D9331" s="293" t="str">
        <f t="shared" si="580"/>
        <v/>
      </c>
      <c r="E9331" s="91" t="str">
        <f t="shared" si="583"/>
        <v/>
      </c>
      <c r="F9331" s="295"/>
      <c r="G9331" s="88" t="str">
        <f t="shared" si="581"/>
        <v/>
      </c>
      <c r="H9331" s="88" t="str">
        <f t="shared" si="582"/>
        <v/>
      </c>
    </row>
    <row r="9332" spans="2:8" ht="11.25" customHeight="1" x14ac:dyDescent="0.2">
      <c r="B9332" s="147"/>
      <c r="C9332" s="68"/>
      <c r="D9332" s="293" t="str">
        <f t="shared" si="580"/>
        <v/>
      </c>
      <c r="E9332" s="91" t="str">
        <f t="shared" si="583"/>
        <v/>
      </c>
      <c r="F9332" s="295"/>
      <c r="G9332" s="88" t="str">
        <f t="shared" si="581"/>
        <v/>
      </c>
      <c r="H9332" s="88" t="str">
        <f t="shared" si="582"/>
        <v/>
      </c>
    </row>
    <row r="9333" spans="2:8" ht="11.25" customHeight="1" x14ac:dyDescent="0.2">
      <c r="B9333" s="147"/>
      <c r="C9333" s="68"/>
      <c r="D9333" s="293" t="str">
        <f t="shared" si="580"/>
        <v/>
      </c>
      <c r="E9333" s="91" t="str">
        <f t="shared" si="583"/>
        <v/>
      </c>
      <c r="F9333" s="295"/>
      <c r="G9333" s="88" t="str">
        <f t="shared" si="581"/>
        <v/>
      </c>
      <c r="H9333" s="88" t="str">
        <f t="shared" si="582"/>
        <v/>
      </c>
    </row>
    <row r="9334" spans="2:8" ht="11.25" customHeight="1" x14ac:dyDescent="0.2">
      <c r="B9334" s="147"/>
      <c r="C9334" s="68"/>
      <c r="D9334" s="293" t="str">
        <f t="shared" si="580"/>
        <v/>
      </c>
      <c r="E9334" s="91" t="str">
        <f t="shared" si="583"/>
        <v/>
      </c>
      <c r="F9334" s="295"/>
      <c r="G9334" s="88" t="str">
        <f t="shared" si="581"/>
        <v/>
      </c>
      <c r="H9334" s="88" t="str">
        <f t="shared" si="582"/>
        <v/>
      </c>
    </row>
    <row r="9335" spans="2:8" ht="11.25" customHeight="1" x14ac:dyDescent="0.2">
      <c r="B9335" s="147"/>
      <c r="C9335" s="68"/>
      <c r="D9335" s="293" t="str">
        <f t="shared" si="580"/>
        <v/>
      </c>
      <c r="E9335" s="91" t="str">
        <f t="shared" si="583"/>
        <v/>
      </c>
      <c r="F9335" s="295"/>
      <c r="G9335" s="88" t="str">
        <f t="shared" si="581"/>
        <v/>
      </c>
      <c r="H9335" s="88" t="str">
        <f t="shared" si="582"/>
        <v/>
      </c>
    </row>
    <row r="9336" spans="2:8" ht="11.25" customHeight="1" x14ac:dyDescent="0.2">
      <c r="B9336" s="147"/>
      <c r="C9336" s="68"/>
      <c r="D9336" s="293" t="str">
        <f t="shared" si="580"/>
        <v/>
      </c>
      <c r="E9336" s="91" t="str">
        <f t="shared" si="583"/>
        <v/>
      </c>
      <c r="F9336" s="295"/>
      <c r="G9336" s="88" t="str">
        <f t="shared" si="581"/>
        <v/>
      </c>
      <c r="H9336" s="88" t="str">
        <f t="shared" si="582"/>
        <v/>
      </c>
    </row>
    <row r="9337" spans="2:8" ht="11.25" customHeight="1" x14ac:dyDescent="0.2">
      <c r="B9337" s="147"/>
      <c r="C9337" s="68"/>
      <c r="D9337" s="293" t="str">
        <f t="shared" si="580"/>
        <v/>
      </c>
      <c r="E9337" s="91" t="str">
        <f t="shared" si="583"/>
        <v/>
      </c>
      <c r="F9337" s="295"/>
      <c r="G9337" s="88" t="str">
        <f t="shared" si="581"/>
        <v/>
      </c>
      <c r="H9337" s="88" t="str">
        <f t="shared" si="582"/>
        <v/>
      </c>
    </row>
    <row r="9338" spans="2:8" ht="11.25" customHeight="1" x14ac:dyDescent="0.2">
      <c r="B9338" s="147"/>
      <c r="C9338" s="68"/>
      <c r="D9338" s="293" t="str">
        <f t="shared" si="580"/>
        <v/>
      </c>
      <c r="E9338" s="91" t="str">
        <f t="shared" si="583"/>
        <v/>
      </c>
      <c r="F9338" s="295"/>
      <c r="G9338" s="88" t="str">
        <f t="shared" si="581"/>
        <v/>
      </c>
      <c r="H9338" s="88" t="str">
        <f t="shared" si="582"/>
        <v/>
      </c>
    </row>
    <row r="9339" spans="2:8" ht="11.25" customHeight="1" x14ac:dyDescent="0.2">
      <c r="B9339" s="147"/>
      <c r="C9339" s="68"/>
      <c r="D9339" s="293" t="str">
        <f t="shared" si="580"/>
        <v/>
      </c>
      <c r="E9339" s="91" t="str">
        <f t="shared" si="583"/>
        <v/>
      </c>
      <c r="F9339" s="295"/>
      <c r="G9339" s="88" t="str">
        <f t="shared" si="581"/>
        <v/>
      </c>
      <c r="H9339" s="88" t="str">
        <f t="shared" si="582"/>
        <v/>
      </c>
    </row>
    <row r="9340" spans="2:8" ht="11.25" customHeight="1" x14ac:dyDescent="0.2">
      <c r="B9340" s="147"/>
      <c r="C9340" s="68"/>
      <c r="D9340" s="293" t="str">
        <f t="shared" si="580"/>
        <v/>
      </c>
      <c r="E9340" s="91" t="str">
        <f t="shared" si="583"/>
        <v/>
      </c>
      <c r="F9340" s="295"/>
      <c r="G9340" s="88" t="str">
        <f t="shared" si="581"/>
        <v/>
      </c>
      <c r="H9340" s="88" t="str">
        <f t="shared" si="582"/>
        <v/>
      </c>
    </row>
    <row r="9341" spans="2:8" ht="11.25" customHeight="1" x14ac:dyDescent="0.2">
      <c r="B9341" s="147"/>
      <c r="C9341" s="68"/>
      <c r="D9341" s="293" t="str">
        <f t="shared" si="580"/>
        <v/>
      </c>
      <c r="E9341" s="91" t="str">
        <f t="shared" si="583"/>
        <v/>
      </c>
      <c r="F9341" s="295"/>
      <c r="G9341" s="88" t="str">
        <f t="shared" si="581"/>
        <v/>
      </c>
      <c r="H9341" s="88" t="str">
        <f t="shared" si="582"/>
        <v/>
      </c>
    </row>
    <row r="9342" spans="2:8" ht="11.25" customHeight="1" x14ac:dyDescent="0.2">
      <c r="B9342" s="147"/>
      <c r="C9342" s="68"/>
      <c r="D9342" s="293" t="str">
        <f t="shared" si="580"/>
        <v/>
      </c>
      <c r="E9342" s="91" t="str">
        <f t="shared" si="583"/>
        <v/>
      </c>
      <c r="F9342" s="295"/>
      <c r="G9342" s="88" t="str">
        <f t="shared" si="581"/>
        <v/>
      </c>
      <c r="H9342" s="88" t="str">
        <f t="shared" si="582"/>
        <v/>
      </c>
    </row>
    <row r="9343" spans="2:8" ht="11.25" customHeight="1" x14ac:dyDescent="0.2">
      <c r="B9343" s="147"/>
      <c r="C9343" s="68"/>
      <c r="D9343" s="293" t="str">
        <f t="shared" si="580"/>
        <v/>
      </c>
      <c r="E9343" s="91" t="str">
        <f t="shared" si="583"/>
        <v/>
      </c>
      <c r="F9343" s="295"/>
      <c r="G9343" s="88" t="str">
        <f t="shared" si="581"/>
        <v/>
      </c>
      <c r="H9343" s="88" t="str">
        <f t="shared" si="582"/>
        <v/>
      </c>
    </row>
    <row r="9344" spans="2:8" ht="11.25" customHeight="1" x14ac:dyDescent="0.2">
      <c r="B9344" s="147"/>
      <c r="C9344" s="68"/>
      <c r="D9344" s="293" t="str">
        <f t="shared" si="580"/>
        <v/>
      </c>
      <c r="E9344" s="91" t="str">
        <f t="shared" si="583"/>
        <v/>
      </c>
      <c r="F9344" s="295"/>
      <c r="G9344" s="88" t="str">
        <f t="shared" si="581"/>
        <v/>
      </c>
      <c r="H9344" s="88" t="str">
        <f t="shared" si="582"/>
        <v/>
      </c>
    </row>
    <row r="9345" spans="2:8" ht="11.25" customHeight="1" x14ac:dyDescent="0.2">
      <c r="B9345" s="147"/>
      <c r="C9345" s="68"/>
      <c r="D9345" s="293" t="str">
        <f t="shared" si="580"/>
        <v/>
      </c>
      <c r="E9345" s="91" t="str">
        <f t="shared" si="583"/>
        <v/>
      </c>
      <c r="F9345" s="295"/>
      <c r="G9345" s="88" t="str">
        <f t="shared" si="581"/>
        <v/>
      </c>
      <c r="H9345" s="88" t="str">
        <f t="shared" si="582"/>
        <v/>
      </c>
    </row>
    <row r="9346" spans="2:8" ht="11.25" customHeight="1" x14ac:dyDescent="0.2">
      <c r="B9346" s="147"/>
      <c r="C9346" s="68"/>
      <c r="D9346" s="293" t="str">
        <f t="shared" si="580"/>
        <v/>
      </c>
      <c r="E9346" s="91" t="str">
        <f t="shared" si="583"/>
        <v/>
      </c>
      <c r="F9346" s="295"/>
      <c r="G9346" s="88" t="str">
        <f t="shared" si="581"/>
        <v/>
      </c>
      <c r="H9346" s="88" t="str">
        <f t="shared" si="582"/>
        <v/>
      </c>
    </row>
    <row r="9347" spans="2:8" ht="11.25" customHeight="1" x14ac:dyDescent="0.2">
      <c r="B9347" s="147"/>
      <c r="C9347" s="68"/>
      <c r="D9347" s="293" t="str">
        <f t="shared" si="580"/>
        <v/>
      </c>
      <c r="E9347" s="91" t="str">
        <f t="shared" si="583"/>
        <v/>
      </c>
      <c r="F9347" s="295"/>
      <c r="G9347" s="88" t="str">
        <f t="shared" si="581"/>
        <v/>
      </c>
      <c r="H9347" s="88" t="str">
        <f t="shared" si="582"/>
        <v/>
      </c>
    </row>
    <row r="9348" spans="2:8" ht="11.25" customHeight="1" x14ac:dyDescent="0.2">
      <c r="B9348" s="147"/>
      <c r="C9348" s="68"/>
      <c r="D9348" s="293" t="str">
        <f t="shared" si="580"/>
        <v/>
      </c>
      <c r="E9348" s="91" t="str">
        <f t="shared" si="583"/>
        <v/>
      </c>
      <c r="F9348" s="295"/>
      <c r="G9348" s="88" t="str">
        <f t="shared" si="581"/>
        <v/>
      </c>
      <c r="H9348" s="88" t="str">
        <f t="shared" si="582"/>
        <v/>
      </c>
    </row>
    <row r="9349" spans="2:8" ht="11.25" customHeight="1" x14ac:dyDescent="0.2">
      <c r="B9349" s="147"/>
      <c r="C9349" s="68"/>
      <c r="D9349" s="293" t="str">
        <f t="shared" si="580"/>
        <v/>
      </c>
      <c r="E9349" s="91" t="str">
        <f t="shared" si="583"/>
        <v/>
      </c>
      <c r="F9349" s="295"/>
      <c r="G9349" s="88" t="str">
        <f t="shared" si="581"/>
        <v/>
      </c>
      <c r="H9349" s="88" t="str">
        <f t="shared" si="582"/>
        <v/>
      </c>
    </row>
    <row r="9350" spans="2:8" ht="11.25" customHeight="1" x14ac:dyDescent="0.2">
      <c r="B9350" s="147"/>
      <c r="C9350" s="68"/>
      <c r="D9350" s="293" t="str">
        <f t="shared" si="580"/>
        <v/>
      </c>
      <c r="E9350" s="91" t="str">
        <f t="shared" si="583"/>
        <v/>
      </c>
      <c r="F9350" s="295"/>
      <c r="G9350" s="88" t="str">
        <f t="shared" si="581"/>
        <v/>
      </c>
      <c r="H9350" s="88" t="str">
        <f t="shared" si="582"/>
        <v/>
      </c>
    </row>
    <row r="9351" spans="2:8" ht="11.25" customHeight="1" x14ac:dyDescent="0.2">
      <c r="B9351" s="147"/>
      <c r="C9351" s="68"/>
      <c r="D9351" s="293" t="str">
        <f t="shared" si="580"/>
        <v/>
      </c>
      <c r="E9351" s="91" t="str">
        <f t="shared" si="583"/>
        <v/>
      </c>
      <c r="F9351" s="295"/>
      <c r="G9351" s="88" t="str">
        <f t="shared" si="581"/>
        <v/>
      </c>
      <c r="H9351" s="88" t="str">
        <f t="shared" si="582"/>
        <v/>
      </c>
    </row>
    <row r="9352" spans="2:8" ht="11.25" customHeight="1" x14ac:dyDescent="0.2">
      <c r="B9352" s="147"/>
      <c r="C9352" s="68"/>
      <c r="D9352" s="293" t="str">
        <f t="shared" si="580"/>
        <v/>
      </c>
      <c r="E9352" s="91" t="str">
        <f t="shared" si="583"/>
        <v/>
      </c>
      <c r="F9352" s="295"/>
      <c r="G9352" s="88" t="str">
        <f t="shared" si="581"/>
        <v/>
      </c>
      <c r="H9352" s="88" t="str">
        <f t="shared" si="582"/>
        <v/>
      </c>
    </row>
    <row r="9353" spans="2:8" ht="11.25" customHeight="1" x14ac:dyDescent="0.2">
      <c r="B9353" s="147"/>
      <c r="C9353" s="68"/>
      <c r="D9353" s="293" t="str">
        <f t="shared" si="580"/>
        <v/>
      </c>
      <c r="E9353" s="91" t="str">
        <f t="shared" si="583"/>
        <v/>
      </c>
      <c r="F9353" s="295"/>
      <c r="G9353" s="88" t="str">
        <f t="shared" si="581"/>
        <v/>
      </c>
      <c r="H9353" s="88" t="str">
        <f t="shared" si="582"/>
        <v/>
      </c>
    </row>
    <row r="9354" spans="2:8" ht="11.25" customHeight="1" x14ac:dyDescent="0.2">
      <c r="B9354" s="147"/>
      <c r="C9354" s="68"/>
      <c r="D9354" s="293" t="str">
        <f t="shared" si="580"/>
        <v/>
      </c>
      <c r="E9354" s="91" t="str">
        <f t="shared" si="583"/>
        <v/>
      </c>
      <c r="F9354" s="295"/>
      <c r="G9354" s="88" t="str">
        <f t="shared" si="581"/>
        <v/>
      </c>
      <c r="H9354" s="88" t="str">
        <f t="shared" si="582"/>
        <v/>
      </c>
    </row>
    <row r="9355" spans="2:8" ht="11.25" customHeight="1" x14ac:dyDescent="0.2">
      <c r="B9355" s="147"/>
      <c r="C9355" s="68"/>
      <c r="D9355" s="293" t="str">
        <f t="shared" si="580"/>
        <v/>
      </c>
      <c r="E9355" s="91" t="str">
        <f t="shared" si="583"/>
        <v/>
      </c>
      <c r="F9355" s="295"/>
      <c r="G9355" s="88" t="str">
        <f t="shared" si="581"/>
        <v/>
      </c>
      <c r="H9355" s="88" t="str">
        <f t="shared" si="582"/>
        <v/>
      </c>
    </row>
    <row r="9356" spans="2:8" ht="11.25" customHeight="1" x14ac:dyDescent="0.2">
      <c r="B9356" s="147"/>
      <c r="C9356" s="68"/>
      <c r="D9356" s="293" t="str">
        <f t="shared" si="580"/>
        <v/>
      </c>
      <c r="E9356" s="91" t="str">
        <f t="shared" si="583"/>
        <v/>
      </c>
      <c r="F9356" s="295"/>
      <c r="G9356" s="88" t="str">
        <f t="shared" si="581"/>
        <v/>
      </c>
      <c r="H9356" s="88" t="str">
        <f t="shared" si="582"/>
        <v/>
      </c>
    </row>
    <row r="9357" spans="2:8" ht="11.25" customHeight="1" x14ac:dyDescent="0.2">
      <c r="B9357" s="147"/>
      <c r="C9357" s="68"/>
      <c r="D9357" s="293" t="str">
        <f t="shared" si="580"/>
        <v/>
      </c>
      <c r="E9357" s="91" t="str">
        <f t="shared" si="583"/>
        <v/>
      </c>
      <c r="F9357" s="295"/>
      <c r="G9357" s="88" t="str">
        <f t="shared" si="581"/>
        <v/>
      </c>
      <c r="H9357" s="88" t="str">
        <f t="shared" si="582"/>
        <v/>
      </c>
    </row>
    <row r="9358" spans="2:8" ht="11.25" customHeight="1" x14ac:dyDescent="0.2">
      <c r="B9358" s="147"/>
      <c r="C9358" s="68"/>
      <c r="D9358" s="293" t="str">
        <f t="shared" si="580"/>
        <v/>
      </c>
      <c r="E9358" s="91" t="str">
        <f t="shared" si="583"/>
        <v/>
      </c>
      <c r="F9358" s="295"/>
      <c r="G9358" s="88" t="str">
        <f t="shared" si="581"/>
        <v/>
      </c>
      <c r="H9358" s="88" t="str">
        <f t="shared" si="582"/>
        <v/>
      </c>
    </row>
    <row r="9359" spans="2:8" ht="11.25" customHeight="1" x14ac:dyDescent="0.2">
      <c r="B9359" s="147"/>
      <c r="C9359" s="68"/>
      <c r="D9359" s="293" t="str">
        <f t="shared" si="580"/>
        <v/>
      </c>
      <c r="E9359" s="91" t="str">
        <f t="shared" si="583"/>
        <v/>
      </c>
      <c r="F9359" s="295"/>
      <c r="G9359" s="88" t="str">
        <f t="shared" si="581"/>
        <v/>
      </c>
      <c r="H9359" s="88" t="str">
        <f t="shared" si="582"/>
        <v/>
      </c>
    </row>
    <row r="9360" spans="2:8" ht="11.25" customHeight="1" x14ac:dyDescent="0.2">
      <c r="B9360" s="147"/>
      <c r="C9360" s="68"/>
      <c r="D9360" s="293" t="str">
        <f t="shared" si="580"/>
        <v/>
      </c>
      <c r="E9360" s="91" t="str">
        <f t="shared" si="583"/>
        <v/>
      </c>
      <c r="F9360" s="295"/>
      <c r="G9360" s="88" t="str">
        <f t="shared" si="581"/>
        <v/>
      </c>
      <c r="H9360" s="88" t="str">
        <f t="shared" si="582"/>
        <v/>
      </c>
    </row>
    <row r="9361" spans="2:8" ht="11.25" customHeight="1" x14ac:dyDescent="0.2">
      <c r="B9361" s="147"/>
      <c r="C9361" s="68"/>
      <c r="D9361" s="293" t="str">
        <f t="shared" si="580"/>
        <v/>
      </c>
      <c r="E9361" s="91" t="str">
        <f t="shared" si="583"/>
        <v/>
      </c>
      <c r="F9361" s="295"/>
      <c r="G9361" s="88" t="str">
        <f t="shared" si="581"/>
        <v/>
      </c>
      <c r="H9361" s="88" t="str">
        <f t="shared" si="582"/>
        <v/>
      </c>
    </row>
    <row r="9362" spans="2:8" ht="11.25" customHeight="1" x14ac:dyDescent="0.2">
      <c r="B9362" s="147"/>
      <c r="C9362" s="68"/>
      <c r="D9362" s="293" t="str">
        <f t="shared" si="580"/>
        <v/>
      </c>
      <c r="E9362" s="91" t="str">
        <f t="shared" si="583"/>
        <v/>
      </c>
      <c r="F9362" s="295"/>
      <c r="G9362" s="88" t="str">
        <f t="shared" si="581"/>
        <v/>
      </c>
      <c r="H9362" s="88" t="str">
        <f t="shared" si="582"/>
        <v/>
      </c>
    </row>
    <row r="9363" spans="2:8" ht="11.25" customHeight="1" x14ac:dyDescent="0.2">
      <c r="B9363" s="147"/>
      <c r="C9363" s="68"/>
      <c r="D9363" s="293" t="str">
        <f t="shared" si="580"/>
        <v/>
      </c>
      <c r="E9363" s="91" t="str">
        <f t="shared" si="583"/>
        <v/>
      </c>
      <c r="F9363" s="295"/>
      <c r="G9363" s="88" t="str">
        <f t="shared" si="581"/>
        <v/>
      </c>
      <c r="H9363" s="88" t="str">
        <f t="shared" si="582"/>
        <v/>
      </c>
    </row>
    <row r="9364" spans="2:8" ht="11.25" customHeight="1" x14ac:dyDescent="0.2">
      <c r="B9364" s="147"/>
      <c r="C9364" s="68"/>
      <c r="D9364" s="293" t="str">
        <f t="shared" si="580"/>
        <v/>
      </c>
      <c r="E9364" s="91" t="str">
        <f t="shared" si="583"/>
        <v/>
      </c>
      <c r="F9364" s="295"/>
      <c r="G9364" s="88" t="str">
        <f t="shared" si="581"/>
        <v/>
      </c>
      <c r="H9364" s="88" t="str">
        <f t="shared" si="582"/>
        <v/>
      </c>
    </row>
    <row r="9365" spans="2:8" ht="11.25" customHeight="1" x14ac:dyDescent="0.2">
      <c r="B9365" s="147"/>
      <c r="C9365" s="68"/>
      <c r="D9365" s="293" t="str">
        <f t="shared" si="580"/>
        <v/>
      </c>
      <c r="E9365" s="91" t="str">
        <f t="shared" si="583"/>
        <v/>
      </c>
      <c r="F9365" s="295"/>
      <c r="G9365" s="88" t="str">
        <f t="shared" si="581"/>
        <v/>
      </c>
      <c r="H9365" s="88" t="str">
        <f t="shared" si="582"/>
        <v/>
      </c>
    </row>
    <row r="9366" spans="2:8" ht="11.25" customHeight="1" x14ac:dyDescent="0.2">
      <c r="B9366" s="147"/>
      <c r="C9366" s="68"/>
      <c r="D9366" s="293" t="str">
        <f t="shared" si="580"/>
        <v/>
      </c>
      <c r="E9366" s="91" t="str">
        <f t="shared" si="583"/>
        <v/>
      </c>
      <c r="F9366" s="295"/>
      <c r="G9366" s="88" t="str">
        <f t="shared" si="581"/>
        <v/>
      </c>
      <c r="H9366" s="88" t="str">
        <f t="shared" si="582"/>
        <v/>
      </c>
    </row>
    <row r="9367" spans="2:8" ht="11.25" customHeight="1" x14ac:dyDescent="0.2">
      <c r="B9367" s="147"/>
      <c r="C9367" s="68"/>
      <c r="D9367" s="293" t="str">
        <f t="shared" si="580"/>
        <v/>
      </c>
      <c r="E9367" s="91" t="str">
        <f t="shared" si="583"/>
        <v/>
      </c>
      <c r="F9367" s="295"/>
      <c r="G9367" s="88" t="str">
        <f t="shared" si="581"/>
        <v/>
      </c>
      <c r="H9367" s="88" t="str">
        <f t="shared" si="582"/>
        <v/>
      </c>
    </row>
    <row r="9368" spans="2:8" ht="11.25" customHeight="1" x14ac:dyDescent="0.2">
      <c r="B9368" s="147"/>
      <c r="C9368" s="68"/>
      <c r="D9368" s="293" t="str">
        <f t="shared" ref="D9368:D9431" si="584">IF($B9368="","","SP_LASTSALEPRICE")</f>
        <v/>
      </c>
      <c r="E9368" s="91" t="str">
        <f t="shared" si="583"/>
        <v/>
      </c>
      <c r="F9368" s="295"/>
      <c r="G9368" s="88" t="str">
        <f t="shared" ref="G9368:G9431" si="585">IF(OR($C9368="",$C9369=""),"",IFERROR((C9368/C9369-1)*100,0))</f>
        <v/>
      </c>
      <c r="H9368" s="88" t="str">
        <f t="shared" ref="H9368:H9431" si="586">IF(OR($F9368="",$F9369=""),"",IFERROR((F9368/F9369-1)*100,0))</f>
        <v/>
      </c>
    </row>
    <row r="9369" spans="2:8" ht="11.25" customHeight="1" x14ac:dyDescent="0.2">
      <c r="B9369" s="147"/>
      <c r="C9369" s="68"/>
      <c r="D9369" s="293" t="str">
        <f t="shared" si="584"/>
        <v/>
      </c>
      <c r="E9369" s="91" t="str">
        <f t="shared" ref="E9369:E9432" si="587">IF($B9369="","",IF(WEEKDAY($B9369,11)=6,$B9369-1,IF(WEEKDAY($B9369,11)=7,$B9369-2,$B9369)))</f>
        <v/>
      </c>
      <c r="F9369" s="295"/>
      <c r="G9369" s="88" t="str">
        <f t="shared" si="585"/>
        <v/>
      </c>
      <c r="H9369" s="88" t="str">
        <f t="shared" si="586"/>
        <v/>
      </c>
    </row>
    <row r="9370" spans="2:8" ht="11.25" customHeight="1" x14ac:dyDescent="0.2">
      <c r="B9370" s="147"/>
      <c r="C9370" s="68"/>
      <c r="D9370" s="293" t="str">
        <f t="shared" si="584"/>
        <v/>
      </c>
      <c r="E9370" s="91" t="str">
        <f t="shared" si="587"/>
        <v/>
      </c>
      <c r="F9370" s="295"/>
      <c r="G9370" s="88" t="str">
        <f t="shared" si="585"/>
        <v/>
      </c>
      <c r="H9370" s="88" t="str">
        <f t="shared" si="586"/>
        <v/>
      </c>
    </row>
    <row r="9371" spans="2:8" ht="11.25" customHeight="1" x14ac:dyDescent="0.2">
      <c r="B9371" s="147"/>
      <c r="C9371" s="68"/>
      <c r="D9371" s="293" t="str">
        <f t="shared" si="584"/>
        <v/>
      </c>
      <c r="E9371" s="91" t="str">
        <f t="shared" si="587"/>
        <v/>
      </c>
      <c r="F9371" s="295"/>
      <c r="G9371" s="88" t="str">
        <f t="shared" si="585"/>
        <v/>
      </c>
      <c r="H9371" s="88" t="str">
        <f t="shared" si="586"/>
        <v/>
      </c>
    </row>
    <row r="9372" spans="2:8" ht="11.25" customHeight="1" x14ac:dyDescent="0.2">
      <c r="B9372" s="147"/>
      <c r="C9372" s="68"/>
      <c r="D9372" s="293" t="str">
        <f t="shared" si="584"/>
        <v/>
      </c>
      <c r="E9372" s="91" t="str">
        <f t="shared" si="587"/>
        <v/>
      </c>
      <c r="F9372" s="295"/>
      <c r="G9372" s="88" t="str">
        <f t="shared" si="585"/>
        <v/>
      </c>
      <c r="H9372" s="88" t="str">
        <f t="shared" si="586"/>
        <v/>
      </c>
    </row>
    <row r="9373" spans="2:8" ht="11.25" customHeight="1" x14ac:dyDescent="0.2">
      <c r="B9373" s="147"/>
      <c r="C9373" s="68"/>
      <c r="D9373" s="293" t="str">
        <f t="shared" si="584"/>
        <v/>
      </c>
      <c r="E9373" s="91" t="str">
        <f t="shared" si="587"/>
        <v/>
      </c>
      <c r="F9373" s="295"/>
      <c r="G9373" s="88" t="str">
        <f t="shared" si="585"/>
        <v/>
      </c>
      <c r="H9373" s="88" t="str">
        <f t="shared" si="586"/>
        <v/>
      </c>
    </row>
    <row r="9374" spans="2:8" ht="11.25" customHeight="1" x14ac:dyDescent="0.2">
      <c r="B9374" s="147"/>
      <c r="C9374" s="68"/>
      <c r="D9374" s="293" t="str">
        <f t="shared" si="584"/>
        <v/>
      </c>
      <c r="E9374" s="91" t="str">
        <f t="shared" si="587"/>
        <v/>
      </c>
      <c r="F9374" s="295"/>
      <c r="G9374" s="88" t="str">
        <f t="shared" si="585"/>
        <v/>
      </c>
      <c r="H9374" s="88" t="str">
        <f t="shared" si="586"/>
        <v/>
      </c>
    </row>
    <row r="9375" spans="2:8" ht="11.25" customHeight="1" x14ac:dyDescent="0.2">
      <c r="B9375" s="147"/>
      <c r="C9375" s="68"/>
      <c r="D9375" s="293" t="str">
        <f t="shared" si="584"/>
        <v/>
      </c>
      <c r="E9375" s="91" t="str">
        <f t="shared" si="587"/>
        <v/>
      </c>
      <c r="F9375" s="295"/>
      <c r="G9375" s="88" t="str">
        <f t="shared" si="585"/>
        <v/>
      </c>
      <c r="H9375" s="88" t="str">
        <f t="shared" si="586"/>
        <v/>
      </c>
    </row>
    <row r="9376" spans="2:8" ht="11.25" customHeight="1" x14ac:dyDescent="0.2">
      <c r="B9376" s="147"/>
      <c r="C9376" s="68"/>
      <c r="D9376" s="293" t="str">
        <f t="shared" si="584"/>
        <v/>
      </c>
      <c r="E9376" s="91" t="str">
        <f t="shared" si="587"/>
        <v/>
      </c>
      <c r="F9376" s="295"/>
      <c r="G9376" s="88" t="str">
        <f t="shared" si="585"/>
        <v/>
      </c>
      <c r="H9376" s="88" t="str">
        <f t="shared" si="586"/>
        <v/>
      </c>
    </row>
    <row r="9377" spans="2:8" ht="11.25" customHeight="1" x14ac:dyDescent="0.2">
      <c r="B9377" s="147"/>
      <c r="C9377" s="68"/>
      <c r="D9377" s="293" t="str">
        <f t="shared" si="584"/>
        <v/>
      </c>
      <c r="E9377" s="91" t="str">
        <f t="shared" si="587"/>
        <v/>
      </c>
      <c r="F9377" s="295"/>
      <c r="G9377" s="88" t="str">
        <f t="shared" si="585"/>
        <v/>
      </c>
      <c r="H9377" s="88" t="str">
        <f t="shared" si="586"/>
        <v/>
      </c>
    </row>
    <row r="9378" spans="2:8" ht="11.25" customHeight="1" x14ac:dyDescent="0.2">
      <c r="B9378" s="147"/>
      <c r="C9378" s="68"/>
      <c r="D9378" s="293" t="str">
        <f t="shared" si="584"/>
        <v/>
      </c>
      <c r="E9378" s="91" t="str">
        <f t="shared" si="587"/>
        <v/>
      </c>
      <c r="F9378" s="295"/>
      <c r="G9378" s="88" t="str">
        <f t="shared" si="585"/>
        <v/>
      </c>
      <c r="H9378" s="88" t="str">
        <f t="shared" si="586"/>
        <v/>
      </c>
    </row>
    <row r="9379" spans="2:8" ht="11.25" customHeight="1" x14ac:dyDescent="0.2">
      <c r="B9379" s="147"/>
      <c r="C9379" s="68"/>
      <c r="D9379" s="293" t="str">
        <f t="shared" si="584"/>
        <v/>
      </c>
      <c r="E9379" s="91" t="str">
        <f t="shared" si="587"/>
        <v/>
      </c>
      <c r="F9379" s="295"/>
      <c r="G9379" s="88" t="str">
        <f t="shared" si="585"/>
        <v/>
      </c>
      <c r="H9379" s="88" t="str">
        <f t="shared" si="586"/>
        <v/>
      </c>
    </row>
    <row r="9380" spans="2:8" ht="11.25" customHeight="1" x14ac:dyDescent="0.2">
      <c r="B9380" s="147"/>
      <c r="C9380" s="68"/>
      <c r="D9380" s="293" t="str">
        <f t="shared" si="584"/>
        <v/>
      </c>
      <c r="E9380" s="91" t="str">
        <f t="shared" si="587"/>
        <v/>
      </c>
      <c r="F9380" s="295"/>
      <c r="G9380" s="88" t="str">
        <f t="shared" si="585"/>
        <v/>
      </c>
      <c r="H9380" s="88" t="str">
        <f t="shared" si="586"/>
        <v/>
      </c>
    </row>
    <row r="9381" spans="2:8" ht="11.25" customHeight="1" x14ac:dyDescent="0.2">
      <c r="B9381" s="147"/>
      <c r="C9381" s="68"/>
      <c r="D9381" s="293" t="str">
        <f t="shared" si="584"/>
        <v/>
      </c>
      <c r="E9381" s="91" t="str">
        <f t="shared" si="587"/>
        <v/>
      </c>
      <c r="F9381" s="295"/>
      <c r="G9381" s="88" t="str">
        <f t="shared" si="585"/>
        <v/>
      </c>
      <c r="H9381" s="88" t="str">
        <f t="shared" si="586"/>
        <v/>
      </c>
    </row>
    <row r="9382" spans="2:8" ht="11.25" customHeight="1" x14ac:dyDescent="0.2">
      <c r="B9382" s="147"/>
      <c r="C9382" s="68"/>
      <c r="D9382" s="293" t="str">
        <f t="shared" si="584"/>
        <v/>
      </c>
      <c r="E9382" s="91" t="str">
        <f t="shared" si="587"/>
        <v/>
      </c>
      <c r="F9382" s="295"/>
      <c r="G9382" s="88" t="str">
        <f t="shared" si="585"/>
        <v/>
      </c>
      <c r="H9382" s="88" t="str">
        <f t="shared" si="586"/>
        <v/>
      </c>
    </row>
    <row r="9383" spans="2:8" ht="11.25" customHeight="1" x14ac:dyDescent="0.2">
      <c r="B9383" s="147"/>
      <c r="C9383" s="68"/>
      <c r="D9383" s="293" t="str">
        <f t="shared" si="584"/>
        <v/>
      </c>
      <c r="E9383" s="91" t="str">
        <f t="shared" si="587"/>
        <v/>
      </c>
      <c r="F9383" s="295"/>
      <c r="G9383" s="88" t="str">
        <f t="shared" si="585"/>
        <v/>
      </c>
      <c r="H9383" s="88" t="str">
        <f t="shared" si="586"/>
        <v/>
      </c>
    </row>
    <row r="9384" spans="2:8" ht="11.25" customHeight="1" x14ac:dyDescent="0.2">
      <c r="B9384" s="147"/>
      <c r="C9384" s="68"/>
      <c r="D9384" s="293" t="str">
        <f t="shared" si="584"/>
        <v/>
      </c>
      <c r="E9384" s="91" t="str">
        <f t="shared" si="587"/>
        <v/>
      </c>
      <c r="F9384" s="295"/>
      <c r="G9384" s="88" t="str">
        <f t="shared" si="585"/>
        <v/>
      </c>
      <c r="H9384" s="88" t="str">
        <f t="shared" si="586"/>
        <v/>
      </c>
    </row>
    <row r="9385" spans="2:8" ht="11.25" customHeight="1" x14ac:dyDescent="0.2">
      <c r="B9385" s="147"/>
      <c r="C9385" s="68"/>
      <c r="D9385" s="293" t="str">
        <f t="shared" si="584"/>
        <v/>
      </c>
      <c r="E9385" s="91" t="str">
        <f t="shared" si="587"/>
        <v/>
      </c>
      <c r="F9385" s="295"/>
      <c r="G9385" s="88" t="str">
        <f t="shared" si="585"/>
        <v/>
      </c>
      <c r="H9385" s="88" t="str">
        <f t="shared" si="586"/>
        <v/>
      </c>
    </row>
    <row r="9386" spans="2:8" ht="11.25" customHeight="1" x14ac:dyDescent="0.2">
      <c r="B9386" s="147"/>
      <c r="C9386" s="68"/>
      <c r="D9386" s="293" t="str">
        <f t="shared" si="584"/>
        <v/>
      </c>
      <c r="E9386" s="91" t="str">
        <f t="shared" si="587"/>
        <v/>
      </c>
      <c r="F9386" s="295"/>
      <c r="G9386" s="88" t="str">
        <f t="shared" si="585"/>
        <v/>
      </c>
      <c r="H9386" s="88" t="str">
        <f t="shared" si="586"/>
        <v/>
      </c>
    </row>
    <row r="9387" spans="2:8" ht="11.25" customHeight="1" x14ac:dyDescent="0.2">
      <c r="B9387" s="147"/>
      <c r="C9387" s="68"/>
      <c r="D9387" s="293" t="str">
        <f t="shared" si="584"/>
        <v/>
      </c>
      <c r="E9387" s="91" t="str">
        <f t="shared" si="587"/>
        <v/>
      </c>
      <c r="F9387" s="295"/>
      <c r="G9387" s="88" t="str">
        <f t="shared" si="585"/>
        <v/>
      </c>
      <c r="H9387" s="88" t="str">
        <f t="shared" si="586"/>
        <v/>
      </c>
    </row>
    <row r="9388" spans="2:8" ht="11.25" customHeight="1" x14ac:dyDescent="0.2">
      <c r="B9388" s="147"/>
      <c r="C9388" s="68"/>
      <c r="D9388" s="293" t="str">
        <f t="shared" si="584"/>
        <v/>
      </c>
      <c r="E9388" s="91" t="str">
        <f t="shared" si="587"/>
        <v/>
      </c>
      <c r="F9388" s="295"/>
      <c r="G9388" s="88" t="str">
        <f t="shared" si="585"/>
        <v/>
      </c>
      <c r="H9388" s="88" t="str">
        <f t="shared" si="586"/>
        <v/>
      </c>
    </row>
    <row r="9389" spans="2:8" ht="11.25" customHeight="1" x14ac:dyDescent="0.2">
      <c r="B9389" s="147"/>
      <c r="C9389" s="68"/>
      <c r="D9389" s="293" t="str">
        <f t="shared" si="584"/>
        <v/>
      </c>
      <c r="E9389" s="91" t="str">
        <f t="shared" si="587"/>
        <v/>
      </c>
      <c r="F9389" s="295"/>
      <c r="G9389" s="88" t="str">
        <f t="shared" si="585"/>
        <v/>
      </c>
      <c r="H9389" s="88" t="str">
        <f t="shared" si="586"/>
        <v/>
      </c>
    </row>
    <row r="9390" spans="2:8" ht="11.25" customHeight="1" x14ac:dyDescent="0.2">
      <c r="B9390" s="147"/>
      <c r="C9390" s="68"/>
      <c r="D9390" s="293" t="str">
        <f t="shared" si="584"/>
        <v/>
      </c>
      <c r="E9390" s="91" t="str">
        <f t="shared" si="587"/>
        <v/>
      </c>
      <c r="F9390" s="295"/>
      <c r="G9390" s="88" t="str">
        <f t="shared" si="585"/>
        <v/>
      </c>
      <c r="H9390" s="88" t="str">
        <f t="shared" si="586"/>
        <v/>
      </c>
    </row>
    <row r="9391" spans="2:8" ht="11.25" customHeight="1" x14ac:dyDescent="0.2">
      <c r="B9391" s="147"/>
      <c r="C9391" s="68"/>
      <c r="D9391" s="293" t="str">
        <f t="shared" si="584"/>
        <v/>
      </c>
      <c r="E9391" s="91" t="str">
        <f t="shared" si="587"/>
        <v/>
      </c>
      <c r="F9391" s="295"/>
      <c r="G9391" s="88" t="str">
        <f t="shared" si="585"/>
        <v/>
      </c>
      <c r="H9391" s="88" t="str">
        <f t="shared" si="586"/>
        <v/>
      </c>
    </row>
    <row r="9392" spans="2:8" ht="11.25" customHeight="1" x14ac:dyDescent="0.2">
      <c r="B9392" s="147"/>
      <c r="C9392" s="68"/>
      <c r="D9392" s="293" t="str">
        <f t="shared" si="584"/>
        <v/>
      </c>
      <c r="E9392" s="91" t="str">
        <f t="shared" si="587"/>
        <v/>
      </c>
      <c r="F9392" s="295"/>
      <c r="G9392" s="88" t="str">
        <f t="shared" si="585"/>
        <v/>
      </c>
      <c r="H9392" s="88" t="str">
        <f t="shared" si="586"/>
        <v/>
      </c>
    </row>
    <row r="9393" spans="2:8" ht="11.25" customHeight="1" x14ac:dyDescent="0.2">
      <c r="B9393" s="147"/>
      <c r="C9393" s="68"/>
      <c r="D9393" s="293" t="str">
        <f t="shared" si="584"/>
        <v/>
      </c>
      <c r="E9393" s="91" t="str">
        <f t="shared" si="587"/>
        <v/>
      </c>
      <c r="F9393" s="295"/>
      <c r="G9393" s="88" t="str">
        <f t="shared" si="585"/>
        <v/>
      </c>
      <c r="H9393" s="88" t="str">
        <f t="shared" si="586"/>
        <v/>
      </c>
    </row>
    <row r="9394" spans="2:8" ht="11.25" customHeight="1" x14ac:dyDescent="0.2">
      <c r="B9394" s="147"/>
      <c r="C9394" s="68"/>
      <c r="D9394" s="293" t="str">
        <f t="shared" si="584"/>
        <v/>
      </c>
      <c r="E9394" s="91" t="str">
        <f t="shared" si="587"/>
        <v/>
      </c>
      <c r="F9394" s="295"/>
      <c r="G9394" s="88" t="str">
        <f t="shared" si="585"/>
        <v/>
      </c>
      <c r="H9394" s="88" t="str">
        <f t="shared" si="586"/>
        <v/>
      </c>
    </row>
    <row r="9395" spans="2:8" ht="11.25" customHeight="1" x14ac:dyDescent="0.2">
      <c r="B9395" s="147"/>
      <c r="C9395" s="68"/>
      <c r="D9395" s="293" t="str">
        <f t="shared" si="584"/>
        <v/>
      </c>
      <c r="E9395" s="91" t="str">
        <f t="shared" si="587"/>
        <v/>
      </c>
      <c r="F9395" s="295"/>
      <c r="G9395" s="88" t="str">
        <f t="shared" si="585"/>
        <v/>
      </c>
      <c r="H9395" s="88" t="str">
        <f t="shared" si="586"/>
        <v/>
      </c>
    </row>
    <row r="9396" spans="2:8" ht="11.25" customHeight="1" x14ac:dyDescent="0.2">
      <c r="B9396" s="147"/>
      <c r="C9396" s="68"/>
      <c r="D9396" s="293" t="str">
        <f t="shared" si="584"/>
        <v/>
      </c>
      <c r="E9396" s="91" t="str">
        <f t="shared" si="587"/>
        <v/>
      </c>
      <c r="F9396" s="295"/>
      <c r="G9396" s="88" t="str">
        <f t="shared" si="585"/>
        <v/>
      </c>
      <c r="H9396" s="88" t="str">
        <f t="shared" si="586"/>
        <v/>
      </c>
    </row>
    <row r="9397" spans="2:8" ht="11.25" customHeight="1" x14ac:dyDescent="0.2">
      <c r="B9397" s="147"/>
      <c r="C9397" s="68"/>
      <c r="D9397" s="293" t="str">
        <f t="shared" si="584"/>
        <v/>
      </c>
      <c r="E9397" s="91" t="str">
        <f t="shared" si="587"/>
        <v/>
      </c>
      <c r="F9397" s="295"/>
      <c r="G9397" s="88" t="str">
        <f t="shared" si="585"/>
        <v/>
      </c>
      <c r="H9397" s="88" t="str">
        <f t="shared" si="586"/>
        <v/>
      </c>
    </row>
    <row r="9398" spans="2:8" ht="11.25" customHeight="1" x14ac:dyDescent="0.2">
      <c r="B9398" s="147"/>
      <c r="C9398" s="68"/>
      <c r="D9398" s="293" t="str">
        <f t="shared" si="584"/>
        <v/>
      </c>
      <c r="E9398" s="91" t="str">
        <f t="shared" si="587"/>
        <v/>
      </c>
      <c r="F9398" s="295"/>
      <c r="G9398" s="88" t="str">
        <f t="shared" si="585"/>
        <v/>
      </c>
      <c r="H9398" s="88" t="str">
        <f t="shared" si="586"/>
        <v/>
      </c>
    </row>
    <row r="9399" spans="2:8" ht="11.25" customHeight="1" x14ac:dyDescent="0.2">
      <c r="B9399" s="147"/>
      <c r="C9399" s="68"/>
      <c r="D9399" s="293" t="str">
        <f t="shared" si="584"/>
        <v/>
      </c>
      <c r="E9399" s="91" t="str">
        <f t="shared" si="587"/>
        <v/>
      </c>
      <c r="F9399" s="295"/>
      <c r="G9399" s="88" t="str">
        <f t="shared" si="585"/>
        <v/>
      </c>
      <c r="H9399" s="88" t="str">
        <f t="shared" si="586"/>
        <v/>
      </c>
    </row>
    <row r="9400" spans="2:8" ht="11.25" customHeight="1" x14ac:dyDescent="0.2">
      <c r="B9400" s="147"/>
      <c r="C9400" s="68"/>
      <c r="D9400" s="293" t="str">
        <f t="shared" si="584"/>
        <v/>
      </c>
      <c r="E9400" s="91" t="str">
        <f t="shared" si="587"/>
        <v/>
      </c>
      <c r="F9400" s="295"/>
      <c r="G9400" s="88" t="str">
        <f t="shared" si="585"/>
        <v/>
      </c>
      <c r="H9400" s="88" t="str">
        <f t="shared" si="586"/>
        <v/>
      </c>
    </row>
    <row r="9401" spans="2:8" ht="11.25" customHeight="1" x14ac:dyDescent="0.2">
      <c r="B9401" s="147"/>
      <c r="C9401" s="68"/>
      <c r="D9401" s="293" t="str">
        <f t="shared" si="584"/>
        <v/>
      </c>
      <c r="E9401" s="91" t="str">
        <f t="shared" si="587"/>
        <v/>
      </c>
      <c r="F9401" s="295"/>
      <c r="G9401" s="88" t="str">
        <f t="shared" si="585"/>
        <v/>
      </c>
      <c r="H9401" s="88" t="str">
        <f t="shared" si="586"/>
        <v/>
      </c>
    </row>
    <row r="9402" spans="2:8" ht="11.25" customHeight="1" x14ac:dyDescent="0.2">
      <c r="B9402" s="147"/>
      <c r="C9402" s="68"/>
      <c r="D9402" s="293" t="str">
        <f t="shared" si="584"/>
        <v/>
      </c>
      <c r="E9402" s="91" t="str">
        <f t="shared" si="587"/>
        <v/>
      </c>
      <c r="F9402" s="295"/>
      <c r="G9402" s="88" t="str">
        <f t="shared" si="585"/>
        <v/>
      </c>
      <c r="H9402" s="88" t="str">
        <f t="shared" si="586"/>
        <v/>
      </c>
    </row>
    <row r="9403" spans="2:8" ht="11.25" customHeight="1" x14ac:dyDescent="0.2">
      <c r="B9403" s="147"/>
      <c r="C9403" s="68"/>
      <c r="D9403" s="293" t="str">
        <f t="shared" si="584"/>
        <v/>
      </c>
      <c r="E9403" s="91" t="str">
        <f t="shared" si="587"/>
        <v/>
      </c>
      <c r="F9403" s="295"/>
      <c r="G9403" s="88" t="str">
        <f t="shared" si="585"/>
        <v/>
      </c>
      <c r="H9403" s="88" t="str">
        <f t="shared" si="586"/>
        <v/>
      </c>
    </row>
    <row r="9404" spans="2:8" ht="11.25" customHeight="1" x14ac:dyDescent="0.2">
      <c r="B9404" s="147"/>
      <c r="C9404" s="68"/>
      <c r="D9404" s="293" t="str">
        <f t="shared" si="584"/>
        <v/>
      </c>
      <c r="E9404" s="91" t="str">
        <f t="shared" si="587"/>
        <v/>
      </c>
      <c r="F9404" s="295"/>
      <c r="G9404" s="88" t="str">
        <f t="shared" si="585"/>
        <v/>
      </c>
      <c r="H9404" s="88" t="str">
        <f t="shared" si="586"/>
        <v/>
      </c>
    </row>
    <row r="9405" spans="2:8" ht="11.25" customHeight="1" x14ac:dyDescent="0.2">
      <c r="B9405" s="147"/>
      <c r="C9405" s="68"/>
      <c r="D9405" s="293" t="str">
        <f t="shared" si="584"/>
        <v/>
      </c>
      <c r="E9405" s="91" t="str">
        <f t="shared" si="587"/>
        <v/>
      </c>
      <c r="F9405" s="295"/>
      <c r="G9405" s="88" t="str">
        <f t="shared" si="585"/>
        <v/>
      </c>
      <c r="H9405" s="88" t="str">
        <f t="shared" si="586"/>
        <v/>
      </c>
    </row>
    <row r="9406" spans="2:8" ht="11.25" customHeight="1" x14ac:dyDescent="0.2">
      <c r="B9406" s="147"/>
      <c r="C9406" s="68"/>
      <c r="D9406" s="293" t="str">
        <f t="shared" si="584"/>
        <v/>
      </c>
      <c r="E9406" s="91" t="str">
        <f t="shared" si="587"/>
        <v/>
      </c>
      <c r="F9406" s="295"/>
      <c r="G9406" s="88" t="str">
        <f t="shared" si="585"/>
        <v/>
      </c>
      <c r="H9406" s="88" t="str">
        <f t="shared" si="586"/>
        <v/>
      </c>
    </row>
    <row r="9407" spans="2:8" ht="11.25" customHeight="1" x14ac:dyDescent="0.2">
      <c r="B9407" s="147"/>
      <c r="C9407" s="68"/>
      <c r="D9407" s="293" t="str">
        <f t="shared" si="584"/>
        <v/>
      </c>
      <c r="E9407" s="91" t="str">
        <f t="shared" si="587"/>
        <v/>
      </c>
      <c r="F9407" s="295"/>
      <c r="G9407" s="88" t="str">
        <f t="shared" si="585"/>
        <v/>
      </c>
      <c r="H9407" s="88" t="str">
        <f t="shared" si="586"/>
        <v/>
      </c>
    </row>
    <row r="9408" spans="2:8" ht="11.25" customHeight="1" x14ac:dyDescent="0.2">
      <c r="B9408" s="147"/>
      <c r="C9408" s="68"/>
      <c r="D9408" s="293" t="str">
        <f t="shared" si="584"/>
        <v/>
      </c>
      <c r="E9408" s="91" t="str">
        <f t="shared" si="587"/>
        <v/>
      </c>
      <c r="F9408" s="295"/>
      <c r="G9408" s="88" t="str">
        <f t="shared" si="585"/>
        <v/>
      </c>
      <c r="H9408" s="88" t="str">
        <f t="shared" si="586"/>
        <v/>
      </c>
    </row>
    <row r="9409" spans="2:8" ht="11.25" customHeight="1" x14ac:dyDescent="0.2">
      <c r="B9409" s="147"/>
      <c r="C9409" s="68"/>
      <c r="D9409" s="293" t="str">
        <f t="shared" si="584"/>
        <v/>
      </c>
      <c r="E9409" s="91" t="str">
        <f t="shared" si="587"/>
        <v/>
      </c>
      <c r="F9409" s="295"/>
      <c r="G9409" s="88" t="str">
        <f t="shared" si="585"/>
        <v/>
      </c>
      <c r="H9409" s="88" t="str">
        <f t="shared" si="586"/>
        <v/>
      </c>
    </row>
    <row r="9410" spans="2:8" ht="11.25" customHeight="1" x14ac:dyDescent="0.2">
      <c r="B9410" s="147"/>
      <c r="C9410" s="68"/>
      <c r="D9410" s="293" t="str">
        <f t="shared" si="584"/>
        <v/>
      </c>
      <c r="E9410" s="91" t="str">
        <f t="shared" si="587"/>
        <v/>
      </c>
      <c r="F9410" s="295"/>
      <c r="G9410" s="88" t="str">
        <f t="shared" si="585"/>
        <v/>
      </c>
      <c r="H9410" s="88" t="str">
        <f t="shared" si="586"/>
        <v/>
      </c>
    </row>
    <row r="9411" spans="2:8" ht="11.25" customHeight="1" x14ac:dyDescent="0.2">
      <c r="B9411" s="147"/>
      <c r="C9411" s="68"/>
      <c r="D9411" s="293" t="str">
        <f t="shared" si="584"/>
        <v/>
      </c>
      <c r="E9411" s="91" t="str">
        <f t="shared" si="587"/>
        <v/>
      </c>
      <c r="F9411" s="295"/>
      <c r="G9411" s="88" t="str">
        <f t="shared" si="585"/>
        <v/>
      </c>
      <c r="H9411" s="88" t="str">
        <f t="shared" si="586"/>
        <v/>
      </c>
    </row>
    <row r="9412" spans="2:8" ht="11.25" customHeight="1" x14ac:dyDescent="0.2">
      <c r="B9412" s="147"/>
      <c r="C9412" s="68"/>
      <c r="D9412" s="293" t="str">
        <f t="shared" si="584"/>
        <v/>
      </c>
      <c r="E9412" s="91" t="str">
        <f t="shared" si="587"/>
        <v/>
      </c>
      <c r="F9412" s="295"/>
      <c r="G9412" s="88" t="str">
        <f t="shared" si="585"/>
        <v/>
      </c>
      <c r="H9412" s="88" t="str">
        <f t="shared" si="586"/>
        <v/>
      </c>
    </row>
    <row r="9413" spans="2:8" ht="11.25" customHeight="1" x14ac:dyDescent="0.2">
      <c r="B9413" s="147"/>
      <c r="C9413" s="68"/>
      <c r="D9413" s="293" t="str">
        <f t="shared" si="584"/>
        <v/>
      </c>
      <c r="E9413" s="91" t="str">
        <f t="shared" si="587"/>
        <v/>
      </c>
      <c r="F9413" s="295"/>
      <c r="G9413" s="88" t="str">
        <f t="shared" si="585"/>
        <v/>
      </c>
      <c r="H9413" s="88" t="str">
        <f t="shared" si="586"/>
        <v/>
      </c>
    </row>
    <row r="9414" spans="2:8" ht="11.25" customHeight="1" x14ac:dyDescent="0.2">
      <c r="B9414" s="147"/>
      <c r="C9414" s="68"/>
      <c r="D9414" s="293" t="str">
        <f t="shared" si="584"/>
        <v/>
      </c>
      <c r="E9414" s="91" t="str">
        <f t="shared" si="587"/>
        <v/>
      </c>
      <c r="F9414" s="295"/>
      <c r="G9414" s="88" t="str">
        <f t="shared" si="585"/>
        <v/>
      </c>
      <c r="H9414" s="88" t="str">
        <f t="shared" si="586"/>
        <v/>
      </c>
    </row>
    <row r="9415" spans="2:8" ht="11.25" customHeight="1" x14ac:dyDescent="0.2">
      <c r="B9415" s="147"/>
      <c r="C9415" s="68"/>
      <c r="D9415" s="293" t="str">
        <f t="shared" si="584"/>
        <v/>
      </c>
      <c r="E9415" s="91" t="str">
        <f t="shared" si="587"/>
        <v/>
      </c>
      <c r="F9415" s="295"/>
      <c r="G9415" s="88" t="str">
        <f t="shared" si="585"/>
        <v/>
      </c>
      <c r="H9415" s="88" t="str">
        <f t="shared" si="586"/>
        <v/>
      </c>
    </row>
    <row r="9416" spans="2:8" ht="11.25" customHeight="1" x14ac:dyDescent="0.2">
      <c r="B9416" s="147"/>
      <c r="C9416" s="68"/>
      <c r="D9416" s="293" t="str">
        <f t="shared" si="584"/>
        <v/>
      </c>
      <c r="E9416" s="91" t="str">
        <f t="shared" si="587"/>
        <v/>
      </c>
      <c r="F9416" s="295"/>
      <c r="G9416" s="88" t="str">
        <f t="shared" si="585"/>
        <v/>
      </c>
      <c r="H9416" s="88" t="str">
        <f t="shared" si="586"/>
        <v/>
      </c>
    </row>
    <row r="9417" spans="2:8" ht="11.25" customHeight="1" x14ac:dyDescent="0.2">
      <c r="B9417" s="147"/>
      <c r="C9417" s="68"/>
      <c r="D9417" s="293" t="str">
        <f t="shared" si="584"/>
        <v/>
      </c>
      <c r="E9417" s="91" t="str">
        <f t="shared" si="587"/>
        <v/>
      </c>
      <c r="F9417" s="295"/>
      <c r="G9417" s="88" t="str">
        <f t="shared" si="585"/>
        <v/>
      </c>
      <c r="H9417" s="88" t="str">
        <f t="shared" si="586"/>
        <v/>
      </c>
    </row>
    <row r="9418" spans="2:8" ht="11.25" customHeight="1" x14ac:dyDescent="0.2">
      <c r="B9418" s="147"/>
      <c r="C9418" s="68"/>
      <c r="D9418" s="293" t="str">
        <f t="shared" si="584"/>
        <v/>
      </c>
      <c r="E9418" s="91" t="str">
        <f t="shared" si="587"/>
        <v/>
      </c>
      <c r="F9418" s="295"/>
      <c r="G9418" s="88" t="str">
        <f t="shared" si="585"/>
        <v/>
      </c>
      <c r="H9418" s="88" t="str">
        <f t="shared" si="586"/>
        <v/>
      </c>
    </row>
    <row r="9419" spans="2:8" ht="11.25" customHeight="1" x14ac:dyDescent="0.2">
      <c r="B9419" s="147"/>
      <c r="C9419" s="68"/>
      <c r="D9419" s="293" t="str">
        <f t="shared" si="584"/>
        <v/>
      </c>
      <c r="E9419" s="91" t="str">
        <f t="shared" si="587"/>
        <v/>
      </c>
      <c r="F9419" s="295"/>
      <c r="G9419" s="88" t="str">
        <f t="shared" si="585"/>
        <v/>
      </c>
      <c r="H9419" s="88" t="str">
        <f t="shared" si="586"/>
        <v/>
      </c>
    </row>
    <row r="9420" spans="2:8" ht="11.25" customHeight="1" x14ac:dyDescent="0.2">
      <c r="B9420" s="147"/>
      <c r="C9420" s="68"/>
      <c r="D9420" s="293" t="str">
        <f t="shared" si="584"/>
        <v/>
      </c>
      <c r="E9420" s="91" t="str">
        <f t="shared" si="587"/>
        <v/>
      </c>
      <c r="F9420" s="295"/>
      <c r="G9420" s="88" t="str">
        <f t="shared" si="585"/>
        <v/>
      </c>
      <c r="H9420" s="88" t="str">
        <f t="shared" si="586"/>
        <v/>
      </c>
    </row>
    <row r="9421" spans="2:8" ht="11.25" customHeight="1" x14ac:dyDescent="0.2">
      <c r="B9421" s="147"/>
      <c r="C9421" s="68"/>
      <c r="D9421" s="293" t="str">
        <f t="shared" si="584"/>
        <v/>
      </c>
      <c r="E9421" s="91" t="str">
        <f t="shared" si="587"/>
        <v/>
      </c>
      <c r="F9421" s="295"/>
      <c r="G9421" s="88" t="str">
        <f t="shared" si="585"/>
        <v/>
      </c>
      <c r="H9421" s="88" t="str">
        <f t="shared" si="586"/>
        <v/>
      </c>
    </row>
    <row r="9422" spans="2:8" ht="11.25" customHeight="1" x14ac:dyDescent="0.2">
      <c r="B9422" s="147"/>
      <c r="C9422" s="68"/>
      <c r="D9422" s="293" t="str">
        <f t="shared" si="584"/>
        <v/>
      </c>
      <c r="E9422" s="91" t="str">
        <f t="shared" si="587"/>
        <v/>
      </c>
      <c r="F9422" s="295"/>
      <c r="G9422" s="88" t="str">
        <f t="shared" si="585"/>
        <v/>
      </c>
      <c r="H9422" s="88" t="str">
        <f t="shared" si="586"/>
        <v/>
      </c>
    </row>
    <row r="9423" spans="2:8" ht="11.25" customHeight="1" x14ac:dyDescent="0.2">
      <c r="B9423" s="147"/>
      <c r="C9423" s="68"/>
      <c r="D9423" s="293" t="str">
        <f t="shared" si="584"/>
        <v/>
      </c>
      <c r="E9423" s="91" t="str">
        <f t="shared" si="587"/>
        <v/>
      </c>
      <c r="F9423" s="295"/>
      <c r="G9423" s="88" t="str">
        <f t="shared" si="585"/>
        <v/>
      </c>
      <c r="H9423" s="88" t="str">
        <f t="shared" si="586"/>
        <v/>
      </c>
    </row>
    <row r="9424" spans="2:8" ht="11.25" customHeight="1" x14ac:dyDescent="0.2">
      <c r="B9424" s="147"/>
      <c r="C9424" s="68"/>
      <c r="D9424" s="293" t="str">
        <f t="shared" si="584"/>
        <v/>
      </c>
      <c r="E9424" s="91" t="str">
        <f t="shared" si="587"/>
        <v/>
      </c>
      <c r="F9424" s="295"/>
      <c r="G9424" s="88" t="str">
        <f t="shared" si="585"/>
        <v/>
      </c>
      <c r="H9424" s="88" t="str">
        <f t="shared" si="586"/>
        <v/>
      </c>
    </row>
    <row r="9425" spans="2:8" ht="11.25" customHeight="1" x14ac:dyDescent="0.2">
      <c r="B9425" s="147"/>
      <c r="C9425" s="68"/>
      <c r="D9425" s="293" t="str">
        <f t="shared" si="584"/>
        <v/>
      </c>
      <c r="E9425" s="91" t="str">
        <f t="shared" si="587"/>
        <v/>
      </c>
      <c r="F9425" s="295"/>
      <c r="G9425" s="88" t="str">
        <f t="shared" si="585"/>
        <v/>
      </c>
      <c r="H9425" s="88" t="str">
        <f t="shared" si="586"/>
        <v/>
      </c>
    </row>
    <row r="9426" spans="2:8" ht="11.25" customHeight="1" x14ac:dyDescent="0.2">
      <c r="B9426" s="147"/>
      <c r="C9426" s="68"/>
      <c r="D9426" s="293" t="str">
        <f t="shared" si="584"/>
        <v/>
      </c>
      <c r="E9426" s="91" t="str">
        <f t="shared" si="587"/>
        <v/>
      </c>
      <c r="F9426" s="295"/>
      <c r="G9426" s="88" t="str">
        <f t="shared" si="585"/>
        <v/>
      </c>
      <c r="H9426" s="88" t="str">
        <f t="shared" si="586"/>
        <v/>
      </c>
    </row>
    <row r="9427" spans="2:8" ht="11.25" customHeight="1" x14ac:dyDescent="0.2">
      <c r="B9427" s="147"/>
      <c r="C9427" s="68"/>
      <c r="D9427" s="293" t="str">
        <f t="shared" si="584"/>
        <v/>
      </c>
      <c r="E9427" s="91" t="str">
        <f t="shared" si="587"/>
        <v/>
      </c>
      <c r="F9427" s="295"/>
      <c r="G9427" s="88" t="str">
        <f t="shared" si="585"/>
        <v/>
      </c>
      <c r="H9427" s="88" t="str">
        <f t="shared" si="586"/>
        <v/>
      </c>
    </row>
    <row r="9428" spans="2:8" ht="11.25" customHeight="1" x14ac:dyDescent="0.2">
      <c r="B9428" s="147"/>
      <c r="C9428" s="68"/>
      <c r="D9428" s="293" t="str">
        <f t="shared" si="584"/>
        <v/>
      </c>
      <c r="E9428" s="91" t="str">
        <f t="shared" si="587"/>
        <v/>
      </c>
      <c r="F9428" s="295"/>
      <c r="G9428" s="88" t="str">
        <f t="shared" si="585"/>
        <v/>
      </c>
      <c r="H9428" s="88" t="str">
        <f t="shared" si="586"/>
        <v/>
      </c>
    </row>
    <row r="9429" spans="2:8" ht="11.25" customHeight="1" x14ac:dyDescent="0.2">
      <c r="B9429" s="147"/>
      <c r="C9429" s="68"/>
      <c r="D9429" s="293" t="str">
        <f t="shared" si="584"/>
        <v/>
      </c>
      <c r="E9429" s="91" t="str">
        <f t="shared" si="587"/>
        <v/>
      </c>
      <c r="F9429" s="295"/>
      <c r="G9429" s="88" t="str">
        <f t="shared" si="585"/>
        <v/>
      </c>
      <c r="H9429" s="88" t="str">
        <f t="shared" si="586"/>
        <v/>
      </c>
    </row>
    <row r="9430" spans="2:8" ht="11.25" customHeight="1" x14ac:dyDescent="0.2">
      <c r="B9430" s="147"/>
      <c r="C9430" s="68"/>
      <c r="D9430" s="293" t="str">
        <f t="shared" si="584"/>
        <v/>
      </c>
      <c r="E9430" s="91" t="str">
        <f t="shared" si="587"/>
        <v/>
      </c>
      <c r="F9430" s="295"/>
      <c r="G9430" s="88" t="str">
        <f t="shared" si="585"/>
        <v/>
      </c>
      <c r="H9430" s="88" t="str">
        <f t="shared" si="586"/>
        <v/>
      </c>
    </row>
    <row r="9431" spans="2:8" ht="11.25" customHeight="1" x14ac:dyDescent="0.2">
      <c r="B9431" s="147"/>
      <c r="C9431" s="68"/>
      <c r="D9431" s="293" t="str">
        <f t="shared" si="584"/>
        <v/>
      </c>
      <c r="E9431" s="91" t="str">
        <f t="shared" si="587"/>
        <v/>
      </c>
      <c r="F9431" s="295"/>
      <c r="G9431" s="88" t="str">
        <f t="shared" si="585"/>
        <v/>
      </c>
      <c r="H9431" s="88" t="str">
        <f t="shared" si="586"/>
        <v/>
      </c>
    </row>
    <row r="9432" spans="2:8" ht="11.25" customHeight="1" x14ac:dyDescent="0.2">
      <c r="B9432" s="147"/>
      <c r="C9432" s="68"/>
      <c r="D9432" s="293" t="str">
        <f t="shared" ref="D9432:D9495" si="588">IF($B9432="","","SP_LASTSALEPRICE")</f>
        <v/>
      </c>
      <c r="E9432" s="91" t="str">
        <f t="shared" si="587"/>
        <v/>
      </c>
      <c r="F9432" s="295"/>
      <c r="G9432" s="88" t="str">
        <f t="shared" ref="G9432:G9495" si="589">IF(OR($C9432="",$C9433=""),"",IFERROR((C9432/C9433-1)*100,0))</f>
        <v/>
      </c>
      <c r="H9432" s="88" t="str">
        <f t="shared" ref="H9432:H9495" si="590">IF(OR($F9432="",$F9433=""),"",IFERROR((F9432/F9433-1)*100,0))</f>
        <v/>
      </c>
    </row>
    <row r="9433" spans="2:8" ht="11.25" customHeight="1" x14ac:dyDescent="0.2">
      <c r="B9433" s="147"/>
      <c r="C9433" s="68"/>
      <c r="D9433" s="293" t="str">
        <f t="shared" si="588"/>
        <v/>
      </c>
      <c r="E9433" s="91" t="str">
        <f t="shared" ref="E9433:E9496" si="591">IF($B9433="","",IF(WEEKDAY($B9433,11)=6,$B9433-1,IF(WEEKDAY($B9433,11)=7,$B9433-2,$B9433)))</f>
        <v/>
      </c>
      <c r="F9433" s="295"/>
      <c r="G9433" s="88" t="str">
        <f t="shared" si="589"/>
        <v/>
      </c>
      <c r="H9433" s="88" t="str">
        <f t="shared" si="590"/>
        <v/>
      </c>
    </row>
    <row r="9434" spans="2:8" ht="11.25" customHeight="1" x14ac:dyDescent="0.2">
      <c r="B9434" s="147"/>
      <c r="C9434" s="68"/>
      <c r="D9434" s="293" t="str">
        <f t="shared" si="588"/>
        <v/>
      </c>
      <c r="E9434" s="91" t="str">
        <f t="shared" si="591"/>
        <v/>
      </c>
      <c r="F9434" s="295"/>
      <c r="G9434" s="88" t="str">
        <f t="shared" si="589"/>
        <v/>
      </c>
      <c r="H9434" s="88" t="str">
        <f t="shared" si="590"/>
        <v/>
      </c>
    </row>
    <row r="9435" spans="2:8" ht="11.25" customHeight="1" x14ac:dyDescent="0.2">
      <c r="B9435" s="147"/>
      <c r="C9435" s="68"/>
      <c r="D9435" s="293" t="str">
        <f t="shared" si="588"/>
        <v/>
      </c>
      <c r="E9435" s="91" t="str">
        <f t="shared" si="591"/>
        <v/>
      </c>
      <c r="F9435" s="295"/>
      <c r="G9435" s="88" t="str">
        <f t="shared" si="589"/>
        <v/>
      </c>
      <c r="H9435" s="88" t="str">
        <f t="shared" si="590"/>
        <v/>
      </c>
    </row>
    <row r="9436" spans="2:8" ht="11.25" customHeight="1" x14ac:dyDescent="0.2">
      <c r="B9436" s="147"/>
      <c r="C9436" s="68"/>
      <c r="D9436" s="293" t="str">
        <f t="shared" si="588"/>
        <v/>
      </c>
      <c r="E9436" s="91" t="str">
        <f t="shared" si="591"/>
        <v/>
      </c>
      <c r="F9436" s="295"/>
      <c r="G9436" s="88" t="str">
        <f t="shared" si="589"/>
        <v/>
      </c>
      <c r="H9436" s="88" t="str">
        <f t="shared" si="590"/>
        <v/>
      </c>
    </row>
    <row r="9437" spans="2:8" ht="11.25" customHeight="1" x14ac:dyDescent="0.2">
      <c r="B9437" s="147"/>
      <c r="C9437" s="68"/>
      <c r="D9437" s="293" t="str">
        <f t="shared" si="588"/>
        <v/>
      </c>
      <c r="E9437" s="91" t="str">
        <f t="shared" si="591"/>
        <v/>
      </c>
      <c r="F9437" s="295"/>
      <c r="G9437" s="88" t="str">
        <f t="shared" si="589"/>
        <v/>
      </c>
      <c r="H9437" s="88" t="str">
        <f t="shared" si="590"/>
        <v/>
      </c>
    </row>
    <row r="9438" spans="2:8" ht="11.25" customHeight="1" x14ac:dyDescent="0.2">
      <c r="B9438" s="147"/>
      <c r="C9438" s="68"/>
      <c r="D9438" s="293" t="str">
        <f t="shared" si="588"/>
        <v/>
      </c>
      <c r="E9438" s="91" t="str">
        <f t="shared" si="591"/>
        <v/>
      </c>
      <c r="F9438" s="295"/>
      <c r="G9438" s="88" t="str">
        <f t="shared" si="589"/>
        <v/>
      </c>
      <c r="H9438" s="88" t="str">
        <f t="shared" si="590"/>
        <v/>
      </c>
    </row>
    <row r="9439" spans="2:8" ht="11.25" customHeight="1" x14ac:dyDescent="0.2">
      <c r="B9439" s="147"/>
      <c r="C9439" s="68"/>
      <c r="D9439" s="293" t="str">
        <f t="shared" si="588"/>
        <v/>
      </c>
      <c r="E9439" s="91" t="str">
        <f t="shared" si="591"/>
        <v/>
      </c>
      <c r="F9439" s="295"/>
      <c r="G9439" s="88" t="str">
        <f t="shared" si="589"/>
        <v/>
      </c>
      <c r="H9439" s="88" t="str">
        <f t="shared" si="590"/>
        <v/>
      </c>
    </row>
    <row r="9440" spans="2:8" ht="11.25" customHeight="1" x14ac:dyDescent="0.2">
      <c r="B9440" s="147"/>
      <c r="C9440" s="68"/>
      <c r="D9440" s="293" t="str">
        <f t="shared" si="588"/>
        <v/>
      </c>
      <c r="E9440" s="91" t="str">
        <f t="shared" si="591"/>
        <v/>
      </c>
      <c r="F9440" s="295"/>
      <c r="G9440" s="88" t="str">
        <f t="shared" si="589"/>
        <v/>
      </c>
      <c r="H9440" s="88" t="str">
        <f t="shared" si="590"/>
        <v/>
      </c>
    </row>
    <row r="9441" spans="2:8" ht="11.25" customHeight="1" x14ac:dyDescent="0.2">
      <c r="B9441" s="147"/>
      <c r="C9441" s="68"/>
      <c r="D9441" s="293" t="str">
        <f t="shared" si="588"/>
        <v/>
      </c>
      <c r="E9441" s="91" t="str">
        <f t="shared" si="591"/>
        <v/>
      </c>
      <c r="F9441" s="295"/>
      <c r="G9441" s="88" t="str">
        <f t="shared" si="589"/>
        <v/>
      </c>
      <c r="H9441" s="88" t="str">
        <f t="shared" si="590"/>
        <v/>
      </c>
    </row>
    <row r="9442" spans="2:8" ht="11.25" customHeight="1" x14ac:dyDescent="0.2">
      <c r="B9442" s="147"/>
      <c r="C9442" s="68"/>
      <c r="D9442" s="293" t="str">
        <f t="shared" si="588"/>
        <v/>
      </c>
      <c r="E9442" s="91" t="str">
        <f t="shared" si="591"/>
        <v/>
      </c>
      <c r="F9442" s="295"/>
      <c r="G9442" s="88" t="str">
        <f t="shared" si="589"/>
        <v/>
      </c>
      <c r="H9442" s="88" t="str">
        <f t="shared" si="590"/>
        <v/>
      </c>
    </row>
    <row r="9443" spans="2:8" ht="11.25" customHeight="1" x14ac:dyDescent="0.2">
      <c r="B9443" s="147"/>
      <c r="C9443" s="68"/>
      <c r="D9443" s="293" t="str">
        <f t="shared" si="588"/>
        <v/>
      </c>
      <c r="E9443" s="91" t="str">
        <f t="shared" si="591"/>
        <v/>
      </c>
      <c r="F9443" s="295"/>
      <c r="G9443" s="88" t="str">
        <f t="shared" si="589"/>
        <v/>
      </c>
      <c r="H9443" s="88" t="str">
        <f t="shared" si="590"/>
        <v/>
      </c>
    </row>
    <row r="9444" spans="2:8" ht="11.25" customHeight="1" x14ac:dyDescent="0.2">
      <c r="B9444" s="147"/>
      <c r="C9444" s="68"/>
      <c r="D9444" s="293" t="str">
        <f t="shared" si="588"/>
        <v/>
      </c>
      <c r="E9444" s="91" t="str">
        <f t="shared" si="591"/>
        <v/>
      </c>
      <c r="F9444" s="295"/>
      <c r="G9444" s="88" t="str">
        <f t="shared" si="589"/>
        <v/>
      </c>
      <c r="H9444" s="88" t="str">
        <f t="shared" si="590"/>
        <v/>
      </c>
    </row>
    <row r="9445" spans="2:8" ht="11.25" customHeight="1" x14ac:dyDescent="0.2">
      <c r="B9445" s="147"/>
      <c r="C9445" s="68"/>
      <c r="D9445" s="293" t="str">
        <f t="shared" si="588"/>
        <v/>
      </c>
      <c r="E9445" s="91" t="str">
        <f t="shared" si="591"/>
        <v/>
      </c>
      <c r="F9445" s="295"/>
      <c r="G9445" s="88" t="str">
        <f t="shared" si="589"/>
        <v/>
      </c>
      <c r="H9445" s="88" t="str">
        <f t="shared" si="590"/>
        <v/>
      </c>
    </row>
    <row r="9446" spans="2:8" ht="11.25" customHeight="1" x14ac:dyDescent="0.2">
      <c r="B9446" s="147"/>
      <c r="C9446" s="68"/>
      <c r="D9446" s="293" t="str">
        <f t="shared" si="588"/>
        <v/>
      </c>
      <c r="E9446" s="91" t="str">
        <f t="shared" si="591"/>
        <v/>
      </c>
      <c r="F9446" s="295"/>
      <c r="G9446" s="88" t="str">
        <f t="shared" si="589"/>
        <v/>
      </c>
      <c r="H9446" s="88" t="str">
        <f t="shared" si="590"/>
        <v/>
      </c>
    </row>
    <row r="9447" spans="2:8" ht="11.25" customHeight="1" x14ac:dyDescent="0.2">
      <c r="B9447" s="147"/>
      <c r="C9447" s="68"/>
      <c r="D9447" s="293" t="str">
        <f t="shared" si="588"/>
        <v/>
      </c>
      <c r="E9447" s="91" t="str">
        <f t="shared" si="591"/>
        <v/>
      </c>
      <c r="F9447" s="295"/>
      <c r="G9447" s="88" t="str">
        <f t="shared" si="589"/>
        <v/>
      </c>
      <c r="H9447" s="88" t="str">
        <f t="shared" si="590"/>
        <v/>
      </c>
    </row>
    <row r="9448" spans="2:8" ht="11.25" customHeight="1" x14ac:dyDescent="0.2">
      <c r="B9448" s="147"/>
      <c r="C9448" s="68"/>
      <c r="D9448" s="293" t="str">
        <f t="shared" si="588"/>
        <v/>
      </c>
      <c r="E9448" s="91" t="str">
        <f t="shared" si="591"/>
        <v/>
      </c>
      <c r="F9448" s="295"/>
      <c r="G9448" s="88" t="str">
        <f t="shared" si="589"/>
        <v/>
      </c>
      <c r="H9448" s="88" t="str">
        <f t="shared" si="590"/>
        <v/>
      </c>
    </row>
    <row r="9449" spans="2:8" ht="11.25" customHeight="1" x14ac:dyDescent="0.2">
      <c r="B9449" s="147"/>
      <c r="C9449" s="68"/>
      <c r="D9449" s="293" t="str">
        <f t="shared" si="588"/>
        <v/>
      </c>
      <c r="E9449" s="91" t="str">
        <f t="shared" si="591"/>
        <v/>
      </c>
      <c r="F9449" s="295"/>
      <c r="G9449" s="88" t="str">
        <f t="shared" si="589"/>
        <v/>
      </c>
      <c r="H9449" s="88" t="str">
        <f t="shared" si="590"/>
        <v/>
      </c>
    </row>
    <row r="9450" spans="2:8" ht="11.25" customHeight="1" x14ac:dyDescent="0.2">
      <c r="B9450" s="147"/>
      <c r="C9450" s="68"/>
      <c r="D9450" s="293" t="str">
        <f t="shared" si="588"/>
        <v/>
      </c>
      <c r="E9450" s="91" t="str">
        <f t="shared" si="591"/>
        <v/>
      </c>
      <c r="F9450" s="295"/>
      <c r="G9450" s="88" t="str">
        <f t="shared" si="589"/>
        <v/>
      </c>
      <c r="H9450" s="88" t="str">
        <f t="shared" si="590"/>
        <v/>
      </c>
    </row>
    <row r="9451" spans="2:8" ht="11.25" customHeight="1" x14ac:dyDescent="0.2">
      <c r="B9451" s="147"/>
      <c r="C9451" s="68"/>
      <c r="D9451" s="293" t="str">
        <f t="shared" si="588"/>
        <v/>
      </c>
      <c r="E9451" s="91" t="str">
        <f t="shared" si="591"/>
        <v/>
      </c>
      <c r="F9451" s="295"/>
      <c r="G9451" s="88" t="str">
        <f t="shared" si="589"/>
        <v/>
      </c>
      <c r="H9451" s="88" t="str">
        <f t="shared" si="590"/>
        <v/>
      </c>
    </row>
    <row r="9452" spans="2:8" ht="11.25" customHeight="1" x14ac:dyDescent="0.2">
      <c r="B9452" s="147"/>
      <c r="C9452" s="68"/>
      <c r="D9452" s="293" t="str">
        <f t="shared" si="588"/>
        <v/>
      </c>
      <c r="E9452" s="91" t="str">
        <f t="shared" si="591"/>
        <v/>
      </c>
      <c r="F9452" s="295"/>
      <c r="G9452" s="88" t="str">
        <f t="shared" si="589"/>
        <v/>
      </c>
      <c r="H9452" s="88" t="str">
        <f t="shared" si="590"/>
        <v/>
      </c>
    </row>
    <row r="9453" spans="2:8" ht="11.25" customHeight="1" x14ac:dyDescent="0.2">
      <c r="B9453" s="147"/>
      <c r="C9453" s="68"/>
      <c r="D9453" s="293" t="str">
        <f t="shared" si="588"/>
        <v/>
      </c>
      <c r="E9453" s="91" t="str">
        <f t="shared" si="591"/>
        <v/>
      </c>
      <c r="F9453" s="295"/>
      <c r="G9453" s="88" t="str">
        <f t="shared" si="589"/>
        <v/>
      </c>
      <c r="H9453" s="88" t="str">
        <f t="shared" si="590"/>
        <v/>
      </c>
    </row>
    <row r="9454" spans="2:8" ht="11.25" customHeight="1" x14ac:dyDescent="0.2">
      <c r="B9454" s="147"/>
      <c r="C9454" s="68"/>
      <c r="D9454" s="293" t="str">
        <f t="shared" si="588"/>
        <v/>
      </c>
      <c r="E9454" s="91" t="str">
        <f t="shared" si="591"/>
        <v/>
      </c>
      <c r="F9454" s="295"/>
      <c r="G9454" s="88" t="str">
        <f t="shared" si="589"/>
        <v/>
      </c>
      <c r="H9454" s="88" t="str">
        <f t="shared" si="590"/>
        <v/>
      </c>
    </row>
    <row r="9455" spans="2:8" ht="11.25" customHeight="1" x14ac:dyDescent="0.2">
      <c r="B9455" s="147"/>
      <c r="C9455" s="68"/>
      <c r="D9455" s="293" t="str">
        <f t="shared" si="588"/>
        <v/>
      </c>
      <c r="E9455" s="91" t="str">
        <f t="shared" si="591"/>
        <v/>
      </c>
      <c r="F9455" s="295"/>
      <c r="G9455" s="88" t="str">
        <f t="shared" si="589"/>
        <v/>
      </c>
      <c r="H9455" s="88" t="str">
        <f t="shared" si="590"/>
        <v/>
      </c>
    </row>
    <row r="9456" spans="2:8" ht="11.25" customHeight="1" x14ac:dyDescent="0.2">
      <c r="B9456" s="147"/>
      <c r="C9456" s="68"/>
      <c r="D9456" s="293" t="str">
        <f t="shared" si="588"/>
        <v/>
      </c>
      <c r="E9456" s="91" t="str">
        <f t="shared" si="591"/>
        <v/>
      </c>
      <c r="F9456" s="295"/>
      <c r="G9456" s="88" t="str">
        <f t="shared" si="589"/>
        <v/>
      </c>
      <c r="H9456" s="88" t="str">
        <f t="shared" si="590"/>
        <v/>
      </c>
    </row>
    <row r="9457" spans="2:8" ht="11.25" customHeight="1" x14ac:dyDescent="0.2">
      <c r="B9457" s="147"/>
      <c r="C9457" s="68"/>
      <c r="D9457" s="293" t="str">
        <f t="shared" si="588"/>
        <v/>
      </c>
      <c r="E9457" s="91" t="str">
        <f t="shared" si="591"/>
        <v/>
      </c>
      <c r="F9457" s="295"/>
      <c r="G9457" s="88" t="str">
        <f t="shared" si="589"/>
        <v/>
      </c>
      <c r="H9457" s="88" t="str">
        <f t="shared" si="590"/>
        <v/>
      </c>
    </row>
    <row r="9458" spans="2:8" ht="11.25" customHeight="1" x14ac:dyDescent="0.2">
      <c r="B9458" s="147"/>
      <c r="C9458" s="68"/>
      <c r="D9458" s="293" t="str">
        <f t="shared" si="588"/>
        <v/>
      </c>
      <c r="E9458" s="91" t="str">
        <f t="shared" si="591"/>
        <v/>
      </c>
      <c r="F9458" s="295"/>
      <c r="G9458" s="88" t="str">
        <f t="shared" si="589"/>
        <v/>
      </c>
      <c r="H9458" s="88" t="str">
        <f t="shared" si="590"/>
        <v/>
      </c>
    </row>
    <row r="9459" spans="2:8" ht="11.25" customHeight="1" x14ac:dyDescent="0.2">
      <c r="B9459" s="147"/>
      <c r="C9459" s="68"/>
      <c r="D9459" s="293" t="str">
        <f t="shared" si="588"/>
        <v/>
      </c>
      <c r="E9459" s="91" t="str">
        <f t="shared" si="591"/>
        <v/>
      </c>
      <c r="F9459" s="295"/>
      <c r="G9459" s="88" t="str">
        <f t="shared" si="589"/>
        <v/>
      </c>
      <c r="H9459" s="88" t="str">
        <f t="shared" si="590"/>
        <v/>
      </c>
    </row>
    <row r="9460" spans="2:8" ht="11.25" customHeight="1" x14ac:dyDescent="0.2">
      <c r="B9460" s="147"/>
      <c r="C9460" s="68"/>
      <c r="D9460" s="293" t="str">
        <f t="shared" si="588"/>
        <v/>
      </c>
      <c r="E9460" s="91" t="str">
        <f t="shared" si="591"/>
        <v/>
      </c>
      <c r="F9460" s="295"/>
      <c r="G9460" s="88" t="str">
        <f t="shared" si="589"/>
        <v/>
      </c>
      <c r="H9460" s="88" t="str">
        <f t="shared" si="590"/>
        <v/>
      </c>
    </row>
    <row r="9461" spans="2:8" ht="11.25" customHeight="1" x14ac:dyDescent="0.2">
      <c r="B9461" s="147"/>
      <c r="C9461" s="68"/>
      <c r="D9461" s="293" t="str">
        <f t="shared" si="588"/>
        <v/>
      </c>
      <c r="E9461" s="91" t="str">
        <f t="shared" si="591"/>
        <v/>
      </c>
      <c r="F9461" s="295"/>
      <c r="G9461" s="88" t="str">
        <f t="shared" si="589"/>
        <v/>
      </c>
      <c r="H9461" s="88" t="str">
        <f t="shared" si="590"/>
        <v/>
      </c>
    </row>
    <row r="9462" spans="2:8" ht="11.25" customHeight="1" x14ac:dyDescent="0.2">
      <c r="B9462" s="147"/>
      <c r="C9462" s="68"/>
      <c r="D9462" s="293" t="str">
        <f t="shared" si="588"/>
        <v/>
      </c>
      <c r="E9462" s="91" t="str">
        <f t="shared" si="591"/>
        <v/>
      </c>
      <c r="F9462" s="295"/>
      <c r="G9462" s="88" t="str">
        <f t="shared" si="589"/>
        <v/>
      </c>
      <c r="H9462" s="88" t="str">
        <f t="shared" si="590"/>
        <v/>
      </c>
    </row>
    <row r="9463" spans="2:8" ht="11.25" customHeight="1" x14ac:dyDescent="0.2">
      <c r="B9463" s="147"/>
      <c r="C9463" s="68"/>
      <c r="D9463" s="293" t="str">
        <f t="shared" si="588"/>
        <v/>
      </c>
      <c r="E9463" s="91" t="str">
        <f t="shared" si="591"/>
        <v/>
      </c>
      <c r="F9463" s="295"/>
      <c r="G9463" s="88" t="str">
        <f t="shared" si="589"/>
        <v/>
      </c>
      <c r="H9463" s="88" t="str">
        <f t="shared" si="590"/>
        <v/>
      </c>
    </row>
    <row r="9464" spans="2:8" ht="11.25" customHeight="1" x14ac:dyDescent="0.2">
      <c r="B9464" s="147"/>
      <c r="C9464" s="68"/>
      <c r="D9464" s="293" t="str">
        <f t="shared" si="588"/>
        <v/>
      </c>
      <c r="E9464" s="91" t="str">
        <f t="shared" si="591"/>
        <v/>
      </c>
      <c r="F9464" s="295"/>
      <c r="G9464" s="88" t="str">
        <f t="shared" si="589"/>
        <v/>
      </c>
      <c r="H9464" s="88" t="str">
        <f t="shared" si="590"/>
        <v/>
      </c>
    </row>
    <row r="9465" spans="2:8" ht="11.25" customHeight="1" x14ac:dyDescent="0.2">
      <c r="B9465" s="147"/>
      <c r="C9465" s="68"/>
      <c r="D9465" s="293" t="str">
        <f t="shared" si="588"/>
        <v/>
      </c>
      <c r="E9465" s="91" t="str">
        <f t="shared" si="591"/>
        <v/>
      </c>
      <c r="F9465" s="295"/>
      <c r="G9465" s="88" t="str">
        <f t="shared" si="589"/>
        <v/>
      </c>
      <c r="H9465" s="88" t="str">
        <f t="shared" si="590"/>
        <v/>
      </c>
    </row>
    <row r="9466" spans="2:8" ht="11.25" customHeight="1" x14ac:dyDescent="0.2">
      <c r="B9466" s="147"/>
      <c r="C9466" s="68"/>
      <c r="D9466" s="293" t="str">
        <f t="shared" si="588"/>
        <v/>
      </c>
      <c r="E9466" s="91" t="str">
        <f t="shared" si="591"/>
        <v/>
      </c>
      <c r="F9466" s="295"/>
      <c r="G9466" s="88" t="str">
        <f t="shared" si="589"/>
        <v/>
      </c>
      <c r="H9466" s="88" t="str">
        <f t="shared" si="590"/>
        <v/>
      </c>
    </row>
    <row r="9467" spans="2:8" ht="11.25" customHeight="1" x14ac:dyDescent="0.2">
      <c r="B9467" s="147"/>
      <c r="C9467" s="68"/>
      <c r="D9467" s="293" t="str">
        <f t="shared" si="588"/>
        <v/>
      </c>
      <c r="E9467" s="91" t="str">
        <f t="shared" si="591"/>
        <v/>
      </c>
      <c r="F9467" s="295"/>
      <c r="G9467" s="88" t="str">
        <f t="shared" si="589"/>
        <v/>
      </c>
      <c r="H9467" s="88" t="str">
        <f t="shared" si="590"/>
        <v/>
      </c>
    </row>
    <row r="9468" spans="2:8" ht="11.25" customHeight="1" x14ac:dyDescent="0.2">
      <c r="B9468" s="147"/>
      <c r="C9468" s="68"/>
      <c r="D9468" s="293" t="str">
        <f t="shared" si="588"/>
        <v/>
      </c>
      <c r="E9468" s="91" t="str">
        <f t="shared" si="591"/>
        <v/>
      </c>
      <c r="F9468" s="295"/>
      <c r="G9468" s="88" t="str">
        <f t="shared" si="589"/>
        <v/>
      </c>
      <c r="H9468" s="88" t="str">
        <f t="shared" si="590"/>
        <v/>
      </c>
    </row>
    <row r="9469" spans="2:8" ht="11.25" customHeight="1" x14ac:dyDescent="0.2">
      <c r="B9469" s="147"/>
      <c r="C9469" s="68"/>
      <c r="D9469" s="293" t="str">
        <f t="shared" si="588"/>
        <v/>
      </c>
      <c r="E9469" s="91" t="str">
        <f t="shared" si="591"/>
        <v/>
      </c>
      <c r="F9469" s="295"/>
      <c r="G9469" s="88" t="str">
        <f t="shared" si="589"/>
        <v/>
      </c>
      <c r="H9469" s="88" t="str">
        <f t="shared" si="590"/>
        <v/>
      </c>
    </row>
    <row r="9470" spans="2:8" ht="11.25" customHeight="1" x14ac:dyDescent="0.2">
      <c r="B9470" s="147"/>
      <c r="C9470" s="68"/>
      <c r="D9470" s="293" t="str">
        <f t="shared" si="588"/>
        <v/>
      </c>
      <c r="E9470" s="91" t="str">
        <f t="shared" si="591"/>
        <v/>
      </c>
      <c r="F9470" s="295"/>
      <c r="G9470" s="88" t="str">
        <f t="shared" si="589"/>
        <v/>
      </c>
      <c r="H9470" s="88" t="str">
        <f t="shared" si="590"/>
        <v/>
      </c>
    </row>
    <row r="9471" spans="2:8" ht="11.25" customHeight="1" x14ac:dyDescent="0.2">
      <c r="B9471" s="147"/>
      <c r="C9471" s="68"/>
      <c r="D9471" s="293" t="str">
        <f t="shared" si="588"/>
        <v/>
      </c>
      <c r="E9471" s="91" t="str">
        <f t="shared" si="591"/>
        <v/>
      </c>
      <c r="F9471" s="295"/>
      <c r="G9471" s="88" t="str">
        <f t="shared" si="589"/>
        <v/>
      </c>
      <c r="H9471" s="88" t="str">
        <f t="shared" si="590"/>
        <v/>
      </c>
    </row>
    <row r="9472" spans="2:8" ht="11.25" customHeight="1" x14ac:dyDescent="0.2">
      <c r="B9472" s="147"/>
      <c r="C9472" s="68"/>
      <c r="D9472" s="293" t="str">
        <f t="shared" si="588"/>
        <v/>
      </c>
      <c r="E9472" s="91" t="str">
        <f t="shared" si="591"/>
        <v/>
      </c>
      <c r="F9472" s="295"/>
      <c r="G9472" s="88" t="str">
        <f t="shared" si="589"/>
        <v/>
      </c>
      <c r="H9472" s="88" t="str">
        <f t="shared" si="590"/>
        <v/>
      </c>
    </row>
    <row r="9473" spans="2:8" ht="11.25" customHeight="1" x14ac:dyDescent="0.2">
      <c r="B9473" s="147"/>
      <c r="C9473" s="68"/>
      <c r="D9473" s="293" t="str">
        <f t="shared" si="588"/>
        <v/>
      </c>
      <c r="E9473" s="91" t="str">
        <f t="shared" si="591"/>
        <v/>
      </c>
      <c r="F9473" s="295"/>
      <c r="G9473" s="88" t="str">
        <f t="shared" si="589"/>
        <v/>
      </c>
      <c r="H9473" s="88" t="str">
        <f t="shared" si="590"/>
        <v/>
      </c>
    </row>
    <row r="9474" spans="2:8" ht="11.25" customHeight="1" x14ac:dyDescent="0.2">
      <c r="B9474" s="147"/>
      <c r="C9474" s="68"/>
      <c r="D9474" s="293" t="str">
        <f t="shared" si="588"/>
        <v/>
      </c>
      <c r="E9474" s="91" t="str">
        <f t="shared" si="591"/>
        <v/>
      </c>
      <c r="F9474" s="295"/>
      <c r="G9474" s="88" t="str">
        <f t="shared" si="589"/>
        <v/>
      </c>
      <c r="H9474" s="88" t="str">
        <f t="shared" si="590"/>
        <v/>
      </c>
    </row>
    <row r="9475" spans="2:8" ht="11.25" customHeight="1" x14ac:dyDescent="0.2">
      <c r="B9475" s="147"/>
      <c r="C9475" s="68"/>
      <c r="D9475" s="293" t="str">
        <f t="shared" si="588"/>
        <v/>
      </c>
      <c r="E9475" s="91" t="str">
        <f t="shared" si="591"/>
        <v/>
      </c>
      <c r="F9475" s="295"/>
      <c r="G9475" s="88" t="str">
        <f t="shared" si="589"/>
        <v/>
      </c>
      <c r="H9475" s="88" t="str">
        <f t="shared" si="590"/>
        <v/>
      </c>
    </row>
    <row r="9476" spans="2:8" ht="11.25" customHeight="1" x14ac:dyDescent="0.2">
      <c r="B9476" s="147"/>
      <c r="C9476" s="68"/>
      <c r="D9476" s="293" t="str">
        <f t="shared" si="588"/>
        <v/>
      </c>
      <c r="E9476" s="91" t="str">
        <f t="shared" si="591"/>
        <v/>
      </c>
      <c r="F9476" s="295"/>
      <c r="G9476" s="88" t="str">
        <f t="shared" si="589"/>
        <v/>
      </c>
      <c r="H9476" s="88" t="str">
        <f t="shared" si="590"/>
        <v/>
      </c>
    </row>
    <row r="9477" spans="2:8" ht="11.25" customHeight="1" x14ac:dyDescent="0.2">
      <c r="B9477" s="147"/>
      <c r="C9477" s="68"/>
      <c r="D9477" s="293" t="str">
        <f t="shared" si="588"/>
        <v/>
      </c>
      <c r="E9477" s="91" t="str">
        <f t="shared" si="591"/>
        <v/>
      </c>
      <c r="F9477" s="295"/>
      <c r="G9477" s="88" t="str">
        <f t="shared" si="589"/>
        <v/>
      </c>
      <c r="H9477" s="88" t="str">
        <f t="shared" si="590"/>
        <v/>
      </c>
    </row>
    <row r="9478" spans="2:8" ht="11.25" customHeight="1" x14ac:dyDescent="0.2">
      <c r="B9478" s="147"/>
      <c r="C9478" s="68"/>
      <c r="D9478" s="293" t="str">
        <f t="shared" si="588"/>
        <v/>
      </c>
      <c r="E9478" s="91" t="str">
        <f t="shared" si="591"/>
        <v/>
      </c>
      <c r="F9478" s="295"/>
      <c r="G9478" s="88" t="str">
        <f t="shared" si="589"/>
        <v/>
      </c>
      <c r="H9478" s="88" t="str">
        <f t="shared" si="590"/>
        <v/>
      </c>
    </row>
    <row r="9479" spans="2:8" ht="11.25" customHeight="1" x14ac:dyDescent="0.2">
      <c r="B9479" s="147"/>
      <c r="C9479" s="68"/>
      <c r="D9479" s="293" t="str">
        <f t="shared" si="588"/>
        <v/>
      </c>
      <c r="E9479" s="91" t="str">
        <f t="shared" si="591"/>
        <v/>
      </c>
      <c r="F9479" s="295"/>
      <c r="G9479" s="88" t="str">
        <f t="shared" si="589"/>
        <v/>
      </c>
      <c r="H9479" s="88" t="str">
        <f t="shared" si="590"/>
        <v/>
      </c>
    </row>
    <row r="9480" spans="2:8" ht="11.25" customHeight="1" x14ac:dyDescent="0.2">
      <c r="B9480" s="147"/>
      <c r="C9480" s="68"/>
      <c r="D9480" s="293" t="str">
        <f t="shared" si="588"/>
        <v/>
      </c>
      <c r="E9480" s="91" t="str">
        <f t="shared" si="591"/>
        <v/>
      </c>
      <c r="F9480" s="295"/>
      <c r="G9480" s="88" t="str">
        <f t="shared" si="589"/>
        <v/>
      </c>
      <c r="H9480" s="88" t="str">
        <f t="shared" si="590"/>
        <v/>
      </c>
    </row>
    <row r="9481" spans="2:8" ht="11.25" customHeight="1" x14ac:dyDescent="0.2">
      <c r="B9481" s="147"/>
      <c r="C9481" s="68"/>
      <c r="D9481" s="293" t="str">
        <f t="shared" si="588"/>
        <v/>
      </c>
      <c r="E9481" s="91" t="str">
        <f t="shared" si="591"/>
        <v/>
      </c>
      <c r="F9481" s="295"/>
      <c r="G9481" s="88" t="str">
        <f t="shared" si="589"/>
        <v/>
      </c>
      <c r="H9481" s="88" t="str">
        <f t="shared" si="590"/>
        <v/>
      </c>
    </row>
    <row r="9482" spans="2:8" ht="11.25" customHeight="1" x14ac:dyDescent="0.2">
      <c r="B9482" s="147"/>
      <c r="C9482" s="68"/>
      <c r="D9482" s="293" t="str">
        <f t="shared" si="588"/>
        <v/>
      </c>
      <c r="E9482" s="91" t="str">
        <f t="shared" si="591"/>
        <v/>
      </c>
      <c r="F9482" s="295"/>
      <c r="G9482" s="88" t="str">
        <f t="shared" si="589"/>
        <v/>
      </c>
      <c r="H9482" s="88" t="str">
        <f t="shared" si="590"/>
        <v/>
      </c>
    </row>
    <row r="9483" spans="2:8" ht="11.25" customHeight="1" x14ac:dyDescent="0.2">
      <c r="B9483" s="147"/>
      <c r="C9483" s="68"/>
      <c r="D9483" s="293" t="str">
        <f t="shared" si="588"/>
        <v/>
      </c>
      <c r="E9483" s="91" t="str">
        <f t="shared" si="591"/>
        <v/>
      </c>
      <c r="F9483" s="295"/>
      <c r="G9483" s="88" t="str">
        <f t="shared" si="589"/>
        <v/>
      </c>
      <c r="H9483" s="88" t="str">
        <f t="shared" si="590"/>
        <v/>
      </c>
    </row>
    <row r="9484" spans="2:8" ht="11.25" customHeight="1" x14ac:dyDescent="0.2">
      <c r="B9484" s="147"/>
      <c r="C9484" s="68"/>
      <c r="D9484" s="293" t="str">
        <f t="shared" si="588"/>
        <v/>
      </c>
      <c r="E9484" s="91" t="str">
        <f t="shared" si="591"/>
        <v/>
      </c>
      <c r="F9484" s="295"/>
      <c r="G9484" s="88" t="str">
        <f t="shared" si="589"/>
        <v/>
      </c>
      <c r="H9484" s="88" t="str">
        <f t="shared" si="590"/>
        <v/>
      </c>
    </row>
    <row r="9485" spans="2:8" ht="11.25" customHeight="1" x14ac:dyDescent="0.2">
      <c r="B9485" s="147"/>
      <c r="C9485" s="68"/>
      <c r="D9485" s="293" t="str">
        <f t="shared" si="588"/>
        <v/>
      </c>
      <c r="E9485" s="91" t="str">
        <f t="shared" si="591"/>
        <v/>
      </c>
      <c r="F9485" s="295"/>
      <c r="G9485" s="88" t="str">
        <f t="shared" si="589"/>
        <v/>
      </c>
      <c r="H9485" s="88" t="str">
        <f t="shared" si="590"/>
        <v/>
      </c>
    </row>
    <row r="9486" spans="2:8" ht="11.25" customHeight="1" x14ac:dyDescent="0.2">
      <c r="B9486" s="147"/>
      <c r="C9486" s="68"/>
      <c r="D9486" s="293" t="str">
        <f t="shared" si="588"/>
        <v/>
      </c>
      <c r="E9486" s="91" t="str">
        <f t="shared" si="591"/>
        <v/>
      </c>
      <c r="F9486" s="295"/>
      <c r="G9486" s="88" t="str">
        <f t="shared" si="589"/>
        <v/>
      </c>
      <c r="H9486" s="88" t="str">
        <f t="shared" si="590"/>
        <v/>
      </c>
    </row>
    <row r="9487" spans="2:8" ht="11.25" customHeight="1" x14ac:dyDescent="0.2">
      <c r="B9487" s="147"/>
      <c r="C9487" s="68"/>
      <c r="D9487" s="293" t="str">
        <f t="shared" si="588"/>
        <v/>
      </c>
      <c r="E9487" s="91" t="str">
        <f t="shared" si="591"/>
        <v/>
      </c>
      <c r="F9487" s="295"/>
      <c r="G9487" s="88" t="str">
        <f t="shared" si="589"/>
        <v/>
      </c>
      <c r="H9487" s="88" t="str">
        <f t="shared" si="590"/>
        <v/>
      </c>
    </row>
    <row r="9488" spans="2:8" ht="11.25" customHeight="1" x14ac:dyDescent="0.2">
      <c r="B9488" s="147"/>
      <c r="C9488" s="68"/>
      <c r="D9488" s="293" t="str">
        <f t="shared" si="588"/>
        <v/>
      </c>
      <c r="E9488" s="91" t="str">
        <f t="shared" si="591"/>
        <v/>
      </c>
      <c r="F9488" s="295"/>
      <c r="G9488" s="88" t="str">
        <f t="shared" si="589"/>
        <v/>
      </c>
      <c r="H9488" s="88" t="str">
        <f t="shared" si="590"/>
        <v/>
      </c>
    </row>
    <row r="9489" spans="2:8" ht="11.25" customHeight="1" x14ac:dyDescent="0.2">
      <c r="B9489" s="147"/>
      <c r="C9489" s="68"/>
      <c r="D9489" s="293" t="str">
        <f t="shared" si="588"/>
        <v/>
      </c>
      <c r="E9489" s="91" t="str">
        <f t="shared" si="591"/>
        <v/>
      </c>
      <c r="F9489" s="295"/>
      <c r="G9489" s="88" t="str">
        <f t="shared" si="589"/>
        <v/>
      </c>
      <c r="H9489" s="88" t="str">
        <f t="shared" si="590"/>
        <v/>
      </c>
    </row>
    <row r="9490" spans="2:8" ht="11.25" customHeight="1" x14ac:dyDescent="0.2">
      <c r="B9490" s="147"/>
      <c r="C9490" s="68"/>
      <c r="D9490" s="293" t="str">
        <f t="shared" si="588"/>
        <v/>
      </c>
      <c r="E9490" s="91" t="str">
        <f t="shared" si="591"/>
        <v/>
      </c>
      <c r="F9490" s="295"/>
      <c r="G9490" s="88" t="str">
        <f t="shared" si="589"/>
        <v/>
      </c>
      <c r="H9490" s="88" t="str">
        <f t="shared" si="590"/>
        <v/>
      </c>
    </row>
    <row r="9491" spans="2:8" ht="11.25" customHeight="1" x14ac:dyDescent="0.2">
      <c r="B9491" s="147"/>
      <c r="C9491" s="68"/>
      <c r="D9491" s="293" t="str">
        <f t="shared" si="588"/>
        <v/>
      </c>
      <c r="E9491" s="91" t="str">
        <f t="shared" si="591"/>
        <v/>
      </c>
      <c r="F9491" s="295"/>
      <c r="G9491" s="88" t="str">
        <f t="shared" si="589"/>
        <v/>
      </c>
      <c r="H9491" s="88" t="str">
        <f t="shared" si="590"/>
        <v/>
      </c>
    </row>
    <row r="9492" spans="2:8" ht="11.25" customHeight="1" x14ac:dyDescent="0.2">
      <c r="B9492" s="147"/>
      <c r="C9492" s="68"/>
      <c r="D9492" s="293" t="str">
        <f t="shared" si="588"/>
        <v/>
      </c>
      <c r="E9492" s="91" t="str">
        <f t="shared" si="591"/>
        <v/>
      </c>
      <c r="F9492" s="295"/>
      <c r="G9492" s="88" t="str">
        <f t="shared" si="589"/>
        <v/>
      </c>
      <c r="H9492" s="88" t="str">
        <f t="shared" si="590"/>
        <v/>
      </c>
    </row>
    <row r="9493" spans="2:8" ht="11.25" customHeight="1" x14ac:dyDescent="0.2">
      <c r="B9493" s="147"/>
      <c r="C9493" s="68"/>
      <c r="D9493" s="293" t="str">
        <f t="shared" si="588"/>
        <v/>
      </c>
      <c r="E9493" s="91" t="str">
        <f t="shared" si="591"/>
        <v/>
      </c>
      <c r="F9493" s="295"/>
      <c r="G9493" s="88" t="str">
        <f t="shared" si="589"/>
        <v/>
      </c>
      <c r="H9493" s="88" t="str">
        <f t="shared" si="590"/>
        <v/>
      </c>
    </row>
    <row r="9494" spans="2:8" ht="11.25" customHeight="1" x14ac:dyDescent="0.2">
      <c r="B9494" s="147"/>
      <c r="C9494" s="68"/>
      <c r="D9494" s="293" t="str">
        <f t="shared" si="588"/>
        <v/>
      </c>
      <c r="E9494" s="91" t="str">
        <f t="shared" si="591"/>
        <v/>
      </c>
      <c r="F9494" s="295"/>
      <c r="G9494" s="88" t="str">
        <f t="shared" si="589"/>
        <v/>
      </c>
      <c r="H9494" s="88" t="str">
        <f t="shared" si="590"/>
        <v/>
      </c>
    </row>
    <row r="9495" spans="2:8" ht="11.25" customHeight="1" x14ac:dyDescent="0.2">
      <c r="B9495" s="147"/>
      <c r="C9495" s="68"/>
      <c r="D9495" s="293" t="str">
        <f t="shared" si="588"/>
        <v/>
      </c>
      <c r="E9495" s="91" t="str">
        <f t="shared" si="591"/>
        <v/>
      </c>
      <c r="F9495" s="295"/>
      <c r="G9495" s="88" t="str">
        <f t="shared" si="589"/>
        <v/>
      </c>
      <c r="H9495" s="88" t="str">
        <f t="shared" si="590"/>
        <v/>
      </c>
    </row>
    <row r="9496" spans="2:8" ht="11.25" customHeight="1" x14ac:dyDescent="0.2">
      <c r="B9496" s="147"/>
      <c r="C9496" s="68"/>
      <c r="D9496" s="293" t="str">
        <f t="shared" ref="D9496:D9559" si="592">IF($B9496="","","SP_LASTSALEPRICE")</f>
        <v/>
      </c>
      <c r="E9496" s="91" t="str">
        <f t="shared" si="591"/>
        <v/>
      </c>
      <c r="F9496" s="295"/>
      <c r="G9496" s="88" t="str">
        <f t="shared" ref="G9496:G9559" si="593">IF(OR($C9496="",$C9497=""),"",IFERROR((C9496/C9497-1)*100,0))</f>
        <v/>
      </c>
      <c r="H9496" s="88" t="str">
        <f t="shared" ref="H9496:H9559" si="594">IF(OR($F9496="",$F9497=""),"",IFERROR((F9496/F9497-1)*100,0))</f>
        <v/>
      </c>
    </row>
    <row r="9497" spans="2:8" ht="11.25" customHeight="1" x14ac:dyDescent="0.2">
      <c r="B9497" s="147"/>
      <c r="C9497" s="68"/>
      <c r="D9497" s="293" t="str">
        <f t="shared" si="592"/>
        <v/>
      </c>
      <c r="E9497" s="91" t="str">
        <f t="shared" ref="E9497:E9560" si="595">IF($B9497="","",IF(WEEKDAY($B9497,11)=6,$B9497-1,IF(WEEKDAY($B9497,11)=7,$B9497-2,$B9497)))</f>
        <v/>
      </c>
      <c r="F9497" s="295"/>
      <c r="G9497" s="88" t="str">
        <f t="shared" si="593"/>
        <v/>
      </c>
      <c r="H9497" s="88" t="str">
        <f t="shared" si="594"/>
        <v/>
      </c>
    </row>
    <row r="9498" spans="2:8" ht="11.25" customHeight="1" x14ac:dyDescent="0.2">
      <c r="B9498" s="147"/>
      <c r="C9498" s="68"/>
      <c r="D9498" s="293" t="str">
        <f t="shared" si="592"/>
        <v/>
      </c>
      <c r="E9498" s="91" t="str">
        <f t="shared" si="595"/>
        <v/>
      </c>
      <c r="F9498" s="295"/>
      <c r="G9498" s="88" t="str">
        <f t="shared" si="593"/>
        <v/>
      </c>
      <c r="H9498" s="88" t="str">
        <f t="shared" si="594"/>
        <v/>
      </c>
    </row>
    <row r="9499" spans="2:8" ht="11.25" customHeight="1" x14ac:dyDescent="0.2">
      <c r="B9499" s="147"/>
      <c r="C9499" s="68"/>
      <c r="D9499" s="293" t="str">
        <f t="shared" si="592"/>
        <v/>
      </c>
      <c r="E9499" s="91" t="str">
        <f t="shared" si="595"/>
        <v/>
      </c>
      <c r="F9499" s="295"/>
      <c r="G9499" s="88" t="str">
        <f t="shared" si="593"/>
        <v/>
      </c>
      <c r="H9499" s="88" t="str">
        <f t="shared" si="594"/>
        <v/>
      </c>
    </row>
    <row r="9500" spans="2:8" ht="11.25" customHeight="1" x14ac:dyDescent="0.2">
      <c r="B9500" s="147"/>
      <c r="C9500" s="68"/>
      <c r="D9500" s="293" t="str">
        <f t="shared" si="592"/>
        <v/>
      </c>
      <c r="E9500" s="91" t="str">
        <f t="shared" si="595"/>
        <v/>
      </c>
      <c r="F9500" s="295"/>
      <c r="G9500" s="88" t="str">
        <f t="shared" si="593"/>
        <v/>
      </c>
      <c r="H9500" s="88" t="str">
        <f t="shared" si="594"/>
        <v/>
      </c>
    </row>
    <row r="9501" spans="2:8" ht="11.25" customHeight="1" x14ac:dyDescent="0.2">
      <c r="B9501" s="147"/>
      <c r="C9501" s="68"/>
      <c r="D9501" s="293" t="str">
        <f t="shared" si="592"/>
        <v/>
      </c>
      <c r="E9501" s="91" t="str">
        <f t="shared" si="595"/>
        <v/>
      </c>
      <c r="F9501" s="295"/>
      <c r="G9501" s="88" t="str">
        <f t="shared" si="593"/>
        <v/>
      </c>
      <c r="H9501" s="88" t="str">
        <f t="shared" si="594"/>
        <v/>
      </c>
    </row>
    <row r="9502" spans="2:8" ht="11.25" customHeight="1" x14ac:dyDescent="0.2">
      <c r="B9502" s="147"/>
      <c r="C9502" s="68"/>
      <c r="D9502" s="293" t="str">
        <f t="shared" si="592"/>
        <v/>
      </c>
      <c r="E9502" s="91" t="str">
        <f t="shared" si="595"/>
        <v/>
      </c>
      <c r="F9502" s="295"/>
      <c r="G9502" s="88" t="str">
        <f t="shared" si="593"/>
        <v/>
      </c>
      <c r="H9502" s="88" t="str">
        <f t="shared" si="594"/>
        <v/>
      </c>
    </row>
    <row r="9503" spans="2:8" ht="11.25" customHeight="1" x14ac:dyDescent="0.2">
      <c r="B9503" s="147"/>
      <c r="C9503" s="68"/>
      <c r="D9503" s="293" t="str">
        <f t="shared" si="592"/>
        <v/>
      </c>
      <c r="E9503" s="91" t="str">
        <f t="shared" si="595"/>
        <v/>
      </c>
      <c r="F9503" s="295"/>
      <c r="G9503" s="88" t="str">
        <f t="shared" si="593"/>
        <v/>
      </c>
      <c r="H9503" s="88" t="str">
        <f t="shared" si="594"/>
        <v/>
      </c>
    </row>
    <row r="9504" spans="2:8" ht="11.25" customHeight="1" x14ac:dyDescent="0.2">
      <c r="B9504" s="147"/>
      <c r="C9504" s="68"/>
      <c r="D9504" s="293" t="str">
        <f t="shared" si="592"/>
        <v/>
      </c>
      <c r="E9504" s="91" t="str">
        <f t="shared" si="595"/>
        <v/>
      </c>
      <c r="F9504" s="295"/>
      <c r="G9504" s="88" t="str">
        <f t="shared" si="593"/>
        <v/>
      </c>
      <c r="H9504" s="88" t="str">
        <f t="shared" si="594"/>
        <v/>
      </c>
    </row>
    <row r="9505" spans="2:8" ht="11.25" customHeight="1" x14ac:dyDescent="0.2">
      <c r="B9505" s="147"/>
      <c r="C9505" s="68"/>
      <c r="D9505" s="293" t="str">
        <f t="shared" si="592"/>
        <v/>
      </c>
      <c r="E9505" s="91" t="str">
        <f t="shared" si="595"/>
        <v/>
      </c>
      <c r="F9505" s="295"/>
      <c r="G9505" s="88" t="str">
        <f t="shared" si="593"/>
        <v/>
      </c>
      <c r="H9505" s="88" t="str">
        <f t="shared" si="594"/>
        <v/>
      </c>
    </row>
    <row r="9506" spans="2:8" ht="11.25" customHeight="1" x14ac:dyDescent="0.2">
      <c r="B9506" s="147"/>
      <c r="C9506" s="68"/>
      <c r="D9506" s="293" t="str">
        <f t="shared" si="592"/>
        <v/>
      </c>
      <c r="E9506" s="91" t="str">
        <f t="shared" si="595"/>
        <v/>
      </c>
      <c r="F9506" s="295"/>
      <c r="G9506" s="88" t="str">
        <f t="shared" si="593"/>
        <v/>
      </c>
      <c r="H9506" s="88" t="str">
        <f t="shared" si="594"/>
        <v/>
      </c>
    </row>
    <row r="9507" spans="2:8" ht="11.25" customHeight="1" x14ac:dyDescent="0.2">
      <c r="B9507" s="147"/>
      <c r="C9507" s="68"/>
      <c r="D9507" s="293" t="str">
        <f t="shared" si="592"/>
        <v/>
      </c>
      <c r="E9507" s="91" t="str">
        <f t="shared" si="595"/>
        <v/>
      </c>
      <c r="F9507" s="295"/>
      <c r="G9507" s="88" t="str">
        <f t="shared" si="593"/>
        <v/>
      </c>
      <c r="H9507" s="88" t="str">
        <f t="shared" si="594"/>
        <v/>
      </c>
    </row>
    <row r="9508" spans="2:8" ht="11.25" customHeight="1" x14ac:dyDescent="0.2">
      <c r="B9508" s="147"/>
      <c r="C9508" s="68"/>
      <c r="D9508" s="293" t="str">
        <f t="shared" si="592"/>
        <v/>
      </c>
      <c r="E9508" s="91" t="str">
        <f t="shared" si="595"/>
        <v/>
      </c>
      <c r="F9508" s="295"/>
      <c r="G9508" s="88" t="str">
        <f t="shared" si="593"/>
        <v/>
      </c>
      <c r="H9508" s="88" t="str">
        <f t="shared" si="594"/>
        <v/>
      </c>
    </row>
    <row r="9509" spans="2:8" ht="11.25" customHeight="1" x14ac:dyDescent="0.2">
      <c r="B9509" s="147"/>
      <c r="C9509" s="68"/>
      <c r="D9509" s="293" t="str">
        <f t="shared" si="592"/>
        <v/>
      </c>
      <c r="E9509" s="91" t="str">
        <f t="shared" si="595"/>
        <v/>
      </c>
      <c r="F9509" s="295"/>
      <c r="G9509" s="88" t="str">
        <f t="shared" si="593"/>
        <v/>
      </c>
      <c r="H9509" s="88" t="str">
        <f t="shared" si="594"/>
        <v/>
      </c>
    </row>
    <row r="9510" spans="2:8" ht="11.25" customHeight="1" x14ac:dyDescent="0.2">
      <c r="B9510" s="147"/>
      <c r="C9510" s="68"/>
      <c r="D9510" s="293" t="str">
        <f t="shared" si="592"/>
        <v/>
      </c>
      <c r="E9510" s="91" t="str">
        <f t="shared" si="595"/>
        <v/>
      </c>
      <c r="F9510" s="295"/>
      <c r="G9510" s="88" t="str">
        <f t="shared" si="593"/>
        <v/>
      </c>
      <c r="H9510" s="88" t="str">
        <f t="shared" si="594"/>
        <v/>
      </c>
    </row>
    <row r="9511" spans="2:8" ht="11.25" customHeight="1" x14ac:dyDescent="0.2">
      <c r="B9511" s="147"/>
      <c r="C9511" s="68"/>
      <c r="D9511" s="293" t="str">
        <f t="shared" si="592"/>
        <v/>
      </c>
      <c r="E9511" s="91" t="str">
        <f t="shared" si="595"/>
        <v/>
      </c>
      <c r="F9511" s="295"/>
      <c r="G9511" s="88" t="str">
        <f t="shared" si="593"/>
        <v/>
      </c>
      <c r="H9511" s="88" t="str">
        <f t="shared" si="594"/>
        <v/>
      </c>
    </row>
    <row r="9512" spans="2:8" ht="11.25" customHeight="1" x14ac:dyDescent="0.2">
      <c r="B9512" s="147"/>
      <c r="C9512" s="68"/>
      <c r="D9512" s="293" t="str">
        <f t="shared" si="592"/>
        <v/>
      </c>
      <c r="E9512" s="91" t="str">
        <f t="shared" si="595"/>
        <v/>
      </c>
      <c r="F9512" s="295"/>
      <c r="G9512" s="88" t="str">
        <f t="shared" si="593"/>
        <v/>
      </c>
      <c r="H9512" s="88" t="str">
        <f t="shared" si="594"/>
        <v/>
      </c>
    </row>
    <row r="9513" spans="2:8" ht="11.25" customHeight="1" x14ac:dyDescent="0.2">
      <c r="B9513" s="147"/>
      <c r="C9513" s="68"/>
      <c r="D9513" s="293" t="str">
        <f t="shared" si="592"/>
        <v/>
      </c>
      <c r="E9513" s="91" t="str">
        <f t="shared" si="595"/>
        <v/>
      </c>
      <c r="F9513" s="295"/>
      <c r="G9513" s="88" t="str">
        <f t="shared" si="593"/>
        <v/>
      </c>
      <c r="H9513" s="88" t="str">
        <f t="shared" si="594"/>
        <v/>
      </c>
    </row>
    <row r="9514" spans="2:8" ht="11.25" customHeight="1" x14ac:dyDescent="0.2">
      <c r="B9514" s="147"/>
      <c r="C9514" s="68"/>
      <c r="D9514" s="293" t="str">
        <f t="shared" si="592"/>
        <v/>
      </c>
      <c r="E9514" s="91" t="str">
        <f t="shared" si="595"/>
        <v/>
      </c>
      <c r="F9514" s="295"/>
      <c r="G9514" s="88" t="str">
        <f t="shared" si="593"/>
        <v/>
      </c>
      <c r="H9514" s="88" t="str">
        <f t="shared" si="594"/>
        <v/>
      </c>
    </row>
    <row r="9515" spans="2:8" ht="11.25" customHeight="1" x14ac:dyDescent="0.2">
      <c r="B9515" s="147"/>
      <c r="C9515" s="68"/>
      <c r="D9515" s="293" t="str">
        <f t="shared" si="592"/>
        <v/>
      </c>
      <c r="E9515" s="91" t="str">
        <f t="shared" si="595"/>
        <v/>
      </c>
      <c r="F9515" s="295"/>
      <c r="G9515" s="88" t="str">
        <f t="shared" si="593"/>
        <v/>
      </c>
      <c r="H9515" s="88" t="str">
        <f t="shared" si="594"/>
        <v/>
      </c>
    </row>
    <row r="9516" spans="2:8" ht="11.25" customHeight="1" x14ac:dyDescent="0.2">
      <c r="B9516" s="147"/>
      <c r="C9516" s="68"/>
      <c r="D9516" s="293" t="str">
        <f t="shared" si="592"/>
        <v/>
      </c>
      <c r="E9516" s="91" t="str">
        <f t="shared" si="595"/>
        <v/>
      </c>
      <c r="F9516" s="295"/>
      <c r="G9516" s="88" t="str">
        <f t="shared" si="593"/>
        <v/>
      </c>
      <c r="H9516" s="88" t="str">
        <f t="shared" si="594"/>
        <v/>
      </c>
    </row>
    <row r="9517" spans="2:8" ht="11.25" customHeight="1" x14ac:dyDescent="0.2">
      <c r="B9517" s="147"/>
      <c r="C9517" s="68"/>
      <c r="D9517" s="293" t="str">
        <f t="shared" si="592"/>
        <v/>
      </c>
      <c r="E9517" s="91" t="str">
        <f t="shared" si="595"/>
        <v/>
      </c>
      <c r="F9517" s="295"/>
      <c r="G9517" s="88" t="str">
        <f t="shared" si="593"/>
        <v/>
      </c>
      <c r="H9517" s="88" t="str">
        <f t="shared" si="594"/>
        <v/>
      </c>
    </row>
    <row r="9518" spans="2:8" ht="11.25" customHeight="1" x14ac:dyDescent="0.2">
      <c r="B9518" s="147"/>
      <c r="C9518" s="68"/>
      <c r="D9518" s="293" t="str">
        <f t="shared" si="592"/>
        <v/>
      </c>
      <c r="E9518" s="91" t="str">
        <f t="shared" si="595"/>
        <v/>
      </c>
      <c r="F9518" s="295"/>
      <c r="G9518" s="88" t="str">
        <f t="shared" si="593"/>
        <v/>
      </c>
      <c r="H9518" s="88" t="str">
        <f t="shared" si="594"/>
        <v/>
      </c>
    </row>
    <row r="9519" spans="2:8" ht="11.25" customHeight="1" x14ac:dyDescent="0.2">
      <c r="B9519" s="147"/>
      <c r="C9519" s="68"/>
      <c r="D9519" s="293" t="str">
        <f t="shared" si="592"/>
        <v/>
      </c>
      <c r="E9519" s="91" t="str">
        <f t="shared" si="595"/>
        <v/>
      </c>
      <c r="F9519" s="295"/>
      <c r="G9519" s="88" t="str">
        <f t="shared" si="593"/>
        <v/>
      </c>
      <c r="H9519" s="88" t="str">
        <f t="shared" si="594"/>
        <v/>
      </c>
    </row>
    <row r="9520" spans="2:8" ht="11.25" customHeight="1" x14ac:dyDescent="0.2">
      <c r="B9520" s="147"/>
      <c r="C9520" s="68"/>
      <c r="D9520" s="293" t="str">
        <f t="shared" si="592"/>
        <v/>
      </c>
      <c r="E9520" s="91" t="str">
        <f t="shared" si="595"/>
        <v/>
      </c>
      <c r="F9520" s="295"/>
      <c r="G9520" s="88" t="str">
        <f t="shared" si="593"/>
        <v/>
      </c>
      <c r="H9520" s="88" t="str">
        <f t="shared" si="594"/>
        <v/>
      </c>
    </row>
    <row r="9521" spans="2:8" ht="11.25" customHeight="1" x14ac:dyDescent="0.2">
      <c r="B9521" s="147"/>
      <c r="C9521" s="68"/>
      <c r="D9521" s="293" t="str">
        <f t="shared" si="592"/>
        <v/>
      </c>
      <c r="E9521" s="91" t="str">
        <f t="shared" si="595"/>
        <v/>
      </c>
      <c r="F9521" s="295"/>
      <c r="G9521" s="88" t="str">
        <f t="shared" si="593"/>
        <v/>
      </c>
      <c r="H9521" s="88" t="str">
        <f t="shared" si="594"/>
        <v/>
      </c>
    </row>
    <row r="9522" spans="2:8" ht="11.25" customHeight="1" x14ac:dyDescent="0.2">
      <c r="B9522" s="147"/>
      <c r="C9522" s="68"/>
      <c r="D9522" s="293" t="str">
        <f t="shared" si="592"/>
        <v/>
      </c>
      <c r="E9522" s="91" t="str">
        <f t="shared" si="595"/>
        <v/>
      </c>
      <c r="F9522" s="295"/>
      <c r="G9522" s="88" t="str">
        <f t="shared" si="593"/>
        <v/>
      </c>
      <c r="H9522" s="88" t="str">
        <f t="shared" si="594"/>
        <v/>
      </c>
    </row>
    <row r="9523" spans="2:8" ht="11.25" customHeight="1" x14ac:dyDescent="0.2">
      <c r="B9523" s="147"/>
      <c r="C9523" s="68"/>
      <c r="D9523" s="293" t="str">
        <f t="shared" si="592"/>
        <v/>
      </c>
      <c r="E9523" s="91" t="str">
        <f t="shared" si="595"/>
        <v/>
      </c>
      <c r="F9523" s="295"/>
      <c r="G9523" s="88" t="str">
        <f t="shared" si="593"/>
        <v/>
      </c>
      <c r="H9523" s="88" t="str">
        <f t="shared" si="594"/>
        <v/>
      </c>
    </row>
    <row r="9524" spans="2:8" ht="11.25" customHeight="1" x14ac:dyDescent="0.2">
      <c r="B9524" s="147"/>
      <c r="C9524" s="68"/>
      <c r="D9524" s="293" t="str">
        <f t="shared" si="592"/>
        <v/>
      </c>
      <c r="E9524" s="91" t="str">
        <f t="shared" si="595"/>
        <v/>
      </c>
      <c r="F9524" s="295"/>
      <c r="G9524" s="88" t="str">
        <f t="shared" si="593"/>
        <v/>
      </c>
      <c r="H9524" s="88" t="str">
        <f t="shared" si="594"/>
        <v/>
      </c>
    </row>
    <row r="9525" spans="2:8" ht="11.25" customHeight="1" x14ac:dyDescent="0.2">
      <c r="B9525" s="147"/>
      <c r="C9525" s="68"/>
      <c r="D9525" s="293" t="str">
        <f t="shared" si="592"/>
        <v/>
      </c>
      <c r="E9525" s="91" t="str">
        <f t="shared" si="595"/>
        <v/>
      </c>
      <c r="F9525" s="295"/>
      <c r="G9525" s="88" t="str">
        <f t="shared" si="593"/>
        <v/>
      </c>
      <c r="H9525" s="88" t="str">
        <f t="shared" si="594"/>
        <v/>
      </c>
    </row>
    <row r="9526" spans="2:8" ht="11.25" customHeight="1" x14ac:dyDescent="0.2">
      <c r="B9526" s="147"/>
      <c r="C9526" s="68"/>
      <c r="D9526" s="293" t="str">
        <f t="shared" si="592"/>
        <v/>
      </c>
      <c r="E9526" s="91" t="str">
        <f t="shared" si="595"/>
        <v/>
      </c>
      <c r="F9526" s="295"/>
      <c r="G9526" s="88" t="str">
        <f t="shared" si="593"/>
        <v/>
      </c>
      <c r="H9526" s="88" t="str">
        <f t="shared" si="594"/>
        <v/>
      </c>
    </row>
    <row r="9527" spans="2:8" ht="11.25" customHeight="1" x14ac:dyDescent="0.2">
      <c r="B9527" s="147"/>
      <c r="C9527" s="68"/>
      <c r="D9527" s="293" t="str">
        <f t="shared" si="592"/>
        <v/>
      </c>
      <c r="E9527" s="91" t="str">
        <f t="shared" si="595"/>
        <v/>
      </c>
      <c r="F9527" s="295"/>
      <c r="G9527" s="88" t="str">
        <f t="shared" si="593"/>
        <v/>
      </c>
      <c r="H9527" s="88" t="str">
        <f t="shared" si="594"/>
        <v/>
      </c>
    </row>
    <row r="9528" spans="2:8" ht="11.25" customHeight="1" x14ac:dyDescent="0.2">
      <c r="B9528" s="147"/>
      <c r="C9528" s="68"/>
      <c r="D9528" s="293" t="str">
        <f t="shared" si="592"/>
        <v/>
      </c>
      <c r="E9528" s="91" t="str">
        <f t="shared" si="595"/>
        <v/>
      </c>
      <c r="F9528" s="295"/>
      <c r="G9528" s="88" t="str">
        <f t="shared" si="593"/>
        <v/>
      </c>
      <c r="H9528" s="88" t="str">
        <f t="shared" si="594"/>
        <v/>
      </c>
    </row>
    <row r="9529" spans="2:8" ht="11.25" customHeight="1" x14ac:dyDescent="0.2">
      <c r="B9529" s="147"/>
      <c r="C9529" s="68"/>
      <c r="D9529" s="293" t="str">
        <f t="shared" si="592"/>
        <v/>
      </c>
      <c r="E9529" s="91" t="str">
        <f t="shared" si="595"/>
        <v/>
      </c>
      <c r="F9529" s="295"/>
      <c r="G9529" s="88" t="str">
        <f t="shared" si="593"/>
        <v/>
      </c>
      <c r="H9529" s="88" t="str">
        <f t="shared" si="594"/>
        <v/>
      </c>
    </row>
    <row r="9530" spans="2:8" ht="11.25" customHeight="1" x14ac:dyDescent="0.2">
      <c r="B9530" s="147"/>
      <c r="C9530" s="68"/>
      <c r="D9530" s="293" t="str">
        <f t="shared" si="592"/>
        <v/>
      </c>
      <c r="E9530" s="91" t="str">
        <f t="shared" si="595"/>
        <v/>
      </c>
      <c r="F9530" s="295"/>
      <c r="G9530" s="88" t="str">
        <f t="shared" si="593"/>
        <v/>
      </c>
      <c r="H9530" s="88" t="str">
        <f t="shared" si="594"/>
        <v/>
      </c>
    </row>
    <row r="9531" spans="2:8" ht="11.25" customHeight="1" x14ac:dyDescent="0.2">
      <c r="B9531" s="147"/>
      <c r="C9531" s="68"/>
      <c r="D9531" s="293" t="str">
        <f t="shared" si="592"/>
        <v/>
      </c>
      <c r="E9531" s="91" t="str">
        <f t="shared" si="595"/>
        <v/>
      </c>
      <c r="F9531" s="295"/>
      <c r="G9531" s="88" t="str">
        <f t="shared" si="593"/>
        <v/>
      </c>
      <c r="H9531" s="88" t="str">
        <f t="shared" si="594"/>
        <v/>
      </c>
    </row>
    <row r="9532" spans="2:8" ht="11.25" customHeight="1" x14ac:dyDescent="0.2">
      <c r="B9532" s="147"/>
      <c r="C9532" s="68"/>
      <c r="D9532" s="293" t="str">
        <f t="shared" si="592"/>
        <v/>
      </c>
      <c r="E9532" s="91" t="str">
        <f t="shared" si="595"/>
        <v/>
      </c>
      <c r="F9532" s="295"/>
      <c r="G9532" s="88" t="str">
        <f t="shared" si="593"/>
        <v/>
      </c>
      <c r="H9532" s="88" t="str">
        <f t="shared" si="594"/>
        <v/>
      </c>
    </row>
    <row r="9533" spans="2:8" ht="11.25" customHeight="1" x14ac:dyDescent="0.2">
      <c r="B9533" s="147"/>
      <c r="C9533" s="68"/>
      <c r="D9533" s="293" t="str">
        <f t="shared" si="592"/>
        <v/>
      </c>
      <c r="E9533" s="91" t="str">
        <f t="shared" si="595"/>
        <v/>
      </c>
      <c r="F9533" s="295"/>
      <c r="G9533" s="88" t="str">
        <f t="shared" si="593"/>
        <v/>
      </c>
      <c r="H9533" s="88" t="str">
        <f t="shared" si="594"/>
        <v/>
      </c>
    </row>
    <row r="9534" spans="2:8" ht="11.25" customHeight="1" x14ac:dyDescent="0.2">
      <c r="B9534" s="147"/>
      <c r="C9534" s="68"/>
      <c r="D9534" s="293" t="str">
        <f t="shared" si="592"/>
        <v/>
      </c>
      <c r="E9534" s="91" t="str">
        <f t="shared" si="595"/>
        <v/>
      </c>
      <c r="F9534" s="295"/>
      <c r="G9534" s="88" t="str">
        <f t="shared" si="593"/>
        <v/>
      </c>
      <c r="H9534" s="88" t="str">
        <f t="shared" si="594"/>
        <v/>
      </c>
    </row>
    <row r="9535" spans="2:8" ht="11.25" customHeight="1" x14ac:dyDescent="0.2">
      <c r="B9535" s="147"/>
      <c r="C9535" s="68"/>
      <c r="D9535" s="293" t="str">
        <f t="shared" si="592"/>
        <v/>
      </c>
      <c r="E9535" s="91" t="str">
        <f t="shared" si="595"/>
        <v/>
      </c>
      <c r="F9535" s="295"/>
      <c r="G9535" s="88" t="str">
        <f t="shared" si="593"/>
        <v/>
      </c>
      <c r="H9535" s="88" t="str">
        <f t="shared" si="594"/>
        <v/>
      </c>
    </row>
    <row r="9536" spans="2:8" ht="11.25" customHeight="1" x14ac:dyDescent="0.2">
      <c r="B9536" s="147"/>
      <c r="C9536" s="68"/>
      <c r="D9536" s="293" t="str">
        <f t="shared" si="592"/>
        <v/>
      </c>
      <c r="E9536" s="91" t="str">
        <f t="shared" si="595"/>
        <v/>
      </c>
      <c r="F9536" s="295"/>
      <c r="G9536" s="88" t="str">
        <f t="shared" si="593"/>
        <v/>
      </c>
      <c r="H9536" s="88" t="str">
        <f t="shared" si="594"/>
        <v/>
      </c>
    </row>
    <row r="9537" spans="2:8" ht="11.25" customHeight="1" x14ac:dyDescent="0.2">
      <c r="B9537" s="147"/>
      <c r="C9537" s="68"/>
      <c r="D9537" s="293" t="str">
        <f t="shared" si="592"/>
        <v/>
      </c>
      <c r="E9537" s="91" t="str">
        <f t="shared" si="595"/>
        <v/>
      </c>
      <c r="F9537" s="295"/>
      <c r="G9537" s="88" t="str">
        <f t="shared" si="593"/>
        <v/>
      </c>
      <c r="H9537" s="88" t="str">
        <f t="shared" si="594"/>
        <v/>
      </c>
    </row>
    <row r="9538" spans="2:8" ht="11.25" customHeight="1" x14ac:dyDescent="0.2">
      <c r="B9538" s="147"/>
      <c r="C9538" s="68"/>
      <c r="D9538" s="293" t="str">
        <f t="shared" si="592"/>
        <v/>
      </c>
      <c r="E9538" s="91" t="str">
        <f t="shared" si="595"/>
        <v/>
      </c>
      <c r="F9538" s="295"/>
      <c r="G9538" s="88" t="str">
        <f t="shared" si="593"/>
        <v/>
      </c>
      <c r="H9538" s="88" t="str">
        <f t="shared" si="594"/>
        <v/>
      </c>
    </row>
    <row r="9539" spans="2:8" ht="11.25" customHeight="1" x14ac:dyDescent="0.2">
      <c r="B9539" s="147"/>
      <c r="C9539" s="68"/>
      <c r="D9539" s="293" t="str">
        <f t="shared" si="592"/>
        <v/>
      </c>
      <c r="E9539" s="91" t="str">
        <f t="shared" si="595"/>
        <v/>
      </c>
      <c r="F9539" s="295"/>
      <c r="G9539" s="88" t="str">
        <f t="shared" si="593"/>
        <v/>
      </c>
      <c r="H9539" s="88" t="str">
        <f t="shared" si="594"/>
        <v/>
      </c>
    </row>
    <row r="9540" spans="2:8" ht="11.25" customHeight="1" x14ac:dyDescent="0.2">
      <c r="B9540" s="147"/>
      <c r="C9540" s="68"/>
      <c r="D9540" s="293" t="str">
        <f t="shared" si="592"/>
        <v/>
      </c>
      <c r="E9540" s="91" t="str">
        <f t="shared" si="595"/>
        <v/>
      </c>
      <c r="F9540" s="295"/>
      <c r="G9540" s="88" t="str">
        <f t="shared" si="593"/>
        <v/>
      </c>
      <c r="H9540" s="88" t="str">
        <f t="shared" si="594"/>
        <v/>
      </c>
    </row>
    <row r="9541" spans="2:8" ht="11.25" customHeight="1" x14ac:dyDescent="0.2">
      <c r="B9541" s="147"/>
      <c r="C9541" s="68"/>
      <c r="D9541" s="293" t="str">
        <f t="shared" si="592"/>
        <v/>
      </c>
      <c r="E9541" s="91" t="str">
        <f t="shared" si="595"/>
        <v/>
      </c>
      <c r="F9541" s="295"/>
      <c r="G9541" s="88" t="str">
        <f t="shared" si="593"/>
        <v/>
      </c>
      <c r="H9541" s="88" t="str">
        <f t="shared" si="594"/>
        <v/>
      </c>
    </row>
    <row r="9542" spans="2:8" ht="11.25" customHeight="1" x14ac:dyDescent="0.2">
      <c r="B9542" s="147"/>
      <c r="C9542" s="68"/>
      <c r="D9542" s="293" t="str">
        <f t="shared" si="592"/>
        <v/>
      </c>
      <c r="E9542" s="91" t="str">
        <f t="shared" si="595"/>
        <v/>
      </c>
      <c r="F9542" s="295"/>
      <c r="G9542" s="88" t="str">
        <f t="shared" si="593"/>
        <v/>
      </c>
      <c r="H9542" s="88" t="str">
        <f t="shared" si="594"/>
        <v/>
      </c>
    </row>
    <row r="9543" spans="2:8" ht="11.25" customHeight="1" x14ac:dyDescent="0.2">
      <c r="B9543" s="147"/>
      <c r="C9543" s="68"/>
      <c r="D9543" s="293" t="str">
        <f t="shared" si="592"/>
        <v/>
      </c>
      <c r="E9543" s="91" t="str">
        <f t="shared" si="595"/>
        <v/>
      </c>
      <c r="F9543" s="295"/>
      <c r="G9543" s="88" t="str">
        <f t="shared" si="593"/>
        <v/>
      </c>
      <c r="H9543" s="88" t="str">
        <f t="shared" si="594"/>
        <v/>
      </c>
    </row>
    <row r="9544" spans="2:8" ht="11.25" customHeight="1" x14ac:dyDescent="0.2">
      <c r="B9544" s="147"/>
      <c r="C9544" s="68"/>
      <c r="D9544" s="293" t="str">
        <f t="shared" si="592"/>
        <v/>
      </c>
      <c r="E9544" s="91" t="str">
        <f t="shared" si="595"/>
        <v/>
      </c>
      <c r="F9544" s="295"/>
      <c r="G9544" s="88" t="str">
        <f t="shared" si="593"/>
        <v/>
      </c>
      <c r="H9544" s="88" t="str">
        <f t="shared" si="594"/>
        <v/>
      </c>
    </row>
    <row r="9545" spans="2:8" ht="11.25" customHeight="1" x14ac:dyDescent="0.2">
      <c r="B9545" s="147"/>
      <c r="C9545" s="68"/>
      <c r="D9545" s="293" t="str">
        <f t="shared" si="592"/>
        <v/>
      </c>
      <c r="E9545" s="91" t="str">
        <f t="shared" si="595"/>
        <v/>
      </c>
      <c r="F9545" s="295"/>
      <c r="G9545" s="88" t="str">
        <f t="shared" si="593"/>
        <v/>
      </c>
      <c r="H9545" s="88" t="str">
        <f t="shared" si="594"/>
        <v/>
      </c>
    </row>
    <row r="9546" spans="2:8" ht="11.25" customHeight="1" x14ac:dyDescent="0.2">
      <c r="B9546" s="147"/>
      <c r="C9546" s="68"/>
      <c r="D9546" s="293" t="str">
        <f t="shared" si="592"/>
        <v/>
      </c>
      <c r="E9546" s="91" t="str">
        <f t="shared" si="595"/>
        <v/>
      </c>
      <c r="F9546" s="295"/>
      <c r="G9546" s="88" t="str">
        <f t="shared" si="593"/>
        <v/>
      </c>
      <c r="H9546" s="88" t="str">
        <f t="shared" si="594"/>
        <v/>
      </c>
    </row>
    <row r="9547" spans="2:8" ht="11.25" customHeight="1" x14ac:dyDescent="0.2">
      <c r="B9547" s="147"/>
      <c r="C9547" s="68"/>
      <c r="D9547" s="293" t="str">
        <f t="shared" si="592"/>
        <v/>
      </c>
      <c r="E9547" s="91" t="str">
        <f t="shared" si="595"/>
        <v/>
      </c>
      <c r="F9547" s="295"/>
      <c r="G9547" s="88" t="str">
        <f t="shared" si="593"/>
        <v/>
      </c>
      <c r="H9547" s="88" t="str">
        <f t="shared" si="594"/>
        <v/>
      </c>
    </row>
    <row r="9548" spans="2:8" ht="11.25" customHeight="1" x14ac:dyDescent="0.2">
      <c r="B9548" s="147"/>
      <c r="C9548" s="68"/>
      <c r="D9548" s="293" t="str">
        <f t="shared" si="592"/>
        <v/>
      </c>
      <c r="E9548" s="91" t="str">
        <f t="shared" si="595"/>
        <v/>
      </c>
      <c r="F9548" s="295"/>
      <c r="G9548" s="88" t="str">
        <f t="shared" si="593"/>
        <v/>
      </c>
      <c r="H9548" s="88" t="str">
        <f t="shared" si="594"/>
        <v/>
      </c>
    </row>
    <row r="9549" spans="2:8" ht="11.25" customHeight="1" x14ac:dyDescent="0.2">
      <c r="B9549" s="147"/>
      <c r="C9549" s="68"/>
      <c r="D9549" s="293" t="str">
        <f t="shared" si="592"/>
        <v/>
      </c>
      <c r="E9549" s="91" t="str">
        <f t="shared" si="595"/>
        <v/>
      </c>
      <c r="F9549" s="295"/>
      <c r="G9549" s="88" t="str">
        <f t="shared" si="593"/>
        <v/>
      </c>
      <c r="H9549" s="88" t="str">
        <f t="shared" si="594"/>
        <v/>
      </c>
    </row>
    <row r="9550" spans="2:8" ht="11.25" customHeight="1" x14ac:dyDescent="0.2">
      <c r="B9550" s="147"/>
      <c r="C9550" s="68"/>
      <c r="D9550" s="293" t="str">
        <f t="shared" si="592"/>
        <v/>
      </c>
      <c r="E9550" s="91" t="str">
        <f t="shared" si="595"/>
        <v/>
      </c>
      <c r="F9550" s="295"/>
      <c r="G9550" s="88" t="str">
        <f t="shared" si="593"/>
        <v/>
      </c>
      <c r="H9550" s="88" t="str">
        <f t="shared" si="594"/>
        <v/>
      </c>
    </row>
    <row r="9551" spans="2:8" ht="11.25" customHeight="1" x14ac:dyDescent="0.2">
      <c r="B9551" s="147"/>
      <c r="C9551" s="68"/>
      <c r="D9551" s="293" t="str">
        <f t="shared" si="592"/>
        <v/>
      </c>
      <c r="E9551" s="91" t="str">
        <f t="shared" si="595"/>
        <v/>
      </c>
      <c r="F9551" s="295"/>
      <c r="G9551" s="88" t="str">
        <f t="shared" si="593"/>
        <v/>
      </c>
      <c r="H9551" s="88" t="str">
        <f t="shared" si="594"/>
        <v/>
      </c>
    </row>
    <row r="9552" spans="2:8" ht="11.25" customHeight="1" x14ac:dyDescent="0.2">
      <c r="B9552" s="147"/>
      <c r="C9552" s="68"/>
      <c r="D9552" s="293" t="str">
        <f t="shared" si="592"/>
        <v/>
      </c>
      <c r="E9552" s="91" t="str">
        <f t="shared" si="595"/>
        <v/>
      </c>
      <c r="F9552" s="295"/>
      <c r="G9552" s="88" t="str">
        <f t="shared" si="593"/>
        <v/>
      </c>
      <c r="H9552" s="88" t="str">
        <f t="shared" si="594"/>
        <v/>
      </c>
    </row>
    <row r="9553" spans="2:8" ht="11.25" customHeight="1" x14ac:dyDescent="0.2">
      <c r="B9553" s="147"/>
      <c r="C9553" s="68"/>
      <c r="D9553" s="293" t="str">
        <f t="shared" si="592"/>
        <v/>
      </c>
      <c r="E9553" s="91" t="str">
        <f t="shared" si="595"/>
        <v/>
      </c>
      <c r="F9553" s="295"/>
      <c r="G9553" s="88" t="str">
        <f t="shared" si="593"/>
        <v/>
      </c>
      <c r="H9553" s="88" t="str">
        <f t="shared" si="594"/>
        <v/>
      </c>
    </row>
    <row r="9554" spans="2:8" ht="11.25" customHeight="1" x14ac:dyDescent="0.2">
      <c r="B9554" s="147"/>
      <c r="C9554" s="68"/>
      <c r="D9554" s="293" t="str">
        <f t="shared" si="592"/>
        <v/>
      </c>
      <c r="E9554" s="91" t="str">
        <f t="shared" si="595"/>
        <v/>
      </c>
      <c r="F9554" s="295"/>
      <c r="G9554" s="88" t="str">
        <f t="shared" si="593"/>
        <v/>
      </c>
      <c r="H9554" s="88" t="str">
        <f t="shared" si="594"/>
        <v/>
      </c>
    </row>
    <row r="9555" spans="2:8" ht="11.25" customHeight="1" x14ac:dyDescent="0.2">
      <c r="B9555" s="147"/>
      <c r="C9555" s="68"/>
      <c r="D9555" s="293" t="str">
        <f t="shared" si="592"/>
        <v/>
      </c>
      <c r="E9555" s="91" t="str">
        <f t="shared" si="595"/>
        <v/>
      </c>
      <c r="F9555" s="295"/>
      <c r="G9555" s="88" t="str">
        <f t="shared" si="593"/>
        <v/>
      </c>
      <c r="H9555" s="88" t="str">
        <f t="shared" si="594"/>
        <v/>
      </c>
    </row>
    <row r="9556" spans="2:8" ht="11.25" customHeight="1" x14ac:dyDescent="0.2">
      <c r="B9556" s="147"/>
      <c r="C9556" s="68"/>
      <c r="D9556" s="293" t="str">
        <f t="shared" si="592"/>
        <v/>
      </c>
      <c r="E9556" s="91" t="str">
        <f t="shared" si="595"/>
        <v/>
      </c>
      <c r="F9556" s="295"/>
      <c r="G9556" s="88" t="str">
        <f t="shared" si="593"/>
        <v/>
      </c>
      <c r="H9556" s="88" t="str">
        <f t="shared" si="594"/>
        <v/>
      </c>
    </row>
    <row r="9557" spans="2:8" ht="11.25" customHeight="1" x14ac:dyDescent="0.2">
      <c r="B9557" s="147"/>
      <c r="C9557" s="68"/>
      <c r="D9557" s="293" t="str">
        <f t="shared" si="592"/>
        <v/>
      </c>
      <c r="E9557" s="91" t="str">
        <f t="shared" si="595"/>
        <v/>
      </c>
      <c r="F9557" s="295"/>
      <c r="G9557" s="88" t="str">
        <f t="shared" si="593"/>
        <v/>
      </c>
      <c r="H9557" s="88" t="str">
        <f t="shared" si="594"/>
        <v/>
      </c>
    </row>
    <row r="9558" spans="2:8" ht="11.25" customHeight="1" x14ac:dyDescent="0.2">
      <c r="B9558" s="147"/>
      <c r="C9558" s="68"/>
      <c r="D9558" s="293" t="str">
        <f t="shared" si="592"/>
        <v/>
      </c>
      <c r="E9558" s="91" t="str">
        <f t="shared" si="595"/>
        <v/>
      </c>
      <c r="F9558" s="295"/>
      <c r="G9558" s="88" t="str">
        <f t="shared" si="593"/>
        <v/>
      </c>
      <c r="H9558" s="88" t="str">
        <f t="shared" si="594"/>
        <v/>
      </c>
    </row>
    <row r="9559" spans="2:8" ht="11.25" customHeight="1" x14ac:dyDescent="0.2">
      <c r="B9559" s="147"/>
      <c r="C9559" s="68"/>
      <c r="D9559" s="293" t="str">
        <f t="shared" si="592"/>
        <v/>
      </c>
      <c r="E9559" s="91" t="str">
        <f t="shared" si="595"/>
        <v/>
      </c>
      <c r="F9559" s="295"/>
      <c r="G9559" s="88" t="str">
        <f t="shared" si="593"/>
        <v/>
      </c>
      <c r="H9559" s="88" t="str">
        <f t="shared" si="594"/>
        <v/>
      </c>
    </row>
    <row r="9560" spans="2:8" ht="11.25" customHeight="1" x14ac:dyDescent="0.2">
      <c r="B9560" s="147"/>
      <c r="C9560" s="68"/>
      <c r="D9560" s="293" t="str">
        <f t="shared" ref="D9560:D9623" si="596">IF($B9560="","","SP_LASTSALEPRICE")</f>
        <v/>
      </c>
      <c r="E9560" s="91" t="str">
        <f t="shared" si="595"/>
        <v/>
      </c>
      <c r="F9560" s="295"/>
      <c r="G9560" s="88" t="str">
        <f t="shared" ref="G9560:G9623" si="597">IF(OR($C9560="",$C9561=""),"",IFERROR((C9560/C9561-1)*100,0))</f>
        <v/>
      </c>
      <c r="H9560" s="88" t="str">
        <f t="shared" ref="H9560:H9623" si="598">IF(OR($F9560="",$F9561=""),"",IFERROR((F9560/F9561-1)*100,0))</f>
        <v/>
      </c>
    </row>
    <row r="9561" spans="2:8" ht="11.25" customHeight="1" x14ac:dyDescent="0.2">
      <c r="B9561" s="147"/>
      <c r="C9561" s="68"/>
      <c r="D9561" s="293" t="str">
        <f t="shared" si="596"/>
        <v/>
      </c>
      <c r="E9561" s="91" t="str">
        <f t="shared" ref="E9561:E9624" si="599">IF($B9561="","",IF(WEEKDAY($B9561,11)=6,$B9561-1,IF(WEEKDAY($B9561,11)=7,$B9561-2,$B9561)))</f>
        <v/>
      </c>
      <c r="F9561" s="295"/>
      <c r="G9561" s="88" t="str">
        <f t="shared" si="597"/>
        <v/>
      </c>
      <c r="H9561" s="88" t="str">
        <f t="shared" si="598"/>
        <v/>
      </c>
    </row>
    <row r="9562" spans="2:8" ht="11.25" customHeight="1" x14ac:dyDescent="0.2">
      <c r="B9562" s="147"/>
      <c r="C9562" s="68"/>
      <c r="D9562" s="293" t="str">
        <f t="shared" si="596"/>
        <v/>
      </c>
      <c r="E9562" s="91" t="str">
        <f t="shared" si="599"/>
        <v/>
      </c>
      <c r="F9562" s="295"/>
      <c r="G9562" s="88" t="str">
        <f t="shared" si="597"/>
        <v/>
      </c>
      <c r="H9562" s="88" t="str">
        <f t="shared" si="598"/>
        <v/>
      </c>
    </row>
    <row r="9563" spans="2:8" ht="11.25" customHeight="1" x14ac:dyDescent="0.2">
      <c r="B9563" s="147"/>
      <c r="C9563" s="68"/>
      <c r="D9563" s="293" t="str">
        <f t="shared" si="596"/>
        <v/>
      </c>
      <c r="E9563" s="91" t="str">
        <f t="shared" si="599"/>
        <v/>
      </c>
      <c r="F9563" s="295"/>
      <c r="G9563" s="88" t="str">
        <f t="shared" si="597"/>
        <v/>
      </c>
      <c r="H9563" s="88" t="str">
        <f t="shared" si="598"/>
        <v/>
      </c>
    </row>
    <row r="9564" spans="2:8" ht="11.25" customHeight="1" x14ac:dyDescent="0.2">
      <c r="B9564" s="147"/>
      <c r="C9564" s="68"/>
      <c r="D9564" s="293" t="str">
        <f t="shared" si="596"/>
        <v/>
      </c>
      <c r="E9564" s="91" t="str">
        <f t="shared" si="599"/>
        <v/>
      </c>
      <c r="F9564" s="295"/>
      <c r="G9564" s="88" t="str">
        <f t="shared" si="597"/>
        <v/>
      </c>
      <c r="H9564" s="88" t="str">
        <f t="shared" si="598"/>
        <v/>
      </c>
    </row>
    <row r="9565" spans="2:8" ht="11.25" customHeight="1" x14ac:dyDescent="0.2">
      <c r="B9565" s="147"/>
      <c r="C9565" s="68"/>
      <c r="D9565" s="293" t="str">
        <f t="shared" si="596"/>
        <v/>
      </c>
      <c r="E9565" s="91" t="str">
        <f t="shared" si="599"/>
        <v/>
      </c>
      <c r="F9565" s="295"/>
      <c r="G9565" s="88" t="str">
        <f t="shared" si="597"/>
        <v/>
      </c>
      <c r="H9565" s="88" t="str">
        <f t="shared" si="598"/>
        <v/>
      </c>
    </row>
    <row r="9566" spans="2:8" ht="11.25" customHeight="1" x14ac:dyDescent="0.2">
      <c r="B9566" s="147"/>
      <c r="C9566" s="68"/>
      <c r="D9566" s="293" t="str">
        <f t="shared" si="596"/>
        <v/>
      </c>
      <c r="E9566" s="91" t="str">
        <f t="shared" si="599"/>
        <v/>
      </c>
      <c r="F9566" s="295"/>
      <c r="G9566" s="88" t="str">
        <f t="shared" si="597"/>
        <v/>
      </c>
      <c r="H9566" s="88" t="str">
        <f t="shared" si="598"/>
        <v/>
      </c>
    </row>
    <row r="9567" spans="2:8" ht="11.25" customHeight="1" x14ac:dyDescent="0.2">
      <c r="B9567" s="147"/>
      <c r="C9567" s="68"/>
      <c r="D9567" s="293" t="str">
        <f t="shared" si="596"/>
        <v/>
      </c>
      <c r="E9567" s="91" t="str">
        <f t="shared" si="599"/>
        <v/>
      </c>
      <c r="F9567" s="295"/>
      <c r="G9567" s="88" t="str">
        <f t="shared" si="597"/>
        <v/>
      </c>
      <c r="H9567" s="88" t="str">
        <f t="shared" si="598"/>
        <v/>
      </c>
    </row>
    <row r="9568" spans="2:8" ht="11.25" customHeight="1" x14ac:dyDescent="0.2">
      <c r="B9568" s="147"/>
      <c r="C9568" s="68"/>
      <c r="D9568" s="293" t="str">
        <f t="shared" si="596"/>
        <v/>
      </c>
      <c r="E9568" s="91" t="str">
        <f t="shared" si="599"/>
        <v/>
      </c>
      <c r="F9568" s="295"/>
      <c r="G9568" s="88" t="str">
        <f t="shared" si="597"/>
        <v/>
      </c>
      <c r="H9568" s="88" t="str">
        <f t="shared" si="598"/>
        <v/>
      </c>
    </row>
    <row r="9569" spans="2:8" ht="11.25" customHeight="1" x14ac:dyDescent="0.2">
      <c r="B9569" s="147"/>
      <c r="C9569" s="68"/>
      <c r="D9569" s="293" t="str">
        <f t="shared" si="596"/>
        <v/>
      </c>
      <c r="E9569" s="91" t="str">
        <f t="shared" si="599"/>
        <v/>
      </c>
      <c r="F9569" s="295"/>
      <c r="G9569" s="88" t="str">
        <f t="shared" si="597"/>
        <v/>
      </c>
      <c r="H9569" s="88" t="str">
        <f t="shared" si="598"/>
        <v/>
      </c>
    </row>
    <row r="9570" spans="2:8" ht="11.25" customHeight="1" x14ac:dyDescent="0.2">
      <c r="B9570" s="147"/>
      <c r="C9570" s="68"/>
      <c r="D9570" s="293" t="str">
        <f t="shared" si="596"/>
        <v/>
      </c>
      <c r="E9570" s="91" t="str">
        <f t="shared" si="599"/>
        <v/>
      </c>
      <c r="F9570" s="295"/>
      <c r="G9570" s="88" t="str">
        <f t="shared" si="597"/>
        <v/>
      </c>
      <c r="H9570" s="88" t="str">
        <f t="shared" si="598"/>
        <v/>
      </c>
    </row>
    <row r="9571" spans="2:8" ht="11.25" customHeight="1" x14ac:dyDescent="0.2">
      <c r="B9571" s="147"/>
      <c r="C9571" s="68"/>
      <c r="D9571" s="293" t="str">
        <f t="shared" si="596"/>
        <v/>
      </c>
      <c r="E9571" s="91" t="str">
        <f t="shared" si="599"/>
        <v/>
      </c>
      <c r="F9571" s="295"/>
      <c r="G9571" s="88" t="str">
        <f t="shared" si="597"/>
        <v/>
      </c>
      <c r="H9571" s="88" t="str">
        <f t="shared" si="598"/>
        <v/>
      </c>
    </row>
    <row r="9572" spans="2:8" ht="11.25" customHeight="1" x14ac:dyDescent="0.2">
      <c r="B9572" s="147"/>
      <c r="C9572" s="68"/>
      <c r="D9572" s="293" t="str">
        <f t="shared" si="596"/>
        <v/>
      </c>
      <c r="E9572" s="91" t="str">
        <f t="shared" si="599"/>
        <v/>
      </c>
      <c r="F9572" s="295"/>
      <c r="G9572" s="88" t="str">
        <f t="shared" si="597"/>
        <v/>
      </c>
      <c r="H9572" s="88" t="str">
        <f t="shared" si="598"/>
        <v/>
      </c>
    </row>
    <row r="9573" spans="2:8" ht="11.25" customHeight="1" x14ac:dyDescent="0.2">
      <c r="B9573" s="147"/>
      <c r="C9573" s="68"/>
      <c r="D9573" s="293" t="str">
        <f t="shared" si="596"/>
        <v/>
      </c>
      <c r="E9573" s="91" t="str">
        <f t="shared" si="599"/>
        <v/>
      </c>
      <c r="F9573" s="295"/>
      <c r="G9573" s="88" t="str">
        <f t="shared" si="597"/>
        <v/>
      </c>
      <c r="H9573" s="88" t="str">
        <f t="shared" si="598"/>
        <v/>
      </c>
    </row>
    <row r="9574" spans="2:8" ht="11.25" customHeight="1" x14ac:dyDescent="0.2">
      <c r="B9574" s="147"/>
      <c r="C9574" s="68"/>
      <c r="D9574" s="293" t="str">
        <f t="shared" si="596"/>
        <v/>
      </c>
      <c r="E9574" s="91" t="str">
        <f t="shared" si="599"/>
        <v/>
      </c>
      <c r="F9574" s="295"/>
      <c r="G9574" s="88" t="str">
        <f t="shared" si="597"/>
        <v/>
      </c>
      <c r="H9574" s="88" t="str">
        <f t="shared" si="598"/>
        <v/>
      </c>
    </row>
    <row r="9575" spans="2:8" ht="11.25" customHeight="1" x14ac:dyDescent="0.2">
      <c r="B9575" s="147"/>
      <c r="C9575" s="68"/>
      <c r="D9575" s="293" t="str">
        <f t="shared" si="596"/>
        <v/>
      </c>
      <c r="E9575" s="91" t="str">
        <f t="shared" si="599"/>
        <v/>
      </c>
      <c r="F9575" s="295"/>
      <c r="G9575" s="88" t="str">
        <f t="shared" si="597"/>
        <v/>
      </c>
      <c r="H9575" s="88" t="str">
        <f t="shared" si="598"/>
        <v/>
      </c>
    </row>
    <row r="9576" spans="2:8" ht="11.25" customHeight="1" x14ac:dyDescent="0.2">
      <c r="B9576" s="147"/>
      <c r="C9576" s="68"/>
      <c r="D9576" s="293" t="str">
        <f t="shared" si="596"/>
        <v/>
      </c>
      <c r="E9576" s="91" t="str">
        <f t="shared" si="599"/>
        <v/>
      </c>
      <c r="F9576" s="295"/>
      <c r="G9576" s="88" t="str">
        <f t="shared" si="597"/>
        <v/>
      </c>
      <c r="H9576" s="88" t="str">
        <f t="shared" si="598"/>
        <v/>
      </c>
    </row>
    <row r="9577" spans="2:8" ht="11.25" customHeight="1" x14ac:dyDescent="0.2">
      <c r="B9577" s="147"/>
      <c r="C9577" s="68"/>
      <c r="D9577" s="293" t="str">
        <f t="shared" si="596"/>
        <v/>
      </c>
      <c r="E9577" s="91" t="str">
        <f t="shared" si="599"/>
        <v/>
      </c>
      <c r="F9577" s="295"/>
      <c r="G9577" s="88" t="str">
        <f t="shared" si="597"/>
        <v/>
      </c>
      <c r="H9577" s="88" t="str">
        <f t="shared" si="598"/>
        <v/>
      </c>
    </row>
    <row r="9578" spans="2:8" ht="11.25" customHeight="1" x14ac:dyDescent="0.2">
      <c r="B9578" s="147"/>
      <c r="C9578" s="68"/>
      <c r="D9578" s="293" t="str">
        <f t="shared" si="596"/>
        <v/>
      </c>
      <c r="E9578" s="91" t="str">
        <f t="shared" si="599"/>
        <v/>
      </c>
      <c r="F9578" s="295"/>
      <c r="G9578" s="88" t="str">
        <f t="shared" si="597"/>
        <v/>
      </c>
      <c r="H9578" s="88" t="str">
        <f t="shared" si="598"/>
        <v/>
      </c>
    </row>
    <row r="9579" spans="2:8" ht="11.25" customHeight="1" x14ac:dyDescent="0.2">
      <c r="B9579" s="147"/>
      <c r="C9579" s="68"/>
      <c r="D9579" s="293" t="str">
        <f t="shared" si="596"/>
        <v/>
      </c>
      <c r="E9579" s="91" t="str">
        <f t="shared" si="599"/>
        <v/>
      </c>
      <c r="F9579" s="295"/>
      <c r="G9579" s="88" t="str">
        <f t="shared" si="597"/>
        <v/>
      </c>
      <c r="H9579" s="88" t="str">
        <f t="shared" si="598"/>
        <v/>
      </c>
    </row>
    <row r="9580" spans="2:8" ht="11.25" customHeight="1" x14ac:dyDescent="0.2">
      <c r="B9580" s="147"/>
      <c r="C9580" s="68"/>
      <c r="D9580" s="293" t="str">
        <f t="shared" si="596"/>
        <v/>
      </c>
      <c r="E9580" s="91" t="str">
        <f t="shared" si="599"/>
        <v/>
      </c>
      <c r="F9580" s="295"/>
      <c r="G9580" s="88" t="str">
        <f t="shared" si="597"/>
        <v/>
      </c>
      <c r="H9580" s="88" t="str">
        <f t="shared" si="598"/>
        <v/>
      </c>
    </row>
    <row r="9581" spans="2:8" ht="11.25" customHeight="1" x14ac:dyDescent="0.2">
      <c r="B9581" s="147"/>
      <c r="C9581" s="68"/>
      <c r="D9581" s="293" t="str">
        <f t="shared" si="596"/>
        <v/>
      </c>
      <c r="E9581" s="91" t="str">
        <f t="shared" si="599"/>
        <v/>
      </c>
      <c r="F9581" s="295"/>
      <c r="G9581" s="88" t="str">
        <f t="shared" si="597"/>
        <v/>
      </c>
      <c r="H9581" s="88" t="str">
        <f t="shared" si="598"/>
        <v/>
      </c>
    </row>
    <row r="9582" spans="2:8" ht="11.25" customHeight="1" x14ac:dyDescent="0.2">
      <c r="B9582" s="147"/>
      <c r="C9582" s="68"/>
      <c r="D9582" s="293" t="str">
        <f t="shared" si="596"/>
        <v/>
      </c>
      <c r="E9582" s="91" t="str">
        <f t="shared" si="599"/>
        <v/>
      </c>
      <c r="F9582" s="295"/>
      <c r="G9582" s="88" t="str">
        <f t="shared" si="597"/>
        <v/>
      </c>
      <c r="H9582" s="88" t="str">
        <f t="shared" si="598"/>
        <v/>
      </c>
    </row>
    <row r="9583" spans="2:8" ht="11.25" customHeight="1" x14ac:dyDescent="0.2">
      <c r="B9583" s="147"/>
      <c r="C9583" s="68"/>
      <c r="D9583" s="293" t="str">
        <f t="shared" si="596"/>
        <v/>
      </c>
      <c r="E9583" s="91" t="str">
        <f t="shared" si="599"/>
        <v/>
      </c>
      <c r="F9583" s="295"/>
      <c r="G9583" s="88" t="str">
        <f t="shared" si="597"/>
        <v/>
      </c>
      <c r="H9583" s="88" t="str">
        <f t="shared" si="598"/>
        <v/>
      </c>
    </row>
    <row r="9584" spans="2:8" ht="11.25" customHeight="1" x14ac:dyDescent="0.2">
      <c r="B9584" s="147"/>
      <c r="C9584" s="68"/>
      <c r="D9584" s="293" t="str">
        <f t="shared" si="596"/>
        <v/>
      </c>
      <c r="E9584" s="91" t="str">
        <f t="shared" si="599"/>
        <v/>
      </c>
      <c r="F9584" s="295"/>
      <c r="G9584" s="88" t="str">
        <f t="shared" si="597"/>
        <v/>
      </c>
      <c r="H9584" s="88" t="str">
        <f t="shared" si="598"/>
        <v/>
      </c>
    </row>
    <row r="9585" spans="2:8" ht="11.25" customHeight="1" x14ac:dyDescent="0.2">
      <c r="B9585" s="147"/>
      <c r="C9585" s="68"/>
      <c r="D9585" s="293" t="str">
        <f t="shared" si="596"/>
        <v/>
      </c>
      <c r="E9585" s="91" t="str">
        <f t="shared" si="599"/>
        <v/>
      </c>
      <c r="F9585" s="295"/>
      <c r="G9585" s="88" t="str">
        <f t="shared" si="597"/>
        <v/>
      </c>
      <c r="H9585" s="88" t="str">
        <f t="shared" si="598"/>
        <v/>
      </c>
    </row>
    <row r="9586" spans="2:8" ht="11.25" customHeight="1" x14ac:dyDescent="0.2">
      <c r="B9586" s="147"/>
      <c r="C9586" s="68"/>
      <c r="D9586" s="293" t="str">
        <f t="shared" si="596"/>
        <v/>
      </c>
      <c r="E9586" s="91" t="str">
        <f t="shared" si="599"/>
        <v/>
      </c>
      <c r="F9586" s="295"/>
      <c r="G9586" s="88" t="str">
        <f t="shared" si="597"/>
        <v/>
      </c>
      <c r="H9586" s="88" t="str">
        <f t="shared" si="598"/>
        <v/>
      </c>
    </row>
    <row r="9587" spans="2:8" ht="11.25" customHeight="1" x14ac:dyDescent="0.2">
      <c r="B9587" s="147"/>
      <c r="C9587" s="68"/>
      <c r="D9587" s="293" t="str">
        <f t="shared" si="596"/>
        <v/>
      </c>
      <c r="E9587" s="91" t="str">
        <f t="shared" si="599"/>
        <v/>
      </c>
      <c r="F9587" s="295"/>
      <c r="G9587" s="88" t="str">
        <f t="shared" si="597"/>
        <v/>
      </c>
      <c r="H9587" s="88" t="str">
        <f t="shared" si="598"/>
        <v/>
      </c>
    </row>
    <row r="9588" spans="2:8" ht="11.25" customHeight="1" x14ac:dyDescent="0.2">
      <c r="B9588" s="147"/>
      <c r="C9588" s="68"/>
      <c r="D9588" s="293" t="str">
        <f t="shared" si="596"/>
        <v/>
      </c>
      <c r="E9588" s="91" t="str">
        <f t="shared" si="599"/>
        <v/>
      </c>
      <c r="F9588" s="295"/>
      <c r="G9588" s="88" t="str">
        <f t="shared" si="597"/>
        <v/>
      </c>
      <c r="H9588" s="88" t="str">
        <f t="shared" si="598"/>
        <v/>
      </c>
    </row>
    <row r="9589" spans="2:8" ht="11.25" customHeight="1" x14ac:dyDescent="0.2">
      <c r="B9589" s="147"/>
      <c r="C9589" s="68"/>
      <c r="D9589" s="293" t="str">
        <f t="shared" si="596"/>
        <v/>
      </c>
      <c r="E9589" s="91" t="str">
        <f t="shared" si="599"/>
        <v/>
      </c>
      <c r="F9589" s="295"/>
      <c r="G9589" s="88" t="str">
        <f t="shared" si="597"/>
        <v/>
      </c>
      <c r="H9589" s="88" t="str">
        <f t="shared" si="598"/>
        <v/>
      </c>
    </row>
    <row r="9590" spans="2:8" ht="11.25" customHeight="1" x14ac:dyDescent="0.2">
      <c r="B9590" s="147"/>
      <c r="C9590" s="68"/>
      <c r="D9590" s="293" t="str">
        <f t="shared" si="596"/>
        <v/>
      </c>
      <c r="E9590" s="91" t="str">
        <f t="shared" si="599"/>
        <v/>
      </c>
      <c r="F9590" s="295"/>
      <c r="G9590" s="88" t="str">
        <f t="shared" si="597"/>
        <v/>
      </c>
      <c r="H9590" s="88" t="str">
        <f t="shared" si="598"/>
        <v/>
      </c>
    </row>
    <row r="9591" spans="2:8" ht="11.25" customHeight="1" x14ac:dyDescent="0.2">
      <c r="B9591" s="147"/>
      <c r="C9591" s="68"/>
      <c r="D9591" s="293" t="str">
        <f t="shared" si="596"/>
        <v/>
      </c>
      <c r="E9591" s="91" t="str">
        <f t="shared" si="599"/>
        <v/>
      </c>
      <c r="F9591" s="295"/>
      <c r="G9591" s="88" t="str">
        <f t="shared" si="597"/>
        <v/>
      </c>
      <c r="H9591" s="88" t="str">
        <f t="shared" si="598"/>
        <v/>
      </c>
    </row>
    <row r="9592" spans="2:8" ht="11.25" customHeight="1" x14ac:dyDescent="0.2">
      <c r="B9592" s="147"/>
      <c r="C9592" s="68"/>
      <c r="D9592" s="293" t="str">
        <f t="shared" si="596"/>
        <v/>
      </c>
      <c r="E9592" s="91" t="str">
        <f t="shared" si="599"/>
        <v/>
      </c>
      <c r="F9592" s="295"/>
      <c r="G9592" s="88" t="str">
        <f t="shared" si="597"/>
        <v/>
      </c>
      <c r="H9592" s="88" t="str">
        <f t="shared" si="598"/>
        <v/>
      </c>
    </row>
    <row r="9593" spans="2:8" ht="11.25" customHeight="1" x14ac:dyDescent="0.2">
      <c r="B9593" s="147"/>
      <c r="C9593" s="68"/>
      <c r="D9593" s="293" t="str">
        <f t="shared" si="596"/>
        <v/>
      </c>
      <c r="E9593" s="91" t="str">
        <f t="shared" si="599"/>
        <v/>
      </c>
      <c r="F9593" s="295"/>
      <c r="G9593" s="88" t="str">
        <f t="shared" si="597"/>
        <v/>
      </c>
      <c r="H9593" s="88" t="str">
        <f t="shared" si="598"/>
        <v/>
      </c>
    </row>
    <row r="9594" spans="2:8" ht="11.25" customHeight="1" x14ac:dyDescent="0.2">
      <c r="B9594" s="147"/>
      <c r="C9594" s="68"/>
      <c r="D9594" s="293" t="str">
        <f t="shared" si="596"/>
        <v/>
      </c>
      <c r="E9594" s="91" t="str">
        <f t="shared" si="599"/>
        <v/>
      </c>
      <c r="F9594" s="295"/>
      <c r="G9594" s="88" t="str">
        <f t="shared" si="597"/>
        <v/>
      </c>
      <c r="H9594" s="88" t="str">
        <f t="shared" si="598"/>
        <v/>
      </c>
    </row>
    <row r="9595" spans="2:8" ht="11.25" customHeight="1" x14ac:dyDescent="0.2">
      <c r="B9595" s="147"/>
      <c r="C9595" s="68"/>
      <c r="D9595" s="293" t="str">
        <f t="shared" si="596"/>
        <v/>
      </c>
      <c r="E9595" s="91" t="str">
        <f t="shared" si="599"/>
        <v/>
      </c>
      <c r="F9595" s="295"/>
      <c r="G9595" s="88" t="str">
        <f t="shared" si="597"/>
        <v/>
      </c>
      <c r="H9595" s="88" t="str">
        <f t="shared" si="598"/>
        <v/>
      </c>
    </row>
    <row r="9596" spans="2:8" ht="11.25" customHeight="1" x14ac:dyDescent="0.2">
      <c r="B9596" s="147"/>
      <c r="C9596" s="68"/>
      <c r="D9596" s="293" t="str">
        <f t="shared" si="596"/>
        <v/>
      </c>
      <c r="E9596" s="91" t="str">
        <f t="shared" si="599"/>
        <v/>
      </c>
      <c r="F9596" s="295"/>
      <c r="G9596" s="88" t="str">
        <f t="shared" si="597"/>
        <v/>
      </c>
      <c r="H9596" s="88" t="str">
        <f t="shared" si="598"/>
        <v/>
      </c>
    </row>
    <row r="9597" spans="2:8" ht="11.25" customHeight="1" x14ac:dyDescent="0.2">
      <c r="B9597" s="147"/>
      <c r="C9597" s="68"/>
      <c r="D9597" s="293" t="str">
        <f t="shared" si="596"/>
        <v/>
      </c>
      <c r="E9597" s="91" t="str">
        <f t="shared" si="599"/>
        <v/>
      </c>
      <c r="F9597" s="295"/>
      <c r="G9597" s="88" t="str">
        <f t="shared" si="597"/>
        <v/>
      </c>
      <c r="H9597" s="88" t="str">
        <f t="shared" si="598"/>
        <v/>
      </c>
    </row>
    <row r="9598" spans="2:8" ht="11.25" customHeight="1" x14ac:dyDescent="0.2">
      <c r="B9598" s="147"/>
      <c r="C9598" s="68"/>
      <c r="D9598" s="293" t="str">
        <f t="shared" si="596"/>
        <v/>
      </c>
      <c r="E9598" s="91" t="str">
        <f t="shared" si="599"/>
        <v/>
      </c>
      <c r="F9598" s="295"/>
      <c r="G9598" s="88" t="str">
        <f t="shared" si="597"/>
        <v/>
      </c>
      <c r="H9598" s="88" t="str">
        <f t="shared" si="598"/>
        <v/>
      </c>
    </row>
    <row r="9599" spans="2:8" ht="11.25" customHeight="1" x14ac:dyDescent="0.2">
      <c r="B9599" s="147"/>
      <c r="C9599" s="68"/>
      <c r="D9599" s="293" t="str">
        <f t="shared" si="596"/>
        <v/>
      </c>
      <c r="E9599" s="91" t="str">
        <f t="shared" si="599"/>
        <v/>
      </c>
      <c r="F9599" s="295"/>
      <c r="G9599" s="88" t="str">
        <f t="shared" si="597"/>
        <v/>
      </c>
      <c r="H9599" s="88" t="str">
        <f t="shared" si="598"/>
        <v/>
      </c>
    </row>
    <row r="9600" spans="2:8" ht="11.25" customHeight="1" x14ac:dyDescent="0.2">
      <c r="B9600" s="147"/>
      <c r="C9600" s="68"/>
      <c r="D9600" s="293" t="str">
        <f t="shared" si="596"/>
        <v/>
      </c>
      <c r="E9600" s="91" t="str">
        <f t="shared" si="599"/>
        <v/>
      </c>
      <c r="F9600" s="295"/>
      <c r="G9600" s="88" t="str">
        <f t="shared" si="597"/>
        <v/>
      </c>
      <c r="H9600" s="88" t="str">
        <f t="shared" si="598"/>
        <v/>
      </c>
    </row>
    <row r="9601" spans="2:8" ht="11.25" customHeight="1" x14ac:dyDescent="0.2">
      <c r="B9601" s="147"/>
      <c r="C9601" s="68"/>
      <c r="D9601" s="293" t="str">
        <f t="shared" si="596"/>
        <v/>
      </c>
      <c r="E9601" s="91" t="str">
        <f t="shared" si="599"/>
        <v/>
      </c>
      <c r="F9601" s="295"/>
      <c r="G9601" s="88" t="str">
        <f t="shared" si="597"/>
        <v/>
      </c>
      <c r="H9601" s="88" t="str">
        <f t="shared" si="598"/>
        <v/>
      </c>
    </row>
    <row r="9602" spans="2:8" ht="11.25" customHeight="1" x14ac:dyDescent="0.2">
      <c r="B9602" s="147"/>
      <c r="C9602" s="68"/>
      <c r="D9602" s="293" t="str">
        <f t="shared" si="596"/>
        <v/>
      </c>
      <c r="E9602" s="91" t="str">
        <f t="shared" si="599"/>
        <v/>
      </c>
      <c r="F9602" s="295"/>
      <c r="G9602" s="88" t="str">
        <f t="shared" si="597"/>
        <v/>
      </c>
      <c r="H9602" s="88" t="str">
        <f t="shared" si="598"/>
        <v/>
      </c>
    </row>
    <row r="9603" spans="2:8" ht="11.25" customHeight="1" x14ac:dyDescent="0.2">
      <c r="B9603" s="147"/>
      <c r="C9603" s="68"/>
      <c r="D9603" s="293" t="str">
        <f t="shared" si="596"/>
        <v/>
      </c>
      <c r="E9603" s="91" t="str">
        <f t="shared" si="599"/>
        <v/>
      </c>
      <c r="F9603" s="295"/>
      <c r="G9603" s="88" t="str">
        <f t="shared" si="597"/>
        <v/>
      </c>
      <c r="H9603" s="88" t="str">
        <f t="shared" si="598"/>
        <v/>
      </c>
    </row>
    <row r="9604" spans="2:8" ht="11.25" customHeight="1" x14ac:dyDescent="0.2">
      <c r="B9604" s="147"/>
      <c r="C9604" s="68"/>
      <c r="D9604" s="293" t="str">
        <f t="shared" si="596"/>
        <v/>
      </c>
      <c r="E9604" s="91" t="str">
        <f t="shared" si="599"/>
        <v/>
      </c>
      <c r="F9604" s="295"/>
      <c r="G9604" s="88" t="str">
        <f t="shared" si="597"/>
        <v/>
      </c>
      <c r="H9604" s="88" t="str">
        <f t="shared" si="598"/>
        <v/>
      </c>
    </row>
    <row r="9605" spans="2:8" ht="11.25" customHeight="1" x14ac:dyDescent="0.2">
      <c r="B9605" s="147"/>
      <c r="C9605" s="68"/>
      <c r="D9605" s="293" t="str">
        <f t="shared" si="596"/>
        <v/>
      </c>
      <c r="E9605" s="91" t="str">
        <f t="shared" si="599"/>
        <v/>
      </c>
      <c r="F9605" s="295"/>
      <c r="G9605" s="88" t="str">
        <f t="shared" si="597"/>
        <v/>
      </c>
      <c r="H9605" s="88" t="str">
        <f t="shared" si="598"/>
        <v/>
      </c>
    </row>
    <row r="9606" spans="2:8" ht="11.25" customHeight="1" x14ac:dyDescent="0.2">
      <c r="B9606" s="147"/>
      <c r="C9606" s="68"/>
      <c r="D9606" s="293" t="str">
        <f t="shared" si="596"/>
        <v/>
      </c>
      <c r="E9606" s="91" t="str">
        <f t="shared" si="599"/>
        <v/>
      </c>
      <c r="F9606" s="295"/>
      <c r="G9606" s="88" t="str">
        <f t="shared" si="597"/>
        <v/>
      </c>
      <c r="H9606" s="88" t="str">
        <f t="shared" si="598"/>
        <v/>
      </c>
    </row>
    <row r="9607" spans="2:8" ht="11.25" customHeight="1" x14ac:dyDescent="0.2">
      <c r="B9607" s="147"/>
      <c r="C9607" s="68"/>
      <c r="D9607" s="293" t="str">
        <f t="shared" si="596"/>
        <v/>
      </c>
      <c r="E9607" s="91" t="str">
        <f t="shared" si="599"/>
        <v/>
      </c>
      <c r="F9607" s="295"/>
      <c r="G9607" s="88" t="str">
        <f t="shared" si="597"/>
        <v/>
      </c>
      <c r="H9607" s="88" t="str">
        <f t="shared" si="598"/>
        <v/>
      </c>
    </row>
    <row r="9608" spans="2:8" ht="11.25" customHeight="1" x14ac:dyDescent="0.2">
      <c r="B9608" s="147"/>
      <c r="C9608" s="68"/>
      <c r="D9608" s="293" t="str">
        <f t="shared" si="596"/>
        <v/>
      </c>
      <c r="E9608" s="91" t="str">
        <f t="shared" si="599"/>
        <v/>
      </c>
      <c r="F9608" s="295"/>
      <c r="G9608" s="88" t="str">
        <f t="shared" si="597"/>
        <v/>
      </c>
      <c r="H9608" s="88" t="str">
        <f t="shared" si="598"/>
        <v/>
      </c>
    </row>
    <row r="9609" spans="2:8" ht="11.25" customHeight="1" x14ac:dyDescent="0.2">
      <c r="B9609" s="147"/>
      <c r="C9609" s="68"/>
      <c r="D9609" s="293" t="str">
        <f t="shared" si="596"/>
        <v/>
      </c>
      <c r="E9609" s="91" t="str">
        <f t="shared" si="599"/>
        <v/>
      </c>
      <c r="F9609" s="295"/>
      <c r="G9609" s="88" t="str">
        <f t="shared" si="597"/>
        <v/>
      </c>
      <c r="H9609" s="88" t="str">
        <f t="shared" si="598"/>
        <v/>
      </c>
    </row>
    <row r="9610" spans="2:8" ht="11.25" customHeight="1" x14ac:dyDescent="0.2">
      <c r="B9610" s="147"/>
      <c r="C9610" s="68"/>
      <c r="D9610" s="293" t="str">
        <f t="shared" si="596"/>
        <v/>
      </c>
      <c r="E9610" s="91" t="str">
        <f t="shared" si="599"/>
        <v/>
      </c>
      <c r="F9610" s="295"/>
      <c r="G9610" s="88" t="str">
        <f t="shared" si="597"/>
        <v/>
      </c>
      <c r="H9610" s="88" t="str">
        <f t="shared" si="598"/>
        <v/>
      </c>
    </row>
    <row r="9611" spans="2:8" ht="11.25" customHeight="1" x14ac:dyDescent="0.2">
      <c r="B9611" s="147"/>
      <c r="C9611" s="68"/>
      <c r="D9611" s="293" t="str">
        <f t="shared" si="596"/>
        <v/>
      </c>
      <c r="E9611" s="91" t="str">
        <f t="shared" si="599"/>
        <v/>
      </c>
      <c r="F9611" s="295"/>
      <c r="G9611" s="88" t="str">
        <f t="shared" si="597"/>
        <v/>
      </c>
      <c r="H9611" s="88" t="str">
        <f t="shared" si="598"/>
        <v/>
      </c>
    </row>
    <row r="9612" spans="2:8" ht="11.25" customHeight="1" x14ac:dyDescent="0.2">
      <c r="B9612" s="147"/>
      <c r="C9612" s="68"/>
      <c r="D9612" s="293" t="str">
        <f t="shared" si="596"/>
        <v/>
      </c>
      <c r="E9612" s="91" t="str">
        <f t="shared" si="599"/>
        <v/>
      </c>
      <c r="F9612" s="295"/>
      <c r="G9612" s="88" t="str">
        <f t="shared" si="597"/>
        <v/>
      </c>
      <c r="H9612" s="88" t="str">
        <f t="shared" si="598"/>
        <v/>
      </c>
    </row>
    <row r="9613" spans="2:8" ht="11.25" customHeight="1" x14ac:dyDescent="0.2">
      <c r="B9613" s="147"/>
      <c r="C9613" s="68"/>
      <c r="D9613" s="293" t="str">
        <f t="shared" si="596"/>
        <v/>
      </c>
      <c r="E9613" s="91" t="str">
        <f t="shared" si="599"/>
        <v/>
      </c>
      <c r="F9613" s="295"/>
      <c r="G9613" s="88" t="str">
        <f t="shared" si="597"/>
        <v/>
      </c>
      <c r="H9613" s="88" t="str">
        <f t="shared" si="598"/>
        <v/>
      </c>
    </row>
    <row r="9614" spans="2:8" ht="11.25" customHeight="1" x14ac:dyDescent="0.2">
      <c r="B9614" s="147"/>
      <c r="C9614" s="68"/>
      <c r="D9614" s="293" t="str">
        <f t="shared" si="596"/>
        <v/>
      </c>
      <c r="E9614" s="91" t="str">
        <f t="shared" si="599"/>
        <v/>
      </c>
      <c r="F9614" s="295"/>
      <c r="G9614" s="88" t="str">
        <f t="shared" si="597"/>
        <v/>
      </c>
      <c r="H9614" s="88" t="str">
        <f t="shared" si="598"/>
        <v/>
      </c>
    </row>
    <row r="9615" spans="2:8" ht="11.25" customHeight="1" x14ac:dyDescent="0.2">
      <c r="B9615" s="147"/>
      <c r="C9615" s="68"/>
      <c r="D9615" s="293" t="str">
        <f t="shared" si="596"/>
        <v/>
      </c>
      <c r="E9615" s="91" t="str">
        <f t="shared" si="599"/>
        <v/>
      </c>
      <c r="F9615" s="295"/>
      <c r="G9615" s="88" t="str">
        <f t="shared" si="597"/>
        <v/>
      </c>
      <c r="H9615" s="88" t="str">
        <f t="shared" si="598"/>
        <v/>
      </c>
    </row>
    <row r="9616" spans="2:8" ht="11.25" customHeight="1" x14ac:dyDescent="0.2">
      <c r="B9616" s="147"/>
      <c r="C9616" s="68"/>
      <c r="D9616" s="293" t="str">
        <f t="shared" si="596"/>
        <v/>
      </c>
      <c r="E9616" s="91" t="str">
        <f t="shared" si="599"/>
        <v/>
      </c>
      <c r="F9616" s="295"/>
      <c r="G9616" s="88" t="str">
        <f t="shared" si="597"/>
        <v/>
      </c>
      <c r="H9616" s="88" t="str">
        <f t="shared" si="598"/>
        <v/>
      </c>
    </row>
    <row r="9617" spans="2:8" ht="11.25" customHeight="1" x14ac:dyDescent="0.2">
      <c r="B9617" s="147"/>
      <c r="C9617" s="68"/>
      <c r="D9617" s="293" t="str">
        <f t="shared" si="596"/>
        <v/>
      </c>
      <c r="E9617" s="91" t="str">
        <f t="shared" si="599"/>
        <v/>
      </c>
      <c r="F9617" s="295"/>
      <c r="G9617" s="88" t="str">
        <f t="shared" si="597"/>
        <v/>
      </c>
      <c r="H9617" s="88" t="str">
        <f t="shared" si="598"/>
        <v/>
      </c>
    </row>
    <row r="9618" spans="2:8" ht="11.25" customHeight="1" x14ac:dyDescent="0.2">
      <c r="B9618" s="147"/>
      <c r="C9618" s="68"/>
      <c r="D9618" s="293" t="str">
        <f t="shared" si="596"/>
        <v/>
      </c>
      <c r="E9618" s="91" t="str">
        <f t="shared" si="599"/>
        <v/>
      </c>
      <c r="F9618" s="295"/>
      <c r="G9618" s="88" t="str">
        <f t="shared" si="597"/>
        <v/>
      </c>
      <c r="H9618" s="88" t="str">
        <f t="shared" si="598"/>
        <v/>
      </c>
    </row>
    <row r="9619" spans="2:8" ht="11.25" customHeight="1" x14ac:dyDescent="0.2">
      <c r="B9619" s="147"/>
      <c r="C9619" s="68"/>
      <c r="D9619" s="293" t="str">
        <f t="shared" si="596"/>
        <v/>
      </c>
      <c r="E9619" s="91" t="str">
        <f t="shared" si="599"/>
        <v/>
      </c>
      <c r="F9619" s="295"/>
      <c r="G9619" s="88" t="str">
        <f t="shared" si="597"/>
        <v/>
      </c>
      <c r="H9619" s="88" t="str">
        <f t="shared" si="598"/>
        <v/>
      </c>
    </row>
    <row r="9620" spans="2:8" ht="11.25" customHeight="1" x14ac:dyDescent="0.2">
      <c r="B9620" s="147"/>
      <c r="C9620" s="68"/>
      <c r="D9620" s="293" t="str">
        <f t="shared" si="596"/>
        <v/>
      </c>
      <c r="E9620" s="91" t="str">
        <f t="shared" si="599"/>
        <v/>
      </c>
      <c r="F9620" s="295"/>
      <c r="G9620" s="88" t="str">
        <f t="shared" si="597"/>
        <v/>
      </c>
      <c r="H9620" s="88" t="str">
        <f t="shared" si="598"/>
        <v/>
      </c>
    </row>
    <row r="9621" spans="2:8" ht="11.25" customHeight="1" x14ac:dyDescent="0.2">
      <c r="B9621" s="147"/>
      <c r="C9621" s="68"/>
      <c r="D9621" s="293" t="str">
        <f t="shared" si="596"/>
        <v/>
      </c>
      <c r="E9621" s="91" t="str">
        <f t="shared" si="599"/>
        <v/>
      </c>
      <c r="F9621" s="295"/>
      <c r="G9621" s="88" t="str">
        <f t="shared" si="597"/>
        <v/>
      </c>
      <c r="H9621" s="88" t="str">
        <f t="shared" si="598"/>
        <v/>
      </c>
    </row>
    <row r="9622" spans="2:8" ht="11.25" customHeight="1" x14ac:dyDescent="0.2">
      <c r="B9622" s="147"/>
      <c r="C9622" s="68"/>
      <c r="D9622" s="293" t="str">
        <f t="shared" si="596"/>
        <v/>
      </c>
      <c r="E9622" s="91" t="str">
        <f t="shared" si="599"/>
        <v/>
      </c>
      <c r="F9622" s="295"/>
      <c r="G9622" s="88" t="str">
        <f t="shared" si="597"/>
        <v/>
      </c>
      <c r="H9622" s="88" t="str">
        <f t="shared" si="598"/>
        <v/>
      </c>
    </row>
    <row r="9623" spans="2:8" ht="11.25" customHeight="1" x14ac:dyDescent="0.2">
      <c r="B9623" s="147"/>
      <c r="C9623" s="68"/>
      <c r="D9623" s="293" t="str">
        <f t="shared" si="596"/>
        <v/>
      </c>
      <c r="E9623" s="91" t="str">
        <f t="shared" si="599"/>
        <v/>
      </c>
      <c r="F9623" s="295"/>
      <c r="G9623" s="88" t="str">
        <f t="shared" si="597"/>
        <v/>
      </c>
      <c r="H9623" s="88" t="str">
        <f t="shared" si="598"/>
        <v/>
      </c>
    </row>
    <row r="9624" spans="2:8" ht="11.25" customHeight="1" x14ac:dyDescent="0.2">
      <c r="B9624" s="147"/>
      <c r="C9624" s="68"/>
      <c r="D9624" s="293" t="str">
        <f t="shared" ref="D9624:D9687" si="600">IF($B9624="","","SP_LASTSALEPRICE")</f>
        <v/>
      </c>
      <c r="E9624" s="91" t="str">
        <f t="shared" si="599"/>
        <v/>
      </c>
      <c r="F9624" s="295"/>
      <c r="G9624" s="88" t="str">
        <f t="shared" ref="G9624:G9687" si="601">IF(OR($C9624="",$C9625=""),"",IFERROR((C9624/C9625-1)*100,0))</f>
        <v/>
      </c>
      <c r="H9624" s="88" t="str">
        <f t="shared" ref="H9624:H9687" si="602">IF(OR($F9624="",$F9625=""),"",IFERROR((F9624/F9625-1)*100,0))</f>
        <v/>
      </c>
    </row>
    <row r="9625" spans="2:8" ht="11.25" customHeight="1" x14ac:dyDescent="0.2">
      <c r="B9625" s="147"/>
      <c r="C9625" s="68"/>
      <c r="D9625" s="293" t="str">
        <f t="shared" si="600"/>
        <v/>
      </c>
      <c r="E9625" s="91" t="str">
        <f t="shared" ref="E9625:E9688" si="603">IF($B9625="","",IF(WEEKDAY($B9625,11)=6,$B9625-1,IF(WEEKDAY($B9625,11)=7,$B9625-2,$B9625)))</f>
        <v/>
      </c>
      <c r="F9625" s="295"/>
      <c r="G9625" s="88" t="str">
        <f t="shared" si="601"/>
        <v/>
      </c>
      <c r="H9625" s="88" t="str">
        <f t="shared" si="602"/>
        <v/>
      </c>
    </row>
    <row r="9626" spans="2:8" ht="11.25" customHeight="1" x14ac:dyDescent="0.2">
      <c r="B9626" s="147"/>
      <c r="C9626" s="68"/>
      <c r="D9626" s="293" t="str">
        <f t="shared" si="600"/>
        <v/>
      </c>
      <c r="E9626" s="91" t="str">
        <f t="shared" si="603"/>
        <v/>
      </c>
      <c r="F9626" s="295"/>
      <c r="G9626" s="88" t="str">
        <f t="shared" si="601"/>
        <v/>
      </c>
      <c r="H9626" s="88" t="str">
        <f t="shared" si="602"/>
        <v/>
      </c>
    </row>
    <row r="9627" spans="2:8" ht="11.25" customHeight="1" x14ac:dyDescent="0.2">
      <c r="B9627" s="147"/>
      <c r="C9627" s="68"/>
      <c r="D9627" s="293" t="str">
        <f t="shared" si="600"/>
        <v/>
      </c>
      <c r="E9627" s="91" t="str">
        <f t="shared" si="603"/>
        <v/>
      </c>
      <c r="F9627" s="295"/>
      <c r="G9627" s="88" t="str">
        <f t="shared" si="601"/>
        <v/>
      </c>
      <c r="H9627" s="88" t="str">
        <f t="shared" si="602"/>
        <v/>
      </c>
    </row>
    <row r="9628" spans="2:8" ht="11.25" customHeight="1" x14ac:dyDescent="0.2">
      <c r="B9628" s="147"/>
      <c r="C9628" s="68"/>
      <c r="D9628" s="293" t="str">
        <f t="shared" si="600"/>
        <v/>
      </c>
      <c r="E9628" s="91" t="str">
        <f t="shared" si="603"/>
        <v/>
      </c>
      <c r="F9628" s="295"/>
      <c r="G9628" s="88" t="str">
        <f t="shared" si="601"/>
        <v/>
      </c>
      <c r="H9628" s="88" t="str">
        <f t="shared" si="602"/>
        <v/>
      </c>
    </row>
    <row r="9629" spans="2:8" ht="11.25" customHeight="1" x14ac:dyDescent="0.2">
      <c r="B9629" s="147"/>
      <c r="C9629" s="68"/>
      <c r="D9629" s="293" t="str">
        <f t="shared" si="600"/>
        <v/>
      </c>
      <c r="E9629" s="91" t="str">
        <f t="shared" si="603"/>
        <v/>
      </c>
      <c r="F9629" s="295"/>
      <c r="G9629" s="88" t="str">
        <f t="shared" si="601"/>
        <v/>
      </c>
      <c r="H9629" s="88" t="str">
        <f t="shared" si="602"/>
        <v/>
      </c>
    </row>
    <row r="9630" spans="2:8" ht="11.25" customHeight="1" x14ac:dyDescent="0.2">
      <c r="B9630" s="147"/>
      <c r="C9630" s="68"/>
      <c r="D9630" s="293" t="str">
        <f t="shared" si="600"/>
        <v/>
      </c>
      <c r="E9630" s="91" t="str">
        <f t="shared" si="603"/>
        <v/>
      </c>
      <c r="F9630" s="295"/>
      <c r="G9630" s="88" t="str">
        <f t="shared" si="601"/>
        <v/>
      </c>
      <c r="H9630" s="88" t="str">
        <f t="shared" si="602"/>
        <v/>
      </c>
    </row>
    <row r="9631" spans="2:8" ht="11.25" customHeight="1" x14ac:dyDescent="0.2">
      <c r="B9631" s="147"/>
      <c r="C9631" s="68"/>
      <c r="D9631" s="293" t="str">
        <f t="shared" si="600"/>
        <v/>
      </c>
      <c r="E9631" s="91" t="str">
        <f t="shared" si="603"/>
        <v/>
      </c>
      <c r="F9631" s="295"/>
      <c r="G9631" s="88" t="str">
        <f t="shared" si="601"/>
        <v/>
      </c>
      <c r="H9631" s="88" t="str">
        <f t="shared" si="602"/>
        <v/>
      </c>
    </row>
    <row r="9632" spans="2:8" ht="11.25" customHeight="1" x14ac:dyDescent="0.2">
      <c r="B9632" s="147"/>
      <c r="C9632" s="68"/>
      <c r="D9632" s="293" t="str">
        <f t="shared" si="600"/>
        <v/>
      </c>
      <c r="E9632" s="91" t="str">
        <f t="shared" si="603"/>
        <v/>
      </c>
      <c r="F9632" s="295"/>
      <c r="G9632" s="88" t="str">
        <f t="shared" si="601"/>
        <v/>
      </c>
      <c r="H9632" s="88" t="str">
        <f t="shared" si="602"/>
        <v/>
      </c>
    </row>
    <row r="9633" spans="2:8" ht="11.25" customHeight="1" x14ac:dyDescent="0.2">
      <c r="B9633" s="147"/>
      <c r="C9633" s="68"/>
      <c r="D9633" s="293" t="str">
        <f t="shared" si="600"/>
        <v/>
      </c>
      <c r="E9633" s="91" t="str">
        <f t="shared" si="603"/>
        <v/>
      </c>
      <c r="F9633" s="295"/>
      <c r="G9633" s="88" t="str">
        <f t="shared" si="601"/>
        <v/>
      </c>
      <c r="H9633" s="88" t="str">
        <f t="shared" si="602"/>
        <v/>
      </c>
    </row>
    <row r="9634" spans="2:8" ht="11.25" customHeight="1" x14ac:dyDescent="0.2">
      <c r="B9634" s="147"/>
      <c r="C9634" s="68"/>
      <c r="D9634" s="293" t="str">
        <f t="shared" si="600"/>
        <v/>
      </c>
      <c r="E9634" s="91" t="str">
        <f t="shared" si="603"/>
        <v/>
      </c>
      <c r="F9634" s="295"/>
      <c r="G9634" s="88" t="str">
        <f t="shared" si="601"/>
        <v/>
      </c>
      <c r="H9634" s="88" t="str">
        <f t="shared" si="602"/>
        <v/>
      </c>
    </row>
    <row r="9635" spans="2:8" ht="11.25" customHeight="1" x14ac:dyDescent="0.2">
      <c r="B9635" s="147"/>
      <c r="C9635" s="68"/>
      <c r="D9635" s="293" t="str">
        <f t="shared" si="600"/>
        <v/>
      </c>
      <c r="E9635" s="91" t="str">
        <f t="shared" si="603"/>
        <v/>
      </c>
      <c r="F9635" s="295"/>
      <c r="G9635" s="88" t="str">
        <f t="shared" si="601"/>
        <v/>
      </c>
      <c r="H9635" s="88" t="str">
        <f t="shared" si="602"/>
        <v/>
      </c>
    </row>
    <row r="9636" spans="2:8" ht="11.25" customHeight="1" x14ac:dyDescent="0.2">
      <c r="B9636" s="147"/>
      <c r="C9636" s="68"/>
      <c r="D9636" s="293" t="str">
        <f t="shared" si="600"/>
        <v/>
      </c>
      <c r="E9636" s="91" t="str">
        <f t="shared" si="603"/>
        <v/>
      </c>
      <c r="F9636" s="295"/>
      <c r="G9636" s="88" t="str">
        <f t="shared" si="601"/>
        <v/>
      </c>
      <c r="H9636" s="88" t="str">
        <f t="shared" si="602"/>
        <v/>
      </c>
    </row>
    <row r="9637" spans="2:8" ht="11.25" customHeight="1" x14ac:dyDescent="0.2">
      <c r="B9637" s="147"/>
      <c r="C9637" s="68"/>
      <c r="D9637" s="293" t="str">
        <f t="shared" si="600"/>
        <v/>
      </c>
      <c r="E9637" s="91" t="str">
        <f t="shared" si="603"/>
        <v/>
      </c>
      <c r="F9637" s="295"/>
      <c r="G9637" s="88" t="str">
        <f t="shared" si="601"/>
        <v/>
      </c>
      <c r="H9637" s="88" t="str">
        <f t="shared" si="602"/>
        <v/>
      </c>
    </row>
    <row r="9638" spans="2:8" ht="11.25" customHeight="1" x14ac:dyDescent="0.2">
      <c r="B9638" s="147"/>
      <c r="C9638" s="68"/>
      <c r="D9638" s="293" t="str">
        <f t="shared" si="600"/>
        <v/>
      </c>
      <c r="E9638" s="91" t="str">
        <f t="shared" si="603"/>
        <v/>
      </c>
      <c r="F9638" s="295"/>
      <c r="G9638" s="88" t="str">
        <f t="shared" si="601"/>
        <v/>
      </c>
      <c r="H9638" s="88" t="str">
        <f t="shared" si="602"/>
        <v/>
      </c>
    </row>
    <row r="9639" spans="2:8" ht="11.25" customHeight="1" x14ac:dyDescent="0.2">
      <c r="B9639" s="147"/>
      <c r="C9639" s="68"/>
      <c r="D9639" s="293" t="str">
        <f t="shared" si="600"/>
        <v/>
      </c>
      <c r="E9639" s="91" t="str">
        <f t="shared" si="603"/>
        <v/>
      </c>
      <c r="F9639" s="295"/>
      <c r="G9639" s="88" t="str">
        <f t="shared" si="601"/>
        <v/>
      </c>
      <c r="H9639" s="88" t="str">
        <f t="shared" si="602"/>
        <v/>
      </c>
    </row>
    <row r="9640" spans="2:8" ht="11.25" customHeight="1" x14ac:dyDescent="0.2">
      <c r="B9640" s="147"/>
      <c r="C9640" s="68"/>
      <c r="D9640" s="293" t="str">
        <f t="shared" si="600"/>
        <v/>
      </c>
      <c r="E9640" s="91" t="str">
        <f t="shared" si="603"/>
        <v/>
      </c>
      <c r="F9640" s="295"/>
      <c r="G9640" s="88" t="str">
        <f t="shared" si="601"/>
        <v/>
      </c>
      <c r="H9640" s="88" t="str">
        <f t="shared" si="602"/>
        <v/>
      </c>
    </row>
    <row r="9641" spans="2:8" ht="11.25" customHeight="1" x14ac:dyDescent="0.2">
      <c r="B9641" s="147"/>
      <c r="C9641" s="68"/>
      <c r="D9641" s="293" t="str">
        <f t="shared" si="600"/>
        <v/>
      </c>
      <c r="E9641" s="91" t="str">
        <f t="shared" si="603"/>
        <v/>
      </c>
      <c r="F9641" s="295"/>
      <c r="G9641" s="88" t="str">
        <f t="shared" si="601"/>
        <v/>
      </c>
      <c r="H9641" s="88" t="str">
        <f t="shared" si="602"/>
        <v/>
      </c>
    </row>
    <row r="9642" spans="2:8" ht="11.25" customHeight="1" x14ac:dyDescent="0.2">
      <c r="B9642" s="147"/>
      <c r="C9642" s="68"/>
      <c r="D9642" s="293" t="str">
        <f t="shared" si="600"/>
        <v/>
      </c>
      <c r="E9642" s="91" t="str">
        <f t="shared" si="603"/>
        <v/>
      </c>
      <c r="F9642" s="295"/>
      <c r="G9642" s="88" t="str">
        <f t="shared" si="601"/>
        <v/>
      </c>
      <c r="H9642" s="88" t="str">
        <f t="shared" si="602"/>
        <v/>
      </c>
    </row>
    <row r="9643" spans="2:8" ht="11.25" customHeight="1" x14ac:dyDescent="0.2">
      <c r="B9643" s="147"/>
      <c r="C9643" s="68"/>
      <c r="D9643" s="293" t="str">
        <f t="shared" si="600"/>
        <v/>
      </c>
      <c r="E9643" s="91" t="str">
        <f t="shared" si="603"/>
        <v/>
      </c>
      <c r="F9643" s="295"/>
      <c r="G9643" s="88" t="str">
        <f t="shared" si="601"/>
        <v/>
      </c>
      <c r="H9643" s="88" t="str">
        <f t="shared" si="602"/>
        <v/>
      </c>
    </row>
    <row r="9644" spans="2:8" ht="11.25" customHeight="1" x14ac:dyDescent="0.2">
      <c r="B9644" s="147"/>
      <c r="C9644" s="68"/>
      <c r="D9644" s="293" t="str">
        <f t="shared" si="600"/>
        <v/>
      </c>
      <c r="E9644" s="91" t="str">
        <f t="shared" si="603"/>
        <v/>
      </c>
      <c r="F9644" s="295"/>
      <c r="G9644" s="88" t="str">
        <f t="shared" si="601"/>
        <v/>
      </c>
      <c r="H9644" s="88" t="str">
        <f t="shared" si="602"/>
        <v/>
      </c>
    </row>
    <row r="9645" spans="2:8" ht="11.25" customHeight="1" x14ac:dyDescent="0.2">
      <c r="B9645" s="147"/>
      <c r="C9645" s="68"/>
      <c r="D9645" s="293" t="str">
        <f t="shared" si="600"/>
        <v/>
      </c>
      <c r="E9645" s="91" t="str">
        <f t="shared" si="603"/>
        <v/>
      </c>
      <c r="F9645" s="295"/>
      <c r="G9645" s="88" t="str">
        <f t="shared" si="601"/>
        <v/>
      </c>
      <c r="H9645" s="88" t="str">
        <f t="shared" si="602"/>
        <v/>
      </c>
    </row>
    <row r="9646" spans="2:8" ht="11.25" customHeight="1" x14ac:dyDescent="0.2">
      <c r="B9646" s="147"/>
      <c r="C9646" s="68"/>
      <c r="D9646" s="293" t="str">
        <f t="shared" si="600"/>
        <v/>
      </c>
      <c r="E9646" s="91" t="str">
        <f t="shared" si="603"/>
        <v/>
      </c>
      <c r="F9646" s="295"/>
      <c r="G9646" s="88" t="str">
        <f t="shared" si="601"/>
        <v/>
      </c>
      <c r="H9646" s="88" t="str">
        <f t="shared" si="602"/>
        <v/>
      </c>
    </row>
    <row r="9647" spans="2:8" ht="11.25" customHeight="1" x14ac:dyDescent="0.2">
      <c r="B9647" s="147"/>
      <c r="C9647" s="68"/>
      <c r="D9647" s="293" t="str">
        <f t="shared" si="600"/>
        <v/>
      </c>
      <c r="E9647" s="91" t="str">
        <f t="shared" si="603"/>
        <v/>
      </c>
      <c r="F9647" s="295"/>
      <c r="G9647" s="88" t="str">
        <f t="shared" si="601"/>
        <v/>
      </c>
      <c r="H9647" s="88" t="str">
        <f t="shared" si="602"/>
        <v/>
      </c>
    </row>
    <row r="9648" spans="2:8" ht="11.25" customHeight="1" x14ac:dyDescent="0.2">
      <c r="B9648" s="147"/>
      <c r="C9648" s="68"/>
      <c r="D9648" s="293" t="str">
        <f t="shared" si="600"/>
        <v/>
      </c>
      <c r="E9648" s="91" t="str">
        <f t="shared" si="603"/>
        <v/>
      </c>
      <c r="F9648" s="295"/>
      <c r="G9648" s="88" t="str">
        <f t="shared" si="601"/>
        <v/>
      </c>
      <c r="H9648" s="88" t="str">
        <f t="shared" si="602"/>
        <v/>
      </c>
    </row>
    <row r="9649" spans="2:8" ht="11.25" customHeight="1" x14ac:dyDescent="0.2">
      <c r="B9649" s="147"/>
      <c r="C9649" s="68"/>
      <c r="D9649" s="293" t="str">
        <f t="shared" si="600"/>
        <v/>
      </c>
      <c r="E9649" s="91" t="str">
        <f t="shared" si="603"/>
        <v/>
      </c>
      <c r="F9649" s="295"/>
      <c r="G9649" s="88" t="str">
        <f t="shared" si="601"/>
        <v/>
      </c>
      <c r="H9649" s="88" t="str">
        <f t="shared" si="602"/>
        <v/>
      </c>
    </row>
    <row r="9650" spans="2:8" ht="11.25" customHeight="1" x14ac:dyDescent="0.2">
      <c r="B9650" s="147"/>
      <c r="C9650" s="68"/>
      <c r="D9650" s="293" t="str">
        <f t="shared" si="600"/>
        <v/>
      </c>
      <c r="E9650" s="91" t="str">
        <f t="shared" si="603"/>
        <v/>
      </c>
      <c r="F9650" s="295"/>
      <c r="G9650" s="88" t="str">
        <f t="shared" si="601"/>
        <v/>
      </c>
      <c r="H9650" s="88" t="str">
        <f t="shared" si="602"/>
        <v/>
      </c>
    </row>
    <row r="9651" spans="2:8" ht="11.25" customHeight="1" x14ac:dyDescent="0.2">
      <c r="B9651" s="147"/>
      <c r="C9651" s="68"/>
      <c r="D9651" s="293" t="str">
        <f t="shared" si="600"/>
        <v/>
      </c>
      <c r="E9651" s="91" t="str">
        <f t="shared" si="603"/>
        <v/>
      </c>
      <c r="F9651" s="295"/>
      <c r="G9651" s="88" t="str">
        <f t="shared" si="601"/>
        <v/>
      </c>
      <c r="H9651" s="88" t="str">
        <f t="shared" si="602"/>
        <v/>
      </c>
    </row>
    <row r="9652" spans="2:8" ht="11.25" customHeight="1" x14ac:dyDescent="0.2">
      <c r="B9652" s="147"/>
      <c r="C9652" s="68"/>
      <c r="D9652" s="293" t="str">
        <f t="shared" si="600"/>
        <v/>
      </c>
      <c r="E9652" s="91" t="str">
        <f t="shared" si="603"/>
        <v/>
      </c>
      <c r="F9652" s="295"/>
      <c r="G9652" s="88" t="str">
        <f t="shared" si="601"/>
        <v/>
      </c>
      <c r="H9652" s="88" t="str">
        <f t="shared" si="602"/>
        <v/>
      </c>
    </row>
    <row r="9653" spans="2:8" ht="11.25" customHeight="1" x14ac:dyDescent="0.2">
      <c r="B9653" s="147"/>
      <c r="C9653" s="68"/>
      <c r="D9653" s="293" t="str">
        <f t="shared" si="600"/>
        <v/>
      </c>
      <c r="E9653" s="91" t="str">
        <f t="shared" si="603"/>
        <v/>
      </c>
      <c r="F9653" s="295"/>
      <c r="G9653" s="88" t="str">
        <f t="shared" si="601"/>
        <v/>
      </c>
      <c r="H9653" s="88" t="str">
        <f t="shared" si="602"/>
        <v/>
      </c>
    </row>
    <row r="9654" spans="2:8" ht="11.25" customHeight="1" x14ac:dyDescent="0.2">
      <c r="B9654" s="147"/>
      <c r="C9654" s="68"/>
      <c r="D9654" s="293" t="str">
        <f t="shared" si="600"/>
        <v/>
      </c>
      <c r="E9654" s="91" t="str">
        <f t="shared" si="603"/>
        <v/>
      </c>
      <c r="F9654" s="295"/>
      <c r="G9654" s="88" t="str">
        <f t="shared" si="601"/>
        <v/>
      </c>
      <c r="H9654" s="88" t="str">
        <f t="shared" si="602"/>
        <v/>
      </c>
    </row>
    <row r="9655" spans="2:8" ht="11.25" customHeight="1" x14ac:dyDescent="0.2">
      <c r="B9655" s="147"/>
      <c r="C9655" s="68"/>
      <c r="D9655" s="293" t="str">
        <f t="shared" si="600"/>
        <v/>
      </c>
      <c r="E9655" s="91" t="str">
        <f t="shared" si="603"/>
        <v/>
      </c>
      <c r="F9655" s="295"/>
      <c r="G9655" s="88" t="str">
        <f t="shared" si="601"/>
        <v/>
      </c>
      <c r="H9655" s="88" t="str">
        <f t="shared" si="602"/>
        <v/>
      </c>
    </row>
    <row r="9656" spans="2:8" ht="11.25" customHeight="1" x14ac:dyDescent="0.2">
      <c r="B9656" s="147"/>
      <c r="C9656" s="68"/>
      <c r="D9656" s="293" t="str">
        <f t="shared" si="600"/>
        <v/>
      </c>
      <c r="E9656" s="91" t="str">
        <f t="shared" si="603"/>
        <v/>
      </c>
      <c r="F9656" s="295"/>
      <c r="G9656" s="88" t="str">
        <f t="shared" si="601"/>
        <v/>
      </c>
      <c r="H9656" s="88" t="str">
        <f t="shared" si="602"/>
        <v/>
      </c>
    </row>
    <row r="9657" spans="2:8" ht="11.25" customHeight="1" x14ac:dyDescent="0.2">
      <c r="B9657" s="147"/>
      <c r="C9657" s="68"/>
      <c r="D9657" s="293" t="str">
        <f t="shared" si="600"/>
        <v/>
      </c>
      <c r="E9657" s="91" t="str">
        <f t="shared" si="603"/>
        <v/>
      </c>
      <c r="F9657" s="295"/>
      <c r="G9657" s="88" t="str">
        <f t="shared" si="601"/>
        <v/>
      </c>
      <c r="H9657" s="88" t="str">
        <f t="shared" si="602"/>
        <v/>
      </c>
    </row>
    <row r="9658" spans="2:8" ht="11.25" customHeight="1" x14ac:dyDescent="0.2">
      <c r="B9658" s="147"/>
      <c r="C9658" s="68"/>
      <c r="D9658" s="293" t="str">
        <f t="shared" si="600"/>
        <v/>
      </c>
      <c r="E9658" s="91" t="str">
        <f t="shared" si="603"/>
        <v/>
      </c>
      <c r="F9658" s="295"/>
      <c r="G9658" s="88" t="str">
        <f t="shared" si="601"/>
        <v/>
      </c>
      <c r="H9658" s="88" t="str">
        <f t="shared" si="602"/>
        <v/>
      </c>
    </row>
    <row r="9659" spans="2:8" ht="11.25" customHeight="1" x14ac:dyDescent="0.2">
      <c r="B9659" s="147"/>
      <c r="C9659" s="68"/>
      <c r="D9659" s="293" t="str">
        <f t="shared" si="600"/>
        <v/>
      </c>
      <c r="E9659" s="91" t="str">
        <f t="shared" si="603"/>
        <v/>
      </c>
      <c r="F9659" s="295"/>
      <c r="G9659" s="88" t="str">
        <f t="shared" si="601"/>
        <v/>
      </c>
      <c r="H9659" s="88" t="str">
        <f t="shared" si="602"/>
        <v/>
      </c>
    </row>
    <row r="9660" spans="2:8" ht="11.25" customHeight="1" x14ac:dyDescent="0.2">
      <c r="B9660" s="147"/>
      <c r="C9660" s="68"/>
      <c r="D9660" s="293" t="str">
        <f t="shared" si="600"/>
        <v/>
      </c>
      <c r="E9660" s="91" t="str">
        <f t="shared" si="603"/>
        <v/>
      </c>
      <c r="F9660" s="295"/>
      <c r="G9660" s="88" t="str">
        <f t="shared" si="601"/>
        <v/>
      </c>
      <c r="H9660" s="88" t="str">
        <f t="shared" si="602"/>
        <v/>
      </c>
    </row>
    <row r="9661" spans="2:8" ht="11.25" customHeight="1" x14ac:dyDescent="0.2">
      <c r="B9661" s="147"/>
      <c r="C9661" s="68"/>
      <c r="D9661" s="293" t="str">
        <f t="shared" si="600"/>
        <v/>
      </c>
      <c r="E9661" s="91" t="str">
        <f t="shared" si="603"/>
        <v/>
      </c>
      <c r="F9661" s="295"/>
      <c r="G9661" s="88" t="str">
        <f t="shared" si="601"/>
        <v/>
      </c>
      <c r="H9661" s="88" t="str">
        <f t="shared" si="602"/>
        <v/>
      </c>
    </row>
    <row r="9662" spans="2:8" ht="11.25" customHeight="1" x14ac:dyDescent="0.2">
      <c r="B9662" s="147"/>
      <c r="C9662" s="68"/>
      <c r="D9662" s="293" t="str">
        <f t="shared" si="600"/>
        <v/>
      </c>
      <c r="E9662" s="91" t="str">
        <f t="shared" si="603"/>
        <v/>
      </c>
      <c r="F9662" s="295"/>
      <c r="G9662" s="88" t="str">
        <f t="shared" si="601"/>
        <v/>
      </c>
      <c r="H9662" s="88" t="str">
        <f t="shared" si="602"/>
        <v/>
      </c>
    </row>
    <row r="9663" spans="2:8" ht="11.25" customHeight="1" x14ac:dyDescent="0.2">
      <c r="B9663" s="147"/>
      <c r="C9663" s="68"/>
      <c r="D9663" s="293" t="str">
        <f t="shared" si="600"/>
        <v/>
      </c>
      <c r="E9663" s="91" t="str">
        <f t="shared" si="603"/>
        <v/>
      </c>
      <c r="F9663" s="295"/>
      <c r="G9663" s="88" t="str">
        <f t="shared" si="601"/>
        <v/>
      </c>
      <c r="H9663" s="88" t="str">
        <f t="shared" si="602"/>
        <v/>
      </c>
    </row>
    <row r="9664" spans="2:8" ht="11.25" customHeight="1" x14ac:dyDescent="0.2">
      <c r="B9664" s="147"/>
      <c r="C9664" s="68"/>
      <c r="D9664" s="293" t="str">
        <f t="shared" si="600"/>
        <v/>
      </c>
      <c r="E9664" s="91" t="str">
        <f t="shared" si="603"/>
        <v/>
      </c>
      <c r="F9664" s="295"/>
      <c r="G9664" s="88" t="str">
        <f t="shared" si="601"/>
        <v/>
      </c>
      <c r="H9664" s="88" t="str">
        <f t="shared" si="602"/>
        <v/>
      </c>
    </row>
    <row r="9665" spans="2:8" ht="11.25" customHeight="1" x14ac:dyDescent="0.2">
      <c r="B9665" s="147"/>
      <c r="C9665" s="68"/>
      <c r="D9665" s="293" t="str">
        <f t="shared" si="600"/>
        <v/>
      </c>
      <c r="E9665" s="91" t="str">
        <f t="shared" si="603"/>
        <v/>
      </c>
      <c r="F9665" s="295"/>
      <c r="G9665" s="88" t="str">
        <f t="shared" si="601"/>
        <v/>
      </c>
      <c r="H9665" s="88" t="str">
        <f t="shared" si="602"/>
        <v/>
      </c>
    </row>
    <row r="9666" spans="2:8" ht="11.25" customHeight="1" x14ac:dyDescent="0.2">
      <c r="B9666" s="147"/>
      <c r="C9666" s="68"/>
      <c r="D9666" s="293" t="str">
        <f t="shared" si="600"/>
        <v/>
      </c>
      <c r="E9666" s="91" t="str">
        <f t="shared" si="603"/>
        <v/>
      </c>
      <c r="F9666" s="295"/>
      <c r="G9666" s="88" t="str">
        <f t="shared" si="601"/>
        <v/>
      </c>
      <c r="H9666" s="88" t="str">
        <f t="shared" si="602"/>
        <v/>
      </c>
    </row>
    <row r="9667" spans="2:8" ht="11.25" customHeight="1" x14ac:dyDescent="0.2">
      <c r="B9667" s="147"/>
      <c r="C9667" s="68"/>
      <c r="D9667" s="293" t="str">
        <f t="shared" si="600"/>
        <v/>
      </c>
      <c r="E9667" s="91" t="str">
        <f t="shared" si="603"/>
        <v/>
      </c>
      <c r="F9667" s="295"/>
      <c r="G9667" s="88" t="str">
        <f t="shared" si="601"/>
        <v/>
      </c>
      <c r="H9667" s="88" t="str">
        <f t="shared" si="602"/>
        <v/>
      </c>
    </row>
    <row r="9668" spans="2:8" ht="11.25" customHeight="1" x14ac:dyDescent="0.2">
      <c r="B9668" s="147"/>
      <c r="C9668" s="68"/>
      <c r="D9668" s="293" t="str">
        <f t="shared" si="600"/>
        <v/>
      </c>
      <c r="E9668" s="91" t="str">
        <f t="shared" si="603"/>
        <v/>
      </c>
      <c r="F9668" s="295"/>
      <c r="G9668" s="88" t="str">
        <f t="shared" si="601"/>
        <v/>
      </c>
      <c r="H9668" s="88" t="str">
        <f t="shared" si="602"/>
        <v/>
      </c>
    </row>
    <row r="9669" spans="2:8" ht="11.25" customHeight="1" x14ac:dyDescent="0.2">
      <c r="B9669" s="147"/>
      <c r="C9669" s="68"/>
      <c r="D9669" s="293" t="str">
        <f t="shared" si="600"/>
        <v/>
      </c>
      <c r="E9669" s="91" t="str">
        <f t="shared" si="603"/>
        <v/>
      </c>
      <c r="F9669" s="295"/>
      <c r="G9669" s="88" t="str">
        <f t="shared" si="601"/>
        <v/>
      </c>
      <c r="H9669" s="88" t="str">
        <f t="shared" si="602"/>
        <v/>
      </c>
    </row>
    <row r="9670" spans="2:8" ht="11.25" customHeight="1" x14ac:dyDescent="0.2">
      <c r="B9670" s="147"/>
      <c r="C9670" s="68"/>
      <c r="D9670" s="293" t="str">
        <f t="shared" si="600"/>
        <v/>
      </c>
      <c r="E9670" s="91" t="str">
        <f t="shared" si="603"/>
        <v/>
      </c>
      <c r="F9670" s="295"/>
      <c r="G9670" s="88" t="str">
        <f t="shared" si="601"/>
        <v/>
      </c>
      <c r="H9670" s="88" t="str">
        <f t="shared" si="602"/>
        <v/>
      </c>
    </row>
    <row r="9671" spans="2:8" ht="11.25" customHeight="1" x14ac:dyDescent="0.2">
      <c r="B9671" s="147"/>
      <c r="C9671" s="68"/>
      <c r="D9671" s="293" t="str">
        <f t="shared" si="600"/>
        <v/>
      </c>
      <c r="E9671" s="91" t="str">
        <f t="shared" si="603"/>
        <v/>
      </c>
      <c r="F9671" s="295"/>
      <c r="G9671" s="88" t="str">
        <f t="shared" si="601"/>
        <v/>
      </c>
      <c r="H9671" s="88" t="str">
        <f t="shared" si="602"/>
        <v/>
      </c>
    </row>
    <row r="9672" spans="2:8" ht="11.25" customHeight="1" x14ac:dyDescent="0.2">
      <c r="B9672" s="147"/>
      <c r="C9672" s="68"/>
      <c r="D9672" s="293" t="str">
        <f t="shared" si="600"/>
        <v/>
      </c>
      <c r="E9672" s="91" t="str">
        <f t="shared" si="603"/>
        <v/>
      </c>
      <c r="F9672" s="295"/>
      <c r="G9672" s="88" t="str">
        <f t="shared" si="601"/>
        <v/>
      </c>
      <c r="H9672" s="88" t="str">
        <f t="shared" si="602"/>
        <v/>
      </c>
    </row>
    <row r="9673" spans="2:8" ht="11.25" customHeight="1" x14ac:dyDescent="0.2">
      <c r="B9673" s="147"/>
      <c r="C9673" s="68"/>
      <c r="D9673" s="293" t="str">
        <f t="shared" si="600"/>
        <v/>
      </c>
      <c r="E9673" s="91" t="str">
        <f t="shared" si="603"/>
        <v/>
      </c>
      <c r="F9673" s="295"/>
      <c r="G9673" s="88" t="str">
        <f t="shared" si="601"/>
        <v/>
      </c>
      <c r="H9673" s="88" t="str">
        <f t="shared" si="602"/>
        <v/>
      </c>
    </row>
    <row r="9674" spans="2:8" ht="11.25" customHeight="1" x14ac:dyDescent="0.2">
      <c r="B9674" s="147"/>
      <c r="C9674" s="68"/>
      <c r="D9674" s="293" t="str">
        <f t="shared" si="600"/>
        <v/>
      </c>
      <c r="E9674" s="91" t="str">
        <f t="shared" si="603"/>
        <v/>
      </c>
      <c r="F9674" s="295"/>
      <c r="G9674" s="88" t="str">
        <f t="shared" si="601"/>
        <v/>
      </c>
      <c r="H9674" s="88" t="str">
        <f t="shared" si="602"/>
        <v/>
      </c>
    </row>
    <row r="9675" spans="2:8" ht="11.25" customHeight="1" x14ac:dyDescent="0.2">
      <c r="B9675" s="147"/>
      <c r="C9675" s="68"/>
      <c r="D9675" s="293" t="str">
        <f t="shared" si="600"/>
        <v/>
      </c>
      <c r="E9675" s="91" t="str">
        <f t="shared" si="603"/>
        <v/>
      </c>
      <c r="F9675" s="295"/>
      <c r="G9675" s="88" t="str">
        <f t="shared" si="601"/>
        <v/>
      </c>
      <c r="H9675" s="88" t="str">
        <f t="shared" si="602"/>
        <v/>
      </c>
    </row>
    <row r="9676" spans="2:8" ht="11.25" customHeight="1" x14ac:dyDescent="0.2">
      <c r="B9676" s="147"/>
      <c r="C9676" s="68"/>
      <c r="D9676" s="293" t="str">
        <f t="shared" si="600"/>
        <v/>
      </c>
      <c r="E9676" s="91" t="str">
        <f t="shared" si="603"/>
        <v/>
      </c>
      <c r="F9676" s="295"/>
      <c r="G9676" s="88" t="str">
        <f t="shared" si="601"/>
        <v/>
      </c>
      <c r="H9676" s="88" t="str">
        <f t="shared" si="602"/>
        <v/>
      </c>
    </row>
    <row r="9677" spans="2:8" ht="11.25" customHeight="1" x14ac:dyDescent="0.2">
      <c r="B9677" s="147"/>
      <c r="C9677" s="68"/>
      <c r="D9677" s="293" t="str">
        <f t="shared" si="600"/>
        <v/>
      </c>
      <c r="E9677" s="91" t="str">
        <f t="shared" si="603"/>
        <v/>
      </c>
      <c r="F9677" s="295"/>
      <c r="G9677" s="88" t="str">
        <f t="shared" si="601"/>
        <v/>
      </c>
      <c r="H9677" s="88" t="str">
        <f t="shared" si="602"/>
        <v/>
      </c>
    </row>
    <row r="9678" spans="2:8" ht="11.25" customHeight="1" x14ac:dyDescent="0.2">
      <c r="B9678" s="147"/>
      <c r="C9678" s="68"/>
      <c r="D9678" s="293" t="str">
        <f t="shared" si="600"/>
        <v/>
      </c>
      <c r="E9678" s="91" t="str">
        <f t="shared" si="603"/>
        <v/>
      </c>
      <c r="F9678" s="295"/>
      <c r="G9678" s="88" t="str">
        <f t="shared" si="601"/>
        <v/>
      </c>
      <c r="H9678" s="88" t="str">
        <f t="shared" si="602"/>
        <v/>
      </c>
    </row>
    <row r="9679" spans="2:8" ht="11.25" customHeight="1" x14ac:dyDescent="0.2">
      <c r="B9679" s="147"/>
      <c r="C9679" s="68"/>
      <c r="D9679" s="293" t="str">
        <f t="shared" si="600"/>
        <v/>
      </c>
      <c r="E9679" s="91" t="str">
        <f t="shared" si="603"/>
        <v/>
      </c>
      <c r="F9679" s="295"/>
      <c r="G9679" s="88" t="str">
        <f t="shared" si="601"/>
        <v/>
      </c>
      <c r="H9679" s="88" t="str">
        <f t="shared" si="602"/>
        <v/>
      </c>
    </row>
    <row r="9680" spans="2:8" ht="11.25" customHeight="1" x14ac:dyDescent="0.2">
      <c r="B9680" s="147"/>
      <c r="C9680" s="68"/>
      <c r="D9680" s="293" t="str">
        <f t="shared" si="600"/>
        <v/>
      </c>
      <c r="E9680" s="91" t="str">
        <f t="shared" si="603"/>
        <v/>
      </c>
      <c r="F9680" s="295"/>
      <c r="G9680" s="88" t="str">
        <f t="shared" si="601"/>
        <v/>
      </c>
      <c r="H9680" s="88" t="str">
        <f t="shared" si="602"/>
        <v/>
      </c>
    </row>
    <row r="9681" spans="2:8" ht="11.25" customHeight="1" x14ac:dyDescent="0.2">
      <c r="B9681" s="147"/>
      <c r="C9681" s="68"/>
      <c r="D9681" s="293" t="str">
        <f t="shared" si="600"/>
        <v/>
      </c>
      <c r="E9681" s="91" t="str">
        <f t="shared" si="603"/>
        <v/>
      </c>
      <c r="F9681" s="295"/>
      <c r="G9681" s="88" t="str">
        <f t="shared" si="601"/>
        <v/>
      </c>
      <c r="H9681" s="88" t="str">
        <f t="shared" si="602"/>
        <v/>
      </c>
    </row>
    <row r="9682" spans="2:8" ht="11.25" customHeight="1" x14ac:dyDescent="0.2">
      <c r="B9682" s="147"/>
      <c r="C9682" s="68"/>
      <c r="D9682" s="293" t="str">
        <f t="shared" si="600"/>
        <v/>
      </c>
      <c r="E9682" s="91" t="str">
        <f t="shared" si="603"/>
        <v/>
      </c>
      <c r="F9682" s="295"/>
      <c r="G9682" s="88" t="str">
        <f t="shared" si="601"/>
        <v/>
      </c>
      <c r="H9682" s="88" t="str">
        <f t="shared" si="602"/>
        <v/>
      </c>
    </row>
    <row r="9683" spans="2:8" ht="11.25" customHeight="1" x14ac:dyDescent="0.2">
      <c r="B9683" s="147"/>
      <c r="C9683" s="68"/>
      <c r="D9683" s="293" t="str">
        <f t="shared" si="600"/>
        <v/>
      </c>
      <c r="E9683" s="91" t="str">
        <f t="shared" si="603"/>
        <v/>
      </c>
      <c r="F9683" s="295"/>
      <c r="G9683" s="88" t="str">
        <f t="shared" si="601"/>
        <v/>
      </c>
      <c r="H9683" s="88" t="str">
        <f t="shared" si="602"/>
        <v/>
      </c>
    </row>
    <row r="9684" spans="2:8" ht="11.25" customHeight="1" x14ac:dyDescent="0.2">
      <c r="B9684" s="147"/>
      <c r="C9684" s="68"/>
      <c r="D9684" s="293" t="str">
        <f t="shared" si="600"/>
        <v/>
      </c>
      <c r="E9684" s="91" t="str">
        <f t="shared" si="603"/>
        <v/>
      </c>
      <c r="F9684" s="295"/>
      <c r="G9684" s="88" t="str">
        <f t="shared" si="601"/>
        <v/>
      </c>
      <c r="H9684" s="88" t="str">
        <f t="shared" si="602"/>
        <v/>
      </c>
    </row>
    <row r="9685" spans="2:8" ht="11.25" customHeight="1" x14ac:dyDescent="0.2">
      <c r="B9685" s="147"/>
      <c r="C9685" s="68"/>
      <c r="D9685" s="293" t="str">
        <f t="shared" si="600"/>
        <v/>
      </c>
      <c r="E9685" s="91" t="str">
        <f t="shared" si="603"/>
        <v/>
      </c>
      <c r="F9685" s="295"/>
      <c r="G9685" s="88" t="str">
        <f t="shared" si="601"/>
        <v/>
      </c>
      <c r="H9685" s="88" t="str">
        <f t="shared" si="602"/>
        <v/>
      </c>
    </row>
    <row r="9686" spans="2:8" ht="11.25" customHeight="1" x14ac:dyDescent="0.2">
      <c r="B9686" s="147"/>
      <c r="C9686" s="68"/>
      <c r="D9686" s="293" t="str">
        <f t="shared" si="600"/>
        <v/>
      </c>
      <c r="E9686" s="91" t="str">
        <f t="shared" si="603"/>
        <v/>
      </c>
      <c r="F9686" s="295"/>
      <c r="G9686" s="88" t="str">
        <f t="shared" si="601"/>
        <v/>
      </c>
      <c r="H9686" s="88" t="str">
        <f t="shared" si="602"/>
        <v/>
      </c>
    </row>
    <row r="9687" spans="2:8" ht="11.25" customHeight="1" x14ac:dyDescent="0.2">
      <c r="B9687" s="147"/>
      <c r="C9687" s="68"/>
      <c r="D9687" s="293" t="str">
        <f t="shared" si="600"/>
        <v/>
      </c>
      <c r="E9687" s="91" t="str">
        <f t="shared" si="603"/>
        <v/>
      </c>
      <c r="F9687" s="295"/>
      <c r="G9687" s="88" t="str">
        <f t="shared" si="601"/>
        <v/>
      </c>
      <c r="H9687" s="88" t="str">
        <f t="shared" si="602"/>
        <v/>
      </c>
    </row>
    <row r="9688" spans="2:8" ht="11.25" customHeight="1" x14ac:dyDescent="0.2">
      <c r="B9688" s="147"/>
      <c r="C9688" s="68"/>
      <c r="D9688" s="293" t="str">
        <f t="shared" ref="D9688:D9751" si="604">IF($B9688="","","SP_LASTSALEPRICE")</f>
        <v/>
      </c>
      <c r="E9688" s="91" t="str">
        <f t="shared" si="603"/>
        <v/>
      </c>
      <c r="F9688" s="295"/>
      <c r="G9688" s="88" t="str">
        <f t="shared" ref="G9688:G9751" si="605">IF(OR($C9688="",$C9689=""),"",IFERROR((C9688/C9689-1)*100,0))</f>
        <v/>
      </c>
      <c r="H9688" s="88" t="str">
        <f t="shared" ref="H9688:H9751" si="606">IF(OR($F9688="",$F9689=""),"",IFERROR((F9688/F9689-1)*100,0))</f>
        <v/>
      </c>
    </row>
    <row r="9689" spans="2:8" ht="11.25" customHeight="1" x14ac:dyDescent="0.2">
      <c r="B9689" s="147"/>
      <c r="C9689" s="68"/>
      <c r="D9689" s="293" t="str">
        <f t="shared" si="604"/>
        <v/>
      </c>
      <c r="E9689" s="91" t="str">
        <f t="shared" ref="E9689:E9752" si="607">IF($B9689="","",IF(WEEKDAY($B9689,11)=6,$B9689-1,IF(WEEKDAY($B9689,11)=7,$B9689-2,$B9689)))</f>
        <v/>
      </c>
      <c r="F9689" s="295"/>
      <c r="G9689" s="88" t="str">
        <f t="shared" si="605"/>
        <v/>
      </c>
      <c r="H9689" s="88" t="str">
        <f t="shared" si="606"/>
        <v/>
      </c>
    </row>
    <row r="9690" spans="2:8" ht="11.25" customHeight="1" x14ac:dyDescent="0.2">
      <c r="B9690" s="147"/>
      <c r="C9690" s="68"/>
      <c r="D9690" s="293" t="str">
        <f t="shared" si="604"/>
        <v/>
      </c>
      <c r="E9690" s="91" t="str">
        <f t="shared" si="607"/>
        <v/>
      </c>
      <c r="F9690" s="295"/>
      <c r="G9690" s="88" t="str">
        <f t="shared" si="605"/>
        <v/>
      </c>
      <c r="H9690" s="88" t="str">
        <f t="shared" si="606"/>
        <v/>
      </c>
    </row>
    <row r="9691" spans="2:8" ht="11.25" customHeight="1" x14ac:dyDescent="0.2">
      <c r="B9691" s="147"/>
      <c r="C9691" s="68"/>
      <c r="D9691" s="293" t="str">
        <f t="shared" si="604"/>
        <v/>
      </c>
      <c r="E9691" s="91" t="str">
        <f t="shared" si="607"/>
        <v/>
      </c>
      <c r="F9691" s="295"/>
      <c r="G9691" s="88" t="str">
        <f t="shared" si="605"/>
        <v/>
      </c>
      <c r="H9691" s="88" t="str">
        <f t="shared" si="606"/>
        <v/>
      </c>
    </row>
    <row r="9692" spans="2:8" ht="11.25" customHeight="1" x14ac:dyDescent="0.2">
      <c r="B9692" s="147"/>
      <c r="C9692" s="68"/>
      <c r="D9692" s="293" t="str">
        <f t="shared" si="604"/>
        <v/>
      </c>
      <c r="E9692" s="91" t="str">
        <f t="shared" si="607"/>
        <v/>
      </c>
      <c r="F9692" s="295"/>
      <c r="G9692" s="88" t="str">
        <f t="shared" si="605"/>
        <v/>
      </c>
      <c r="H9692" s="88" t="str">
        <f t="shared" si="606"/>
        <v/>
      </c>
    </row>
    <row r="9693" spans="2:8" ht="11.25" customHeight="1" x14ac:dyDescent="0.2">
      <c r="B9693" s="147"/>
      <c r="C9693" s="68"/>
      <c r="D9693" s="293" t="str">
        <f t="shared" si="604"/>
        <v/>
      </c>
      <c r="E9693" s="91" t="str">
        <f t="shared" si="607"/>
        <v/>
      </c>
      <c r="F9693" s="295"/>
      <c r="G9693" s="88" t="str">
        <f t="shared" si="605"/>
        <v/>
      </c>
      <c r="H9693" s="88" t="str">
        <f t="shared" si="606"/>
        <v/>
      </c>
    </row>
    <row r="9694" spans="2:8" ht="11.25" customHeight="1" x14ac:dyDescent="0.2">
      <c r="B9694" s="147"/>
      <c r="C9694" s="68"/>
      <c r="D9694" s="293" t="str">
        <f t="shared" si="604"/>
        <v/>
      </c>
      <c r="E9694" s="91" t="str">
        <f t="shared" si="607"/>
        <v/>
      </c>
      <c r="F9694" s="295"/>
      <c r="G9694" s="88" t="str">
        <f t="shared" si="605"/>
        <v/>
      </c>
      <c r="H9694" s="88" t="str">
        <f t="shared" si="606"/>
        <v/>
      </c>
    </row>
    <row r="9695" spans="2:8" ht="11.25" customHeight="1" x14ac:dyDescent="0.2">
      <c r="B9695" s="147"/>
      <c r="C9695" s="68"/>
      <c r="D9695" s="293" t="str">
        <f t="shared" si="604"/>
        <v/>
      </c>
      <c r="E9695" s="91" t="str">
        <f t="shared" si="607"/>
        <v/>
      </c>
      <c r="F9695" s="295"/>
      <c r="G9695" s="88" t="str">
        <f t="shared" si="605"/>
        <v/>
      </c>
      <c r="H9695" s="88" t="str">
        <f t="shared" si="606"/>
        <v/>
      </c>
    </row>
    <row r="9696" spans="2:8" ht="11.25" customHeight="1" x14ac:dyDescent="0.2">
      <c r="B9696" s="147"/>
      <c r="C9696" s="68"/>
      <c r="D9696" s="293" t="str">
        <f t="shared" si="604"/>
        <v/>
      </c>
      <c r="E9696" s="91" t="str">
        <f t="shared" si="607"/>
        <v/>
      </c>
      <c r="F9696" s="295"/>
      <c r="G9696" s="88" t="str">
        <f t="shared" si="605"/>
        <v/>
      </c>
      <c r="H9696" s="88" t="str">
        <f t="shared" si="606"/>
        <v/>
      </c>
    </row>
    <row r="9697" spans="2:8" ht="11.25" customHeight="1" x14ac:dyDescent="0.2">
      <c r="B9697" s="147"/>
      <c r="C9697" s="68"/>
      <c r="D9697" s="293" t="str">
        <f t="shared" si="604"/>
        <v/>
      </c>
      <c r="E9697" s="91" t="str">
        <f t="shared" si="607"/>
        <v/>
      </c>
      <c r="F9697" s="295"/>
      <c r="G9697" s="88" t="str">
        <f t="shared" si="605"/>
        <v/>
      </c>
      <c r="H9697" s="88" t="str">
        <f t="shared" si="606"/>
        <v/>
      </c>
    </row>
    <row r="9698" spans="2:8" ht="11.25" customHeight="1" x14ac:dyDescent="0.2">
      <c r="B9698" s="147"/>
      <c r="C9698" s="68"/>
      <c r="D9698" s="293" t="str">
        <f t="shared" si="604"/>
        <v/>
      </c>
      <c r="E9698" s="91" t="str">
        <f t="shared" si="607"/>
        <v/>
      </c>
      <c r="F9698" s="295"/>
      <c r="G9698" s="88" t="str">
        <f t="shared" si="605"/>
        <v/>
      </c>
      <c r="H9698" s="88" t="str">
        <f t="shared" si="606"/>
        <v/>
      </c>
    </row>
    <row r="9699" spans="2:8" ht="11.25" customHeight="1" x14ac:dyDescent="0.2">
      <c r="B9699" s="147"/>
      <c r="C9699" s="68"/>
      <c r="D9699" s="293" t="str">
        <f t="shared" si="604"/>
        <v/>
      </c>
      <c r="E9699" s="91" t="str">
        <f t="shared" si="607"/>
        <v/>
      </c>
      <c r="F9699" s="295"/>
      <c r="G9699" s="88" t="str">
        <f t="shared" si="605"/>
        <v/>
      </c>
      <c r="H9699" s="88" t="str">
        <f t="shared" si="606"/>
        <v/>
      </c>
    </row>
    <row r="9700" spans="2:8" ht="11.25" customHeight="1" x14ac:dyDescent="0.2">
      <c r="B9700" s="147"/>
      <c r="C9700" s="68"/>
      <c r="D9700" s="293" t="str">
        <f t="shared" si="604"/>
        <v/>
      </c>
      <c r="E9700" s="91" t="str">
        <f t="shared" si="607"/>
        <v/>
      </c>
      <c r="F9700" s="295"/>
      <c r="G9700" s="88" t="str">
        <f t="shared" si="605"/>
        <v/>
      </c>
      <c r="H9700" s="88" t="str">
        <f t="shared" si="606"/>
        <v/>
      </c>
    </row>
    <row r="9701" spans="2:8" ht="11.25" customHeight="1" x14ac:dyDescent="0.2">
      <c r="B9701" s="147"/>
      <c r="C9701" s="68"/>
      <c r="D9701" s="293" t="str">
        <f t="shared" si="604"/>
        <v/>
      </c>
      <c r="E9701" s="91" t="str">
        <f t="shared" si="607"/>
        <v/>
      </c>
      <c r="F9701" s="295"/>
      <c r="G9701" s="88" t="str">
        <f t="shared" si="605"/>
        <v/>
      </c>
      <c r="H9701" s="88" t="str">
        <f t="shared" si="606"/>
        <v/>
      </c>
    </row>
    <row r="9702" spans="2:8" ht="11.25" customHeight="1" x14ac:dyDescent="0.2">
      <c r="B9702" s="147"/>
      <c r="C9702" s="68"/>
      <c r="D9702" s="293" t="str">
        <f t="shared" si="604"/>
        <v/>
      </c>
      <c r="E9702" s="91" t="str">
        <f t="shared" si="607"/>
        <v/>
      </c>
      <c r="F9702" s="295"/>
      <c r="G9702" s="88" t="str">
        <f t="shared" si="605"/>
        <v/>
      </c>
      <c r="H9702" s="88" t="str">
        <f t="shared" si="606"/>
        <v/>
      </c>
    </row>
    <row r="9703" spans="2:8" ht="11.25" customHeight="1" x14ac:dyDescent="0.2">
      <c r="B9703" s="147"/>
      <c r="C9703" s="68"/>
      <c r="D9703" s="293" t="str">
        <f t="shared" si="604"/>
        <v/>
      </c>
      <c r="E9703" s="91" t="str">
        <f t="shared" si="607"/>
        <v/>
      </c>
      <c r="F9703" s="295"/>
      <c r="G9703" s="88" t="str">
        <f t="shared" si="605"/>
        <v/>
      </c>
      <c r="H9703" s="88" t="str">
        <f t="shared" si="606"/>
        <v/>
      </c>
    </row>
    <row r="9704" spans="2:8" ht="11.25" customHeight="1" x14ac:dyDescent="0.2">
      <c r="B9704" s="147"/>
      <c r="C9704" s="68"/>
      <c r="D9704" s="293" t="str">
        <f t="shared" si="604"/>
        <v/>
      </c>
      <c r="E9704" s="91" t="str">
        <f t="shared" si="607"/>
        <v/>
      </c>
      <c r="F9704" s="295"/>
      <c r="G9704" s="88" t="str">
        <f t="shared" si="605"/>
        <v/>
      </c>
      <c r="H9704" s="88" t="str">
        <f t="shared" si="606"/>
        <v/>
      </c>
    </row>
    <row r="9705" spans="2:8" ht="11.25" customHeight="1" x14ac:dyDescent="0.2">
      <c r="B9705" s="147"/>
      <c r="C9705" s="68"/>
      <c r="D9705" s="293" t="str">
        <f t="shared" si="604"/>
        <v/>
      </c>
      <c r="E9705" s="91" t="str">
        <f t="shared" si="607"/>
        <v/>
      </c>
      <c r="F9705" s="295"/>
      <c r="G9705" s="88" t="str">
        <f t="shared" si="605"/>
        <v/>
      </c>
      <c r="H9705" s="88" t="str">
        <f t="shared" si="606"/>
        <v/>
      </c>
    </row>
    <row r="9706" spans="2:8" ht="11.25" customHeight="1" x14ac:dyDescent="0.2">
      <c r="B9706" s="147"/>
      <c r="C9706" s="68"/>
      <c r="D9706" s="293" t="str">
        <f t="shared" si="604"/>
        <v/>
      </c>
      <c r="E9706" s="91" t="str">
        <f t="shared" si="607"/>
        <v/>
      </c>
      <c r="F9706" s="295"/>
      <c r="G9706" s="88" t="str">
        <f t="shared" si="605"/>
        <v/>
      </c>
      <c r="H9706" s="88" t="str">
        <f t="shared" si="606"/>
        <v/>
      </c>
    </row>
    <row r="9707" spans="2:8" ht="11.25" customHeight="1" x14ac:dyDescent="0.2">
      <c r="B9707" s="147"/>
      <c r="C9707" s="68"/>
      <c r="D9707" s="293" t="str">
        <f t="shared" si="604"/>
        <v/>
      </c>
      <c r="E9707" s="91" t="str">
        <f t="shared" si="607"/>
        <v/>
      </c>
      <c r="F9707" s="295"/>
      <c r="G9707" s="88" t="str">
        <f t="shared" si="605"/>
        <v/>
      </c>
      <c r="H9707" s="88" t="str">
        <f t="shared" si="606"/>
        <v/>
      </c>
    </row>
    <row r="9708" spans="2:8" ht="11.25" customHeight="1" x14ac:dyDescent="0.2">
      <c r="B9708" s="147"/>
      <c r="C9708" s="68"/>
      <c r="D9708" s="293" t="str">
        <f t="shared" si="604"/>
        <v/>
      </c>
      <c r="E9708" s="91" t="str">
        <f t="shared" si="607"/>
        <v/>
      </c>
      <c r="F9708" s="295"/>
      <c r="G9708" s="88" t="str">
        <f t="shared" si="605"/>
        <v/>
      </c>
      <c r="H9708" s="88" t="str">
        <f t="shared" si="606"/>
        <v/>
      </c>
    </row>
    <row r="9709" spans="2:8" ht="11.25" customHeight="1" x14ac:dyDescent="0.2">
      <c r="B9709" s="147"/>
      <c r="C9709" s="68"/>
      <c r="D9709" s="293" t="str">
        <f t="shared" si="604"/>
        <v/>
      </c>
      <c r="E9709" s="91" t="str">
        <f t="shared" si="607"/>
        <v/>
      </c>
      <c r="F9709" s="295"/>
      <c r="G9709" s="88" t="str">
        <f t="shared" si="605"/>
        <v/>
      </c>
      <c r="H9709" s="88" t="str">
        <f t="shared" si="606"/>
        <v/>
      </c>
    </row>
    <row r="9710" spans="2:8" ht="11.25" customHeight="1" x14ac:dyDescent="0.2">
      <c r="B9710" s="147"/>
      <c r="C9710" s="68"/>
      <c r="D9710" s="293" t="str">
        <f t="shared" si="604"/>
        <v/>
      </c>
      <c r="E9710" s="91" t="str">
        <f t="shared" si="607"/>
        <v/>
      </c>
      <c r="F9710" s="295"/>
      <c r="G9710" s="88" t="str">
        <f t="shared" si="605"/>
        <v/>
      </c>
      <c r="H9710" s="88" t="str">
        <f t="shared" si="606"/>
        <v/>
      </c>
    </row>
    <row r="9711" spans="2:8" ht="11.25" customHeight="1" x14ac:dyDescent="0.2">
      <c r="B9711" s="147"/>
      <c r="C9711" s="68"/>
      <c r="D9711" s="293" t="str">
        <f t="shared" si="604"/>
        <v/>
      </c>
      <c r="E9711" s="91" t="str">
        <f t="shared" si="607"/>
        <v/>
      </c>
      <c r="F9711" s="295"/>
      <c r="G9711" s="88" t="str">
        <f t="shared" si="605"/>
        <v/>
      </c>
      <c r="H9711" s="88" t="str">
        <f t="shared" si="606"/>
        <v/>
      </c>
    </row>
    <row r="9712" spans="2:8" ht="11.25" customHeight="1" x14ac:dyDescent="0.2">
      <c r="B9712" s="147"/>
      <c r="C9712" s="68"/>
      <c r="D9712" s="293" t="str">
        <f t="shared" si="604"/>
        <v/>
      </c>
      <c r="E9712" s="91" t="str">
        <f t="shared" si="607"/>
        <v/>
      </c>
      <c r="F9712" s="295"/>
      <c r="G9712" s="88" t="str">
        <f t="shared" si="605"/>
        <v/>
      </c>
      <c r="H9712" s="88" t="str">
        <f t="shared" si="606"/>
        <v/>
      </c>
    </row>
    <row r="9713" spans="2:8" ht="11.25" customHeight="1" x14ac:dyDescent="0.2">
      <c r="B9713" s="147"/>
      <c r="C9713" s="68"/>
      <c r="D9713" s="293" t="str">
        <f t="shared" si="604"/>
        <v/>
      </c>
      <c r="E9713" s="91" t="str">
        <f t="shared" si="607"/>
        <v/>
      </c>
      <c r="F9713" s="295"/>
      <c r="G9713" s="88" t="str">
        <f t="shared" si="605"/>
        <v/>
      </c>
      <c r="H9713" s="88" t="str">
        <f t="shared" si="606"/>
        <v/>
      </c>
    </row>
    <row r="9714" spans="2:8" ht="11.25" customHeight="1" x14ac:dyDescent="0.2">
      <c r="B9714" s="147"/>
      <c r="C9714" s="68"/>
      <c r="D9714" s="293" t="str">
        <f t="shared" si="604"/>
        <v/>
      </c>
      <c r="E9714" s="91" t="str">
        <f t="shared" si="607"/>
        <v/>
      </c>
      <c r="F9714" s="295"/>
      <c r="G9714" s="88" t="str">
        <f t="shared" si="605"/>
        <v/>
      </c>
      <c r="H9714" s="88" t="str">
        <f t="shared" si="606"/>
        <v/>
      </c>
    </row>
    <row r="9715" spans="2:8" ht="11.25" customHeight="1" x14ac:dyDescent="0.2">
      <c r="B9715" s="147"/>
      <c r="C9715" s="68"/>
      <c r="D9715" s="293" t="str">
        <f t="shared" si="604"/>
        <v/>
      </c>
      <c r="E9715" s="91" t="str">
        <f t="shared" si="607"/>
        <v/>
      </c>
      <c r="F9715" s="295"/>
      <c r="G9715" s="88" t="str">
        <f t="shared" si="605"/>
        <v/>
      </c>
      <c r="H9715" s="88" t="str">
        <f t="shared" si="606"/>
        <v/>
      </c>
    </row>
    <row r="9716" spans="2:8" ht="11.25" customHeight="1" x14ac:dyDescent="0.2">
      <c r="B9716" s="147"/>
      <c r="C9716" s="68"/>
      <c r="D9716" s="293" t="str">
        <f t="shared" si="604"/>
        <v/>
      </c>
      <c r="E9716" s="91" t="str">
        <f t="shared" si="607"/>
        <v/>
      </c>
      <c r="F9716" s="295"/>
      <c r="G9716" s="88" t="str">
        <f t="shared" si="605"/>
        <v/>
      </c>
      <c r="H9716" s="88" t="str">
        <f t="shared" si="606"/>
        <v/>
      </c>
    </row>
    <row r="9717" spans="2:8" ht="11.25" customHeight="1" x14ac:dyDescent="0.2">
      <c r="B9717" s="147"/>
      <c r="C9717" s="68"/>
      <c r="D9717" s="293" t="str">
        <f t="shared" si="604"/>
        <v/>
      </c>
      <c r="E9717" s="91" t="str">
        <f t="shared" si="607"/>
        <v/>
      </c>
      <c r="F9717" s="295"/>
      <c r="G9717" s="88" t="str">
        <f t="shared" si="605"/>
        <v/>
      </c>
      <c r="H9717" s="88" t="str">
        <f t="shared" si="606"/>
        <v/>
      </c>
    </row>
    <row r="9718" spans="2:8" ht="11.25" customHeight="1" x14ac:dyDescent="0.2">
      <c r="B9718" s="147"/>
      <c r="C9718" s="68"/>
      <c r="D9718" s="293" t="str">
        <f t="shared" si="604"/>
        <v/>
      </c>
      <c r="E9718" s="91" t="str">
        <f t="shared" si="607"/>
        <v/>
      </c>
      <c r="F9718" s="295"/>
      <c r="G9718" s="88" t="str">
        <f t="shared" si="605"/>
        <v/>
      </c>
      <c r="H9718" s="88" t="str">
        <f t="shared" si="606"/>
        <v/>
      </c>
    </row>
    <row r="9719" spans="2:8" ht="11.25" customHeight="1" x14ac:dyDescent="0.2">
      <c r="B9719" s="147"/>
      <c r="C9719" s="68"/>
      <c r="D9719" s="293" t="str">
        <f t="shared" si="604"/>
        <v/>
      </c>
      <c r="E9719" s="91" t="str">
        <f t="shared" si="607"/>
        <v/>
      </c>
      <c r="F9719" s="295"/>
      <c r="G9719" s="88" t="str">
        <f t="shared" si="605"/>
        <v/>
      </c>
      <c r="H9719" s="88" t="str">
        <f t="shared" si="606"/>
        <v/>
      </c>
    </row>
    <row r="9720" spans="2:8" ht="11.25" customHeight="1" x14ac:dyDescent="0.2">
      <c r="B9720" s="147"/>
      <c r="C9720" s="68"/>
      <c r="D9720" s="293" t="str">
        <f t="shared" si="604"/>
        <v/>
      </c>
      <c r="E9720" s="91" t="str">
        <f t="shared" si="607"/>
        <v/>
      </c>
      <c r="F9720" s="295"/>
      <c r="G9720" s="88" t="str">
        <f t="shared" si="605"/>
        <v/>
      </c>
      <c r="H9720" s="88" t="str">
        <f t="shared" si="606"/>
        <v/>
      </c>
    </row>
    <row r="9721" spans="2:8" ht="11.25" customHeight="1" x14ac:dyDescent="0.2">
      <c r="B9721" s="147"/>
      <c r="C9721" s="68"/>
      <c r="D9721" s="293" t="str">
        <f t="shared" si="604"/>
        <v/>
      </c>
      <c r="E9721" s="91" t="str">
        <f t="shared" si="607"/>
        <v/>
      </c>
      <c r="F9721" s="295"/>
      <c r="G9721" s="88" t="str">
        <f t="shared" si="605"/>
        <v/>
      </c>
      <c r="H9721" s="88" t="str">
        <f t="shared" si="606"/>
        <v/>
      </c>
    </row>
    <row r="9722" spans="2:8" ht="11.25" customHeight="1" x14ac:dyDescent="0.2">
      <c r="B9722" s="147"/>
      <c r="C9722" s="68"/>
      <c r="D9722" s="293" t="str">
        <f t="shared" si="604"/>
        <v/>
      </c>
      <c r="E9722" s="91" t="str">
        <f t="shared" si="607"/>
        <v/>
      </c>
      <c r="F9722" s="295"/>
      <c r="G9722" s="88" t="str">
        <f t="shared" si="605"/>
        <v/>
      </c>
      <c r="H9722" s="88" t="str">
        <f t="shared" si="606"/>
        <v/>
      </c>
    </row>
    <row r="9723" spans="2:8" ht="11.25" customHeight="1" x14ac:dyDescent="0.2">
      <c r="B9723" s="147"/>
      <c r="C9723" s="68"/>
      <c r="D9723" s="293" t="str">
        <f t="shared" si="604"/>
        <v/>
      </c>
      <c r="E9723" s="91" t="str">
        <f t="shared" si="607"/>
        <v/>
      </c>
      <c r="F9723" s="295"/>
      <c r="G9723" s="88" t="str">
        <f t="shared" si="605"/>
        <v/>
      </c>
      <c r="H9723" s="88" t="str">
        <f t="shared" si="606"/>
        <v/>
      </c>
    </row>
    <row r="9724" spans="2:8" ht="11.25" customHeight="1" x14ac:dyDescent="0.2">
      <c r="B9724" s="147"/>
      <c r="C9724" s="68"/>
      <c r="D9724" s="293" t="str">
        <f t="shared" si="604"/>
        <v/>
      </c>
      <c r="E9724" s="91" t="str">
        <f t="shared" si="607"/>
        <v/>
      </c>
      <c r="F9724" s="295"/>
      <c r="G9724" s="88" t="str">
        <f t="shared" si="605"/>
        <v/>
      </c>
      <c r="H9724" s="88" t="str">
        <f t="shared" si="606"/>
        <v/>
      </c>
    </row>
    <row r="9725" spans="2:8" ht="11.25" customHeight="1" x14ac:dyDescent="0.2">
      <c r="B9725" s="147"/>
      <c r="C9725" s="68"/>
      <c r="D9725" s="293" t="str">
        <f t="shared" si="604"/>
        <v/>
      </c>
      <c r="E9725" s="91" t="str">
        <f t="shared" si="607"/>
        <v/>
      </c>
      <c r="F9725" s="295"/>
      <c r="G9725" s="88" t="str">
        <f t="shared" si="605"/>
        <v/>
      </c>
      <c r="H9725" s="88" t="str">
        <f t="shared" si="606"/>
        <v/>
      </c>
    </row>
    <row r="9726" spans="2:8" ht="11.25" customHeight="1" x14ac:dyDescent="0.2">
      <c r="B9726" s="147"/>
      <c r="C9726" s="68"/>
      <c r="D9726" s="293" t="str">
        <f t="shared" si="604"/>
        <v/>
      </c>
      <c r="E9726" s="91" t="str">
        <f t="shared" si="607"/>
        <v/>
      </c>
      <c r="F9726" s="295"/>
      <c r="G9726" s="88" t="str">
        <f t="shared" si="605"/>
        <v/>
      </c>
      <c r="H9726" s="88" t="str">
        <f t="shared" si="606"/>
        <v/>
      </c>
    </row>
    <row r="9727" spans="2:8" ht="11.25" customHeight="1" x14ac:dyDescent="0.2">
      <c r="B9727" s="147"/>
      <c r="C9727" s="68"/>
      <c r="D9727" s="293" t="str">
        <f t="shared" si="604"/>
        <v/>
      </c>
      <c r="E9727" s="91" t="str">
        <f t="shared" si="607"/>
        <v/>
      </c>
      <c r="F9727" s="295"/>
      <c r="G9727" s="88" t="str">
        <f t="shared" si="605"/>
        <v/>
      </c>
      <c r="H9727" s="88" t="str">
        <f t="shared" si="606"/>
        <v/>
      </c>
    </row>
    <row r="9728" spans="2:8" ht="11.25" customHeight="1" x14ac:dyDescent="0.2">
      <c r="B9728" s="147"/>
      <c r="C9728" s="68"/>
      <c r="D9728" s="293" t="str">
        <f t="shared" si="604"/>
        <v/>
      </c>
      <c r="E9728" s="91" t="str">
        <f t="shared" si="607"/>
        <v/>
      </c>
      <c r="F9728" s="295"/>
      <c r="G9728" s="88" t="str">
        <f t="shared" si="605"/>
        <v/>
      </c>
      <c r="H9728" s="88" t="str">
        <f t="shared" si="606"/>
        <v/>
      </c>
    </row>
    <row r="9729" spans="2:8" ht="11.25" customHeight="1" x14ac:dyDescent="0.2">
      <c r="B9729" s="147"/>
      <c r="C9729" s="68"/>
      <c r="D9729" s="293" t="str">
        <f t="shared" si="604"/>
        <v/>
      </c>
      <c r="E9729" s="91" t="str">
        <f t="shared" si="607"/>
        <v/>
      </c>
      <c r="F9729" s="295"/>
      <c r="G9729" s="88" t="str">
        <f t="shared" si="605"/>
        <v/>
      </c>
      <c r="H9729" s="88" t="str">
        <f t="shared" si="606"/>
        <v/>
      </c>
    </row>
    <row r="9730" spans="2:8" ht="11.25" customHeight="1" x14ac:dyDescent="0.2">
      <c r="B9730" s="147"/>
      <c r="C9730" s="68"/>
      <c r="D9730" s="293" t="str">
        <f t="shared" si="604"/>
        <v/>
      </c>
      <c r="E9730" s="91" t="str">
        <f t="shared" si="607"/>
        <v/>
      </c>
      <c r="F9730" s="295"/>
      <c r="G9730" s="88" t="str">
        <f t="shared" si="605"/>
        <v/>
      </c>
      <c r="H9730" s="88" t="str">
        <f t="shared" si="606"/>
        <v/>
      </c>
    </row>
    <row r="9731" spans="2:8" ht="11.25" customHeight="1" x14ac:dyDescent="0.2">
      <c r="B9731" s="147"/>
      <c r="C9731" s="68"/>
      <c r="D9731" s="293" t="str">
        <f t="shared" si="604"/>
        <v/>
      </c>
      <c r="E9731" s="91" t="str">
        <f t="shared" si="607"/>
        <v/>
      </c>
      <c r="F9731" s="295"/>
      <c r="G9731" s="88" t="str">
        <f t="shared" si="605"/>
        <v/>
      </c>
      <c r="H9731" s="88" t="str">
        <f t="shared" si="606"/>
        <v/>
      </c>
    </row>
    <row r="9732" spans="2:8" ht="11.25" customHeight="1" x14ac:dyDescent="0.2">
      <c r="B9732" s="147"/>
      <c r="C9732" s="68"/>
      <c r="D9732" s="293" t="str">
        <f t="shared" si="604"/>
        <v/>
      </c>
      <c r="E9732" s="91" t="str">
        <f t="shared" si="607"/>
        <v/>
      </c>
      <c r="F9732" s="295"/>
      <c r="G9732" s="88" t="str">
        <f t="shared" si="605"/>
        <v/>
      </c>
      <c r="H9732" s="88" t="str">
        <f t="shared" si="606"/>
        <v/>
      </c>
    </row>
    <row r="9733" spans="2:8" ht="11.25" customHeight="1" x14ac:dyDescent="0.2">
      <c r="B9733" s="147"/>
      <c r="C9733" s="68"/>
      <c r="D9733" s="293" t="str">
        <f t="shared" si="604"/>
        <v/>
      </c>
      <c r="E9733" s="91" t="str">
        <f t="shared" si="607"/>
        <v/>
      </c>
      <c r="F9733" s="295"/>
      <c r="G9733" s="88" t="str">
        <f t="shared" si="605"/>
        <v/>
      </c>
      <c r="H9733" s="88" t="str">
        <f t="shared" si="606"/>
        <v/>
      </c>
    </row>
    <row r="9734" spans="2:8" ht="11.25" customHeight="1" x14ac:dyDescent="0.2">
      <c r="B9734" s="147"/>
      <c r="C9734" s="68"/>
      <c r="D9734" s="293" t="str">
        <f t="shared" si="604"/>
        <v/>
      </c>
      <c r="E9734" s="91" t="str">
        <f t="shared" si="607"/>
        <v/>
      </c>
      <c r="F9734" s="295"/>
      <c r="G9734" s="88" t="str">
        <f t="shared" si="605"/>
        <v/>
      </c>
      <c r="H9734" s="88" t="str">
        <f t="shared" si="606"/>
        <v/>
      </c>
    </row>
    <row r="9735" spans="2:8" ht="11.25" customHeight="1" x14ac:dyDescent="0.2">
      <c r="B9735" s="147"/>
      <c r="C9735" s="68"/>
      <c r="D9735" s="293" t="str">
        <f t="shared" si="604"/>
        <v/>
      </c>
      <c r="E9735" s="91" t="str">
        <f t="shared" si="607"/>
        <v/>
      </c>
      <c r="F9735" s="295"/>
      <c r="G9735" s="88" t="str">
        <f t="shared" si="605"/>
        <v/>
      </c>
      <c r="H9735" s="88" t="str">
        <f t="shared" si="606"/>
        <v/>
      </c>
    </row>
    <row r="9736" spans="2:8" ht="11.25" customHeight="1" x14ac:dyDescent="0.2">
      <c r="B9736" s="147"/>
      <c r="C9736" s="68"/>
      <c r="D9736" s="293" t="str">
        <f t="shared" si="604"/>
        <v/>
      </c>
      <c r="E9736" s="91" t="str">
        <f t="shared" si="607"/>
        <v/>
      </c>
      <c r="F9736" s="295"/>
      <c r="G9736" s="88" t="str">
        <f t="shared" si="605"/>
        <v/>
      </c>
      <c r="H9736" s="88" t="str">
        <f t="shared" si="606"/>
        <v/>
      </c>
    </row>
    <row r="9737" spans="2:8" ht="11.25" customHeight="1" x14ac:dyDescent="0.2">
      <c r="B9737" s="147"/>
      <c r="C9737" s="68"/>
      <c r="D9737" s="293" t="str">
        <f t="shared" si="604"/>
        <v/>
      </c>
      <c r="E9737" s="91" t="str">
        <f t="shared" si="607"/>
        <v/>
      </c>
      <c r="F9737" s="295"/>
      <c r="G9737" s="88" t="str">
        <f t="shared" si="605"/>
        <v/>
      </c>
      <c r="H9737" s="88" t="str">
        <f t="shared" si="606"/>
        <v/>
      </c>
    </row>
    <row r="9738" spans="2:8" ht="11.25" customHeight="1" x14ac:dyDescent="0.2">
      <c r="B9738" s="147"/>
      <c r="C9738" s="68"/>
      <c r="D9738" s="293" t="str">
        <f t="shared" si="604"/>
        <v/>
      </c>
      <c r="E9738" s="91" t="str">
        <f t="shared" si="607"/>
        <v/>
      </c>
      <c r="F9738" s="295"/>
      <c r="G9738" s="88" t="str">
        <f t="shared" si="605"/>
        <v/>
      </c>
      <c r="H9738" s="88" t="str">
        <f t="shared" si="606"/>
        <v/>
      </c>
    </row>
    <row r="9739" spans="2:8" ht="11.25" customHeight="1" x14ac:dyDescent="0.2">
      <c r="B9739" s="147"/>
      <c r="C9739" s="68"/>
      <c r="D9739" s="293" t="str">
        <f t="shared" si="604"/>
        <v/>
      </c>
      <c r="E9739" s="91" t="str">
        <f t="shared" si="607"/>
        <v/>
      </c>
      <c r="F9739" s="295"/>
      <c r="G9739" s="88" t="str">
        <f t="shared" si="605"/>
        <v/>
      </c>
      <c r="H9739" s="88" t="str">
        <f t="shared" si="606"/>
        <v/>
      </c>
    </row>
    <row r="9740" spans="2:8" ht="11.25" customHeight="1" x14ac:dyDescent="0.2">
      <c r="B9740" s="147"/>
      <c r="C9740" s="68"/>
      <c r="D9740" s="293" t="str">
        <f t="shared" si="604"/>
        <v/>
      </c>
      <c r="E9740" s="91" t="str">
        <f t="shared" si="607"/>
        <v/>
      </c>
      <c r="F9740" s="295"/>
      <c r="G9740" s="88" t="str">
        <f t="shared" si="605"/>
        <v/>
      </c>
      <c r="H9740" s="88" t="str">
        <f t="shared" si="606"/>
        <v/>
      </c>
    </row>
    <row r="9741" spans="2:8" ht="11.25" customHeight="1" x14ac:dyDescent="0.2">
      <c r="B9741" s="147"/>
      <c r="C9741" s="68"/>
      <c r="D9741" s="293" t="str">
        <f t="shared" si="604"/>
        <v/>
      </c>
      <c r="E9741" s="91" t="str">
        <f t="shared" si="607"/>
        <v/>
      </c>
      <c r="F9741" s="295"/>
      <c r="G9741" s="88" t="str">
        <f t="shared" si="605"/>
        <v/>
      </c>
      <c r="H9741" s="88" t="str">
        <f t="shared" si="606"/>
        <v/>
      </c>
    </row>
    <row r="9742" spans="2:8" ht="11.25" customHeight="1" x14ac:dyDescent="0.2">
      <c r="B9742" s="147"/>
      <c r="C9742" s="68"/>
      <c r="D9742" s="293" t="str">
        <f t="shared" si="604"/>
        <v/>
      </c>
      <c r="E9742" s="91" t="str">
        <f t="shared" si="607"/>
        <v/>
      </c>
      <c r="F9742" s="295"/>
      <c r="G9742" s="88" t="str">
        <f t="shared" si="605"/>
        <v/>
      </c>
      <c r="H9742" s="88" t="str">
        <f t="shared" si="606"/>
        <v/>
      </c>
    </row>
    <row r="9743" spans="2:8" ht="11.25" customHeight="1" x14ac:dyDescent="0.2">
      <c r="B9743" s="147"/>
      <c r="C9743" s="68"/>
      <c r="D9743" s="293" t="str">
        <f t="shared" si="604"/>
        <v/>
      </c>
      <c r="E9743" s="91" t="str">
        <f t="shared" si="607"/>
        <v/>
      </c>
      <c r="F9743" s="295"/>
      <c r="G9743" s="88" t="str">
        <f t="shared" si="605"/>
        <v/>
      </c>
      <c r="H9743" s="88" t="str">
        <f t="shared" si="606"/>
        <v/>
      </c>
    </row>
    <row r="9744" spans="2:8" ht="11.25" customHeight="1" x14ac:dyDescent="0.2">
      <c r="B9744" s="147"/>
      <c r="C9744" s="68"/>
      <c r="D9744" s="293" t="str">
        <f t="shared" si="604"/>
        <v/>
      </c>
      <c r="E9744" s="91" t="str">
        <f t="shared" si="607"/>
        <v/>
      </c>
      <c r="F9744" s="295"/>
      <c r="G9744" s="88" t="str">
        <f t="shared" si="605"/>
        <v/>
      </c>
      <c r="H9744" s="88" t="str">
        <f t="shared" si="606"/>
        <v/>
      </c>
    </row>
    <row r="9745" spans="2:8" ht="11.25" customHeight="1" x14ac:dyDescent="0.2">
      <c r="B9745" s="147"/>
      <c r="C9745" s="68"/>
      <c r="D9745" s="293" t="str">
        <f t="shared" si="604"/>
        <v/>
      </c>
      <c r="E9745" s="91" t="str">
        <f t="shared" si="607"/>
        <v/>
      </c>
      <c r="F9745" s="295"/>
      <c r="G9745" s="88" t="str">
        <f t="shared" si="605"/>
        <v/>
      </c>
      <c r="H9745" s="88" t="str">
        <f t="shared" si="606"/>
        <v/>
      </c>
    </row>
    <row r="9746" spans="2:8" ht="11.25" customHeight="1" x14ac:dyDescent="0.2">
      <c r="B9746" s="147"/>
      <c r="C9746" s="68"/>
      <c r="D9746" s="293" t="str">
        <f t="shared" si="604"/>
        <v/>
      </c>
      <c r="E9746" s="91" t="str">
        <f t="shared" si="607"/>
        <v/>
      </c>
      <c r="F9746" s="295"/>
      <c r="G9746" s="88" t="str">
        <f t="shared" si="605"/>
        <v/>
      </c>
      <c r="H9746" s="88" t="str">
        <f t="shared" si="606"/>
        <v/>
      </c>
    </row>
    <row r="9747" spans="2:8" ht="11.25" customHeight="1" x14ac:dyDescent="0.2">
      <c r="B9747" s="147"/>
      <c r="C9747" s="68"/>
      <c r="D9747" s="293" t="str">
        <f t="shared" si="604"/>
        <v/>
      </c>
      <c r="E9747" s="91" t="str">
        <f t="shared" si="607"/>
        <v/>
      </c>
      <c r="F9747" s="295"/>
      <c r="G9747" s="88" t="str">
        <f t="shared" si="605"/>
        <v/>
      </c>
      <c r="H9747" s="88" t="str">
        <f t="shared" si="606"/>
        <v/>
      </c>
    </row>
    <row r="9748" spans="2:8" ht="11.25" customHeight="1" x14ac:dyDescent="0.2">
      <c r="B9748" s="147"/>
      <c r="C9748" s="68"/>
      <c r="D9748" s="293" t="str">
        <f t="shared" si="604"/>
        <v/>
      </c>
      <c r="E9748" s="91" t="str">
        <f t="shared" si="607"/>
        <v/>
      </c>
      <c r="F9748" s="295"/>
      <c r="G9748" s="88" t="str">
        <f t="shared" si="605"/>
        <v/>
      </c>
      <c r="H9748" s="88" t="str">
        <f t="shared" si="606"/>
        <v/>
      </c>
    </row>
    <row r="9749" spans="2:8" ht="11.25" customHeight="1" x14ac:dyDescent="0.2">
      <c r="B9749" s="147"/>
      <c r="C9749" s="68"/>
      <c r="D9749" s="293" t="str">
        <f t="shared" si="604"/>
        <v/>
      </c>
      <c r="E9749" s="91" t="str">
        <f t="shared" si="607"/>
        <v/>
      </c>
      <c r="F9749" s="295"/>
      <c r="G9749" s="88" t="str">
        <f t="shared" si="605"/>
        <v/>
      </c>
      <c r="H9749" s="88" t="str">
        <f t="shared" si="606"/>
        <v/>
      </c>
    </row>
    <row r="9750" spans="2:8" ht="11.25" customHeight="1" x14ac:dyDescent="0.2">
      <c r="B9750" s="147"/>
      <c r="C9750" s="68"/>
      <c r="D9750" s="293" t="str">
        <f t="shared" si="604"/>
        <v/>
      </c>
      <c r="E9750" s="91" t="str">
        <f t="shared" si="607"/>
        <v/>
      </c>
      <c r="F9750" s="295"/>
      <c r="G9750" s="88" t="str">
        <f t="shared" si="605"/>
        <v/>
      </c>
      <c r="H9750" s="88" t="str">
        <f t="shared" si="606"/>
        <v/>
      </c>
    </row>
    <row r="9751" spans="2:8" ht="11.25" customHeight="1" x14ac:dyDescent="0.2">
      <c r="B9751" s="147"/>
      <c r="C9751" s="68"/>
      <c r="D9751" s="293" t="str">
        <f t="shared" si="604"/>
        <v/>
      </c>
      <c r="E9751" s="91" t="str">
        <f t="shared" si="607"/>
        <v/>
      </c>
      <c r="F9751" s="295"/>
      <c r="G9751" s="88" t="str">
        <f t="shared" si="605"/>
        <v/>
      </c>
      <c r="H9751" s="88" t="str">
        <f t="shared" si="606"/>
        <v/>
      </c>
    </row>
    <row r="9752" spans="2:8" ht="11.25" customHeight="1" x14ac:dyDescent="0.2">
      <c r="B9752" s="147"/>
      <c r="C9752" s="68"/>
      <c r="D9752" s="293" t="str">
        <f t="shared" ref="D9752:D9815" si="608">IF($B9752="","","SP_LASTSALEPRICE")</f>
        <v/>
      </c>
      <c r="E9752" s="91" t="str">
        <f t="shared" si="607"/>
        <v/>
      </c>
      <c r="F9752" s="295"/>
      <c r="G9752" s="88" t="str">
        <f t="shared" ref="G9752:G9815" si="609">IF(OR($C9752="",$C9753=""),"",IFERROR((C9752/C9753-1)*100,0))</f>
        <v/>
      </c>
      <c r="H9752" s="88" t="str">
        <f t="shared" ref="H9752:H9815" si="610">IF(OR($F9752="",$F9753=""),"",IFERROR((F9752/F9753-1)*100,0))</f>
        <v/>
      </c>
    </row>
    <row r="9753" spans="2:8" ht="11.25" customHeight="1" x14ac:dyDescent="0.2">
      <c r="B9753" s="147"/>
      <c r="C9753" s="68"/>
      <c r="D9753" s="293" t="str">
        <f t="shared" si="608"/>
        <v/>
      </c>
      <c r="E9753" s="91" t="str">
        <f t="shared" ref="E9753:E9816" si="611">IF($B9753="","",IF(WEEKDAY($B9753,11)=6,$B9753-1,IF(WEEKDAY($B9753,11)=7,$B9753-2,$B9753)))</f>
        <v/>
      </c>
      <c r="F9753" s="295"/>
      <c r="G9753" s="88" t="str">
        <f t="shared" si="609"/>
        <v/>
      </c>
      <c r="H9753" s="88" t="str">
        <f t="shared" si="610"/>
        <v/>
      </c>
    </row>
    <row r="9754" spans="2:8" ht="11.25" customHeight="1" x14ac:dyDescent="0.2">
      <c r="B9754" s="147"/>
      <c r="C9754" s="68"/>
      <c r="D9754" s="293" t="str">
        <f t="shared" si="608"/>
        <v/>
      </c>
      <c r="E9754" s="91" t="str">
        <f t="shared" si="611"/>
        <v/>
      </c>
      <c r="F9754" s="295"/>
      <c r="G9754" s="88" t="str">
        <f t="shared" si="609"/>
        <v/>
      </c>
      <c r="H9754" s="88" t="str">
        <f t="shared" si="610"/>
        <v/>
      </c>
    </row>
    <row r="9755" spans="2:8" ht="11.25" customHeight="1" x14ac:dyDescent="0.2">
      <c r="B9755" s="147"/>
      <c r="C9755" s="68"/>
      <c r="D9755" s="293" t="str">
        <f t="shared" si="608"/>
        <v/>
      </c>
      <c r="E9755" s="91" t="str">
        <f t="shared" si="611"/>
        <v/>
      </c>
      <c r="F9755" s="295"/>
      <c r="G9755" s="88" t="str">
        <f t="shared" si="609"/>
        <v/>
      </c>
      <c r="H9755" s="88" t="str">
        <f t="shared" si="610"/>
        <v/>
      </c>
    </row>
    <row r="9756" spans="2:8" ht="11.25" customHeight="1" x14ac:dyDescent="0.2">
      <c r="B9756" s="147"/>
      <c r="C9756" s="68"/>
      <c r="D9756" s="293" t="str">
        <f t="shared" si="608"/>
        <v/>
      </c>
      <c r="E9756" s="91" t="str">
        <f t="shared" si="611"/>
        <v/>
      </c>
      <c r="F9756" s="295"/>
      <c r="G9756" s="88" t="str">
        <f t="shared" si="609"/>
        <v/>
      </c>
      <c r="H9756" s="88" t="str">
        <f t="shared" si="610"/>
        <v/>
      </c>
    </row>
    <row r="9757" spans="2:8" ht="11.25" customHeight="1" x14ac:dyDescent="0.2">
      <c r="B9757" s="147"/>
      <c r="C9757" s="68"/>
      <c r="D9757" s="293" t="str">
        <f t="shared" si="608"/>
        <v/>
      </c>
      <c r="E9757" s="91" t="str">
        <f t="shared" si="611"/>
        <v/>
      </c>
      <c r="F9757" s="295"/>
      <c r="G9757" s="88" t="str">
        <f t="shared" si="609"/>
        <v/>
      </c>
      <c r="H9757" s="88" t="str">
        <f t="shared" si="610"/>
        <v/>
      </c>
    </row>
    <row r="9758" spans="2:8" ht="11.25" customHeight="1" x14ac:dyDescent="0.2">
      <c r="B9758" s="147"/>
      <c r="C9758" s="68"/>
      <c r="D9758" s="293" t="str">
        <f t="shared" si="608"/>
        <v/>
      </c>
      <c r="E9758" s="91" t="str">
        <f t="shared" si="611"/>
        <v/>
      </c>
      <c r="F9758" s="295"/>
      <c r="G9758" s="88" t="str">
        <f t="shared" si="609"/>
        <v/>
      </c>
      <c r="H9758" s="88" t="str">
        <f t="shared" si="610"/>
        <v/>
      </c>
    </row>
    <row r="9759" spans="2:8" ht="11.25" customHeight="1" x14ac:dyDescent="0.2">
      <c r="B9759" s="147"/>
      <c r="C9759" s="68"/>
      <c r="D9759" s="293" t="str">
        <f t="shared" si="608"/>
        <v/>
      </c>
      <c r="E9759" s="91" t="str">
        <f t="shared" si="611"/>
        <v/>
      </c>
      <c r="F9759" s="295"/>
      <c r="G9759" s="88" t="str">
        <f t="shared" si="609"/>
        <v/>
      </c>
      <c r="H9759" s="88" t="str">
        <f t="shared" si="610"/>
        <v/>
      </c>
    </row>
    <row r="9760" spans="2:8" ht="11.25" customHeight="1" x14ac:dyDescent="0.2">
      <c r="B9760" s="147"/>
      <c r="C9760" s="68"/>
      <c r="D9760" s="293" t="str">
        <f t="shared" si="608"/>
        <v/>
      </c>
      <c r="E9760" s="91" t="str">
        <f t="shared" si="611"/>
        <v/>
      </c>
      <c r="F9760" s="295"/>
      <c r="G9760" s="88" t="str">
        <f t="shared" si="609"/>
        <v/>
      </c>
      <c r="H9760" s="88" t="str">
        <f t="shared" si="610"/>
        <v/>
      </c>
    </row>
    <row r="9761" spans="2:8" ht="11.25" customHeight="1" x14ac:dyDescent="0.2">
      <c r="B9761" s="147"/>
      <c r="C9761" s="68"/>
      <c r="D9761" s="293" t="str">
        <f t="shared" si="608"/>
        <v/>
      </c>
      <c r="E9761" s="91" t="str">
        <f t="shared" si="611"/>
        <v/>
      </c>
      <c r="F9761" s="295"/>
      <c r="G9761" s="88" t="str">
        <f t="shared" si="609"/>
        <v/>
      </c>
      <c r="H9761" s="88" t="str">
        <f t="shared" si="610"/>
        <v/>
      </c>
    </row>
    <row r="9762" spans="2:8" ht="11.25" customHeight="1" x14ac:dyDescent="0.2">
      <c r="B9762" s="147"/>
      <c r="C9762" s="68"/>
      <c r="D9762" s="293" t="str">
        <f t="shared" si="608"/>
        <v/>
      </c>
      <c r="E9762" s="91" t="str">
        <f t="shared" si="611"/>
        <v/>
      </c>
      <c r="F9762" s="295"/>
      <c r="G9762" s="88" t="str">
        <f t="shared" si="609"/>
        <v/>
      </c>
      <c r="H9762" s="88" t="str">
        <f t="shared" si="610"/>
        <v/>
      </c>
    </row>
    <row r="9763" spans="2:8" ht="11.25" customHeight="1" x14ac:dyDescent="0.2">
      <c r="B9763" s="147"/>
      <c r="C9763" s="68"/>
      <c r="D9763" s="293" t="str">
        <f t="shared" si="608"/>
        <v/>
      </c>
      <c r="E9763" s="91" t="str">
        <f t="shared" si="611"/>
        <v/>
      </c>
      <c r="F9763" s="295"/>
      <c r="G9763" s="88" t="str">
        <f t="shared" si="609"/>
        <v/>
      </c>
      <c r="H9763" s="88" t="str">
        <f t="shared" si="610"/>
        <v/>
      </c>
    </row>
    <row r="9764" spans="2:8" ht="11.25" customHeight="1" x14ac:dyDescent="0.2">
      <c r="B9764" s="147"/>
      <c r="C9764" s="68"/>
      <c r="D9764" s="293" t="str">
        <f t="shared" si="608"/>
        <v/>
      </c>
      <c r="E9764" s="91" t="str">
        <f t="shared" si="611"/>
        <v/>
      </c>
      <c r="F9764" s="295"/>
      <c r="G9764" s="88" t="str">
        <f t="shared" si="609"/>
        <v/>
      </c>
      <c r="H9764" s="88" t="str">
        <f t="shared" si="610"/>
        <v/>
      </c>
    </row>
    <row r="9765" spans="2:8" ht="11.25" customHeight="1" x14ac:dyDescent="0.2">
      <c r="B9765" s="147"/>
      <c r="C9765" s="68"/>
      <c r="D9765" s="293" t="str">
        <f t="shared" si="608"/>
        <v/>
      </c>
      <c r="E9765" s="91" t="str">
        <f t="shared" si="611"/>
        <v/>
      </c>
      <c r="F9765" s="295"/>
      <c r="G9765" s="88" t="str">
        <f t="shared" si="609"/>
        <v/>
      </c>
      <c r="H9765" s="88" t="str">
        <f t="shared" si="610"/>
        <v/>
      </c>
    </row>
    <row r="9766" spans="2:8" ht="11.25" customHeight="1" x14ac:dyDescent="0.2">
      <c r="B9766" s="147"/>
      <c r="C9766" s="68"/>
      <c r="D9766" s="293" t="str">
        <f t="shared" si="608"/>
        <v/>
      </c>
      <c r="E9766" s="91" t="str">
        <f t="shared" si="611"/>
        <v/>
      </c>
      <c r="F9766" s="295"/>
      <c r="G9766" s="88" t="str">
        <f t="shared" si="609"/>
        <v/>
      </c>
      <c r="H9766" s="88" t="str">
        <f t="shared" si="610"/>
        <v/>
      </c>
    </row>
    <row r="9767" spans="2:8" ht="11.25" customHeight="1" x14ac:dyDescent="0.2">
      <c r="B9767" s="147"/>
      <c r="C9767" s="68"/>
      <c r="D9767" s="293" t="str">
        <f t="shared" si="608"/>
        <v/>
      </c>
      <c r="E9767" s="91" t="str">
        <f t="shared" si="611"/>
        <v/>
      </c>
      <c r="F9767" s="295"/>
      <c r="G9767" s="88" t="str">
        <f t="shared" si="609"/>
        <v/>
      </c>
      <c r="H9767" s="88" t="str">
        <f t="shared" si="610"/>
        <v/>
      </c>
    </row>
    <row r="9768" spans="2:8" ht="11.25" customHeight="1" x14ac:dyDescent="0.2">
      <c r="B9768" s="147"/>
      <c r="C9768" s="68"/>
      <c r="D9768" s="293" t="str">
        <f t="shared" si="608"/>
        <v/>
      </c>
      <c r="E9768" s="91" t="str">
        <f t="shared" si="611"/>
        <v/>
      </c>
      <c r="F9768" s="295"/>
      <c r="G9768" s="88" t="str">
        <f t="shared" si="609"/>
        <v/>
      </c>
      <c r="H9768" s="88" t="str">
        <f t="shared" si="610"/>
        <v/>
      </c>
    </row>
    <row r="9769" spans="2:8" ht="11.25" customHeight="1" x14ac:dyDescent="0.2">
      <c r="B9769" s="147"/>
      <c r="C9769" s="68"/>
      <c r="D9769" s="293" t="str">
        <f t="shared" si="608"/>
        <v/>
      </c>
      <c r="E9769" s="91" t="str">
        <f t="shared" si="611"/>
        <v/>
      </c>
      <c r="F9769" s="295"/>
      <c r="G9769" s="88" t="str">
        <f t="shared" si="609"/>
        <v/>
      </c>
      <c r="H9769" s="88" t="str">
        <f t="shared" si="610"/>
        <v/>
      </c>
    </row>
    <row r="9770" spans="2:8" ht="11.25" customHeight="1" x14ac:dyDescent="0.2">
      <c r="B9770" s="147"/>
      <c r="C9770" s="68"/>
      <c r="D9770" s="293" t="str">
        <f t="shared" si="608"/>
        <v/>
      </c>
      <c r="E9770" s="91" t="str">
        <f t="shared" si="611"/>
        <v/>
      </c>
      <c r="F9770" s="295"/>
      <c r="G9770" s="88" t="str">
        <f t="shared" si="609"/>
        <v/>
      </c>
      <c r="H9770" s="88" t="str">
        <f t="shared" si="610"/>
        <v/>
      </c>
    </row>
    <row r="9771" spans="2:8" ht="11.25" customHeight="1" x14ac:dyDescent="0.2">
      <c r="B9771" s="147"/>
      <c r="C9771" s="68"/>
      <c r="D9771" s="293" t="str">
        <f t="shared" si="608"/>
        <v/>
      </c>
      <c r="E9771" s="91" t="str">
        <f t="shared" si="611"/>
        <v/>
      </c>
      <c r="F9771" s="295"/>
      <c r="G9771" s="88" t="str">
        <f t="shared" si="609"/>
        <v/>
      </c>
      <c r="H9771" s="88" t="str">
        <f t="shared" si="610"/>
        <v/>
      </c>
    </row>
    <row r="9772" spans="2:8" ht="11.25" customHeight="1" x14ac:dyDescent="0.2">
      <c r="B9772" s="147"/>
      <c r="C9772" s="68"/>
      <c r="D9772" s="293" t="str">
        <f t="shared" si="608"/>
        <v/>
      </c>
      <c r="E9772" s="91" t="str">
        <f t="shared" si="611"/>
        <v/>
      </c>
      <c r="F9772" s="295"/>
      <c r="G9772" s="88" t="str">
        <f t="shared" si="609"/>
        <v/>
      </c>
      <c r="H9772" s="88" t="str">
        <f t="shared" si="610"/>
        <v/>
      </c>
    </row>
    <row r="9773" spans="2:8" ht="11.25" customHeight="1" x14ac:dyDescent="0.2">
      <c r="B9773" s="147"/>
      <c r="C9773" s="68"/>
      <c r="D9773" s="293" t="str">
        <f t="shared" si="608"/>
        <v/>
      </c>
      <c r="E9773" s="91" t="str">
        <f t="shared" si="611"/>
        <v/>
      </c>
      <c r="F9773" s="295"/>
      <c r="G9773" s="88" t="str">
        <f t="shared" si="609"/>
        <v/>
      </c>
      <c r="H9773" s="88" t="str">
        <f t="shared" si="610"/>
        <v/>
      </c>
    </row>
    <row r="9774" spans="2:8" ht="11.25" customHeight="1" x14ac:dyDescent="0.2">
      <c r="B9774" s="147"/>
      <c r="C9774" s="68"/>
      <c r="D9774" s="293" t="str">
        <f t="shared" si="608"/>
        <v/>
      </c>
      <c r="E9774" s="91" t="str">
        <f t="shared" si="611"/>
        <v/>
      </c>
      <c r="F9774" s="295"/>
      <c r="G9774" s="88" t="str">
        <f t="shared" si="609"/>
        <v/>
      </c>
      <c r="H9774" s="88" t="str">
        <f t="shared" si="610"/>
        <v/>
      </c>
    </row>
    <row r="9775" spans="2:8" ht="11.25" customHeight="1" x14ac:dyDescent="0.2">
      <c r="B9775" s="147"/>
      <c r="C9775" s="68"/>
      <c r="D9775" s="293" t="str">
        <f t="shared" si="608"/>
        <v/>
      </c>
      <c r="E9775" s="91" t="str">
        <f t="shared" si="611"/>
        <v/>
      </c>
      <c r="F9775" s="295"/>
      <c r="G9775" s="88" t="str">
        <f t="shared" si="609"/>
        <v/>
      </c>
      <c r="H9775" s="88" t="str">
        <f t="shared" si="610"/>
        <v/>
      </c>
    </row>
    <row r="9776" spans="2:8" ht="11.25" customHeight="1" x14ac:dyDescent="0.2">
      <c r="B9776" s="147"/>
      <c r="C9776" s="68"/>
      <c r="D9776" s="293" t="str">
        <f t="shared" si="608"/>
        <v/>
      </c>
      <c r="E9776" s="91" t="str">
        <f t="shared" si="611"/>
        <v/>
      </c>
      <c r="F9776" s="295"/>
      <c r="G9776" s="88" t="str">
        <f t="shared" si="609"/>
        <v/>
      </c>
      <c r="H9776" s="88" t="str">
        <f t="shared" si="610"/>
        <v/>
      </c>
    </row>
    <row r="9777" spans="2:8" ht="11.25" customHeight="1" x14ac:dyDescent="0.2">
      <c r="B9777" s="147"/>
      <c r="C9777" s="68"/>
      <c r="D9777" s="293" t="str">
        <f t="shared" si="608"/>
        <v/>
      </c>
      <c r="E9777" s="91" t="str">
        <f t="shared" si="611"/>
        <v/>
      </c>
      <c r="F9777" s="295"/>
      <c r="G9777" s="88" t="str">
        <f t="shared" si="609"/>
        <v/>
      </c>
      <c r="H9777" s="88" t="str">
        <f t="shared" si="610"/>
        <v/>
      </c>
    </row>
    <row r="9778" spans="2:8" ht="11.25" customHeight="1" x14ac:dyDescent="0.2">
      <c r="B9778" s="147"/>
      <c r="C9778" s="68"/>
      <c r="D9778" s="293" t="str">
        <f t="shared" si="608"/>
        <v/>
      </c>
      <c r="E9778" s="91" t="str">
        <f t="shared" si="611"/>
        <v/>
      </c>
      <c r="F9778" s="295"/>
      <c r="G9778" s="88" t="str">
        <f t="shared" si="609"/>
        <v/>
      </c>
      <c r="H9778" s="88" t="str">
        <f t="shared" si="610"/>
        <v/>
      </c>
    </row>
    <row r="9779" spans="2:8" ht="11.25" customHeight="1" x14ac:dyDescent="0.2">
      <c r="B9779" s="147"/>
      <c r="C9779" s="68"/>
      <c r="D9779" s="293" t="str">
        <f t="shared" si="608"/>
        <v/>
      </c>
      <c r="E9779" s="91" t="str">
        <f t="shared" si="611"/>
        <v/>
      </c>
      <c r="F9779" s="295"/>
      <c r="G9779" s="88" t="str">
        <f t="shared" si="609"/>
        <v/>
      </c>
      <c r="H9779" s="88" t="str">
        <f t="shared" si="610"/>
        <v/>
      </c>
    </row>
    <row r="9780" spans="2:8" ht="11.25" customHeight="1" x14ac:dyDescent="0.2">
      <c r="B9780" s="147"/>
      <c r="C9780" s="68"/>
      <c r="D9780" s="293" t="str">
        <f t="shared" si="608"/>
        <v/>
      </c>
      <c r="E9780" s="91" t="str">
        <f t="shared" si="611"/>
        <v/>
      </c>
      <c r="F9780" s="295"/>
      <c r="G9780" s="88" t="str">
        <f t="shared" si="609"/>
        <v/>
      </c>
      <c r="H9780" s="88" t="str">
        <f t="shared" si="610"/>
        <v/>
      </c>
    </row>
    <row r="9781" spans="2:8" ht="11.25" customHeight="1" x14ac:dyDescent="0.2">
      <c r="B9781" s="147"/>
      <c r="C9781" s="68"/>
      <c r="D9781" s="293" t="str">
        <f t="shared" si="608"/>
        <v/>
      </c>
      <c r="E9781" s="91" t="str">
        <f t="shared" si="611"/>
        <v/>
      </c>
      <c r="F9781" s="295"/>
      <c r="G9781" s="88" t="str">
        <f t="shared" si="609"/>
        <v/>
      </c>
      <c r="H9781" s="88" t="str">
        <f t="shared" si="610"/>
        <v/>
      </c>
    </row>
    <row r="9782" spans="2:8" ht="11.25" customHeight="1" x14ac:dyDescent="0.2">
      <c r="B9782" s="147"/>
      <c r="C9782" s="68"/>
      <c r="D9782" s="293" t="str">
        <f t="shared" si="608"/>
        <v/>
      </c>
      <c r="E9782" s="91" t="str">
        <f t="shared" si="611"/>
        <v/>
      </c>
      <c r="F9782" s="295"/>
      <c r="G9782" s="88" t="str">
        <f t="shared" si="609"/>
        <v/>
      </c>
      <c r="H9782" s="88" t="str">
        <f t="shared" si="610"/>
        <v/>
      </c>
    </row>
    <row r="9783" spans="2:8" ht="11.25" customHeight="1" x14ac:dyDescent="0.2">
      <c r="B9783" s="147"/>
      <c r="C9783" s="68"/>
      <c r="D9783" s="293" t="str">
        <f t="shared" si="608"/>
        <v/>
      </c>
      <c r="E9783" s="91" t="str">
        <f t="shared" si="611"/>
        <v/>
      </c>
      <c r="F9783" s="295"/>
      <c r="G9783" s="88" t="str">
        <f t="shared" si="609"/>
        <v/>
      </c>
      <c r="H9783" s="88" t="str">
        <f t="shared" si="610"/>
        <v/>
      </c>
    </row>
    <row r="9784" spans="2:8" ht="11.25" customHeight="1" x14ac:dyDescent="0.2">
      <c r="B9784" s="147"/>
      <c r="C9784" s="68"/>
      <c r="D9784" s="293" t="str">
        <f t="shared" si="608"/>
        <v/>
      </c>
      <c r="E9784" s="91" t="str">
        <f t="shared" si="611"/>
        <v/>
      </c>
      <c r="F9784" s="295"/>
      <c r="G9784" s="88" t="str">
        <f t="shared" si="609"/>
        <v/>
      </c>
      <c r="H9784" s="88" t="str">
        <f t="shared" si="610"/>
        <v/>
      </c>
    </row>
    <row r="9785" spans="2:8" ht="11.25" customHeight="1" x14ac:dyDescent="0.2">
      <c r="B9785" s="147"/>
      <c r="C9785" s="68"/>
      <c r="D9785" s="293" t="str">
        <f t="shared" si="608"/>
        <v/>
      </c>
      <c r="E9785" s="91" t="str">
        <f t="shared" si="611"/>
        <v/>
      </c>
      <c r="F9785" s="295"/>
      <c r="G9785" s="88" t="str">
        <f t="shared" si="609"/>
        <v/>
      </c>
      <c r="H9785" s="88" t="str">
        <f t="shared" si="610"/>
        <v/>
      </c>
    </row>
    <row r="9786" spans="2:8" ht="11.25" customHeight="1" x14ac:dyDescent="0.2">
      <c r="B9786" s="147"/>
      <c r="C9786" s="68"/>
      <c r="D9786" s="293" t="str">
        <f t="shared" si="608"/>
        <v/>
      </c>
      <c r="E9786" s="91" t="str">
        <f t="shared" si="611"/>
        <v/>
      </c>
      <c r="F9786" s="295"/>
      <c r="G9786" s="88" t="str">
        <f t="shared" si="609"/>
        <v/>
      </c>
      <c r="H9786" s="88" t="str">
        <f t="shared" si="610"/>
        <v/>
      </c>
    </row>
    <row r="9787" spans="2:8" ht="11.25" customHeight="1" x14ac:dyDescent="0.2">
      <c r="B9787" s="147"/>
      <c r="C9787" s="68"/>
      <c r="D9787" s="293" t="str">
        <f t="shared" si="608"/>
        <v/>
      </c>
      <c r="E9787" s="91" t="str">
        <f t="shared" si="611"/>
        <v/>
      </c>
      <c r="F9787" s="295"/>
      <c r="G9787" s="88" t="str">
        <f t="shared" si="609"/>
        <v/>
      </c>
      <c r="H9787" s="88" t="str">
        <f t="shared" si="610"/>
        <v/>
      </c>
    </row>
    <row r="9788" spans="2:8" ht="11.25" customHeight="1" x14ac:dyDescent="0.2">
      <c r="B9788" s="147"/>
      <c r="C9788" s="68"/>
      <c r="D9788" s="293" t="str">
        <f t="shared" si="608"/>
        <v/>
      </c>
      <c r="E9788" s="91" t="str">
        <f t="shared" si="611"/>
        <v/>
      </c>
      <c r="F9788" s="295"/>
      <c r="G9788" s="88" t="str">
        <f t="shared" si="609"/>
        <v/>
      </c>
      <c r="H9788" s="88" t="str">
        <f t="shared" si="610"/>
        <v/>
      </c>
    </row>
    <row r="9789" spans="2:8" ht="11.25" customHeight="1" x14ac:dyDescent="0.2">
      <c r="B9789" s="147"/>
      <c r="C9789" s="68"/>
      <c r="D9789" s="293" t="str">
        <f t="shared" si="608"/>
        <v/>
      </c>
      <c r="E9789" s="91" t="str">
        <f t="shared" si="611"/>
        <v/>
      </c>
      <c r="F9789" s="295"/>
      <c r="G9789" s="88" t="str">
        <f t="shared" si="609"/>
        <v/>
      </c>
      <c r="H9789" s="88" t="str">
        <f t="shared" si="610"/>
        <v/>
      </c>
    </row>
    <row r="9790" spans="2:8" ht="11.25" customHeight="1" x14ac:dyDescent="0.2">
      <c r="B9790" s="147"/>
      <c r="C9790" s="68"/>
      <c r="D9790" s="293" t="str">
        <f t="shared" si="608"/>
        <v/>
      </c>
      <c r="E9790" s="91" t="str">
        <f t="shared" si="611"/>
        <v/>
      </c>
      <c r="F9790" s="295"/>
      <c r="G9790" s="88" t="str">
        <f t="shared" si="609"/>
        <v/>
      </c>
      <c r="H9790" s="88" t="str">
        <f t="shared" si="610"/>
        <v/>
      </c>
    </row>
    <row r="9791" spans="2:8" ht="11.25" customHeight="1" x14ac:dyDescent="0.2">
      <c r="B9791" s="147"/>
      <c r="C9791" s="68"/>
      <c r="D9791" s="293" t="str">
        <f t="shared" si="608"/>
        <v/>
      </c>
      <c r="E9791" s="91" t="str">
        <f t="shared" si="611"/>
        <v/>
      </c>
      <c r="F9791" s="295"/>
      <c r="G9791" s="88" t="str">
        <f t="shared" si="609"/>
        <v/>
      </c>
      <c r="H9791" s="88" t="str">
        <f t="shared" si="610"/>
        <v/>
      </c>
    </row>
    <row r="9792" spans="2:8" ht="11.25" customHeight="1" x14ac:dyDescent="0.2">
      <c r="B9792" s="147"/>
      <c r="C9792" s="68"/>
      <c r="D9792" s="293" t="str">
        <f t="shared" si="608"/>
        <v/>
      </c>
      <c r="E9792" s="91" t="str">
        <f t="shared" si="611"/>
        <v/>
      </c>
      <c r="F9792" s="295"/>
      <c r="G9792" s="88" t="str">
        <f t="shared" si="609"/>
        <v/>
      </c>
      <c r="H9792" s="88" t="str">
        <f t="shared" si="610"/>
        <v/>
      </c>
    </row>
    <row r="9793" spans="2:8" ht="11.25" customHeight="1" x14ac:dyDescent="0.2">
      <c r="B9793" s="147"/>
      <c r="C9793" s="68"/>
      <c r="D9793" s="293" t="str">
        <f t="shared" si="608"/>
        <v/>
      </c>
      <c r="E9793" s="91" t="str">
        <f t="shared" si="611"/>
        <v/>
      </c>
      <c r="F9793" s="295"/>
      <c r="G9793" s="88" t="str">
        <f t="shared" si="609"/>
        <v/>
      </c>
      <c r="H9793" s="88" t="str">
        <f t="shared" si="610"/>
        <v/>
      </c>
    </row>
    <row r="9794" spans="2:8" ht="11.25" customHeight="1" x14ac:dyDescent="0.2">
      <c r="B9794" s="147"/>
      <c r="C9794" s="68"/>
      <c r="D9794" s="293" t="str">
        <f t="shared" si="608"/>
        <v/>
      </c>
      <c r="E9794" s="91" t="str">
        <f t="shared" si="611"/>
        <v/>
      </c>
      <c r="F9794" s="295"/>
      <c r="G9794" s="88" t="str">
        <f t="shared" si="609"/>
        <v/>
      </c>
      <c r="H9794" s="88" t="str">
        <f t="shared" si="610"/>
        <v/>
      </c>
    </row>
    <row r="9795" spans="2:8" ht="11.25" customHeight="1" x14ac:dyDescent="0.2">
      <c r="B9795" s="147"/>
      <c r="C9795" s="68"/>
      <c r="D9795" s="293" t="str">
        <f t="shared" si="608"/>
        <v/>
      </c>
      <c r="E9795" s="91" t="str">
        <f t="shared" si="611"/>
        <v/>
      </c>
      <c r="F9795" s="295"/>
      <c r="G9795" s="88" t="str">
        <f t="shared" si="609"/>
        <v/>
      </c>
      <c r="H9795" s="88" t="str">
        <f t="shared" si="610"/>
        <v/>
      </c>
    </row>
    <row r="9796" spans="2:8" ht="11.25" customHeight="1" x14ac:dyDescent="0.2">
      <c r="B9796" s="147"/>
      <c r="C9796" s="68"/>
      <c r="D9796" s="293" t="str">
        <f t="shared" si="608"/>
        <v/>
      </c>
      <c r="E9796" s="91" t="str">
        <f t="shared" si="611"/>
        <v/>
      </c>
      <c r="F9796" s="295"/>
      <c r="G9796" s="88" t="str">
        <f t="shared" si="609"/>
        <v/>
      </c>
      <c r="H9796" s="88" t="str">
        <f t="shared" si="610"/>
        <v/>
      </c>
    </row>
    <row r="9797" spans="2:8" ht="11.25" customHeight="1" x14ac:dyDescent="0.2">
      <c r="B9797" s="147"/>
      <c r="C9797" s="68"/>
      <c r="D9797" s="293" t="str">
        <f t="shared" si="608"/>
        <v/>
      </c>
      <c r="E9797" s="91" t="str">
        <f t="shared" si="611"/>
        <v/>
      </c>
      <c r="F9797" s="295"/>
      <c r="G9797" s="88" t="str">
        <f t="shared" si="609"/>
        <v/>
      </c>
      <c r="H9797" s="88" t="str">
        <f t="shared" si="610"/>
        <v/>
      </c>
    </row>
    <row r="9798" spans="2:8" ht="11.25" customHeight="1" x14ac:dyDescent="0.2">
      <c r="B9798" s="147"/>
      <c r="C9798" s="68"/>
      <c r="D9798" s="293" t="str">
        <f t="shared" si="608"/>
        <v/>
      </c>
      <c r="E9798" s="91" t="str">
        <f t="shared" si="611"/>
        <v/>
      </c>
      <c r="F9798" s="295"/>
      <c r="G9798" s="88" t="str">
        <f t="shared" si="609"/>
        <v/>
      </c>
      <c r="H9798" s="88" t="str">
        <f t="shared" si="610"/>
        <v/>
      </c>
    </row>
    <row r="9799" spans="2:8" ht="11.25" customHeight="1" x14ac:dyDescent="0.2">
      <c r="B9799" s="147"/>
      <c r="C9799" s="68"/>
      <c r="D9799" s="293" t="str">
        <f t="shared" si="608"/>
        <v/>
      </c>
      <c r="E9799" s="91" t="str">
        <f t="shared" si="611"/>
        <v/>
      </c>
      <c r="F9799" s="295"/>
      <c r="G9799" s="88" t="str">
        <f t="shared" si="609"/>
        <v/>
      </c>
      <c r="H9799" s="88" t="str">
        <f t="shared" si="610"/>
        <v/>
      </c>
    </row>
    <row r="9800" spans="2:8" ht="11.25" customHeight="1" x14ac:dyDescent="0.2">
      <c r="B9800" s="147"/>
      <c r="C9800" s="68"/>
      <c r="D9800" s="293" t="str">
        <f t="shared" si="608"/>
        <v/>
      </c>
      <c r="E9800" s="91" t="str">
        <f t="shared" si="611"/>
        <v/>
      </c>
      <c r="F9800" s="295"/>
      <c r="G9800" s="88" t="str">
        <f t="shared" si="609"/>
        <v/>
      </c>
      <c r="H9800" s="88" t="str">
        <f t="shared" si="610"/>
        <v/>
      </c>
    </row>
    <row r="9801" spans="2:8" ht="11.25" customHeight="1" x14ac:dyDescent="0.2">
      <c r="B9801" s="147"/>
      <c r="C9801" s="68"/>
      <c r="D9801" s="293" t="str">
        <f t="shared" si="608"/>
        <v/>
      </c>
      <c r="E9801" s="91" t="str">
        <f t="shared" si="611"/>
        <v/>
      </c>
      <c r="F9801" s="295"/>
      <c r="G9801" s="88" t="str">
        <f t="shared" si="609"/>
        <v/>
      </c>
      <c r="H9801" s="88" t="str">
        <f t="shared" si="610"/>
        <v/>
      </c>
    </row>
    <row r="9802" spans="2:8" ht="11.25" customHeight="1" x14ac:dyDescent="0.2">
      <c r="B9802" s="147"/>
      <c r="C9802" s="68"/>
      <c r="D9802" s="293" t="str">
        <f t="shared" si="608"/>
        <v/>
      </c>
      <c r="E9802" s="91" t="str">
        <f t="shared" si="611"/>
        <v/>
      </c>
      <c r="F9802" s="295"/>
      <c r="G9802" s="88" t="str">
        <f t="shared" si="609"/>
        <v/>
      </c>
      <c r="H9802" s="88" t="str">
        <f t="shared" si="610"/>
        <v/>
      </c>
    </row>
    <row r="9803" spans="2:8" ht="11.25" customHeight="1" x14ac:dyDescent="0.2">
      <c r="B9803" s="147"/>
      <c r="C9803" s="68"/>
      <c r="D9803" s="293" t="str">
        <f t="shared" si="608"/>
        <v/>
      </c>
      <c r="E9803" s="91" t="str">
        <f t="shared" si="611"/>
        <v/>
      </c>
      <c r="F9803" s="295"/>
      <c r="G9803" s="88" t="str">
        <f t="shared" si="609"/>
        <v/>
      </c>
      <c r="H9803" s="88" t="str">
        <f t="shared" si="610"/>
        <v/>
      </c>
    </row>
    <row r="9804" spans="2:8" ht="11.25" customHeight="1" x14ac:dyDescent="0.2">
      <c r="B9804" s="147"/>
      <c r="C9804" s="68"/>
      <c r="D9804" s="293" t="str">
        <f t="shared" si="608"/>
        <v/>
      </c>
      <c r="E9804" s="91" t="str">
        <f t="shared" si="611"/>
        <v/>
      </c>
      <c r="F9804" s="295"/>
      <c r="G9804" s="88" t="str">
        <f t="shared" si="609"/>
        <v/>
      </c>
      <c r="H9804" s="88" t="str">
        <f t="shared" si="610"/>
        <v/>
      </c>
    </row>
    <row r="9805" spans="2:8" ht="11.25" customHeight="1" x14ac:dyDescent="0.2">
      <c r="B9805" s="147"/>
      <c r="C9805" s="68"/>
      <c r="D9805" s="293" t="str">
        <f t="shared" si="608"/>
        <v/>
      </c>
      <c r="E9805" s="91" t="str">
        <f t="shared" si="611"/>
        <v/>
      </c>
      <c r="F9805" s="295"/>
      <c r="G9805" s="88" t="str">
        <f t="shared" si="609"/>
        <v/>
      </c>
      <c r="H9805" s="88" t="str">
        <f t="shared" si="610"/>
        <v/>
      </c>
    </row>
    <row r="9806" spans="2:8" ht="11.25" customHeight="1" x14ac:dyDescent="0.2">
      <c r="B9806" s="147"/>
      <c r="C9806" s="68"/>
      <c r="D9806" s="293" t="str">
        <f t="shared" si="608"/>
        <v/>
      </c>
      <c r="E9806" s="91" t="str">
        <f t="shared" si="611"/>
        <v/>
      </c>
      <c r="F9806" s="295"/>
      <c r="G9806" s="88" t="str">
        <f t="shared" si="609"/>
        <v/>
      </c>
      <c r="H9806" s="88" t="str">
        <f t="shared" si="610"/>
        <v/>
      </c>
    </row>
    <row r="9807" spans="2:8" ht="11.25" customHeight="1" x14ac:dyDescent="0.2">
      <c r="B9807" s="147"/>
      <c r="C9807" s="68"/>
      <c r="D9807" s="293" t="str">
        <f t="shared" si="608"/>
        <v/>
      </c>
      <c r="E9807" s="91" t="str">
        <f t="shared" si="611"/>
        <v/>
      </c>
      <c r="F9807" s="295"/>
      <c r="G9807" s="88" t="str">
        <f t="shared" si="609"/>
        <v/>
      </c>
      <c r="H9807" s="88" t="str">
        <f t="shared" si="610"/>
        <v/>
      </c>
    </row>
    <row r="9808" spans="2:8" ht="11.25" customHeight="1" x14ac:dyDescent="0.2">
      <c r="B9808" s="147"/>
      <c r="C9808" s="68"/>
      <c r="D9808" s="293" t="str">
        <f t="shared" si="608"/>
        <v/>
      </c>
      <c r="E9808" s="91" t="str">
        <f t="shared" si="611"/>
        <v/>
      </c>
      <c r="F9808" s="295"/>
      <c r="G9808" s="88" t="str">
        <f t="shared" si="609"/>
        <v/>
      </c>
      <c r="H9808" s="88" t="str">
        <f t="shared" si="610"/>
        <v/>
      </c>
    </row>
    <row r="9809" spans="2:8" ht="11.25" customHeight="1" x14ac:dyDescent="0.2">
      <c r="B9809" s="147"/>
      <c r="C9809" s="68"/>
      <c r="D9809" s="293" t="str">
        <f t="shared" si="608"/>
        <v/>
      </c>
      <c r="E9809" s="91" t="str">
        <f t="shared" si="611"/>
        <v/>
      </c>
      <c r="F9809" s="295"/>
      <c r="G9809" s="88" t="str">
        <f t="shared" si="609"/>
        <v/>
      </c>
      <c r="H9809" s="88" t="str">
        <f t="shared" si="610"/>
        <v/>
      </c>
    </row>
    <row r="9810" spans="2:8" ht="11.25" customHeight="1" x14ac:dyDescent="0.2">
      <c r="B9810" s="147"/>
      <c r="C9810" s="68"/>
      <c r="D9810" s="293" t="str">
        <f t="shared" si="608"/>
        <v/>
      </c>
      <c r="E9810" s="91" t="str">
        <f t="shared" si="611"/>
        <v/>
      </c>
      <c r="F9810" s="295"/>
      <c r="G9810" s="88" t="str">
        <f t="shared" si="609"/>
        <v/>
      </c>
      <c r="H9810" s="88" t="str">
        <f t="shared" si="610"/>
        <v/>
      </c>
    </row>
    <row r="9811" spans="2:8" ht="11.25" customHeight="1" x14ac:dyDescent="0.2">
      <c r="B9811" s="147"/>
      <c r="C9811" s="68"/>
      <c r="D9811" s="293" t="str">
        <f t="shared" si="608"/>
        <v/>
      </c>
      <c r="E9811" s="91" t="str">
        <f t="shared" si="611"/>
        <v/>
      </c>
      <c r="F9811" s="295"/>
      <c r="G9811" s="88" t="str">
        <f t="shared" si="609"/>
        <v/>
      </c>
      <c r="H9811" s="88" t="str">
        <f t="shared" si="610"/>
        <v/>
      </c>
    </row>
    <row r="9812" spans="2:8" ht="11.25" customHeight="1" x14ac:dyDescent="0.2">
      <c r="B9812" s="147"/>
      <c r="C9812" s="68"/>
      <c r="D9812" s="293" t="str">
        <f t="shared" si="608"/>
        <v/>
      </c>
      <c r="E9812" s="91" t="str">
        <f t="shared" si="611"/>
        <v/>
      </c>
      <c r="F9812" s="295"/>
      <c r="G9812" s="88" t="str">
        <f t="shared" si="609"/>
        <v/>
      </c>
      <c r="H9812" s="88" t="str">
        <f t="shared" si="610"/>
        <v/>
      </c>
    </row>
    <row r="9813" spans="2:8" ht="11.25" customHeight="1" x14ac:dyDescent="0.2">
      <c r="B9813" s="147"/>
      <c r="C9813" s="68"/>
      <c r="D9813" s="293" t="str">
        <f t="shared" si="608"/>
        <v/>
      </c>
      <c r="E9813" s="91" t="str">
        <f t="shared" si="611"/>
        <v/>
      </c>
      <c r="F9813" s="295"/>
      <c r="G9813" s="88" t="str">
        <f t="shared" si="609"/>
        <v/>
      </c>
      <c r="H9813" s="88" t="str">
        <f t="shared" si="610"/>
        <v/>
      </c>
    </row>
    <row r="9814" spans="2:8" ht="11.25" customHeight="1" x14ac:dyDescent="0.2">
      <c r="B9814" s="147"/>
      <c r="C9814" s="68"/>
      <c r="D9814" s="293" t="str">
        <f t="shared" si="608"/>
        <v/>
      </c>
      <c r="E9814" s="91" t="str">
        <f t="shared" si="611"/>
        <v/>
      </c>
      <c r="F9814" s="295"/>
      <c r="G9814" s="88" t="str">
        <f t="shared" si="609"/>
        <v/>
      </c>
      <c r="H9814" s="88" t="str">
        <f t="shared" si="610"/>
        <v/>
      </c>
    </row>
    <row r="9815" spans="2:8" ht="11.25" customHeight="1" x14ac:dyDescent="0.2">
      <c r="B9815" s="147"/>
      <c r="C9815" s="68"/>
      <c r="D9815" s="293" t="str">
        <f t="shared" si="608"/>
        <v/>
      </c>
      <c r="E9815" s="91" t="str">
        <f t="shared" si="611"/>
        <v/>
      </c>
      <c r="F9815" s="295"/>
      <c r="G9815" s="88" t="str">
        <f t="shared" si="609"/>
        <v/>
      </c>
      <c r="H9815" s="88" t="str">
        <f t="shared" si="610"/>
        <v/>
      </c>
    </row>
    <row r="9816" spans="2:8" ht="11.25" customHeight="1" x14ac:dyDescent="0.2">
      <c r="B9816" s="147"/>
      <c r="C9816" s="68"/>
      <c r="D9816" s="293" t="str">
        <f t="shared" ref="D9816:D9879" si="612">IF($B9816="","","SP_LASTSALEPRICE")</f>
        <v/>
      </c>
      <c r="E9816" s="91" t="str">
        <f t="shared" si="611"/>
        <v/>
      </c>
      <c r="F9816" s="295"/>
      <c r="G9816" s="88" t="str">
        <f t="shared" ref="G9816:G9879" si="613">IF(OR($C9816="",$C9817=""),"",IFERROR((C9816/C9817-1)*100,0))</f>
        <v/>
      </c>
      <c r="H9816" s="88" t="str">
        <f t="shared" ref="H9816:H9879" si="614">IF(OR($F9816="",$F9817=""),"",IFERROR((F9816/F9817-1)*100,0))</f>
        <v/>
      </c>
    </row>
    <row r="9817" spans="2:8" ht="11.25" customHeight="1" x14ac:dyDescent="0.2">
      <c r="B9817" s="147"/>
      <c r="C9817" s="68"/>
      <c r="D9817" s="293" t="str">
        <f t="shared" si="612"/>
        <v/>
      </c>
      <c r="E9817" s="91" t="str">
        <f t="shared" ref="E9817:E9880" si="615">IF($B9817="","",IF(WEEKDAY($B9817,11)=6,$B9817-1,IF(WEEKDAY($B9817,11)=7,$B9817-2,$B9817)))</f>
        <v/>
      </c>
      <c r="F9817" s="295"/>
      <c r="G9817" s="88" t="str">
        <f t="shared" si="613"/>
        <v/>
      </c>
      <c r="H9817" s="88" t="str">
        <f t="shared" si="614"/>
        <v/>
      </c>
    </row>
    <row r="9818" spans="2:8" ht="11.25" customHeight="1" x14ac:dyDescent="0.2">
      <c r="B9818" s="147"/>
      <c r="C9818" s="68"/>
      <c r="D9818" s="293" t="str">
        <f t="shared" si="612"/>
        <v/>
      </c>
      <c r="E9818" s="91" t="str">
        <f t="shared" si="615"/>
        <v/>
      </c>
      <c r="F9818" s="295"/>
      <c r="G9818" s="88" t="str">
        <f t="shared" si="613"/>
        <v/>
      </c>
      <c r="H9818" s="88" t="str">
        <f t="shared" si="614"/>
        <v/>
      </c>
    </row>
    <row r="9819" spans="2:8" ht="11.25" customHeight="1" x14ac:dyDescent="0.2">
      <c r="B9819" s="147"/>
      <c r="C9819" s="68"/>
      <c r="D9819" s="293" t="str">
        <f t="shared" si="612"/>
        <v/>
      </c>
      <c r="E9819" s="91" t="str">
        <f t="shared" si="615"/>
        <v/>
      </c>
      <c r="F9819" s="295"/>
      <c r="G9819" s="88" t="str">
        <f t="shared" si="613"/>
        <v/>
      </c>
      <c r="H9819" s="88" t="str">
        <f t="shared" si="614"/>
        <v/>
      </c>
    </row>
    <row r="9820" spans="2:8" ht="11.25" customHeight="1" x14ac:dyDescent="0.2">
      <c r="B9820" s="147"/>
      <c r="C9820" s="68"/>
      <c r="D9820" s="293" t="str">
        <f t="shared" si="612"/>
        <v/>
      </c>
      <c r="E9820" s="91" t="str">
        <f t="shared" si="615"/>
        <v/>
      </c>
      <c r="F9820" s="295"/>
      <c r="G9820" s="88" t="str">
        <f t="shared" si="613"/>
        <v/>
      </c>
      <c r="H9820" s="88" t="str">
        <f t="shared" si="614"/>
        <v/>
      </c>
    </row>
    <row r="9821" spans="2:8" ht="11.25" customHeight="1" x14ac:dyDescent="0.2">
      <c r="B9821" s="147"/>
      <c r="C9821" s="68"/>
      <c r="D9821" s="293" t="str">
        <f t="shared" si="612"/>
        <v/>
      </c>
      <c r="E9821" s="91" t="str">
        <f t="shared" si="615"/>
        <v/>
      </c>
      <c r="F9821" s="295"/>
      <c r="G9821" s="88" t="str">
        <f t="shared" si="613"/>
        <v/>
      </c>
      <c r="H9821" s="88" t="str">
        <f t="shared" si="614"/>
        <v/>
      </c>
    </row>
    <row r="9822" spans="2:8" ht="11.25" customHeight="1" x14ac:dyDescent="0.2">
      <c r="B9822" s="147"/>
      <c r="C9822" s="68"/>
      <c r="D9822" s="293" t="str">
        <f t="shared" si="612"/>
        <v/>
      </c>
      <c r="E9822" s="91" t="str">
        <f t="shared" si="615"/>
        <v/>
      </c>
      <c r="F9822" s="295"/>
      <c r="G9822" s="88" t="str">
        <f t="shared" si="613"/>
        <v/>
      </c>
      <c r="H9822" s="88" t="str">
        <f t="shared" si="614"/>
        <v/>
      </c>
    </row>
    <row r="9823" spans="2:8" ht="11.25" customHeight="1" x14ac:dyDescent="0.2">
      <c r="B9823" s="147"/>
      <c r="C9823" s="68"/>
      <c r="D9823" s="293" t="str">
        <f t="shared" si="612"/>
        <v/>
      </c>
      <c r="E9823" s="91" t="str">
        <f t="shared" si="615"/>
        <v/>
      </c>
      <c r="F9823" s="295"/>
      <c r="G9823" s="88" t="str">
        <f t="shared" si="613"/>
        <v/>
      </c>
      <c r="H9823" s="88" t="str">
        <f t="shared" si="614"/>
        <v/>
      </c>
    </row>
    <row r="9824" spans="2:8" ht="11.25" customHeight="1" x14ac:dyDescent="0.2">
      <c r="B9824" s="147"/>
      <c r="C9824" s="68"/>
      <c r="D9824" s="293" t="str">
        <f t="shared" si="612"/>
        <v/>
      </c>
      <c r="E9824" s="91" t="str">
        <f t="shared" si="615"/>
        <v/>
      </c>
      <c r="F9824" s="295"/>
      <c r="G9824" s="88" t="str">
        <f t="shared" si="613"/>
        <v/>
      </c>
      <c r="H9824" s="88" t="str">
        <f t="shared" si="614"/>
        <v/>
      </c>
    </row>
    <row r="9825" spans="2:8" ht="11.25" customHeight="1" x14ac:dyDescent="0.2">
      <c r="B9825" s="147"/>
      <c r="C9825" s="68"/>
      <c r="D9825" s="293" t="str">
        <f t="shared" si="612"/>
        <v/>
      </c>
      <c r="E9825" s="91" t="str">
        <f t="shared" si="615"/>
        <v/>
      </c>
      <c r="F9825" s="295"/>
      <c r="G9825" s="88" t="str">
        <f t="shared" si="613"/>
        <v/>
      </c>
      <c r="H9825" s="88" t="str">
        <f t="shared" si="614"/>
        <v/>
      </c>
    </row>
    <row r="9826" spans="2:8" ht="11.25" customHeight="1" x14ac:dyDescent="0.2">
      <c r="B9826" s="147"/>
      <c r="C9826" s="68"/>
      <c r="D9826" s="293" t="str">
        <f t="shared" si="612"/>
        <v/>
      </c>
      <c r="E9826" s="91" t="str">
        <f t="shared" si="615"/>
        <v/>
      </c>
      <c r="F9826" s="295"/>
      <c r="G9826" s="88" t="str">
        <f t="shared" si="613"/>
        <v/>
      </c>
      <c r="H9826" s="88" t="str">
        <f t="shared" si="614"/>
        <v/>
      </c>
    </row>
    <row r="9827" spans="2:8" ht="11.25" customHeight="1" x14ac:dyDescent="0.2">
      <c r="B9827" s="147"/>
      <c r="C9827" s="68"/>
      <c r="D9827" s="293" t="str">
        <f t="shared" si="612"/>
        <v/>
      </c>
      <c r="E9827" s="91" t="str">
        <f t="shared" si="615"/>
        <v/>
      </c>
      <c r="F9827" s="295"/>
      <c r="G9827" s="88" t="str">
        <f t="shared" si="613"/>
        <v/>
      </c>
      <c r="H9827" s="88" t="str">
        <f t="shared" si="614"/>
        <v/>
      </c>
    </row>
    <row r="9828" spans="2:8" ht="11.25" customHeight="1" x14ac:dyDescent="0.2">
      <c r="B9828" s="147"/>
      <c r="C9828" s="68"/>
      <c r="D9828" s="293" t="str">
        <f t="shared" si="612"/>
        <v/>
      </c>
      <c r="E9828" s="91" t="str">
        <f t="shared" si="615"/>
        <v/>
      </c>
      <c r="F9828" s="295"/>
      <c r="G9828" s="88" t="str">
        <f t="shared" si="613"/>
        <v/>
      </c>
      <c r="H9828" s="88" t="str">
        <f t="shared" si="614"/>
        <v/>
      </c>
    </row>
    <row r="9829" spans="2:8" ht="11.25" customHeight="1" x14ac:dyDescent="0.2">
      <c r="B9829" s="147"/>
      <c r="C9829" s="68"/>
      <c r="D9829" s="293" t="str">
        <f t="shared" si="612"/>
        <v/>
      </c>
      <c r="E9829" s="91" t="str">
        <f t="shared" si="615"/>
        <v/>
      </c>
      <c r="F9829" s="295"/>
      <c r="G9829" s="88" t="str">
        <f t="shared" si="613"/>
        <v/>
      </c>
      <c r="H9829" s="88" t="str">
        <f t="shared" si="614"/>
        <v/>
      </c>
    </row>
    <row r="9830" spans="2:8" ht="11.25" customHeight="1" x14ac:dyDescent="0.2">
      <c r="B9830" s="147"/>
      <c r="C9830" s="68"/>
      <c r="D9830" s="293" t="str">
        <f t="shared" si="612"/>
        <v/>
      </c>
      <c r="E9830" s="91" t="str">
        <f t="shared" si="615"/>
        <v/>
      </c>
      <c r="F9830" s="295"/>
      <c r="G9830" s="88" t="str">
        <f t="shared" si="613"/>
        <v/>
      </c>
      <c r="H9830" s="88" t="str">
        <f t="shared" si="614"/>
        <v/>
      </c>
    </row>
    <row r="9831" spans="2:8" ht="11.25" customHeight="1" x14ac:dyDescent="0.2">
      <c r="B9831" s="147"/>
      <c r="C9831" s="68"/>
      <c r="D9831" s="293" t="str">
        <f t="shared" si="612"/>
        <v/>
      </c>
      <c r="E9831" s="91" t="str">
        <f t="shared" si="615"/>
        <v/>
      </c>
      <c r="F9831" s="295"/>
      <c r="G9831" s="88" t="str">
        <f t="shared" si="613"/>
        <v/>
      </c>
      <c r="H9831" s="88" t="str">
        <f t="shared" si="614"/>
        <v/>
      </c>
    </row>
    <row r="9832" spans="2:8" ht="11.25" customHeight="1" x14ac:dyDescent="0.2">
      <c r="B9832" s="147"/>
      <c r="C9832" s="68"/>
      <c r="D9832" s="293" t="str">
        <f t="shared" si="612"/>
        <v/>
      </c>
      <c r="E9832" s="91" t="str">
        <f t="shared" si="615"/>
        <v/>
      </c>
      <c r="F9832" s="295"/>
      <c r="G9832" s="88" t="str">
        <f t="shared" si="613"/>
        <v/>
      </c>
      <c r="H9832" s="88" t="str">
        <f t="shared" si="614"/>
        <v/>
      </c>
    </row>
    <row r="9833" spans="2:8" ht="11.25" customHeight="1" x14ac:dyDescent="0.2">
      <c r="B9833" s="147"/>
      <c r="C9833" s="68"/>
      <c r="D9833" s="293" t="str">
        <f t="shared" si="612"/>
        <v/>
      </c>
      <c r="E9833" s="91" t="str">
        <f t="shared" si="615"/>
        <v/>
      </c>
      <c r="F9833" s="295"/>
      <c r="G9833" s="88" t="str">
        <f t="shared" si="613"/>
        <v/>
      </c>
      <c r="H9833" s="88" t="str">
        <f t="shared" si="614"/>
        <v/>
      </c>
    </row>
    <row r="9834" spans="2:8" ht="11.25" customHeight="1" x14ac:dyDescent="0.2">
      <c r="B9834" s="147"/>
      <c r="C9834" s="68"/>
      <c r="D9834" s="293" t="str">
        <f t="shared" si="612"/>
        <v/>
      </c>
      <c r="E9834" s="91" t="str">
        <f t="shared" si="615"/>
        <v/>
      </c>
      <c r="F9834" s="295"/>
      <c r="G9834" s="88" t="str">
        <f t="shared" si="613"/>
        <v/>
      </c>
      <c r="H9834" s="88" t="str">
        <f t="shared" si="614"/>
        <v/>
      </c>
    </row>
    <row r="9835" spans="2:8" ht="11.25" customHeight="1" x14ac:dyDescent="0.2">
      <c r="B9835" s="147"/>
      <c r="C9835" s="68"/>
      <c r="D9835" s="293" t="str">
        <f t="shared" si="612"/>
        <v/>
      </c>
      <c r="E9835" s="91" t="str">
        <f t="shared" si="615"/>
        <v/>
      </c>
      <c r="F9835" s="295"/>
      <c r="G9835" s="88" t="str">
        <f t="shared" si="613"/>
        <v/>
      </c>
      <c r="H9835" s="88" t="str">
        <f t="shared" si="614"/>
        <v/>
      </c>
    </row>
    <row r="9836" spans="2:8" ht="11.25" customHeight="1" x14ac:dyDescent="0.2">
      <c r="B9836" s="147"/>
      <c r="C9836" s="68"/>
      <c r="D9836" s="293" t="str">
        <f t="shared" si="612"/>
        <v/>
      </c>
      <c r="E9836" s="91" t="str">
        <f t="shared" si="615"/>
        <v/>
      </c>
      <c r="F9836" s="295"/>
      <c r="G9836" s="88" t="str">
        <f t="shared" si="613"/>
        <v/>
      </c>
      <c r="H9836" s="88" t="str">
        <f t="shared" si="614"/>
        <v/>
      </c>
    </row>
    <row r="9837" spans="2:8" ht="11.25" customHeight="1" x14ac:dyDescent="0.2">
      <c r="B9837" s="147"/>
      <c r="C9837" s="68"/>
      <c r="D9837" s="293" t="str">
        <f t="shared" si="612"/>
        <v/>
      </c>
      <c r="E9837" s="91" t="str">
        <f t="shared" si="615"/>
        <v/>
      </c>
      <c r="F9837" s="295"/>
      <c r="G9837" s="88" t="str">
        <f t="shared" si="613"/>
        <v/>
      </c>
      <c r="H9837" s="88" t="str">
        <f t="shared" si="614"/>
        <v/>
      </c>
    </row>
    <row r="9838" spans="2:8" ht="11.25" customHeight="1" x14ac:dyDescent="0.2">
      <c r="B9838" s="147"/>
      <c r="C9838" s="68"/>
      <c r="D9838" s="293" t="str">
        <f t="shared" si="612"/>
        <v/>
      </c>
      <c r="E9838" s="91" t="str">
        <f t="shared" si="615"/>
        <v/>
      </c>
      <c r="F9838" s="295"/>
      <c r="G9838" s="88" t="str">
        <f t="shared" si="613"/>
        <v/>
      </c>
      <c r="H9838" s="88" t="str">
        <f t="shared" si="614"/>
        <v/>
      </c>
    </row>
    <row r="9839" spans="2:8" ht="11.25" customHeight="1" x14ac:dyDescent="0.2">
      <c r="B9839" s="147"/>
      <c r="C9839" s="68"/>
      <c r="D9839" s="293" t="str">
        <f t="shared" si="612"/>
        <v/>
      </c>
      <c r="E9839" s="91" t="str">
        <f t="shared" si="615"/>
        <v/>
      </c>
      <c r="F9839" s="295"/>
      <c r="G9839" s="88" t="str">
        <f t="shared" si="613"/>
        <v/>
      </c>
      <c r="H9839" s="88" t="str">
        <f t="shared" si="614"/>
        <v/>
      </c>
    </row>
    <row r="9840" spans="2:8" ht="11.25" customHeight="1" x14ac:dyDescent="0.2">
      <c r="B9840" s="147"/>
      <c r="C9840" s="68"/>
      <c r="D9840" s="293" t="str">
        <f t="shared" si="612"/>
        <v/>
      </c>
      <c r="E9840" s="91" t="str">
        <f t="shared" si="615"/>
        <v/>
      </c>
      <c r="F9840" s="295"/>
      <c r="G9840" s="88" t="str">
        <f t="shared" si="613"/>
        <v/>
      </c>
      <c r="H9840" s="88" t="str">
        <f t="shared" si="614"/>
        <v/>
      </c>
    </row>
    <row r="9841" spans="2:8" ht="11.25" customHeight="1" x14ac:dyDescent="0.2">
      <c r="B9841" s="147"/>
      <c r="C9841" s="68"/>
      <c r="D9841" s="293" t="str">
        <f t="shared" si="612"/>
        <v/>
      </c>
      <c r="E9841" s="91" t="str">
        <f t="shared" si="615"/>
        <v/>
      </c>
      <c r="F9841" s="295"/>
      <c r="G9841" s="88" t="str">
        <f t="shared" si="613"/>
        <v/>
      </c>
      <c r="H9841" s="88" t="str">
        <f t="shared" si="614"/>
        <v/>
      </c>
    </row>
    <row r="9842" spans="2:8" ht="11.25" customHeight="1" x14ac:dyDescent="0.2">
      <c r="B9842" s="147"/>
      <c r="C9842" s="68"/>
      <c r="D9842" s="293" t="str">
        <f t="shared" si="612"/>
        <v/>
      </c>
      <c r="E9842" s="91" t="str">
        <f t="shared" si="615"/>
        <v/>
      </c>
      <c r="F9842" s="295"/>
      <c r="G9842" s="88" t="str">
        <f t="shared" si="613"/>
        <v/>
      </c>
      <c r="H9842" s="88" t="str">
        <f t="shared" si="614"/>
        <v/>
      </c>
    </row>
    <row r="9843" spans="2:8" ht="11.25" customHeight="1" x14ac:dyDescent="0.2">
      <c r="B9843" s="147"/>
      <c r="C9843" s="68"/>
      <c r="D9843" s="293" t="str">
        <f t="shared" si="612"/>
        <v/>
      </c>
      <c r="E9843" s="91" t="str">
        <f t="shared" si="615"/>
        <v/>
      </c>
      <c r="F9843" s="295"/>
      <c r="G9843" s="88" t="str">
        <f t="shared" si="613"/>
        <v/>
      </c>
      <c r="H9843" s="88" t="str">
        <f t="shared" si="614"/>
        <v/>
      </c>
    </row>
    <row r="9844" spans="2:8" ht="11.25" customHeight="1" x14ac:dyDescent="0.2">
      <c r="B9844" s="147"/>
      <c r="C9844" s="68"/>
      <c r="D9844" s="293" t="str">
        <f t="shared" si="612"/>
        <v/>
      </c>
      <c r="E9844" s="91" t="str">
        <f t="shared" si="615"/>
        <v/>
      </c>
      <c r="F9844" s="295"/>
      <c r="G9844" s="88" t="str">
        <f t="shared" si="613"/>
        <v/>
      </c>
      <c r="H9844" s="88" t="str">
        <f t="shared" si="614"/>
        <v/>
      </c>
    </row>
    <row r="9845" spans="2:8" ht="11.25" customHeight="1" x14ac:dyDescent="0.2">
      <c r="B9845" s="147"/>
      <c r="C9845" s="68"/>
      <c r="D9845" s="293" t="str">
        <f t="shared" si="612"/>
        <v/>
      </c>
      <c r="E9845" s="91" t="str">
        <f t="shared" si="615"/>
        <v/>
      </c>
      <c r="F9845" s="295"/>
      <c r="G9845" s="88" t="str">
        <f t="shared" si="613"/>
        <v/>
      </c>
      <c r="H9845" s="88" t="str">
        <f t="shared" si="614"/>
        <v/>
      </c>
    </row>
    <row r="9846" spans="2:8" ht="11.25" customHeight="1" x14ac:dyDescent="0.2">
      <c r="B9846" s="147"/>
      <c r="C9846" s="68"/>
      <c r="D9846" s="293" t="str">
        <f t="shared" si="612"/>
        <v/>
      </c>
      <c r="E9846" s="91" t="str">
        <f t="shared" si="615"/>
        <v/>
      </c>
      <c r="F9846" s="295"/>
      <c r="G9846" s="88" t="str">
        <f t="shared" si="613"/>
        <v/>
      </c>
      <c r="H9846" s="88" t="str">
        <f t="shared" si="614"/>
        <v/>
      </c>
    </row>
    <row r="9847" spans="2:8" ht="11.25" customHeight="1" x14ac:dyDescent="0.2">
      <c r="B9847" s="147"/>
      <c r="C9847" s="68"/>
      <c r="D9847" s="293" t="str">
        <f t="shared" si="612"/>
        <v/>
      </c>
      <c r="E9847" s="91" t="str">
        <f t="shared" si="615"/>
        <v/>
      </c>
      <c r="F9847" s="295"/>
      <c r="G9847" s="88" t="str">
        <f t="shared" si="613"/>
        <v/>
      </c>
      <c r="H9847" s="88" t="str">
        <f t="shared" si="614"/>
        <v/>
      </c>
    </row>
    <row r="9848" spans="2:8" ht="11.25" customHeight="1" x14ac:dyDescent="0.2">
      <c r="B9848" s="147"/>
      <c r="C9848" s="68"/>
      <c r="D9848" s="293" t="str">
        <f t="shared" si="612"/>
        <v/>
      </c>
      <c r="E9848" s="91" t="str">
        <f t="shared" si="615"/>
        <v/>
      </c>
      <c r="F9848" s="295"/>
      <c r="G9848" s="88" t="str">
        <f t="shared" si="613"/>
        <v/>
      </c>
      <c r="H9848" s="88" t="str">
        <f t="shared" si="614"/>
        <v/>
      </c>
    </row>
    <row r="9849" spans="2:8" ht="11.25" customHeight="1" x14ac:dyDescent="0.2">
      <c r="B9849" s="147"/>
      <c r="C9849" s="68"/>
      <c r="D9849" s="293" t="str">
        <f t="shared" si="612"/>
        <v/>
      </c>
      <c r="E9849" s="91" t="str">
        <f t="shared" si="615"/>
        <v/>
      </c>
      <c r="F9849" s="295"/>
      <c r="G9849" s="88" t="str">
        <f t="shared" si="613"/>
        <v/>
      </c>
      <c r="H9849" s="88" t="str">
        <f t="shared" si="614"/>
        <v/>
      </c>
    </row>
    <row r="9850" spans="2:8" ht="11.25" customHeight="1" x14ac:dyDescent="0.2">
      <c r="B9850" s="147"/>
      <c r="C9850" s="68"/>
      <c r="D9850" s="293" t="str">
        <f t="shared" si="612"/>
        <v/>
      </c>
      <c r="E9850" s="91" t="str">
        <f t="shared" si="615"/>
        <v/>
      </c>
      <c r="F9850" s="295"/>
      <c r="G9850" s="88" t="str">
        <f t="shared" si="613"/>
        <v/>
      </c>
      <c r="H9850" s="88" t="str">
        <f t="shared" si="614"/>
        <v/>
      </c>
    </row>
    <row r="9851" spans="2:8" ht="11.25" customHeight="1" x14ac:dyDescent="0.2">
      <c r="B9851" s="147"/>
      <c r="C9851" s="68"/>
      <c r="D9851" s="293" t="str">
        <f t="shared" si="612"/>
        <v/>
      </c>
      <c r="E9851" s="91" t="str">
        <f t="shared" si="615"/>
        <v/>
      </c>
      <c r="F9851" s="295"/>
      <c r="G9851" s="88" t="str">
        <f t="shared" si="613"/>
        <v/>
      </c>
      <c r="H9851" s="88" t="str">
        <f t="shared" si="614"/>
        <v/>
      </c>
    </row>
    <row r="9852" spans="2:8" ht="11.25" customHeight="1" x14ac:dyDescent="0.2">
      <c r="B9852" s="147"/>
      <c r="C9852" s="68"/>
      <c r="D9852" s="293" t="str">
        <f t="shared" si="612"/>
        <v/>
      </c>
      <c r="E9852" s="91" t="str">
        <f t="shared" si="615"/>
        <v/>
      </c>
      <c r="F9852" s="295"/>
      <c r="G9852" s="88" t="str">
        <f t="shared" si="613"/>
        <v/>
      </c>
      <c r="H9852" s="88" t="str">
        <f t="shared" si="614"/>
        <v/>
      </c>
    </row>
    <row r="9853" spans="2:8" ht="11.25" customHeight="1" x14ac:dyDescent="0.2">
      <c r="B9853" s="147"/>
      <c r="C9853" s="68"/>
      <c r="D9853" s="293" t="str">
        <f t="shared" si="612"/>
        <v/>
      </c>
      <c r="E9853" s="91" t="str">
        <f t="shared" si="615"/>
        <v/>
      </c>
      <c r="F9853" s="295"/>
      <c r="G9853" s="88" t="str">
        <f t="shared" si="613"/>
        <v/>
      </c>
      <c r="H9853" s="88" t="str">
        <f t="shared" si="614"/>
        <v/>
      </c>
    </row>
    <row r="9854" spans="2:8" ht="11.25" customHeight="1" x14ac:dyDescent="0.2">
      <c r="B9854" s="147"/>
      <c r="C9854" s="68"/>
      <c r="D9854" s="293" t="str">
        <f t="shared" si="612"/>
        <v/>
      </c>
      <c r="E9854" s="91" t="str">
        <f t="shared" si="615"/>
        <v/>
      </c>
      <c r="F9854" s="295"/>
      <c r="G9854" s="88" t="str">
        <f t="shared" si="613"/>
        <v/>
      </c>
      <c r="H9854" s="88" t="str">
        <f t="shared" si="614"/>
        <v/>
      </c>
    </row>
    <row r="9855" spans="2:8" ht="11.25" customHeight="1" x14ac:dyDescent="0.2">
      <c r="B9855" s="147"/>
      <c r="C9855" s="68"/>
      <c r="D9855" s="293" t="str">
        <f t="shared" si="612"/>
        <v/>
      </c>
      <c r="E9855" s="91" t="str">
        <f t="shared" si="615"/>
        <v/>
      </c>
      <c r="F9855" s="295"/>
      <c r="G9855" s="88" t="str">
        <f t="shared" si="613"/>
        <v/>
      </c>
      <c r="H9855" s="88" t="str">
        <f t="shared" si="614"/>
        <v/>
      </c>
    </row>
    <row r="9856" spans="2:8" ht="11.25" customHeight="1" x14ac:dyDescent="0.2">
      <c r="B9856" s="147"/>
      <c r="C9856" s="68"/>
      <c r="D9856" s="293" t="str">
        <f t="shared" si="612"/>
        <v/>
      </c>
      <c r="E9856" s="91" t="str">
        <f t="shared" si="615"/>
        <v/>
      </c>
      <c r="F9856" s="295"/>
      <c r="G9856" s="88" t="str">
        <f t="shared" si="613"/>
        <v/>
      </c>
      <c r="H9856" s="88" t="str">
        <f t="shared" si="614"/>
        <v/>
      </c>
    </row>
    <row r="9857" spans="2:8" ht="11.25" customHeight="1" x14ac:dyDescent="0.2">
      <c r="B9857" s="147"/>
      <c r="C9857" s="68"/>
      <c r="D9857" s="293" t="str">
        <f t="shared" si="612"/>
        <v/>
      </c>
      <c r="E9857" s="91" t="str">
        <f t="shared" si="615"/>
        <v/>
      </c>
      <c r="F9857" s="295"/>
      <c r="G9857" s="88" t="str">
        <f t="shared" si="613"/>
        <v/>
      </c>
      <c r="H9857" s="88" t="str">
        <f t="shared" si="614"/>
        <v/>
      </c>
    </row>
    <row r="9858" spans="2:8" ht="11.25" customHeight="1" x14ac:dyDescent="0.2">
      <c r="B9858" s="147"/>
      <c r="C9858" s="68"/>
      <c r="D9858" s="293" t="str">
        <f t="shared" si="612"/>
        <v/>
      </c>
      <c r="E9858" s="91" t="str">
        <f t="shared" si="615"/>
        <v/>
      </c>
      <c r="F9858" s="295"/>
      <c r="G9858" s="88" t="str">
        <f t="shared" si="613"/>
        <v/>
      </c>
      <c r="H9858" s="88" t="str">
        <f t="shared" si="614"/>
        <v/>
      </c>
    </row>
    <row r="9859" spans="2:8" ht="11.25" customHeight="1" x14ac:dyDescent="0.2">
      <c r="B9859" s="147"/>
      <c r="C9859" s="68"/>
      <c r="D9859" s="293" t="str">
        <f t="shared" si="612"/>
        <v/>
      </c>
      <c r="E9859" s="91" t="str">
        <f t="shared" si="615"/>
        <v/>
      </c>
      <c r="F9859" s="295"/>
      <c r="G9859" s="88" t="str">
        <f t="shared" si="613"/>
        <v/>
      </c>
      <c r="H9859" s="88" t="str">
        <f t="shared" si="614"/>
        <v/>
      </c>
    </row>
    <row r="9860" spans="2:8" ht="11.25" customHeight="1" x14ac:dyDescent="0.2">
      <c r="B9860" s="147"/>
      <c r="C9860" s="68"/>
      <c r="D9860" s="293" t="str">
        <f t="shared" si="612"/>
        <v/>
      </c>
      <c r="E9860" s="91" t="str">
        <f t="shared" si="615"/>
        <v/>
      </c>
      <c r="F9860" s="295"/>
      <c r="G9860" s="88" t="str">
        <f t="shared" si="613"/>
        <v/>
      </c>
      <c r="H9860" s="88" t="str">
        <f t="shared" si="614"/>
        <v/>
      </c>
    </row>
    <row r="9861" spans="2:8" ht="11.25" customHeight="1" x14ac:dyDescent="0.2">
      <c r="B9861" s="147"/>
      <c r="C9861" s="68"/>
      <c r="D9861" s="293" t="str">
        <f t="shared" si="612"/>
        <v/>
      </c>
      <c r="E9861" s="91" t="str">
        <f t="shared" si="615"/>
        <v/>
      </c>
      <c r="F9861" s="295"/>
      <c r="G9861" s="88" t="str">
        <f t="shared" si="613"/>
        <v/>
      </c>
      <c r="H9861" s="88" t="str">
        <f t="shared" si="614"/>
        <v/>
      </c>
    </row>
    <row r="9862" spans="2:8" ht="11.25" customHeight="1" x14ac:dyDescent="0.2">
      <c r="B9862" s="147"/>
      <c r="C9862" s="68"/>
      <c r="D9862" s="293" t="str">
        <f t="shared" si="612"/>
        <v/>
      </c>
      <c r="E9862" s="91" t="str">
        <f t="shared" si="615"/>
        <v/>
      </c>
      <c r="F9862" s="295"/>
      <c r="G9862" s="88" t="str">
        <f t="shared" si="613"/>
        <v/>
      </c>
      <c r="H9862" s="88" t="str">
        <f t="shared" si="614"/>
        <v/>
      </c>
    </row>
    <row r="9863" spans="2:8" ht="11.25" customHeight="1" x14ac:dyDescent="0.2">
      <c r="B9863" s="147"/>
      <c r="C9863" s="68"/>
      <c r="D9863" s="293" t="str">
        <f t="shared" si="612"/>
        <v/>
      </c>
      <c r="E9863" s="91" t="str">
        <f t="shared" si="615"/>
        <v/>
      </c>
      <c r="F9863" s="295"/>
      <c r="G9863" s="88" t="str">
        <f t="shared" si="613"/>
        <v/>
      </c>
      <c r="H9863" s="88" t="str">
        <f t="shared" si="614"/>
        <v/>
      </c>
    </row>
    <row r="9864" spans="2:8" ht="11.25" customHeight="1" x14ac:dyDescent="0.2">
      <c r="B9864" s="147"/>
      <c r="C9864" s="68"/>
      <c r="D9864" s="293" t="str">
        <f t="shared" si="612"/>
        <v/>
      </c>
      <c r="E9864" s="91" t="str">
        <f t="shared" si="615"/>
        <v/>
      </c>
      <c r="F9864" s="295"/>
      <c r="G9864" s="88" t="str">
        <f t="shared" si="613"/>
        <v/>
      </c>
      <c r="H9864" s="88" t="str">
        <f t="shared" si="614"/>
        <v/>
      </c>
    </row>
    <row r="9865" spans="2:8" ht="11.25" customHeight="1" x14ac:dyDescent="0.2">
      <c r="B9865" s="147"/>
      <c r="C9865" s="68"/>
      <c r="D9865" s="293" t="str">
        <f t="shared" si="612"/>
        <v/>
      </c>
      <c r="E9865" s="91" t="str">
        <f t="shared" si="615"/>
        <v/>
      </c>
      <c r="F9865" s="295"/>
      <c r="G9865" s="88" t="str">
        <f t="shared" si="613"/>
        <v/>
      </c>
      <c r="H9865" s="88" t="str">
        <f t="shared" si="614"/>
        <v/>
      </c>
    </row>
    <row r="9866" spans="2:8" ht="11.25" customHeight="1" x14ac:dyDescent="0.2">
      <c r="B9866" s="147"/>
      <c r="C9866" s="68"/>
      <c r="D9866" s="293" t="str">
        <f t="shared" si="612"/>
        <v/>
      </c>
      <c r="E9866" s="91" t="str">
        <f t="shared" si="615"/>
        <v/>
      </c>
      <c r="F9866" s="295"/>
      <c r="G9866" s="88" t="str">
        <f t="shared" si="613"/>
        <v/>
      </c>
      <c r="H9866" s="88" t="str">
        <f t="shared" si="614"/>
        <v/>
      </c>
    </row>
    <row r="9867" spans="2:8" ht="11.25" customHeight="1" x14ac:dyDescent="0.2">
      <c r="B9867" s="147"/>
      <c r="C9867" s="68"/>
      <c r="D9867" s="293" t="str">
        <f t="shared" si="612"/>
        <v/>
      </c>
      <c r="E9867" s="91" t="str">
        <f t="shared" si="615"/>
        <v/>
      </c>
      <c r="F9867" s="295"/>
      <c r="G9867" s="88" t="str">
        <f t="shared" si="613"/>
        <v/>
      </c>
      <c r="H9867" s="88" t="str">
        <f t="shared" si="614"/>
        <v/>
      </c>
    </row>
    <row r="9868" spans="2:8" ht="11.25" customHeight="1" x14ac:dyDescent="0.2">
      <c r="B9868" s="147"/>
      <c r="C9868" s="68"/>
      <c r="D9868" s="293" t="str">
        <f t="shared" si="612"/>
        <v/>
      </c>
      <c r="E9868" s="91" t="str">
        <f t="shared" si="615"/>
        <v/>
      </c>
      <c r="F9868" s="295"/>
      <c r="G9868" s="88" t="str">
        <f t="shared" si="613"/>
        <v/>
      </c>
      <c r="H9868" s="88" t="str">
        <f t="shared" si="614"/>
        <v/>
      </c>
    </row>
    <row r="9869" spans="2:8" ht="11.25" customHeight="1" x14ac:dyDescent="0.2">
      <c r="B9869" s="147"/>
      <c r="C9869" s="68"/>
      <c r="D9869" s="293" t="str">
        <f t="shared" si="612"/>
        <v/>
      </c>
      <c r="E9869" s="91" t="str">
        <f t="shared" si="615"/>
        <v/>
      </c>
      <c r="F9869" s="295"/>
      <c r="G9869" s="88" t="str">
        <f t="shared" si="613"/>
        <v/>
      </c>
      <c r="H9869" s="88" t="str">
        <f t="shared" si="614"/>
        <v/>
      </c>
    </row>
    <row r="9870" spans="2:8" ht="11.25" customHeight="1" x14ac:dyDescent="0.2">
      <c r="B9870" s="147"/>
      <c r="C9870" s="68"/>
      <c r="D9870" s="293" t="str">
        <f t="shared" si="612"/>
        <v/>
      </c>
      <c r="E9870" s="91" t="str">
        <f t="shared" si="615"/>
        <v/>
      </c>
      <c r="F9870" s="295"/>
      <c r="G9870" s="88" t="str">
        <f t="shared" si="613"/>
        <v/>
      </c>
      <c r="H9870" s="88" t="str">
        <f t="shared" si="614"/>
        <v/>
      </c>
    </row>
    <row r="9871" spans="2:8" ht="11.25" customHeight="1" x14ac:dyDescent="0.2">
      <c r="B9871" s="147"/>
      <c r="C9871" s="68"/>
      <c r="D9871" s="293" t="str">
        <f t="shared" si="612"/>
        <v/>
      </c>
      <c r="E9871" s="91" t="str">
        <f t="shared" si="615"/>
        <v/>
      </c>
      <c r="F9871" s="295"/>
      <c r="G9871" s="88" t="str">
        <f t="shared" si="613"/>
        <v/>
      </c>
      <c r="H9871" s="88" t="str">
        <f t="shared" si="614"/>
        <v/>
      </c>
    </row>
    <row r="9872" spans="2:8" ht="11.25" customHeight="1" x14ac:dyDescent="0.2">
      <c r="B9872" s="147"/>
      <c r="C9872" s="68"/>
      <c r="D9872" s="293" t="str">
        <f t="shared" si="612"/>
        <v/>
      </c>
      <c r="E9872" s="91" t="str">
        <f t="shared" si="615"/>
        <v/>
      </c>
      <c r="F9872" s="295"/>
      <c r="G9872" s="88" t="str">
        <f t="shared" si="613"/>
        <v/>
      </c>
      <c r="H9872" s="88" t="str">
        <f t="shared" si="614"/>
        <v/>
      </c>
    </row>
    <row r="9873" spans="2:8" ht="11.25" customHeight="1" x14ac:dyDescent="0.2">
      <c r="B9873" s="147"/>
      <c r="C9873" s="68"/>
      <c r="D9873" s="293" t="str">
        <f t="shared" si="612"/>
        <v/>
      </c>
      <c r="E9873" s="91" t="str">
        <f t="shared" si="615"/>
        <v/>
      </c>
      <c r="F9873" s="295"/>
      <c r="G9873" s="88" t="str">
        <f t="shared" si="613"/>
        <v/>
      </c>
      <c r="H9873" s="88" t="str">
        <f t="shared" si="614"/>
        <v/>
      </c>
    </row>
    <row r="9874" spans="2:8" ht="11.25" customHeight="1" x14ac:dyDescent="0.2">
      <c r="B9874" s="147"/>
      <c r="C9874" s="68"/>
      <c r="D9874" s="293" t="str">
        <f t="shared" si="612"/>
        <v/>
      </c>
      <c r="E9874" s="91" t="str">
        <f t="shared" si="615"/>
        <v/>
      </c>
      <c r="F9874" s="295"/>
      <c r="G9874" s="88" t="str">
        <f t="shared" si="613"/>
        <v/>
      </c>
      <c r="H9874" s="88" t="str">
        <f t="shared" si="614"/>
        <v/>
      </c>
    </row>
    <row r="9875" spans="2:8" ht="11.25" customHeight="1" x14ac:dyDescent="0.2">
      <c r="B9875" s="147"/>
      <c r="C9875" s="68"/>
      <c r="D9875" s="293" t="str">
        <f t="shared" si="612"/>
        <v/>
      </c>
      <c r="E9875" s="91" t="str">
        <f t="shared" si="615"/>
        <v/>
      </c>
      <c r="F9875" s="295"/>
      <c r="G9875" s="88" t="str">
        <f t="shared" si="613"/>
        <v/>
      </c>
      <c r="H9875" s="88" t="str">
        <f t="shared" si="614"/>
        <v/>
      </c>
    </row>
    <row r="9876" spans="2:8" ht="11.25" customHeight="1" x14ac:dyDescent="0.2">
      <c r="B9876" s="147"/>
      <c r="C9876" s="68"/>
      <c r="D9876" s="293" t="str">
        <f t="shared" si="612"/>
        <v/>
      </c>
      <c r="E9876" s="91" t="str">
        <f t="shared" si="615"/>
        <v/>
      </c>
      <c r="F9876" s="295"/>
      <c r="G9876" s="88" t="str">
        <f t="shared" si="613"/>
        <v/>
      </c>
      <c r="H9876" s="88" t="str">
        <f t="shared" si="614"/>
        <v/>
      </c>
    </row>
    <row r="9877" spans="2:8" ht="11.25" customHeight="1" x14ac:dyDescent="0.2">
      <c r="B9877" s="147"/>
      <c r="C9877" s="68"/>
      <c r="D9877" s="293" t="str">
        <f t="shared" si="612"/>
        <v/>
      </c>
      <c r="E9877" s="91" t="str">
        <f t="shared" si="615"/>
        <v/>
      </c>
      <c r="F9877" s="295"/>
      <c r="G9877" s="88" t="str">
        <f t="shared" si="613"/>
        <v/>
      </c>
      <c r="H9877" s="88" t="str">
        <f t="shared" si="614"/>
        <v/>
      </c>
    </row>
    <row r="9878" spans="2:8" ht="11.25" customHeight="1" x14ac:dyDescent="0.2">
      <c r="B9878" s="147"/>
      <c r="C9878" s="68"/>
      <c r="D9878" s="293" t="str">
        <f t="shared" si="612"/>
        <v/>
      </c>
      <c r="E9878" s="91" t="str">
        <f t="shared" si="615"/>
        <v/>
      </c>
      <c r="F9878" s="295"/>
      <c r="G9878" s="88" t="str">
        <f t="shared" si="613"/>
        <v/>
      </c>
      <c r="H9878" s="88" t="str">
        <f t="shared" si="614"/>
        <v/>
      </c>
    </row>
    <row r="9879" spans="2:8" ht="11.25" customHeight="1" x14ac:dyDescent="0.2">
      <c r="B9879" s="147"/>
      <c r="C9879" s="68"/>
      <c r="D9879" s="293" t="str">
        <f t="shared" si="612"/>
        <v/>
      </c>
      <c r="E9879" s="91" t="str">
        <f t="shared" si="615"/>
        <v/>
      </c>
      <c r="F9879" s="295"/>
      <c r="G9879" s="88" t="str">
        <f t="shared" si="613"/>
        <v/>
      </c>
      <c r="H9879" s="88" t="str">
        <f t="shared" si="614"/>
        <v/>
      </c>
    </row>
    <row r="9880" spans="2:8" ht="11.25" customHeight="1" x14ac:dyDescent="0.2">
      <c r="B9880" s="147"/>
      <c r="C9880" s="68"/>
      <c r="D9880" s="293" t="str">
        <f t="shared" ref="D9880:D9943" si="616">IF($B9880="","","SP_LASTSALEPRICE")</f>
        <v/>
      </c>
      <c r="E9880" s="91" t="str">
        <f t="shared" si="615"/>
        <v/>
      </c>
      <c r="F9880" s="295"/>
      <c r="G9880" s="88" t="str">
        <f t="shared" ref="G9880:G9943" si="617">IF(OR($C9880="",$C9881=""),"",IFERROR((C9880/C9881-1)*100,0))</f>
        <v/>
      </c>
      <c r="H9880" s="88" t="str">
        <f t="shared" ref="H9880:H9943" si="618">IF(OR($F9880="",$F9881=""),"",IFERROR((F9880/F9881-1)*100,0))</f>
        <v/>
      </c>
    </row>
    <row r="9881" spans="2:8" ht="11.25" customHeight="1" x14ac:dyDescent="0.2">
      <c r="B9881" s="147"/>
      <c r="C9881" s="68"/>
      <c r="D9881" s="293" t="str">
        <f t="shared" si="616"/>
        <v/>
      </c>
      <c r="E9881" s="91" t="str">
        <f t="shared" ref="E9881:E9944" si="619">IF($B9881="","",IF(WEEKDAY($B9881,11)=6,$B9881-1,IF(WEEKDAY($B9881,11)=7,$B9881-2,$B9881)))</f>
        <v/>
      </c>
      <c r="F9881" s="295"/>
      <c r="G9881" s="88" t="str">
        <f t="shared" si="617"/>
        <v/>
      </c>
      <c r="H9881" s="88" t="str">
        <f t="shared" si="618"/>
        <v/>
      </c>
    </row>
    <row r="9882" spans="2:8" ht="11.25" customHeight="1" x14ac:dyDescent="0.2">
      <c r="B9882" s="147"/>
      <c r="C9882" s="68"/>
      <c r="D9882" s="293" t="str">
        <f t="shared" si="616"/>
        <v/>
      </c>
      <c r="E9882" s="91" t="str">
        <f t="shared" si="619"/>
        <v/>
      </c>
      <c r="F9882" s="295"/>
      <c r="G9882" s="88" t="str">
        <f t="shared" si="617"/>
        <v/>
      </c>
      <c r="H9882" s="88" t="str">
        <f t="shared" si="618"/>
        <v/>
      </c>
    </row>
    <row r="9883" spans="2:8" ht="11.25" customHeight="1" x14ac:dyDescent="0.2">
      <c r="B9883" s="147"/>
      <c r="C9883" s="68"/>
      <c r="D9883" s="293" t="str">
        <f t="shared" si="616"/>
        <v/>
      </c>
      <c r="E9883" s="91" t="str">
        <f t="shared" si="619"/>
        <v/>
      </c>
      <c r="F9883" s="295"/>
      <c r="G9883" s="88" t="str">
        <f t="shared" si="617"/>
        <v/>
      </c>
      <c r="H9883" s="88" t="str">
        <f t="shared" si="618"/>
        <v/>
      </c>
    </row>
    <row r="9884" spans="2:8" ht="11.25" customHeight="1" x14ac:dyDescent="0.2">
      <c r="B9884" s="147"/>
      <c r="C9884" s="68"/>
      <c r="D9884" s="293" t="str">
        <f t="shared" si="616"/>
        <v/>
      </c>
      <c r="E9884" s="91" t="str">
        <f t="shared" si="619"/>
        <v/>
      </c>
      <c r="F9884" s="295"/>
      <c r="G9884" s="88" t="str">
        <f t="shared" si="617"/>
        <v/>
      </c>
      <c r="H9884" s="88" t="str">
        <f t="shared" si="618"/>
        <v/>
      </c>
    </row>
    <row r="9885" spans="2:8" ht="11.25" customHeight="1" x14ac:dyDescent="0.2">
      <c r="B9885" s="147"/>
      <c r="C9885" s="68"/>
      <c r="D9885" s="293" t="str">
        <f t="shared" si="616"/>
        <v/>
      </c>
      <c r="E9885" s="91" t="str">
        <f t="shared" si="619"/>
        <v/>
      </c>
      <c r="F9885" s="295"/>
      <c r="G9885" s="88" t="str">
        <f t="shared" si="617"/>
        <v/>
      </c>
      <c r="H9885" s="88" t="str">
        <f t="shared" si="618"/>
        <v/>
      </c>
    </row>
    <row r="9886" spans="2:8" ht="11.25" customHeight="1" x14ac:dyDescent="0.2">
      <c r="B9886" s="147"/>
      <c r="C9886" s="68"/>
      <c r="D9886" s="293" t="str">
        <f t="shared" si="616"/>
        <v/>
      </c>
      <c r="E9886" s="91" t="str">
        <f t="shared" si="619"/>
        <v/>
      </c>
      <c r="F9886" s="295"/>
      <c r="G9886" s="88" t="str">
        <f t="shared" si="617"/>
        <v/>
      </c>
      <c r="H9886" s="88" t="str">
        <f t="shared" si="618"/>
        <v/>
      </c>
    </row>
    <row r="9887" spans="2:8" ht="11.25" customHeight="1" x14ac:dyDescent="0.2">
      <c r="B9887" s="147"/>
      <c r="C9887" s="68"/>
      <c r="D9887" s="293" t="str">
        <f t="shared" si="616"/>
        <v/>
      </c>
      <c r="E9887" s="91" t="str">
        <f t="shared" si="619"/>
        <v/>
      </c>
      <c r="F9887" s="295"/>
      <c r="G9887" s="88" t="str">
        <f t="shared" si="617"/>
        <v/>
      </c>
      <c r="H9887" s="88" t="str">
        <f t="shared" si="618"/>
        <v/>
      </c>
    </row>
    <row r="9888" spans="2:8" ht="11.25" customHeight="1" x14ac:dyDescent="0.2">
      <c r="B9888" s="147"/>
      <c r="C9888" s="68"/>
      <c r="D9888" s="293" t="str">
        <f t="shared" si="616"/>
        <v/>
      </c>
      <c r="E9888" s="91" t="str">
        <f t="shared" si="619"/>
        <v/>
      </c>
      <c r="F9888" s="295"/>
      <c r="G9888" s="88" t="str">
        <f t="shared" si="617"/>
        <v/>
      </c>
      <c r="H9888" s="88" t="str">
        <f t="shared" si="618"/>
        <v/>
      </c>
    </row>
    <row r="9889" spans="2:8" ht="11.25" customHeight="1" x14ac:dyDescent="0.2">
      <c r="B9889" s="147"/>
      <c r="C9889" s="68"/>
      <c r="D9889" s="293" t="str">
        <f t="shared" si="616"/>
        <v/>
      </c>
      <c r="E9889" s="91" t="str">
        <f t="shared" si="619"/>
        <v/>
      </c>
      <c r="F9889" s="295"/>
      <c r="G9889" s="88" t="str">
        <f t="shared" si="617"/>
        <v/>
      </c>
      <c r="H9889" s="88" t="str">
        <f t="shared" si="618"/>
        <v/>
      </c>
    </row>
    <row r="9890" spans="2:8" ht="11.25" customHeight="1" x14ac:dyDescent="0.2">
      <c r="B9890" s="147"/>
      <c r="C9890" s="68"/>
      <c r="D9890" s="293" t="str">
        <f t="shared" si="616"/>
        <v/>
      </c>
      <c r="E9890" s="91" t="str">
        <f t="shared" si="619"/>
        <v/>
      </c>
      <c r="F9890" s="295"/>
      <c r="G9890" s="88" t="str">
        <f t="shared" si="617"/>
        <v/>
      </c>
      <c r="H9890" s="88" t="str">
        <f t="shared" si="618"/>
        <v/>
      </c>
    </row>
    <row r="9891" spans="2:8" ht="11.25" customHeight="1" x14ac:dyDescent="0.2">
      <c r="B9891" s="147"/>
      <c r="C9891" s="68"/>
      <c r="D9891" s="293" t="str">
        <f t="shared" si="616"/>
        <v/>
      </c>
      <c r="E9891" s="91" t="str">
        <f t="shared" si="619"/>
        <v/>
      </c>
      <c r="F9891" s="295"/>
      <c r="G9891" s="88" t="str">
        <f t="shared" si="617"/>
        <v/>
      </c>
      <c r="H9891" s="88" t="str">
        <f t="shared" si="618"/>
        <v/>
      </c>
    </row>
    <row r="9892" spans="2:8" ht="11.25" customHeight="1" x14ac:dyDescent="0.2">
      <c r="B9892" s="147"/>
      <c r="C9892" s="68"/>
      <c r="D9892" s="293" t="str">
        <f t="shared" si="616"/>
        <v/>
      </c>
      <c r="E9892" s="91" t="str">
        <f t="shared" si="619"/>
        <v/>
      </c>
      <c r="F9892" s="295"/>
      <c r="G9892" s="88" t="str">
        <f t="shared" si="617"/>
        <v/>
      </c>
      <c r="H9892" s="88" t="str">
        <f t="shared" si="618"/>
        <v/>
      </c>
    </row>
    <row r="9893" spans="2:8" ht="11.25" customHeight="1" x14ac:dyDescent="0.2">
      <c r="B9893" s="147"/>
      <c r="C9893" s="68"/>
      <c r="D9893" s="293" t="str">
        <f t="shared" si="616"/>
        <v/>
      </c>
      <c r="E9893" s="91" t="str">
        <f t="shared" si="619"/>
        <v/>
      </c>
      <c r="F9893" s="295"/>
      <c r="G9893" s="88" t="str">
        <f t="shared" si="617"/>
        <v/>
      </c>
      <c r="H9893" s="88" t="str">
        <f t="shared" si="618"/>
        <v/>
      </c>
    </row>
    <row r="9894" spans="2:8" ht="11.25" customHeight="1" x14ac:dyDescent="0.2">
      <c r="B9894" s="147"/>
      <c r="C9894" s="68"/>
      <c r="D9894" s="293" t="str">
        <f t="shared" si="616"/>
        <v/>
      </c>
      <c r="E9894" s="91" t="str">
        <f t="shared" si="619"/>
        <v/>
      </c>
      <c r="F9894" s="295"/>
      <c r="G9894" s="88" t="str">
        <f t="shared" si="617"/>
        <v/>
      </c>
      <c r="H9894" s="88" t="str">
        <f t="shared" si="618"/>
        <v/>
      </c>
    </row>
    <row r="9895" spans="2:8" ht="11.25" customHeight="1" x14ac:dyDescent="0.2">
      <c r="B9895" s="147"/>
      <c r="C9895" s="68"/>
      <c r="D9895" s="293" t="str">
        <f t="shared" si="616"/>
        <v/>
      </c>
      <c r="E9895" s="91" t="str">
        <f t="shared" si="619"/>
        <v/>
      </c>
      <c r="F9895" s="295"/>
      <c r="G9895" s="88" t="str">
        <f t="shared" si="617"/>
        <v/>
      </c>
      <c r="H9895" s="88" t="str">
        <f t="shared" si="618"/>
        <v/>
      </c>
    </row>
    <row r="9896" spans="2:8" ht="11.25" customHeight="1" x14ac:dyDescent="0.2">
      <c r="B9896" s="147"/>
      <c r="C9896" s="68"/>
      <c r="D9896" s="293" t="str">
        <f t="shared" si="616"/>
        <v/>
      </c>
      <c r="E9896" s="91" t="str">
        <f t="shared" si="619"/>
        <v/>
      </c>
      <c r="F9896" s="295"/>
      <c r="G9896" s="88" t="str">
        <f t="shared" si="617"/>
        <v/>
      </c>
      <c r="H9896" s="88" t="str">
        <f t="shared" si="618"/>
        <v/>
      </c>
    </row>
    <row r="9897" spans="2:8" ht="11.25" customHeight="1" x14ac:dyDescent="0.2">
      <c r="B9897" s="147"/>
      <c r="C9897" s="68"/>
      <c r="D9897" s="293" t="str">
        <f t="shared" si="616"/>
        <v/>
      </c>
      <c r="E9897" s="91" t="str">
        <f t="shared" si="619"/>
        <v/>
      </c>
      <c r="F9897" s="295"/>
      <c r="G9897" s="88" t="str">
        <f t="shared" si="617"/>
        <v/>
      </c>
      <c r="H9897" s="88" t="str">
        <f t="shared" si="618"/>
        <v/>
      </c>
    </row>
    <row r="9898" spans="2:8" ht="11.25" customHeight="1" x14ac:dyDescent="0.2">
      <c r="B9898" s="147"/>
      <c r="C9898" s="68"/>
      <c r="D9898" s="293" t="str">
        <f t="shared" si="616"/>
        <v/>
      </c>
      <c r="E9898" s="91" t="str">
        <f t="shared" si="619"/>
        <v/>
      </c>
      <c r="F9898" s="295"/>
      <c r="G9898" s="88" t="str">
        <f t="shared" si="617"/>
        <v/>
      </c>
      <c r="H9898" s="88" t="str">
        <f t="shared" si="618"/>
        <v/>
      </c>
    </row>
    <row r="9899" spans="2:8" ht="11.25" customHeight="1" x14ac:dyDescent="0.2">
      <c r="B9899" s="147"/>
      <c r="C9899" s="68"/>
      <c r="D9899" s="293" t="str">
        <f t="shared" si="616"/>
        <v/>
      </c>
      <c r="E9899" s="91" t="str">
        <f t="shared" si="619"/>
        <v/>
      </c>
      <c r="F9899" s="295"/>
      <c r="G9899" s="88" t="str">
        <f t="shared" si="617"/>
        <v/>
      </c>
      <c r="H9899" s="88" t="str">
        <f t="shared" si="618"/>
        <v/>
      </c>
    </row>
    <row r="9900" spans="2:8" ht="11.25" customHeight="1" x14ac:dyDescent="0.2">
      <c r="B9900" s="147"/>
      <c r="C9900" s="68"/>
      <c r="D9900" s="293" t="str">
        <f t="shared" si="616"/>
        <v/>
      </c>
      <c r="E9900" s="91" t="str">
        <f t="shared" si="619"/>
        <v/>
      </c>
      <c r="F9900" s="295"/>
      <c r="G9900" s="88" t="str">
        <f t="shared" si="617"/>
        <v/>
      </c>
      <c r="H9900" s="88" t="str">
        <f t="shared" si="618"/>
        <v/>
      </c>
    </row>
    <row r="9901" spans="2:8" ht="11.25" customHeight="1" x14ac:dyDescent="0.2">
      <c r="B9901" s="147"/>
      <c r="C9901" s="68"/>
      <c r="D9901" s="293" t="str">
        <f t="shared" si="616"/>
        <v/>
      </c>
      <c r="E9901" s="91" t="str">
        <f t="shared" si="619"/>
        <v/>
      </c>
      <c r="F9901" s="295"/>
      <c r="G9901" s="88" t="str">
        <f t="shared" si="617"/>
        <v/>
      </c>
      <c r="H9901" s="88" t="str">
        <f t="shared" si="618"/>
        <v/>
      </c>
    </row>
    <row r="9902" spans="2:8" ht="11.25" customHeight="1" x14ac:dyDescent="0.2">
      <c r="B9902" s="147"/>
      <c r="C9902" s="68"/>
      <c r="D9902" s="293" t="str">
        <f t="shared" si="616"/>
        <v/>
      </c>
      <c r="E9902" s="91" t="str">
        <f t="shared" si="619"/>
        <v/>
      </c>
      <c r="F9902" s="295"/>
      <c r="G9902" s="88" t="str">
        <f t="shared" si="617"/>
        <v/>
      </c>
      <c r="H9902" s="88" t="str">
        <f t="shared" si="618"/>
        <v/>
      </c>
    </row>
    <row r="9903" spans="2:8" ht="11.25" customHeight="1" x14ac:dyDescent="0.2">
      <c r="B9903" s="147"/>
      <c r="C9903" s="68"/>
      <c r="D9903" s="293" t="str">
        <f t="shared" si="616"/>
        <v/>
      </c>
      <c r="E9903" s="91" t="str">
        <f t="shared" si="619"/>
        <v/>
      </c>
      <c r="F9903" s="295"/>
      <c r="G9903" s="88" t="str">
        <f t="shared" si="617"/>
        <v/>
      </c>
      <c r="H9903" s="88" t="str">
        <f t="shared" si="618"/>
        <v/>
      </c>
    </row>
    <row r="9904" spans="2:8" ht="11.25" customHeight="1" x14ac:dyDescent="0.2">
      <c r="B9904" s="147"/>
      <c r="C9904" s="68"/>
      <c r="D9904" s="293" t="str">
        <f t="shared" si="616"/>
        <v/>
      </c>
      <c r="E9904" s="91" t="str">
        <f t="shared" si="619"/>
        <v/>
      </c>
      <c r="F9904" s="295"/>
      <c r="G9904" s="88" t="str">
        <f t="shared" si="617"/>
        <v/>
      </c>
      <c r="H9904" s="88" t="str">
        <f t="shared" si="618"/>
        <v/>
      </c>
    </row>
    <row r="9905" spans="2:8" ht="11.25" customHeight="1" x14ac:dyDescent="0.2">
      <c r="B9905" s="147"/>
      <c r="C9905" s="68"/>
      <c r="D9905" s="293" t="str">
        <f t="shared" si="616"/>
        <v/>
      </c>
      <c r="E9905" s="91" t="str">
        <f t="shared" si="619"/>
        <v/>
      </c>
      <c r="F9905" s="295"/>
      <c r="G9905" s="88" t="str">
        <f t="shared" si="617"/>
        <v/>
      </c>
      <c r="H9905" s="88" t="str">
        <f t="shared" si="618"/>
        <v/>
      </c>
    </row>
    <row r="9906" spans="2:8" ht="11.25" customHeight="1" x14ac:dyDescent="0.2">
      <c r="B9906" s="147"/>
      <c r="C9906" s="68"/>
      <c r="D9906" s="293" t="str">
        <f t="shared" si="616"/>
        <v/>
      </c>
      <c r="E9906" s="91" t="str">
        <f t="shared" si="619"/>
        <v/>
      </c>
      <c r="F9906" s="295"/>
      <c r="G9906" s="88" t="str">
        <f t="shared" si="617"/>
        <v/>
      </c>
      <c r="H9906" s="88" t="str">
        <f t="shared" si="618"/>
        <v/>
      </c>
    </row>
    <row r="9907" spans="2:8" ht="11.25" customHeight="1" x14ac:dyDescent="0.2">
      <c r="B9907" s="147"/>
      <c r="C9907" s="68"/>
      <c r="D9907" s="293" t="str">
        <f t="shared" si="616"/>
        <v/>
      </c>
      <c r="E9907" s="91" t="str">
        <f t="shared" si="619"/>
        <v/>
      </c>
      <c r="F9907" s="295"/>
      <c r="G9907" s="88" t="str">
        <f t="shared" si="617"/>
        <v/>
      </c>
      <c r="H9907" s="88" t="str">
        <f t="shared" si="618"/>
        <v/>
      </c>
    </row>
    <row r="9908" spans="2:8" ht="11.25" customHeight="1" x14ac:dyDescent="0.2">
      <c r="B9908" s="147"/>
      <c r="C9908" s="68"/>
      <c r="D9908" s="293" t="str">
        <f t="shared" si="616"/>
        <v/>
      </c>
      <c r="E9908" s="91" t="str">
        <f t="shared" si="619"/>
        <v/>
      </c>
      <c r="F9908" s="295"/>
      <c r="G9908" s="88" t="str">
        <f t="shared" si="617"/>
        <v/>
      </c>
      <c r="H9908" s="88" t="str">
        <f t="shared" si="618"/>
        <v/>
      </c>
    </row>
    <row r="9909" spans="2:8" ht="11.25" customHeight="1" x14ac:dyDescent="0.2">
      <c r="B9909" s="147"/>
      <c r="C9909" s="68"/>
      <c r="D9909" s="293" t="str">
        <f t="shared" si="616"/>
        <v/>
      </c>
      <c r="E9909" s="91" t="str">
        <f t="shared" si="619"/>
        <v/>
      </c>
      <c r="F9909" s="295"/>
      <c r="G9909" s="88" t="str">
        <f t="shared" si="617"/>
        <v/>
      </c>
      <c r="H9909" s="88" t="str">
        <f t="shared" si="618"/>
        <v/>
      </c>
    </row>
    <row r="9910" spans="2:8" ht="11.25" customHeight="1" x14ac:dyDescent="0.2">
      <c r="B9910" s="147"/>
      <c r="C9910" s="68"/>
      <c r="D9910" s="293" t="str">
        <f t="shared" si="616"/>
        <v/>
      </c>
      <c r="E9910" s="91" t="str">
        <f t="shared" si="619"/>
        <v/>
      </c>
      <c r="F9910" s="295"/>
      <c r="G9910" s="88" t="str">
        <f t="shared" si="617"/>
        <v/>
      </c>
      <c r="H9910" s="88" t="str">
        <f t="shared" si="618"/>
        <v/>
      </c>
    </row>
    <row r="9911" spans="2:8" ht="11.25" customHeight="1" x14ac:dyDescent="0.2">
      <c r="B9911" s="147"/>
      <c r="C9911" s="68"/>
      <c r="D9911" s="293" t="str">
        <f t="shared" si="616"/>
        <v/>
      </c>
      <c r="E9911" s="91" t="str">
        <f t="shared" si="619"/>
        <v/>
      </c>
      <c r="F9911" s="295"/>
      <c r="G9911" s="88" t="str">
        <f t="shared" si="617"/>
        <v/>
      </c>
      <c r="H9911" s="88" t="str">
        <f t="shared" si="618"/>
        <v/>
      </c>
    </row>
    <row r="9912" spans="2:8" ht="11.25" customHeight="1" x14ac:dyDescent="0.2">
      <c r="B9912" s="147"/>
      <c r="C9912" s="68"/>
      <c r="D9912" s="293" t="str">
        <f t="shared" si="616"/>
        <v/>
      </c>
      <c r="E9912" s="91" t="str">
        <f t="shared" si="619"/>
        <v/>
      </c>
      <c r="F9912" s="295"/>
      <c r="G9912" s="88" t="str">
        <f t="shared" si="617"/>
        <v/>
      </c>
      <c r="H9912" s="88" t="str">
        <f t="shared" si="618"/>
        <v/>
      </c>
    </row>
    <row r="9913" spans="2:8" ht="11.25" customHeight="1" x14ac:dyDescent="0.2">
      <c r="B9913" s="147"/>
      <c r="C9913" s="68"/>
      <c r="D9913" s="293" t="str">
        <f t="shared" si="616"/>
        <v/>
      </c>
      <c r="E9913" s="91" t="str">
        <f t="shared" si="619"/>
        <v/>
      </c>
      <c r="F9913" s="295"/>
      <c r="G9913" s="88" t="str">
        <f t="shared" si="617"/>
        <v/>
      </c>
      <c r="H9913" s="88" t="str">
        <f t="shared" si="618"/>
        <v/>
      </c>
    </row>
    <row r="9914" spans="2:8" ht="11.25" customHeight="1" x14ac:dyDescent="0.2">
      <c r="B9914" s="147"/>
      <c r="C9914" s="68"/>
      <c r="D9914" s="293" t="str">
        <f t="shared" si="616"/>
        <v/>
      </c>
      <c r="E9914" s="91" t="str">
        <f t="shared" si="619"/>
        <v/>
      </c>
      <c r="F9914" s="295"/>
      <c r="G9914" s="88" t="str">
        <f t="shared" si="617"/>
        <v/>
      </c>
      <c r="H9914" s="88" t="str">
        <f t="shared" si="618"/>
        <v/>
      </c>
    </row>
    <row r="9915" spans="2:8" ht="11.25" customHeight="1" x14ac:dyDescent="0.2">
      <c r="B9915" s="147"/>
      <c r="C9915" s="68"/>
      <c r="D9915" s="293" t="str">
        <f t="shared" si="616"/>
        <v/>
      </c>
      <c r="E9915" s="91" t="str">
        <f t="shared" si="619"/>
        <v/>
      </c>
      <c r="F9915" s="295"/>
      <c r="G9915" s="88" t="str">
        <f t="shared" si="617"/>
        <v/>
      </c>
      <c r="H9915" s="88" t="str">
        <f t="shared" si="618"/>
        <v/>
      </c>
    </row>
    <row r="9916" spans="2:8" ht="11.25" customHeight="1" x14ac:dyDescent="0.2">
      <c r="B9916" s="147"/>
      <c r="C9916" s="68"/>
      <c r="D9916" s="293" t="str">
        <f t="shared" si="616"/>
        <v/>
      </c>
      <c r="E9916" s="91" t="str">
        <f t="shared" si="619"/>
        <v/>
      </c>
      <c r="F9916" s="295"/>
      <c r="G9916" s="88" t="str">
        <f t="shared" si="617"/>
        <v/>
      </c>
      <c r="H9916" s="88" t="str">
        <f t="shared" si="618"/>
        <v/>
      </c>
    </row>
    <row r="9917" spans="2:8" ht="11.25" customHeight="1" x14ac:dyDescent="0.2">
      <c r="B9917" s="147"/>
      <c r="C9917" s="68"/>
      <c r="D9917" s="293" t="str">
        <f t="shared" si="616"/>
        <v/>
      </c>
      <c r="E9917" s="91" t="str">
        <f t="shared" si="619"/>
        <v/>
      </c>
      <c r="F9917" s="295"/>
      <c r="G9917" s="88" t="str">
        <f t="shared" si="617"/>
        <v/>
      </c>
      <c r="H9917" s="88" t="str">
        <f t="shared" si="618"/>
        <v/>
      </c>
    </row>
    <row r="9918" spans="2:8" ht="11.25" customHeight="1" x14ac:dyDescent="0.2">
      <c r="B9918" s="147"/>
      <c r="C9918" s="68"/>
      <c r="D9918" s="293" t="str">
        <f t="shared" si="616"/>
        <v/>
      </c>
      <c r="E9918" s="91" t="str">
        <f t="shared" si="619"/>
        <v/>
      </c>
      <c r="F9918" s="295"/>
      <c r="G9918" s="88" t="str">
        <f t="shared" si="617"/>
        <v/>
      </c>
      <c r="H9918" s="88" t="str">
        <f t="shared" si="618"/>
        <v/>
      </c>
    </row>
    <row r="9919" spans="2:8" ht="11.25" customHeight="1" x14ac:dyDescent="0.2">
      <c r="B9919" s="147"/>
      <c r="C9919" s="68"/>
      <c r="D9919" s="293" t="str">
        <f t="shared" si="616"/>
        <v/>
      </c>
      <c r="E9919" s="91" t="str">
        <f t="shared" si="619"/>
        <v/>
      </c>
      <c r="F9919" s="295"/>
      <c r="G9919" s="88" t="str">
        <f t="shared" si="617"/>
        <v/>
      </c>
      <c r="H9919" s="88" t="str">
        <f t="shared" si="618"/>
        <v/>
      </c>
    </row>
    <row r="9920" spans="2:8" ht="11.25" customHeight="1" x14ac:dyDescent="0.2">
      <c r="B9920" s="147"/>
      <c r="C9920" s="68"/>
      <c r="D9920" s="293" t="str">
        <f t="shared" si="616"/>
        <v/>
      </c>
      <c r="E9920" s="91" t="str">
        <f t="shared" si="619"/>
        <v/>
      </c>
      <c r="F9920" s="295"/>
      <c r="G9920" s="88" t="str">
        <f t="shared" si="617"/>
        <v/>
      </c>
      <c r="H9920" s="88" t="str">
        <f t="shared" si="618"/>
        <v/>
      </c>
    </row>
    <row r="9921" spans="2:8" ht="11.25" customHeight="1" x14ac:dyDescent="0.2">
      <c r="B9921" s="147"/>
      <c r="C9921" s="68"/>
      <c r="D9921" s="293" t="str">
        <f t="shared" si="616"/>
        <v/>
      </c>
      <c r="E9921" s="91" t="str">
        <f t="shared" si="619"/>
        <v/>
      </c>
      <c r="F9921" s="295"/>
      <c r="G9921" s="88" t="str">
        <f t="shared" si="617"/>
        <v/>
      </c>
      <c r="H9921" s="88" t="str">
        <f t="shared" si="618"/>
        <v/>
      </c>
    </row>
    <row r="9922" spans="2:8" ht="11.25" customHeight="1" x14ac:dyDescent="0.2">
      <c r="B9922" s="147"/>
      <c r="C9922" s="68"/>
      <c r="D9922" s="293" t="str">
        <f t="shared" si="616"/>
        <v/>
      </c>
      <c r="E9922" s="91" t="str">
        <f t="shared" si="619"/>
        <v/>
      </c>
      <c r="F9922" s="295"/>
      <c r="G9922" s="88" t="str">
        <f t="shared" si="617"/>
        <v/>
      </c>
      <c r="H9922" s="88" t="str">
        <f t="shared" si="618"/>
        <v/>
      </c>
    </row>
    <row r="9923" spans="2:8" ht="11.25" customHeight="1" x14ac:dyDescent="0.2">
      <c r="B9923" s="147"/>
      <c r="C9923" s="68"/>
      <c r="D9923" s="293" t="str">
        <f t="shared" si="616"/>
        <v/>
      </c>
      <c r="E9923" s="91" t="str">
        <f t="shared" si="619"/>
        <v/>
      </c>
      <c r="F9923" s="295"/>
      <c r="G9923" s="88" t="str">
        <f t="shared" si="617"/>
        <v/>
      </c>
      <c r="H9923" s="88" t="str">
        <f t="shared" si="618"/>
        <v/>
      </c>
    </row>
    <row r="9924" spans="2:8" ht="11.25" customHeight="1" x14ac:dyDescent="0.2">
      <c r="B9924" s="147"/>
      <c r="C9924" s="68"/>
      <c r="D9924" s="293" t="str">
        <f t="shared" si="616"/>
        <v/>
      </c>
      <c r="E9924" s="91" t="str">
        <f t="shared" si="619"/>
        <v/>
      </c>
      <c r="F9924" s="295"/>
      <c r="G9924" s="88" t="str">
        <f t="shared" si="617"/>
        <v/>
      </c>
      <c r="H9924" s="88" t="str">
        <f t="shared" si="618"/>
        <v/>
      </c>
    </row>
    <row r="9925" spans="2:8" ht="11.25" customHeight="1" x14ac:dyDescent="0.2">
      <c r="B9925" s="147"/>
      <c r="C9925" s="68"/>
      <c r="D9925" s="293" t="str">
        <f t="shared" si="616"/>
        <v/>
      </c>
      <c r="E9925" s="91" t="str">
        <f t="shared" si="619"/>
        <v/>
      </c>
      <c r="F9925" s="295"/>
      <c r="G9925" s="88" t="str">
        <f t="shared" si="617"/>
        <v/>
      </c>
      <c r="H9925" s="88" t="str">
        <f t="shared" si="618"/>
        <v/>
      </c>
    </row>
    <row r="9926" spans="2:8" ht="11.25" customHeight="1" x14ac:dyDescent="0.2">
      <c r="B9926" s="147"/>
      <c r="C9926" s="68"/>
      <c r="D9926" s="293" t="str">
        <f t="shared" si="616"/>
        <v/>
      </c>
      <c r="E9926" s="91" t="str">
        <f t="shared" si="619"/>
        <v/>
      </c>
      <c r="F9926" s="295"/>
      <c r="G9926" s="88" t="str">
        <f t="shared" si="617"/>
        <v/>
      </c>
      <c r="H9926" s="88" t="str">
        <f t="shared" si="618"/>
        <v/>
      </c>
    </row>
    <row r="9927" spans="2:8" ht="11.25" customHeight="1" x14ac:dyDescent="0.2">
      <c r="B9927" s="147"/>
      <c r="C9927" s="68"/>
      <c r="D9927" s="293" t="str">
        <f t="shared" si="616"/>
        <v/>
      </c>
      <c r="E9927" s="91" t="str">
        <f t="shared" si="619"/>
        <v/>
      </c>
      <c r="F9927" s="295"/>
      <c r="G9927" s="88" t="str">
        <f t="shared" si="617"/>
        <v/>
      </c>
      <c r="H9927" s="88" t="str">
        <f t="shared" si="618"/>
        <v/>
      </c>
    </row>
    <row r="9928" spans="2:8" ht="11.25" customHeight="1" x14ac:dyDescent="0.2">
      <c r="B9928" s="147"/>
      <c r="C9928" s="68"/>
      <c r="D9928" s="293" t="str">
        <f t="shared" si="616"/>
        <v/>
      </c>
      <c r="E9928" s="91" t="str">
        <f t="shared" si="619"/>
        <v/>
      </c>
      <c r="F9928" s="295"/>
      <c r="G9928" s="88" t="str">
        <f t="shared" si="617"/>
        <v/>
      </c>
      <c r="H9928" s="88" t="str">
        <f t="shared" si="618"/>
        <v/>
      </c>
    </row>
    <row r="9929" spans="2:8" ht="11.25" customHeight="1" x14ac:dyDescent="0.2">
      <c r="B9929" s="147"/>
      <c r="C9929" s="68"/>
      <c r="D9929" s="293" t="str">
        <f t="shared" si="616"/>
        <v/>
      </c>
      <c r="E9929" s="91" t="str">
        <f t="shared" si="619"/>
        <v/>
      </c>
      <c r="F9929" s="295"/>
      <c r="G9929" s="88" t="str">
        <f t="shared" si="617"/>
        <v/>
      </c>
      <c r="H9929" s="88" t="str">
        <f t="shared" si="618"/>
        <v/>
      </c>
    </row>
    <row r="9930" spans="2:8" ht="11.25" customHeight="1" x14ac:dyDescent="0.2">
      <c r="B9930" s="147"/>
      <c r="C9930" s="68"/>
      <c r="D9930" s="293" t="str">
        <f t="shared" si="616"/>
        <v/>
      </c>
      <c r="E9930" s="91" t="str">
        <f t="shared" si="619"/>
        <v/>
      </c>
      <c r="F9930" s="295"/>
      <c r="G9930" s="88" t="str">
        <f t="shared" si="617"/>
        <v/>
      </c>
      <c r="H9930" s="88" t="str">
        <f t="shared" si="618"/>
        <v/>
      </c>
    </row>
    <row r="9931" spans="2:8" ht="11.25" customHeight="1" x14ac:dyDescent="0.2">
      <c r="B9931" s="147"/>
      <c r="C9931" s="68"/>
      <c r="D9931" s="293" t="str">
        <f t="shared" si="616"/>
        <v/>
      </c>
      <c r="E9931" s="91" t="str">
        <f t="shared" si="619"/>
        <v/>
      </c>
      <c r="F9931" s="295"/>
      <c r="G9931" s="88" t="str">
        <f t="shared" si="617"/>
        <v/>
      </c>
      <c r="H9931" s="88" t="str">
        <f t="shared" si="618"/>
        <v/>
      </c>
    </row>
    <row r="9932" spans="2:8" ht="11.25" customHeight="1" x14ac:dyDescent="0.2">
      <c r="B9932" s="147"/>
      <c r="C9932" s="68"/>
      <c r="D9932" s="293" t="str">
        <f t="shared" si="616"/>
        <v/>
      </c>
      <c r="E9932" s="91" t="str">
        <f t="shared" si="619"/>
        <v/>
      </c>
      <c r="F9932" s="295"/>
      <c r="G9932" s="88" t="str">
        <f t="shared" si="617"/>
        <v/>
      </c>
      <c r="H9932" s="88" t="str">
        <f t="shared" si="618"/>
        <v/>
      </c>
    </row>
    <row r="9933" spans="2:8" ht="11.25" customHeight="1" x14ac:dyDescent="0.2">
      <c r="B9933" s="147"/>
      <c r="C9933" s="68"/>
      <c r="D9933" s="293" t="str">
        <f t="shared" si="616"/>
        <v/>
      </c>
      <c r="E9933" s="91" t="str">
        <f t="shared" si="619"/>
        <v/>
      </c>
      <c r="F9933" s="295"/>
      <c r="G9933" s="88" t="str">
        <f t="shared" si="617"/>
        <v/>
      </c>
      <c r="H9933" s="88" t="str">
        <f t="shared" si="618"/>
        <v/>
      </c>
    </row>
    <row r="9934" spans="2:8" ht="11.25" customHeight="1" x14ac:dyDescent="0.2">
      <c r="B9934" s="147"/>
      <c r="C9934" s="68"/>
      <c r="D9934" s="293" t="str">
        <f t="shared" si="616"/>
        <v/>
      </c>
      <c r="E9934" s="91" t="str">
        <f t="shared" si="619"/>
        <v/>
      </c>
      <c r="F9934" s="295"/>
      <c r="G9934" s="88" t="str">
        <f t="shared" si="617"/>
        <v/>
      </c>
      <c r="H9934" s="88" t="str">
        <f t="shared" si="618"/>
        <v/>
      </c>
    </row>
    <row r="9935" spans="2:8" ht="11.25" customHeight="1" x14ac:dyDescent="0.2">
      <c r="B9935" s="147"/>
      <c r="C9935" s="68"/>
      <c r="D9935" s="293" t="str">
        <f t="shared" si="616"/>
        <v/>
      </c>
      <c r="E9935" s="91" t="str">
        <f t="shared" si="619"/>
        <v/>
      </c>
      <c r="F9935" s="295"/>
      <c r="G9935" s="88" t="str">
        <f t="shared" si="617"/>
        <v/>
      </c>
      <c r="H9935" s="88" t="str">
        <f t="shared" si="618"/>
        <v/>
      </c>
    </row>
    <row r="9936" spans="2:8" ht="11.25" customHeight="1" x14ac:dyDescent="0.2">
      <c r="B9936" s="147"/>
      <c r="C9936" s="68"/>
      <c r="D9936" s="293" t="str">
        <f t="shared" si="616"/>
        <v/>
      </c>
      <c r="E9936" s="91" t="str">
        <f t="shared" si="619"/>
        <v/>
      </c>
      <c r="F9936" s="295"/>
      <c r="G9936" s="88" t="str">
        <f t="shared" si="617"/>
        <v/>
      </c>
      <c r="H9936" s="88" t="str">
        <f t="shared" si="618"/>
        <v/>
      </c>
    </row>
    <row r="9937" spans="2:8" ht="11.25" customHeight="1" x14ac:dyDescent="0.2">
      <c r="B9937" s="147"/>
      <c r="C9937" s="68"/>
      <c r="D9937" s="293" t="str">
        <f t="shared" si="616"/>
        <v/>
      </c>
      <c r="E9937" s="91" t="str">
        <f t="shared" si="619"/>
        <v/>
      </c>
      <c r="F9937" s="295"/>
      <c r="G9937" s="88" t="str">
        <f t="shared" si="617"/>
        <v/>
      </c>
      <c r="H9937" s="88" t="str">
        <f t="shared" si="618"/>
        <v/>
      </c>
    </row>
    <row r="9938" spans="2:8" ht="11.25" customHeight="1" x14ac:dyDescent="0.2">
      <c r="B9938" s="147"/>
      <c r="C9938" s="68"/>
      <c r="D9938" s="293" t="str">
        <f t="shared" si="616"/>
        <v/>
      </c>
      <c r="E9938" s="91" t="str">
        <f t="shared" si="619"/>
        <v/>
      </c>
      <c r="F9938" s="295"/>
      <c r="G9938" s="88" t="str">
        <f t="shared" si="617"/>
        <v/>
      </c>
      <c r="H9938" s="88" t="str">
        <f t="shared" si="618"/>
        <v/>
      </c>
    </row>
    <row r="9939" spans="2:8" ht="11.25" customHeight="1" x14ac:dyDescent="0.2">
      <c r="B9939" s="147"/>
      <c r="C9939" s="68"/>
      <c r="D9939" s="293" t="str">
        <f t="shared" si="616"/>
        <v/>
      </c>
      <c r="E9939" s="91" t="str">
        <f t="shared" si="619"/>
        <v/>
      </c>
      <c r="F9939" s="295"/>
      <c r="G9939" s="88" t="str">
        <f t="shared" si="617"/>
        <v/>
      </c>
      <c r="H9939" s="88" t="str">
        <f t="shared" si="618"/>
        <v/>
      </c>
    </row>
    <row r="9940" spans="2:8" ht="11.25" customHeight="1" x14ac:dyDescent="0.2">
      <c r="B9940" s="147"/>
      <c r="C9940" s="68"/>
      <c r="D9940" s="293" t="str">
        <f t="shared" si="616"/>
        <v/>
      </c>
      <c r="E9940" s="91" t="str">
        <f t="shared" si="619"/>
        <v/>
      </c>
      <c r="F9940" s="295"/>
      <c r="G9940" s="88" t="str">
        <f t="shared" si="617"/>
        <v/>
      </c>
      <c r="H9940" s="88" t="str">
        <f t="shared" si="618"/>
        <v/>
      </c>
    </row>
    <row r="9941" spans="2:8" ht="11.25" customHeight="1" x14ac:dyDescent="0.2">
      <c r="B9941" s="147"/>
      <c r="C9941" s="68"/>
      <c r="D9941" s="293" t="str">
        <f t="shared" si="616"/>
        <v/>
      </c>
      <c r="E9941" s="91" t="str">
        <f t="shared" si="619"/>
        <v/>
      </c>
      <c r="F9941" s="295"/>
      <c r="G9941" s="88" t="str">
        <f t="shared" si="617"/>
        <v/>
      </c>
      <c r="H9941" s="88" t="str">
        <f t="shared" si="618"/>
        <v/>
      </c>
    </row>
    <row r="9942" spans="2:8" ht="11.25" customHeight="1" x14ac:dyDescent="0.2">
      <c r="B9942" s="147"/>
      <c r="C9942" s="68"/>
      <c r="D9942" s="293" t="str">
        <f t="shared" si="616"/>
        <v/>
      </c>
      <c r="E9942" s="91" t="str">
        <f t="shared" si="619"/>
        <v/>
      </c>
      <c r="F9942" s="295"/>
      <c r="G9942" s="88" t="str">
        <f t="shared" si="617"/>
        <v/>
      </c>
      <c r="H9942" s="88" t="str">
        <f t="shared" si="618"/>
        <v/>
      </c>
    </row>
    <row r="9943" spans="2:8" ht="11.25" customHeight="1" x14ac:dyDescent="0.2">
      <c r="B9943" s="147"/>
      <c r="C9943" s="68"/>
      <c r="D9943" s="293" t="str">
        <f t="shared" si="616"/>
        <v/>
      </c>
      <c r="E9943" s="91" t="str">
        <f t="shared" si="619"/>
        <v/>
      </c>
      <c r="F9943" s="295"/>
      <c r="G9943" s="88" t="str">
        <f t="shared" si="617"/>
        <v/>
      </c>
      <c r="H9943" s="88" t="str">
        <f t="shared" si="618"/>
        <v/>
      </c>
    </row>
    <row r="9944" spans="2:8" ht="11.25" customHeight="1" x14ac:dyDescent="0.2">
      <c r="B9944" s="147"/>
      <c r="C9944" s="68"/>
      <c r="D9944" s="293" t="str">
        <f t="shared" ref="D9944:D10002" si="620">IF($B9944="","","SP_LASTSALEPRICE")</f>
        <v/>
      </c>
      <c r="E9944" s="91" t="str">
        <f t="shared" si="619"/>
        <v/>
      </c>
      <c r="F9944" s="295"/>
      <c r="G9944" s="88" t="str">
        <f t="shared" ref="G9944:G10002" si="621">IF(OR($C9944="",$C9945=""),"",IFERROR((C9944/C9945-1)*100,0))</f>
        <v/>
      </c>
      <c r="H9944" s="88" t="str">
        <f t="shared" ref="H9944:H10002" si="622">IF(OR($F9944="",$F9945=""),"",IFERROR((F9944/F9945-1)*100,0))</f>
        <v/>
      </c>
    </row>
    <row r="9945" spans="2:8" ht="11.25" customHeight="1" x14ac:dyDescent="0.2">
      <c r="B9945" s="147"/>
      <c r="C9945" s="68"/>
      <c r="D9945" s="293" t="str">
        <f t="shared" si="620"/>
        <v/>
      </c>
      <c r="E9945" s="91" t="str">
        <f t="shared" ref="E9945:E10002" si="623">IF($B9945="","",IF(WEEKDAY($B9945,11)=6,$B9945-1,IF(WEEKDAY($B9945,11)=7,$B9945-2,$B9945)))</f>
        <v/>
      </c>
      <c r="F9945" s="295"/>
      <c r="G9945" s="88" t="str">
        <f t="shared" si="621"/>
        <v/>
      </c>
      <c r="H9945" s="88" t="str">
        <f t="shared" si="622"/>
        <v/>
      </c>
    </row>
    <row r="9946" spans="2:8" ht="11.25" customHeight="1" x14ac:dyDescent="0.2">
      <c r="B9946" s="147"/>
      <c r="C9946" s="68"/>
      <c r="D9946" s="293" t="str">
        <f t="shared" si="620"/>
        <v/>
      </c>
      <c r="E9946" s="91" t="str">
        <f t="shared" si="623"/>
        <v/>
      </c>
      <c r="F9946" s="295"/>
      <c r="G9946" s="88" t="str">
        <f t="shared" si="621"/>
        <v/>
      </c>
      <c r="H9946" s="88" t="str">
        <f t="shared" si="622"/>
        <v/>
      </c>
    </row>
    <row r="9947" spans="2:8" ht="11.25" customHeight="1" x14ac:dyDescent="0.2">
      <c r="B9947" s="147"/>
      <c r="C9947" s="68"/>
      <c r="D9947" s="293" t="str">
        <f t="shared" si="620"/>
        <v/>
      </c>
      <c r="E9947" s="91" t="str">
        <f t="shared" si="623"/>
        <v/>
      </c>
      <c r="F9947" s="295"/>
      <c r="G9947" s="88" t="str">
        <f t="shared" si="621"/>
        <v/>
      </c>
      <c r="H9947" s="88" t="str">
        <f t="shared" si="622"/>
        <v/>
      </c>
    </row>
    <row r="9948" spans="2:8" ht="11.25" customHeight="1" x14ac:dyDescent="0.2">
      <c r="B9948" s="147"/>
      <c r="C9948" s="68"/>
      <c r="D9948" s="293" t="str">
        <f t="shared" si="620"/>
        <v/>
      </c>
      <c r="E9948" s="91" t="str">
        <f t="shared" si="623"/>
        <v/>
      </c>
      <c r="F9948" s="295"/>
      <c r="G9948" s="88" t="str">
        <f t="shared" si="621"/>
        <v/>
      </c>
      <c r="H9948" s="88" t="str">
        <f t="shared" si="622"/>
        <v/>
      </c>
    </row>
    <row r="9949" spans="2:8" ht="11.25" customHeight="1" x14ac:dyDescent="0.2">
      <c r="B9949" s="147"/>
      <c r="C9949" s="68"/>
      <c r="D9949" s="293" t="str">
        <f t="shared" si="620"/>
        <v/>
      </c>
      <c r="E9949" s="91" t="str">
        <f t="shared" si="623"/>
        <v/>
      </c>
      <c r="F9949" s="295"/>
      <c r="G9949" s="88" t="str">
        <f t="shared" si="621"/>
        <v/>
      </c>
      <c r="H9949" s="88" t="str">
        <f t="shared" si="622"/>
        <v/>
      </c>
    </row>
    <row r="9950" spans="2:8" ht="11.25" customHeight="1" x14ac:dyDescent="0.2">
      <c r="B9950" s="147"/>
      <c r="C9950" s="68"/>
      <c r="D9950" s="293" t="str">
        <f t="shared" si="620"/>
        <v/>
      </c>
      <c r="E9950" s="91" t="str">
        <f t="shared" si="623"/>
        <v/>
      </c>
      <c r="F9950" s="295"/>
      <c r="G9950" s="88" t="str">
        <f t="shared" si="621"/>
        <v/>
      </c>
      <c r="H9950" s="88" t="str">
        <f t="shared" si="622"/>
        <v/>
      </c>
    </row>
    <row r="9951" spans="2:8" ht="11.25" customHeight="1" x14ac:dyDescent="0.2">
      <c r="B9951" s="147"/>
      <c r="C9951" s="68"/>
      <c r="D9951" s="293" t="str">
        <f t="shared" si="620"/>
        <v/>
      </c>
      <c r="E9951" s="91" t="str">
        <f t="shared" si="623"/>
        <v/>
      </c>
      <c r="F9951" s="295"/>
      <c r="G9951" s="88" t="str">
        <f t="shared" si="621"/>
        <v/>
      </c>
      <c r="H9951" s="88" t="str">
        <f t="shared" si="622"/>
        <v/>
      </c>
    </row>
    <row r="9952" spans="2:8" ht="11.25" customHeight="1" x14ac:dyDescent="0.2">
      <c r="B9952" s="147"/>
      <c r="C9952" s="68"/>
      <c r="D9952" s="293" t="str">
        <f t="shared" si="620"/>
        <v/>
      </c>
      <c r="E9952" s="91" t="str">
        <f t="shared" si="623"/>
        <v/>
      </c>
      <c r="F9952" s="295"/>
      <c r="G9952" s="88" t="str">
        <f t="shared" si="621"/>
        <v/>
      </c>
      <c r="H9952" s="88" t="str">
        <f t="shared" si="622"/>
        <v/>
      </c>
    </row>
    <row r="9953" spans="2:8" ht="11.25" customHeight="1" x14ac:dyDescent="0.2">
      <c r="B9953" s="147"/>
      <c r="C9953" s="68"/>
      <c r="D9953" s="293" t="str">
        <f t="shared" si="620"/>
        <v/>
      </c>
      <c r="E9953" s="91" t="str">
        <f t="shared" si="623"/>
        <v/>
      </c>
      <c r="F9953" s="295"/>
      <c r="G9953" s="88" t="str">
        <f t="shared" si="621"/>
        <v/>
      </c>
      <c r="H9953" s="88" t="str">
        <f t="shared" si="622"/>
        <v/>
      </c>
    </row>
    <row r="9954" spans="2:8" ht="11.25" customHeight="1" x14ac:dyDescent="0.2">
      <c r="B9954" s="147"/>
      <c r="C9954" s="68"/>
      <c r="D9954" s="293" t="str">
        <f t="shared" si="620"/>
        <v/>
      </c>
      <c r="E9954" s="91" t="str">
        <f t="shared" si="623"/>
        <v/>
      </c>
      <c r="F9954" s="295"/>
      <c r="G9954" s="88" t="str">
        <f t="shared" si="621"/>
        <v/>
      </c>
      <c r="H9954" s="88" t="str">
        <f t="shared" si="622"/>
        <v/>
      </c>
    </row>
    <row r="9955" spans="2:8" ht="11.25" customHeight="1" x14ac:dyDescent="0.2">
      <c r="B9955" s="147"/>
      <c r="C9955" s="68"/>
      <c r="D9955" s="293" t="str">
        <f t="shared" si="620"/>
        <v/>
      </c>
      <c r="E9955" s="91" t="str">
        <f t="shared" si="623"/>
        <v/>
      </c>
      <c r="F9955" s="295"/>
      <c r="G9955" s="88" t="str">
        <f t="shared" si="621"/>
        <v/>
      </c>
      <c r="H9955" s="88" t="str">
        <f t="shared" si="622"/>
        <v/>
      </c>
    </row>
    <row r="9956" spans="2:8" ht="11.25" customHeight="1" x14ac:dyDescent="0.2">
      <c r="B9956" s="147"/>
      <c r="C9956" s="68"/>
      <c r="D9956" s="293" t="str">
        <f t="shared" si="620"/>
        <v/>
      </c>
      <c r="E9956" s="91" t="str">
        <f t="shared" si="623"/>
        <v/>
      </c>
      <c r="F9956" s="295"/>
      <c r="G9956" s="88" t="str">
        <f t="shared" si="621"/>
        <v/>
      </c>
      <c r="H9956" s="88" t="str">
        <f t="shared" si="622"/>
        <v/>
      </c>
    </row>
    <row r="9957" spans="2:8" ht="11.25" customHeight="1" x14ac:dyDescent="0.2">
      <c r="B9957" s="147"/>
      <c r="C9957" s="68"/>
      <c r="D9957" s="293" t="str">
        <f t="shared" si="620"/>
        <v/>
      </c>
      <c r="E9957" s="91" t="str">
        <f t="shared" si="623"/>
        <v/>
      </c>
      <c r="F9957" s="295"/>
      <c r="G9957" s="88" t="str">
        <f t="shared" si="621"/>
        <v/>
      </c>
      <c r="H9957" s="88" t="str">
        <f t="shared" si="622"/>
        <v/>
      </c>
    </row>
    <row r="9958" spans="2:8" ht="11.25" customHeight="1" x14ac:dyDescent="0.2">
      <c r="B9958" s="147"/>
      <c r="C9958" s="68"/>
      <c r="D9958" s="293" t="str">
        <f t="shared" si="620"/>
        <v/>
      </c>
      <c r="E9958" s="91" t="str">
        <f t="shared" si="623"/>
        <v/>
      </c>
      <c r="F9958" s="295"/>
      <c r="G9958" s="88" t="str">
        <f t="shared" si="621"/>
        <v/>
      </c>
      <c r="H9958" s="88" t="str">
        <f t="shared" si="622"/>
        <v/>
      </c>
    </row>
    <row r="9959" spans="2:8" ht="11.25" customHeight="1" x14ac:dyDescent="0.2">
      <c r="B9959" s="147"/>
      <c r="C9959" s="68"/>
      <c r="D9959" s="293" t="str">
        <f t="shared" si="620"/>
        <v/>
      </c>
      <c r="E9959" s="91" t="str">
        <f t="shared" si="623"/>
        <v/>
      </c>
      <c r="F9959" s="295"/>
      <c r="G9959" s="88" t="str">
        <f t="shared" si="621"/>
        <v/>
      </c>
      <c r="H9959" s="88" t="str">
        <f t="shared" si="622"/>
        <v/>
      </c>
    </row>
    <row r="9960" spans="2:8" ht="11.25" customHeight="1" x14ac:dyDescent="0.2">
      <c r="B9960" s="147"/>
      <c r="C9960" s="68"/>
      <c r="D9960" s="293" t="str">
        <f t="shared" si="620"/>
        <v/>
      </c>
      <c r="E9960" s="91" t="str">
        <f t="shared" si="623"/>
        <v/>
      </c>
      <c r="F9960" s="295"/>
      <c r="G9960" s="88" t="str">
        <f t="shared" si="621"/>
        <v/>
      </c>
      <c r="H9960" s="88" t="str">
        <f t="shared" si="622"/>
        <v/>
      </c>
    </row>
    <row r="9961" spans="2:8" ht="11.25" customHeight="1" x14ac:dyDescent="0.2">
      <c r="B9961" s="147"/>
      <c r="C9961" s="68"/>
      <c r="D9961" s="293" t="str">
        <f t="shared" si="620"/>
        <v/>
      </c>
      <c r="E9961" s="91" t="str">
        <f t="shared" si="623"/>
        <v/>
      </c>
      <c r="F9961" s="295"/>
      <c r="G9961" s="88" t="str">
        <f t="shared" si="621"/>
        <v/>
      </c>
      <c r="H9961" s="88" t="str">
        <f t="shared" si="622"/>
        <v/>
      </c>
    </row>
    <row r="9962" spans="2:8" ht="11.25" customHeight="1" x14ac:dyDescent="0.2">
      <c r="B9962" s="147"/>
      <c r="C9962" s="68"/>
      <c r="D9962" s="293" t="str">
        <f t="shared" si="620"/>
        <v/>
      </c>
      <c r="E9962" s="91" t="str">
        <f t="shared" si="623"/>
        <v/>
      </c>
      <c r="F9962" s="295"/>
      <c r="G9962" s="88" t="str">
        <f t="shared" si="621"/>
        <v/>
      </c>
      <c r="H9962" s="88" t="str">
        <f t="shared" si="622"/>
        <v/>
      </c>
    </row>
    <row r="9963" spans="2:8" ht="11.25" customHeight="1" x14ac:dyDescent="0.2">
      <c r="B9963" s="147"/>
      <c r="C9963" s="68"/>
      <c r="D9963" s="293" t="str">
        <f t="shared" si="620"/>
        <v/>
      </c>
      <c r="E9963" s="91" t="str">
        <f t="shared" si="623"/>
        <v/>
      </c>
      <c r="F9963" s="295"/>
      <c r="G9963" s="88" t="str">
        <f t="shared" si="621"/>
        <v/>
      </c>
      <c r="H9963" s="88" t="str">
        <f t="shared" si="622"/>
        <v/>
      </c>
    </row>
    <row r="9964" spans="2:8" ht="11.25" customHeight="1" x14ac:dyDescent="0.2">
      <c r="B9964" s="147"/>
      <c r="C9964" s="68"/>
      <c r="D9964" s="293" t="str">
        <f t="shared" si="620"/>
        <v/>
      </c>
      <c r="E9964" s="91" t="str">
        <f t="shared" si="623"/>
        <v/>
      </c>
      <c r="F9964" s="295"/>
      <c r="G9964" s="88" t="str">
        <f t="shared" si="621"/>
        <v/>
      </c>
      <c r="H9964" s="88" t="str">
        <f t="shared" si="622"/>
        <v/>
      </c>
    </row>
    <row r="9965" spans="2:8" ht="11.25" customHeight="1" x14ac:dyDescent="0.2">
      <c r="B9965" s="147"/>
      <c r="C9965" s="68"/>
      <c r="D9965" s="293" t="str">
        <f t="shared" si="620"/>
        <v/>
      </c>
      <c r="E9965" s="91" t="str">
        <f t="shared" si="623"/>
        <v/>
      </c>
      <c r="F9965" s="295"/>
      <c r="G9965" s="88" t="str">
        <f t="shared" si="621"/>
        <v/>
      </c>
      <c r="H9965" s="88" t="str">
        <f t="shared" si="622"/>
        <v/>
      </c>
    </row>
    <row r="9966" spans="2:8" ht="11.25" customHeight="1" x14ac:dyDescent="0.2">
      <c r="B9966" s="147"/>
      <c r="C9966" s="68"/>
      <c r="D9966" s="293" t="str">
        <f t="shared" si="620"/>
        <v/>
      </c>
      <c r="E9966" s="91" t="str">
        <f t="shared" si="623"/>
        <v/>
      </c>
      <c r="F9966" s="295"/>
      <c r="G9966" s="88" t="str">
        <f t="shared" si="621"/>
        <v/>
      </c>
      <c r="H9966" s="88" t="str">
        <f t="shared" si="622"/>
        <v/>
      </c>
    </row>
    <row r="9967" spans="2:8" ht="11.25" customHeight="1" x14ac:dyDescent="0.2">
      <c r="B9967" s="147"/>
      <c r="C9967" s="68"/>
      <c r="D9967" s="293" t="str">
        <f t="shared" si="620"/>
        <v/>
      </c>
      <c r="E9967" s="91" t="str">
        <f t="shared" si="623"/>
        <v/>
      </c>
      <c r="F9967" s="295"/>
      <c r="G9967" s="88" t="str">
        <f t="shared" si="621"/>
        <v/>
      </c>
      <c r="H9967" s="88" t="str">
        <f t="shared" si="622"/>
        <v/>
      </c>
    </row>
    <row r="9968" spans="2:8" ht="11.25" customHeight="1" x14ac:dyDescent="0.2">
      <c r="B9968" s="147"/>
      <c r="C9968" s="68"/>
      <c r="D9968" s="293" t="str">
        <f t="shared" si="620"/>
        <v/>
      </c>
      <c r="E9968" s="91" t="str">
        <f t="shared" si="623"/>
        <v/>
      </c>
      <c r="F9968" s="295"/>
      <c r="G9968" s="88" t="str">
        <f t="shared" si="621"/>
        <v/>
      </c>
      <c r="H9968" s="88" t="str">
        <f t="shared" si="622"/>
        <v/>
      </c>
    </row>
    <row r="9969" spans="2:8" ht="11.25" customHeight="1" x14ac:dyDescent="0.2">
      <c r="B9969" s="147"/>
      <c r="C9969" s="68"/>
      <c r="D9969" s="293" t="str">
        <f t="shared" si="620"/>
        <v/>
      </c>
      <c r="E9969" s="91" t="str">
        <f t="shared" si="623"/>
        <v/>
      </c>
      <c r="F9969" s="295"/>
      <c r="G9969" s="88" t="str">
        <f t="shared" si="621"/>
        <v/>
      </c>
      <c r="H9969" s="88" t="str">
        <f t="shared" si="622"/>
        <v/>
      </c>
    </row>
    <row r="9970" spans="2:8" ht="11.25" customHeight="1" x14ac:dyDescent="0.2">
      <c r="B9970" s="147"/>
      <c r="C9970" s="68"/>
      <c r="D9970" s="293" t="str">
        <f t="shared" si="620"/>
        <v/>
      </c>
      <c r="E9970" s="91" t="str">
        <f t="shared" si="623"/>
        <v/>
      </c>
      <c r="F9970" s="295"/>
      <c r="G9970" s="88" t="str">
        <f t="shared" si="621"/>
        <v/>
      </c>
      <c r="H9970" s="88" t="str">
        <f t="shared" si="622"/>
        <v/>
      </c>
    </row>
    <row r="9971" spans="2:8" ht="11.25" customHeight="1" x14ac:dyDescent="0.2">
      <c r="B9971" s="147"/>
      <c r="C9971" s="68"/>
      <c r="D9971" s="293" t="str">
        <f t="shared" si="620"/>
        <v/>
      </c>
      <c r="E9971" s="91" t="str">
        <f t="shared" si="623"/>
        <v/>
      </c>
      <c r="F9971" s="295"/>
      <c r="G9971" s="88" t="str">
        <f t="shared" si="621"/>
        <v/>
      </c>
      <c r="H9971" s="88" t="str">
        <f t="shared" si="622"/>
        <v/>
      </c>
    </row>
    <row r="9972" spans="2:8" ht="11.25" customHeight="1" x14ac:dyDescent="0.2">
      <c r="B9972" s="147"/>
      <c r="C9972" s="68"/>
      <c r="D9972" s="293" t="str">
        <f t="shared" si="620"/>
        <v/>
      </c>
      <c r="E9972" s="91" t="str">
        <f t="shared" si="623"/>
        <v/>
      </c>
      <c r="F9972" s="295"/>
      <c r="G9972" s="88" t="str">
        <f t="shared" si="621"/>
        <v/>
      </c>
      <c r="H9972" s="88" t="str">
        <f t="shared" si="622"/>
        <v/>
      </c>
    </row>
    <row r="9973" spans="2:8" ht="11.25" customHeight="1" x14ac:dyDescent="0.2">
      <c r="B9973" s="147"/>
      <c r="C9973" s="68"/>
      <c r="D9973" s="293" t="str">
        <f t="shared" si="620"/>
        <v/>
      </c>
      <c r="E9973" s="91" t="str">
        <f t="shared" si="623"/>
        <v/>
      </c>
      <c r="F9973" s="295"/>
      <c r="G9973" s="88" t="str">
        <f t="shared" si="621"/>
        <v/>
      </c>
      <c r="H9973" s="88" t="str">
        <f t="shared" si="622"/>
        <v/>
      </c>
    </row>
    <row r="9974" spans="2:8" ht="11.25" customHeight="1" x14ac:dyDescent="0.2">
      <c r="B9974" s="147"/>
      <c r="C9974" s="68"/>
      <c r="D9974" s="293" t="str">
        <f t="shared" si="620"/>
        <v/>
      </c>
      <c r="E9974" s="91" t="str">
        <f t="shared" si="623"/>
        <v/>
      </c>
      <c r="F9974" s="295"/>
      <c r="G9974" s="88" t="str">
        <f t="shared" si="621"/>
        <v/>
      </c>
      <c r="H9974" s="88" t="str">
        <f t="shared" si="622"/>
        <v/>
      </c>
    </row>
    <row r="9975" spans="2:8" ht="11.25" customHeight="1" x14ac:dyDescent="0.2">
      <c r="B9975" s="147"/>
      <c r="C9975" s="68"/>
      <c r="D9975" s="293" t="str">
        <f t="shared" si="620"/>
        <v/>
      </c>
      <c r="E9975" s="91" t="str">
        <f t="shared" si="623"/>
        <v/>
      </c>
      <c r="F9975" s="295"/>
      <c r="G9975" s="88" t="str">
        <f t="shared" si="621"/>
        <v/>
      </c>
      <c r="H9975" s="88" t="str">
        <f t="shared" si="622"/>
        <v/>
      </c>
    </row>
    <row r="9976" spans="2:8" ht="11.25" customHeight="1" x14ac:dyDescent="0.2">
      <c r="B9976" s="147"/>
      <c r="C9976" s="68"/>
      <c r="D9976" s="293" t="str">
        <f t="shared" si="620"/>
        <v/>
      </c>
      <c r="E9976" s="91" t="str">
        <f t="shared" si="623"/>
        <v/>
      </c>
      <c r="F9976" s="295"/>
      <c r="G9976" s="88" t="str">
        <f t="shared" si="621"/>
        <v/>
      </c>
      <c r="H9976" s="88" t="str">
        <f t="shared" si="622"/>
        <v/>
      </c>
    </row>
    <row r="9977" spans="2:8" ht="11.25" customHeight="1" x14ac:dyDescent="0.2">
      <c r="B9977" s="147"/>
      <c r="C9977" s="68"/>
      <c r="D9977" s="293" t="str">
        <f t="shared" si="620"/>
        <v/>
      </c>
      <c r="E9977" s="91" t="str">
        <f t="shared" si="623"/>
        <v/>
      </c>
      <c r="F9977" s="295"/>
      <c r="G9977" s="88" t="str">
        <f t="shared" si="621"/>
        <v/>
      </c>
      <c r="H9977" s="88" t="str">
        <f t="shared" si="622"/>
        <v/>
      </c>
    </row>
    <row r="9978" spans="2:8" ht="11.25" customHeight="1" x14ac:dyDescent="0.2">
      <c r="B9978" s="147"/>
      <c r="C9978" s="68"/>
      <c r="D9978" s="293" t="str">
        <f t="shared" si="620"/>
        <v/>
      </c>
      <c r="E9978" s="91" t="str">
        <f t="shared" si="623"/>
        <v/>
      </c>
      <c r="F9978" s="295"/>
      <c r="G9978" s="88" t="str">
        <f t="shared" si="621"/>
        <v/>
      </c>
      <c r="H9978" s="88" t="str">
        <f t="shared" si="622"/>
        <v/>
      </c>
    </row>
    <row r="9979" spans="2:8" ht="11.25" customHeight="1" x14ac:dyDescent="0.2">
      <c r="B9979" s="147"/>
      <c r="C9979" s="68"/>
      <c r="D9979" s="293" t="str">
        <f t="shared" si="620"/>
        <v/>
      </c>
      <c r="E9979" s="91" t="str">
        <f t="shared" si="623"/>
        <v/>
      </c>
      <c r="F9979" s="295"/>
      <c r="G9979" s="88" t="str">
        <f t="shared" si="621"/>
        <v/>
      </c>
      <c r="H9979" s="88" t="str">
        <f t="shared" si="622"/>
        <v/>
      </c>
    </row>
    <row r="9980" spans="2:8" ht="11.25" customHeight="1" x14ac:dyDescent="0.2">
      <c r="B9980" s="147"/>
      <c r="C9980" s="68"/>
      <c r="D9980" s="293" t="str">
        <f t="shared" si="620"/>
        <v/>
      </c>
      <c r="E9980" s="91" t="str">
        <f t="shared" si="623"/>
        <v/>
      </c>
      <c r="F9980" s="295"/>
      <c r="G9980" s="88" t="str">
        <f t="shared" si="621"/>
        <v/>
      </c>
      <c r="H9980" s="88" t="str">
        <f t="shared" si="622"/>
        <v/>
      </c>
    </row>
    <row r="9981" spans="2:8" ht="11.25" customHeight="1" x14ac:dyDescent="0.2">
      <c r="B9981" s="147"/>
      <c r="C9981" s="68"/>
      <c r="D9981" s="293" t="str">
        <f t="shared" si="620"/>
        <v/>
      </c>
      <c r="E9981" s="91" t="str">
        <f t="shared" si="623"/>
        <v/>
      </c>
      <c r="F9981" s="295"/>
      <c r="G9981" s="88" t="str">
        <f t="shared" si="621"/>
        <v/>
      </c>
      <c r="H9981" s="88" t="str">
        <f t="shared" si="622"/>
        <v/>
      </c>
    </row>
    <row r="9982" spans="2:8" ht="11.25" customHeight="1" x14ac:dyDescent="0.2">
      <c r="B9982" s="147"/>
      <c r="C9982" s="68"/>
      <c r="D9982" s="293" t="str">
        <f t="shared" si="620"/>
        <v/>
      </c>
      <c r="E9982" s="91" t="str">
        <f t="shared" si="623"/>
        <v/>
      </c>
      <c r="F9982" s="295"/>
      <c r="G9982" s="88" t="str">
        <f t="shared" si="621"/>
        <v/>
      </c>
      <c r="H9982" s="88" t="str">
        <f t="shared" si="622"/>
        <v/>
      </c>
    </row>
    <row r="9983" spans="2:8" ht="11.25" customHeight="1" x14ac:dyDescent="0.2">
      <c r="B9983" s="147"/>
      <c r="C9983" s="68"/>
      <c r="D9983" s="293" t="str">
        <f t="shared" si="620"/>
        <v/>
      </c>
      <c r="E9983" s="91" t="str">
        <f t="shared" si="623"/>
        <v/>
      </c>
      <c r="F9983" s="295"/>
      <c r="G9983" s="88" t="str">
        <f t="shared" si="621"/>
        <v/>
      </c>
      <c r="H9983" s="88" t="str">
        <f t="shared" si="622"/>
        <v/>
      </c>
    </row>
    <row r="9984" spans="2:8" ht="11.25" customHeight="1" x14ac:dyDescent="0.2">
      <c r="B9984" s="147"/>
      <c r="C9984" s="68"/>
      <c r="D9984" s="293" t="str">
        <f t="shared" si="620"/>
        <v/>
      </c>
      <c r="E9984" s="91" t="str">
        <f t="shared" si="623"/>
        <v/>
      </c>
      <c r="F9984" s="295"/>
      <c r="G9984" s="88" t="str">
        <f t="shared" si="621"/>
        <v/>
      </c>
      <c r="H9984" s="88" t="str">
        <f t="shared" si="622"/>
        <v/>
      </c>
    </row>
    <row r="9985" spans="2:8" ht="11.25" customHeight="1" x14ac:dyDescent="0.2">
      <c r="B9985" s="147"/>
      <c r="C9985" s="68"/>
      <c r="D9985" s="293" t="str">
        <f t="shared" si="620"/>
        <v/>
      </c>
      <c r="E9985" s="91" t="str">
        <f t="shared" si="623"/>
        <v/>
      </c>
      <c r="F9985" s="295"/>
      <c r="G9985" s="88" t="str">
        <f t="shared" si="621"/>
        <v/>
      </c>
      <c r="H9985" s="88" t="str">
        <f t="shared" si="622"/>
        <v/>
      </c>
    </row>
    <row r="9986" spans="2:8" ht="11.25" customHeight="1" x14ac:dyDescent="0.2">
      <c r="B9986" s="147"/>
      <c r="C9986" s="68"/>
      <c r="D9986" s="293" t="str">
        <f t="shared" si="620"/>
        <v/>
      </c>
      <c r="E9986" s="91" t="str">
        <f t="shared" si="623"/>
        <v/>
      </c>
      <c r="F9986" s="295"/>
      <c r="G9986" s="88" t="str">
        <f t="shared" si="621"/>
        <v/>
      </c>
      <c r="H9986" s="88" t="str">
        <f t="shared" si="622"/>
        <v/>
      </c>
    </row>
    <row r="9987" spans="2:8" ht="11.25" customHeight="1" x14ac:dyDescent="0.2">
      <c r="B9987" s="147"/>
      <c r="C9987" s="68"/>
      <c r="D9987" s="293" t="str">
        <f t="shared" si="620"/>
        <v/>
      </c>
      <c r="E9987" s="91" t="str">
        <f t="shared" si="623"/>
        <v/>
      </c>
      <c r="F9987" s="295"/>
      <c r="G9987" s="88" t="str">
        <f t="shared" si="621"/>
        <v/>
      </c>
      <c r="H9987" s="88" t="str">
        <f t="shared" si="622"/>
        <v/>
      </c>
    </row>
    <row r="9988" spans="2:8" ht="11.25" customHeight="1" x14ac:dyDescent="0.2">
      <c r="B9988" s="147"/>
      <c r="C9988" s="68"/>
      <c r="D9988" s="293" t="str">
        <f t="shared" si="620"/>
        <v/>
      </c>
      <c r="E9988" s="91" t="str">
        <f t="shared" si="623"/>
        <v/>
      </c>
      <c r="F9988" s="295"/>
      <c r="G9988" s="88" t="str">
        <f t="shared" si="621"/>
        <v/>
      </c>
      <c r="H9988" s="88" t="str">
        <f t="shared" si="622"/>
        <v/>
      </c>
    </row>
    <row r="9989" spans="2:8" ht="11.25" customHeight="1" x14ac:dyDescent="0.2">
      <c r="B9989" s="147"/>
      <c r="C9989" s="68"/>
      <c r="D9989" s="293" t="str">
        <f t="shared" si="620"/>
        <v/>
      </c>
      <c r="E9989" s="91" t="str">
        <f t="shared" si="623"/>
        <v/>
      </c>
      <c r="F9989" s="295"/>
      <c r="G9989" s="88" t="str">
        <f t="shared" si="621"/>
        <v/>
      </c>
      <c r="H9989" s="88" t="str">
        <f t="shared" si="622"/>
        <v/>
      </c>
    </row>
    <row r="9990" spans="2:8" ht="11.25" customHeight="1" x14ac:dyDescent="0.2">
      <c r="B9990" s="147"/>
      <c r="C9990" s="68"/>
      <c r="D9990" s="293" t="str">
        <f t="shared" si="620"/>
        <v/>
      </c>
      <c r="E9990" s="91" t="str">
        <f t="shared" si="623"/>
        <v/>
      </c>
      <c r="F9990" s="295"/>
      <c r="G9990" s="88" t="str">
        <f t="shared" si="621"/>
        <v/>
      </c>
      <c r="H9990" s="88" t="str">
        <f t="shared" si="622"/>
        <v/>
      </c>
    </row>
    <row r="9991" spans="2:8" ht="11.25" customHeight="1" x14ac:dyDescent="0.2">
      <c r="B9991" s="147"/>
      <c r="C9991" s="68"/>
      <c r="D9991" s="293" t="str">
        <f t="shared" si="620"/>
        <v/>
      </c>
      <c r="E9991" s="91" t="str">
        <f t="shared" si="623"/>
        <v/>
      </c>
      <c r="F9991" s="295"/>
      <c r="G9991" s="88" t="str">
        <f t="shared" si="621"/>
        <v/>
      </c>
      <c r="H9991" s="88" t="str">
        <f t="shared" si="622"/>
        <v/>
      </c>
    </row>
    <row r="9992" spans="2:8" ht="11.25" customHeight="1" x14ac:dyDescent="0.2">
      <c r="B9992" s="147"/>
      <c r="C9992" s="68"/>
      <c r="D9992" s="293" t="str">
        <f t="shared" si="620"/>
        <v/>
      </c>
      <c r="E9992" s="91" t="str">
        <f t="shared" si="623"/>
        <v/>
      </c>
      <c r="F9992" s="295"/>
      <c r="G9992" s="88" t="str">
        <f t="shared" si="621"/>
        <v/>
      </c>
      <c r="H9992" s="88" t="str">
        <f t="shared" si="622"/>
        <v/>
      </c>
    </row>
    <row r="9993" spans="2:8" ht="11.25" customHeight="1" x14ac:dyDescent="0.2">
      <c r="B9993" s="147"/>
      <c r="C9993" s="68"/>
      <c r="D9993" s="293" t="str">
        <f t="shared" si="620"/>
        <v/>
      </c>
      <c r="E9993" s="91" t="str">
        <f t="shared" si="623"/>
        <v/>
      </c>
      <c r="F9993" s="295"/>
      <c r="G9993" s="88" t="str">
        <f t="shared" si="621"/>
        <v/>
      </c>
      <c r="H9993" s="88" t="str">
        <f t="shared" si="622"/>
        <v/>
      </c>
    </row>
    <row r="9994" spans="2:8" ht="11.25" customHeight="1" x14ac:dyDescent="0.2">
      <c r="B9994" s="147"/>
      <c r="C9994" s="68"/>
      <c r="D9994" s="293" t="str">
        <f t="shared" si="620"/>
        <v/>
      </c>
      <c r="E9994" s="91" t="str">
        <f t="shared" si="623"/>
        <v/>
      </c>
      <c r="F9994" s="295"/>
      <c r="G9994" s="88" t="str">
        <f t="shared" si="621"/>
        <v/>
      </c>
      <c r="H9994" s="88" t="str">
        <f t="shared" si="622"/>
        <v/>
      </c>
    </row>
    <row r="9995" spans="2:8" ht="11.25" customHeight="1" x14ac:dyDescent="0.2">
      <c r="B9995" s="147"/>
      <c r="C9995" s="68"/>
      <c r="D9995" s="293" t="str">
        <f t="shared" si="620"/>
        <v/>
      </c>
      <c r="E9995" s="91" t="str">
        <f t="shared" si="623"/>
        <v/>
      </c>
      <c r="F9995" s="295"/>
      <c r="G9995" s="88" t="str">
        <f t="shared" si="621"/>
        <v/>
      </c>
      <c r="H9995" s="88" t="str">
        <f t="shared" si="622"/>
        <v/>
      </c>
    </row>
    <row r="9996" spans="2:8" ht="11.25" customHeight="1" x14ac:dyDescent="0.2">
      <c r="B9996" s="147"/>
      <c r="C9996" s="68"/>
      <c r="D9996" s="293" t="str">
        <f t="shared" si="620"/>
        <v/>
      </c>
      <c r="E9996" s="91" t="str">
        <f t="shared" si="623"/>
        <v/>
      </c>
      <c r="F9996" s="295"/>
      <c r="G9996" s="88" t="str">
        <f t="shared" si="621"/>
        <v/>
      </c>
      <c r="H9996" s="88" t="str">
        <f t="shared" si="622"/>
        <v/>
      </c>
    </row>
    <row r="9997" spans="2:8" ht="11.25" customHeight="1" x14ac:dyDescent="0.2">
      <c r="B9997" s="147"/>
      <c r="C9997" s="68"/>
      <c r="D9997" s="293" t="str">
        <f t="shared" si="620"/>
        <v/>
      </c>
      <c r="E9997" s="91" t="str">
        <f t="shared" si="623"/>
        <v/>
      </c>
      <c r="F9997" s="295"/>
      <c r="G9997" s="88" t="str">
        <f t="shared" si="621"/>
        <v/>
      </c>
      <c r="H9997" s="88" t="str">
        <f t="shared" si="622"/>
        <v/>
      </c>
    </row>
    <row r="9998" spans="2:8" ht="11.25" customHeight="1" x14ac:dyDescent="0.2">
      <c r="B9998" s="147"/>
      <c r="C9998" s="68"/>
      <c r="D9998" s="293" t="str">
        <f t="shared" si="620"/>
        <v/>
      </c>
      <c r="E9998" s="91" t="str">
        <f t="shared" si="623"/>
        <v/>
      </c>
      <c r="F9998" s="295"/>
      <c r="G9998" s="88" t="str">
        <f t="shared" si="621"/>
        <v/>
      </c>
      <c r="H9998" s="88" t="str">
        <f t="shared" si="622"/>
        <v/>
      </c>
    </row>
    <row r="9999" spans="2:8" ht="11.25" customHeight="1" x14ac:dyDescent="0.2">
      <c r="B9999" s="147"/>
      <c r="C9999" s="68"/>
      <c r="D9999" s="293" t="str">
        <f t="shared" si="620"/>
        <v/>
      </c>
      <c r="E9999" s="91" t="str">
        <f t="shared" si="623"/>
        <v/>
      </c>
      <c r="F9999" s="295"/>
      <c r="G9999" s="88" t="str">
        <f t="shared" si="621"/>
        <v/>
      </c>
      <c r="H9999" s="88" t="str">
        <f t="shared" si="622"/>
        <v/>
      </c>
    </row>
    <row r="10000" spans="2:8" ht="11.25" customHeight="1" x14ac:dyDescent="0.2">
      <c r="B10000" s="147"/>
      <c r="C10000" s="68"/>
      <c r="D10000" s="293" t="str">
        <f t="shared" si="620"/>
        <v/>
      </c>
      <c r="E10000" s="91" t="str">
        <f t="shared" si="623"/>
        <v/>
      </c>
      <c r="F10000" s="295"/>
      <c r="G10000" s="88" t="str">
        <f t="shared" si="621"/>
        <v/>
      </c>
      <c r="H10000" s="88" t="str">
        <f t="shared" si="622"/>
        <v/>
      </c>
    </row>
    <row r="10001" spans="1:8" ht="11.25" customHeight="1" x14ac:dyDescent="0.2">
      <c r="B10001" s="147"/>
      <c r="C10001" s="68"/>
      <c r="D10001" s="293" t="str">
        <f t="shared" si="620"/>
        <v/>
      </c>
      <c r="E10001" s="91" t="str">
        <f t="shared" si="623"/>
        <v/>
      </c>
      <c r="F10001" s="295"/>
      <c r="G10001" s="88" t="str">
        <f t="shared" si="621"/>
        <v/>
      </c>
      <c r="H10001" s="88" t="str">
        <f t="shared" si="622"/>
        <v/>
      </c>
    </row>
    <row r="10002" spans="1:8" ht="11.25" customHeight="1" x14ac:dyDescent="0.2">
      <c r="B10002" s="147"/>
      <c r="C10002" s="68"/>
      <c r="D10002" s="293" t="str">
        <f t="shared" si="620"/>
        <v/>
      </c>
      <c r="E10002" s="91" t="str">
        <f t="shared" si="623"/>
        <v/>
      </c>
      <c r="F10002" s="295"/>
      <c r="G10002" s="88" t="str">
        <f t="shared" si="621"/>
        <v/>
      </c>
      <c r="H10002" s="88" t="str">
        <f t="shared" si="622"/>
        <v/>
      </c>
    </row>
    <row r="10003" spans="1:8" ht="11.25" customHeight="1" x14ac:dyDescent="0.2">
      <c r="A10003" s="150"/>
      <c r="B10003" s="151"/>
      <c r="C10003" s="150"/>
      <c r="D10003" s="150"/>
      <c r="E10003" s="150"/>
      <c r="F10003" s="150"/>
      <c r="G10003" s="150" t="s">
        <v>5283</v>
      </c>
      <c r="H10003" s="150" t="s">
        <v>5283</v>
      </c>
    </row>
  </sheetData>
  <pageMargins left="0.7" right="0.7" top="0.75" bottom="0.75" header="0.3" footer="0.3"/>
  <pageSetup paperSize="9" orientation="portrait" r:id="rId1"/>
  <headerFooter alignWithMargins="0"/>
  <ignoredErrors>
    <ignoredError sqref="G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Button 2">
              <controlPr defaultSize="0" print="0" autoFill="0" autoPict="0" macro="[0]!updatemodel">
                <anchor moveWithCells="1">
                  <from>
                    <xdr:col>6</xdr:col>
                    <xdr:colOff>754380</xdr:colOff>
                    <xdr:row>6</xdr:row>
                    <xdr:rowOff>99060</xdr:rowOff>
                  </from>
                  <to>
                    <xdr:col>7</xdr:col>
                    <xdr:colOff>693420</xdr:colOff>
                    <xdr:row>8</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525252"/>
    <pageSetUpPr fitToPage="1"/>
  </sheetPr>
  <dimension ref="A1:AF88"/>
  <sheetViews>
    <sheetView showGridLines="0" tabSelected="1" zoomScaleNormal="100" zoomScaleSheetLayoutView="100" workbookViewId="0">
      <selection activeCell="E15" sqref="E15:E28"/>
    </sheetView>
  </sheetViews>
  <sheetFormatPr defaultColWidth="9.109375" defaultRowHeight="11.25" customHeight="1" outlineLevelCol="1" x14ac:dyDescent="0.25"/>
  <cols>
    <col min="1" max="1" width="2.44140625" style="9" customWidth="1"/>
    <col min="2" max="2" width="12.6640625" style="9" customWidth="1"/>
    <col min="3" max="3" width="25.6640625" style="9" customWidth="1"/>
    <col min="4" max="14" width="10.6640625" style="9" customWidth="1"/>
    <col min="15" max="15" width="1.6640625" style="9" customWidth="1"/>
    <col min="16" max="16" width="9.6640625" style="9" bestFit="1" customWidth="1"/>
    <col min="17" max="18" width="15.6640625" style="9" customWidth="1"/>
    <col min="19" max="19" width="25.6640625" style="5" hidden="1" customWidth="1" outlineLevel="1"/>
    <col min="20" max="25" width="8.6640625" style="5" hidden="1" customWidth="1" outlineLevel="1"/>
    <col min="26" max="26" width="1.6640625" style="5" hidden="1" customWidth="1" outlineLevel="1"/>
    <col min="27" max="31" width="8.6640625" style="9" hidden="1" customWidth="1" outlineLevel="1"/>
    <col min="32" max="32" width="9.109375" style="9" collapsed="1"/>
    <col min="33" max="16384" width="9.109375" style="9"/>
  </cols>
  <sheetData>
    <row r="1" spans="2:31" s="4" customFormat="1" ht="11.25" customHeight="1" x14ac:dyDescent="0.25">
      <c r="B1" s="3"/>
      <c r="C1" s="3"/>
      <c r="S1" s="5"/>
      <c r="T1" s="5"/>
      <c r="U1" s="5"/>
      <c r="V1" s="5"/>
      <c r="W1" s="5"/>
      <c r="X1" s="5"/>
      <c r="Y1" s="5"/>
      <c r="Z1" s="5"/>
    </row>
    <row r="2" spans="2:31" s="169" customFormat="1" ht="13.8" x14ac:dyDescent="0.25">
      <c r="B2" s="170" t="s">
        <v>5479</v>
      </c>
      <c r="C2" s="165"/>
      <c r="D2" s="166"/>
      <c r="E2" s="165"/>
      <c r="F2" s="165"/>
      <c r="G2" s="165"/>
      <c r="H2" s="165"/>
      <c r="I2" s="165"/>
      <c r="J2" s="165"/>
      <c r="K2" s="165"/>
      <c r="L2" s="165"/>
      <c r="M2" s="165"/>
      <c r="N2" s="167"/>
      <c r="O2" s="171"/>
      <c r="P2" s="168"/>
      <c r="Q2" s="168"/>
      <c r="R2" s="168"/>
      <c r="S2" s="5"/>
      <c r="T2" s="5"/>
      <c r="U2" s="5"/>
      <c r="V2" s="5"/>
      <c r="W2" s="5"/>
      <c r="X2" s="5"/>
      <c r="Y2" s="5"/>
      <c r="Z2" s="5"/>
    </row>
    <row r="3" spans="2:31" ht="4.95" customHeight="1" x14ac:dyDescent="0.25"/>
    <row r="4" spans="2:31" ht="11.25" customHeight="1" x14ac:dyDescent="0.25">
      <c r="B4" s="70" t="s">
        <v>21</v>
      </c>
    </row>
    <row r="5" spans="2:31" ht="11.25" customHeight="1" x14ac:dyDescent="0.25">
      <c r="B5" s="7" t="s">
        <v>5484</v>
      </c>
      <c r="AA5" s="6"/>
      <c r="AB5" s="6"/>
      <c r="AC5" s="6"/>
      <c r="AD5" s="6"/>
      <c r="AE5" s="6"/>
    </row>
    <row r="6" spans="2:31" ht="11.25" customHeight="1" x14ac:dyDescent="0.2">
      <c r="B6" s="181" t="s">
        <v>39</v>
      </c>
      <c r="S6" s="97" t="str">
        <f>_xll.SNL.Clients.Office.Excel.Functions.SPGTable(COIDS,Metric2,Period,_xll.SNL.Clients.Office.Excel.Functions.SPGOPTIONS("ConvMethod=MIrecommended, Mag=6, NA=NA, Term=en-US,Curr="&amp;Currency))</f>
        <v>SPGTable</v>
      </c>
      <c r="T6" s="9"/>
      <c r="U6" s="9"/>
      <c r="V6" s="9"/>
      <c r="W6" s="9"/>
      <c r="X6" s="9"/>
      <c r="Y6" s="9"/>
      <c r="Z6" s="9"/>
      <c r="AA6" s="6"/>
      <c r="AB6" s="6"/>
      <c r="AC6" s="6"/>
      <c r="AD6" s="6"/>
      <c r="AE6" s="6"/>
    </row>
    <row r="7" spans="2:31" ht="11.25" customHeight="1" x14ac:dyDescent="0.2">
      <c r="B7" s="6"/>
      <c r="S7" s="197" t="s">
        <v>25</v>
      </c>
      <c r="T7" s="206"/>
      <c r="U7" s="198" t="s">
        <v>66</v>
      </c>
      <c r="V7" s="198" t="s">
        <v>5481</v>
      </c>
      <c r="W7" s="198" t="s">
        <v>5482</v>
      </c>
      <c r="X7" s="206"/>
      <c r="Y7" s="206"/>
      <c r="Z7" s="206"/>
      <c r="AA7" s="198" t="s">
        <v>5483</v>
      </c>
      <c r="AB7" s="207" t="s">
        <v>5483</v>
      </c>
      <c r="AC7" s="207" t="s">
        <v>5483</v>
      </c>
      <c r="AD7" s="207" t="s">
        <v>5483</v>
      </c>
      <c r="AE7" s="208" t="s">
        <v>5483</v>
      </c>
    </row>
    <row r="8" spans="2:31" s="6" customFormat="1" ht="11.25" customHeight="1" x14ac:dyDescent="0.2">
      <c r="B8" s="7" t="s">
        <v>5485</v>
      </c>
      <c r="C8" s="8"/>
      <c r="D8" s="11"/>
      <c r="E8" s="11"/>
      <c r="F8" s="11"/>
      <c r="G8" s="11"/>
      <c r="H8" s="11"/>
      <c r="I8" s="11"/>
      <c r="J8" s="11"/>
      <c r="K8" s="11"/>
      <c r="L8" s="8"/>
      <c r="O8" s="67"/>
      <c r="P8" s="8"/>
      <c r="Q8" s="8"/>
      <c r="R8" s="8"/>
      <c r="S8" s="199"/>
      <c r="T8" s="209"/>
      <c r="U8" s="210"/>
      <c r="V8" s="98" t="str">
        <f>Qtr</f>
        <v>FQ42023</v>
      </c>
      <c r="W8" s="98" t="str">
        <f>Qtr</f>
        <v>FQ42023</v>
      </c>
      <c r="X8" s="209"/>
      <c r="Y8" s="209"/>
      <c r="Z8" s="209"/>
      <c r="AA8" s="99" t="str">
        <f t="shared" ref="AA8:AC8" si="0">"FY"&amp;RIGHT(AB8,4)-1</f>
        <v>FY2019</v>
      </c>
      <c r="AB8" s="99" t="str">
        <f t="shared" si="0"/>
        <v>FY2020</v>
      </c>
      <c r="AC8" s="99" t="str">
        <f t="shared" si="0"/>
        <v>FY2021</v>
      </c>
      <c r="AD8" s="99" t="str">
        <f>"FY"&amp;RIGHT(AE8,4)-1</f>
        <v>FY2022</v>
      </c>
      <c r="AE8" s="200" t="str">
        <f>"FY"&amp;YEAR(Instructions!$F$14)-1</f>
        <v>FY2023</v>
      </c>
    </row>
    <row r="9" spans="2:31" s="6" customFormat="1" ht="11.25" customHeight="1" x14ac:dyDescent="0.2">
      <c r="B9" s="179"/>
      <c r="C9" s="13"/>
      <c r="D9" s="178"/>
      <c r="E9" s="13"/>
      <c r="F9" s="13"/>
      <c r="G9" s="13"/>
      <c r="H9" s="13"/>
      <c r="I9" s="13"/>
      <c r="J9" s="13"/>
      <c r="K9" s="13"/>
      <c r="L9" s="13"/>
      <c r="M9" s="180"/>
      <c r="N9" s="180"/>
      <c r="O9" s="67"/>
      <c r="P9" s="8"/>
      <c r="Q9" s="8"/>
      <c r="R9" s="8"/>
      <c r="S9" s="201"/>
      <c r="T9" s="211"/>
      <c r="U9" s="211"/>
      <c r="V9" s="211"/>
      <c r="W9" s="211"/>
      <c r="X9" s="211"/>
      <c r="Y9" s="211"/>
      <c r="Z9" s="211"/>
      <c r="AA9" s="212"/>
      <c r="AB9" s="212"/>
      <c r="AC9" s="212"/>
      <c r="AD9" s="212"/>
      <c r="AE9" s="213"/>
    </row>
    <row r="10" spans="2:31" s="6" customFormat="1" ht="11.25" customHeight="1" x14ac:dyDescent="0.2">
      <c r="B10" s="12"/>
      <c r="C10" s="8"/>
      <c r="D10" s="11"/>
      <c r="E10" s="8"/>
      <c r="F10" s="8"/>
      <c r="G10" s="8"/>
      <c r="H10" s="8"/>
      <c r="I10" s="8"/>
      <c r="J10" s="8"/>
      <c r="K10" s="8"/>
      <c r="L10" s="8"/>
      <c r="M10" s="177"/>
      <c r="N10" s="67"/>
      <c r="O10" s="67"/>
      <c r="P10" s="8"/>
      <c r="Q10" s="8"/>
      <c r="R10" s="8"/>
      <c r="S10" s="9"/>
      <c r="T10" s="214"/>
      <c r="U10" s="214"/>
      <c r="V10" s="214"/>
      <c r="W10" s="214"/>
      <c r="X10" s="214"/>
      <c r="Y10" s="214"/>
      <c r="Z10" s="214"/>
      <c r="AA10" s="215"/>
      <c r="AB10" s="215"/>
      <c r="AC10" s="215"/>
      <c r="AD10" s="215"/>
      <c r="AE10" s="215"/>
    </row>
    <row r="11" spans="2:31" s="6" customFormat="1" ht="11.25" customHeight="1" x14ac:dyDescent="0.2">
      <c r="B11" s="182" t="s">
        <v>17</v>
      </c>
      <c r="C11" s="253">
        <f>COUNT(Beta_Data_Sheet!$B$27:$B$50000)</f>
        <v>262</v>
      </c>
      <c r="D11" s="11"/>
      <c r="E11" s="8"/>
      <c r="F11" s="8"/>
      <c r="G11" s="8"/>
      <c r="H11" s="8"/>
      <c r="I11" s="8"/>
      <c r="J11" s="8"/>
      <c r="K11" s="8"/>
      <c r="L11" s="8"/>
      <c r="O11" s="67"/>
      <c r="P11" s="8"/>
      <c r="Q11" s="8"/>
      <c r="R11" s="8"/>
      <c r="S11" s="9"/>
      <c r="T11" s="214"/>
      <c r="U11" s="214"/>
      <c r="V11" s="214"/>
      <c r="W11" s="214"/>
      <c r="X11" s="214"/>
      <c r="Y11" s="214"/>
      <c r="Z11" s="214"/>
      <c r="AA11" s="215"/>
      <c r="AB11" s="215"/>
      <c r="AC11" s="215"/>
      <c r="AD11" s="215"/>
      <c r="AE11" s="215"/>
    </row>
    <row r="12" spans="2:31" s="6" customFormat="1" ht="11.25" customHeight="1" x14ac:dyDescent="0.2">
      <c r="B12" s="183" t="s">
        <v>18</v>
      </c>
      <c r="C12" s="254">
        <f>COUNT(Beta_Data_Sheet!$B$27:$B$50000)-1</f>
        <v>261</v>
      </c>
      <c r="D12" s="11"/>
      <c r="E12" s="8"/>
      <c r="F12" s="8"/>
      <c r="G12" s="8"/>
      <c r="H12" s="8"/>
      <c r="I12" s="8"/>
      <c r="J12" s="8"/>
      <c r="K12" s="8"/>
      <c r="L12" s="8"/>
      <c r="O12" s="67"/>
      <c r="P12" s="11" t="s">
        <v>5471</v>
      </c>
      <c r="Q12" s="8"/>
      <c r="R12" s="8"/>
      <c r="S12" s="9"/>
      <c r="T12" s="214"/>
      <c r="U12" s="214"/>
      <c r="V12" s="214"/>
      <c r="W12" s="214"/>
      <c r="X12" s="214"/>
      <c r="Y12" s="214"/>
      <c r="Z12" s="214"/>
      <c r="AA12" s="215"/>
      <c r="AB12" s="215"/>
      <c r="AC12" s="215"/>
      <c r="AD12" s="215"/>
      <c r="AE12" s="215"/>
    </row>
    <row r="13" spans="2:31" s="8" customFormat="1" ht="11.25" customHeight="1" x14ac:dyDescent="0.25">
      <c r="B13" s="60">
        <f>Tickers</f>
        <v>41</v>
      </c>
      <c r="C13" s="10"/>
      <c r="D13" s="11"/>
      <c r="E13" s="11"/>
      <c r="F13" s="11"/>
      <c r="G13" s="11"/>
      <c r="H13" s="11"/>
      <c r="I13" s="11"/>
      <c r="J13" s="11"/>
      <c r="K13" s="11"/>
      <c r="L13" s="11"/>
      <c r="M13" s="11"/>
      <c r="P13" s="11" t="s">
        <v>5472</v>
      </c>
      <c r="Q13" s="5"/>
      <c r="R13" s="5"/>
      <c r="T13" s="192"/>
      <c r="U13" s="192"/>
      <c r="V13" s="192"/>
      <c r="W13" s="192"/>
      <c r="X13" s="192"/>
      <c r="Y13" s="192"/>
      <c r="Z13" s="214"/>
      <c r="AA13" s="215"/>
      <c r="AB13" s="215"/>
      <c r="AC13" s="215"/>
      <c r="AD13" s="215"/>
      <c r="AE13" s="215"/>
    </row>
    <row r="14" spans="2:31" s="8" customFormat="1" ht="21" x14ac:dyDescent="0.25">
      <c r="B14" s="193" t="s">
        <v>0</v>
      </c>
      <c r="C14" s="194" t="s">
        <v>6</v>
      </c>
      <c r="D14" s="195" t="s">
        <v>5469</v>
      </c>
      <c r="E14" s="195" t="s">
        <v>12</v>
      </c>
      <c r="F14" s="195" t="s">
        <v>5553</v>
      </c>
      <c r="G14" s="195" t="str">
        <f>"Mkt. Val. Equity "&amp;Unit</f>
        <v>Mkt. Val. Equity ($M)</v>
      </c>
      <c r="H14" s="195" t="str">
        <f>"Total Debt "&amp;Unit</f>
        <v>Total Debt ($M)</v>
      </c>
      <c r="I14" s="195" t="str">
        <f>"Pref Equity "&amp;Unit</f>
        <v>Pref Equity ($M)</v>
      </c>
      <c r="J14" s="195" t="s">
        <v>5476</v>
      </c>
      <c r="K14" s="195" t="s">
        <v>5477</v>
      </c>
      <c r="L14" s="195" t="s">
        <v>64</v>
      </c>
      <c r="M14" s="195" t="s">
        <v>10</v>
      </c>
      <c r="N14" s="196" t="s">
        <v>13</v>
      </c>
      <c r="O14" s="172"/>
      <c r="P14" s="184" t="s">
        <v>5560</v>
      </c>
      <c r="Q14" s="5"/>
      <c r="R14" s="5"/>
      <c r="S14" s="205" t="s">
        <v>6</v>
      </c>
      <c r="T14" s="259" t="s">
        <v>5478</v>
      </c>
      <c r="U14" s="259" t="s">
        <v>5473</v>
      </c>
      <c r="V14" s="259" t="s">
        <v>5474</v>
      </c>
      <c r="W14" s="259" t="s">
        <v>5475</v>
      </c>
      <c r="X14" s="259" t="s">
        <v>5476</v>
      </c>
      <c r="Y14" s="259" t="s">
        <v>5477</v>
      </c>
      <c r="Z14" s="260"/>
      <c r="AA14" s="355" t="s">
        <v>67</v>
      </c>
      <c r="AB14" s="356"/>
      <c r="AC14" s="356"/>
      <c r="AD14" s="356"/>
      <c r="AE14" s="357"/>
    </row>
    <row r="15" spans="2:31" s="8" customFormat="1" ht="11.25" customHeight="1" x14ac:dyDescent="0.2">
      <c r="B15" s="174" t="str">
        <f>IF('Proxy Group List'!C6="","",CONCATENATE('Proxy Group List'!C6,"-US"))</f>
        <v>LNT-US</v>
      </c>
      <c r="C15" s="173" t="str">
        <f t="shared" ref="C15:C55" si="1">IF(LEN($B15)&gt;0,$S15,"")</f>
        <v>Alliant Energy Corporation</v>
      </c>
      <c r="D15" s="283">
        <f ca="1">IF(LEN($B15)&gt;0,Beta_Data_Sheet!$I7,"")</f>
        <v>0.80839235294852896</v>
      </c>
      <c r="E15" s="285">
        <f ca="1">IF(LEN($B15)&gt;0,Beta_Data_Sheet!$I17,"")</f>
        <v>0.82840270691529549</v>
      </c>
      <c r="F15" s="255">
        <f t="shared" ref="F15:F55" si="2">IF(LEN($B15)&gt;0,T15,"")</f>
        <v>4.8983333333333344E-2</v>
      </c>
      <c r="G15" s="257">
        <f t="shared" ref="G15:G55" si="3">IF(LEN($B15)&gt;0,U15,"")</f>
        <v>13159.93571256</v>
      </c>
      <c r="H15" s="257">
        <f t="shared" ref="H15:H55" si="4">IF(LEN($B15)&gt;0,V15,"")</f>
        <v>9704</v>
      </c>
      <c r="I15" s="257" t="str">
        <f t="shared" ref="I15:I55" si="5">IF(LEN($B15)&gt;0,W15,"")</f>
        <v>NA</v>
      </c>
      <c r="J15" s="255">
        <f t="shared" ref="J15:J55" si="6">IF(LEN($B15)&gt;0,X15,"")</f>
        <v>0.73738962043244527</v>
      </c>
      <c r="K15" s="255">
        <f t="shared" ref="K15:K55" si="7">IF(LEN($B15)&gt;0,Y15,"")</f>
        <v>0</v>
      </c>
      <c r="L15" s="283">
        <f t="shared" ref="L15:L55" ca="1" si="8">IF(LEN($B15)&gt;0,IFERROR($D15/(1+($X15*(1-$T15)+$Y15)),"NA"),"")</f>
        <v>0.47516998420100598</v>
      </c>
      <c r="M15" s="320">
        <f ca="1">IF(LEN($B15)&gt;0,Beta_Data_Sheet!$I14,"")</f>
        <v>0.39851913367546604</v>
      </c>
      <c r="N15" s="321">
        <f ca="1">IF(LEN($B15)&gt;0,Beta_Data_Sheet!$I11,"")</f>
        <v>6.1710438737424968E-2</v>
      </c>
      <c r="O15" s="96"/>
      <c r="P15" s="185" t="str">
        <f>IF(LEN($B15)&gt;0,CO_1,"")</f>
        <v>LNT-US</v>
      </c>
      <c r="Q15" s="164"/>
      <c r="R15" s="164"/>
      <c r="S15" s="202" t="s">
        <v>5583</v>
      </c>
      <c r="T15" s="267">
        <f t="shared" ref="T15:T55" si="9">IF($B15="","",IFERROR(AVERAGE($AA15:$AE15)/100,Tax_Rate))</f>
        <v>4.8983333333333344E-2</v>
      </c>
      <c r="U15" s="261">
        <v>13159.93571256</v>
      </c>
      <c r="V15" s="261">
        <v>9704</v>
      </c>
      <c r="W15" s="262" t="s">
        <v>5564</v>
      </c>
      <c r="X15" s="270">
        <f t="shared" ref="X15:X55" si="10">IF($B15="","",IFERROR(V15/$U15,"NA"))</f>
        <v>0.73738962043244527</v>
      </c>
      <c r="Y15" s="270">
        <f t="shared" ref="Y15:Y55" si="11">IF($B15="","",IFERROR(W15/$U15,0))</f>
        <v>0</v>
      </c>
      <c r="Z15" s="216"/>
      <c r="AA15" s="203">
        <v>11.022</v>
      </c>
      <c r="AB15" s="203" t="s">
        <v>5565</v>
      </c>
      <c r="AC15" s="203" t="s">
        <v>5565</v>
      </c>
      <c r="AD15" s="203">
        <v>3.1070000000000002</v>
      </c>
      <c r="AE15" s="204">
        <v>0.56599999999999995</v>
      </c>
    </row>
    <row r="16" spans="2:31" s="8" customFormat="1" ht="11.25" customHeight="1" x14ac:dyDescent="0.2">
      <c r="B16" s="174" t="str">
        <f>IF('Proxy Group List'!C7="","",CONCATENATE('Proxy Group List'!C7,"-US"))</f>
        <v>AEE-US</v>
      </c>
      <c r="C16" s="175" t="str">
        <f t="shared" si="1"/>
        <v>Ameren Corporation</v>
      </c>
      <c r="D16" s="284">
        <f ca="1">IF(LEN($B16)&gt;0,Beta_Data_Sheet!$M7,"")</f>
        <v>0.75868372452059651</v>
      </c>
      <c r="E16" s="286">
        <f ca="1">IF(LEN($B16)&gt;0,Beta_Data_Sheet!$M17,"")</f>
        <v>0.79984486421285106</v>
      </c>
      <c r="F16" s="256">
        <f t="shared" si="2"/>
        <v>0.148482</v>
      </c>
      <c r="G16" s="258">
        <f t="shared" si="3"/>
        <v>19840.275825600002</v>
      </c>
      <c r="H16" s="258">
        <f t="shared" si="4"/>
        <v>16506</v>
      </c>
      <c r="I16" s="258" t="str">
        <f t="shared" si="5"/>
        <v>NA</v>
      </c>
      <c r="J16" s="256">
        <f t="shared" si="6"/>
        <v>0.83194407905873113</v>
      </c>
      <c r="K16" s="256">
        <f t="shared" si="7"/>
        <v>0</v>
      </c>
      <c r="L16" s="284">
        <f t="shared" ca="1" si="8"/>
        <v>0.44408622342885279</v>
      </c>
      <c r="M16" s="317">
        <f ca="1">IF(LEN($B16)&gt;0,Beta_Data_Sheet!$M14,"")</f>
        <v>0.3795014929228312</v>
      </c>
      <c r="N16" s="322">
        <f ca="1">IF(LEN($B16)&gt;0,Beta_Data_Sheet!$M11,"")</f>
        <v>6.0280175997019556E-2</v>
      </c>
      <c r="O16" s="96"/>
      <c r="P16" s="186" t="str">
        <f>IF(LEN($B16)&gt;0,CO_2,"")</f>
        <v>AEE-US</v>
      </c>
      <c r="S16" s="156" t="s">
        <v>5584</v>
      </c>
      <c r="T16" s="268">
        <f t="shared" si="9"/>
        <v>0.148482</v>
      </c>
      <c r="U16" s="263">
        <v>19840.275825600002</v>
      </c>
      <c r="V16" s="263">
        <v>16506</v>
      </c>
      <c r="W16" s="264" t="s">
        <v>5564</v>
      </c>
      <c r="X16" s="271">
        <f t="shared" si="10"/>
        <v>0.83194407905873113</v>
      </c>
      <c r="Y16" s="271">
        <f t="shared" si="11"/>
        <v>0</v>
      </c>
      <c r="Z16" s="217"/>
      <c r="AA16" s="188">
        <v>17.913</v>
      </c>
      <c r="AB16" s="188">
        <v>15.019</v>
      </c>
      <c r="AC16" s="188">
        <v>13.628</v>
      </c>
      <c r="AD16" s="188">
        <v>14.023999999999999</v>
      </c>
      <c r="AE16" s="189">
        <v>13.657</v>
      </c>
    </row>
    <row r="17" spans="1:31" s="6" customFormat="1" ht="11.25" customHeight="1" x14ac:dyDescent="0.2">
      <c r="B17" s="174" t="str">
        <f>IF('Proxy Group List'!C8="","",CONCATENATE('Proxy Group List'!C8,"-US"))</f>
        <v>AEP-US</v>
      </c>
      <c r="C17" s="175" t="str">
        <f t="shared" si="1"/>
        <v>American Electric Power Company, Inc.</v>
      </c>
      <c r="D17" s="284">
        <f ca="1">IF(LEN($B17)&gt;0,Beta_Data_Sheet!$Q7,"")</f>
        <v>0.76574873534147847</v>
      </c>
      <c r="E17" s="286">
        <f ca="1">IF(LEN($B17)&gt;0,Beta_Data_Sheet!$Q17,"")</f>
        <v>0.80868453970117082</v>
      </c>
      <c r="F17" s="256">
        <f t="shared" si="2"/>
        <v>2.222E-2</v>
      </c>
      <c r="G17" s="258">
        <f t="shared" si="3"/>
        <v>48289.624341989998</v>
      </c>
      <c r="H17" s="258">
        <f t="shared" si="4"/>
        <v>43921.5</v>
      </c>
      <c r="I17" s="258" t="str">
        <f t="shared" si="5"/>
        <v>NA</v>
      </c>
      <c r="J17" s="256">
        <f t="shared" si="6"/>
        <v>0.9095432113728058</v>
      </c>
      <c r="K17" s="256">
        <f t="shared" si="7"/>
        <v>0</v>
      </c>
      <c r="L17" s="284">
        <f t="shared" ca="1" si="8"/>
        <v>0.4053010612742281</v>
      </c>
      <c r="M17" s="317">
        <f ca="1">IF(LEN($B17)&gt;0,Beta_Data_Sheet!$Q14,"")</f>
        <v>0.33252198694216245</v>
      </c>
      <c r="N17" s="322">
        <f ca="1">IF(LEN($B17)&gt;0,Beta_Data_Sheet!$Q11,"")</f>
        <v>6.7413163065178777E-2</v>
      </c>
      <c r="O17" s="96"/>
      <c r="P17" s="186" t="str">
        <f>IF(LEN($B17)&gt;0,CO_3,"")</f>
        <v>AEP-US</v>
      </c>
      <c r="Q17" s="8"/>
      <c r="R17" s="8"/>
      <c r="S17" s="156" t="s">
        <v>5585</v>
      </c>
      <c r="T17" s="268">
        <f t="shared" si="9"/>
        <v>2.222E-2</v>
      </c>
      <c r="U17" s="263">
        <v>48289.624341989998</v>
      </c>
      <c r="V17" s="263">
        <v>43921.5</v>
      </c>
      <c r="W17" s="264" t="s">
        <v>5564</v>
      </c>
      <c r="X17" s="271">
        <f t="shared" si="10"/>
        <v>0.9095432113728058</v>
      </c>
      <c r="Y17" s="271">
        <f t="shared" si="11"/>
        <v>0</v>
      </c>
      <c r="Z17" s="217"/>
      <c r="AA17" s="188" t="s">
        <v>5565</v>
      </c>
      <c r="AB17" s="188">
        <v>1.81</v>
      </c>
      <c r="AC17" s="188">
        <v>4.4359999999999999</v>
      </c>
      <c r="AD17" s="188">
        <v>0.23400000000000001</v>
      </c>
      <c r="AE17" s="189">
        <v>2.4079999999999999</v>
      </c>
    </row>
    <row r="18" spans="1:31" s="8" customFormat="1" ht="11.25" customHeight="1" x14ac:dyDescent="0.2">
      <c r="B18" s="174" t="str">
        <f>IF('Proxy Group List'!C9="","",CONCATENATE('Proxy Group List'!C9,"-US"))</f>
        <v>DUK-US</v>
      </c>
      <c r="C18" s="175" t="str">
        <f t="shared" si="1"/>
        <v>Duke Energy Corporation</v>
      </c>
      <c r="D18" s="284">
        <f ca="1">IF(LEN($B18)&gt;0,Beta_Data_Sheet!$U7,"")</f>
        <v>0.7334469234559291</v>
      </c>
      <c r="E18" s="286">
        <f ca="1">IF(LEN($B18)&gt;0,Beta_Data_Sheet!$U17,"")</f>
        <v>0.78907674932441441</v>
      </c>
      <c r="F18" s="256">
        <f t="shared" si="2"/>
        <v>8.9819999999999997E-2</v>
      </c>
      <c r="G18" s="258">
        <f t="shared" si="3"/>
        <v>79237.483394039999</v>
      </c>
      <c r="H18" s="258">
        <f t="shared" si="4"/>
        <v>80645</v>
      </c>
      <c r="I18" s="258">
        <f t="shared" si="5"/>
        <v>1962</v>
      </c>
      <c r="J18" s="256">
        <f t="shared" si="6"/>
        <v>1.0177632674041472</v>
      </c>
      <c r="K18" s="256">
        <f t="shared" si="7"/>
        <v>2.4761008502039019E-2</v>
      </c>
      <c r="L18" s="284">
        <f t="shared" ca="1" si="8"/>
        <v>0.37591288156991137</v>
      </c>
      <c r="M18" s="317">
        <f ca="1">IF(LEN($B18)&gt;0,Beta_Data_Sheet!$U14,"")</f>
        <v>0.33705759723389378</v>
      </c>
      <c r="N18" s="322">
        <f ca="1">IF(LEN($B18)&gt;0,Beta_Data_Sheet!$U11,"")</f>
        <v>6.3915272949738353E-2</v>
      </c>
      <c r="O18" s="96"/>
      <c r="P18" s="186" t="str">
        <f>IF(LEN($B18)&gt;0,CO_4,"")</f>
        <v>DUK-US</v>
      </c>
      <c r="S18" s="156" t="s">
        <v>5586</v>
      </c>
      <c r="T18" s="268">
        <f t="shared" si="9"/>
        <v>8.9819999999999997E-2</v>
      </c>
      <c r="U18" s="263">
        <v>79237.483394039999</v>
      </c>
      <c r="V18" s="263">
        <v>80645</v>
      </c>
      <c r="W18" s="264">
        <v>1962</v>
      </c>
      <c r="X18" s="271">
        <f t="shared" si="10"/>
        <v>1.0177632674041472</v>
      </c>
      <c r="Y18" s="271">
        <f t="shared" si="11"/>
        <v>2.4761008502039019E-2</v>
      </c>
      <c r="Z18" s="217"/>
      <c r="AA18" s="188">
        <v>12.667999999999999</v>
      </c>
      <c r="AB18" s="188" t="s">
        <v>5565</v>
      </c>
      <c r="AC18" s="188">
        <v>6.7149999999999999</v>
      </c>
      <c r="AD18" s="188">
        <v>7.3570000000000002</v>
      </c>
      <c r="AE18" s="189">
        <v>9.1880000000000006</v>
      </c>
    </row>
    <row r="19" spans="1:31" s="8" customFormat="1" ht="11.25" customHeight="1" x14ac:dyDescent="0.2">
      <c r="B19" s="174" t="str">
        <f>IF('Proxy Group List'!C10="","",CONCATENATE('Proxy Group List'!C10,"-US"))</f>
        <v>EIX-US</v>
      </c>
      <c r="C19" s="175" t="str">
        <f t="shared" si="1"/>
        <v>Edison International</v>
      </c>
      <c r="D19" s="284">
        <f ca="1">IF(LEN($B19)&gt;0,Beta_Data_Sheet!$Y7,"")</f>
        <v>0.95577573176148967</v>
      </c>
      <c r="E19" s="286">
        <f ca="1">IF(LEN($B19)&gt;0,Beta_Data_Sheet!$Y17,"")</f>
        <v>0.90178100960524832</v>
      </c>
      <c r="F19" s="256">
        <f t="shared" si="2"/>
        <v>8.276E-2</v>
      </c>
      <c r="G19" s="258">
        <f t="shared" si="3"/>
        <v>28814.156663400001</v>
      </c>
      <c r="H19" s="258">
        <f t="shared" si="4"/>
        <v>35311</v>
      </c>
      <c r="I19" s="258">
        <f t="shared" si="5"/>
        <v>1673</v>
      </c>
      <c r="J19" s="256">
        <f t="shared" si="6"/>
        <v>1.2254740061454703</v>
      </c>
      <c r="K19" s="256">
        <f t="shared" si="7"/>
        <v>5.8061737483542576E-2</v>
      </c>
      <c r="L19" s="284">
        <f t="shared" ca="1" si="8"/>
        <v>0.43800418687452891</v>
      </c>
      <c r="M19" s="317">
        <f ca="1">IF(LEN($B19)&gt;0,Beta_Data_Sheet!$Y14,"")</f>
        <v>0.40336849415898346</v>
      </c>
      <c r="N19" s="322">
        <f ca="1">IF(LEN($B19)&gt;0,Beta_Data_Sheet!$Y11,"")</f>
        <v>7.222843778202008E-2</v>
      </c>
      <c r="O19" s="96"/>
      <c r="P19" s="186" t="str">
        <f>IF(LEN($B19)&gt;0,CO_5,"")</f>
        <v>EIX-US</v>
      </c>
      <c r="S19" s="156" t="s">
        <v>5597</v>
      </c>
      <c r="T19" s="268">
        <f t="shared" si="9"/>
        <v>8.276E-2</v>
      </c>
      <c r="U19" s="263">
        <v>28814.156663400001</v>
      </c>
      <c r="V19" s="263">
        <v>35311</v>
      </c>
      <c r="W19" s="264">
        <v>1673</v>
      </c>
      <c r="X19" s="271">
        <f t="shared" si="10"/>
        <v>1.2254740061454703</v>
      </c>
      <c r="Y19" s="271">
        <f t="shared" si="11"/>
        <v>5.8061737483542576E-2</v>
      </c>
      <c r="Z19" s="217"/>
      <c r="AA19" s="188" t="s">
        <v>5565</v>
      </c>
      <c r="AB19" s="188" t="s">
        <v>5565</v>
      </c>
      <c r="AC19" s="188" t="s">
        <v>5565</v>
      </c>
      <c r="AD19" s="188" t="s">
        <v>5565</v>
      </c>
      <c r="AE19" s="189">
        <v>8.2759999999999998</v>
      </c>
    </row>
    <row r="20" spans="1:31" s="8" customFormat="1" ht="11.25" customHeight="1" x14ac:dyDescent="0.2">
      <c r="A20" s="6"/>
      <c r="B20" s="174" t="str">
        <f>IF('Proxy Group List'!C11="","",CONCATENATE('Proxy Group List'!C11,"-US"))</f>
        <v>ETR-US</v>
      </c>
      <c r="C20" s="175" t="str">
        <f t="shared" si="1"/>
        <v>Entergy Corporation</v>
      </c>
      <c r="D20" s="284">
        <f ca="1">IF(LEN($B20)&gt;0,Beta_Data_Sheet!$AC7,"")</f>
        <v>0.9582532125725669</v>
      </c>
      <c r="E20" s="286">
        <f ca="1">IF(LEN($B20)&gt;0,Beta_Data_Sheet!$AC17,"")</f>
        <v>0.90463358616821199</v>
      </c>
      <c r="F20" s="256">
        <f t="shared" si="2"/>
        <v>0.14610000000000001</v>
      </c>
      <c r="G20" s="258">
        <f t="shared" si="3"/>
        <v>23914.001462640001</v>
      </c>
      <c r="H20" s="258">
        <f t="shared" si="4"/>
        <v>26542.368999999999</v>
      </c>
      <c r="I20" s="258" t="str">
        <f t="shared" si="5"/>
        <v>NA</v>
      </c>
      <c r="J20" s="256">
        <f t="shared" si="6"/>
        <v>1.1099091484738011</v>
      </c>
      <c r="K20" s="256">
        <f t="shared" si="7"/>
        <v>0</v>
      </c>
      <c r="L20" s="284">
        <f t="shared" ca="1" si="8"/>
        <v>0.49197921347004892</v>
      </c>
      <c r="M20" s="317">
        <f ca="1">IF(LEN($B20)&gt;0,Beta_Data_Sheet!$AC14,"")</f>
        <v>0.42010501177198989</v>
      </c>
      <c r="N20" s="322">
        <f ca="1">IF(LEN($B20)&gt;0,Beta_Data_Sheet!$AC11,"")</f>
        <v>6.9956189938968613E-2</v>
      </c>
      <c r="O20" s="96"/>
      <c r="P20" s="186" t="str">
        <f>IF(LEN($B20)&gt;0,CO_6,"")</f>
        <v>ETR-US</v>
      </c>
      <c r="S20" s="156" t="s">
        <v>5587</v>
      </c>
      <c r="T20" s="268">
        <f t="shared" si="9"/>
        <v>0.14610000000000001</v>
      </c>
      <c r="U20" s="263">
        <v>23914.001462640001</v>
      </c>
      <c r="V20" s="263">
        <v>26542.368999999999</v>
      </c>
      <c r="W20" s="264" t="s">
        <v>5564</v>
      </c>
      <c r="X20" s="271">
        <f t="shared" si="10"/>
        <v>1.1099091484738011</v>
      </c>
      <c r="Y20" s="271">
        <f t="shared" si="11"/>
        <v>0</v>
      </c>
      <c r="Z20" s="217"/>
      <c r="AA20" s="188" t="s">
        <v>5565</v>
      </c>
      <c r="AB20" s="188" t="s">
        <v>5565</v>
      </c>
      <c r="AC20" s="188">
        <v>14.61</v>
      </c>
      <c r="AD20" s="188" t="s">
        <v>5565</v>
      </c>
      <c r="AE20" s="189" t="s">
        <v>5565</v>
      </c>
    </row>
    <row r="21" spans="1:31" s="8" customFormat="1" ht="11.25" customHeight="1" x14ac:dyDescent="0.2">
      <c r="B21" s="174" t="str">
        <f>IF('Proxy Group List'!C12="","",CONCATENATE('Proxy Group List'!C12,"-US"))</f>
        <v>EVRG-US</v>
      </c>
      <c r="C21" s="175" t="str">
        <f t="shared" si="1"/>
        <v>Evergy, Inc.</v>
      </c>
      <c r="D21" s="284">
        <f ca="1">IF(LEN($B21)&gt;0,Beta_Data_Sheet!$AG7,"")</f>
        <v>0.83901843250214325</v>
      </c>
      <c r="E21" s="286">
        <f ca="1">IF(LEN($B21)&gt;0,Beta_Data_Sheet!$AG17,"")</f>
        <v>0.84640728859534198</v>
      </c>
      <c r="F21" s="256">
        <f t="shared" si="2"/>
        <v>9.1772000000000006E-2</v>
      </c>
      <c r="G21" s="258">
        <f t="shared" si="3"/>
        <v>12742.67160872</v>
      </c>
      <c r="H21" s="258">
        <f t="shared" si="4"/>
        <v>13273.2</v>
      </c>
      <c r="I21" s="258" t="str">
        <f t="shared" si="5"/>
        <v>NA</v>
      </c>
      <c r="J21" s="256">
        <f t="shared" si="6"/>
        <v>1.0416340001194846</v>
      </c>
      <c r="K21" s="256">
        <f t="shared" si="7"/>
        <v>0</v>
      </c>
      <c r="L21" s="284">
        <f t="shared" ca="1" si="8"/>
        <v>0.43114115350612708</v>
      </c>
      <c r="M21" s="317">
        <f ca="1">IF(LEN($B21)&gt;0,Beta_Data_Sheet!$AG14,"")</f>
        <v>0.34403090671162079</v>
      </c>
      <c r="N21" s="322">
        <f ca="1">IF(LEN($B21)&gt;0,Beta_Data_Sheet!$AG11,"")</f>
        <v>7.1988741068723855E-2</v>
      </c>
      <c r="O21" s="96"/>
      <c r="P21" s="186" t="str">
        <f>IF(LEN($B21)&gt;0,CO_7,"")</f>
        <v>EVRG-US</v>
      </c>
      <c r="S21" s="156" t="s">
        <v>5588</v>
      </c>
      <c r="T21" s="268">
        <f t="shared" si="9"/>
        <v>9.1772000000000006E-2</v>
      </c>
      <c r="U21" s="263">
        <v>12742.67160872</v>
      </c>
      <c r="V21" s="263">
        <v>13273.2</v>
      </c>
      <c r="W21" s="264" t="s">
        <v>5564</v>
      </c>
      <c r="X21" s="271">
        <f t="shared" si="10"/>
        <v>1.0416340001194846</v>
      </c>
      <c r="Y21" s="271">
        <f t="shared" si="11"/>
        <v>0</v>
      </c>
      <c r="Z21" s="217"/>
      <c r="AA21" s="188">
        <v>12.395</v>
      </c>
      <c r="AB21" s="188">
        <v>13.958</v>
      </c>
      <c r="AC21" s="188">
        <v>11.632</v>
      </c>
      <c r="AD21" s="188">
        <v>5.8460000000000001</v>
      </c>
      <c r="AE21" s="189">
        <v>2.0550000000000002</v>
      </c>
    </row>
    <row r="22" spans="1:31" s="8" customFormat="1" ht="11.25" customHeight="1" x14ac:dyDescent="0.2">
      <c r="B22" s="174" t="str">
        <f>IF('Proxy Group List'!C13="","",CONCATENATE('Proxy Group List'!C13,"-US"))</f>
        <v>IDA-US</v>
      </c>
      <c r="C22" s="175" t="str">
        <f t="shared" si="1"/>
        <v>IDACORP, Inc.</v>
      </c>
      <c r="D22" s="307">
        <f ca="1">IF(LEN($B22)&gt;0,Beta_Data_Sheet!$AK7,"")</f>
        <v>0.80222719057541314</v>
      </c>
      <c r="E22" s="317">
        <f ca="1">IF(LEN($B22)&gt;0,Beta_Data_Sheet!$AK17,"")</f>
        <v>0.82600535007289944</v>
      </c>
      <c r="F22" s="256">
        <f t="shared" si="2"/>
        <v>0.11096800000000001</v>
      </c>
      <c r="G22" s="258">
        <f t="shared" si="3"/>
        <v>4958.4451836500002</v>
      </c>
      <c r="H22" s="258">
        <f t="shared" si="4"/>
        <v>2825.59</v>
      </c>
      <c r="I22" s="258" t="str">
        <f t="shared" si="5"/>
        <v>NA</v>
      </c>
      <c r="J22" s="256">
        <f t="shared" si="6"/>
        <v>0.56985403596214268</v>
      </c>
      <c r="K22" s="256">
        <f t="shared" si="7"/>
        <v>0</v>
      </c>
      <c r="L22" s="284">
        <f t="shared" ca="1" si="8"/>
        <v>0.53246870710308958</v>
      </c>
      <c r="M22" s="317">
        <f ca="1">IF(LEN($B22)&gt;0,Beta_Data_Sheet!$AK14,"")</f>
        <v>0.37592806050844785</v>
      </c>
      <c r="N22" s="322">
        <f ca="1">IF(LEN($B22)&gt;0,Beta_Data_Sheet!$AK11,"")</f>
        <v>6.4226233150121853E-2</v>
      </c>
      <c r="O22" s="96"/>
      <c r="P22" s="186" t="str">
        <f>IF(LEN($B22)&gt;0,CO_8,"")</f>
        <v>IDA-US</v>
      </c>
      <c r="S22" s="156" t="s">
        <v>5598</v>
      </c>
      <c r="T22" s="268">
        <f t="shared" si="9"/>
        <v>0.11096800000000001</v>
      </c>
      <c r="U22" s="263">
        <v>4958.4451836500002</v>
      </c>
      <c r="V22" s="263">
        <v>2825.59</v>
      </c>
      <c r="W22" s="264" t="s">
        <v>5564</v>
      </c>
      <c r="X22" s="271">
        <f t="shared" si="10"/>
        <v>0.56985403596214268</v>
      </c>
      <c r="Y22" s="271">
        <f t="shared" si="11"/>
        <v>0</v>
      </c>
      <c r="Z22" s="217"/>
      <c r="AA22" s="188">
        <v>9.5050000000000008</v>
      </c>
      <c r="AB22" s="188">
        <v>10.762</v>
      </c>
      <c r="AC22" s="188">
        <v>13.053000000000001</v>
      </c>
      <c r="AD22" s="188">
        <v>12.725</v>
      </c>
      <c r="AE22" s="189">
        <v>9.4390000000000001</v>
      </c>
    </row>
    <row r="23" spans="1:31" s="8" customFormat="1" ht="11.25" customHeight="1" x14ac:dyDescent="0.2">
      <c r="A23" s="6"/>
      <c r="B23" s="174" t="str">
        <f>IF('Proxy Group List'!C14="","",CONCATENATE('Proxy Group List'!C14,"-US"))</f>
        <v>NWE-US</v>
      </c>
      <c r="C23" s="175" t="str">
        <f t="shared" si="1"/>
        <v>NorthWestern Energy Group, Inc.</v>
      </c>
      <c r="D23" s="307">
        <f ca="1">IF(LEN($B23)&gt;0,Beta_Data_Sheet!$AO7,"")</f>
        <v>0.99262120493648098</v>
      </c>
      <c r="E23" s="317">
        <f ca="1">IF(LEN($B23)&gt;0,Beta_Data_Sheet!$AO17,"")</f>
        <v>0.91510614008164382</v>
      </c>
      <c r="F23" s="256">
        <f t="shared" si="2"/>
        <v>2.7675000000000002E-2</v>
      </c>
      <c r="G23" s="258">
        <f t="shared" si="3"/>
        <v>3172.7968244600002</v>
      </c>
      <c r="H23" s="258">
        <f t="shared" si="4"/>
        <v>2793.384</v>
      </c>
      <c r="I23" s="258" t="str">
        <f t="shared" si="5"/>
        <v>NA</v>
      </c>
      <c r="J23" s="256">
        <f t="shared" si="6"/>
        <v>0.88041691748586048</v>
      </c>
      <c r="K23" s="256">
        <f t="shared" si="7"/>
        <v>0</v>
      </c>
      <c r="L23" s="284">
        <f t="shared" ca="1" si="8"/>
        <v>0.53480265471628097</v>
      </c>
      <c r="M23" s="317">
        <f ca="1">IF(LEN($B23)&gt;0,Beta_Data_Sheet!$AO14,"")</f>
        <v>0.39284070996778908</v>
      </c>
      <c r="N23" s="322">
        <f ca="1">IF(LEN($B23)&gt;0,Beta_Data_Sheet!$AO11,"")</f>
        <v>7.6679053802101674E-2</v>
      </c>
      <c r="O23" s="96"/>
      <c r="P23" s="186" t="str">
        <f>IF(LEN($B23)&gt;0,CO_9,"")</f>
        <v>NWE-US</v>
      </c>
      <c r="S23" s="156" t="s">
        <v>5599</v>
      </c>
      <c r="T23" s="268">
        <f t="shared" si="9"/>
        <v>2.7675000000000002E-2</v>
      </c>
      <c r="U23" s="263">
        <v>3172.7968244600002</v>
      </c>
      <c r="V23" s="263">
        <v>2793.384</v>
      </c>
      <c r="W23" s="264" t="s">
        <v>5564</v>
      </c>
      <c r="X23" s="271">
        <f t="shared" si="10"/>
        <v>0.88041691748586048</v>
      </c>
      <c r="Y23" s="271">
        <f t="shared" si="11"/>
        <v>0</v>
      </c>
      <c r="Z23" s="217"/>
      <c r="AA23" s="188" t="s">
        <v>5565</v>
      </c>
      <c r="AB23" s="188" t="s">
        <v>5565</v>
      </c>
      <c r="AC23" s="188">
        <v>1.7969999999999999</v>
      </c>
      <c r="AD23" s="188" t="s">
        <v>5565</v>
      </c>
      <c r="AE23" s="189">
        <v>3.738</v>
      </c>
    </row>
    <row r="24" spans="1:31" s="8" customFormat="1" ht="11.25" customHeight="1" x14ac:dyDescent="0.2">
      <c r="B24" s="174" t="str">
        <f>IF('Proxy Group List'!C15="","",CONCATENATE('Proxy Group List'!C15,"-US"))</f>
        <v>OGE-US</v>
      </c>
      <c r="C24" s="175" t="str">
        <f t="shared" si="1"/>
        <v>OGE Energy Corp.</v>
      </c>
      <c r="D24" s="307">
        <f ca="1">IF(LEN($B24)&gt;0,Beta_Data_Sheet!$AS7,"")</f>
        <v>1.0248753058460272</v>
      </c>
      <c r="E24" s="317">
        <f ca="1">IF(LEN($B24)&gt;0,Beta_Data_Sheet!$AS17,"")</f>
        <v>0.93784334562144644</v>
      </c>
      <c r="F24" s="310">
        <f t="shared" si="2"/>
        <v>0.18471400000000002</v>
      </c>
      <c r="G24" s="311">
        <f t="shared" si="3"/>
        <v>7295.9304919599999</v>
      </c>
      <c r="H24" s="311">
        <f t="shared" si="4"/>
        <v>4870.2</v>
      </c>
      <c r="I24" s="311" t="str">
        <f t="shared" si="5"/>
        <v>NA</v>
      </c>
      <c r="J24" s="310">
        <f t="shared" si="6"/>
        <v>0.6675228067711011</v>
      </c>
      <c r="K24" s="310">
        <f t="shared" si="7"/>
        <v>0</v>
      </c>
      <c r="L24" s="307">
        <f t="shared" ca="1" si="8"/>
        <v>0.66368391752117117</v>
      </c>
      <c r="M24" s="317">
        <f ca="1">IF(LEN($B24)&gt;0,Beta_Data_Sheet!$AS14,"")</f>
        <v>0.45641317429348138</v>
      </c>
      <c r="N24" s="322">
        <f ca="1">IF(LEN($B24)&gt;0,Beta_Data_Sheet!$AS11,"")</f>
        <v>6.9498674623453952E-2</v>
      </c>
      <c r="O24" s="96"/>
      <c r="P24" s="186" t="str">
        <f>IF(LEN($B24)&gt;0,CO_10,"")</f>
        <v>OGE-US</v>
      </c>
      <c r="S24" s="325" t="s">
        <v>5589</v>
      </c>
      <c r="T24" s="268">
        <f t="shared" si="9"/>
        <v>0.18471400000000002</v>
      </c>
      <c r="U24" s="326">
        <v>7295.9304919599999</v>
      </c>
      <c r="V24" s="326">
        <v>4870.2</v>
      </c>
      <c r="W24" s="327" t="s">
        <v>5564</v>
      </c>
      <c r="X24" s="271">
        <f t="shared" si="10"/>
        <v>0.6675228067711011</v>
      </c>
      <c r="Y24" s="271">
        <f t="shared" si="11"/>
        <v>0</v>
      </c>
      <c r="Z24" s="328"/>
      <c r="AA24" s="329">
        <v>6.431</v>
      </c>
      <c r="AB24" s="329">
        <v>42.311999999999998</v>
      </c>
      <c r="AC24" s="329">
        <v>16.073</v>
      </c>
      <c r="AD24" s="329">
        <v>15.659000000000001</v>
      </c>
      <c r="AE24" s="330">
        <v>11.882</v>
      </c>
    </row>
    <row r="25" spans="1:31" s="8" customFormat="1" ht="11.25" customHeight="1" x14ac:dyDescent="0.2">
      <c r="B25" s="174" t="str">
        <f>IF('Proxy Group List'!C16="","",CONCATENATE('Proxy Group List'!C16,"-US"))</f>
        <v>PNW-US</v>
      </c>
      <c r="C25" s="306" t="str">
        <f t="shared" si="1"/>
        <v>Pinnacle West Capital Corporation</v>
      </c>
      <c r="D25" s="308">
        <f ca="1">IF(LEN($B25)&gt;0,Beta_Data_Sheet!$AW7,"")</f>
        <v>0.90285957967236929</v>
      </c>
      <c r="E25" s="318">
        <f ca="1">IF(LEN($B25)&gt;0,Beta_Data_Sheet!$AW17,"")</f>
        <v>0.875706711271934</v>
      </c>
      <c r="F25" s="312">
        <f t="shared" si="2"/>
        <v>0.13181500000000002</v>
      </c>
      <c r="G25" s="313">
        <f t="shared" si="3"/>
        <v>8771.2882774000009</v>
      </c>
      <c r="H25" s="313">
        <f t="shared" si="4"/>
        <v>10303.194</v>
      </c>
      <c r="I25" s="313" t="str">
        <f t="shared" si="5"/>
        <v>NA</v>
      </c>
      <c r="J25" s="312">
        <f t="shared" si="6"/>
        <v>1.1746500256464139</v>
      </c>
      <c r="K25" s="312">
        <f t="shared" si="7"/>
        <v>0</v>
      </c>
      <c r="L25" s="308">
        <f t="shared" ca="1" si="8"/>
        <v>0.44700145094472604</v>
      </c>
      <c r="M25" s="318">
        <f ca="1">IF(LEN($B25)&gt;0,Beta_Data_Sheet!$AW14,"")</f>
        <v>0.35771856371490995</v>
      </c>
      <c r="N25" s="323">
        <f ca="1">IF(LEN($B25)&gt;0,Beta_Data_Sheet!$AW11,"")</f>
        <v>7.517306781200668E-2</v>
      </c>
      <c r="O25" s="96"/>
      <c r="P25" s="186" t="str">
        <f>IF(LEN($B25)&gt;0,CO_11,"")</f>
        <v>PNW-US</v>
      </c>
      <c r="S25" s="325" t="s">
        <v>5590</v>
      </c>
      <c r="T25" s="268">
        <f t="shared" si="9"/>
        <v>0.13181500000000002</v>
      </c>
      <c r="U25" s="326">
        <v>8771.2882774000009</v>
      </c>
      <c r="V25" s="326">
        <v>10303.194</v>
      </c>
      <c r="W25" s="327" t="s">
        <v>5564</v>
      </c>
      <c r="X25" s="271">
        <f t="shared" si="10"/>
        <v>1.1746500256464139</v>
      </c>
      <c r="Y25" s="271">
        <f t="shared" si="11"/>
        <v>0</v>
      </c>
      <c r="Z25" s="328"/>
      <c r="AA25" s="329" t="s">
        <v>5565</v>
      </c>
      <c r="AB25" s="329">
        <v>12.06</v>
      </c>
      <c r="AC25" s="329">
        <v>14.756</v>
      </c>
      <c r="AD25" s="329">
        <v>12.999000000000001</v>
      </c>
      <c r="AE25" s="330">
        <v>12.911</v>
      </c>
    </row>
    <row r="26" spans="1:31" s="8" customFormat="1" ht="11.25" customHeight="1" x14ac:dyDescent="0.2">
      <c r="A26" s="6"/>
      <c r="B26" s="174" t="str">
        <f>IF('Proxy Group List'!C17="","",CONCATENATE('Proxy Group List'!C17,"-US"))</f>
        <v>POR-US</v>
      </c>
      <c r="C26" s="175" t="str">
        <f t="shared" si="1"/>
        <v>Portland General Electric Company</v>
      </c>
      <c r="D26" s="307">
        <f ca="1">IF(LEN($B26)&gt;0,Beta_Data_Sheet!$BA7,"")</f>
        <v>0.81604778478988627</v>
      </c>
      <c r="E26" s="317">
        <f ca="1">IF(LEN($B26)&gt;0,Beta_Data_Sheet!$BA17,"")</f>
        <v>0.83524397979589338</v>
      </c>
      <c r="F26" s="310">
        <f t="shared" si="2"/>
        <v>0.1265975</v>
      </c>
      <c r="G26" s="311">
        <f t="shared" si="3"/>
        <v>4590.0434348999997</v>
      </c>
      <c r="H26" s="311">
        <f t="shared" si="4"/>
        <v>4486</v>
      </c>
      <c r="I26" s="311" t="str">
        <f t="shared" si="5"/>
        <v>NA</v>
      </c>
      <c r="J26" s="310">
        <f t="shared" si="6"/>
        <v>0.97733279948749185</v>
      </c>
      <c r="K26" s="310">
        <f t="shared" si="7"/>
        <v>0</v>
      </c>
      <c r="L26" s="307">
        <f t="shared" ca="1" si="8"/>
        <v>0.44024904131909159</v>
      </c>
      <c r="M26" s="317">
        <f ca="1">IF(LEN($B26)&gt;0,Beta_Data_Sheet!$BA14,"")</f>
        <v>0.3372841450383457</v>
      </c>
      <c r="N26" s="322">
        <f ca="1">IF(LEN($B26)&gt;0,Beta_Data_Sheet!$BA11,"")</f>
        <v>7.1077382383944676E-2</v>
      </c>
      <c r="O26" s="96"/>
      <c r="P26" s="186" t="str">
        <f>IF(LEN($B26)&gt;0,CO_12,"")</f>
        <v>POR-US</v>
      </c>
      <c r="S26" s="325" t="s">
        <v>5591</v>
      </c>
      <c r="T26" s="268">
        <f t="shared" si="9"/>
        <v>0.1265975</v>
      </c>
      <c r="U26" s="326">
        <v>4590.0434348999997</v>
      </c>
      <c r="V26" s="326">
        <v>4486</v>
      </c>
      <c r="W26" s="327" t="s">
        <v>5564</v>
      </c>
      <c r="X26" s="271">
        <f t="shared" si="10"/>
        <v>0.97733279948749185</v>
      </c>
      <c r="Y26" s="271">
        <f t="shared" si="11"/>
        <v>0</v>
      </c>
      <c r="Z26" s="328"/>
      <c r="AA26" s="329">
        <v>11.202999999999999</v>
      </c>
      <c r="AB26" s="329" t="s">
        <v>5564</v>
      </c>
      <c r="AC26" s="329">
        <v>8.6140000000000008</v>
      </c>
      <c r="AD26" s="329">
        <v>14.337999999999999</v>
      </c>
      <c r="AE26" s="330">
        <v>16.484000000000002</v>
      </c>
    </row>
    <row r="27" spans="1:31" s="8" customFormat="1" ht="11.25" customHeight="1" x14ac:dyDescent="0.2">
      <c r="B27" s="174" t="str">
        <f>IF('Proxy Group List'!C18="","",CONCATENATE('Proxy Group List'!C18,"-US"))</f>
        <v>SO-US</v>
      </c>
      <c r="C27" s="175" t="str">
        <f t="shared" si="1"/>
        <v>The Southern Company</v>
      </c>
      <c r="D27" s="307">
        <f ca="1">IF(LEN($B27)&gt;0,Beta_Data_Sheet!$BE7,"")</f>
        <v>0.84060149599968592</v>
      </c>
      <c r="E27" s="317">
        <f ca="1">IF(LEN($B27)&gt;0,Beta_Data_Sheet!$BE17,"")</f>
        <v>0.84650872491954099</v>
      </c>
      <c r="F27" s="310">
        <f t="shared" si="2"/>
        <v>0.159106</v>
      </c>
      <c r="G27" s="311">
        <f t="shared" si="3"/>
        <v>85440.316313539995</v>
      </c>
      <c r="H27" s="311">
        <f t="shared" si="4"/>
        <v>63680</v>
      </c>
      <c r="I27" s="311" t="str">
        <f t="shared" si="5"/>
        <v>NA</v>
      </c>
      <c r="J27" s="310">
        <f t="shared" si="6"/>
        <v>0.74531559277371762</v>
      </c>
      <c r="K27" s="310">
        <f t="shared" si="7"/>
        <v>0</v>
      </c>
      <c r="L27" s="307">
        <f t="shared" ca="1" si="8"/>
        <v>0.51674264773899281</v>
      </c>
      <c r="M27" s="317">
        <f ca="1">IF(LEN($B27)&gt;0,Beta_Data_Sheet!$BE14,"")</f>
        <v>0.39339558178109174</v>
      </c>
      <c r="N27" s="322">
        <f ca="1">IF(LEN($B27)&gt;0,Beta_Data_Sheet!$BE11,"")</f>
        <v>6.4860205762640427E-2</v>
      </c>
      <c r="O27" s="96"/>
      <c r="P27" s="186" t="str">
        <f>IF(LEN($B27)&gt;0,CO_13,"")</f>
        <v>SO-US</v>
      </c>
      <c r="S27" s="325" t="s">
        <v>5592</v>
      </c>
      <c r="T27" s="268">
        <f t="shared" si="9"/>
        <v>0.159106</v>
      </c>
      <c r="U27" s="326">
        <v>85440.316313539995</v>
      </c>
      <c r="V27" s="326">
        <v>63680</v>
      </c>
      <c r="W27" s="327" t="s">
        <v>5564</v>
      </c>
      <c r="X27" s="271">
        <f t="shared" si="10"/>
        <v>0.74531559277371762</v>
      </c>
      <c r="Y27" s="271">
        <f t="shared" si="11"/>
        <v>0</v>
      </c>
      <c r="Z27" s="328"/>
      <c r="AA27" s="329">
        <v>27.547000000000001</v>
      </c>
      <c r="AB27" s="329">
        <v>11.29</v>
      </c>
      <c r="AC27" s="329">
        <v>10.426</v>
      </c>
      <c r="AD27" s="329">
        <v>18.875</v>
      </c>
      <c r="AE27" s="330">
        <v>11.414999999999999</v>
      </c>
    </row>
    <row r="28" spans="1:31" s="8" customFormat="1" ht="11.25" customHeight="1" x14ac:dyDescent="0.2">
      <c r="B28" s="174" t="str">
        <f>IF('Proxy Group List'!C19="","",CONCATENATE('Proxy Group List'!C19,"-US"))</f>
        <v>XEL-US</v>
      </c>
      <c r="C28" s="175" t="str">
        <f t="shared" si="1"/>
        <v>Xcel Energy Inc.</v>
      </c>
      <c r="D28" s="307">
        <f ca="1">IF(LEN($B28)&gt;0,Beta_Data_Sheet!$BI7,"")</f>
        <v>0.74501359019565883</v>
      </c>
      <c r="E28" s="317">
        <f ca="1">IF(LEN($B28)&gt;0,Beta_Data_Sheet!$BI17,"")</f>
        <v>0.799187818382876</v>
      </c>
      <c r="F28" s="310">
        <f t="shared" si="2"/>
        <v>8.5329999999999989E-2</v>
      </c>
      <c r="G28" s="311">
        <f t="shared" si="3"/>
        <v>30815.76328694</v>
      </c>
      <c r="H28" s="311">
        <f t="shared" si="4"/>
        <v>27595</v>
      </c>
      <c r="I28" s="311" t="str">
        <f t="shared" si="5"/>
        <v>NA</v>
      </c>
      <c r="J28" s="310">
        <f t="shared" si="6"/>
        <v>0.89548325456196021</v>
      </c>
      <c r="K28" s="310">
        <f t="shared" si="7"/>
        <v>0</v>
      </c>
      <c r="L28" s="307">
        <f t="shared" ca="1" si="8"/>
        <v>0.40955703016934741</v>
      </c>
      <c r="M28" s="317">
        <f ca="1">IF(LEN($B28)&gt;0,Beta_Data_Sheet!$BI14,"")</f>
        <v>0.31206541584748981</v>
      </c>
      <c r="N28" s="322">
        <f ca="1">IF(LEN($B28)&gt;0,Beta_Data_Sheet!$BI11,"")</f>
        <v>6.8732962616727233E-2</v>
      </c>
      <c r="O28" s="96"/>
      <c r="P28" s="186" t="str">
        <f>IF(LEN($B28)&gt;0,CO_14,"")</f>
        <v>XEL-US</v>
      </c>
      <c r="S28" s="325" t="s">
        <v>5593</v>
      </c>
      <c r="T28" s="268">
        <f t="shared" si="9"/>
        <v>8.5329999999999989E-2</v>
      </c>
      <c r="U28" s="326">
        <v>30815.76328694</v>
      </c>
      <c r="V28" s="326">
        <v>27595</v>
      </c>
      <c r="W28" s="327" t="s">
        <v>5564</v>
      </c>
      <c r="X28" s="271">
        <f t="shared" si="10"/>
        <v>0.89548325456196021</v>
      </c>
      <c r="Y28" s="271">
        <f t="shared" si="11"/>
        <v>0</v>
      </c>
      <c r="Z28" s="328"/>
      <c r="AA28" s="329">
        <v>8.5329999999999995</v>
      </c>
      <c r="AB28" s="329" t="s">
        <v>5565</v>
      </c>
      <c r="AC28" s="329" t="s">
        <v>5565</v>
      </c>
      <c r="AD28" s="329" t="s">
        <v>5565</v>
      </c>
      <c r="AE28" s="330" t="s">
        <v>5565</v>
      </c>
    </row>
    <row r="29" spans="1:31" s="8" customFormat="1" ht="11.25" customHeight="1" x14ac:dyDescent="0.2">
      <c r="A29" s="6"/>
      <c r="B29" s="174" t="str">
        <f>IF('Proxy Group List'!C20="","",CONCATENATE('Proxy Group List'!C20,"-US"))</f>
        <v/>
      </c>
      <c r="C29" s="175" t="str">
        <f t="shared" si="1"/>
        <v/>
      </c>
      <c r="D29" s="307" t="str">
        <f>IF(LEN($B29)&gt;0,Beta_Data_Sheet!$BM7,"")</f>
        <v/>
      </c>
      <c r="E29" s="317" t="str">
        <f>IF(LEN($B29)&gt;0,Beta_Data_Sheet!$BM17,"")</f>
        <v/>
      </c>
      <c r="F29" s="310" t="str">
        <f t="shared" si="2"/>
        <v/>
      </c>
      <c r="G29" s="311" t="str">
        <f t="shared" si="3"/>
        <v/>
      </c>
      <c r="H29" s="311" t="str">
        <f t="shared" si="4"/>
        <v/>
      </c>
      <c r="I29" s="311" t="str">
        <f t="shared" si="5"/>
        <v/>
      </c>
      <c r="J29" s="310" t="str">
        <f t="shared" si="6"/>
        <v/>
      </c>
      <c r="K29" s="310" t="str">
        <f t="shared" si="7"/>
        <v/>
      </c>
      <c r="L29" s="307" t="str">
        <f t="shared" si="8"/>
        <v/>
      </c>
      <c r="M29" s="317" t="str">
        <f>IF(LEN($B29)&gt;0,Beta_Data_Sheet!$BM14,"")</f>
        <v/>
      </c>
      <c r="N29" s="322" t="str">
        <f>IF(LEN($B29)&gt;0,Beta_Data_Sheet!$BM11,"")</f>
        <v/>
      </c>
      <c r="O29" s="96"/>
      <c r="P29" s="186" t="str">
        <f>IF(LEN($B29)&gt;0,CO_15,"")</f>
        <v/>
      </c>
      <c r="S29" s="325"/>
      <c r="T29" s="268" t="str">
        <f t="shared" si="9"/>
        <v/>
      </c>
      <c r="U29" s="326"/>
      <c r="V29" s="326"/>
      <c r="W29" s="327"/>
      <c r="X29" s="271" t="str">
        <f t="shared" si="10"/>
        <v/>
      </c>
      <c r="Y29" s="271" t="str">
        <f t="shared" si="11"/>
        <v/>
      </c>
      <c r="Z29" s="328"/>
      <c r="AA29" s="329"/>
      <c r="AB29" s="329"/>
      <c r="AC29" s="329"/>
      <c r="AD29" s="329"/>
      <c r="AE29" s="330"/>
    </row>
    <row r="30" spans="1:31" s="8" customFormat="1" ht="11.25" customHeight="1" x14ac:dyDescent="0.2">
      <c r="B30" s="174" t="str">
        <f>IF('Proxy Group List'!C21="","",CONCATENATE('Proxy Group List'!C21,"-US"))</f>
        <v/>
      </c>
      <c r="C30" s="175" t="str">
        <f t="shared" si="1"/>
        <v/>
      </c>
      <c r="D30" s="307" t="str">
        <f>IF(LEN($B30)&gt;0,Beta_Data_Sheet!$BQ7,"")</f>
        <v/>
      </c>
      <c r="E30" s="317" t="str">
        <f>IF(LEN($B30)&gt;0,Beta_Data_Sheet!$BQ17,"")</f>
        <v/>
      </c>
      <c r="F30" s="310" t="str">
        <f t="shared" si="2"/>
        <v/>
      </c>
      <c r="G30" s="311" t="str">
        <f t="shared" si="3"/>
        <v/>
      </c>
      <c r="H30" s="311" t="str">
        <f t="shared" si="4"/>
        <v/>
      </c>
      <c r="I30" s="311" t="str">
        <f t="shared" si="5"/>
        <v/>
      </c>
      <c r="J30" s="310" t="str">
        <f t="shared" si="6"/>
        <v/>
      </c>
      <c r="K30" s="310" t="str">
        <f t="shared" si="7"/>
        <v/>
      </c>
      <c r="L30" s="307" t="str">
        <f t="shared" si="8"/>
        <v/>
      </c>
      <c r="M30" s="317" t="str">
        <f>IF(LEN($B30)&gt;0,Beta_Data_Sheet!$BQ14,"")</f>
        <v/>
      </c>
      <c r="N30" s="322" t="str">
        <f>IF(LEN($B30)&gt;0,Beta_Data_Sheet!$BQ11,"")</f>
        <v/>
      </c>
      <c r="O30" s="96"/>
      <c r="P30" s="186" t="str">
        <f>IF(LEN($B30)&gt;0,CO_16,"")</f>
        <v/>
      </c>
      <c r="S30" s="325"/>
      <c r="T30" s="268" t="str">
        <f t="shared" si="9"/>
        <v/>
      </c>
      <c r="U30" s="326"/>
      <c r="V30" s="326"/>
      <c r="W30" s="327"/>
      <c r="X30" s="271" t="str">
        <f t="shared" si="10"/>
        <v/>
      </c>
      <c r="Y30" s="271" t="str">
        <f t="shared" si="11"/>
        <v/>
      </c>
      <c r="Z30" s="328"/>
      <c r="AA30" s="329"/>
      <c r="AB30" s="329"/>
      <c r="AC30" s="329"/>
      <c r="AD30" s="329"/>
      <c r="AE30" s="330"/>
    </row>
    <row r="31" spans="1:31" s="8" customFormat="1" ht="11.25" customHeight="1" x14ac:dyDescent="0.2">
      <c r="B31" s="174" t="str">
        <f>IF('Proxy Group List'!C22="","",CONCATENATE('Proxy Group List'!C22,"-US"))</f>
        <v/>
      </c>
      <c r="C31" s="175" t="str">
        <f t="shared" si="1"/>
        <v/>
      </c>
      <c r="D31" s="307" t="str">
        <f>IF(LEN($B31)&gt;0,Beta_Data_Sheet!$BU7,"")</f>
        <v/>
      </c>
      <c r="E31" s="317" t="str">
        <f>IF(LEN($B31)&gt;0,Beta_Data_Sheet!$BU7,"")</f>
        <v/>
      </c>
      <c r="F31" s="310" t="str">
        <f t="shared" si="2"/>
        <v/>
      </c>
      <c r="G31" s="311" t="str">
        <f t="shared" si="3"/>
        <v/>
      </c>
      <c r="H31" s="311" t="str">
        <f t="shared" si="4"/>
        <v/>
      </c>
      <c r="I31" s="311" t="str">
        <f t="shared" si="5"/>
        <v/>
      </c>
      <c r="J31" s="310" t="str">
        <f t="shared" si="6"/>
        <v/>
      </c>
      <c r="K31" s="310" t="str">
        <f t="shared" si="7"/>
        <v/>
      </c>
      <c r="L31" s="307" t="str">
        <f t="shared" si="8"/>
        <v/>
      </c>
      <c r="M31" s="317" t="str">
        <f>IF(LEN($B31)&gt;0,Beta_Data_Sheet!$BU14,"")</f>
        <v/>
      </c>
      <c r="N31" s="322" t="str">
        <f>IF(LEN($B31)&gt;0,Beta_Data_Sheet!$BU11,"")</f>
        <v/>
      </c>
      <c r="O31" s="96"/>
      <c r="P31" s="186" t="str">
        <f>IF(LEN($B31)&gt;0,CO_17,"")</f>
        <v/>
      </c>
      <c r="S31" s="325"/>
      <c r="T31" s="268" t="str">
        <f t="shared" si="9"/>
        <v/>
      </c>
      <c r="U31" s="326"/>
      <c r="V31" s="326"/>
      <c r="W31" s="327"/>
      <c r="X31" s="271" t="str">
        <f t="shared" si="10"/>
        <v/>
      </c>
      <c r="Y31" s="271" t="str">
        <f t="shared" si="11"/>
        <v/>
      </c>
      <c r="Z31" s="328"/>
      <c r="AA31" s="329"/>
      <c r="AB31" s="329"/>
      <c r="AC31" s="329"/>
      <c r="AD31" s="329"/>
      <c r="AE31" s="330"/>
    </row>
    <row r="32" spans="1:31" s="8" customFormat="1" ht="11.25" customHeight="1" x14ac:dyDescent="0.2">
      <c r="A32" s="6"/>
      <c r="B32" s="174" t="str">
        <f>IF('Proxy Group List'!C23="","",CONCATENATE('Proxy Group List'!C23,"-US"))</f>
        <v/>
      </c>
      <c r="C32" s="175" t="str">
        <f t="shared" si="1"/>
        <v/>
      </c>
      <c r="D32" s="307" t="str">
        <f>IF(LEN($B32)&gt;0,Beta_Data_Sheet!$BY7,"")</f>
        <v/>
      </c>
      <c r="E32" s="317" t="str">
        <f>IF(LEN($B32)&gt;0,Beta_Data_Sheet!$BY17,"")</f>
        <v/>
      </c>
      <c r="F32" s="310" t="str">
        <f t="shared" si="2"/>
        <v/>
      </c>
      <c r="G32" s="311" t="str">
        <f t="shared" si="3"/>
        <v/>
      </c>
      <c r="H32" s="311" t="str">
        <f t="shared" si="4"/>
        <v/>
      </c>
      <c r="I32" s="311" t="str">
        <f t="shared" si="5"/>
        <v/>
      </c>
      <c r="J32" s="310" t="str">
        <f t="shared" si="6"/>
        <v/>
      </c>
      <c r="K32" s="310" t="str">
        <f t="shared" si="7"/>
        <v/>
      </c>
      <c r="L32" s="307" t="str">
        <f t="shared" si="8"/>
        <v/>
      </c>
      <c r="M32" s="317" t="str">
        <f>IF(LEN($B32)&gt;0,Beta_Data_Sheet!$BY14,"")</f>
        <v/>
      </c>
      <c r="N32" s="322" t="str">
        <f>IF(LEN($B32)&gt;0,Beta_Data_Sheet!$BY11,"")</f>
        <v/>
      </c>
      <c r="O32" s="96"/>
      <c r="P32" s="186" t="str">
        <f>IF(LEN($B32)&gt;0,CO_18,"")</f>
        <v/>
      </c>
      <c r="S32" s="325"/>
      <c r="T32" s="268" t="str">
        <f t="shared" si="9"/>
        <v/>
      </c>
      <c r="U32" s="326"/>
      <c r="V32" s="326"/>
      <c r="W32" s="327"/>
      <c r="X32" s="271" t="str">
        <f t="shared" si="10"/>
        <v/>
      </c>
      <c r="Y32" s="271" t="str">
        <f t="shared" si="11"/>
        <v/>
      </c>
      <c r="Z32" s="328"/>
      <c r="AA32" s="329"/>
      <c r="AB32" s="329"/>
      <c r="AC32" s="329"/>
      <c r="AD32" s="329"/>
      <c r="AE32" s="330"/>
    </row>
    <row r="33" spans="1:31" s="8" customFormat="1" ht="11.25" customHeight="1" x14ac:dyDescent="0.2">
      <c r="B33" s="174" t="str">
        <f>IF('Proxy Group List'!C24="","",CONCATENATE('Proxy Group List'!C24,"-US"))</f>
        <v/>
      </c>
      <c r="C33" s="175" t="str">
        <f t="shared" si="1"/>
        <v/>
      </c>
      <c r="D33" s="307" t="str">
        <f>IF(LEN($B33)&gt;0,Beta_Data_Sheet!$CC7,"")</f>
        <v/>
      </c>
      <c r="E33" s="317" t="str">
        <f>IF(LEN($B33)&gt;0,Beta_Data_Sheet!$CC7,"")</f>
        <v/>
      </c>
      <c r="F33" s="310" t="str">
        <f t="shared" si="2"/>
        <v/>
      </c>
      <c r="G33" s="311" t="str">
        <f t="shared" si="3"/>
        <v/>
      </c>
      <c r="H33" s="311" t="str">
        <f t="shared" si="4"/>
        <v/>
      </c>
      <c r="I33" s="311" t="str">
        <f t="shared" si="5"/>
        <v/>
      </c>
      <c r="J33" s="310" t="str">
        <f t="shared" si="6"/>
        <v/>
      </c>
      <c r="K33" s="310" t="str">
        <f t="shared" si="7"/>
        <v/>
      </c>
      <c r="L33" s="307" t="str">
        <f t="shared" si="8"/>
        <v/>
      </c>
      <c r="M33" s="317" t="str">
        <f>IF(LEN($B33)&gt;0,Beta_Data_Sheet!$CC14,"")</f>
        <v/>
      </c>
      <c r="N33" s="322" t="str">
        <f>IF(LEN($B33)&gt;0,Beta_Data_Sheet!$CC11,"")</f>
        <v/>
      </c>
      <c r="O33" s="96"/>
      <c r="P33" s="186" t="str">
        <f>IF(LEN($B33)&gt;0,CO_19,"")</f>
        <v/>
      </c>
      <c r="S33" s="325"/>
      <c r="T33" s="268" t="str">
        <f t="shared" si="9"/>
        <v/>
      </c>
      <c r="U33" s="326"/>
      <c r="V33" s="326"/>
      <c r="W33" s="327"/>
      <c r="X33" s="271" t="str">
        <f t="shared" si="10"/>
        <v/>
      </c>
      <c r="Y33" s="271" t="str">
        <f t="shared" si="11"/>
        <v/>
      </c>
      <c r="Z33" s="328"/>
      <c r="AA33" s="329"/>
      <c r="AB33" s="329"/>
      <c r="AC33" s="329"/>
      <c r="AD33" s="329"/>
      <c r="AE33" s="330"/>
    </row>
    <row r="34" spans="1:31" s="8" customFormat="1" ht="11.25" customHeight="1" x14ac:dyDescent="0.2">
      <c r="B34" s="174" t="str">
        <f>IF('Proxy Group List'!C25="","",CONCATENATE('Proxy Group List'!C25,"-US"))</f>
        <v/>
      </c>
      <c r="C34" s="175" t="str">
        <f t="shared" si="1"/>
        <v/>
      </c>
      <c r="D34" s="307" t="str">
        <f>IF(LEN($B34)&gt;0,Beta_Data_Sheet!$CG7,"")</f>
        <v/>
      </c>
      <c r="E34" s="317" t="str">
        <f>IF(LEN($B34)&gt;0,Beta_Data_Sheet!$CG17,"")</f>
        <v/>
      </c>
      <c r="F34" s="310" t="str">
        <f t="shared" si="2"/>
        <v/>
      </c>
      <c r="G34" s="311" t="str">
        <f t="shared" si="3"/>
        <v/>
      </c>
      <c r="H34" s="311" t="str">
        <f t="shared" si="4"/>
        <v/>
      </c>
      <c r="I34" s="311" t="str">
        <f t="shared" si="5"/>
        <v/>
      </c>
      <c r="J34" s="310" t="str">
        <f t="shared" si="6"/>
        <v/>
      </c>
      <c r="K34" s="310" t="str">
        <f t="shared" si="7"/>
        <v/>
      </c>
      <c r="L34" s="307" t="str">
        <f t="shared" si="8"/>
        <v/>
      </c>
      <c r="M34" s="317" t="str">
        <f>IF(LEN($B34)&gt;0,Beta_Data_Sheet!$CG14,"")</f>
        <v/>
      </c>
      <c r="N34" s="322" t="str">
        <f>IF(LEN($B34)&gt;0,Beta_Data_Sheet!$CG11,"")</f>
        <v/>
      </c>
      <c r="O34" s="96"/>
      <c r="P34" s="186" t="str">
        <f>IF(LEN($B34)&gt;0,CO_20,"")</f>
        <v/>
      </c>
      <c r="S34" s="325"/>
      <c r="T34" s="268" t="str">
        <f t="shared" si="9"/>
        <v/>
      </c>
      <c r="U34" s="326"/>
      <c r="V34" s="326"/>
      <c r="W34" s="327"/>
      <c r="X34" s="271" t="str">
        <f t="shared" si="10"/>
        <v/>
      </c>
      <c r="Y34" s="271" t="str">
        <f t="shared" si="11"/>
        <v/>
      </c>
      <c r="Z34" s="328"/>
      <c r="AA34" s="329"/>
      <c r="AB34" s="329"/>
      <c r="AC34" s="329"/>
      <c r="AD34" s="329"/>
      <c r="AE34" s="330"/>
    </row>
    <row r="35" spans="1:31" s="8" customFormat="1" ht="11.25" customHeight="1" x14ac:dyDescent="0.2">
      <c r="A35" s="6"/>
      <c r="B35" s="174" t="str">
        <f>IF('Proxy Group List'!C26="","",CONCATENATE('Proxy Group List'!C26,"-US"))</f>
        <v/>
      </c>
      <c r="C35" s="175" t="str">
        <f t="shared" si="1"/>
        <v/>
      </c>
      <c r="D35" s="307" t="str">
        <f>IF(LEN($B35)&gt;0,Beta_Data_Sheet!$CK7,"")</f>
        <v/>
      </c>
      <c r="E35" s="317" t="str">
        <f>IF(LEN($B35)&gt;0,Beta_Data_Sheet!$CK17,"")</f>
        <v/>
      </c>
      <c r="F35" s="310" t="str">
        <f t="shared" si="2"/>
        <v/>
      </c>
      <c r="G35" s="311" t="str">
        <f t="shared" si="3"/>
        <v/>
      </c>
      <c r="H35" s="311" t="str">
        <f t="shared" si="4"/>
        <v/>
      </c>
      <c r="I35" s="311" t="str">
        <f t="shared" si="5"/>
        <v/>
      </c>
      <c r="J35" s="310" t="str">
        <f t="shared" si="6"/>
        <v/>
      </c>
      <c r="K35" s="310" t="str">
        <f t="shared" si="7"/>
        <v/>
      </c>
      <c r="L35" s="307" t="str">
        <f t="shared" si="8"/>
        <v/>
      </c>
      <c r="M35" s="317" t="str">
        <f>IF(LEN($B35)&gt;0,Beta_Data_Sheet!$CK14,"")</f>
        <v/>
      </c>
      <c r="N35" s="322" t="str">
        <f>IF(LEN($B35)&gt;0,Beta_Data_Sheet!$CK11,"")</f>
        <v/>
      </c>
      <c r="O35" s="96"/>
      <c r="P35" s="186" t="str">
        <f>IF(LEN($B35)&gt;0,CO_21,"")</f>
        <v/>
      </c>
      <c r="S35" s="325"/>
      <c r="T35" s="268" t="str">
        <f t="shared" si="9"/>
        <v/>
      </c>
      <c r="U35" s="326"/>
      <c r="V35" s="326"/>
      <c r="W35" s="327"/>
      <c r="X35" s="271" t="str">
        <f t="shared" si="10"/>
        <v/>
      </c>
      <c r="Y35" s="271" t="str">
        <f t="shared" si="11"/>
        <v/>
      </c>
      <c r="Z35" s="328"/>
      <c r="AA35" s="329"/>
      <c r="AB35" s="329"/>
      <c r="AC35" s="329"/>
      <c r="AD35" s="329"/>
      <c r="AE35" s="330"/>
    </row>
    <row r="36" spans="1:31" s="8" customFormat="1" ht="11.25" customHeight="1" x14ac:dyDescent="0.2">
      <c r="B36" s="174" t="str">
        <f>IF('Proxy Group List'!C27="","",CONCATENATE('Proxy Group List'!C27,"-US"))</f>
        <v/>
      </c>
      <c r="C36" s="175" t="str">
        <f t="shared" si="1"/>
        <v/>
      </c>
      <c r="D36" s="307" t="str">
        <f>IF(LEN($B36)&gt;0,Beta_Data_Sheet!$CO7,"")</f>
        <v/>
      </c>
      <c r="E36" s="317" t="str">
        <f>IF(LEN($B36)&gt;0,Beta_Data_Sheet!$CO17,"")</f>
        <v/>
      </c>
      <c r="F36" s="310" t="str">
        <f t="shared" si="2"/>
        <v/>
      </c>
      <c r="G36" s="311" t="str">
        <f t="shared" si="3"/>
        <v/>
      </c>
      <c r="H36" s="311" t="str">
        <f t="shared" si="4"/>
        <v/>
      </c>
      <c r="I36" s="311" t="str">
        <f t="shared" si="5"/>
        <v/>
      </c>
      <c r="J36" s="310" t="str">
        <f t="shared" si="6"/>
        <v/>
      </c>
      <c r="K36" s="310" t="str">
        <f t="shared" si="7"/>
        <v/>
      </c>
      <c r="L36" s="307" t="str">
        <f t="shared" si="8"/>
        <v/>
      </c>
      <c r="M36" s="317" t="str">
        <f>IF(LEN($B36)&gt;0,Beta_Data_Sheet!$CO14,"")</f>
        <v/>
      </c>
      <c r="N36" s="322" t="str">
        <f>IF(LEN($B36)&gt;0,Beta_Data_Sheet!$CO11,"")</f>
        <v/>
      </c>
      <c r="O36" s="96"/>
      <c r="P36" s="186" t="str">
        <f>IF(LEN($B36)&gt;0,CO_22,"")</f>
        <v/>
      </c>
      <c r="S36" s="325"/>
      <c r="T36" s="268" t="str">
        <f t="shared" si="9"/>
        <v/>
      </c>
      <c r="U36" s="326"/>
      <c r="V36" s="326"/>
      <c r="W36" s="327"/>
      <c r="X36" s="271" t="str">
        <f t="shared" si="10"/>
        <v/>
      </c>
      <c r="Y36" s="271" t="str">
        <f t="shared" si="11"/>
        <v/>
      </c>
      <c r="Z36" s="328"/>
      <c r="AA36" s="329"/>
      <c r="AB36" s="329"/>
      <c r="AC36" s="329"/>
      <c r="AD36" s="329"/>
      <c r="AE36" s="330"/>
    </row>
    <row r="37" spans="1:31" s="8" customFormat="1" ht="11.25" customHeight="1" x14ac:dyDescent="0.2">
      <c r="B37" s="174" t="str">
        <f>IF('Proxy Group List'!C28="","",CONCATENATE('Proxy Group List'!C28,"-US"))</f>
        <v/>
      </c>
      <c r="C37" s="175" t="str">
        <f t="shared" si="1"/>
        <v/>
      </c>
      <c r="D37" s="307" t="str">
        <f>IF(LEN($B37)&gt;0,Beta_Data_Sheet!$CS7,"")</f>
        <v/>
      </c>
      <c r="E37" s="317" t="str">
        <f>IF(LEN($B37)&gt;0,Beta_Data_Sheet!$CS17,"")</f>
        <v/>
      </c>
      <c r="F37" s="310" t="str">
        <f t="shared" si="2"/>
        <v/>
      </c>
      <c r="G37" s="311" t="str">
        <f t="shared" si="3"/>
        <v/>
      </c>
      <c r="H37" s="311" t="str">
        <f t="shared" si="4"/>
        <v/>
      </c>
      <c r="I37" s="311" t="str">
        <f t="shared" si="5"/>
        <v/>
      </c>
      <c r="J37" s="310" t="str">
        <f t="shared" si="6"/>
        <v/>
      </c>
      <c r="K37" s="310" t="str">
        <f t="shared" si="7"/>
        <v/>
      </c>
      <c r="L37" s="307" t="str">
        <f t="shared" si="8"/>
        <v/>
      </c>
      <c r="M37" s="317" t="str">
        <f>IF(LEN($B37)&gt;0,Beta_Data_Sheet!$CS14,"")</f>
        <v/>
      </c>
      <c r="N37" s="322" t="str">
        <f>IF(LEN($B37)&gt;0,Beta_Data_Sheet!$CS11,"")</f>
        <v/>
      </c>
      <c r="O37" s="96"/>
      <c r="P37" s="186" t="str">
        <f>IF(LEN($B37)&gt;0,CO_23,"")</f>
        <v/>
      </c>
      <c r="S37" s="325"/>
      <c r="T37" s="268" t="str">
        <f t="shared" si="9"/>
        <v/>
      </c>
      <c r="U37" s="326"/>
      <c r="V37" s="326"/>
      <c r="W37" s="327"/>
      <c r="X37" s="271" t="str">
        <f t="shared" si="10"/>
        <v/>
      </c>
      <c r="Y37" s="271" t="str">
        <f t="shared" si="11"/>
        <v/>
      </c>
      <c r="Z37" s="328"/>
      <c r="AA37" s="329"/>
      <c r="AB37" s="329"/>
      <c r="AC37" s="329"/>
      <c r="AD37" s="329"/>
      <c r="AE37" s="330"/>
    </row>
    <row r="38" spans="1:31" s="8" customFormat="1" ht="11.25" customHeight="1" x14ac:dyDescent="0.2">
      <c r="A38" s="6"/>
      <c r="B38" s="174" t="str">
        <f>IF('Proxy Group List'!C29="","",CONCATENATE('Proxy Group List'!C29,"-US"))</f>
        <v/>
      </c>
      <c r="C38" s="175" t="str">
        <f t="shared" si="1"/>
        <v/>
      </c>
      <c r="D38" s="307" t="str">
        <f>IF(LEN($B38)&gt;0,Beta_Data_Sheet!$CW7,"")</f>
        <v/>
      </c>
      <c r="E38" s="317" t="str">
        <f>IF(LEN($B38)&gt;0,Beta_Data_Sheet!$CW17,"")</f>
        <v/>
      </c>
      <c r="F38" s="310" t="str">
        <f t="shared" si="2"/>
        <v/>
      </c>
      <c r="G38" s="311" t="str">
        <f t="shared" si="3"/>
        <v/>
      </c>
      <c r="H38" s="311" t="str">
        <f t="shared" si="4"/>
        <v/>
      </c>
      <c r="I38" s="311" t="str">
        <f t="shared" si="5"/>
        <v/>
      </c>
      <c r="J38" s="310" t="str">
        <f t="shared" si="6"/>
        <v/>
      </c>
      <c r="K38" s="310" t="str">
        <f t="shared" si="7"/>
        <v/>
      </c>
      <c r="L38" s="307" t="str">
        <f t="shared" si="8"/>
        <v/>
      </c>
      <c r="M38" s="317" t="str">
        <f>IF(LEN($B38)&gt;0,Beta_Data_Sheet!$CW14,"")</f>
        <v/>
      </c>
      <c r="N38" s="322" t="str">
        <f>IF(LEN($B38)&gt;0,Beta_Data_Sheet!$CW11,"")</f>
        <v/>
      </c>
      <c r="O38" s="96"/>
      <c r="P38" s="186" t="str">
        <f>IF(LEN($B38)&gt;0,CO_24,"")</f>
        <v/>
      </c>
      <c r="S38" s="325"/>
      <c r="T38" s="268" t="str">
        <f t="shared" si="9"/>
        <v/>
      </c>
      <c r="U38" s="326"/>
      <c r="V38" s="326"/>
      <c r="W38" s="327"/>
      <c r="X38" s="271" t="str">
        <f t="shared" si="10"/>
        <v/>
      </c>
      <c r="Y38" s="271" t="str">
        <f t="shared" si="11"/>
        <v/>
      </c>
      <c r="Z38" s="328"/>
      <c r="AA38" s="329"/>
      <c r="AB38" s="329"/>
      <c r="AC38" s="329"/>
      <c r="AD38" s="329"/>
      <c r="AE38" s="330"/>
    </row>
    <row r="39" spans="1:31" s="8" customFormat="1" ht="11.25" customHeight="1" x14ac:dyDescent="0.2">
      <c r="B39" s="174" t="str">
        <f>IF('Proxy Group List'!C30="","",CONCATENATE('Proxy Group List'!C30,"-US"))</f>
        <v/>
      </c>
      <c r="C39" s="175" t="str">
        <f t="shared" si="1"/>
        <v/>
      </c>
      <c r="D39" s="307" t="str">
        <f>IF(LEN($B39)&gt;0,Beta_Data_Sheet!$DA7,"")</f>
        <v/>
      </c>
      <c r="E39" s="317" t="str">
        <f>IF(LEN($B39)&gt;0,Beta_Data_Sheet!$DA17,"")</f>
        <v/>
      </c>
      <c r="F39" s="310" t="str">
        <f t="shared" si="2"/>
        <v/>
      </c>
      <c r="G39" s="311" t="str">
        <f t="shared" si="3"/>
        <v/>
      </c>
      <c r="H39" s="311" t="str">
        <f t="shared" si="4"/>
        <v/>
      </c>
      <c r="I39" s="311" t="str">
        <f t="shared" si="5"/>
        <v/>
      </c>
      <c r="J39" s="310" t="str">
        <f t="shared" si="6"/>
        <v/>
      </c>
      <c r="K39" s="310" t="str">
        <f t="shared" si="7"/>
        <v/>
      </c>
      <c r="L39" s="307" t="str">
        <f t="shared" si="8"/>
        <v/>
      </c>
      <c r="M39" s="317" t="str">
        <f>IF(LEN($B39)&gt;0,Beta_Data_Sheet!$DA14,"")</f>
        <v/>
      </c>
      <c r="N39" s="322" t="str">
        <f>IF(LEN($B39)&gt;0,Beta_Data_Sheet!$DA11,"")</f>
        <v/>
      </c>
      <c r="O39" s="96"/>
      <c r="P39" s="186" t="str">
        <f>IF(LEN($B39)&gt;0,CO_25,"")</f>
        <v/>
      </c>
      <c r="S39" s="325"/>
      <c r="T39" s="268" t="str">
        <f t="shared" si="9"/>
        <v/>
      </c>
      <c r="U39" s="326"/>
      <c r="V39" s="326"/>
      <c r="W39" s="327"/>
      <c r="X39" s="271" t="str">
        <f t="shared" si="10"/>
        <v/>
      </c>
      <c r="Y39" s="271" t="str">
        <f t="shared" si="11"/>
        <v/>
      </c>
      <c r="Z39" s="328"/>
      <c r="AA39" s="329"/>
      <c r="AB39" s="329"/>
      <c r="AC39" s="329"/>
      <c r="AD39" s="329"/>
      <c r="AE39" s="330"/>
    </row>
    <row r="40" spans="1:31" s="8" customFormat="1" ht="11.25" customHeight="1" x14ac:dyDescent="0.2">
      <c r="B40" s="174" t="str">
        <f>IF('Proxy Group List'!C31="","",CONCATENATE('Proxy Group List'!C31,"-US"))</f>
        <v/>
      </c>
      <c r="C40" s="175" t="str">
        <f t="shared" si="1"/>
        <v/>
      </c>
      <c r="D40" s="307" t="str">
        <f>IF(LEN($B40)&gt;0,Beta_Data_Sheet!$DE7,"")</f>
        <v/>
      </c>
      <c r="E40" s="317" t="str">
        <f>IF(LEN($B40)&gt;0,Beta_Data_Sheet!$DE17,"")</f>
        <v/>
      </c>
      <c r="F40" s="310" t="str">
        <f t="shared" si="2"/>
        <v/>
      </c>
      <c r="G40" s="311" t="str">
        <f t="shared" si="3"/>
        <v/>
      </c>
      <c r="H40" s="311" t="str">
        <f t="shared" si="4"/>
        <v/>
      </c>
      <c r="I40" s="311" t="str">
        <f t="shared" si="5"/>
        <v/>
      </c>
      <c r="J40" s="310" t="str">
        <f t="shared" si="6"/>
        <v/>
      </c>
      <c r="K40" s="310" t="str">
        <f t="shared" si="7"/>
        <v/>
      </c>
      <c r="L40" s="307" t="str">
        <f t="shared" si="8"/>
        <v/>
      </c>
      <c r="M40" s="317" t="str">
        <f>IF(LEN($B40)&gt;0,Beta_Data_Sheet!$DE14,"")</f>
        <v/>
      </c>
      <c r="N40" s="322" t="str">
        <f>IF(LEN($B40)&gt;0,Beta_Data_Sheet!$DE11,"")</f>
        <v/>
      </c>
      <c r="O40" s="96"/>
      <c r="P40" s="186" t="str">
        <f>IF(LEN($B40)&gt;0,CO_26,"")</f>
        <v/>
      </c>
      <c r="S40" s="325"/>
      <c r="T40" s="268" t="str">
        <f t="shared" si="9"/>
        <v/>
      </c>
      <c r="U40" s="326"/>
      <c r="V40" s="326"/>
      <c r="W40" s="327"/>
      <c r="X40" s="271" t="str">
        <f t="shared" si="10"/>
        <v/>
      </c>
      <c r="Y40" s="271" t="str">
        <f t="shared" si="11"/>
        <v/>
      </c>
      <c r="Z40" s="328"/>
      <c r="AA40" s="329"/>
      <c r="AB40" s="329"/>
      <c r="AC40" s="329"/>
      <c r="AD40" s="329"/>
      <c r="AE40" s="330"/>
    </row>
    <row r="41" spans="1:31" s="8" customFormat="1" ht="11.25" customHeight="1" x14ac:dyDescent="0.2">
      <c r="A41" s="6"/>
      <c r="B41" s="174" t="str">
        <f>IF('Proxy Group List'!C32="","",CONCATENATE('Proxy Group List'!C32,"-US"))</f>
        <v/>
      </c>
      <c r="C41" s="175" t="str">
        <f t="shared" si="1"/>
        <v/>
      </c>
      <c r="D41" s="307" t="str">
        <f>IF(LEN($B41)&gt;0,Beta_Data_Sheet!$DI7,"")</f>
        <v/>
      </c>
      <c r="E41" s="317" t="str">
        <f>IF(LEN($B41)&gt;0,Beta_Data_Sheet!$DI17,"")</f>
        <v/>
      </c>
      <c r="F41" s="310" t="str">
        <f t="shared" si="2"/>
        <v/>
      </c>
      <c r="G41" s="311" t="str">
        <f t="shared" si="3"/>
        <v/>
      </c>
      <c r="H41" s="311" t="str">
        <f t="shared" si="4"/>
        <v/>
      </c>
      <c r="I41" s="311" t="str">
        <f t="shared" si="5"/>
        <v/>
      </c>
      <c r="J41" s="310" t="str">
        <f t="shared" si="6"/>
        <v/>
      </c>
      <c r="K41" s="310" t="str">
        <f t="shared" si="7"/>
        <v/>
      </c>
      <c r="L41" s="307" t="str">
        <f t="shared" si="8"/>
        <v/>
      </c>
      <c r="M41" s="317" t="str">
        <f>IF(LEN($B41)&gt;0,Beta_Data_Sheet!$DI14,"")</f>
        <v/>
      </c>
      <c r="N41" s="322" t="str">
        <f>IF(LEN($B41)&gt;0,Beta_Data_Sheet!$DI11,"")</f>
        <v/>
      </c>
      <c r="O41" s="96"/>
      <c r="P41" s="186" t="str">
        <f>IF(LEN($B41)&gt;0,CO_27,"")</f>
        <v/>
      </c>
      <c r="S41" s="325"/>
      <c r="T41" s="268" t="str">
        <f t="shared" si="9"/>
        <v/>
      </c>
      <c r="U41" s="326"/>
      <c r="V41" s="326"/>
      <c r="W41" s="327"/>
      <c r="X41" s="271" t="str">
        <f t="shared" si="10"/>
        <v/>
      </c>
      <c r="Y41" s="271" t="str">
        <f t="shared" si="11"/>
        <v/>
      </c>
      <c r="Z41" s="328"/>
      <c r="AA41" s="329"/>
      <c r="AB41" s="329"/>
      <c r="AC41" s="329"/>
      <c r="AD41" s="329"/>
      <c r="AE41" s="330"/>
    </row>
    <row r="42" spans="1:31" s="8" customFormat="1" ht="11.25" customHeight="1" x14ac:dyDescent="0.2">
      <c r="B42" s="174" t="str">
        <f>IF('Proxy Group List'!C33="","",CONCATENATE('Proxy Group List'!C33,"-US"))</f>
        <v/>
      </c>
      <c r="C42" s="175" t="str">
        <f t="shared" si="1"/>
        <v/>
      </c>
      <c r="D42" s="307" t="str">
        <f>IF(LEN($B42)&gt;0,Beta_Data_Sheet!$DM7,"")</f>
        <v/>
      </c>
      <c r="E42" s="317" t="str">
        <f>IF(LEN($B42)&gt;0,Beta_Data_Sheet!$DM17,"")</f>
        <v/>
      </c>
      <c r="F42" s="310" t="str">
        <f t="shared" si="2"/>
        <v/>
      </c>
      <c r="G42" s="311" t="str">
        <f t="shared" si="3"/>
        <v/>
      </c>
      <c r="H42" s="311" t="str">
        <f t="shared" si="4"/>
        <v/>
      </c>
      <c r="I42" s="311" t="str">
        <f t="shared" si="5"/>
        <v/>
      </c>
      <c r="J42" s="310" t="str">
        <f t="shared" si="6"/>
        <v/>
      </c>
      <c r="K42" s="310" t="str">
        <f t="shared" si="7"/>
        <v/>
      </c>
      <c r="L42" s="307" t="str">
        <f t="shared" si="8"/>
        <v/>
      </c>
      <c r="M42" s="317" t="str">
        <f>IF(LEN($B42)&gt;0,Beta_Data_Sheet!$DM14,"")</f>
        <v/>
      </c>
      <c r="N42" s="322" t="str">
        <f>IF(LEN($B42)&gt;0,Beta_Data_Sheet!$DM11,"")</f>
        <v/>
      </c>
      <c r="O42" s="96"/>
      <c r="P42" s="186" t="str">
        <f>IF(LEN($B42)&gt;0,CO_28,"")</f>
        <v/>
      </c>
      <c r="S42" s="325"/>
      <c r="T42" s="268" t="str">
        <f t="shared" si="9"/>
        <v/>
      </c>
      <c r="U42" s="326"/>
      <c r="V42" s="326"/>
      <c r="W42" s="327"/>
      <c r="X42" s="271" t="str">
        <f t="shared" si="10"/>
        <v/>
      </c>
      <c r="Y42" s="271" t="str">
        <f t="shared" si="11"/>
        <v/>
      </c>
      <c r="Z42" s="328"/>
      <c r="AA42" s="329"/>
      <c r="AB42" s="329"/>
      <c r="AC42" s="329"/>
      <c r="AD42" s="329"/>
      <c r="AE42" s="330"/>
    </row>
    <row r="43" spans="1:31" s="8" customFormat="1" ht="11.25" customHeight="1" x14ac:dyDescent="0.2">
      <c r="B43" s="174" t="str">
        <f>IF('Proxy Group List'!C34="","",CONCATENATE('Proxy Group List'!C34,"-US"))</f>
        <v/>
      </c>
      <c r="C43" s="175" t="str">
        <f t="shared" si="1"/>
        <v/>
      </c>
      <c r="D43" s="307" t="str">
        <f>IF(LEN($B43)&gt;0,Beta_Data_Sheet!$DQ7,"")</f>
        <v/>
      </c>
      <c r="E43" s="317" t="str">
        <f>IF(LEN($B43)&gt;0,Beta_Data_Sheet!$DQ17,"")</f>
        <v/>
      </c>
      <c r="F43" s="310" t="str">
        <f t="shared" si="2"/>
        <v/>
      </c>
      <c r="G43" s="311" t="str">
        <f t="shared" si="3"/>
        <v/>
      </c>
      <c r="H43" s="311" t="str">
        <f t="shared" si="4"/>
        <v/>
      </c>
      <c r="I43" s="311" t="str">
        <f t="shared" si="5"/>
        <v/>
      </c>
      <c r="J43" s="310" t="str">
        <f t="shared" si="6"/>
        <v/>
      </c>
      <c r="K43" s="310" t="str">
        <f t="shared" si="7"/>
        <v/>
      </c>
      <c r="L43" s="307" t="str">
        <f t="shared" si="8"/>
        <v/>
      </c>
      <c r="M43" s="317" t="str">
        <f>IF(LEN($B43)&gt;0,Beta_Data_Sheet!$DQ14,"")</f>
        <v/>
      </c>
      <c r="N43" s="322" t="str">
        <f>IF(LEN($B43)&gt;0,Beta_Data_Sheet!$DQ11,"")</f>
        <v/>
      </c>
      <c r="O43" s="96"/>
      <c r="P43" s="186" t="str">
        <f>IF(LEN($B43)&gt;0,CO_29,"")</f>
        <v/>
      </c>
      <c r="S43" s="325"/>
      <c r="T43" s="268" t="str">
        <f t="shared" si="9"/>
        <v/>
      </c>
      <c r="U43" s="326"/>
      <c r="V43" s="326"/>
      <c r="W43" s="327"/>
      <c r="X43" s="271" t="str">
        <f t="shared" si="10"/>
        <v/>
      </c>
      <c r="Y43" s="271" t="str">
        <f t="shared" si="11"/>
        <v/>
      </c>
      <c r="Z43" s="328"/>
      <c r="AA43" s="329"/>
      <c r="AB43" s="329"/>
      <c r="AC43" s="329"/>
      <c r="AD43" s="329"/>
      <c r="AE43" s="330"/>
    </row>
    <row r="44" spans="1:31" s="8" customFormat="1" ht="11.25" customHeight="1" x14ac:dyDescent="0.2">
      <c r="A44" s="6"/>
      <c r="B44" s="174" t="str">
        <f>IF('Proxy Group List'!C35="","",CONCATENATE('Proxy Group List'!C35,"-US"))</f>
        <v/>
      </c>
      <c r="C44" s="175" t="str">
        <f t="shared" si="1"/>
        <v/>
      </c>
      <c r="D44" s="307" t="str">
        <f>IF(LEN($B44)&gt;0,Beta_Data_Sheet!$DU7,"")</f>
        <v/>
      </c>
      <c r="E44" s="317" t="str">
        <f>IF(LEN($B44)&gt;0,Beta_Data_Sheet!$DU17,"")</f>
        <v/>
      </c>
      <c r="F44" s="310" t="str">
        <f t="shared" si="2"/>
        <v/>
      </c>
      <c r="G44" s="311" t="str">
        <f t="shared" si="3"/>
        <v/>
      </c>
      <c r="H44" s="311" t="str">
        <f t="shared" si="4"/>
        <v/>
      </c>
      <c r="I44" s="311" t="str">
        <f t="shared" si="5"/>
        <v/>
      </c>
      <c r="J44" s="310" t="str">
        <f t="shared" si="6"/>
        <v/>
      </c>
      <c r="K44" s="310" t="str">
        <f t="shared" si="7"/>
        <v/>
      </c>
      <c r="L44" s="307" t="str">
        <f t="shared" si="8"/>
        <v/>
      </c>
      <c r="M44" s="317" t="str">
        <f>IF(LEN($B44)&gt;0,Beta_Data_Sheet!$DU14,"")</f>
        <v/>
      </c>
      <c r="N44" s="322" t="str">
        <f>IF(LEN($B44)&gt;0,Beta_Data_Sheet!$DU11,"")</f>
        <v/>
      </c>
      <c r="O44" s="96"/>
      <c r="P44" s="186" t="str">
        <f>IF(LEN($B44)&gt;0,CO_30,"")</f>
        <v/>
      </c>
      <c r="S44" s="325"/>
      <c r="T44" s="268" t="str">
        <f t="shared" si="9"/>
        <v/>
      </c>
      <c r="U44" s="326"/>
      <c r="V44" s="326"/>
      <c r="W44" s="327"/>
      <c r="X44" s="271" t="str">
        <f t="shared" si="10"/>
        <v/>
      </c>
      <c r="Y44" s="271" t="str">
        <f t="shared" si="11"/>
        <v/>
      </c>
      <c r="Z44" s="328"/>
      <c r="AA44" s="329"/>
      <c r="AB44" s="329"/>
      <c r="AC44" s="329"/>
      <c r="AD44" s="329"/>
      <c r="AE44" s="330"/>
    </row>
    <row r="45" spans="1:31" s="8" customFormat="1" ht="11.25" customHeight="1" x14ac:dyDescent="0.2">
      <c r="B45" s="174" t="str">
        <f>IF('Proxy Group List'!C36="","",CONCATENATE('Proxy Group List'!C36,"-US"))</f>
        <v/>
      </c>
      <c r="C45" s="175" t="str">
        <f t="shared" si="1"/>
        <v/>
      </c>
      <c r="D45" s="307" t="str">
        <f>IF(LEN($B45)&gt;0,Beta_Data_Sheet!$DY7,"")</f>
        <v/>
      </c>
      <c r="E45" s="317" t="str">
        <f>IF(LEN($B45)&gt;0,Beta_Data_Sheet!$DY17,"")</f>
        <v/>
      </c>
      <c r="F45" s="310" t="str">
        <f t="shared" si="2"/>
        <v/>
      </c>
      <c r="G45" s="311" t="str">
        <f t="shared" si="3"/>
        <v/>
      </c>
      <c r="H45" s="311" t="str">
        <f t="shared" si="4"/>
        <v/>
      </c>
      <c r="I45" s="311" t="str">
        <f t="shared" si="5"/>
        <v/>
      </c>
      <c r="J45" s="310" t="str">
        <f t="shared" si="6"/>
        <v/>
      </c>
      <c r="K45" s="310" t="str">
        <f t="shared" si="7"/>
        <v/>
      </c>
      <c r="L45" s="307" t="str">
        <f t="shared" si="8"/>
        <v/>
      </c>
      <c r="M45" s="317" t="str">
        <f>IF(LEN($B45)&gt;0,Beta_Data_Sheet!$DY14,"")</f>
        <v/>
      </c>
      <c r="N45" s="322" t="str">
        <f>IF(LEN($B45)&gt;0,Beta_Data_Sheet!$DY11,"")</f>
        <v/>
      </c>
      <c r="O45" s="96"/>
      <c r="P45" s="186" t="str">
        <f>IF(LEN($B45)&gt;0,CO_31,"")</f>
        <v/>
      </c>
      <c r="S45" s="325"/>
      <c r="T45" s="268" t="str">
        <f t="shared" si="9"/>
        <v/>
      </c>
      <c r="U45" s="326"/>
      <c r="V45" s="326"/>
      <c r="W45" s="327"/>
      <c r="X45" s="271" t="str">
        <f t="shared" si="10"/>
        <v/>
      </c>
      <c r="Y45" s="271" t="str">
        <f t="shared" si="11"/>
        <v/>
      </c>
      <c r="Z45" s="328"/>
      <c r="AA45" s="329"/>
      <c r="AB45" s="329"/>
      <c r="AC45" s="329"/>
      <c r="AD45" s="329"/>
      <c r="AE45" s="330"/>
    </row>
    <row r="46" spans="1:31" s="8" customFormat="1" ht="11.25" customHeight="1" x14ac:dyDescent="0.2">
      <c r="B46" s="174" t="str">
        <f>IF('Proxy Group List'!C37="","",CONCATENATE('Proxy Group List'!C37,"-US"))</f>
        <v/>
      </c>
      <c r="C46" s="175" t="str">
        <f t="shared" si="1"/>
        <v/>
      </c>
      <c r="D46" s="307" t="str">
        <f>IF(LEN($B46)&gt;0,Beta_Data_Sheet!$EC7,"")</f>
        <v/>
      </c>
      <c r="E46" s="317" t="str">
        <f>IF(LEN($B46)&gt;0,Beta_Data_Sheet!$EC17,"")</f>
        <v/>
      </c>
      <c r="F46" s="310" t="str">
        <f t="shared" si="2"/>
        <v/>
      </c>
      <c r="G46" s="311" t="str">
        <f t="shared" si="3"/>
        <v/>
      </c>
      <c r="H46" s="311" t="str">
        <f t="shared" si="4"/>
        <v/>
      </c>
      <c r="I46" s="311" t="str">
        <f t="shared" si="5"/>
        <v/>
      </c>
      <c r="J46" s="310" t="str">
        <f t="shared" si="6"/>
        <v/>
      </c>
      <c r="K46" s="310" t="str">
        <f t="shared" si="7"/>
        <v/>
      </c>
      <c r="L46" s="307" t="str">
        <f t="shared" si="8"/>
        <v/>
      </c>
      <c r="M46" s="317" t="str">
        <f>IF(LEN($B46)&gt;0,Beta_Data_Sheet!$EC14,"")</f>
        <v/>
      </c>
      <c r="N46" s="322" t="str">
        <f>IF(LEN($B46)&gt;0,Beta_Data_Sheet!$EC11,"")</f>
        <v/>
      </c>
      <c r="O46" s="96"/>
      <c r="P46" s="186" t="str">
        <f>IF(LEN($B46)&gt;0,CO_32,"")</f>
        <v/>
      </c>
      <c r="S46" s="325"/>
      <c r="T46" s="268" t="str">
        <f t="shared" si="9"/>
        <v/>
      </c>
      <c r="U46" s="326"/>
      <c r="V46" s="326"/>
      <c r="W46" s="327"/>
      <c r="X46" s="271" t="str">
        <f t="shared" si="10"/>
        <v/>
      </c>
      <c r="Y46" s="271" t="str">
        <f t="shared" si="11"/>
        <v/>
      </c>
      <c r="Z46" s="328"/>
      <c r="AA46" s="329"/>
      <c r="AB46" s="329"/>
      <c r="AC46" s="329"/>
      <c r="AD46" s="329"/>
      <c r="AE46" s="330"/>
    </row>
    <row r="47" spans="1:31" s="8" customFormat="1" ht="11.25" customHeight="1" x14ac:dyDescent="0.2">
      <c r="A47" s="6"/>
      <c r="B47" s="174" t="str">
        <f>IF('Proxy Group List'!C38="","",CONCATENATE('Proxy Group List'!C38,"-US"))</f>
        <v/>
      </c>
      <c r="C47" s="175" t="str">
        <f t="shared" si="1"/>
        <v/>
      </c>
      <c r="D47" s="307" t="str">
        <f>IF(LEN($B47)&gt;0,Beta_Data_Sheet!$EG7,"")</f>
        <v/>
      </c>
      <c r="E47" s="317" t="str">
        <f>IF(LEN($B47)&gt;0,Beta_Data_Sheet!$EG17,"")</f>
        <v/>
      </c>
      <c r="F47" s="310" t="str">
        <f t="shared" si="2"/>
        <v/>
      </c>
      <c r="G47" s="311" t="str">
        <f t="shared" si="3"/>
        <v/>
      </c>
      <c r="H47" s="311" t="str">
        <f t="shared" si="4"/>
        <v/>
      </c>
      <c r="I47" s="311" t="str">
        <f t="shared" si="5"/>
        <v/>
      </c>
      <c r="J47" s="310" t="str">
        <f t="shared" si="6"/>
        <v/>
      </c>
      <c r="K47" s="310" t="str">
        <f t="shared" si="7"/>
        <v/>
      </c>
      <c r="L47" s="307" t="str">
        <f t="shared" si="8"/>
        <v/>
      </c>
      <c r="M47" s="317" t="str">
        <f>IF(LEN($B47)&gt;0,Beta_Data_Sheet!$EG14,"")</f>
        <v/>
      </c>
      <c r="N47" s="322" t="str">
        <f>IF(LEN($B47)&gt;0,Beta_Data_Sheet!$EG11,"")</f>
        <v/>
      </c>
      <c r="O47" s="96"/>
      <c r="P47" s="186" t="str">
        <f>IF(LEN($B47)&gt;0,CO_33,"")</f>
        <v/>
      </c>
      <c r="S47" s="325"/>
      <c r="T47" s="268" t="str">
        <f t="shared" si="9"/>
        <v/>
      </c>
      <c r="U47" s="326"/>
      <c r="V47" s="326"/>
      <c r="W47" s="327"/>
      <c r="X47" s="271" t="str">
        <f t="shared" si="10"/>
        <v/>
      </c>
      <c r="Y47" s="271" t="str">
        <f t="shared" si="11"/>
        <v/>
      </c>
      <c r="Z47" s="328"/>
      <c r="AA47" s="329"/>
      <c r="AB47" s="329"/>
      <c r="AC47" s="329"/>
      <c r="AD47" s="329"/>
      <c r="AE47" s="330"/>
    </row>
    <row r="48" spans="1:31" s="8" customFormat="1" ht="11.25" customHeight="1" x14ac:dyDescent="0.2">
      <c r="B48" s="174" t="str">
        <f>IF('Proxy Group List'!C39="","",CONCATENATE('Proxy Group List'!C39,"-US"))</f>
        <v/>
      </c>
      <c r="C48" s="175" t="str">
        <f t="shared" si="1"/>
        <v/>
      </c>
      <c r="D48" s="307" t="str">
        <f>IF(LEN($B48)&gt;0,Beta_Data_Sheet!$EK7,"")</f>
        <v/>
      </c>
      <c r="E48" s="317" t="str">
        <f>IF(LEN($B48)&gt;0,Beta_Data_Sheet!$EK17,"")</f>
        <v/>
      </c>
      <c r="F48" s="310" t="str">
        <f t="shared" si="2"/>
        <v/>
      </c>
      <c r="G48" s="311" t="str">
        <f t="shared" si="3"/>
        <v/>
      </c>
      <c r="H48" s="311" t="str">
        <f t="shared" si="4"/>
        <v/>
      </c>
      <c r="I48" s="311" t="str">
        <f t="shared" si="5"/>
        <v/>
      </c>
      <c r="J48" s="310" t="str">
        <f t="shared" si="6"/>
        <v/>
      </c>
      <c r="K48" s="310" t="str">
        <f t="shared" si="7"/>
        <v/>
      </c>
      <c r="L48" s="307" t="str">
        <f t="shared" si="8"/>
        <v/>
      </c>
      <c r="M48" s="317" t="str">
        <f>IF(LEN($B48)&gt;0,Beta_Data_Sheet!$EK14,"")</f>
        <v/>
      </c>
      <c r="N48" s="322" t="str">
        <f>IF(LEN($B48)&gt;0,Beta_Data_Sheet!$EK11,"")</f>
        <v/>
      </c>
      <c r="O48" s="96"/>
      <c r="P48" s="186" t="str">
        <f>IF(LEN($B48)&gt;0,CO_34,"")</f>
        <v/>
      </c>
      <c r="S48" s="325"/>
      <c r="T48" s="268" t="str">
        <f t="shared" si="9"/>
        <v/>
      </c>
      <c r="U48" s="326"/>
      <c r="V48" s="326"/>
      <c r="W48" s="327"/>
      <c r="X48" s="271" t="str">
        <f t="shared" si="10"/>
        <v/>
      </c>
      <c r="Y48" s="271" t="str">
        <f t="shared" si="11"/>
        <v/>
      </c>
      <c r="Z48" s="328"/>
      <c r="AA48" s="329"/>
      <c r="AB48" s="329"/>
      <c r="AC48" s="329"/>
      <c r="AD48" s="329"/>
      <c r="AE48" s="330"/>
    </row>
    <row r="49" spans="1:31" s="8" customFormat="1" ht="11.25" customHeight="1" x14ac:dyDescent="0.2">
      <c r="B49" s="174" t="str">
        <f>IF('Proxy Group List'!C40="","",CONCATENATE('Proxy Group List'!C40,"-US"))</f>
        <v/>
      </c>
      <c r="C49" s="175" t="str">
        <f t="shared" si="1"/>
        <v/>
      </c>
      <c r="D49" s="307" t="str">
        <f>IF(LEN($B49)&gt;0,Beta_Data_Sheet!$EO7,"")</f>
        <v/>
      </c>
      <c r="E49" s="317" t="str">
        <f>IF(LEN($B49)&gt;0,Beta_Data_Sheet!$EO17,"")</f>
        <v/>
      </c>
      <c r="F49" s="310" t="str">
        <f t="shared" si="2"/>
        <v/>
      </c>
      <c r="G49" s="311" t="str">
        <f t="shared" si="3"/>
        <v/>
      </c>
      <c r="H49" s="311" t="str">
        <f t="shared" si="4"/>
        <v/>
      </c>
      <c r="I49" s="311" t="str">
        <f t="shared" si="5"/>
        <v/>
      </c>
      <c r="J49" s="310" t="str">
        <f t="shared" si="6"/>
        <v/>
      </c>
      <c r="K49" s="310" t="str">
        <f t="shared" si="7"/>
        <v/>
      </c>
      <c r="L49" s="307" t="str">
        <f t="shared" si="8"/>
        <v/>
      </c>
      <c r="M49" s="317" t="str">
        <f>IF(LEN($B49)&gt;0,Beta_Data_Sheet!$EO14,"")</f>
        <v/>
      </c>
      <c r="N49" s="322" t="str">
        <f>IF(LEN($B49)&gt;0,Beta_Data_Sheet!$EO11,"")</f>
        <v/>
      </c>
      <c r="O49" s="96"/>
      <c r="P49" s="186" t="str">
        <f>IF(LEN($B49)&gt;0,CO_35,"")</f>
        <v/>
      </c>
      <c r="S49" s="325"/>
      <c r="T49" s="268" t="str">
        <f t="shared" si="9"/>
        <v/>
      </c>
      <c r="U49" s="326"/>
      <c r="V49" s="326"/>
      <c r="W49" s="327"/>
      <c r="X49" s="271" t="str">
        <f t="shared" si="10"/>
        <v/>
      </c>
      <c r="Y49" s="271" t="str">
        <f t="shared" si="11"/>
        <v/>
      </c>
      <c r="Z49" s="328"/>
      <c r="AA49" s="329"/>
      <c r="AB49" s="329"/>
      <c r="AC49" s="329"/>
      <c r="AD49" s="329"/>
      <c r="AE49" s="330"/>
    </row>
    <row r="50" spans="1:31" s="8" customFormat="1" ht="11.25" customHeight="1" x14ac:dyDescent="0.2">
      <c r="A50" s="6"/>
      <c r="B50" s="174" t="str">
        <f>IF('Proxy Group List'!C41="","",CONCATENATE('Proxy Group List'!C41,"-US"))</f>
        <v/>
      </c>
      <c r="C50" s="175" t="str">
        <f t="shared" si="1"/>
        <v/>
      </c>
      <c r="D50" s="307" t="str">
        <f>IF(LEN($B50)&gt;0,Beta_Data_Sheet!$ES7,"")</f>
        <v/>
      </c>
      <c r="E50" s="317" t="str">
        <f>IF(LEN($B50)&gt;0,Beta_Data_Sheet!$ES17,"")</f>
        <v/>
      </c>
      <c r="F50" s="310" t="str">
        <f t="shared" si="2"/>
        <v/>
      </c>
      <c r="G50" s="311" t="str">
        <f t="shared" si="3"/>
        <v/>
      </c>
      <c r="H50" s="311" t="str">
        <f t="shared" si="4"/>
        <v/>
      </c>
      <c r="I50" s="311" t="str">
        <f t="shared" si="5"/>
        <v/>
      </c>
      <c r="J50" s="310" t="str">
        <f t="shared" si="6"/>
        <v/>
      </c>
      <c r="K50" s="310" t="str">
        <f t="shared" si="7"/>
        <v/>
      </c>
      <c r="L50" s="307" t="str">
        <f t="shared" si="8"/>
        <v/>
      </c>
      <c r="M50" s="317" t="str">
        <f>IF(LEN($B50)&gt;0,Beta_Data_Sheet!$ES14,"")</f>
        <v/>
      </c>
      <c r="N50" s="322" t="str">
        <f>IF(LEN($B50)&gt;0,Beta_Data_Sheet!$ES11,"")</f>
        <v/>
      </c>
      <c r="O50" s="96"/>
      <c r="P50" s="186" t="str">
        <f>IF(LEN($B50)&gt;0,CO_36,"")</f>
        <v/>
      </c>
      <c r="S50" s="325"/>
      <c r="T50" s="268" t="str">
        <f t="shared" si="9"/>
        <v/>
      </c>
      <c r="U50" s="326"/>
      <c r="V50" s="326"/>
      <c r="W50" s="327"/>
      <c r="X50" s="271" t="str">
        <f t="shared" si="10"/>
        <v/>
      </c>
      <c r="Y50" s="271" t="str">
        <f t="shared" si="11"/>
        <v/>
      </c>
      <c r="Z50" s="328"/>
      <c r="AA50" s="329"/>
      <c r="AB50" s="329"/>
      <c r="AC50" s="329"/>
      <c r="AD50" s="329"/>
      <c r="AE50" s="330"/>
    </row>
    <row r="51" spans="1:31" s="8" customFormat="1" ht="11.25" customHeight="1" x14ac:dyDescent="0.2">
      <c r="B51" s="174" t="str">
        <f>IF('Proxy Group List'!C42="","",CONCATENATE('Proxy Group List'!C42,"-US"))</f>
        <v/>
      </c>
      <c r="C51" s="175" t="str">
        <f t="shared" si="1"/>
        <v/>
      </c>
      <c r="D51" s="307" t="str">
        <f>IF(LEN($B51)&gt;0,Beta_Data_Sheet!$EW7,"")</f>
        <v/>
      </c>
      <c r="E51" s="317" t="str">
        <f>IF(LEN($B51)&gt;0,Beta_Data_Sheet!$EW17,"")</f>
        <v/>
      </c>
      <c r="F51" s="310" t="str">
        <f t="shared" si="2"/>
        <v/>
      </c>
      <c r="G51" s="311" t="str">
        <f t="shared" si="3"/>
        <v/>
      </c>
      <c r="H51" s="311" t="str">
        <f t="shared" si="4"/>
        <v/>
      </c>
      <c r="I51" s="311" t="str">
        <f t="shared" si="5"/>
        <v/>
      </c>
      <c r="J51" s="310" t="str">
        <f t="shared" si="6"/>
        <v/>
      </c>
      <c r="K51" s="310" t="str">
        <f t="shared" si="7"/>
        <v/>
      </c>
      <c r="L51" s="307" t="str">
        <f t="shared" si="8"/>
        <v/>
      </c>
      <c r="M51" s="317" t="str">
        <f>IF(LEN($B51)&gt;0,Beta_Data_Sheet!$EW14,"")</f>
        <v/>
      </c>
      <c r="N51" s="322" t="str">
        <f>IF(LEN($B51)&gt;0,Beta_Data_Sheet!$EW11,"")</f>
        <v/>
      </c>
      <c r="O51" s="96"/>
      <c r="P51" s="186" t="str">
        <f>IF(LEN($B51)&gt;0,CO_37,"")</f>
        <v/>
      </c>
      <c r="S51" s="325"/>
      <c r="T51" s="268" t="str">
        <f t="shared" si="9"/>
        <v/>
      </c>
      <c r="U51" s="326"/>
      <c r="V51" s="326"/>
      <c r="W51" s="327"/>
      <c r="X51" s="271" t="str">
        <f t="shared" si="10"/>
        <v/>
      </c>
      <c r="Y51" s="271" t="str">
        <f t="shared" si="11"/>
        <v/>
      </c>
      <c r="Z51" s="328"/>
      <c r="AA51" s="329"/>
      <c r="AB51" s="329"/>
      <c r="AC51" s="329"/>
      <c r="AD51" s="329"/>
      <c r="AE51" s="330"/>
    </row>
    <row r="52" spans="1:31" s="8" customFormat="1" ht="11.25" customHeight="1" x14ac:dyDescent="0.2">
      <c r="B52" s="174" t="str">
        <f>IF('Proxy Group List'!C43="","",CONCATENATE('Proxy Group List'!C43,"-US"))</f>
        <v/>
      </c>
      <c r="C52" s="175" t="str">
        <f t="shared" si="1"/>
        <v/>
      </c>
      <c r="D52" s="307" t="str">
        <f>IF(LEN($B52)&gt;0,Beta_Data_Sheet!$FA7,"")</f>
        <v/>
      </c>
      <c r="E52" s="317" t="str">
        <f>IF(LEN($B52)&gt;0,Beta_Data_Sheet!$FA17,"")</f>
        <v/>
      </c>
      <c r="F52" s="310" t="str">
        <f t="shared" si="2"/>
        <v/>
      </c>
      <c r="G52" s="311" t="str">
        <f t="shared" si="3"/>
        <v/>
      </c>
      <c r="H52" s="311" t="str">
        <f t="shared" si="4"/>
        <v/>
      </c>
      <c r="I52" s="311" t="str">
        <f t="shared" si="5"/>
        <v/>
      </c>
      <c r="J52" s="310" t="str">
        <f t="shared" si="6"/>
        <v/>
      </c>
      <c r="K52" s="310" t="str">
        <f t="shared" si="7"/>
        <v/>
      </c>
      <c r="L52" s="307" t="str">
        <f t="shared" si="8"/>
        <v/>
      </c>
      <c r="M52" s="317" t="str">
        <f>IF(LEN($B52)&gt;0,Beta_Data_Sheet!$FA14,"")</f>
        <v/>
      </c>
      <c r="N52" s="322" t="str">
        <f>IF(LEN($B52)&gt;0,Beta_Data_Sheet!$FA11,"")</f>
        <v/>
      </c>
      <c r="O52" s="96"/>
      <c r="P52" s="186" t="str">
        <f>IF(LEN($B52)&gt;0,CO_38,"")</f>
        <v/>
      </c>
      <c r="S52" s="325"/>
      <c r="T52" s="268" t="str">
        <f t="shared" si="9"/>
        <v/>
      </c>
      <c r="U52" s="326"/>
      <c r="V52" s="326"/>
      <c r="W52" s="327"/>
      <c r="X52" s="271" t="str">
        <f t="shared" si="10"/>
        <v/>
      </c>
      <c r="Y52" s="271" t="str">
        <f t="shared" si="11"/>
        <v/>
      </c>
      <c r="Z52" s="328"/>
      <c r="AA52" s="329"/>
      <c r="AB52" s="329"/>
      <c r="AC52" s="329"/>
      <c r="AD52" s="329"/>
      <c r="AE52" s="330"/>
    </row>
    <row r="53" spans="1:31" s="8" customFormat="1" ht="11.25" customHeight="1" x14ac:dyDescent="0.2">
      <c r="A53" s="6"/>
      <c r="B53" s="174" t="str">
        <f>IF('Proxy Group List'!C44="","",CONCATENATE('Proxy Group List'!C44,"-US"))</f>
        <v/>
      </c>
      <c r="C53" s="175" t="str">
        <f t="shared" si="1"/>
        <v/>
      </c>
      <c r="D53" s="307" t="str">
        <f>IF(LEN($B53)&gt;0,Beta_Data_Sheet!$FE7,"")</f>
        <v/>
      </c>
      <c r="E53" s="317" t="str">
        <f>IF(LEN($B53)&gt;0,Beta_Data_Sheet!$FE17,"")</f>
        <v/>
      </c>
      <c r="F53" s="310" t="str">
        <f t="shared" si="2"/>
        <v/>
      </c>
      <c r="G53" s="311" t="str">
        <f t="shared" si="3"/>
        <v/>
      </c>
      <c r="H53" s="311" t="str">
        <f t="shared" si="4"/>
        <v/>
      </c>
      <c r="I53" s="311" t="str">
        <f t="shared" si="5"/>
        <v/>
      </c>
      <c r="J53" s="310" t="str">
        <f t="shared" si="6"/>
        <v/>
      </c>
      <c r="K53" s="310" t="str">
        <f t="shared" si="7"/>
        <v/>
      </c>
      <c r="L53" s="307" t="str">
        <f t="shared" si="8"/>
        <v/>
      </c>
      <c r="M53" s="317" t="str">
        <f>IF(LEN($B53)&gt;0,Beta_Data_Sheet!$FE14,"")</f>
        <v/>
      </c>
      <c r="N53" s="322" t="str">
        <f>IF(LEN($B53)&gt;0,Beta_Data_Sheet!$FE11,"")</f>
        <v/>
      </c>
      <c r="O53" s="96"/>
      <c r="P53" s="186" t="str">
        <f>IF(LEN($B53)&gt;0,CO_39,"")</f>
        <v/>
      </c>
      <c r="S53" s="325"/>
      <c r="T53" s="268" t="str">
        <f t="shared" si="9"/>
        <v/>
      </c>
      <c r="U53" s="326"/>
      <c r="V53" s="326"/>
      <c r="W53" s="327"/>
      <c r="X53" s="271" t="str">
        <f t="shared" si="10"/>
        <v/>
      </c>
      <c r="Y53" s="271" t="str">
        <f t="shared" si="11"/>
        <v/>
      </c>
      <c r="Z53" s="328"/>
      <c r="AA53" s="329"/>
      <c r="AB53" s="329"/>
      <c r="AC53" s="329"/>
      <c r="AD53" s="329"/>
      <c r="AE53" s="330"/>
    </row>
    <row r="54" spans="1:31" s="8" customFormat="1" ht="11.25" customHeight="1" x14ac:dyDescent="0.2">
      <c r="B54" s="174" t="str">
        <f>IF('Proxy Group List'!C45="","",CONCATENATE('Proxy Group List'!C45,"-US"))</f>
        <v/>
      </c>
      <c r="C54" s="175" t="str">
        <f t="shared" si="1"/>
        <v/>
      </c>
      <c r="D54" s="307" t="str">
        <f>IF(LEN($B54)&gt;0,Beta_Data_Sheet!$FI7,"")</f>
        <v/>
      </c>
      <c r="E54" s="317" t="str">
        <f>IF(LEN($B54)&gt;0,Beta_Data_Sheet!$FI17,"")</f>
        <v/>
      </c>
      <c r="F54" s="310" t="str">
        <f t="shared" si="2"/>
        <v/>
      </c>
      <c r="G54" s="311" t="str">
        <f t="shared" si="3"/>
        <v/>
      </c>
      <c r="H54" s="311" t="str">
        <f t="shared" si="4"/>
        <v/>
      </c>
      <c r="I54" s="311" t="str">
        <f t="shared" si="5"/>
        <v/>
      </c>
      <c r="J54" s="310" t="str">
        <f t="shared" si="6"/>
        <v/>
      </c>
      <c r="K54" s="310" t="str">
        <f t="shared" si="7"/>
        <v/>
      </c>
      <c r="L54" s="307" t="str">
        <f t="shared" si="8"/>
        <v/>
      </c>
      <c r="M54" s="317" t="str">
        <f>IF(LEN($B54)&gt;0,Beta_Data_Sheet!$FI14,"")</f>
        <v/>
      </c>
      <c r="N54" s="322" t="str">
        <f>IF(LEN($B54)&gt;0,Beta_Data_Sheet!$FI11,"")</f>
        <v/>
      </c>
      <c r="O54" s="96"/>
      <c r="P54" s="186" t="str">
        <f>IF(LEN($B54)&gt;0,CO_40,"")</f>
        <v/>
      </c>
      <c r="S54" s="325"/>
      <c r="T54" s="268" t="str">
        <f t="shared" si="9"/>
        <v/>
      </c>
      <c r="U54" s="326"/>
      <c r="V54" s="326"/>
      <c r="W54" s="327"/>
      <c r="X54" s="271" t="str">
        <f t="shared" si="10"/>
        <v/>
      </c>
      <c r="Y54" s="271" t="str">
        <f t="shared" si="11"/>
        <v/>
      </c>
      <c r="Z54" s="328"/>
      <c r="AA54" s="329"/>
      <c r="AB54" s="329"/>
      <c r="AC54" s="329"/>
      <c r="AD54" s="329"/>
      <c r="AE54" s="330"/>
    </row>
    <row r="55" spans="1:31" s="8" customFormat="1" ht="11.25" customHeight="1" x14ac:dyDescent="0.2">
      <c r="B55" s="174" t="str">
        <f>IF('Proxy Group List'!C46="","",CONCATENATE('Proxy Group List'!C46,"-US"))</f>
        <v/>
      </c>
      <c r="C55" s="176" t="str">
        <f t="shared" si="1"/>
        <v/>
      </c>
      <c r="D55" s="309" t="str">
        <f>IF(LEN($B55)&gt;0,Beta_Data_Sheet!$FM7,"")</f>
        <v/>
      </c>
      <c r="E55" s="319" t="str">
        <f>IF(LEN($B55)&gt;0,Beta_Data_Sheet!$FM17,"")</f>
        <v/>
      </c>
      <c r="F55" s="314" t="str">
        <f t="shared" si="2"/>
        <v/>
      </c>
      <c r="G55" s="315" t="str">
        <f t="shared" si="3"/>
        <v/>
      </c>
      <c r="H55" s="315" t="str">
        <f t="shared" si="4"/>
        <v/>
      </c>
      <c r="I55" s="315" t="str">
        <f t="shared" si="5"/>
        <v/>
      </c>
      <c r="J55" s="314" t="str">
        <f t="shared" si="6"/>
        <v/>
      </c>
      <c r="K55" s="314" t="str">
        <f t="shared" si="7"/>
        <v/>
      </c>
      <c r="L55" s="309" t="str">
        <f t="shared" si="8"/>
        <v/>
      </c>
      <c r="M55" s="319" t="str">
        <f>IF(LEN($B55)&gt;0,Beta_Data_Sheet!$FM14,"")</f>
        <v/>
      </c>
      <c r="N55" s="324" t="str">
        <f>IF(LEN($B55)&gt;0,Beta_Data_Sheet!$FM11,"")</f>
        <v/>
      </c>
      <c r="O55" s="96"/>
      <c r="P55" s="187" t="str">
        <f>IF(LEN($B55)&gt;0,CO_41,"")</f>
        <v/>
      </c>
      <c r="S55" s="157"/>
      <c r="T55" s="269" t="str">
        <f t="shared" si="9"/>
        <v/>
      </c>
      <c r="U55" s="265"/>
      <c r="V55" s="265"/>
      <c r="W55" s="266"/>
      <c r="X55" s="272" t="str">
        <f t="shared" si="10"/>
        <v/>
      </c>
      <c r="Y55" s="272" t="str">
        <f t="shared" si="11"/>
        <v/>
      </c>
      <c r="Z55" s="218"/>
      <c r="AA55" s="190"/>
      <c r="AB55" s="190"/>
      <c r="AC55" s="190"/>
      <c r="AD55" s="190"/>
      <c r="AE55" s="191"/>
    </row>
    <row r="56" spans="1:31" s="8" customFormat="1" ht="11.25" customHeight="1" x14ac:dyDescent="0.2">
      <c r="B56" s="15"/>
      <c r="C56" s="14"/>
      <c r="D56" s="16"/>
      <c r="E56" s="16"/>
      <c r="F56" s="16"/>
      <c r="G56" s="16"/>
      <c r="H56" s="16"/>
      <c r="I56" s="16"/>
      <c r="J56" s="16"/>
      <c r="K56" s="16"/>
      <c r="L56" s="16"/>
      <c r="M56" s="16"/>
      <c r="N56" s="109"/>
      <c r="O56" s="109"/>
      <c r="P56" s="13"/>
      <c r="S56" s="300"/>
      <c r="T56" s="301"/>
      <c r="U56" s="302"/>
      <c r="V56" s="302"/>
      <c r="W56" s="303"/>
      <c r="X56" s="304"/>
      <c r="Y56" s="304"/>
      <c r="Z56" s="209"/>
      <c r="AA56" s="305"/>
      <c r="AB56" s="305"/>
      <c r="AC56" s="305"/>
      <c r="AD56" s="305"/>
      <c r="AE56" s="305"/>
    </row>
    <row r="57" spans="1:31" s="8" customFormat="1" ht="11.25" customHeight="1" x14ac:dyDescent="0.2">
      <c r="B57" s="17" t="s">
        <v>5470</v>
      </c>
      <c r="C57" s="17"/>
      <c r="D57" s="17"/>
      <c r="E57" s="17"/>
      <c r="F57" s="17"/>
      <c r="G57" s="17"/>
      <c r="H57" s="17"/>
      <c r="I57" s="17"/>
      <c r="J57" s="17"/>
      <c r="K57" s="17"/>
      <c r="L57" s="17"/>
      <c r="M57" s="17"/>
      <c r="S57" s="300"/>
      <c r="T57" s="301"/>
      <c r="U57" s="302"/>
      <c r="V57" s="302"/>
      <c r="W57" s="303"/>
      <c r="X57" s="304"/>
      <c r="Y57" s="304"/>
      <c r="Z57" s="209"/>
      <c r="AA57" s="305"/>
      <c r="AB57" s="305"/>
      <c r="AC57" s="305"/>
      <c r="AD57" s="305"/>
      <c r="AE57" s="305"/>
    </row>
    <row r="58" spans="1:31" ht="11.25" customHeight="1" x14ac:dyDescent="0.2">
      <c r="S58" s="300"/>
      <c r="T58" s="301"/>
      <c r="U58" s="302"/>
      <c r="V58" s="302"/>
      <c r="W58" s="303"/>
      <c r="X58" s="304"/>
      <c r="Y58" s="304"/>
      <c r="Z58" s="209"/>
      <c r="AA58" s="305"/>
      <c r="AB58" s="305"/>
      <c r="AC58" s="305"/>
      <c r="AD58" s="305"/>
      <c r="AE58" s="305"/>
    </row>
    <row r="59" spans="1:31" ht="11.25" customHeight="1" x14ac:dyDescent="0.2">
      <c r="S59" s="300"/>
      <c r="T59" s="301"/>
      <c r="U59" s="302"/>
      <c r="V59" s="302"/>
      <c r="W59" s="303"/>
      <c r="X59" s="304"/>
      <c r="Y59" s="304"/>
      <c r="Z59" s="209"/>
      <c r="AA59" s="305"/>
      <c r="AB59" s="305"/>
      <c r="AC59" s="305"/>
      <c r="AD59" s="305"/>
      <c r="AE59" s="305"/>
    </row>
    <row r="60" spans="1:31" ht="11.25" customHeight="1" x14ac:dyDescent="0.2">
      <c r="S60" s="300"/>
      <c r="T60" s="301"/>
      <c r="U60" s="302"/>
      <c r="V60" s="302"/>
      <c r="W60" s="303"/>
      <c r="X60" s="304"/>
      <c r="Y60" s="304"/>
      <c r="Z60" s="209"/>
      <c r="AA60" s="305"/>
      <c r="AB60" s="305"/>
      <c r="AC60" s="305"/>
      <c r="AD60" s="305"/>
      <c r="AE60" s="305"/>
    </row>
    <row r="61" spans="1:31" ht="11.25" customHeight="1" x14ac:dyDescent="0.2">
      <c r="S61" s="300"/>
      <c r="T61" s="301"/>
      <c r="U61" s="302"/>
      <c r="V61" s="302"/>
      <c r="W61" s="303"/>
      <c r="X61" s="304"/>
      <c r="Y61" s="304"/>
      <c r="Z61" s="209"/>
      <c r="AA61" s="305"/>
      <c r="AB61" s="305"/>
      <c r="AC61" s="305"/>
      <c r="AD61" s="305"/>
      <c r="AE61" s="305"/>
    </row>
    <row r="62" spans="1:31" ht="11.25" customHeight="1" x14ac:dyDescent="0.2">
      <c r="S62" s="300"/>
      <c r="T62" s="301"/>
      <c r="U62" s="302"/>
      <c r="V62" s="302"/>
      <c r="W62" s="303"/>
      <c r="X62" s="304"/>
      <c r="Y62" s="304"/>
      <c r="Z62" s="209"/>
      <c r="AA62" s="305"/>
      <c r="AB62" s="305"/>
      <c r="AC62" s="305"/>
      <c r="AD62" s="305"/>
      <c r="AE62" s="305"/>
    </row>
    <row r="63" spans="1:31" ht="11.25" customHeight="1" x14ac:dyDescent="0.2">
      <c r="S63" s="300"/>
      <c r="T63" s="301"/>
      <c r="U63" s="302"/>
      <c r="V63" s="302"/>
      <c r="W63" s="303"/>
      <c r="X63" s="304"/>
      <c r="Y63" s="304"/>
      <c r="Z63" s="209"/>
      <c r="AA63" s="305"/>
      <c r="AB63" s="305"/>
      <c r="AC63" s="305"/>
      <c r="AD63" s="305"/>
      <c r="AE63" s="305"/>
    </row>
    <row r="64" spans="1:31" ht="11.25" customHeight="1" x14ac:dyDescent="0.2">
      <c r="S64" s="300"/>
      <c r="T64" s="301"/>
      <c r="U64" s="302"/>
      <c r="V64" s="302"/>
      <c r="W64" s="303"/>
      <c r="X64" s="304"/>
      <c r="Y64" s="304"/>
      <c r="Z64" s="209"/>
      <c r="AA64" s="305"/>
      <c r="AB64" s="305"/>
      <c r="AC64" s="305"/>
      <c r="AD64" s="305"/>
      <c r="AE64" s="305"/>
    </row>
    <row r="65" spans="19:31" ht="11.25" customHeight="1" x14ac:dyDescent="0.2">
      <c r="S65" s="300"/>
      <c r="T65" s="301"/>
      <c r="U65" s="302"/>
      <c r="V65" s="302"/>
      <c r="W65" s="303"/>
      <c r="X65" s="304"/>
      <c r="Y65" s="304"/>
      <c r="Z65" s="209"/>
      <c r="AA65" s="305"/>
      <c r="AB65" s="305"/>
      <c r="AC65" s="305"/>
      <c r="AD65" s="305"/>
      <c r="AE65" s="305"/>
    </row>
    <row r="66" spans="19:31" ht="11.25" customHeight="1" x14ac:dyDescent="0.2">
      <c r="S66" s="300"/>
      <c r="T66" s="301"/>
      <c r="U66" s="302"/>
      <c r="V66" s="302"/>
      <c r="W66" s="303"/>
      <c r="X66" s="304"/>
      <c r="Y66" s="304"/>
      <c r="Z66" s="209"/>
      <c r="AA66" s="305"/>
      <c r="AB66" s="305"/>
      <c r="AC66" s="305"/>
      <c r="AD66" s="305"/>
      <c r="AE66" s="305"/>
    </row>
    <row r="67" spans="19:31" ht="11.25" customHeight="1" x14ac:dyDescent="0.2">
      <c r="S67" s="300"/>
      <c r="T67" s="301"/>
      <c r="U67" s="302"/>
      <c r="V67" s="302"/>
      <c r="W67" s="303"/>
      <c r="X67" s="304"/>
      <c r="Y67" s="304"/>
      <c r="Z67" s="209"/>
      <c r="AA67" s="305"/>
      <c r="AB67" s="305"/>
      <c r="AC67" s="305"/>
      <c r="AD67" s="305"/>
      <c r="AE67" s="305"/>
    </row>
    <row r="68" spans="19:31" ht="11.25" customHeight="1" x14ac:dyDescent="0.2">
      <c r="S68" s="300"/>
      <c r="T68" s="301"/>
      <c r="U68" s="302"/>
      <c r="V68" s="302"/>
      <c r="W68" s="303"/>
      <c r="X68" s="304"/>
      <c r="Y68" s="304"/>
      <c r="Z68" s="209"/>
      <c r="AA68" s="305"/>
      <c r="AB68" s="305"/>
      <c r="AC68" s="305"/>
      <c r="AD68" s="305"/>
      <c r="AE68" s="305"/>
    </row>
    <row r="69" spans="19:31" ht="11.25" customHeight="1" x14ac:dyDescent="0.2">
      <c r="S69" s="300"/>
      <c r="T69" s="301"/>
      <c r="U69" s="302"/>
      <c r="V69" s="302"/>
      <c r="W69" s="303"/>
      <c r="X69" s="304"/>
      <c r="Y69" s="304"/>
      <c r="Z69" s="209"/>
      <c r="AA69" s="305"/>
      <c r="AB69" s="305"/>
      <c r="AC69" s="305"/>
      <c r="AD69" s="305"/>
      <c r="AE69" s="305"/>
    </row>
    <row r="70" spans="19:31" ht="11.25" customHeight="1" x14ac:dyDescent="0.2">
      <c r="S70" s="300"/>
      <c r="T70" s="301"/>
      <c r="U70" s="302"/>
      <c r="V70" s="302"/>
      <c r="W70" s="303"/>
      <c r="X70" s="304"/>
      <c r="Y70" s="304"/>
      <c r="Z70" s="209"/>
      <c r="AA70" s="305"/>
      <c r="AB70" s="305"/>
      <c r="AC70" s="305"/>
      <c r="AD70" s="305"/>
      <c r="AE70" s="305"/>
    </row>
    <row r="71" spans="19:31" ht="11.25" customHeight="1" x14ac:dyDescent="0.2">
      <c r="S71" s="300"/>
      <c r="T71" s="301"/>
      <c r="U71" s="302"/>
      <c r="V71" s="302"/>
      <c r="W71" s="303"/>
      <c r="X71" s="304"/>
      <c r="Y71" s="304"/>
      <c r="Z71" s="209"/>
      <c r="AA71" s="305"/>
      <c r="AB71" s="305"/>
      <c r="AC71" s="305"/>
      <c r="AD71" s="305"/>
      <c r="AE71" s="305"/>
    </row>
    <row r="72" spans="19:31" ht="11.25" customHeight="1" x14ac:dyDescent="0.2">
      <c r="S72" s="300"/>
      <c r="T72" s="301"/>
      <c r="U72" s="302"/>
      <c r="V72" s="302"/>
      <c r="W72" s="303"/>
      <c r="X72" s="304"/>
      <c r="Y72" s="304"/>
      <c r="Z72" s="209"/>
      <c r="AA72" s="305"/>
      <c r="AB72" s="305"/>
      <c r="AC72" s="305"/>
      <c r="AD72" s="305"/>
      <c r="AE72" s="305"/>
    </row>
    <row r="73" spans="19:31" ht="11.25" customHeight="1" x14ac:dyDescent="0.2">
      <c r="S73" s="300"/>
      <c r="T73" s="301"/>
      <c r="U73" s="302"/>
      <c r="V73" s="302"/>
      <c r="W73" s="303"/>
      <c r="X73" s="304"/>
      <c r="Y73" s="304"/>
      <c r="Z73" s="209"/>
      <c r="AA73" s="305"/>
      <c r="AB73" s="305"/>
      <c r="AC73" s="305"/>
      <c r="AD73" s="305"/>
      <c r="AE73" s="305"/>
    </row>
    <row r="74" spans="19:31" ht="11.25" customHeight="1" x14ac:dyDescent="0.2">
      <c r="S74" s="300"/>
      <c r="T74" s="301"/>
      <c r="U74" s="302"/>
      <c r="V74" s="302"/>
      <c r="W74" s="303"/>
      <c r="X74" s="304"/>
      <c r="Y74" s="304"/>
      <c r="Z74" s="209"/>
      <c r="AA74" s="305"/>
      <c r="AB74" s="305"/>
      <c r="AC74" s="305"/>
      <c r="AD74" s="305"/>
      <c r="AE74" s="305"/>
    </row>
    <row r="75" spans="19:31" ht="11.25" customHeight="1" x14ac:dyDescent="0.2">
      <c r="S75" s="300"/>
      <c r="T75" s="301"/>
      <c r="U75" s="302"/>
      <c r="V75" s="302"/>
      <c r="W75" s="303"/>
      <c r="X75" s="304"/>
      <c r="Y75" s="304"/>
      <c r="Z75" s="209"/>
      <c r="AA75" s="305"/>
      <c r="AB75" s="305"/>
      <c r="AC75" s="305"/>
      <c r="AD75" s="305"/>
      <c r="AE75" s="305"/>
    </row>
    <row r="76" spans="19:31" ht="11.25" customHeight="1" x14ac:dyDescent="0.2">
      <c r="S76" s="300"/>
      <c r="T76" s="301"/>
      <c r="U76" s="302"/>
      <c r="V76" s="302"/>
      <c r="W76" s="303"/>
      <c r="X76" s="304"/>
      <c r="Y76" s="304"/>
      <c r="Z76" s="209"/>
      <c r="AA76" s="305"/>
      <c r="AB76" s="305"/>
      <c r="AC76" s="305"/>
      <c r="AD76" s="305"/>
      <c r="AE76" s="305"/>
    </row>
    <row r="77" spans="19:31" ht="11.25" customHeight="1" x14ac:dyDescent="0.2">
      <c r="S77" s="300"/>
      <c r="T77" s="301"/>
      <c r="U77" s="302"/>
      <c r="V77" s="302"/>
      <c r="W77" s="303"/>
      <c r="X77" s="304"/>
      <c r="Y77" s="304"/>
      <c r="Z77" s="209"/>
      <c r="AA77" s="305"/>
      <c r="AB77" s="305"/>
      <c r="AC77" s="305"/>
      <c r="AD77" s="305"/>
      <c r="AE77" s="305"/>
    </row>
    <row r="78" spans="19:31" ht="11.25" customHeight="1" x14ac:dyDescent="0.2">
      <c r="S78" s="300"/>
      <c r="T78" s="301"/>
      <c r="U78" s="302"/>
      <c r="V78" s="302"/>
      <c r="W78" s="303"/>
      <c r="X78" s="304"/>
      <c r="Y78" s="304"/>
      <c r="Z78" s="209"/>
      <c r="AA78" s="305"/>
      <c r="AB78" s="305"/>
      <c r="AC78" s="305"/>
      <c r="AD78" s="305"/>
      <c r="AE78" s="305"/>
    </row>
    <row r="79" spans="19:31" ht="11.25" customHeight="1" x14ac:dyDescent="0.2">
      <c r="S79" s="300"/>
      <c r="T79" s="301"/>
      <c r="U79" s="302"/>
      <c r="V79" s="302"/>
      <c r="W79" s="303"/>
      <c r="X79" s="304"/>
      <c r="Y79" s="304"/>
      <c r="Z79" s="209"/>
      <c r="AA79" s="305"/>
      <c r="AB79" s="305"/>
      <c r="AC79" s="305"/>
      <c r="AD79" s="305"/>
      <c r="AE79" s="305"/>
    </row>
    <row r="80" spans="19:31" ht="11.25" customHeight="1" x14ac:dyDescent="0.2">
      <c r="S80" s="300"/>
      <c r="T80" s="301"/>
      <c r="U80" s="302"/>
      <c r="V80" s="302"/>
      <c r="W80" s="303"/>
      <c r="X80" s="304"/>
      <c r="Y80" s="304"/>
      <c r="Z80" s="209"/>
      <c r="AA80" s="305"/>
      <c r="AB80" s="305"/>
      <c r="AC80" s="305"/>
      <c r="AD80" s="305"/>
      <c r="AE80" s="305"/>
    </row>
    <row r="81" spans="19:31" ht="11.25" customHeight="1" x14ac:dyDescent="0.2">
      <c r="S81" s="300"/>
      <c r="T81" s="301"/>
      <c r="U81" s="302"/>
      <c r="V81" s="302"/>
      <c r="W81" s="303"/>
      <c r="X81" s="304"/>
      <c r="Y81" s="304"/>
      <c r="Z81" s="209"/>
      <c r="AA81" s="305"/>
      <c r="AB81" s="305"/>
      <c r="AC81" s="305"/>
      <c r="AD81" s="305"/>
      <c r="AE81" s="305"/>
    </row>
    <row r="82" spans="19:31" ht="11.25" customHeight="1" x14ac:dyDescent="0.2">
      <c r="S82" s="300"/>
      <c r="T82" s="301"/>
      <c r="U82" s="302"/>
      <c r="V82" s="302"/>
      <c r="W82" s="303"/>
      <c r="X82" s="304"/>
      <c r="Y82" s="304"/>
      <c r="Z82" s="209"/>
      <c r="AA82" s="305"/>
      <c r="AB82" s="305"/>
      <c r="AC82" s="305"/>
      <c r="AD82" s="305"/>
      <c r="AE82" s="305"/>
    </row>
    <row r="83" spans="19:31" ht="11.25" customHeight="1" x14ac:dyDescent="0.2">
      <c r="S83" s="300"/>
      <c r="T83" s="301"/>
      <c r="U83" s="302"/>
      <c r="V83" s="302"/>
      <c r="W83" s="303"/>
      <c r="X83" s="304"/>
      <c r="Y83" s="304"/>
      <c r="Z83" s="209"/>
      <c r="AA83" s="305"/>
      <c r="AB83" s="305"/>
      <c r="AC83" s="305"/>
      <c r="AD83" s="305"/>
      <c r="AE83" s="305"/>
    </row>
    <row r="84" spans="19:31" ht="11.25" customHeight="1" x14ac:dyDescent="0.2">
      <c r="S84" s="300"/>
      <c r="T84" s="301"/>
      <c r="U84" s="302"/>
      <c r="V84" s="302"/>
      <c r="W84" s="303"/>
      <c r="X84" s="304"/>
      <c r="Y84" s="304"/>
      <c r="Z84" s="209"/>
      <c r="AA84" s="305"/>
      <c r="AB84" s="305"/>
      <c r="AC84" s="305"/>
      <c r="AD84" s="305"/>
      <c r="AE84" s="305"/>
    </row>
    <row r="85" spans="19:31" ht="11.25" customHeight="1" x14ac:dyDescent="0.2">
      <c r="S85" s="300"/>
      <c r="T85" s="301"/>
      <c r="U85" s="302"/>
      <c r="V85" s="302"/>
      <c r="W85" s="303"/>
      <c r="X85" s="304"/>
      <c r="Y85" s="304"/>
      <c r="Z85" s="209"/>
      <c r="AA85" s="305"/>
      <c r="AB85" s="305"/>
      <c r="AC85" s="305"/>
      <c r="AD85" s="305"/>
      <c r="AE85" s="305"/>
    </row>
    <row r="86" spans="19:31" ht="11.25" customHeight="1" x14ac:dyDescent="0.2">
      <c r="S86" s="300"/>
      <c r="T86" s="301"/>
      <c r="U86" s="302"/>
      <c r="V86" s="302"/>
      <c r="W86" s="303"/>
      <c r="X86" s="304"/>
      <c r="Y86" s="304"/>
      <c r="Z86" s="209"/>
      <c r="AA86" s="305"/>
      <c r="AB86" s="305"/>
      <c r="AC86" s="305"/>
      <c r="AD86" s="305"/>
      <c r="AE86" s="305"/>
    </row>
    <row r="87" spans="19:31" ht="11.25" customHeight="1" x14ac:dyDescent="0.2">
      <c r="S87" s="95"/>
      <c r="T87" s="9"/>
      <c r="U87" s="9"/>
      <c r="V87" s="9"/>
      <c r="W87" s="9"/>
      <c r="X87" s="9"/>
      <c r="Y87" s="9"/>
      <c r="Z87" s="9"/>
      <c r="AA87" s="8"/>
      <c r="AB87" s="8"/>
      <c r="AC87" s="8"/>
      <c r="AD87" s="8"/>
      <c r="AE87" s="8"/>
    </row>
    <row r="88" spans="19:31" ht="11.25" customHeight="1" x14ac:dyDescent="0.25">
      <c r="S88" s="120"/>
      <c r="T88" s="120"/>
      <c r="U88" s="120"/>
      <c r="V88" s="120"/>
      <c r="W88" s="120"/>
      <c r="X88" s="120"/>
      <c r="Y88" s="120"/>
      <c r="Z88" s="120"/>
      <c r="AA88" s="17"/>
      <c r="AB88" s="17"/>
      <c r="AC88" s="17"/>
      <c r="AD88" s="17"/>
      <c r="AE88" s="17"/>
    </row>
  </sheetData>
  <mergeCells count="1">
    <mergeCell ref="AA14:AE14"/>
  </mergeCells>
  <phoneticPr fontId="0" type="noConversion"/>
  <hyperlinks>
    <hyperlink ref="P15" location="CO_1" display="CO_1"/>
    <hyperlink ref="P16" location="CO_2" display="CO_2"/>
    <hyperlink ref="P17" location="CO_3" display="CO_3"/>
    <hyperlink ref="P18" location="CO_4" display="CO_4"/>
    <hyperlink ref="P19" location="CO_5" display="CO_5"/>
    <hyperlink ref="P20" location="CO_6" display="CO_6"/>
    <hyperlink ref="P21" location="CO_7" display="CO_7"/>
    <hyperlink ref="P22" location="CO_8" display="CO_8"/>
    <hyperlink ref="P23:P55" location="CO_8" display="CO_8"/>
  </hyperlinks>
  <pageMargins left="0.7" right="0.7" top="0.75" bottom="0.75" header="0.3" footer="0.3"/>
  <pageSetup paperSize="9" scale="85" orientation="landscape" r:id="rId1"/>
  <headerFooter alignWithMargins="0">
    <oddFooter>&amp;C&amp;10Page &amp;P of &amp;N</oddFooter>
  </headerFooter>
  <ignoredErrors>
    <ignoredError sqref="E8 P56 N57 B9:C9 AA1:AE2 B14:C14 C13 AA87:AE88 AA9:AE9 C56:C57 M13:N13 AH77:IZ78 AH80:IZ83 AH97:IZ97 AH75:IZ75 AH85:IZ93 AH102:IZ102 AH99:IZ100 V8:W8 L15:N23 P1:Q1 L56:M57 AH56:IZ72 L1:N1 D8:D9 E13:E14 AH1:IZ2 C1:E1 D56:E57 F15:K23 C11:C12 D15:E23 AH13:IZ2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71" r:id="rId4" name="Button 47">
              <controlPr defaultSize="0" print="0" autoFill="0" autoPict="0" macro="[0]!Refresh">
                <anchor moveWithCells="1" sizeWithCells="1">
                  <from>
                    <xdr:col>3</xdr:col>
                    <xdr:colOff>487680</xdr:colOff>
                    <xdr:row>6</xdr:row>
                    <xdr:rowOff>76200</xdr:rowOff>
                  </from>
                  <to>
                    <xdr:col>4</xdr:col>
                    <xdr:colOff>708660</xdr:colOff>
                    <xdr:row>8</xdr:row>
                    <xdr:rowOff>30480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G1812"/>
  <sheetViews>
    <sheetView showGridLines="0" zoomScaleNormal="100" zoomScaleSheetLayoutView="55" workbookViewId="0"/>
  </sheetViews>
  <sheetFormatPr defaultColWidth="9.109375" defaultRowHeight="11.25" customHeight="1" x14ac:dyDescent="0.2"/>
  <cols>
    <col min="1" max="1" width="2.44140625" style="26" customWidth="1"/>
    <col min="2" max="2" width="22.109375" style="26" customWidth="1"/>
    <col min="3" max="3" width="12.5546875" style="26" customWidth="1"/>
    <col min="4" max="4" width="16.33203125" style="26" customWidth="1"/>
    <col min="5" max="5" width="12.5546875" style="26" customWidth="1"/>
    <col min="6" max="6" width="7" style="26" customWidth="1"/>
    <col min="7" max="7" width="17.44140625" style="26" customWidth="1"/>
    <col min="8" max="8" width="15.88671875" style="26" customWidth="1"/>
    <col min="9" max="9" width="8" style="26" customWidth="1"/>
    <col min="10" max="10" width="2.109375" style="26" customWidth="1"/>
    <col min="11" max="11" width="20.44140625" style="26" customWidth="1"/>
    <col min="12" max="12" width="14.5546875" style="26" customWidth="1"/>
    <col min="13" max="13" width="8" style="26" customWidth="1"/>
    <col min="14" max="14" width="3.6640625" style="26" customWidth="1"/>
    <col min="15" max="15" width="20.88671875" style="26" customWidth="1"/>
    <col min="16" max="16" width="14.5546875" style="26" customWidth="1"/>
    <col min="17" max="17" width="8" style="26" customWidth="1"/>
    <col min="18" max="18" width="3.6640625" style="26" customWidth="1"/>
    <col min="19" max="19" width="19.109375" style="26" customWidth="1"/>
    <col min="20" max="20" width="14.5546875" style="26" customWidth="1"/>
    <col min="21" max="21" width="9.5546875" style="26" bestFit="1" customWidth="1"/>
    <col min="22" max="22" width="3.6640625" style="26" customWidth="1"/>
    <col min="23" max="23" width="19.5546875" style="26" customWidth="1"/>
    <col min="24" max="24" width="14.5546875" style="26" customWidth="1"/>
    <col min="25" max="25" width="8" style="26" customWidth="1"/>
    <col min="26" max="26" width="3.6640625" style="26" customWidth="1"/>
    <col min="27" max="27" width="18.5546875" style="26" customWidth="1"/>
    <col min="28" max="28" width="14.5546875" style="26" customWidth="1"/>
    <col min="29" max="29" width="8" style="26" customWidth="1"/>
    <col min="30" max="30" width="3.6640625" style="26" customWidth="1"/>
    <col min="31" max="31" width="21" style="26" customWidth="1"/>
    <col min="32" max="32" width="14.5546875" style="26" customWidth="1"/>
    <col min="33" max="33" width="8" style="26" customWidth="1"/>
    <col min="34" max="34" width="3.6640625" style="26" customWidth="1"/>
    <col min="35" max="35" width="21.88671875" style="26" customWidth="1"/>
    <col min="36" max="36" width="14.5546875" style="26" customWidth="1"/>
    <col min="37" max="37" width="13" style="26" customWidth="1"/>
    <col min="38" max="38" width="3.6640625" style="26" customWidth="1"/>
    <col min="39" max="39" width="19.33203125" style="26" customWidth="1"/>
    <col min="40" max="40" width="14.5546875" style="26" customWidth="1"/>
    <col min="41" max="41" width="8" style="26" customWidth="1"/>
    <col min="42" max="42" width="3.6640625" style="26" customWidth="1"/>
    <col min="43" max="43" width="22.109375" style="26" customWidth="1"/>
    <col min="44" max="45" width="14.5546875" style="26" customWidth="1"/>
    <col min="46" max="46" width="5.6640625" style="26" customWidth="1"/>
    <col min="47" max="49" width="14.5546875" style="26" customWidth="1"/>
    <col min="50" max="50" width="5.6640625" style="26" customWidth="1"/>
    <col min="51" max="53" width="14.5546875" style="26" customWidth="1"/>
    <col min="54" max="54" width="5.6640625" style="26" customWidth="1"/>
    <col min="55" max="57" width="14.5546875" style="26" customWidth="1"/>
    <col min="58" max="58" width="5.6640625" style="26" customWidth="1"/>
    <col min="59" max="61" width="14.5546875" style="26" customWidth="1"/>
    <col min="62" max="62" width="5.6640625" style="26" customWidth="1"/>
    <col min="63" max="65" width="14.5546875" style="26" customWidth="1"/>
    <col min="66" max="66" width="5.6640625" style="26" customWidth="1"/>
    <col min="67" max="69" width="14.5546875" style="26" customWidth="1"/>
    <col min="70" max="70" width="5.6640625" style="26" customWidth="1"/>
    <col min="71" max="73" width="14.5546875" style="26" customWidth="1"/>
    <col min="74" max="74" width="5.6640625" style="26" customWidth="1"/>
    <col min="75" max="77" width="14.5546875" style="26" customWidth="1"/>
    <col min="78" max="78" width="5.6640625" style="26" customWidth="1"/>
    <col min="79" max="81" width="14.5546875" style="26" customWidth="1"/>
    <col min="82" max="82" width="5.6640625" style="26" customWidth="1"/>
    <col min="83" max="85" width="14.5546875" style="26" customWidth="1"/>
    <col min="86" max="86" width="5.6640625" style="26" customWidth="1"/>
    <col min="87" max="89" width="14.5546875" style="26" customWidth="1"/>
    <col min="90" max="90" width="5.6640625" style="26" customWidth="1"/>
    <col min="91" max="93" width="14.5546875" style="26" customWidth="1"/>
    <col min="94" max="94" width="5.6640625" style="26" customWidth="1"/>
    <col min="95" max="97" width="14.5546875" style="26" customWidth="1"/>
    <col min="98" max="98" width="5.6640625" style="26" customWidth="1"/>
    <col min="99" max="100" width="14.5546875" style="26" customWidth="1"/>
    <col min="101" max="101" width="7.5546875" style="26" customWidth="1"/>
    <col min="102" max="102" width="5.6640625" style="26" customWidth="1"/>
    <col min="103" max="104" width="17.44140625" style="26" customWidth="1"/>
    <col min="105" max="105" width="14.5546875" style="26" customWidth="1"/>
    <col min="106" max="106" width="5.6640625" style="26" customWidth="1"/>
    <col min="107" max="108" width="17.44140625" style="26" customWidth="1"/>
    <col min="109" max="109" width="8" style="26" customWidth="1"/>
    <col min="110" max="110" width="5.6640625" style="26" customWidth="1"/>
    <col min="111" max="112" width="17.44140625" style="26" customWidth="1"/>
    <col min="113" max="113" width="8" style="26" customWidth="1"/>
    <col min="114" max="114" width="5.6640625" style="26" customWidth="1"/>
    <col min="115" max="116" width="17.44140625" style="26" customWidth="1"/>
    <col min="117" max="117" width="8" style="26" customWidth="1"/>
    <col min="118" max="118" width="5.6640625" style="26" customWidth="1"/>
    <col min="119" max="120" width="17.44140625" style="26" customWidth="1"/>
    <col min="121" max="121" width="8" style="26" customWidth="1"/>
    <col min="122" max="122" width="5.6640625" style="26" customWidth="1"/>
    <col min="123" max="124" width="17.44140625" style="26" customWidth="1"/>
    <col min="125" max="125" width="8" style="26" customWidth="1"/>
    <col min="126" max="126" width="5.6640625" style="26" customWidth="1"/>
    <col min="127" max="128" width="17.44140625" style="26" customWidth="1"/>
    <col min="129" max="129" width="8" style="26" customWidth="1"/>
    <col min="130" max="130" width="5.6640625" style="26" customWidth="1"/>
    <col min="131" max="132" width="17.44140625" style="26" customWidth="1"/>
    <col min="133" max="133" width="8" style="26" customWidth="1"/>
    <col min="134" max="134" width="5.6640625" style="26" customWidth="1"/>
    <col min="135" max="136" width="17.44140625" style="26" customWidth="1"/>
    <col min="137" max="137" width="8" style="26" customWidth="1"/>
    <col min="138" max="138" width="5.6640625" style="26" customWidth="1"/>
    <col min="139" max="140" width="17.44140625" style="26" customWidth="1"/>
    <col min="141" max="141" width="8" style="26" customWidth="1"/>
    <col min="142" max="142" width="5.6640625" style="26" customWidth="1"/>
    <col min="143" max="144" width="17.44140625" style="26" customWidth="1"/>
    <col min="145" max="145" width="8" style="26" customWidth="1"/>
    <col min="146" max="146" width="5.6640625" style="26" customWidth="1"/>
    <col min="147" max="148" width="17.44140625" style="26" customWidth="1"/>
    <col min="149" max="149" width="8" style="26" customWidth="1"/>
    <col min="150" max="150" width="5.6640625" style="26" customWidth="1"/>
    <col min="151" max="152" width="17.44140625" style="26" customWidth="1"/>
    <col min="153" max="153" width="8" style="26" customWidth="1"/>
    <col min="154" max="154" width="5.6640625" style="26" customWidth="1"/>
    <col min="155" max="156" width="17.44140625" style="26" customWidth="1"/>
    <col min="157" max="157" width="8" style="26" customWidth="1"/>
    <col min="158" max="158" width="5.6640625" style="26" customWidth="1"/>
    <col min="159" max="160" width="17.44140625" style="26" customWidth="1"/>
    <col min="161" max="161" width="8" style="26" customWidth="1"/>
    <col min="162" max="162" width="5.6640625" style="26" customWidth="1"/>
    <col min="163" max="164" width="17.44140625" style="26" customWidth="1"/>
    <col min="165" max="165" width="8" style="26" customWidth="1"/>
    <col min="166" max="166" width="5.6640625" style="26" customWidth="1"/>
    <col min="167" max="168" width="17.44140625" style="26" customWidth="1"/>
    <col min="169" max="169" width="8" style="26" customWidth="1"/>
    <col min="170" max="170" width="5.6640625" style="26" customWidth="1"/>
    <col min="171" max="171" width="3.6640625" style="26" customWidth="1"/>
    <col min="172" max="172" width="21" style="26" customWidth="1"/>
    <col min="173" max="173" width="14.5546875" style="26" customWidth="1"/>
    <col min="174" max="176" width="9.109375" style="26"/>
    <col min="177" max="177" width="22" style="26" bestFit="1" customWidth="1"/>
    <col min="178" max="179" width="10.109375" style="275" bestFit="1" customWidth="1"/>
    <col min="180" max="180" width="9.109375" style="26"/>
    <col min="181" max="181" width="15.5546875" style="26" bestFit="1" customWidth="1"/>
    <col min="182" max="182" width="57.88671875" style="26" bestFit="1" customWidth="1"/>
    <col min="183" max="183" width="15" style="26" bestFit="1" customWidth="1"/>
    <col min="184" max="184" width="9.109375" style="26"/>
    <col min="185" max="185" width="10.6640625" style="26" customWidth="1"/>
    <col min="186" max="186" width="10.88671875" style="26" bestFit="1" customWidth="1"/>
    <col min="187" max="187" width="9.88671875" style="26" bestFit="1" customWidth="1"/>
    <col min="188" max="16384" width="9.109375" style="26"/>
  </cols>
  <sheetData>
    <row r="1" spans="1:189" ht="11.25" customHeight="1" x14ac:dyDescent="0.2">
      <c r="I1" s="49"/>
    </row>
    <row r="2" spans="1:189" ht="15" customHeight="1" x14ac:dyDescent="0.25">
      <c r="B2" s="63" t="s">
        <v>62</v>
      </c>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276"/>
      <c r="FW2" s="276"/>
      <c r="FX2" s="64"/>
      <c r="FY2" s="64"/>
      <c r="FZ2" s="64"/>
      <c r="GA2" s="64"/>
      <c r="GB2" s="64"/>
      <c r="GC2" s="64"/>
      <c r="GD2" s="64"/>
      <c r="GE2" s="64"/>
      <c r="GF2" s="64"/>
      <c r="GG2" s="64"/>
    </row>
    <row r="3" spans="1:189" s="21" customFormat="1" ht="11.25" customHeight="1" x14ac:dyDescent="0.2">
      <c r="A3" s="35"/>
      <c r="B3" s="104"/>
      <c r="C3" s="18"/>
      <c r="D3" s="19"/>
      <c r="E3" s="19"/>
      <c r="F3" s="50"/>
      <c r="FO3" s="30"/>
      <c r="FP3" s="103" t="str">
        <f ca="1">INDEX(IndicesIDs,MATCH(Instructions!$F$9,IndicesList,0))</f>
        <v>SPT2633671</v>
      </c>
      <c r="FR3" s="20"/>
      <c r="FV3" s="277"/>
      <c r="FW3" s="277"/>
    </row>
    <row r="4" spans="1:189" s="22" customFormat="1" ht="11.25" customHeight="1" x14ac:dyDescent="0.2">
      <c r="B4" s="23"/>
      <c r="C4" s="24"/>
      <c r="D4" s="25"/>
      <c r="E4" s="25"/>
      <c r="F4" s="25"/>
      <c r="G4" s="230" t="str">
        <f>Sub_Name</f>
        <v>Alliant Energy Corporation</v>
      </c>
      <c r="H4" s="231"/>
      <c r="I4" s="231"/>
      <c r="J4" s="25"/>
      <c r="K4" s="231" t="str">
        <f>Beta_Peers!C16</f>
        <v>Ameren Corporation</v>
      </c>
      <c r="L4" s="231"/>
      <c r="M4" s="231"/>
      <c r="N4" s="232"/>
      <c r="O4" s="231" t="str">
        <f>Beta_Peers!C17</f>
        <v>American Electric Power Company, Inc.</v>
      </c>
      <c r="P4" s="231"/>
      <c r="Q4" s="231"/>
      <c r="R4" s="232"/>
      <c r="S4" s="231" t="str">
        <f>Beta_Peers!C18</f>
        <v>Duke Energy Corporation</v>
      </c>
      <c r="T4" s="231"/>
      <c r="U4" s="231"/>
      <c r="V4" s="232"/>
      <c r="W4" s="231" t="str">
        <f>Beta_Peers!C19</f>
        <v>Edison International</v>
      </c>
      <c r="X4" s="231"/>
      <c r="Y4" s="231"/>
      <c r="Z4" s="232"/>
      <c r="AA4" s="231" t="str">
        <f>Beta_Peers!C20</f>
        <v>Entergy Corporation</v>
      </c>
      <c r="AB4" s="231"/>
      <c r="AC4" s="231"/>
      <c r="AD4" s="232"/>
      <c r="AE4" s="231" t="str">
        <f>Beta_Peers!C21</f>
        <v>Evergy, Inc.</v>
      </c>
      <c r="AF4" s="231"/>
      <c r="AG4" s="231"/>
      <c r="AH4" s="232"/>
      <c r="AI4" s="231" t="str">
        <f>Beta_Peers!C22</f>
        <v>IDACORP, Inc.</v>
      </c>
      <c r="AJ4" s="231"/>
      <c r="AK4" s="231"/>
      <c r="AL4" s="232"/>
      <c r="AM4" s="231" t="str">
        <f>Beta_Peers!C23</f>
        <v>NorthWestern Energy Group, Inc.</v>
      </c>
      <c r="AN4" s="231"/>
      <c r="AO4" s="231"/>
      <c r="AP4" s="232"/>
      <c r="AQ4" s="231" t="str">
        <f>Beta_Peers!C24</f>
        <v>OGE Energy Corp.</v>
      </c>
      <c r="AR4" s="231"/>
      <c r="AS4" s="231"/>
      <c r="AT4" s="299"/>
      <c r="AU4" s="231" t="str">
        <f>Beta_Peers!C25</f>
        <v>Pinnacle West Capital Corporation</v>
      </c>
      <c r="AV4" s="231"/>
      <c r="AW4" s="231"/>
      <c r="AX4" s="299"/>
      <c r="AY4" s="231" t="str">
        <f>Beta_Peers!C26</f>
        <v>Portland General Electric Company</v>
      </c>
      <c r="AZ4" s="231"/>
      <c r="BA4" s="231"/>
      <c r="BB4" s="299"/>
      <c r="BC4" s="231" t="str">
        <f>Beta_Peers!C27</f>
        <v>The Southern Company</v>
      </c>
      <c r="BD4" s="231"/>
      <c r="BE4" s="231"/>
      <c r="BF4" s="299"/>
      <c r="BG4" s="231" t="str">
        <f>Beta_Peers!C28</f>
        <v>Xcel Energy Inc.</v>
      </c>
      <c r="BH4" s="231"/>
      <c r="BI4" s="231"/>
      <c r="BJ4" s="299"/>
      <c r="BK4" s="231" t="str">
        <f>Beta_Peers!C29</f>
        <v/>
      </c>
      <c r="BL4" s="231"/>
      <c r="BM4" s="231"/>
      <c r="BN4" s="299"/>
      <c r="BO4" s="231" t="str">
        <f>Beta_Peers!C30</f>
        <v/>
      </c>
      <c r="BP4" s="231"/>
      <c r="BQ4" s="231"/>
      <c r="BR4" s="299"/>
      <c r="BS4" s="231" t="str">
        <f>Beta_Peers!C31</f>
        <v/>
      </c>
      <c r="BT4" s="231"/>
      <c r="BU4" s="231"/>
      <c r="BV4" s="299"/>
      <c r="BW4" s="231" t="str">
        <f>Beta_Peers!C32</f>
        <v/>
      </c>
      <c r="BX4" s="231"/>
      <c r="BY4" s="231"/>
      <c r="BZ4" s="299"/>
      <c r="CA4" s="231" t="str">
        <f>Beta_Peers!C33</f>
        <v/>
      </c>
      <c r="CB4" s="231"/>
      <c r="CC4" s="231"/>
      <c r="CD4" s="299"/>
      <c r="CE4" s="231" t="str">
        <f>Beta_Peers!C34</f>
        <v/>
      </c>
      <c r="CF4" s="231"/>
      <c r="CG4" s="231"/>
      <c r="CH4" s="299"/>
      <c r="CI4" s="231" t="str">
        <f>Beta_Peers!C35</f>
        <v/>
      </c>
      <c r="CJ4" s="231"/>
      <c r="CK4" s="231"/>
      <c r="CL4" s="299"/>
      <c r="CM4" s="231" t="str">
        <f>Beta_Peers!C36</f>
        <v/>
      </c>
      <c r="CN4" s="231"/>
      <c r="CO4" s="231"/>
      <c r="CP4" s="299"/>
      <c r="CQ4" s="231" t="str">
        <f>Beta_Peers!C37</f>
        <v/>
      </c>
      <c r="CR4" s="231"/>
      <c r="CS4" s="231"/>
      <c r="CT4" s="299"/>
      <c r="CU4" s="231" t="str">
        <f>Beta_Peers!C38</f>
        <v/>
      </c>
      <c r="CV4" s="231"/>
      <c r="CW4" s="231"/>
      <c r="CX4" s="299"/>
      <c r="CY4" s="231" t="str">
        <f>Beta_Peers!C39</f>
        <v/>
      </c>
      <c r="CZ4" s="231"/>
      <c r="DA4" s="231"/>
      <c r="DB4" s="299"/>
      <c r="DC4" s="231" t="str">
        <f>Beta_Peers!C40</f>
        <v/>
      </c>
      <c r="DD4" s="231"/>
      <c r="DE4" s="231"/>
      <c r="DF4" s="299"/>
      <c r="DG4" s="231" t="str">
        <f>Beta_Peers!C41</f>
        <v/>
      </c>
      <c r="DH4" s="231"/>
      <c r="DI4" s="231"/>
      <c r="DJ4" s="299"/>
      <c r="DK4" s="231" t="str">
        <f>Beta_Peers!C42</f>
        <v/>
      </c>
      <c r="DL4" s="231"/>
      <c r="DM4" s="231"/>
      <c r="DN4" s="299"/>
      <c r="DO4" s="231" t="str">
        <f>Beta_Peers!C43</f>
        <v/>
      </c>
      <c r="DP4" s="231"/>
      <c r="DQ4" s="231"/>
      <c r="DR4" s="299"/>
      <c r="DS4" s="231" t="str">
        <f>Beta_Peers!C44</f>
        <v/>
      </c>
      <c r="DT4" s="231"/>
      <c r="DU4" s="231"/>
      <c r="DV4" s="299"/>
      <c r="DW4" s="231" t="str">
        <f>Beta_Peers!C45</f>
        <v/>
      </c>
      <c r="DX4" s="231"/>
      <c r="DY4" s="231"/>
      <c r="DZ4" s="299"/>
      <c r="EA4" s="231" t="str">
        <f>Beta_Peers!C46</f>
        <v/>
      </c>
      <c r="EB4" s="231"/>
      <c r="EC4" s="231"/>
      <c r="ED4" s="299"/>
      <c r="EE4" s="231" t="str">
        <f>Beta_Peers!C47</f>
        <v/>
      </c>
      <c r="EF4" s="231"/>
      <c r="EG4" s="231"/>
      <c r="EH4" s="299"/>
      <c r="EI4" s="231" t="str">
        <f>Beta_Peers!C48</f>
        <v/>
      </c>
      <c r="EJ4" s="231"/>
      <c r="EK4" s="231"/>
      <c r="EL4" s="299"/>
      <c r="EM4" s="231" t="str">
        <f>Beta_Peers!C49</f>
        <v/>
      </c>
      <c r="EN4" s="231"/>
      <c r="EO4" s="231"/>
      <c r="EP4" s="299"/>
      <c r="EQ4" s="231" t="str">
        <f>Beta_Peers!C50</f>
        <v/>
      </c>
      <c r="ER4" s="231"/>
      <c r="ES4" s="231"/>
      <c r="ET4" s="299"/>
      <c r="EU4" s="231" t="str">
        <f>Beta_Peers!C51</f>
        <v/>
      </c>
      <c r="EV4" s="231"/>
      <c r="EW4" s="231"/>
      <c r="EX4" s="299"/>
      <c r="EY4" s="231" t="str">
        <f>Beta_Peers!C52</f>
        <v/>
      </c>
      <c r="EZ4" s="231"/>
      <c r="FA4" s="231"/>
      <c r="FB4" s="299"/>
      <c r="FC4" s="231" t="str">
        <f>Beta_Peers!C53</f>
        <v/>
      </c>
      <c r="FD4" s="231"/>
      <c r="FE4" s="231"/>
      <c r="FF4" s="299"/>
      <c r="FG4" s="231" t="str">
        <f>Beta_Peers!C54</f>
        <v/>
      </c>
      <c r="FH4" s="231"/>
      <c r="FI4" s="231"/>
      <c r="FJ4" s="299"/>
      <c r="FK4" s="231" t="str">
        <f>Beta_Peers!C55</f>
        <v/>
      </c>
      <c r="FL4" s="231"/>
      <c r="FM4" s="231"/>
      <c r="FN4" s="299"/>
      <c r="FO4" s="232"/>
      <c r="FP4" s="231" t="str">
        <f>Instructions!$F$9</f>
        <v>S&amp;P 500 Price</v>
      </c>
      <c r="FQ4" s="231"/>
      <c r="FU4" s="26"/>
      <c r="FV4" s="275"/>
      <c r="FW4" s="275"/>
      <c r="FX4" s="26"/>
      <c r="FY4" s="106" t="s">
        <v>5284</v>
      </c>
      <c r="FZ4" s="233"/>
      <c r="GA4" s="233"/>
      <c r="GB4" s="26"/>
      <c r="GC4" s="26"/>
      <c r="GD4" s="26"/>
      <c r="GE4" s="26"/>
    </row>
    <row r="5" spans="1:189" s="22" customFormat="1" ht="11.25" customHeight="1" x14ac:dyDescent="0.2">
      <c r="A5" s="26"/>
      <c r="B5" s="26"/>
      <c r="C5" s="24"/>
      <c r="D5" s="27"/>
      <c r="E5" s="27"/>
      <c r="F5" s="27"/>
      <c r="G5" s="27"/>
      <c r="H5" s="27"/>
      <c r="I5" s="105">
        <f ca="1">IF(G$23="","",SUM(OFFSET(I27,0,0,50000,1))-1)</f>
        <v>261</v>
      </c>
      <c r="J5" s="27"/>
      <c r="K5" s="27"/>
      <c r="L5" s="27"/>
      <c r="M5" s="105">
        <f ca="1">IF(K$23="","",SUM(OFFSET(M27,0,0,50000,1))-1)</f>
        <v>261</v>
      </c>
      <c r="N5" s="26"/>
      <c r="O5" s="27"/>
      <c r="P5" s="27"/>
      <c r="Q5" s="105">
        <f ca="1">IF(O$23="","",SUM(OFFSET(Q27,0,0,50000,1))-1)</f>
        <v>261</v>
      </c>
      <c r="R5" s="26"/>
      <c r="S5" s="27"/>
      <c r="T5" s="27"/>
      <c r="U5" s="105">
        <f ca="1">IF(S$23="","",SUM(OFFSET(U27,0,0,50000,1))-1)</f>
        <v>261</v>
      </c>
      <c r="V5" s="26"/>
      <c r="W5" s="27"/>
      <c r="X5" s="27"/>
      <c r="Y5" s="105">
        <f ca="1">IF(W$23="","",SUM(OFFSET(Y27,0,0,50000,1))-1)</f>
        <v>261</v>
      </c>
      <c r="Z5" s="26"/>
      <c r="AA5" s="27"/>
      <c r="AB5" s="27"/>
      <c r="AC5" s="105">
        <f ca="1">IF(AA$23="","",SUM(OFFSET(AC27,0,0,50000,1))-1)</f>
        <v>261</v>
      </c>
      <c r="AD5" s="26"/>
      <c r="AE5" s="27"/>
      <c r="AF5" s="27"/>
      <c r="AG5" s="105">
        <f ca="1">IF(AE$23="","",SUM(OFFSET(AG27,0,0,50000,1))-1)</f>
        <v>261</v>
      </c>
      <c r="AH5" s="26"/>
      <c r="AI5" s="27"/>
      <c r="AJ5" s="27"/>
      <c r="AK5" s="105">
        <f ca="1">IF(AI$23="","",SUM(OFFSET(AK27,0,0,50000,1))-1)</f>
        <v>261</v>
      </c>
      <c r="AL5" s="26"/>
      <c r="AM5" s="27"/>
      <c r="AN5" s="27"/>
      <c r="AO5" s="105">
        <f ca="1">IF(AM$23="","",SUM(OFFSET(AO27,0,0,50000,1))-1)</f>
        <v>261</v>
      </c>
      <c r="AP5" s="26"/>
      <c r="AQ5" s="27"/>
      <c r="AR5" s="27"/>
      <c r="AS5" s="105">
        <f ca="1">IF(AQ$23="","",SUM(OFFSET(AS27,0,0,50000,1))-1)</f>
        <v>261</v>
      </c>
      <c r="AT5" s="27"/>
      <c r="AU5" s="27"/>
      <c r="AV5" s="27"/>
      <c r="AW5" s="105">
        <f ca="1">IF(AU$23="","",SUM(OFFSET(AW27,0,0,50000,1))-1)</f>
        <v>261</v>
      </c>
      <c r="AX5" s="27"/>
      <c r="AY5" s="27"/>
      <c r="AZ5" s="27"/>
      <c r="BA5" s="105">
        <f ca="1">IF(AY$23="","",SUM(OFFSET(BA27,0,0,50000,1))-1)</f>
        <v>261</v>
      </c>
      <c r="BB5" s="27"/>
      <c r="BC5" s="27"/>
      <c r="BD5" s="27"/>
      <c r="BE5" s="105">
        <f ca="1">IF(BC$23="","",SUM(OFFSET(BE27,0,0,50000,1))-1)</f>
        <v>261</v>
      </c>
      <c r="BF5" s="27"/>
      <c r="BG5" s="27"/>
      <c r="BH5" s="27"/>
      <c r="BI5" s="105">
        <f ca="1">IF(BG$23="","",SUM(OFFSET(BI27,0,0,50000,1))-1)</f>
        <v>261</v>
      </c>
      <c r="BJ5" s="27"/>
      <c r="BK5" s="27"/>
      <c r="BL5" s="27"/>
      <c r="BM5" s="105" t="str">
        <f ca="1">IF(BK$23="","",SUM(OFFSET(BM27,0,0,50000,1))-1)</f>
        <v/>
      </c>
      <c r="BN5" s="27"/>
      <c r="BO5" s="27"/>
      <c r="BP5" s="27"/>
      <c r="BQ5" s="105" t="str">
        <f ca="1">IF(BO$23="","",SUM(OFFSET(BQ27,0,0,50000,1))-1)</f>
        <v/>
      </c>
      <c r="BR5" s="27"/>
      <c r="BS5" s="27"/>
      <c r="BT5" s="27"/>
      <c r="BU5" s="105" t="str">
        <f ca="1">IF(BS$23="","",SUM(OFFSET(BU27,0,0,50000,1))-1)</f>
        <v/>
      </c>
      <c r="BV5" s="27"/>
      <c r="BW5" s="27"/>
      <c r="BX5" s="27"/>
      <c r="BY5" s="105" t="str">
        <f ca="1">IF(BW$23="","",SUM(OFFSET(BY27,0,0,50000,1))-1)</f>
        <v/>
      </c>
      <c r="BZ5" s="27"/>
      <c r="CA5" s="27"/>
      <c r="CB5" s="27"/>
      <c r="CC5" s="105" t="str">
        <f ca="1">IF(CA$23="","",SUM(OFFSET(CC27,0,0,50000,1))-1)</f>
        <v/>
      </c>
      <c r="CD5" s="27"/>
      <c r="CE5" s="27"/>
      <c r="CF5" s="27"/>
      <c r="CG5" s="105" t="str">
        <f ca="1">IF(CE$23="","",SUM(OFFSET(CG27,0,0,50000,1))-1)</f>
        <v/>
      </c>
      <c r="CH5" s="27"/>
      <c r="CI5" s="27"/>
      <c r="CJ5" s="27"/>
      <c r="CK5" s="105" t="str">
        <f ca="1">IF(CI$23="","",SUM(OFFSET(CK27,0,0,50000,1))-1)</f>
        <v/>
      </c>
      <c r="CL5" s="27"/>
      <c r="CM5" s="27"/>
      <c r="CN5" s="27"/>
      <c r="CO5" s="105" t="str">
        <f ca="1">IF(CM$23="","",SUM(OFFSET(CO27,0,0,50000,1))-1)</f>
        <v/>
      </c>
      <c r="CP5" s="27"/>
      <c r="CQ5" s="27"/>
      <c r="CR5" s="27"/>
      <c r="CS5" s="105" t="str">
        <f ca="1">IF(CQ$23="","",SUM(OFFSET(CS27,0,0,50000,1))-1)</f>
        <v/>
      </c>
      <c r="CT5" s="27"/>
      <c r="CU5" s="27"/>
      <c r="CV5" s="27"/>
      <c r="CW5" s="105" t="str">
        <f ca="1">IF(CU$23="","",SUM(OFFSET(CW27,0,0,50000,1))-1)</f>
        <v/>
      </c>
      <c r="CX5" s="27"/>
      <c r="CY5" s="27"/>
      <c r="CZ5" s="27"/>
      <c r="DA5" s="105" t="str">
        <f ca="1">IF(CY$23="","",SUM(OFFSET(DA27,0,0,50000,1))-1)</f>
        <v/>
      </c>
      <c r="DB5" s="105"/>
      <c r="DC5" s="105"/>
      <c r="DD5" s="105"/>
      <c r="DE5" s="105" t="str">
        <f ca="1">IF(DC$23="","",SUM(OFFSET(DE27,0,0,50000,1))-1)</f>
        <v/>
      </c>
      <c r="DF5" s="105"/>
      <c r="DG5" s="105"/>
      <c r="DH5" s="105"/>
      <c r="DI5" s="105" t="str">
        <f ca="1">IF(DG$23="","",SUM(OFFSET(DI27,0,0,50000,1))-1)</f>
        <v/>
      </c>
      <c r="DJ5" s="105"/>
      <c r="DK5" s="105"/>
      <c r="DL5" s="105"/>
      <c r="DM5" s="105" t="str">
        <f ca="1">IF(DK$23="","",SUM(OFFSET(DM27,0,0,50000,1))-1)</f>
        <v/>
      </c>
      <c r="DN5" s="105"/>
      <c r="DO5" s="105"/>
      <c r="DP5" s="105"/>
      <c r="DQ5" s="105" t="str">
        <f ca="1">IF(DO$23="","",SUM(OFFSET(DQ27,0,0,50000,1))-1)</f>
        <v/>
      </c>
      <c r="DR5" s="105"/>
      <c r="DS5" s="105"/>
      <c r="DT5" s="105"/>
      <c r="DU5" s="105" t="str">
        <f ca="1">IF(DS$23="","",SUM(OFFSET(DU27,0,0,50000,1))-1)</f>
        <v/>
      </c>
      <c r="DV5" s="105"/>
      <c r="DW5" s="105"/>
      <c r="DX5" s="105"/>
      <c r="DY5" s="105" t="str">
        <f ca="1">IF(DW$23="","",SUM(OFFSET(DY27,0,0,50000,1))-1)</f>
        <v/>
      </c>
      <c r="DZ5" s="105"/>
      <c r="EA5" s="105"/>
      <c r="EB5" s="105"/>
      <c r="EC5" s="105" t="str">
        <f ca="1">IF(EA$23="","",SUM(OFFSET(EC27,0,0,50000,1))-1)</f>
        <v/>
      </c>
      <c r="ED5" s="105"/>
      <c r="EE5" s="105"/>
      <c r="EF5" s="105"/>
      <c r="EG5" s="105" t="str">
        <f ca="1">IF(EE$23="","",SUM(OFFSET(EG27,0,0,50000,1))-1)</f>
        <v/>
      </c>
      <c r="EH5" s="105"/>
      <c r="EI5" s="105"/>
      <c r="EJ5" s="105"/>
      <c r="EK5" s="105" t="str">
        <f ca="1">IF(EI$23="","",SUM(OFFSET(EK27,0,0,50000,1))-1)</f>
        <v/>
      </c>
      <c r="EL5" s="105"/>
      <c r="EM5" s="105"/>
      <c r="EN5" s="105"/>
      <c r="EO5" s="105" t="str">
        <f ca="1">IF(EM$23="","",SUM(OFFSET(EO27,0,0,50000,1))-1)</f>
        <v/>
      </c>
      <c r="EP5" s="105"/>
      <c r="EQ5" s="105"/>
      <c r="ER5" s="105"/>
      <c r="ES5" s="105" t="str">
        <f ca="1">IF(EQ$23="","",SUM(OFFSET(ES27,0,0,50000,1))-1)</f>
        <v/>
      </c>
      <c r="ET5" s="105"/>
      <c r="EU5" s="105"/>
      <c r="EV5" s="105"/>
      <c r="EW5" s="105" t="str">
        <f ca="1">IF(EU$23="","",SUM(OFFSET(EW27,0,0,50000,1))-1)</f>
        <v/>
      </c>
      <c r="EX5" s="105"/>
      <c r="EY5" s="105"/>
      <c r="EZ5" s="105"/>
      <c r="FA5" s="105" t="str">
        <f ca="1">IF(EY$23="","",SUM(OFFSET(FA27,0,0,50000,1))-1)</f>
        <v/>
      </c>
      <c r="FB5" s="105"/>
      <c r="FC5" s="105"/>
      <c r="FD5" s="105"/>
      <c r="FE5" s="105" t="str">
        <f ca="1">IF(FC$23="","",SUM(OFFSET(FE27,0,0,50000,1))-1)</f>
        <v/>
      </c>
      <c r="FF5" s="105"/>
      <c r="FG5" s="105"/>
      <c r="FH5" s="105"/>
      <c r="FI5" s="105" t="str">
        <f ca="1">IF(FG$23="","",SUM(OFFSET(FI27,0,0,50000,1))-1)</f>
        <v/>
      </c>
      <c r="FJ5" s="105"/>
      <c r="FK5" s="105"/>
      <c r="FL5" s="105"/>
      <c r="FM5" s="105" t="str">
        <f ca="1">IF(FK$23="","",SUM(OFFSET(FM27,0,0,50000,1))-1)</f>
        <v/>
      </c>
      <c r="FN5" s="105"/>
      <c r="FO5" s="26"/>
      <c r="FP5" s="27"/>
      <c r="FQ5" s="27"/>
      <c r="FU5" s="26"/>
      <c r="FV5" s="278" t="str">
        <f>VLOOKUP(Currency_Selection,Currency_List2,2,FALSE)</f>
        <v>USD</v>
      </c>
      <c r="FW5" s="278" t="str">
        <f>"("&amp;VLOOKUP(Currency_Selection,FU8:FW86,3,FALSE)&amp;"M)"</f>
        <v>($M)</v>
      </c>
      <c r="FX5" s="26"/>
      <c r="FY5" s="1"/>
      <c r="FZ5" s="1"/>
      <c r="GA5" s="1"/>
      <c r="GB5" s="26"/>
      <c r="GC5" s="282" t="str">
        <f>Fill</f>
        <v>Weekly</v>
      </c>
      <c r="GD5" s="26"/>
      <c r="GE5" s="26"/>
    </row>
    <row r="6" spans="1:189" s="22" customFormat="1" ht="11.25" customHeight="1" x14ac:dyDescent="0.2">
      <c r="G6" s="28" t="s">
        <v>7</v>
      </c>
      <c r="H6" s="26"/>
      <c r="I6" s="26"/>
      <c r="K6" s="28"/>
      <c r="L6" s="26"/>
      <c r="M6" s="26"/>
      <c r="N6" s="26"/>
      <c r="O6" s="28"/>
      <c r="P6" s="26"/>
      <c r="Q6" s="26"/>
      <c r="R6" s="26"/>
      <c r="S6" s="28"/>
      <c r="T6" s="26"/>
      <c r="U6" s="26"/>
      <c r="V6" s="26"/>
      <c r="W6" s="28"/>
      <c r="X6" s="26"/>
      <c r="Y6" s="26"/>
      <c r="Z6" s="26"/>
      <c r="AA6" s="28"/>
      <c r="AB6" s="26"/>
      <c r="AC6" s="26"/>
      <c r="AD6" s="26"/>
      <c r="AE6" s="28"/>
      <c r="AF6" s="26"/>
      <c r="AG6" s="26"/>
      <c r="AH6" s="26"/>
      <c r="AI6" s="28"/>
      <c r="AJ6" s="26"/>
      <c r="AK6" s="26"/>
      <c r="AL6" s="26"/>
      <c r="AM6" s="28"/>
      <c r="AN6" s="26"/>
      <c r="AO6" s="26"/>
      <c r="AP6" s="26"/>
      <c r="AQ6" s="28"/>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8"/>
      <c r="FQ6" s="26"/>
      <c r="FR6" s="26"/>
      <c r="FU6" s="26"/>
      <c r="FV6" s="275"/>
      <c r="FW6" s="275"/>
      <c r="FX6" s="26"/>
      <c r="FY6" s="228">
        <f>IF(IndicesCount=0,1,IndicesCount)</f>
        <v>1805</v>
      </c>
      <c r="FZ6" s="1"/>
      <c r="GA6" s="1"/>
      <c r="GB6" s="26"/>
      <c r="GC6" s="26"/>
      <c r="GD6" s="26"/>
      <c r="GE6" s="26"/>
    </row>
    <row r="7" spans="1:189" s="22" customFormat="1" ht="11.25" customHeight="1" x14ac:dyDescent="0.2">
      <c r="A7" s="24"/>
      <c r="B7" s="234">
        <f>IF(Instructions!$F$11=$GC$9,IF(WEEKDAY(Instructions!$F$13,16)=7,Instructions!$F$13,Instructions!$F$13+(7-WEEKDAY(Instructions!$F$13,16))),Instructions!$F$13)</f>
        <v>43595</v>
      </c>
      <c r="C7" s="29"/>
      <c r="D7" s="27"/>
      <c r="E7" s="290"/>
      <c r="F7" s="27"/>
      <c r="G7" s="26" t="str">
        <f>G$23&amp;" "&amp;$B$11&amp;" vs. "&amp;$B$10</f>
        <v>LNT-US Weekly vs. S&amp;P 500 Price</v>
      </c>
      <c r="H7" s="26"/>
      <c r="I7" s="107">
        <f ca="1">IF(G23="","",IFERROR(INDEX(LINEST(OFFSET(H$27,,,I$5),OFFSET($FQ$27,,,I$5),TRUE,TRUE),1,1),"NA"))</f>
        <v>0.80839235294852896</v>
      </c>
      <c r="J7" s="27"/>
      <c r="K7" s="26" t="str">
        <f>K$23&amp;" "&amp;$B$11&amp;" vs. "&amp;$B$10</f>
        <v>AEE-US Weekly vs. S&amp;P 500 Price</v>
      </c>
      <c r="L7" s="26"/>
      <c r="M7" s="107">
        <f ca="1">IF(K23="","",IFERROR(INDEX(LINEST(OFFSET(L$27,,,M$5),OFFSET($FQ$27,,,M$5),TRUE,TRUE),1,1),"NA"))</f>
        <v>0.75868372452059651</v>
      </c>
      <c r="N7" s="26"/>
      <c r="O7" s="26" t="str">
        <f>O$23&amp;" "&amp;$B$11&amp;" vs. "&amp;$B$10</f>
        <v>AEP-US Weekly vs. S&amp;P 500 Price</v>
      </c>
      <c r="P7" s="26"/>
      <c r="Q7" s="107">
        <f ca="1">IF(O23="","",IFERROR(INDEX(LINEST(OFFSET(P$27,,,Q$5),OFFSET($FQ$27,,,Q$5),TRUE,TRUE),1,1),"NA"))</f>
        <v>0.76574873534147847</v>
      </c>
      <c r="R7" s="26"/>
      <c r="S7" s="26" t="str">
        <f>S$23&amp;" "&amp;$B$11&amp;" vs. "&amp;$B$10</f>
        <v>DUK-US Weekly vs. S&amp;P 500 Price</v>
      </c>
      <c r="T7" s="26"/>
      <c r="U7" s="107">
        <f ca="1">IF(S23="","",IFERROR(INDEX(LINEST(OFFSET(T$27,,,U$5),OFFSET($FQ$27,,,U$5),TRUE,TRUE),1,1),"NA"))</f>
        <v>0.7334469234559291</v>
      </c>
      <c r="V7" s="26"/>
      <c r="W7" s="26" t="str">
        <f>W$23&amp;" "&amp;$B$11&amp;" vs. "&amp;$B$10</f>
        <v>EIX-US Weekly vs. S&amp;P 500 Price</v>
      </c>
      <c r="X7" s="26"/>
      <c r="Y7" s="107">
        <f ca="1">IF(W23="","",IFERROR(INDEX(LINEST(OFFSET(X$27,,,Y$5),OFFSET($FQ$27,,,Y$5),TRUE,TRUE),1,1),"NA"))</f>
        <v>0.95577573176148967</v>
      </c>
      <c r="Z7" s="26"/>
      <c r="AA7" s="26" t="str">
        <f>AA$23&amp;" "&amp;$B$11&amp;" vs. "&amp;$B$10</f>
        <v>ETR-US Weekly vs. S&amp;P 500 Price</v>
      </c>
      <c r="AB7" s="26"/>
      <c r="AC7" s="107">
        <f ca="1">IF(AA23="","",IFERROR(INDEX(LINEST(OFFSET(AB$27,,,AC$5),OFFSET($FQ$27,,,AC$5),TRUE,TRUE),1,1),"NA"))</f>
        <v>0.9582532125725669</v>
      </c>
      <c r="AD7" s="26"/>
      <c r="AE7" s="26" t="str">
        <f>AE$23&amp;" "&amp;$B$11&amp;" vs. "&amp;$B$10</f>
        <v>EVRG-US Weekly vs. S&amp;P 500 Price</v>
      </c>
      <c r="AF7" s="27"/>
      <c r="AG7" s="107">
        <f ca="1">IF(AE23="","",IFERROR(INDEX(LINEST(OFFSET(AF$27,,,AG$5),OFFSET($FQ$27,,,AG$5),TRUE,TRUE),1,1),"NA"))</f>
        <v>0.83901843250214325</v>
      </c>
      <c r="AH7" s="26"/>
      <c r="AI7" s="26" t="str">
        <f>AI$23&amp;" "&amp;$B$11&amp;" vs. "&amp;$B$10</f>
        <v>IDA-US Weekly vs. S&amp;P 500 Price</v>
      </c>
      <c r="AJ7" s="27"/>
      <c r="AK7" s="107">
        <f ca="1">IF(AI23="","",IFERROR(INDEX(LINEST(OFFSET(AJ$27,,,AK$5),OFFSET($FQ$27,,,AK$5),TRUE,TRUE),1,1),"NA"))</f>
        <v>0.80222719057541314</v>
      </c>
      <c r="AL7" s="26"/>
      <c r="AM7" s="26" t="str">
        <f>AM$23&amp;" "&amp;$B$11&amp;" vs. "&amp;$B$10</f>
        <v>NWE-US Weekly vs. S&amp;P 500 Price</v>
      </c>
      <c r="AN7" s="27"/>
      <c r="AO7" s="107">
        <f ca="1">IF(AM23="","",IFERROR(INDEX(LINEST(OFFSET(AN$27,,,AO$5),OFFSET($FQ$27,,,AO$5),TRUE,TRUE),1,1),"NA"))</f>
        <v>0.99262120493648098</v>
      </c>
      <c r="AP7" s="26"/>
      <c r="AQ7" s="26" t="str">
        <f>AQ$23&amp;" "&amp;$B$11&amp;" vs. "&amp;$B$10</f>
        <v>OGE-US Weekly vs. S&amp;P 500 Price</v>
      </c>
      <c r="AR7" s="27"/>
      <c r="AS7" s="107">
        <f ca="1">IF(AQ23="","",IFERROR(INDEX(LINEST(OFFSET(AR$27,,,AS$5),OFFSET($FQ$27,,,AS$5),TRUE,TRUE),1,1),"NA"))</f>
        <v>1.0248753058460272</v>
      </c>
      <c r="AT7" s="27"/>
      <c r="AU7" s="26" t="str">
        <f>AU$23&amp;" "&amp;$B$11&amp;" vs. "&amp;$B$10</f>
        <v>PNW-US Weekly vs. S&amp;P 500 Price</v>
      </c>
      <c r="AV7" s="27"/>
      <c r="AW7" s="107">
        <f ca="1">IF(AU23="","",IFERROR(INDEX(LINEST(OFFSET(AV$27,,,AW$5),OFFSET($FQ$27,,,AW$5),TRUE,TRUE),1,1),"NA"))</f>
        <v>0.90285957967236929</v>
      </c>
      <c r="AX7" s="27"/>
      <c r="AY7" s="26" t="str">
        <f>AY$23&amp;" "&amp;$B$11&amp;" vs. "&amp;$B$10</f>
        <v>POR-US Weekly vs. S&amp;P 500 Price</v>
      </c>
      <c r="AZ7" s="27"/>
      <c r="BA7" s="107">
        <f ca="1">IF(AY23="","",IFERROR(INDEX(LINEST(OFFSET(AZ$27,,,BA$5),OFFSET($FQ$27,,,BA$5),TRUE,TRUE),1,1),"NA"))</f>
        <v>0.81604778478988627</v>
      </c>
      <c r="BB7" s="27"/>
      <c r="BC7" s="26" t="str">
        <f>BC$23&amp;" "&amp;$B$11&amp;" vs. "&amp;$B$10</f>
        <v>SO-US Weekly vs. S&amp;P 500 Price</v>
      </c>
      <c r="BD7" s="27"/>
      <c r="BE7" s="107">
        <f ca="1">IF(BC23="","",IFERROR(INDEX(LINEST(OFFSET(BD$27,,,BE$5),OFFSET($FQ$27,,,BE$5),TRUE,TRUE),1,1),"NA"))</f>
        <v>0.84060149599968592</v>
      </c>
      <c r="BF7" s="27"/>
      <c r="BG7" s="26" t="str">
        <f>BG$23&amp;" "&amp;$B$11&amp;" vs. "&amp;$B$10</f>
        <v>XEL-US Weekly vs. S&amp;P 500 Price</v>
      </c>
      <c r="BH7" s="27"/>
      <c r="BI7" s="107">
        <f ca="1">IF(BG23="","",IFERROR(INDEX(LINEST(OFFSET(BH$27,,,BI$5),OFFSET($FQ$27,,,BI$5),TRUE,TRUE),1,1),"NA"))</f>
        <v>0.74501359019565883</v>
      </c>
      <c r="BJ7" s="27"/>
      <c r="BK7" s="26" t="str">
        <f>BK$23&amp;" "&amp;$B$11&amp;" vs. "&amp;$B$10</f>
        <v xml:space="preserve"> Weekly vs. S&amp;P 500 Price</v>
      </c>
      <c r="BL7" s="27"/>
      <c r="BM7" s="107" t="str">
        <f ca="1">IF(BK23="","",IFERROR(INDEX(LINEST(OFFSET(BL$27,,,BM$5),OFFSET($FQ$27,,,BM$5),TRUE,TRUE),1,1),"NA"))</f>
        <v/>
      </c>
      <c r="BN7" s="27"/>
      <c r="BO7" s="26" t="str">
        <f>BO$23&amp;" "&amp;$B$11&amp;" vs. "&amp;$B$10</f>
        <v xml:space="preserve"> Weekly vs. S&amp;P 500 Price</v>
      </c>
      <c r="BP7" s="27"/>
      <c r="BQ7" s="107" t="str">
        <f ca="1">IF(BO23="","",IFERROR(INDEX(LINEST(OFFSET(BP$27,,,BQ$5),OFFSET($FQ$27,,,BQ$5),TRUE,TRUE),1,1),"NA"))</f>
        <v/>
      </c>
      <c r="BR7" s="27"/>
      <c r="BS7" s="26" t="str">
        <f>BS$23&amp;" "&amp;$B$11&amp;" vs. "&amp;$B$10</f>
        <v xml:space="preserve"> Weekly vs. S&amp;P 500 Price</v>
      </c>
      <c r="BT7" s="27"/>
      <c r="BU7" s="107" t="str">
        <f ca="1">IF(BS23="","",IFERROR(INDEX(LINEST(OFFSET(BT$27,,,BU$5),OFFSET($FQ$27,,,BU$5),TRUE,TRUE),1,1),"NA"))</f>
        <v/>
      </c>
      <c r="BV7" s="27"/>
      <c r="BW7" s="26" t="str">
        <f>BW$23&amp;" "&amp;$B$11&amp;" vs. "&amp;$B$10</f>
        <v xml:space="preserve"> Weekly vs. S&amp;P 500 Price</v>
      </c>
      <c r="BX7" s="27"/>
      <c r="BY7" s="107" t="str">
        <f ca="1">IF(BW23="","",IFERROR(INDEX(LINEST(OFFSET(BX$27,,,BY$5),OFFSET($FQ$27,,,BY$5),TRUE,TRUE),1,1),"NA"))</f>
        <v/>
      </c>
      <c r="BZ7" s="27"/>
      <c r="CA7" s="26" t="str">
        <f>CA$23&amp;" "&amp;$B$11&amp;" vs. "&amp;$B$10</f>
        <v xml:space="preserve"> Weekly vs. S&amp;P 500 Price</v>
      </c>
      <c r="CB7" s="27"/>
      <c r="CC7" s="107" t="str">
        <f ca="1">IF(CA23="","",IFERROR(INDEX(LINEST(OFFSET(CB$27,,,CC$5),OFFSET($FQ$27,,,CC$5),TRUE,TRUE),1,1),"NA"))</f>
        <v/>
      </c>
      <c r="CD7" s="27"/>
      <c r="CE7" s="26" t="str">
        <f>CE$23&amp;" "&amp;$B$11&amp;" vs. "&amp;$B$10</f>
        <v xml:space="preserve"> Weekly vs. S&amp;P 500 Price</v>
      </c>
      <c r="CF7" s="27"/>
      <c r="CG7" s="107" t="str">
        <f ca="1">IF(CE23="","",IFERROR(INDEX(LINEST(OFFSET(CF$27,,,CG$5),OFFSET($FQ$27,,,CG$5),TRUE,TRUE),1,1),"NA"))</f>
        <v/>
      </c>
      <c r="CH7" s="27"/>
      <c r="CI7" s="26" t="str">
        <f>CI$23&amp;" "&amp;$B$11&amp;" vs. "&amp;$B$10</f>
        <v xml:space="preserve"> Weekly vs. S&amp;P 500 Price</v>
      </c>
      <c r="CJ7" s="27"/>
      <c r="CK7" s="107" t="str">
        <f ca="1">IF(CI23="","",IFERROR(INDEX(LINEST(OFFSET(CJ$27,,,CK$5),OFFSET($FQ$27,,,CK$5),TRUE,TRUE),1,1),"NA"))</f>
        <v/>
      </c>
      <c r="CL7" s="27"/>
      <c r="CM7" s="26" t="str">
        <f>CM$23&amp;" "&amp;$B$11&amp;" vs. "&amp;$B$10</f>
        <v xml:space="preserve"> Weekly vs. S&amp;P 500 Price</v>
      </c>
      <c r="CN7" s="27"/>
      <c r="CO7" s="107" t="str">
        <f ca="1">IF(CM23="","",IFERROR(INDEX(LINEST(OFFSET(CN$27,,,CO$5),OFFSET($FQ$27,,,CO$5),TRUE,TRUE),1,1),"NA"))</f>
        <v/>
      </c>
      <c r="CP7" s="27"/>
      <c r="CQ7" s="26" t="str">
        <f>CQ$23&amp;" "&amp;$B$11&amp;" vs. "&amp;$B$10</f>
        <v xml:space="preserve"> Weekly vs. S&amp;P 500 Price</v>
      </c>
      <c r="CR7" s="27"/>
      <c r="CS7" s="107" t="str">
        <f ca="1">IF(CQ23="","",IFERROR(INDEX(LINEST(OFFSET(CR$27,,,CS$5),OFFSET($FQ$27,,,CS$5),TRUE,TRUE),1,1),"NA"))</f>
        <v/>
      </c>
      <c r="CT7" s="27"/>
      <c r="CU7" s="26" t="str">
        <f>CU$23&amp;" "&amp;$B$11&amp;" vs. "&amp;$B$10</f>
        <v xml:space="preserve"> Weekly vs. S&amp;P 500 Price</v>
      </c>
      <c r="CV7" s="27"/>
      <c r="CW7" s="107" t="str">
        <f ca="1">IF(CU23="","",IFERROR(INDEX(LINEST(OFFSET(CV$27,,,CW$5),OFFSET($FQ$27,,,CW$5),TRUE,TRUE),1,1),"NA"))</f>
        <v/>
      </c>
      <c r="CX7" s="27"/>
      <c r="CY7" s="26" t="str">
        <f>CY$23&amp;" "&amp;$B$11&amp;" vs. "&amp;$B$10</f>
        <v xml:space="preserve"> Weekly vs. S&amp;P 500 Price</v>
      </c>
      <c r="CZ7" s="27"/>
      <c r="DA7" s="107" t="str">
        <f ca="1">IF(CY23="","",IFERROR(INDEX(LINEST(OFFSET(CZ$27,,,DA$5),OFFSET($FQ$27,,,DA$5),TRUE,TRUE),1,1),"NA"))</f>
        <v/>
      </c>
      <c r="DB7" s="107"/>
      <c r="DC7" s="26" t="str">
        <f>DC$23&amp;" "&amp;$B$11&amp;" vs. "&amp;$B$10</f>
        <v xml:space="preserve"> Weekly vs. S&amp;P 500 Price</v>
      </c>
      <c r="DD7" s="27"/>
      <c r="DE7" s="107" t="str">
        <f ca="1">IF(DC23="","",IFERROR(INDEX(LINEST(OFFSET(DD$27,,,DE$5),OFFSET($FQ$27,,,DE$5),TRUE,TRUE),1,1),"NA"))</f>
        <v/>
      </c>
      <c r="DF7" s="107"/>
      <c r="DG7" s="26" t="str">
        <f>DG$23&amp;" "&amp;$B$11&amp;" vs. "&amp;$B$10</f>
        <v xml:space="preserve"> Weekly vs. S&amp;P 500 Price</v>
      </c>
      <c r="DH7" s="27"/>
      <c r="DI7" s="107" t="str">
        <f ca="1">IF(DG23="","",IFERROR(INDEX(LINEST(OFFSET(DH$27,,,DI$5),OFFSET($FQ$27,,,DI$5),TRUE,TRUE),1,1),"NA"))</f>
        <v/>
      </c>
      <c r="DJ7" s="107"/>
      <c r="DK7" s="26" t="str">
        <f>DK$23&amp;" "&amp;$B$11&amp;" vs. "&amp;$B$10</f>
        <v xml:space="preserve"> Weekly vs. S&amp;P 500 Price</v>
      </c>
      <c r="DL7" s="27"/>
      <c r="DM7" s="107" t="str">
        <f ca="1">IF(DK23="","",IFERROR(INDEX(LINEST(OFFSET(DL$27,,,DM$5),OFFSET($FQ$27,,,DM$5),TRUE,TRUE),1,1),"NA"))</f>
        <v/>
      </c>
      <c r="DN7" s="107"/>
      <c r="DO7" s="26" t="str">
        <f>DO$23&amp;" "&amp;$B$11&amp;" vs. "&amp;$B$10</f>
        <v xml:space="preserve"> Weekly vs. S&amp;P 500 Price</v>
      </c>
      <c r="DP7" s="27"/>
      <c r="DQ7" s="107" t="str">
        <f ca="1">IF(DO23="","",IFERROR(INDEX(LINEST(OFFSET(DP$27,,,DQ$5),OFFSET($FQ$27,,,DQ$5),TRUE,TRUE),1,1),"NA"))</f>
        <v/>
      </c>
      <c r="DR7" s="107"/>
      <c r="DS7" s="26" t="str">
        <f>DS$23&amp;" "&amp;$B$11&amp;" vs. "&amp;$B$10</f>
        <v xml:space="preserve"> Weekly vs. S&amp;P 500 Price</v>
      </c>
      <c r="DT7" s="27"/>
      <c r="DU7" s="107" t="str">
        <f ca="1">IF(DS23="","",IFERROR(INDEX(LINEST(OFFSET(DT$27,,,DU$5),OFFSET($FQ$27,,,DU$5),TRUE,TRUE),1,1),"NA"))</f>
        <v/>
      </c>
      <c r="DV7" s="107"/>
      <c r="DW7" s="26" t="str">
        <f>DW$23&amp;" "&amp;$B$11&amp;" vs. "&amp;$B$10</f>
        <v xml:space="preserve"> Weekly vs. S&amp;P 500 Price</v>
      </c>
      <c r="DX7" s="27"/>
      <c r="DY7" s="107" t="str">
        <f ca="1">IF(DW23="","",IFERROR(INDEX(LINEST(OFFSET(DX$27,,,DY$5),OFFSET($FQ$27,,,DY$5),TRUE,TRUE),1,1),"NA"))</f>
        <v/>
      </c>
      <c r="DZ7" s="107"/>
      <c r="EA7" s="26" t="str">
        <f>EA$23&amp;" "&amp;$B$11&amp;" vs. "&amp;$B$10</f>
        <v xml:space="preserve"> Weekly vs. S&amp;P 500 Price</v>
      </c>
      <c r="EB7" s="27"/>
      <c r="EC7" s="107" t="str">
        <f ca="1">IF(EA23="","",IFERROR(INDEX(LINEST(OFFSET(EB$27,,,EC$5),OFFSET($FQ$27,,,EC$5),TRUE,TRUE),1,1),"NA"))</f>
        <v/>
      </c>
      <c r="ED7" s="107"/>
      <c r="EE7" s="26" t="str">
        <f>EE$23&amp;" "&amp;$B$11&amp;" vs. "&amp;$B$10</f>
        <v xml:space="preserve"> Weekly vs. S&amp;P 500 Price</v>
      </c>
      <c r="EF7" s="27"/>
      <c r="EG7" s="107" t="str">
        <f ca="1">IF(EE23="","",IFERROR(INDEX(LINEST(OFFSET(EF$27,,,EG$5),OFFSET($FQ$27,,,EG$5),TRUE,TRUE),1,1),"NA"))</f>
        <v/>
      </c>
      <c r="EH7" s="107"/>
      <c r="EI7" s="26" t="str">
        <f>EI$23&amp;" "&amp;$B$11&amp;" vs. "&amp;$B$10</f>
        <v xml:space="preserve"> Weekly vs. S&amp;P 500 Price</v>
      </c>
      <c r="EJ7" s="27"/>
      <c r="EK7" s="107" t="str">
        <f ca="1">IF(EI23="","",IFERROR(INDEX(LINEST(OFFSET(EJ$27,,,EK$5),OFFSET($FQ$27,,,EK$5),TRUE,TRUE),1,1),"NA"))</f>
        <v/>
      </c>
      <c r="EL7" s="107"/>
      <c r="EM7" s="26" t="str">
        <f>EM$23&amp;" "&amp;$B$11&amp;" vs. "&amp;$B$10</f>
        <v xml:space="preserve"> Weekly vs. S&amp;P 500 Price</v>
      </c>
      <c r="EN7" s="27"/>
      <c r="EO7" s="107" t="str">
        <f ca="1">IF(EM23="","",IFERROR(INDEX(LINEST(OFFSET(EN$27,,,EO$5),OFFSET($FQ$27,,,EO$5),TRUE,TRUE),1,1),"NA"))</f>
        <v/>
      </c>
      <c r="EP7" s="107"/>
      <c r="EQ7" s="26" t="str">
        <f>EQ$23&amp;" "&amp;$B$11&amp;" vs. "&amp;$B$10</f>
        <v xml:space="preserve"> Weekly vs. S&amp;P 500 Price</v>
      </c>
      <c r="ER7" s="27"/>
      <c r="ES7" s="107" t="str">
        <f ca="1">IF(EQ23="","",IFERROR(INDEX(LINEST(OFFSET(ER$27,,,ES$5),OFFSET($FQ$27,,,ES$5),TRUE,TRUE),1,1),"NA"))</f>
        <v/>
      </c>
      <c r="ET7" s="107"/>
      <c r="EU7" s="26" t="str">
        <f>EU$23&amp;" "&amp;$B$11&amp;" vs. "&amp;$B$10</f>
        <v xml:space="preserve"> Weekly vs. S&amp;P 500 Price</v>
      </c>
      <c r="EV7" s="27"/>
      <c r="EW7" s="107" t="str">
        <f ca="1">IF(EU23="","",IFERROR(INDEX(LINEST(OFFSET(EV$27,,,EW$5),OFFSET($FQ$27,,,EW$5),TRUE,TRUE),1,1),"NA"))</f>
        <v/>
      </c>
      <c r="EX7" s="107"/>
      <c r="EY7" s="26" t="str">
        <f>EY$23&amp;" "&amp;$B$11&amp;" vs. "&amp;$B$10</f>
        <v xml:space="preserve"> Weekly vs. S&amp;P 500 Price</v>
      </c>
      <c r="EZ7" s="27"/>
      <c r="FA7" s="107" t="str">
        <f ca="1">IF(EY23="","",IFERROR(INDEX(LINEST(OFFSET(EZ$27,,,FA$5),OFFSET($FQ$27,,,FA$5),TRUE,TRUE),1,1),"NA"))</f>
        <v/>
      </c>
      <c r="FB7" s="107"/>
      <c r="FC7" s="26" t="str">
        <f>FC$23&amp;" "&amp;$B$11&amp;" vs. "&amp;$B$10</f>
        <v xml:space="preserve"> Weekly vs. S&amp;P 500 Price</v>
      </c>
      <c r="FD7" s="27"/>
      <c r="FE7" s="107" t="str">
        <f ca="1">IF(FC23="","",IFERROR(INDEX(LINEST(OFFSET(FD$27,,,FE$5),OFFSET($FQ$27,,,FE$5),TRUE,TRUE),1,1),"NA"))</f>
        <v/>
      </c>
      <c r="FF7" s="107"/>
      <c r="FG7" s="26" t="str">
        <f>FG$23&amp;" "&amp;$B$11&amp;" vs. "&amp;$B$10</f>
        <v xml:space="preserve"> Weekly vs. S&amp;P 500 Price</v>
      </c>
      <c r="FH7" s="27"/>
      <c r="FI7" s="107" t="str">
        <f ca="1">IF(FG23="","",IFERROR(INDEX(LINEST(OFFSET(FH$27,,,FI$5),OFFSET($FQ$27,,,FI$5),TRUE,TRUE),1,1),"NA"))</f>
        <v/>
      </c>
      <c r="FJ7" s="107"/>
      <c r="FK7" s="26" t="str">
        <f>FK$23&amp;" "&amp;$B$11&amp;" vs. "&amp;$B$10</f>
        <v xml:space="preserve"> Weekly vs. S&amp;P 500 Price</v>
      </c>
      <c r="FL7" s="27"/>
      <c r="FM7" s="107" t="str">
        <f ca="1">IF(FK23="","",IFERROR(INDEX(LINEST(OFFSET(FL$27,,,FM$5),OFFSET($FQ$27,,,FM$5),TRUE,TRUE),1,1),"NA"))</f>
        <v/>
      </c>
      <c r="FN7" s="26"/>
      <c r="FO7" s="26"/>
      <c r="FP7" s="26"/>
      <c r="FQ7" s="27"/>
      <c r="FU7" s="100" t="s">
        <v>5312</v>
      </c>
      <c r="FV7" s="279" t="s">
        <v>5313</v>
      </c>
      <c r="FW7" s="279" t="s">
        <v>5552</v>
      </c>
      <c r="FX7" s="26"/>
      <c r="FY7" s="93" t="s">
        <v>41</v>
      </c>
      <c r="FZ7" s="94" t="s">
        <v>40</v>
      </c>
      <c r="GA7" s="94" t="s">
        <v>5276</v>
      </c>
      <c r="GB7" s="26"/>
      <c r="GC7" s="219" t="s">
        <v>8</v>
      </c>
      <c r="GD7" s="220" t="s">
        <v>8</v>
      </c>
      <c r="GE7" s="26"/>
    </row>
    <row r="8" spans="1:189" s="22" customFormat="1" ht="11.25" customHeight="1" x14ac:dyDescent="0.2">
      <c r="A8" s="24"/>
      <c r="B8" s="234">
        <f>IF(AND(Instructions!$F$11="Monthly",Instructions!$F$14=EOMONTH(Instructions!$F$14,0)),Instructions!$F$14+1,IF(Instructions!$F$11=$GC$9,IF(WEEKDAY(Instructions!$F$14,16)=7,Instructions!$F$14,Instructions!$F$14-WEEKDAY(Instructions!$F$14,16)),Instructions!$F$14))</f>
        <v>45422</v>
      </c>
      <c r="C8" s="29"/>
      <c r="D8" s="27"/>
      <c r="E8" s="290"/>
      <c r="F8" s="27"/>
      <c r="G8" s="30" t="str">
        <f>"From "&amp;TEXT($B$7,$GC$16)&amp;" To "&amp;TEXT($B$8,$GC$16)</f>
        <v>From 05/10/2019 To 05/10/2024</v>
      </c>
      <c r="H8" s="30"/>
      <c r="I8" s="31"/>
      <c r="J8" s="27"/>
      <c r="K8" s="26" t="str">
        <f>G8</f>
        <v>From 05/10/2019 To 05/10/2024</v>
      </c>
      <c r="L8" s="26"/>
      <c r="M8" s="31"/>
      <c r="N8" s="26"/>
      <c r="O8" s="26" t="str">
        <f>K8</f>
        <v>From 05/10/2019 To 05/10/2024</v>
      </c>
      <c r="P8" s="26"/>
      <c r="Q8" s="31"/>
      <c r="R8" s="26"/>
      <c r="S8" s="26" t="str">
        <f>O8</f>
        <v>From 05/10/2019 To 05/10/2024</v>
      </c>
      <c r="T8" s="26"/>
      <c r="U8" s="31"/>
      <c r="V8" s="26"/>
      <c r="W8" s="26" t="str">
        <f>S8</f>
        <v>From 05/10/2019 To 05/10/2024</v>
      </c>
      <c r="X8" s="26"/>
      <c r="Y8" s="31"/>
      <c r="Z8" s="26"/>
      <c r="AA8" s="26" t="str">
        <f>W8</f>
        <v>From 05/10/2019 To 05/10/2024</v>
      </c>
      <c r="AB8" s="26"/>
      <c r="AC8" s="31"/>
      <c r="AD8" s="26"/>
      <c r="AE8" s="26" t="str">
        <f>AA8</f>
        <v>From 05/10/2019 To 05/10/2024</v>
      </c>
      <c r="AF8" s="27"/>
      <c r="AG8" s="31"/>
      <c r="AH8" s="26"/>
      <c r="AI8" s="26" t="str">
        <f>AE8</f>
        <v>From 05/10/2019 To 05/10/2024</v>
      </c>
      <c r="AJ8" s="27"/>
      <c r="AK8" s="31"/>
      <c r="AL8" s="26"/>
      <c r="AM8" s="26" t="str">
        <f>AI8</f>
        <v>From 05/10/2019 To 05/10/2024</v>
      </c>
      <c r="AN8" s="27"/>
      <c r="AO8" s="31"/>
      <c r="AP8" s="26"/>
      <c r="AQ8" s="26" t="str">
        <f>AM8</f>
        <v>From 05/10/2019 To 05/10/2024</v>
      </c>
      <c r="AR8" s="27"/>
      <c r="AS8" s="31"/>
      <c r="AT8" s="27"/>
      <c r="AU8" s="26" t="str">
        <f>AQ8</f>
        <v>From 05/10/2019 To 05/10/2024</v>
      </c>
      <c r="AV8" s="27"/>
      <c r="AW8" s="31"/>
      <c r="AX8" s="27"/>
      <c r="AY8" s="26" t="str">
        <f>AU8</f>
        <v>From 05/10/2019 To 05/10/2024</v>
      </c>
      <c r="AZ8" s="27"/>
      <c r="BA8" s="31"/>
      <c r="BB8" s="27"/>
      <c r="BC8" s="26" t="str">
        <f>AY8</f>
        <v>From 05/10/2019 To 05/10/2024</v>
      </c>
      <c r="BD8" s="27"/>
      <c r="BE8" s="31"/>
      <c r="BF8" s="27"/>
      <c r="BG8" s="26" t="str">
        <f>BC8</f>
        <v>From 05/10/2019 To 05/10/2024</v>
      </c>
      <c r="BH8" s="27"/>
      <c r="BI8" s="31"/>
      <c r="BJ8" s="27"/>
      <c r="BK8" s="26" t="str">
        <f>BG8</f>
        <v>From 05/10/2019 To 05/10/2024</v>
      </c>
      <c r="BL8" s="27"/>
      <c r="BM8" s="31"/>
      <c r="BN8" s="27"/>
      <c r="BO8" s="26" t="str">
        <f>BK8</f>
        <v>From 05/10/2019 To 05/10/2024</v>
      </c>
      <c r="BP8" s="27"/>
      <c r="BQ8" s="31"/>
      <c r="BR8" s="27"/>
      <c r="BS8" s="26" t="str">
        <f>BO8</f>
        <v>From 05/10/2019 To 05/10/2024</v>
      </c>
      <c r="BT8" s="27"/>
      <c r="BU8" s="31"/>
      <c r="BV8" s="27"/>
      <c r="BW8" s="26" t="str">
        <f>BS8</f>
        <v>From 05/10/2019 To 05/10/2024</v>
      </c>
      <c r="BX8" s="27"/>
      <c r="BY8" s="31"/>
      <c r="BZ8" s="27"/>
      <c r="CA8" s="26" t="str">
        <f>BW8</f>
        <v>From 05/10/2019 To 05/10/2024</v>
      </c>
      <c r="CB8" s="27"/>
      <c r="CC8" s="31"/>
      <c r="CD8" s="27"/>
      <c r="CE8" s="26" t="str">
        <f>CA8</f>
        <v>From 05/10/2019 To 05/10/2024</v>
      </c>
      <c r="CF8" s="27"/>
      <c r="CG8" s="31"/>
      <c r="CH8" s="27"/>
      <c r="CI8" s="26" t="str">
        <f>CE8</f>
        <v>From 05/10/2019 To 05/10/2024</v>
      </c>
      <c r="CJ8" s="27"/>
      <c r="CK8" s="31"/>
      <c r="CL8" s="27"/>
      <c r="CM8" s="26" t="str">
        <f>CI8</f>
        <v>From 05/10/2019 To 05/10/2024</v>
      </c>
      <c r="CN8" s="27"/>
      <c r="CO8" s="31"/>
      <c r="CP8" s="27"/>
      <c r="CQ8" s="26" t="str">
        <f>CM8</f>
        <v>From 05/10/2019 To 05/10/2024</v>
      </c>
      <c r="CR8" s="27"/>
      <c r="CS8" s="31"/>
      <c r="CT8" s="27"/>
      <c r="CU8" s="26" t="str">
        <f>CQ8</f>
        <v>From 05/10/2019 To 05/10/2024</v>
      </c>
      <c r="CV8" s="27"/>
      <c r="CW8" s="31"/>
      <c r="CX8" s="27"/>
      <c r="CY8" s="26" t="str">
        <f>CU8</f>
        <v>From 05/10/2019 To 05/10/2024</v>
      </c>
      <c r="CZ8" s="27"/>
      <c r="DA8" s="31"/>
      <c r="DB8" s="31"/>
      <c r="DC8" s="26" t="str">
        <f>CY8</f>
        <v>From 05/10/2019 To 05/10/2024</v>
      </c>
      <c r="DD8" s="27"/>
      <c r="DE8" s="31"/>
      <c r="DF8" s="31"/>
      <c r="DG8" s="26" t="str">
        <f>DC8</f>
        <v>From 05/10/2019 To 05/10/2024</v>
      </c>
      <c r="DH8" s="27"/>
      <c r="DI8" s="31"/>
      <c r="DJ8" s="31"/>
      <c r="DK8" s="26" t="str">
        <f>DG8</f>
        <v>From 05/10/2019 To 05/10/2024</v>
      </c>
      <c r="DL8" s="27"/>
      <c r="DM8" s="31"/>
      <c r="DN8" s="31"/>
      <c r="DO8" s="26" t="str">
        <f>DK8</f>
        <v>From 05/10/2019 To 05/10/2024</v>
      </c>
      <c r="DP8" s="27"/>
      <c r="DQ8" s="31"/>
      <c r="DR8" s="31"/>
      <c r="DS8" s="26" t="str">
        <f>DO8</f>
        <v>From 05/10/2019 To 05/10/2024</v>
      </c>
      <c r="DT8" s="27"/>
      <c r="DU8" s="31"/>
      <c r="DV8" s="31"/>
      <c r="DW8" s="26" t="str">
        <f>DS8</f>
        <v>From 05/10/2019 To 05/10/2024</v>
      </c>
      <c r="DX8" s="27"/>
      <c r="DY8" s="31"/>
      <c r="DZ8" s="31"/>
      <c r="EA8" s="26" t="str">
        <f>DW8</f>
        <v>From 05/10/2019 To 05/10/2024</v>
      </c>
      <c r="EB8" s="27"/>
      <c r="EC8" s="31"/>
      <c r="ED8" s="31"/>
      <c r="EE8" s="26" t="str">
        <f>EA8</f>
        <v>From 05/10/2019 To 05/10/2024</v>
      </c>
      <c r="EF8" s="27"/>
      <c r="EG8" s="31"/>
      <c r="EH8" s="31"/>
      <c r="EI8" s="26" t="str">
        <f>EE8</f>
        <v>From 05/10/2019 To 05/10/2024</v>
      </c>
      <c r="EJ8" s="27"/>
      <c r="EK8" s="31"/>
      <c r="EL8" s="31"/>
      <c r="EM8" s="26" t="str">
        <f>EI8</f>
        <v>From 05/10/2019 To 05/10/2024</v>
      </c>
      <c r="EN8" s="27"/>
      <c r="EO8" s="31"/>
      <c r="EP8" s="31"/>
      <c r="EQ8" s="26" t="str">
        <f>EM8</f>
        <v>From 05/10/2019 To 05/10/2024</v>
      </c>
      <c r="ER8" s="27"/>
      <c r="ES8" s="31"/>
      <c r="ET8" s="31"/>
      <c r="EU8" s="26" t="str">
        <f>EQ8</f>
        <v>From 05/10/2019 To 05/10/2024</v>
      </c>
      <c r="EV8" s="27"/>
      <c r="EW8" s="31"/>
      <c r="EX8" s="31"/>
      <c r="EY8" s="26" t="str">
        <f>EU8</f>
        <v>From 05/10/2019 To 05/10/2024</v>
      </c>
      <c r="EZ8" s="27"/>
      <c r="FA8" s="31"/>
      <c r="FB8" s="31"/>
      <c r="FC8" s="26" t="str">
        <f>EY8</f>
        <v>From 05/10/2019 To 05/10/2024</v>
      </c>
      <c r="FD8" s="27"/>
      <c r="FE8" s="31"/>
      <c r="FF8" s="31"/>
      <c r="FG8" s="26" t="str">
        <f>FC8</f>
        <v>From 05/10/2019 To 05/10/2024</v>
      </c>
      <c r="FH8" s="27"/>
      <c r="FI8" s="31"/>
      <c r="FJ8" s="31"/>
      <c r="FK8" s="26" t="str">
        <f>FG8</f>
        <v>From 05/10/2019 To 05/10/2024</v>
      </c>
      <c r="FL8" s="27"/>
      <c r="FM8" s="31"/>
      <c r="FN8" s="31"/>
      <c r="FO8" s="26"/>
      <c r="FP8" s="26"/>
      <c r="FQ8" s="27"/>
      <c r="FU8" s="101" t="s">
        <v>5463</v>
      </c>
      <c r="FV8" s="280" t="s">
        <v>65</v>
      </c>
      <c r="FW8" s="280" t="s">
        <v>5486</v>
      </c>
      <c r="FX8" s="273"/>
      <c r="FY8" s="229" t="s">
        <v>105</v>
      </c>
      <c r="FZ8" s="229" t="s">
        <v>106</v>
      </c>
      <c r="GA8" s="229" t="s">
        <v>107</v>
      </c>
      <c r="GC8" s="221" t="s">
        <v>4</v>
      </c>
      <c r="GD8" s="222" t="s">
        <v>4</v>
      </c>
    </row>
    <row r="9" spans="1:189" s="22" customFormat="1" ht="11.25" customHeight="1" x14ac:dyDescent="0.2">
      <c r="A9" s="24"/>
      <c r="B9" s="235"/>
      <c r="C9" s="25"/>
      <c r="D9" s="25"/>
      <c r="E9" s="25"/>
      <c r="F9" s="25"/>
      <c r="G9" s="30"/>
      <c r="H9" s="30"/>
      <c r="I9" s="31"/>
      <c r="J9" s="25"/>
      <c r="K9" s="26"/>
      <c r="L9" s="26"/>
      <c r="M9" s="31"/>
      <c r="N9" s="26"/>
      <c r="O9" s="26"/>
      <c r="P9" s="26"/>
      <c r="Q9" s="31"/>
      <c r="R9" s="26"/>
      <c r="S9" s="26"/>
      <c r="T9" s="26"/>
      <c r="U9" s="31"/>
      <c r="V9" s="26"/>
      <c r="W9" s="26"/>
      <c r="X9" s="26"/>
      <c r="Y9" s="31"/>
      <c r="Z9" s="26"/>
      <c r="AA9" s="26"/>
      <c r="AB9" s="26"/>
      <c r="AC9" s="31"/>
      <c r="AD9" s="26"/>
      <c r="AE9" s="26"/>
      <c r="AF9" s="27"/>
      <c r="AG9" s="31"/>
      <c r="AH9" s="26"/>
      <c r="AI9" s="26"/>
      <c r="AJ9" s="27"/>
      <c r="AK9" s="31"/>
      <c r="AL9" s="26"/>
      <c r="AM9" s="26"/>
      <c r="AN9" s="27"/>
      <c r="AO9" s="31"/>
      <c r="AP9" s="26"/>
      <c r="AQ9" s="26"/>
      <c r="AR9" s="27"/>
      <c r="AS9" s="31"/>
      <c r="AT9" s="27"/>
      <c r="AU9" s="27"/>
      <c r="AV9" s="27"/>
      <c r="AW9" s="31"/>
      <c r="AX9" s="27"/>
      <c r="AY9" s="27"/>
      <c r="AZ9" s="27"/>
      <c r="BA9" s="31"/>
      <c r="BB9" s="27"/>
      <c r="BC9" s="27"/>
      <c r="BD9" s="27"/>
      <c r="BE9" s="31"/>
      <c r="BF9" s="27"/>
      <c r="BG9" s="27"/>
      <c r="BH9" s="27"/>
      <c r="BI9" s="31"/>
      <c r="BJ9" s="27"/>
      <c r="BK9" s="27"/>
      <c r="BL9" s="27"/>
      <c r="BM9" s="31"/>
      <c r="BN9" s="27"/>
      <c r="BO9" s="27"/>
      <c r="BP9" s="27"/>
      <c r="BQ9" s="31"/>
      <c r="BR9" s="27"/>
      <c r="BS9" s="27"/>
      <c r="BT9" s="27"/>
      <c r="BU9" s="31"/>
      <c r="BV9" s="27"/>
      <c r="BW9" s="27"/>
      <c r="BX9" s="27"/>
      <c r="BY9" s="31"/>
      <c r="BZ9" s="27"/>
      <c r="CA9" s="27"/>
      <c r="CB9" s="27"/>
      <c r="CC9" s="31"/>
      <c r="CD9" s="27"/>
      <c r="CE9" s="27"/>
      <c r="CF9" s="27"/>
      <c r="CG9" s="31"/>
      <c r="CH9" s="27"/>
      <c r="CI9" s="27"/>
      <c r="CJ9" s="27"/>
      <c r="CK9" s="31"/>
      <c r="CL9" s="27"/>
      <c r="CM9" s="27"/>
      <c r="CN9" s="27"/>
      <c r="CO9" s="31"/>
      <c r="CP9" s="27"/>
      <c r="CQ9" s="27"/>
      <c r="CR9" s="27"/>
      <c r="CS9" s="31"/>
      <c r="CT9" s="27"/>
      <c r="CU9" s="27"/>
      <c r="CV9" s="27"/>
      <c r="CW9" s="31"/>
      <c r="CX9" s="27"/>
      <c r="CY9" s="27"/>
      <c r="CZ9" s="27"/>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26"/>
      <c r="FP9" s="26"/>
      <c r="FQ9" s="27"/>
      <c r="FU9" s="101" t="s">
        <v>5314</v>
      </c>
      <c r="FV9" s="280" t="s">
        <v>5285</v>
      </c>
      <c r="FW9" s="280" t="s">
        <v>5487</v>
      </c>
      <c r="FX9" s="273"/>
      <c r="FY9" s="229" t="s">
        <v>1261</v>
      </c>
      <c r="FZ9" s="229" t="s">
        <v>1262</v>
      </c>
      <c r="GA9" s="229" t="s">
        <v>1263</v>
      </c>
      <c r="GC9" s="221" t="s">
        <v>5555</v>
      </c>
      <c r="GD9" s="222" t="s">
        <v>4</v>
      </c>
    </row>
    <row r="10" spans="1:189" s="22" customFormat="1" ht="11.25" customHeight="1" x14ac:dyDescent="0.2">
      <c r="B10" s="236" t="str">
        <f>Instructions!$F$9</f>
        <v>S&amp;P 500 Price</v>
      </c>
      <c r="C10" s="29"/>
      <c r="D10" s="27"/>
      <c r="E10" s="27"/>
      <c r="F10" s="27"/>
      <c r="G10" s="30"/>
      <c r="H10" s="30"/>
      <c r="I10" s="31"/>
      <c r="J10" s="27"/>
      <c r="K10" s="26"/>
      <c r="L10" s="26"/>
      <c r="M10" s="31"/>
      <c r="N10" s="26"/>
      <c r="O10" s="26"/>
      <c r="P10" s="26"/>
      <c r="Q10" s="31"/>
      <c r="R10" s="26"/>
      <c r="S10" s="26"/>
      <c r="T10" s="26"/>
      <c r="U10" s="31"/>
      <c r="V10" s="26"/>
      <c r="W10" s="26"/>
      <c r="X10" s="26"/>
      <c r="Y10" s="31"/>
      <c r="Z10" s="26"/>
      <c r="AA10" s="26"/>
      <c r="AB10" s="26"/>
      <c r="AC10" s="31"/>
      <c r="AD10" s="26"/>
      <c r="AE10" s="26"/>
      <c r="AF10" s="27"/>
      <c r="AG10" s="31"/>
      <c r="AH10" s="26"/>
      <c r="AI10" s="26"/>
      <c r="AJ10" s="27"/>
      <c r="AK10" s="31"/>
      <c r="AL10" s="26"/>
      <c r="AM10" s="26"/>
      <c r="AN10" s="27"/>
      <c r="AO10" s="31"/>
      <c r="AP10" s="26"/>
      <c r="AQ10" s="26"/>
      <c r="AR10" s="27"/>
      <c r="AS10" s="31"/>
      <c r="AT10" s="27"/>
      <c r="AU10" s="27"/>
      <c r="AV10" s="27"/>
      <c r="AW10" s="31"/>
      <c r="AX10" s="27"/>
      <c r="AY10" s="27"/>
      <c r="AZ10" s="27"/>
      <c r="BA10" s="31"/>
      <c r="BB10" s="27"/>
      <c r="BC10" s="27"/>
      <c r="BD10" s="27"/>
      <c r="BE10" s="31"/>
      <c r="BF10" s="27"/>
      <c r="BG10" s="27"/>
      <c r="BH10" s="27"/>
      <c r="BI10" s="31"/>
      <c r="BJ10" s="27"/>
      <c r="BK10" s="27"/>
      <c r="BL10" s="27"/>
      <c r="BM10" s="31"/>
      <c r="BN10" s="27"/>
      <c r="BO10" s="27"/>
      <c r="BP10" s="27"/>
      <c r="BQ10" s="31"/>
      <c r="BR10" s="27"/>
      <c r="BS10" s="27"/>
      <c r="BT10" s="27"/>
      <c r="BU10" s="31"/>
      <c r="BV10" s="27"/>
      <c r="BW10" s="27"/>
      <c r="BX10" s="27"/>
      <c r="BY10" s="31"/>
      <c r="BZ10" s="27"/>
      <c r="CA10" s="27"/>
      <c r="CB10" s="27"/>
      <c r="CC10" s="31"/>
      <c r="CD10" s="27"/>
      <c r="CE10" s="27"/>
      <c r="CF10" s="27"/>
      <c r="CG10" s="31"/>
      <c r="CH10" s="27"/>
      <c r="CI10" s="27"/>
      <c r="CJ10" s="27"/>
      <c r="CK10" s="31"/>
      <c r="CL10" s="27"/>
      <c r="CM10" s="27"/>
      <c r="CN10" s="27"/>
      <c r="CO10" s="31"/>
      <c r="CP10" s="27"/>
      <c r="CQ10" s="27"/>
      <c r="CR10" s="27"/>
      <c r="CS10" s="31"/>
      <c r="CT10" s="27"/>
      <c r="CU10" s="27"/>
      <c r="CV10" s="27"/>
      <c r="CW10" s="31"/>
      <c r="CX10" s="27"/>
      <c r="CY10" s="27"/>
      <c r="CZ10" s="27"/>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26"/>
      <c r="FP10" s="26"/>
      <c r="FQ10" s="27"/>
      <c r="FU10" s="101" t="s">
        <v>5464</v>
      </c>
      <c r="FV10" s="280" t="s">
        <v>5292</v>
      </c>
      <c r="FW10" s="280" t="s">
        <v>5488</v>
      </c>
      <c r="FX10" s="273"/>
      <c r="FY10" s="229" t="s">
        <v>1285</v>
      </c>
      <c r="FZ10" s="229" t="s">
        <v>1286</v>
      </c>
      <c r="GA10" s="229" t="s">
        <v>1287</v>
      </c>
      <c r="GC10" s="221" t="s">
        <v>5</v>
      </c>
      <c r="GD10" s="223" t="s">
        <v>5</v>
      </c>
    </row>
    <row r="11" spans="1:189" s="22" customFormat="1" ht="11.25" customHeight="1" x14ac:dyDescent="0.25">
      <c r="B11" s="236" t="str">
        <f>Instructions!$F$11</f>
        <v>Weekly</v>
      </c>
      <c r="C11" s="29"/>
      <c r="D11"/>
      <c r="E11" s="47"/>
      <c r="F11" s="47"/>
      <c r="G11" s="32" t="s">
        <v>9</v>
      </c>
      <c r="H11" s="30"/>
      <c r="I11" s="33">
        <f ca="1">IF(G23="","",IFERROR(INDEX(LINEST(OFFSET(H$27,,,I$5),OFFSET($FQ$27,,,I$5),TRUE,TRUE),2,1),"NA"))</f>
        <v>6.1710438737424968E-2</v>
      </c>
      <c r="J11" s="27"/>
      <c r="K11" s="26"/>
      <c r="L11" s="26"/>
      <c r="M11" s="33">
        <f ca="1">IF(K23="","",IFERROR(INDEX(LINEST(OFFSET(L$27,,,M$5),OFFSET($FQ$27,,,M$5),TRUE,TRUE),2,1),"NA"))</f>
        <v>6.0280175997019556E-2</v>
      </c>
      <c r="N11" s="26"/>
      <c r="O11" s="26"/>
      <c r="P11" s="26"/>
      <c r="Q11" s="33">
        <f ca="1">IF(O23="","",IFERROR(INDEX(LINEST(OFFSET(P$27,,,Q$5),OFFSET($FQ$27,,,Q$5),TRUE,TRUE),2,1),"NA"))</f>
        <v>6.7413163065178777E-2</v>
      </c>
      <c r="R11" s="26"/>
      <c r="S11" s="26"/>
      <c r="T11" s="26"/>
      <c r="U11" s="33">
        <f ca="1">IF(S23="","",IFERROR(INDEX(LINEST(OFFSET(T$27,,,U$5),OFFSET($FQ$27,,,U$5),TRUE,TRUE),2,1),"NA"))</f>
        <v>6.3915272949738353E-2</v>
      </c>
      <c r="V11" s="26"/>
      <c r="W11" s="26"/>
      <c r="X11" s="26"/>
      <c r="Y11" s="33">
        <f ca="1">IF(W23="","",IFERROR(INDEX(LINEST(OFFSET(X$27,,,Y$5),OFFSET($FQ$27,,,Y$5),TRUE,TRUE),2,1),"NA"))</f>
        <v>7.222843778202008E-2</v>
      </c>
      <c r="Z11" s="26"/>
      <c r="AA11" s="26"/>
      <c r="AB11" s="26"/>
      <c r="AC11" s="33">
        <f ca="1">IF(AA23="","",IFERROR(INDEX(LINEST(OFFSET(AB$27,,,AC$5),OFFSET($FQ$27,,,AC$5),TRUE,TRUE),2,1),"NA"))</f>
        <v>6.9956189938968613E-2</v>
      </c>
      <c r="AD11" s="26"/>
      <c r="AE11" s="26"/>
      <c r="AF11" s="27"/>
      <c r="AG11" s="33">
        <f ca="1">IF(AE23="","",IFERROR(INDEX(LINEST(OFFSET(AF$27,,,AG$5),OFFSET($FQ$27,,,AG$5),TRUE,TRUE),2,1),"NA"))</f>
        <v>7.1988741068723855E-2</v>
      </c>
      <c r="AH11" s="26"/>
      <c r="AI11" s="26"/>
      <c r="AJ11" s="27"/>
      <c r="AK11" s="33">
        <f ca="1">IF(AI23="","",IFERROR(INDEX(LINEST(OFFSET(AJ$27,,,AK$5),OFFSET($FQ$27,,,AK$5),TRUE,TRUE),2,1),"NA"))</f>
        <v>6.4226233150121853E-2</v>
      </c>
      <c r="AL11" s="26"/>
      <c r="AM11" s="26"/>
      <c r="AN11" s="27"/>
      <c r="AO11" s="33">
        <f ca="1">IF(AM23="","",IFERROR(INDEX(LINEST(OFFSET(AN$27,,,AO$5),OFFSET($FQ$27,,,AO$5),TRUE,TRUE),2,1),"NA"))</f>
        <v>7.6679053802101674E-2</v>
      </c>
      <c r="AP11" s="26"/>
      <c r="AQ11" s="26"/>
      <c r="AR11" s="27"/>
      <c r="AS11" s="33">
        <f ca="1">IF(AQ23="","",IFERROR(INDEX(LINEST(OFFSET(AR$27,,,AS$5),OFFSET($FQ$27,,,AS$5),TRUE,TRUE),2,1),"NA"))</f>
        <v>6.9498674623453952E-2</v>
      </c>
      <c r="AT11" s="27"/>
      <c r="AU11" s="27"/>
      <c r="AV11" s="27"/>
      <c r="AW11" s="33">
        <f ca="1">IF(AU23="","",IFERROR(INDEX(LINEST(OFFSET(AV$27,,,AW$5),OFFSET($FQ$27,,,AW$5),TRUE,TRUE),2,1),"NA"))</f>
        <v>7.517306781200668E-2</v>
      </c>
      <c r="AX11" s="27"/>
      <c r="AY11" s="27"/>
      <c r="AZ11" s="27"/>
      <c r="BA11" s="33">
        <f ca="1">IF(AY23="","",IFERROR(INDEX(LINEST(OFFSET(AZ$27,,,BA$5),OFFSET($FQ$27,,,BA$5),TRUE,TRUE),2,1),"NA"))</f>
        <v>7.1077382383944676E-2</v>
      </c>
      <c r="BB11" s="27"/>
      <c r="BC11" s="27"/>
      <c r="BD11" s="27"/>
      <c r="BE11" s="33">
        <f ca="1">IF(BC23="","",IFERROR(INDEX(LINEST(OFFSET(BD$27,,,BE$5),OFFSET($FQ$27,,,BE$5),TRUE,TRUE),2,1),"NA"))</f>
        <v>6.4860205762640427E-2</v>
      </c>
      <c r="BF11" s="27"/>
      <c r="BG11" s="27"/>
      <c r="BH11" s="27"/>
      <c r="BI11" s="33">
        <f ca="1">IF(BG23="","",IFERROR(INDEX(LINEST(OFFSET(BH$27,,,BI$5),OFFSET($FQ$27,,,BI$5),TRUE,TRUE),2,1),"NA"))</f>
        <v>6.8732962616727233E-2</v>
      </c>
      <c r="BJ11" s="27"/>
      <c r="BK11" s="27"/>
      <c r="BL11" s="27"/>
      <c r="BM11" s="33" t="str">
        <f ca="1">IF(BK23="","",IFERROR(INDEX(LINEST(OFFSET(BL$27,,,BM$5),OFFSET($FQ$27,,,BM$5),TRUE,TRUE),2,1),"NA"))</f>
        <v/>
      </c>
      <c r="BN11" s="27"/>
      <c r="BO11" s="27"/>
      <c r="BP11" s="27"/>
      <c r="BQ11" s="33" t="str">
        <f ca="1">IF(BO23="","",IFERROR(INDEX(LINEST(OFFSET(BP$27,,,BQ$5),OFFSET($FQ$27,,,BQ$5),TRUE,TRUE),2,1),"NA"))</f>
        <v/>
      </c>
      <c r="BR11" s="27"/>
      <c r="BS11" s="27"/>
      <c r="BT11" s="27"/>
      <c r="BU11" s="33" t="str">
        <f ca="1">IF(BS23="","",IFERROR(INDEX(LINEST(OFFSET(BT$27,,,BU$5),OFFSET($FQ$27,,,BU$5),TRUE,TRUE),2,1),"NA"))</f>
        <v/>
      </c>
      <c r="BV11" s="27"/>
      <c r="BW11" s="27"/>
      <c r="BX11" s="27"/>
      <c r="BY11" s="33" t="str">
        <f ca="1">IF(BW23="","",IFERROR(INDEX(LINEST(OFFSET(BX$27,,,BY$5),OFFSET($FQ$27,,,BY$5),TRUE,TRUE),2,1),"NA"))</f>
        <v/>
      </c>
      <c r="BZ11" s="27"/>
      <c r="CA11" s="27"/>
      <c r="CB11" s="27"/>
      <c r="CC11" s="33" t="str">
        <f ca="1">IF(CA23="","",IFERROR(INDEX(LINEST(OFFSET(CB$27,,,CC$5),OFFSET($FQ$27,,,CC$5),TRUE,TRUE),2,1),"NA"))</f>
        <v/>
      </c>
      <c r="CD11" s="27"/>
      <c r="CE11" s="27"/>
      <c r="CF11" s="27"/>
      <c r="CG11" s="33" t="str">
        <f ca="1">IF(CE23="","",IFERROR(INDEX(LINEST(OFFSET(CF$27,,,CG$5),OFFSET($FQ$27,,,CG$5),TRUE,TRUE),2,1),"NA"))</f>
        <v/>
      </c>
      <c r="CH11" s="27"/>
      <c r="CI11" s="27"/>
      <c r="CJ11" s="27"/>
      <c r="CK11" s="33" t="str">
        <f ca="1">IF(CI23="","",IFERROR(INDEX(LINEST(OFFSET(CJ$27,,,CK$5),OFFSET($FQ$27,,,CK$5),TRUE,TRUE),2,1),"NA"))</f>
        <v/>
      </c>
      <c r="CL11" s="27"/>
      <c r="CM11" s="27"/>
      <c r="CN11" s="27"/>
      <c r="CO11" s="33" t="str">
        <f ca="1">IF(CM23="","",IFERROR(INDEX(LINEST(OFFSET(CN$27,,,CO$5),OFFSET($FQ$27,,,CO$5),TRUE,TRUE),2,1),"NA"))</f>
        <v/>
      </c>
      <c r="CP11" s="27"/>
      <c r="CQ11" s="27"/>
      <c r="CR11" s="27"/>
      <c r="CS11" s="33" t="str">
        <f ca="1">IF(CQ23="","",IFERROR(INDEX(LINEST(OFFSET(CR$27,,,CS$5),OFFSET($FQ$27,,,CS$5),TRUE,TRUE),2,1),"NA"))</f>
        <v/>
      </c>
      <c r="CT11" s="27"/>
      <c r="CU11" s="27"/>
      <c r="CV11" s="27"/>
      <c r="CW11" s="33" t="str">
        <f ca="1">IF(CU23="","",IFERROR(INDEX(LINEST(OFFSET(CV$27,,,CW$5),OFFSET($FQ$27,,,CW$5),TRUE,TRUE),2,1),"NA"))</f>
        <v/>
      </c>
      <c r="CX11" s="27"/>
      <c r="CY11" s="27"/>
      <c r="CZ11" s="27"/>
      <c r="DA11" s="33" t="str">
        <f ca="1">IF(CY23="","",IFERROR(INDEX(LINEST(OFFSET(CZ$27,,,DA$5),OFFSET($FQ$27,,,DA$5),TRUE,TRUE),2,1),"NA"))</f>
        <v/>
      </c>
      <c r="DB11" s="33"/>
      <c r="DC11" s="33"/>
      <c r="DD11" s="33"/>
      <c r="DE11" s="33" t="str">
        <f ca="1">IF(DC23="","",IFERROR(INDEX(LINEST(OFFSET(DD$27,,,DE$5),OFFSET($FQ$27,,,DE$5),TRUE,TRUE),2,1),"NA"))</f>
        <v/>
      </c>
      <c r="DF11" s="33"/>
      <c r="DG11" s="33"/>
      <c r="DH11" s="33"/>
      <c r="DI11" s="33" t="str">
        <f ca="1">IF(DG23="","",IFERROR(INDEX(LINEST(OFFSET(DH$27,,,DI$5),OFFSET($FQ$27,,,DI$5),TRUE,TRUE),2,1),"NA"))</f>
        <v/>
      </c>
      <c r="DJ11" s="33"/>
      <c r="DK11" s="33"/>
      <c r="DL11" s="33"/>
      <c r="DM11" s="33" t="str">
        <f ca="1">IF(DK23="","",IFERROR(INDEX(LINEST(OFFSET(DL$27,,,DM$5),OFFSET($FQ$27,,,DM$5),TRUE,TRUE),2,1),"NA"))</f>
        <v/>
      </c>
      <c r="DN11" s="33"/>
      <c r="DO11" s="33"/>
      <c r="DP11" s="33"/>
      <c r="DQ11" s="33" t="str">
        <f ca="1">IF(DO23="","",IFERROR(INDEX(LINEST(OFFSET(DP$27,,,DQ$5),OFFSET($FQ$27,,,DQ$5),TRUE,TRUE),2,1),"NA"))</f>
        <v/>
      </c>
      <c r="DR11" s="33"/>
      <c r="DS11" s="33"/>
      <c r="DT11" s="33"/>
      <c r="DU11" s="33" t="str">
        <f ca="1">IF(DS23="","",IFERROR(INDEX(LINEST(OFFSET(DT$27,,,DU$5),OFFSET($FQ$27,,,DU$5),TRUE,TRUE),2,1),"NA"))</f>
        <v/>
      </c>
      <c r="DV11" s="33"/>
      <c r="DW11" s="33"/>
      <c r="DX11" s="33"/>
      <c r="DY11" s="33" t="str">
        <f ca="1">IF(DW23="","",IFERROR(INDEX(LINEST(OFFSET(DX$27,,,DY$5),OFFSET($FQ$27,,,DY$5),TRUE,TRUE),2,1),"NA"))</f>
        <v/>
      </c>
      <c r="DZ11" s="33"/>
      <c r="EA11" s="33"/>
      <c r="EB11" s="33"/>
      <c r="EC11" s="33" t="str">
        <f ca="1">IF(EA23="","",IFERROR(INDEX(LINEST(OFFSET(EB$27,,,EC$5),OFFSET($FQ$27,,,EC$5),TRUE,TRUE),2,1),"NA"))</f>
        <v/>
      </c>
      <c r="ED11" s="33"/>
      <c r="EE11" s="33"/>
      <c r="EF11" s="33"/>
      <c r="EG11" s="33" t="str">
        <f ca="1">IF(EE23="","",IFERROR(INDEX(LINEST(OFFSET(EF$27,,,EG$5),OFFSET($FQ$27,,,EG$5),TRUE,TRUE),2,1),"NA"))</f>
        <v/>
      </c>
      <c r="EH11" s="33"/>
      <c r="EI11" s="33"/>
      <c r="EJ11" s="33"/>
      <c r="EK11" s="33" t="str">
        <f ca="1">IF(EI23="","",IFERROR(INDEX(LINEST(OFFSET(EJ$27,,,EK$5),OFFSET($FQ$27,,,EK$5),TRUE,TRUE),2,1),"NA"))</f>
        <v/>
      </c>
      <c r="EL11" s="33"/>
      <c r="EM11" s="33"/>
      <c r="EN11" s="33"/>
      <c r="EO11" s="33" t="str">
        <f ca="1">IF(EM23="","",IFERROR(INDEX(LINEST(OFFSET(EN$27,,,EO$5),OFFSET($FQ$27,,,EO$5),TRUE,TRUE),2,1),"NA"))</f>
        <v/>
      </c>
      <c r="EP11" s="33"/>
      <c r="EQ11" s="33"/>
      <c r="ER11" s="33"/>
      <c r="ES11" s="33" t="str">
        <f ca="1">IF(EQ23="","",IFERROR(INDEX(LINEST(OFFSET(ER$27,,,ES$5),OFFSET($FQ$27,,,ES$5),TRUE,TRUE),2,1),"NA"))</f>
        <v/>
      </c>
      <c r="ET11" s="33"/>
      <c r="EU11" s="33"/>
      <c r="EV11" s="33"/>
      <c r="EW11" s="33" t="str">
        <f ca="1">IF(EU23="","",IFERROR(INDEX(LINEST(OFFSET(EV$27,,,EW$5),OFFSET($FQ$27,,,EW$5),TRUE,TRUE),2,1),"NA"))</f>
        <v/>
      </c>
      <c r="EX11" s="33"/>
      <c r="EY11" s="33"/>
      <c r="EZ11" s="33"/>
      <c r="FA11" s="33" t="str">
        <f ca="1">IF(EY23="","",IFERROR(INDEX(LINEST(OFFSET(EZ$27,,,FA$5),OFFSET($FQ$27,,,FA$5),TRUE,TRUE),2,1),"NA"))</f>
        <v/>
      </c>
      <c r="FB11" s="33"/>
      <c r="FC11" s="33"/>
      <c r="FD11" s="33"/>
      <c r="FE11" s="33" t="str">
        <f ca="1">IF(FC23="","",IFERROR(INDEX(LINEST(OFFSET(FD$27,,,FE$5),OFFSET($FQ$27,,,FE$5),TRUE,TRUE),2,1),"NA"))</f>
        <v/>
      </c>
      <c r="FF11" s="33"/>
      <c r="FG11" s="33"/>
      <c r="FH11" s="33"/>
      <c r="FI11" s="33" t="str">
        <f ca="1">IF(FG23="","",IFERROR(INDEX(LINEST(OFFSET(FH$27,,,FI$5),OFFSET($FQ$27,,,FI$5),TRUE,TRUE),2,1),"NA"))</f>
        <v/>
      </c>
      <c r="FJ11" s="33"/>
      <c r="FK11" s="33"/>
      <c r="FL11" s="33"/>
      <c r="FM11" s="33" t="str">
        <f ca="1">IF(FK23="","",IFERROR(INDEX(LINEST(OFFSET(FL$27,,,FM$5),OFFSET($FQ$27,,,FM$5),TRUE,TRUE),2,1),"NA"))</f>
        <v/>
      </c>
      <c r="FN11" s="33"/>
      <c r="FO11" s="26"/>
      <c r="FP11" s="26"/>
      <c r="FQ11" s="27"/>
      <c r="FU11" s="101" t="s">
        <v>5465</v>
      </c>
      <c r="FV11" s="280" t="s">
        <v>5295</v>
      </c>
      <c r="FW11" s="280" t="s">
        <v>5489</v>
      </c>
      <c r="FX11" s="273"/>
      <c r="FY11" s="229" t="s">
        <v>4789</v>
      </c>
      <c r="FZ11" s="229" t="s">
        <v>4790</v>
      </c>
      <c r="GA11" s="229" t="s">
        <v>4791</v>
      </c>
      <c r="GC11" s="221" t="s">
        <v>29</v>
      </c>
      <c r="GD11" s="224" t="s">
        <v>63</v>
      </c>
    </row>
    <row r="12" spans="1:189" ht="11.25" customHeight="1" x14ac:dyDescent="0.2">
      <c r="B12" s="236" t="str">
        <f>Currency</f>
        <v>USD</v>
      </c>
      <c r="C12" s="110"/>
      <c r="D12" s="27"/>
      <c r="E12" s="27"/>
      <c r="F12" s="27"/>
      <c r="G12" s="27"/>
      <c r="H12" s="27"/>
      <c r="I12" s="34"/>
      <c r="J12" s="27"/>
      <c r="K12" s="27"/>
      <c r="L12" s="27"/>
      <c r="M12" s="34"/>
      <c r="O12" s="27"/>
      <c r="P12" s="27"/>
      <c r="Q12" s="34"/>
      <c r="S12" s="27"/>
      <c r="T12" s="27"/>
      <c r="U12" s="34"/>
      <c r="W12" s="27"/>
      <c r="X12" s="27"/>
      <c r="Y12" s="34"/>
      <c r="AA12" s="27"/>
      <c r="AB12" s="27"/>
      <c r="AC12" s="34"/>
      <c r="AE12" s="27"/>
      <c r="AF12" s="27"/>
      <c r="AG12" s="34"/>
      <c r="AI12" s="27"/>
      <c r="AJ12" s="27"/>
      <c r="AK12" s="34"/>
      <c r="AM12" s="27"/>
      <c r="AN12" s="27"/>
      <c r="AO12" s="34"/>
      <c r="AQ12" s="27"/>
      <c r="AR12" s="27"/>
      <c r="AS12" s="34"/>
      <c r="AT12" s="27"/>
      <c r="AU12" s="27"/>
      <c r="AV12" s="27"/>
      <c r="AW12" s="34"/>
      <c r="AX12" s="27"/>
      <c r="AY12" s="27"/>
      <c r="AZ12" s="27"/>
      <c r="BA12" s="34"/>
      <c r="BB12" s="27"/>
      <c r="BC12" s="27"/>
      <c r="BD12" s="27"/>
      <c r="BE12" s="34"/>
      <c r="BF12" s="27"/>
      <c r="BG12" s="27"/>
      <c r="BH12" s="27"/>
      <c r="BI12" s="34"/>
      <c r="BJ12" s="27"/>
      <c r="BK12" s="27"/>
      <c r="BL12" s="27"/>
      <c r="BM12" s="34"/>
      <c r="BN12" s="27"/>
      <c r="BO12" s="27"/>
      <c r="BP12" s="27"/>
      <c r="BQ12" s="34"/>
      <c r="BR12" s="27"/>
      <c r="BS12" s="27"/>
      <c r="BT12" s="27"/>
      <c r="BU12" s="34"/>
      <c r="BV12" s="27"/>
      <c r="BW12" s="27"/>
      <c r="BX12" s="27"/>
      <c r="BY12" s="34"/>
      <c r="BZ12" s="27"/>
      <c r="CA12" s="27"/>
      <c r="CB12" s="27"/>
      <c r="CC12" s="34"/>
      <c r="CD12" s="27"/>
      <c r="CE12" s="27"/>
      <c r="CF12" s="27"/>
      <c r="CG12" s="34"/>
      <c r="CH12" s="27"/>
      <c r="CI12" s="27"/>
      <c r="CJ12" s="27"/>
      <c r="CK12" s="34"/>
      <c r="CL12" s="27"/>
      <c r="CM12" s="27"/>
      <c r="CN12" s="27"/>
      <c r="CO12" s="34"/>
      <c r="CP12" s="27"/>
      <c r="CQ12" s="27"/>
      <c r="CR12" s="27"/>
      <c r="CS12" s="34"/>
      <c r="CT12" s="27"/>
      <c r="CU12" s="27"/>
      <c r="CV12" s="27"/>
      <c r="CW12" s="34"/>
      <c r="CX12" s="27"/>
      <c r="CY12" s="27"/>
      <c r="CZ12" s="27"/>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P12" s="27"/>
      <c r="FQ12" s="27"/>
      <c r="FT12" s="22"/>
      <c r="FU12" s="101" t="s">
        <v>5316</v>
      </c>
      <c r="FV12" s="280" t="s">
        <v>5317</v>
      </c>
      <c r="FW12" s="280" t="s">
        <v>5317</v>
      </c>
      <c r="FX12" s="273"/>
      <c r="FY12" s="229" t="s">
        <v>946</v>
      </c>
      <c r="FZ12" s="229" t="s">
        <v>947</v>
      </c>
      <c r="GA12" s="229" t="s">
        <v>948</v>
      </c>
      <c r="GB12" s="22"/>
      <c r="GC12" s="221" t="s">
        <v>30</v>
      </c>
      <c r="GD12" s="223" t="s">
        <v>33</v>
      </c>
      <c r="GE12" s="22"/>
      <c r="GF12" s="22"/>
    </row>
    <row r="13" spans="1:189" ht="11.25" customHeight="1" x14ac:dyDescent="0.2">
      <c r="I13" s="34"/>
      <c r="M13" s="34"/>
      <c r="Q13" s="34"/>
      <c r="U13" s="34"/>
      <c r="Y13" s="34"/>
      <c r="AC13" s="34"/>
      <c r="AG13" s="34"/>
      <c r="AK13" s="34"/>
      <c r="AO13" s="34"/>
      <c r="AS13" s="34"/>
      <c r="AW13" s="34"/>
      <c r="BA13" s="34"/>
      <c r="BE13" s="34"/>
      <c r="BI13" s="34"/>
      <c r="BM13" s="34"/>
      <c r="BQ13" s="34"/>
      <c r="BU13" s="34"/>
      <c r="BY13" s="34"/>
      <c r="CC13" s="34"/>
      <c r="CG13" s="34"/>
      <c r="CK13" s="34"/>
      <c r="CO13" s="34"/>
      <c r="CS13" s="34"/>
      <c r="CW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T13" s="22"/>
      <c r="FU13" s="101" t="s">
        <v>5318</v>
      </c>
      <c r="FV13" s="280" t="s">
        <v>5319</v>
      </c>
      <c r="FW13" s="280" t="s">
        <v>5319</v>
      </c>
      <c r="FX13" s="273"/>
      <c r="FY13" s="229" t="s">
        <v>141</v>
      </c>
      <c r="FZ13" s="229" t="s">
        <v>142</v>
      </c>
      <c r="GA13" s="229" t="s">
        <v>143</v>
      </c>
      <c r="GB13" s="22"/>
      <c r="GC13" s="225" t="s">
        <v>31</v>
      </c>
      <c r="GD13" s="224" t="s">
        <v>31</v>
      </c>
      <c r="GE13" s="22"/>
    </row>
    <row r="14" spans="1:189" ht="11.25" customHeight="1" x14ac:dyDescent="0.2">
      <c r="B14" s="35" t="s">
        <v>14</v>
      </c>
      <c r="G14" s="35" t="s">
        <v>10</v>
      </c>
      <c r="I14" s="36">
        <f ca="1">IF(G23="","",IFERROR(INDEX(LINEST(OFFSET(H$27,,,I$5),OFFSET($FQ$27,,,I$5),TRUE,TRUE),3,1),"NA"))</f>
        <v>0.39851913367546604</v>
      </c>
      <c r="M14" s="36">
        <f ca="1">IF(K23="","",IFERROR(INDEX(LINEST(OFFSET(L$27,,,M$5),OFFSET($FQ$27,,,M$5),TRUE,TRUE),3,1),"NA"))</f>
        <v>0.3795014929228312</v>
      </c>
      <c r="Q14" s="36">
        <f ca="1">IF(O23="","",IFERROR(INDEX(LINEST(OFFSET(P$27,,,Q$5),OFFSET($FQ$27,,,Q$5),TRUE,TRUE),3,1),"NA"))</f>
        <v>0.33252198694216245</v>
      </c>
      <c r="U14" s="36">
        <f ca="1">IF(S23="","",IFERROR(INDEX(LINEST(OFFSET(T$27,,,U$5),OFFSET($FQ$27,,,U$5),TRUE,TRUE),3,1),"NA"))</f>
        <v>0.33705759723389378</v>
      </c>
      <c r="Y14" s="36">
        <f ca="1">IF(W23="","",IFERROR(INDEX(LINEST(OFFSET(X$27,,,Y$5),OFFSET($FQ$27,,,Y$5),TRUE,TRUE),3,1),"NA"))</f>
        <v>0.40336849415898346</v>
      </c>
      <c r="AC14" s="36">
        <f ca="1">IF(AA23="","",IFERROR(INDEX(LINEST(OFFSET(AB$27,,,AC$5),OFFSET($FQ$27,,,AC$5),TRUE,TRUE),3,1),"NA"))</f>
        <v>0.42010501177198989</v>
      </c>
      <c r="AG14" s="36">
        <f ca="1">IF(AE23="","",IFERROR(INDEX(LINEST(OFFSET(AF$27,,,AG$5),OFFSET($FQ$27,,,AG$5),TRUE,TRUE),3,1),"NA"))</f>
        <v>0.34403090671162079</v>
      </c>
      <c r="AK14" s="36">
        <f ca="1">IF(AI23="","",IFERROR(INDEX(LINEST(OFFSET(AJ$27,,,AK$5),OFFSET($FQ$27,,,AK$5),TRUE,TRUE),3,1),"NA"))</f>
        <v>0.37592806050844785</v>
      </c>
      <c r="AO14" s="36">
        <f ca="1">IF(AM23="","",IFERROR(INDEX(LINEST(OFFSET(AN$27,,,AO$5),OFFSET($FQ$27,,,AO$5),TRUE,TRUE),3,1),"NA"))</f>
        <v>0.39284070996778908</v>
      </c>
      <c r="AS14" s="36">
        <f ca="1">IF(AQ23="","",IFERROR(INDEX(LINEST(OFFSET(AR$27,,,AS$5),OFFSET($FQ$27,,,AS$5),TRUE,TRUE),3,1),"NA"))</f>
        <v>0.45641317429348138</v>
      </c>
      <c r="AW14" s="36">
        <f ca="1">IF(AU23="","",IFERROR(INDEX(LINEST(OFFSET(AV$27,,,AW$5),OFFSET($FQ$27,,,AW$5),TRUE,TRUE),3,1),"NA"))</f>
        <v>0.35771856371490995</v>
      </c>
      <c r="BA14" s="36">
        <f ca="1">IF(AY23="","",IFERROR(INDEX(LINEST(OFFSET(AZ$27,,,BA$5),OFFSET($FQ$27,,,BA$5),TRUE,TRUE),3,1),"NA"))</f>
        <v>0.3372841450383457</v>
      </c>
      <c r="BE14" s="36">
        <f ca="1">IF(BC23="","",IFERROR(INDEX(LINEST(OFFSET(BD$27,,,BE$5),OFFSET($FQ$27,,,BE$5),TRUE,TRUE),3,1),"NA"))</f>
        <v>0.39339558178109174</v>
      </c>
      <c r="BI14" s="36">
        <f ca="1">IF(BG23="","",IFERROR(INDEX(LINEST(OFFSET(BH$27,,,BI$5),OFFSET($FQ$27,,,BI$5),TRUE,TRUE),3,1),"NA"))</f>
        <v>0.31206541584748981</v>
      </c>
      <c r="BM14" s="36" t="str">
        <f ca="1">IF(BK23="","",IFERROR(INDEX(LINEST(OFFSET(BL$27,,,BM$5),OFFSET($FQ$27,,,BM$5),TRUE,TRUE),3,1),"NA"))</f>
        <v/>
      </c>
      <c r="BQ14" s="36" t="str">
        <f ca="1">IF(BO23="","",IFERROR(INDEX(LINEST(OFFSET(BP$27,,,BQ$5),OFFSET($FQ$27,,,BQ$5),TRUE,TRUE),3,1),"NA"))</f>
        <v/>
      </c>
      <c r="BU14" s="36" t="str">
        <f ca="1">IF(BS23="","",IFERROR(INDEX(LINEST(OFFSET(BT$27,,,BU$5),OFFSET($FQ$27,,,BU$5),TRUE,TRUE),3,1),"NA"))</f>
        <v/>
      </c>
      <c r="BY14" s="36" t="str">
        <f ca="1">IF(BW23="","",IFERROR(INDEX(LINEST(OFFSET(BX$27,,,BY$5),OFFSET($FQ$27,,,BY$5),TRUE,TRUE),3,1),"NA"))</f>
        <v/>
      </c>
      <c r="CC14" s="36" t="str">
        <f ca="1">IF(CA23="","",IFERROR(INDEX(LINEST(OFFSET(CB$27,,,CC$5),OFFSET($FQ$27,,,CC$5),TRUE,TRUE),3,1),"NA"))</f>
        <v/>
      </c>
      <c r="CG14" s="36" t="str">
        <f ca="1">IF(CE23="","",IFERROR(INDEX(LINEST(OFFSET(CF$27,,,CG$5),OFFSET($FQ$27,,,CG$5),TRUE,TRUE),3,1),"NA"))</f>
        <v/>
      </c>
      <c r="CK14" s="36" t="str">
        <f ca="1">IF(CI23="","",IFERROR(INDEX(LINEST(OFFSET(CJ$27,,,CK$5),OFFSET($FQ$27,,,CK$5),TRUE,TRUE),3,1),"NA"))</f>
        <v/>
      </c>
      <c r="CO14" s="36" t="str">
        <f ca="1">IF(CM23="","",IFERROR(INDEX(LINEST(OFFSET(CN$27,,,CO$5),OFFSET($FQ$27,,,CO$5),TRUE,TRUE),3,1),"NA"))</f>
        <v/>
      </c>
      <c r="CS14" s="36" t="str">
        <f ca="1">IF(CQ23="","",IFERROR(INDEX(LINEST(OFFSET(CR$27,,,CS$5),OFFSET($FQ$27,,,CS$5),TRUE,TRUE),3,1),"NA"))</f>
        <v/>
      </c>
      <c r="CW14" s="36" t="str">
        <f ca="1">IF(CU23="","",IFERROR(INDEX(LINEST(OFFSET(CV$27,,,CW$5),OFFSET($FQ$27,,,CW$5),TRUE,TRUE),3,1),"NA"))</f>
        <v/>
      </c>
      <c r="DA14" s="36" t="str">
        <f ca="1">IF(CY23="","",IFERROR(INDEX(LINEST(OFFSET(CZ$27,,,DA$5),OFFSET($FQ$27,,,DA$5),TRUE,TRUE),3,1),"NA"))</f>
        <v/>
      </c>
      <c r="DB14" s="36"/>
      <c r="DC14" s="36"/>
      <c r="DD14" s="36"/>
      <c r="DE14" s="36" t="str">
        <f ca="1">IF(DC23="","",IFERROR(INDEX(LINEST(OFFSET(DD$27,,,DE$5),OFFSET($FQ$27,,,DE$5),TRUE,TRUE),3,1),"NA"))</f>
        <v/>
      </c>
      <c r="DF14" s="36"/>
      <c r="DG14" s="36"/>
      <c r="DH14" s="36"/>
      <c r="DI14" s="36" t="str">
        <f ca="1">IF(DG23="","",IFERROR(INDEX(LINEST(OFFSET(DH$27,,,DI$5),OFFSET($FQ$27,,,DI$5),TRUE,TRUE),3,1),"NA"))</f>
        <v/>
      </c>
      <c r="DJ14" s="36"/>
      <c r="DK14" s="36"/>
      <c r="DL14" s="36"/>
      <c r="DM14" s="36" t="str">
        <f ca="1">IF(DK23="","",IFERROR(INDEX(LINEST(OFFSET(DL$27,,,DM$5),OFFSET($FQ$27,,,DM$5),TRUE,TRUE),3,1),"NA"))</f>
        <v/>
      </c>
      <c r="DN14" s="36"/>
      <c r="DO14" s="36"/>
      <c r="DP14" s="36"/>
      <c r="DQ14" s="36" t="str">
        <f ca="1">IF(DO23="","",IFERROR(INDEX(LINEST(OFFSET(DP$27,,,DQ$5),OFFSET($FQ$27,,,DQ$5),TRUE,TRUE),3,1),"NA"))</f>
        <v/>
      </c>
      <c r="DR14" s="36"/>
      <c r="DS14" s="36"/>
      <c r="DT14" s="36"/>
      <c r="DU14" s="36" t="str">
        <f ca="1">IF(DS23="","",IFERROR(INDEX(LINEST(OFFSET(DT$27,,,DU$5),OFFSET($FQ$27,,,DU$5),TRUE,TRUE),3,1),"NA"))</f>
        <v/>
      </c>
      <c r="DV14" s="36"/>
      <c r="DW14" s="36"/>
      <c r="DX14" s="36"/>
      <c r="DY14" s="36" t="str">
        <f ca="1">IF(DW23="","",IFERROR(INDEX(LINEST(OFFSET(DX$27,,,DY$5),OFFSET($FQ$27,,,DY$5),TRUE,TRUE),3,1),"NA"))</f>
        <v/>
      </c>
      <c r="DZ14" s="36"/>
      <c r="EA14" s="36"/>
      <c r="EB14" s="36"/>
      <c r="EC14" s="36" t="str">
        <f ca="1">IF(EA23="","",IFERROR(INDEX(LINEST(OFFSET(EB$27,,,EC$5),OFFSET($FQ$27,,,EC$5),TRUE,TRUE),3,1),"NA"))</f>
        <v/>
      </c>
      <c r="ED14" s="36"/>
      <c r="EE14" s="36"/>
      <c r="EF14" s="36"/>
      <c r="EG14" s="36" t="str">
        <f ca="1">IF(EE23="","",IFERROR(INDEX(LINEST(OFFSET(EF$27,,,EG$5),OFFSET($FQ$27,,,EG$5),TRUE,TRUE),3,1),"NA"))</f>
        <v/>
      </c>
      <c r="EH14" s="36"/>
      <c r="EI14" s="36"/>
      <c r="EJ14" s="36"/>
      <c r="EK14" s="36" t="str">
        <f ca="1">IF(EI23="","",IFERROR(INDEX(LINEST(OFFSET(EJ$27,,,EK$5),OFFSET($FQ$27,,,EK$5),TRUE,TRUE),3,1),"NA"))</f>
        <v/>
      </c>
      <c r="EL14" s="36"/>
      <c r="EM14" s="36"/>
      <c r="EN14" s="36"/>
      <c r="EO14" s="36" t="str">
        <f ca="1">IF(EM23="","",IFERROR(INDEX(LINEST(OFFSET(EN$27,,,EO$5),OFFSET($FQ$27,,,EO$5),TRUE,TRUE),3,1),"NA"))</f>
        <v/>
      </c>
      <c r="EP14" s="36"/>
      <c r="EQ14" s="36"/>
      <c r="ER14" s="36"/>
      <c r="ES14" s="36" t="str">
        <f ca="1">IF(EQ23="","",IFERROR(INDEX(LINEST(OFFSET(ER$27,,,ES$5),OFFSET($FQ$27,,,ES$5),TRUE,TRUE),3,1),"NA"))</f>
        <v/>
      </c>
      <c r="ET14" s="36"/>
      <c r="EU14" s="36"/>
      <c r="EV14" s="36"/>
      <c r="EW14" s="36" t="str">
        <f ca="1">IF(EU23="","",IFERROR(INDEX(LINEST(OFFSET(EV$27,,,EW$5),OFFSET($FQ$27,,,EW$5),TRUE,TRUE),3,1),"NA"))</f>
        <v/>
      </c>
      <c r="EX14" s="36"/>
      <c r="EY14" s="36"/>
      <c r="EZ14" s="36"/>
      <c r="FA14" s="36" t="str">
        <f ca="1">IF(EY23="","",IFERROR(INDEX(LINEST(OFFSET(EZ$27,,,FA$5),OFFSET($FQ$27,,,FA$5),TRUE,TRUE),3,1),"NA"))</f>
        <v/>
      </c>
      <c r="FB14" s="36"/>
      <c r="FC14" s="36"/>
      <c r="FD14" s="36"/>
      <c r="FE14" s="36" t="str">
        <f ca="1">IF(FC23="","",IFERROR(INDEX(LINEST(OFFSET(FD$27,,,FE$5),OFFSET($FQ$27,,,FE$5),TRUE,TRUE),3,1),"NA"))</f>
        <v/>
      </c>
      <c r="FF14" s="36"/>
      <c r="FG14" s="36"/>
      <c r="FH14" s="36"/>
      <c r="FI14" s="36" t="str">
        <f ca="1">IF(FG23="","",IFERROR(INDEX(LINEST(OFFSET(FH$27,,,FI$5),OFFSET($FQ$27,,,FI$5),TRUE,TRUE),3,1),"NA"))</f>
        <v/>
      </c>
      <c r="FJ14" s="36"/>
      <c r="FK14" s="36"/>
      <c r="FL14" s="36"/>
      <c r="FM14" s="36" t="str">
        <f ca="1">IF(FK23="","",IFERROR(INDEX(LINEST(OFFSET(FL$27,,,FM$5),OFFSET($FQ$27,,,FM$5),TRUE,TRUE),3,1),"NA"))</f>
        <v/>
      </c>
      <c r="FN14" s="36"/>
      <c r="FT14" s="22"/>
      <c r="FU14" s="101" t="s">
        <v>5320</v>
      </c>
      <c r="FV14" s="280" t="s">
        <v>5321</v>
      </c>
      <c r="FW14" s="280" t="s">
        <v>5490</v>
      </c>
      <c r="FX14" s="273"/>
      <c r="FY14" s="229" t="s">
        <v>135</v>
      </c>
      <c r="FZ14" s="229" t="s">
        <v>136</v>
      </c>
      <c r="GA14" s="229" t="s">
        <v>137</v>
      </c>
      <c r="GB14" s="22"/>
      <c r="GC14" s="226" t="s">
        <v>32</v>
      </c>
      <c r="GD14" s="227" t="s">
        <v>34</v>
      </c>
      <c r="GE14" s="22"/>
    </row>
    <row r="15" spans="1:189" ht="11.25" customHeight="1" x14ac:dyDescent="0.2">
      <c r="C15" s="24"/>
      <c r="D15" s="27"/>
      <c r="E15" s="27"/>
      <c r="F15" s="27"/>
      <c r="G15" s="27"/>
      <c r="H15" s="27"/>
      <c r="I15" s="34"/>
      <c r="J15" s="27"/>
      <c r="K15" s="27"/>
      <c r="L15" s="27"/>
      <c r="M15" s="34"/>
      <c r="O15" s="27"/>
      <c r="P15" s="27"/>
      <c r="Q15" s="34"/>
      <c r="S15" s="27"/>
      <c r="T15" s="27"/>
      <c r="U15" s="34"/>
      <c r="W15" s="27"/>
      <c r="X15" s="27"/>
      <c r="Y15" s="34"/>
      <c r="AA15" s="27"/>
      <c r="AB15" s="27"/>
      <c r="AC15" s="34"/>
      <c r="AE15" s="27"/>
      <c r="AF15" s="27"/>
      <c r="AG15" s="34"/>
      <c r="AI15" s="27"/>
      <c r="AJ15" s="27"/>
      <c r="AK15" s="34"/>
      <c r="AM15" s="27"/>
      <c r="AN15" s="27"/>
      <c r="AO15" s="34"/>
      <c r="AQ15" s="27"/>
      <c r="AR15" s="27"/>
      <c r="AS15" s="34"/>
      <c r="AT15" s="27"/>
      <c r="AU15" s="27"/>
      <c r="AV15" s="27"/>
      <c r="AW15" s="34"/>
      <c r="AX15" s="27"/>
      <c r="AY15" s="27"/>
      <c r="AZ15" s="27"/>
      <c r="BA15" s="34"/>
      <c r="BB15" s="27"/>
      <c r="BC15" s="27"/>
      <c r="BD15" s="27"/>
      <c r="BE15" s="34"/>
      <c r="BF15" s="27"/>
      <c r="BG15" s="27"/>
      <c r="BH15" s="27"/>
      <c r="BI15" s="34"/>
      <c r="BJ15" s="27"/>
      <c r="BK15" s="27"/>
      <c r="BL15" s="27"/>
      <c r="BM15" s="34"/>
      <c r="BN15" s="27"/>
      <c r="BO15" s="27"/>
      <c r="BP15" s="27"/>
      <c r="BQ15" s="34"/>
      <c r="BR15" s="27"/>
      <c r="BS15" s="27"/>
      <c r="BT15" s="27"/>
      <c r="BU15" s="34"/>
      <c r="BV15" s="27"/>
      <c r="BW15" s="27"/>
      <c r="BX15" s="27"/>
      <c r="BY15" s="34"/>
      <c r="BZ15" s="27"/>
      <c r="CA15" s="27"/>
      <c r="CB15" s="27"/>
      <c r="CC15" s="34"/>
      <c r="CD15" s="27"/>
      <c r="CE15" s="27"/>
      <c r="CF15" s="27"/>
      <c r="CG15" s="34"/>
      <c r="CH15" s="27"/>
      <c r="CI15" s="27"/>
      <c r="CJ15" s="27"/>
      <c r="CK15" s="34"/>
      <c r="CL15" s="27"/>
      <c r="CM15" s="27"/>
      <c r="CN15" s="27"/>
      <c r="CO15" s="34"/>
      <c r="CP15" s="27"/>
      <c r="CQ15" s="27"/>
      <c r="CR15" s="27"/>
      <c r="CS15" s="34"/>
      <c r="CT15" s="27"/>
      <c r="CU15" s="27"/>
      <c r="CV15" s="27"/>
      <c r="CW15" s="34"/>
      <c r="CX15" s="27"/>
      <c r="CY15" s="27"/>
      <c r="CZ15" s="27"/>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P15" s="27"/>
      <c r="FQ15" s="27"/>
      <c r="FT15" s="22"/>
      <c r="FU15" s="101" t="s">
        <v>5322</v>
      </c>
      <c r="FV15" s="280" t="s">
        <v>5323</v>
      </c>
      <c r="FW15" s="280" t="s">
        <v>5491</v>
      </c>
      <c r="FX15" s="273"/>
      <c r="FY15" s="229" t="s">
        <v>147</v>
      </c>
      <c r="FZ15" s="229" t="s">
        <v>148</v>
      </c>
      <c r="GA15" s="229" t="s">
        <v>149</v>
      </c>
      <c r="GB15" s="22"/>
      <c r="GC15" s="22"/>
      <c r="GD15" s="22"/>
      <c r="GE15" s="22"/>
    </row>
    <row r="16" spans="1:189" ht="11.25" customHeight="1" x14ac:dyDescent="0.2">
      <c r="B16" s="242">
        <f ca="1">AVERAGE(IF(I11="",I11,I11^2),IF(M11="",M11,M11^2),IF(Q11="",Q11,Q11^2),IF(U11="",U11,U11^2),IF(Y11="",Y11,Y11^2),IF(AC11="",AC11,AC11^2),IF(AG11="",AG11,AG11^2),IF(AK11="",AK11,AK11^2),IF(AO11="",AO11,AO11^2),IF(AS11="",AS11,AS11^2),IF(AW11="",AW11,AW11^2),IF(BA11="",BA11,BA11^2),IF(BE11="",BE11,BE11^2),IF(BI11="",BI11,BI11^2),IF(BM11="",BM11,BM11^2),IF(BQ11="",BQ11,BQ11^2),IF(BU11="",BU11,BU11^2),IF(BY11="",BY11,BY11^2),IF(CC11="",CC11,CC11^2),IF(CG11="",CG11,CG11^2),IF(CK11="",CK11,CK11^2),IF(CO11="",CO11,CO11^2),IF(CS11="",CS11,CS11^2),IF(CW11="",CW11,CW11^2),IF(DA11="",DA11,DA11^2),IF(DE11="",DE11,DE11^2),IF(DI11="",DI11,DI11^2),IF(DM11="",DM11,DM11^2),IF(DQ11="",DQ11,DQ11^2),IF(DU11="",DU11,DU11^2),IF(DY11="",DY11,DY11^2),IF(EC11="",EC11,EC11^2),IF(EG11="",EG11,EG11^2),IF(EK11="",EK11,EK11^2),IF(EO11="",EO11,EO11^2),IF(ES11="",ES11,ES11^2),IF(EW11="",EW11,EW11^2),IF(FA11="",FA11,FA11^2),IF(FE11="",FE11,FE11^2),IF(FI11="",FI11,FI11^2),IF(FM11="",FM11,FM11^2))</f>
        <v>4.7023980041056923E-3</v>
      </c>
      <c r="I16" s="34"/>
      <c r="M16" s="34"/>
      <c r="Q16" s="34"/>
      <c r="U16" s="34"/>
      <c r="Y16" s="34"/>
      <c r="AC16" s="34"/>
      <c r="AG16" s="34"/>
      <c r="AK16" s="34"/>
      <c r="AO16" s="34"/>
      <c r="AS16" s="34"/>
      <c r="AW16" s="34"/>
      <c r="BA16" s="34"/>
      <c r="BE16" s="34"/>
      <c r="BI16" s="34"/>
      <c r="BM16" s="34"/>
      <c r="BQ16" s="34"/>
      <c r="BU16" s="34"/>
      <c r="BY16" s="34"/>
      <c r="CC16" s="34"/>
      <c r="CG16" s="34"/>
      <c r="CK16" s="34"/>
      <c r="CO16" s="34"/>
      <c r="CS16" s="34"/>
      <c r="CW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T16" s="22"/>
      <c r="FU16" s="101" t="s">
        <v>5324</v>
      </c>
      <c r="FV16" s="280" t="s">
        <v>5286</v>
      </c>
      <c r="FW16" s="280" t="s">
        <v>5492</v>
      </c>
      <c r="FX16" s="273"/>
      <c r="FY16" s="229" t="s">
        <v>144</v>
      </c>
      <c r="FZ16" s="229" t="s">
        <v>145</v>
      </c>
      <c r="GA16" s="229" t="s">
        <v>146</v>
      </c>
      <c r="GB16" s="22"/>
      <c r="GC16" s="243" t="str">
        <f>ExcelDateOrder()</f>
        <v>mm/dd/yyyy</v>
      </c>
      <c r="GD16" s="22"/>
      <c r="GE16" s="22"/>
    </row>
    <row r="17" spans="1:188" ht="11.25" customHeight="1" x14ac:dyDescent="0.2">
      <c r="B17" s="35" t="s">
        <v>15</v>
      </c>
      <c r="G17" s="35" t="s">
        <v>11</v>
      </c>
      <c r="I17" s="36">
        <f ca="1">IF(G$23="","",IFERROR((I11^2/(I11^2+$B$16)*$B$18)+($B$16/(I11^2+$B$16)*I7),"NA"))</f>
        <v>0.82840270691529549</v>
      </c>
      <c r="M17" s="36">
        <f ca="1">IF(K$23="","",IFERROR((M11^2/(M11^2+$B$16)*$B$18)+($B$16/(M11^2+$B$16)*M7),"NA"))</f>
        <v>0.79984486421285106</v>
      </c>
      <c r="Q17" s="36">
        <f ca="1">IF(O$23="","",IFERROR((Q11^2/(Q11^2+$B$16)*$B$18)+($B$16/(Q11^2+$B$16)*Q7),"NA"))</f>
        <v>0.80868453970117082</v>
      </c>
      <c r="U17" s="36">
        <f ca="1">IF(S$23="","",IFERROR((U11^2/(U11^2+$B$16)*$B$18)+($B$16/(U11^2+$B$16)*U7),"NA"))</f>
        <v>0.78907674932441441</v>
      </c>
      <c r="Y17" s="36">
        <f ca="1">IF(W$23="","",IFERROR((Y11^2/(Y11^2+$B$16)*$B$18)+($B$16/(Y11^2+$B$16)*Y7),"NA"))</f>
        <v>0.90178100960524832</v>
      </c>
      <c r="AC17" s="36">
        <f ca="1">IF(AA$23="","",IFERROR((AC11^2/(AC11^2+$B$16)*$B$18)+($B$16/(AC11^2+$B$16)*AC7),"NA"))</f>
        <v>0.90463358616821199</v>
      </c>
      <c r="AG17" s="36">
        <f ca="1">IF(AE$23="","",IFERROR((AG11^2/(AG11^2+$B$16)*$B$18)+($B$16/(AG11^2+$B$16)*AG7),"NA"))</f>
        <v>0.84640728859534198</v>
      </c>
      <c r="AK17" s="36">
        <f ca="1">IF(AI$23="","",IFERROR((AK11^2/(AK11^2+$B$16)*$B$18)+($B$16/(AK11^2+$B$16)*AK7),"NA"))</f>
        <v>0.82600535007289944</v>
      </c>
      <c r="AO17" s="36">
        <f ca="1">IF(AM$23="","",IFERROR((AO11^2/(AO11^2+$B$16)*$B$18)+($B$16/(AO11^2+$B$16)*AO7),"NA"))</f>
        <v>0.91510614008164382</v>
      </c>
      <c r="AS17" s="36">
        <f ca="1">IF(AQ$23="","",IFERROR((AS11^2/(AS11^2+$B$16)*$B$18)+($B$16/(AS11^2+$B$16)*AS7),"NA"))</f>
        <v>0.93784334562144644</v>
      </c>
      <c r="AW17" s="36">
        <f ca="1">IF(AU$23="","",IFERROR((AW11^2/(AW11^2+$B$16)*$B$18)+($B$16/(AW11^2+$B$16)*AW7),"NA"))</f>
        <v>0.875706711271934</v>
      </c>
      <c r="BA17" s="36">
        <f ca="1">IF(AY$23="","",IFERROR((BA11^2/(BA11^2+$B$16)*$B$18)+($B$16/(BA11^2+$B$16)*BA7),"NA"))</f>
        <v>0.83524397979589338</v>
      </c>
      <c r="BE17" s="36">
        <f ca="1">IF(BC$23="","",IFERROR((BE11^2/(BE11^2+$B$16)*$B$18)+($B$16/(BE11^2+$B$16)*BE7),"NA"))</f>
        <v>0.84650872491954099</v>
      </c>
      <c r="BI17" s="36">
        <f ca="1">IF(BG$23="","",IFERROR((BI11^2/(BI11^2+$B$16)*$B$18)+($B$16/(BI11^2+$B$16)*BI7),"NA"))</f>
        <v>0.799187818382876</v>
      </c>
      <c r="BM17" s="36" t="str">
        <f>IF(BK$23="","",IFERROR((BM11^2/(BM11^2+$B$16)*$B$18)+($B$16/(BM11^2+$B$16)*BM7),"NA"))</f>
        <v/>
      </c>
      <c r="BQ17" s="36" t="str">
        <f>IF(BO$23="","",IFERROR((BQ11^2/(BQ11^2+$B$16)*$B$18)+($B$16/(BQ11^2+$B$16)*BQ7),"NA"))</f>
        <v/>
      </c>
      <c r="BU17" s="36" t="str">
        <f>IF(BS$23="","",IFERROR((BU11^2/(BU11^2+$B$16)*$B$18)+($B$16/(BU11^2+$B$16)*BU7),"NA"))</f>
        <v/>
      </c>
      <c r="BY17" s="36" t="str">
        <f>IF(BW$23="","",IFERROR((BY11^2/(BY11^2+$B$16)*$B$18)+($B$16/(BY11^2+$B$16)*BY7),"NA"))</f>
        <v/>
      </c>
      <c r="CC17" s="36" t="str">
        <f>IF(CA$23="","",IFERROR((CC11^2/(CC11^2+$B$16)*$B$18)+($B$16/(CC11^2+$B$16)*CC7),"NA"))</f>
        <v/>
      </c>
      <c r="CG17" s="36" t="str">
        <f>IF(CE$23="","",IFERROR((CG11^2/(CG11^2+$B$16)*$B$18)+($B$16/(CG11^2+$B$16)*CG7),"NA"))</f>
        <v/>
      </c>
      <c r="CK17" s="36" t="str">
        <f>IF(CI$23="","",IFERROR((CK11^2/(CK11^2+$B$16)*$B$18)+($B$16/(CK11^2+$B$16)*CK7),"NA"))</f>
        <v/>
      </c>
      <c r="CO17" s="36" t="str">
        <f>IF(CM$23="","",IFERROR((CO11^2/(CO11^2+$B$16)*$B$18)+($B$16/(CO11^2+$B$16)*CO7),"NA"))</f>
        <v/>
      </c>
      <c r="CS17" s="36" t="str">
        <f>IF(CQ$23="","",IFERROR((CS11^2/(CS11^2+$B$16)*$B$18)+($B$16/(CS11^2+$B$16)*CS7),"NA"))</f>
        <v/>
      </c>
      <c r="CW17" s="36" t="str">
        <f>IF(CU$23="","",IFERROR((CW11^2/(CW11^2+$B$16)*$B$18)+($B$16/(CW11^2+$B$16)*CW7),"NA"))</f>
        <v/>
      </c>
      <c r="DA17" s="36" t="str">
        <f>IF(CY$23="","",IFERROR((DA11^2/(DA11^2+$B$16)*$B$18)+($B$16/(DA11^2+$B$16)*DA7),"NA"))</f>
        <v/>
      </c>
      <c r="DB17" s="36"/>
      <c r="DC17" s="36"/>
      <c r="DD17" s="36"/>
      <c r="DE17" s="36" t="str">
        <f>IF(DC$23="","",IFERROR((DE11^2/(DE11^2+$B$16)*$B$18)+($B$16/(DE11^2+$B$16)*DE7),"NA"))</f>
        <v/>
      </c>
      <c r="DF17" s="36"/>
      <c r="DG17" s="36"/>
      <c r="DH17" s="36"/>
      <c r="DI17" s="36" t="str">
        <f>IF(DG$23="","",IFERROR((DI11^2/(DI11^2+$B$16)*$B$18)+($B$16/(DI11^2+$B$16)*DI7),"NA"))</f>
        <v/>
      </c>
      <c r="DJ17" s="36"/>
      <c r="DK17" s="36"/>
      <c r="DL17" s="36"/>
      <c r="DM17" s="36" t="str">
        <f>IF(DK$23="","",IFERROR((DM11^2/(DM11^2+$B$16)*$B$18)+($B$16/(DM11^2+$B$16)*DM7),"NA"))</f>
        <v/>
      </c>
      <c r="DN17" s="36"/>
      <c r="DO17" s="36"/>
      <c r="DP17" s="36"/>
      <c r="DQ17" s="36" t="str">
        <f>IF(DO$23="","",IFERROR((DQ11^2/(DQ11^2+$B$16)*$B$18)+($B$16/(DQ11^2+$B$16)*DQ7),"NA"))</f>
        <v/>
      </c>
      <c r="DR17" s="36"/>
      <c r="DS17" s="36"/>
      <c r="DT17" s="36"/>
      <c r="DU17" s="36" t="str">
        <f>IF(DS$23="","",IFERROR((DU11^2/(DU11^2+$B$16)*$B$18)+($B$16/(DU11^2+$B$16)*DU7),"NA"))</f>
        <v/>
      </c>
      <c r="DV17" s="36"/>
      <c r="DW17" s="36"/>
      <c r="DX17" s="36"/>
      <c r="DY17" s="36" t="str">
        <f>IF(DW$23="","",IFERROR((DY11^2/(DY11^2+$B$16)*$B$18)+($B$16/(DY11^2+$B$16)*DY7),"NA"))</f>
        <v/>
      </c>
      <c r="DZ17" s="36"/>
      <c r="EA17" s="36"/>
      <c r="EB17" s="36"/>
      <c r="EC17" s="36" t="str">
        <f>IF(EA$23="","",IFERROR((EC11^2/(EC11^2+$B$16)*$B$18)+($B$16/(EC11^2+$B$16)*EC7),"NA"))</f>
        <v/>
      </c>
      <c r="ED17" s="36"/>
      <c r="EE17" s="36"/>
      <c r="EF17" s="36"/>
      <c r="EG17" s="36" t="str">
        <f>IF(EE$23="","",IFERROR((EG11^2/(EG11^2+$B$16)*$B$18)+($B$16/(EG11^2+$B$16)*EG7),"NA"))</f>
        <v/>
      </c>
      <c r="EH17" s="36"/>
      <c r="EI17" s="36"/>
      <c r="EJ17" s="36"/>
      <c r="EK17" s="36" t="str">
        <f>IF(EI$23="","",IFERROR((EK11^2/(EK11^2+$B$16)*$B$18)+($B$16/(EK11^2+$B$16)*EK7),"NA"))</f>
        <v/>
      </c>
      <c r="EL17" s="36"/>
      <c r="EM17" s="36"/>
      <c r="EN17" s="36"/>
      <c r="EO17" s="36" t="str">
        <f>IF(EM$23="","",IFERROR((EO11^2/(EO11^2+$B$16)*$B$18)+($B$16/(EO11^2+$B$16)*EO7),"NA"))</f>
        <v/>
      </c>
      <c r="EP17" s="36"/>
      <c r="EQ17" s="36"/>
      <c r="ER17" s="36"/>
      <c r="ES17" s="36" t="str">
        <f>IF(EQ$23="","",IFERROR((ES11^2/(ES11^2+$B$16)*$B$18)+($B$16/(ES11^2+$B$16)*ES7),"NA"))</f>
        <v/>
      </c>
      <c r="ET17" s="36"/>
      <c r="EU17" s="36"/>
      <c r="EV17" s="36"/>
      <c r="EW17" s="36" t="str">
        <f>IF(EU$23="","",IFERROR((EW11^2/(EW11^2+$B$16)*$B$18)+($B$16/(EW11^2+$B$16)*EW7),"NA"))</f>
        <v/>
      </c>
      <c r="EX17" s="36"/>
      <c r="EY17" s="36"/>
      <c r="EZ17" s="36"/>
      <c r="FA17" s="36" t="str">
        <f>IF(EY$23="","",IFERROR((FA11^2/(FA11^2+$B$16)*$B$18)+($B$16/(FA11^2+$B$16)*FA7),"NA"))</f>
        <v/>
      </c>
      <c r="FB17" s="36"/>
      <c r="FC17" s="36"/>
      <c r="FD17" s="36"/>
      <c r="FE17" s="36" t="str">
        <f>IF(FC$23="","",IFERROR((FE11^2/(FE11^2+$B$16)*$B$18)+($B$16/(FE11^2+$B$16)*FE7),"NA"))</f>
        <v/>
      </c>
      <c r="FF17" s="36"/>
      <c r="FG17" s="36"/>
      <c r="FH17" s="36"/>
      <c r="FI17" s="36" t="str">
        <f>IF(FG$23="","",IFERROR((FI11^2/(FI11^2+$B$16)*$B$18)+($B$16/(FI11^2+$B$16)*FI7),"NA"))</f>
        <v/>
      </c>
      <c r="FJ17" s="36"/>
      <c r="FK17" s="36"/>
      <c r="FL17" s="36"/>
      <c r="FM17" s="36" t="str">
        <f>IF(FK$23="","",IFERROR((FM11^2/(FM11^2+$B$16)*$B$18)+($B$16/(FM11^2+$B$16)*FM7),"NA"))</f>
        <v/>
      </c>
      <c r="FN17" s="36"/>
      <c r="FT17" s="22"/>
      <c r="FU17" s="101" t="s">
        <v>5325</v>
      </c>
      <c r="FV17" s="280" t="s">
        <v>5326</v>
      </c>
      <c r="FW17" s="280" t="s">
        <v>5493</v>
      </c>
      <c r="FX17" s="273"/>
      <c r="FY17" s="229" t="s">
        <v>150</v>
      </c>
      <c r="FZ17" s="229" t="s">
        <v>151</v>
      </c>
      <c r="GA17" s="229" t="s">
        <v>152</v>
      </c>
      <c r="GB17" s="22"/>
      <c r="GC17" s="22"/>
      <c r="GD17" s="22"/>
      <c r="GE17" s="22"/>
    </row>
    <row r="18" spans="1:188" ht="11.25" customHeight="1" x14ac:dyDescent="0.2">
      <c r="B18" s="242">
        <f ca="1">AVERAGE(I7,M7,Q7,U7,Y7,AC7,AG7,AK7,AO7,AS7,AW7,BA7,BE7,BI7,BM7,BQ7,BU7,BY7,CC7,CG7,CK7,CO7,CS7,CW7,DA7,DE7,DI7,DM7,DQ7,DU7,DY7,EC7,EG7,EK7,EO7,ES7,EW7,FA7,FE7,FI7,FM7)</f>
        <v>0.85311180465130387</v>
      </c>
      <c r="I18" s="33"/>
      <c r="M18" s="33"/>
      <c r="FT18" s="22"/>
      <c r="FU18" s="101" t="s">
        <v>5327</v>
      </c>
      <c r="FV18" s="280" t="s">
        <v>5328</v>
      </c>
      <c r="FW18" s="280" t="s">
        <v>5494</v>
      </c>
      <c r="FX18" s="273"/>
      <c r="FY18" s="229" t="s">
        <v>153</v>
      </c>
      <c r="FZ18" s="229" t="s">
        <v>154</v>
      </c>
      <c r="GA18" s="229" t="s">
        <v>155</v>
      </c>
      <c r="GB18" s="22"/>
      <c r="GC18" s="244">
        <f>Ldate</f>
        <v>45422</v>
      </c>
      <c r="GD18" s="245">
        <f>DATE(YEAR(GC18)-1,9,30)</f>
        <v>45199</v>
      </c>
      <c r="GE18" s="245">
        <f>IF(AND(GD22&lt;GC18,GC18-GD22&gt;=45),GD22,IF(AND(GD21&lt;GC18,GC18-GD21&gt;=45),GD21,IF(AND(GD20&lt;GC18,GC18-GD20&gt;=45),GD20,IF(AND(GD19&lt;GC18,GC18-GD19&gt;=45),GD19,GD18))))</f>
        <v>45291</v>
      </c>
      <c r="GF18" s="246" t="str">
        <f>IF(MONTH($GE$18)=3,"FQ1",IF(MONTH($GE$18)=6,"FQ2",IF(MONTH($GE$18)=9,"FQ3","FQ4")))&amp;YEAR($GE$18)</f>
        <v>FQ42023</v>
      </c>
    </row>
    <row r="19" spans="1:188" ht="11.25" customHeight="1" x14ac:dyDescent="0.2">
      <c r="B19" s="33"/>
      <c r="I19" s="33"/>
      <c r="M19" s="33"/>
      <c r="FT19" s="22"/>
      <c r="FU19" s="101" t="s">
        <v>5329</v>
      </c>
      <c r="FV19" s="280" t="s">
        <v>5330</v>
      </c>
      <c r="FW19" s="280" t="s">
        <v>5495</v>
      </c>
      <c r="FX19" s="273"/>
      <c r="FY19" s="229" t="s">
        <v>4849</v>
      </c>
      <c r="FZ19" s="229" t="s">
        <v>4850</v>
      </c>
      <c r="GA19" s="229" t="s">
        <v>4851</v>
      </c>
      <c r="GC19" s="247"/>
      <c r="GD19" s="115">
        <f>DATE(YEAR(GC18)-1,12,31)</f>
        <v>45291</v>
      </c>
      <c r="GE19" s="116"/>
      <c r="GF19" s="248"/>
    </row>
    <row r="20" spans="1:188" ht="11.25" customHeight="1" x14ac:dyDescent="0.2">
      <c r="B20" s="33"/>
      <c r="I20" s="33"/>
      <c r="M20" s="33"/>
      <c r="FT20" s="22"/>
      <c r="FU20" s="101" t="s">
        <v>5331</v>
      </c>
      <c r="FV20" s="280" t="s">
        <v>5332</v>
      </c>
      <c r="FW20" s="280" t="s">
        <v>5496</v>
      </c>
      <c r="FX20" s="273"/>
      <c r="FY20" s="229" t="s">
        <v>126</v>
      </c>
      <c r="FZ20" s="229" t="s">
        <v>127</v>
      </c>
      <c r="GA20" s="229" t="s">
        <v>128</v>
      </c>
      <c r="GC20" s="249"/>
      <c r="GD20" s="115">
        <f>DATE(YEAR(GC18),3,31)</f>
        <v>45382</v>
      </c>
      <c r="GE20" s="115"/>
      <c r="GF20" s="248"/>
    </row>
    <row r="21" spans="1:188" ht="11.25" customHeight="1" x14ac:dyDescent="0.2">
      <c r="B21" s="33"/>
      <c r="I21" s="33"/>
      <c r="M21" s="33"/>
      <c r="FT21" s="22"/>
      <c r="FU21" s="101" t="s">
        <v>5333</v>
      </c>
      <c r="FV21" s="280" t="s">
        <v>5334</v>
      </c>
      <c r="FW21" s="280" t="s">
        <v>5497</v>
      </c>
      <c r="FX21" s="273"/>
      <c r="FY21" s="229" t="s">
        <v>901</v>
      </c>
      <c r="FZ21" s="229" t="s">
        <v>902</v>
      </c>
      <c r="GA21" s="229" t="s">
        <v>903</v>
      </c>
      <c r="GC21" s="249"/>
      <c r="GD21" s="115">
        <f>DATE(YEAR(GC18),6,30)</f>
        <v>45473</v>
      </c>
      <c r="GE21" s="115"/>
      <c r="GF21" s="248"/>
    </row>
    <row r="22" spans="1:188" ht="11.25" customHeight="1" x14ac:dyDescent="0.2">
      <c r="B22" s="33"/>
      <c r="D22" s="49"/>
      <c r="I22" s="33"/>
      <c r="M22" s="33"/>
      <c r="FT22" s="22"/>
      <c r="FU22" s="101" t="s">
        <v>5335</v>
      </c>
      <c r="FV22" s="280" t="s">
        <v>5336</v>
      </c>
      <c r="FW22" s="280" t="s">
        <v>5498</v>
      </c>
      <c r="FX22" s="273"/>
      <c r="FY22" s="229" t="s">
        <v>958</v>
      </c>
      <c r="FZ22" s="229" t="s">
        <v>959</v>
      </c>
      <c r="GA22" s="229" t="s">
        <v>960</v>
      </c>
      <c r="GC22" s="250"/>
      <c r="GD22" s="251">
        <f>DATE(YEAR(GC18),9,30)</f>
        <v>45565</v>
      </c>
      <c r="GE22" s="251"/>
      <c r="GF22" s="252"/>
    </row>
    <row r="23" spans="1:188" ht="11.25" customHeight="1" x14ac:dyDescent="0.2">
      <c r="B23" s="61">
        <f>IF(LRow=0,1,LRow)</f>
        <v>262</v>
      </c>
      <c r="C23" s="48"/>
      <c r="D23" s="65" t="e">
        <f ca="1">_xll.SNL.Clients.Office.Excel.Functions.SPGTable(TableID,PKey,Dates, _xll.SNL.Clients.Office.Excel.Functions.SPGOPTIONS("ConvMethod=MIrecommended, NA=NA, Term=en-US,Curr="&amp;Currency))</f>
        <v>#NAME?</v>
      </c>
      <c r="G23" s="237" t="str">
        <f>IF(Beta_Peers!B15="","",Beta_Peers!B15)</f>
        <v>LNT-US</v>
      </c>
      <c r="H23" s="238"/>
      <c r="I23" s="238"/>
      <c r="J23" s="238"/>
      <c r="K23" s="239" t="str">
        <f>IF(Beta_Peers!B16="","",Beta_Peers!B16)</f>
        <v>AEE-US</v>
      </c>
      <c r="L23" s="238"/>
      <c r="M23" s="238"/>
      <c r="N23" s="240"/>
      <c r="O23" s="239" t="str">
        <f>IF(Beta_Peers!B17="","",Beta_Peers!B17)</f>
        <v>AEP-US</v>
      </c>
      <c r="P23" s="238"/>
      <c r="Q23" s="238"/>
      <c r="R23" s="240"/>
      <c r="S23" s="239" t="str">
        <f>IF(Beta_Peers!B18="","",Beta_Peers!B18)</f>
        <v>DUK-US</v>
      </c>
      <c r="T23" s="238"/>
      <c r="U23" s="238"/>
      <c r="V23" s="240"/>
      <c r="W23" s="239" t="str">
        <f>IF(Beta_Peers!B19="","",Beta_Peers!B19)</f>
        <v>EIX-US</v>
      </c>
      <c r="X23" s="238"/>
      <c r="Y23" s="238"/>
      <c r="Z23" s="240"/>
      <c r="AA23" s="239" t="str">
        <f>IF(Beta_Peers!B20="","",Beta_Peers!B20)</f>
        <v>ETR-US</v>
      </c>
      <c r="AB23" s="238"/>
      <c r="AC23" s="238"/>
      <c r="AD23" s="240"/>
      <c r="AE23" s="239" t="str">
        <f>IF(Beta_Peers!B21="","",Beta_Peers!B21)</f>
        <v>EVRG-US</v>
      </c>
      <c r="AF23" s="238"/>
      <c r="AG23" s="238"/>
      <c r="AH23" s="240"/>
      <c r="AI23" s="239" t="str">
        <f>IF(Beta_Peers!B22="","",Beta_Peers!B22)</f>
        <v>IDA-US</v>
      </c>
      <c r="AJ23" s="238"/>
      <c r="AK23" s="238"/>
      <c r="AL23" s="240"/>
      <c r="AM23" s="316" t="str">
        <f>IF(Beta_Peers!B23="","",Beta_Peers!B23)</f>
        <v>NWE-US</v>
      </c>
      <c r="AN23" s="239"/>
      <c r="AO23" s="239"/>
      <c r="AP23" s="239"/>
      <c r="AQ23" s="316" t="str">
        <f>IF(Beta_Peers!B24="","",Beta_Peers!B24)</f>
        <v>OGE-US</v>
      </c>
      <c r="AR23" s="239"/>
      <c r="AS23" s="239"/>
      <c r="AT23" s="239"/>
      <c r="AU23" s="316" t="str">
        <f>IF(Beta_Peers!B25="","",Beta_Peers!B25)</f>
        <v>PNW-US</v>
      </c>
      <c r="AV23" s="239"/>
      <c r="AW23" s="239"/>
      <c r="AX23" s="239"/>
      <c r="AY23" s="316" t="str">
        <f>IF(Beta_Peers!B26="","",Beta_Peers!B26)</f>
        <v>POR-US</v>
      </c>
      <c r="AZ23" s="316"/>
      <c r="BA23" s="316"/>
      <c r="BB23" s="316"/>
      <c r="BC23" s="316" t="str">
        <f>IF(Beta_Peers!B27="","",Beta_Peers!B27)</f>
        <v>SO-US</v>
      </c>
      <c r="BD23" s="239"/>
      <c r="BE23" s="239"/>
      <c r="BF23" s="239"/>
      <c r="BG23" s="316" t="str">
        <f>IF(Beta_Peers!B28="","",Beta_Peers!B28)</f>
        <v>XEL-US</v>
      </c>
      <c r="BH23" s="239"/>
      <c r="BI23" s="239"/>
      <c r="BJ23" s="239"/>
      <c r="BK23" s="316" t="str">
        <f>IF(Beta_Peers!B29="","",Beta_Peers!B29)</f>
        <v/>
      </c>
      <c r="BL23" s="239"/>
      <c r="BM23" s="239"/>
      <c r="BN23" s="239"/>
      <c r="BO23" s="316" t="str">
        <f>IF(Beta_Peers!B30="","",Beta_Peers!B30)</f>
        <v/>
      </c>
      <c r="BP23" s="239"/>
      <c r="BQ23" s="239"/>
      <c r="BR23" s="239"/>
      <c r="BS23" s="316" t="str">
        <f>IF(Beta_Peers!B31="","",Beta_Peers!B31)</f>
        <v/>
      </c>
      <c r="BT23" s="239"/>
      <c r="BU23" s="239"/>
      <c r="BV23" s="239"/>
      <c r="BW23" s="316" t="str">
        <f>IF(Beta_Peers!B32="","",Beta_Peers!B32)</f>
        <v/>
      </c>
      <c r="BX23" s="239"/>
      <c r="BY23" s="239"/>
      <c r="BZ23" s="239"/>
      <c r="CA23" s="316" t="str">
        <f>IF(Beta_Peers!B33="","",Beta_Peers!B33)</f>
        <v/>
      </c>
      <c r="CB23" s="239"/>
      <c r="CC23" s="239"/>
      <c r="CD23" s="239"/>
      <c r="CE23" s="316" t="str">
        <f>IF(Beta_Peers!B34="","",Beta_Peers!B34)</f>
        <v/>
      </c>
      <c r="CF23" s="239"/>
      <c r="CG23" s="239"/>
      <c r="CH23" s="239"/>
      <c r="CI23" s="316" t="str">
        <f>IF(Beta_Peers!B35="","",Beta_Peers!B35)</f>
        <v/>
      </c>
      <c r="CJ23" s="239"/>
      <c r="CK23" s="239"/>
      <c r="CL23" s="239"/>
      <c r="CM23" s="316" t="str">
        <f>IF(Beta_Peers!B36="","",Beta_Peers!B36)</f>
        <v/>
      </c>
      <c r="CN23" s="239"/>
      <c r="CO23" s="239"/>
      <c r="CP23" s="239"/>
      <c r="CQ23" s="316" t="str">
        <f>IF(Beta_Peers!B37="","",Beta_Peers!B37)</f>
        <v/>
      </c>
      <c r="CR23" s="239"/>
      <c r="CS23" s="239"/>
      <c r="CT23" s="239"/>
      <c r="CU23" s="316" t="str">
        <f>IF(Beta_Peers!B38="","",Beta_Peers!B38)</f>
        <v/>
      </c>
      <c r="CV23" s="239"/>
      <c r="CW23" s="239"/>
      <c r="CX23" s="239"/>
      <c r="CY23" s="316" t="str">
        <f>IF(Beta_Peers!B39="","",Beta_Peers!B39)</f>
        <v/>
      </c>
      <c r="CZ23" s="239"/>
      <c r="DA23" s="239"/>
      <c r="DB23" s="239"/>
      <c r="DC23" s="316" t="str">
        <f>IF(Beta_Peers!B40="","",Beta_Peers!B40)</f>
        <v/>
      </c>
      <c r="DD23" s="239"/>
      <c r="DE23" s="239"/>
      <c r="DF23" s="239"/>
      <c r="DG23" s="316" t="str">
        <f>IF(Beta_Peers!B41="","",Beta_Peers!B41)</f>
        <v/>
      </c>
      <c r="DH23" s="239"/>
      <c r="DI23" s="239"/>
      <c r="DJ23" s="239"/>
      <c r="DK23" s="316" t="str">
        <f>IF(Beta_Peers!B42="","",Beta_Peers!B42)</f>
        <v/>
      </c>
      <c r="DL23" s="239"/>
      <c r="DM23" s="239"/>
      <c r="DN23" s="239"/>
      <c r="DO23" s="316" t="str">
        <f>IF(Beta_Peers!B43="","",Beta_Peers!B43)</f>
        <v/>
      </c>
      <c r="DP23" s="239"/>
      <c r="DQ23" s="239"/>
      <c r="DR23" s="239"/>
      <c r="DS23" s="316" t="str">
        <f>IF(Beta_Peers!B44="","",Beta_Peers!B44)</f>
        <v/>
      </c>
      <c r="DT23" s="239"/>
      <c r="DU23" s="239"/>
      <c r="DV23" s="239"/>
      <c r="DW23" s="316" t="str">
        <f>IF(Beta_Peers!B45="","",Beta_Peers!B45)</f>
        <v/>
      </c>
      <c r="DX23" s="239"/>
      <c r="DY23" s="239"/>
      <c r="DZ23" s="239"/>
      <c r="EA23" s="316" t="str">
        <f>IF(Beta_Peers!B46="","",Beta_Peers!B46)</f>
        <v/>
      </c>
      <c r="EB23" s="239"/>
      <c r="EC23" s="239"/>
      <c r="ED23" s="239"/>
      <c r="EE23" s="316" t="str">
        <f>IF(Beta_Peers!B47="","",Beta_Peers!B47)</f>
        <v/>
      </c>
      <c r="EF23" s="239"/>
      <c r="EG23" s="239"/>
      <c r="EH23" s="239"/>
      <c r="EI23" s="316" t="str">
        <f>IF(Beta_Peers!B48="","",Beta_Peers!B48)</f>
        <v/>
      </c>
      <c r="EJ23" s="239"/>
      <c r="EK23" s="239"/>
      <c r="EL23" s="239"/>
      <c r="EM23" s="316" t="str">
        <f>IF(Beta_Peers!B49="","",Beta_Peers!B49)</f>
        <v/>
      </c>
      <c r="EN23" s="239"/>
      <c r="EO23" s="239"/>
      <c r="EP23" s="239"/>
      <c r="EQ23" s="316" t="str">
        <f>IF(Beta_Peers!B50="","",Beta_Peers!B50)</f>
        <v/>
      </c>
      <c r="ER23" s="239"/>
      <c r="ES23" s="239"/>
      <c r="ET23" s="239"/>
      <c r="EU23" s="316" t="str">
        <f>IF(Beta_Peers!B51="","",Beta_Peers!B51)</f>
        <v/>
      </c>
      <c r="EV23" s="239"/>
      <c r="EW23" s="239"/>
      <c r="EX23" s="239"/>
      <c r="EY23" s="316" t="str">
        <f>IF(Beta_Peers!B52="","",Beta_Peers!B52)</f>
        <v/>
      </c>
      <c r="EZ23" s="239"/>
      <c r="FA23" s="239"/>
      <c r="FB23" s="239"/>
      <c r="FC23" s="316" t="str">
        <f>IF(Beta_Peers!B53="","",Beta_Peers!B53)</f>
        <v/>
      </c>
      <c r="FD23" s="239"/>
      <c r="FE23" s="239"/>
      <c r="FF23" s="239"/>
      <c r="FG23" s="316" t="str">
        <f>IF(Beta_Peers!B54="","",Beta_Peers!B54)</f>
        <v/>
      </c>
      <c r="FH23" s="239"/>
      <c r="FI23" s="239"/>
      <c r="FJ23" s="239"/>
      <c r="FK23" s="316" t="str">
        <f>IF(Beta_Peers!B55="","",Beta_Peers!B55)</f>
        <v/>
      </c>
      <c r="FL23" s="239"/>
      <c r="FM23" s="241"/>
      <c r="FT23" s="22"/>
      <c r="FU23" s="101" t="s">
        <v>5337</v>
      </c>
      <c r="FV23" s="280" t="s">
        <v>5338</v>
      </c>
      <c r="FW23" s="280" t="s">
        <v>5499</v>
      </c>
      <c r="FX23" s="273"/>
      <c r="FY23" s="229" t="s">
        <v>1357</v>
      </c>
      <c r="FZ23" s="229" t="s">
        <v>1358</v>
      </c>
      <c r="GA23" s="229" t="s">
        <v>1359</v>
      </c>
    </row>
    <row r="24" spans="1:188" ht="11.25" customHeight="1" x14ac:dyDescent="0.2">
      <c r="B24" s="33"/>
      <c r="I24" s="33"/>
      <c r="M24" s="33"/>
      <c r="DG24" s="26" t="s">
        <v>5559</v>
      </c>
      <c r="FT24" s="22"/>
      <c r="FU24" s="101" t="s">
        <v>5339</v>
      </c>
      <c r="FV24" s="280" t="s">
        <v>5307</v>
      </c>
      <c r="FW24" s="280" t="s">
        <v>5307</v>
      </c>
      <c r="FX24" s="273"/>
      <c r="FY24" s="229" t="s">
        <v>2966</v>
      </c>
      <c r="FZ24" s="229" t="s">
        <v>2967</v>
      </c>
      <c r="GA24" s="229" t="s">
        <v>2968</v>
      </c>
    </row>
    <row r="25" spans="1:188" ht="11.25" customHeight="1" x14ac:dyDescent="0.2">
      <c r="B25" s="33"/>
      <c r="C25" s="49"/>
      <c r="G25" s="66" t="str">
        <f>IF(G2="","",_xll.SNL.Clients.Office.Excel.Functions.SPGRANGEV(G2, "SP_LASTSALEPRICE", Sdate, Ldate, IF(Fill="Daily",_xll.SNL.Clients.Office.Excel.Functions.SPGOPTIONS("Dates","Before","Caption","Day Close Price","Sort","Desc","Curr",Currency),_xll.SNL.Clients.Office.Excel.Functions.SPGOPTIONS("Dates","Before","Caption","Day Close Price","Sort","Desc","Fill",Fill,"Curr",Currency))))</f>
        <v/>
      </c>
      <c r="I25" s="33"/>
      <c r="M25" s="33"/>
      <c r="FT25" s="22"/>
      <c r="FU25" s="101" t="s">
        <v>5340</v>
      </c>
      <c r="FV25" s="280" t="s">
        <v>5341</v>
      </c>
      <c r="FW25" s="280" t="s">
        <v>5500</v>
      </c>
      <c r="FX25" s="273"/>
      <c r="FY25" s="229" t="s">
        <v>5026</v>
      </c>
      <c r="FZ25" s="229" t="s">
        <v>5027</v>
      </c>
      <c r="GA25" s="229" t="s">
        <v>5028</v>
      </c>
    </row>
    <row r="26" spans="1:188" ht="11.25" customHeight="1" x14ac:dyDescent="0.2">
      <c r="A26" s="37"/>
      <c r="B26" s="37" t="s">
        <v>28</v>
      </c>
      <c r="C26" s="51" t="e">
        <f ca="1">_xll.SNL.Clients.Office.Excel.Functions.SPGRANGEV(Indices, "SP_PRICE_CLOSE", Sdate, Ldate, IF(Fill="Daily","Options: Dates=Before,Caption=Day Close Price,Sort=Desc","Options: Dates=Before,Caption=Day Close Price,Sort=Desc,Fill="&amp;Fill))</f>
        <v>#NAME?</v>
      </c>
      <c r="D26" s="37"/>
      <c r="E26" s="37"/>
      <c r="F26" s="37"/>
      <c r="G26" s="38" t="s">
        <v>2</v>
      </c>
      <c r="H26" s="38" t="s">
        <v>3</v>
      </c>
      <c r="I26" s="38"/>
      <c r="J26" s="37"/>
      <c r="K26" s="38" t="s">
        <v>2</v>
      </c>
      <c r="L26" s="38" t="s">
        <v>3</v>
      </c>
      <c r="M26" s="38"/>
      <c r="N26" s="38"/>
      <c r="O26" s="38" t="s">
        <v>2</v>
      </c>
      <c r="P26" s="38" t="s">
        <v>3</v>
      </c>
      <c r="Q26" s="38"/>
      <c r="R26" s="38"/>
      <c r="S26" s="38" t="s">
        <v>2</v>
      </c>
      <c r="T26" s="38" t="s">
        <v>3</v>
      </c>
      <c r="U26" s="38"/>
      <c r="V26" s="38"/>
      <c r="W26" s="38" t="s">
        <v>2</v>
      </c>
      <c r="X26" s="38" t="s">
        <v>3</v>
      </c>
      <c r="Y26" s="38"/>
      <c r="Z26" s="38"/>
      <c r="AA26" s="38" t="s">
        <v>2</v>
      </c>
      <c r="AB26" s="38" t="s">
        <v>3</v>
      </c>
      <c r="AC26" s="38"/>
      <c r="AD26" s="38"/>
      <c r="AE26" s="38" t="s">
        <v>2</v>
      </c>
      <c r="AF26" s="38" t="s">
        <v>3</v>
      </c>
      <c r="AG26" s="38"/>
      <c r="AH26" s="38"/>
      <c r="AI26" s="38" t="s">
        <v>2</v>
      </c>
      <c r="AJ26" s="38" t="s">
        <v>3</v>
      </c>
      <c r="AK26" s="38"/>
      <c r="AL26" s="38"/>
      <c r="AM26" s="38" t="s">
        <v>2</v>
      </c>
      <c r="AN26" s="38" t="s">
        <v>3</v>
      </c>
      <c r="AO26" s="38"/>
      <c r="AP26" s="38"/>
      <c r="AQ26" s="38" t="s">
        <v>2</v>
      </c>
      <c r="AR26" s="38" t="s">
        <v>3</v>
      </c>
      <c r="AS26" s="38"/>
      <c r="AT26" s="38"/>
      <c r="AU26" s="38" t="s">
        <v>2</v>
      </c>
      <c r="AV26" s="38" t="s">
        <v>3</v>
      </c>
      <c r="AW26" s="38"/>
      <c r="AX26" s="38"/>
      <c r="AY26" s="38" t="s">
        <v>2</v>
      </c>
      <c r="AZ26" s="38" t="s">
        <v>3</v>
      </c>
      <c r="BA26" s="38"/>
      <c r="BB26" s="38"/>
      <c r="BC26" s="38" t="s">
        <v>2</v>
      </c>
      <c r="BD26" s="38" t="s">
        <v>3</v>
      </c>
      <c r="BE26" s="38"/>
      <c r="BF26" s="38"/>
      <c r="BG26" s="38" t="s">
        <v>2</v>
      </c>
      <c r="BH26" s="38" t="s">
        <v>3</v>
      </c>
      <c r="BI26" s="38"/>
      <c r="BJ26" s="38"/>
      <c r="BK26" s="38" t="s">
        <v>2</v>
      </c>
      <c r="BL26" s="38" t="s">
        <v>3</v>
      </c>
      <c r="BM26" s="38"/>
      <c r="BN26" s="38"/>
      <c r="BO26" s="38" t="s">
        <v>2</v>
      </c>
      <c r="BP26" s="38" t="s">
        <v>3</v>
      </c>
      <c r="BQ26" s="38"/>
      <c r="BR26" s="38"/>
      <c r="BS26" s="38" t="s">
        <v>2</v>
      </c>
      <c r="BT26" s="38" t="s">
        <v>3</v>
      </c>
      <c r="BU26" s="38"/>
      <c r="BV26" s="38"/>
      <c r="BW26" s="38" t="s">
        <v>2</v>
      </c>
      <c r="BX26" s="38" t="s">
        <v>3</v>
      </c>
      <c r="BY26" s="38"/>
      <c r="BZ26" s="38"/>
      <c r="CA26" s="38" t="s">
        <v>2</v>
      </c>
      <c r="CB26" s="38" t="s">
        <v>3</v>
      </c>
      <c r="CC26" s="38"/>
      <c r="CD26" s="38"/>
      <c r="CE26" s="38" t="s">
        <v>2</v>
      </c>
      <c r="CF26" s="38" t="s">
        <v>3</v>
      </c>
      <c r="CG26" s="38"/>
      <c r="CH26" s="38"/>
      <c r="CI26" s="38" t="s">
        <v>2</v>
      </c>
      <c r="CJ26" s="38" t="s">
        <v>3</v>
      </c>
      <c r="CK26" s="38"/>
      <c r="CL26" s="38"/>
      <c r="CM26" s="38" t="s">
        <v>2</v>
      </c>
      <c r="CN26" s="38" t="s">
        <v>3</v>
      </c>
      <c r="CO26" s="38"/>
      <c r="CP26" s="38"/>
      <c r="CQ26" s="38" t="s">
        <v>2</v>
      </c>
      <c r="CR26" s="38" t="s">
        <v>3</v>
      </c>
      <c r="CS26" s="38"/>
      <c r="CT26" s="38"/>
      <c r="CU26" s="38" t="s">
        <v>2</v>
      </c>
      <c r="CV26" s="38" t="s">
        <v>3</v>
      </c>
      <c r="CW26" s="38"/>
      <c r="CX26" s="38"/>
      <c r="CY26" s="38" t="s">
        <v>2</v>
      </c>
      <c r="CZ26" s="38" t="s">
        <v>3</v>
      </c>
      <c r="DA26" s="38"/>
      <c r="DB26" s="38"/>
      <c r="DC26" s="38" t="s">
        <v>2</v>
      </c>
      <c r="DD26" s="38" t="s">
        <v>3</v>
      </c>
      <c r="DE26" s="38"/>
      <c r="DF26" s="38"/>
      <c r="DG26" s="38" t="s">
        <v>2</v>
      </c>
      <c r="DH26" s="38" t="s">
        <v>3</v>
      </c>
      <c r="DI26" s="38"/>
      <c r="DJ26" s="38"/>
      <c r="DK26" s="38" t="s">
        <v>2</v>
      </c>
      <c r="DL26" s="38" t="s">
        <v>3</v>
      </c>
      <c r="DM26" s="38"/>
      <c r="DN26" s="38"/>
      <c r="DO26" s="38" t="s">
        <v>2</v>
      </c>
      <c r="DP26" s="38" t="s">
        <v>3</v>
      </c>
      <c r="DQ26" s="38"/>
      <c r="DR26" s="38"/>
      <c r="DS26" s="38" t="s">
        <v>2</v>
      </c>
      <c r="DT26" s="38" t="s">
        <v>3</v>
      </c>
      <c r="DU26" s="38"/>
      <c r="DV26" s="38"/>
      <c r="DW26" s="38" t="s">
        <v>2</v>
      </c>
      <c r="DX26" s="38" t="s">
        <v>3</v>
      </c>
      <c r="DY26" s="38"/>
      <c r="DZ26" s="38"/>
      <c r="EA26" s="38" t="s">
        <v>2</v>
      </c>
      <c r="EB26" s="38" t="s">
        <v>3</v>
      </c>
      <c r="EC26" s="38"/>
      <c r="ED26" s="38"/>
      <c r="EE26" s="38" t="s">
        <v>2</v>
      </c>
      <c r="EF26" s="38" t="s">
        <v>3</v>
      </c>
      <c r="EG26" s="38"/>
      <c r="EH26" s="38"/>
      <c r="EI26" s="38" t="s">
        <v>2</v>
      </c>
      <c r="EJ26" s="38" t="s">
        <v>3</v>
      </c>
      <c r="EK26" s="38"/>
      <c r="EL26" s="38"/>
      <c r="EM26" s="38" t="s">
        <v>2</v>
      </c>
      <c r="EN26" s="38" t="s">
        <v>3</v>
      </c>
      <c r="EO26" s="38"/>
      <c r="EP26" s="38"/>
      <c r="EQ26" s="38" t="s">
        <v>2</v>
      </c>
      <c r="ER26" s="38" t="s">
        <v>3</v>
      </c>
      <c r="ES26" s="38"/>
      <c r="ET26" s="38"/>
      <c r="EU26" s="38" t="s">
        <v>2</v>
      </c>
      <c r="EV26" s="38" t="s">
        <v>3</v>
      </c>
      <c r="EW26" s="38"/>
      <c r="EX26" s="38"/>
      <c r="EY26" s="38" t="s">
        <v>2</v>
      </c>
      <c r="EZ26" s="38" t="s">
        <v>3</v>
      </c>
      <c r="FA26" s="38"/>
      <c r="FB26" s="38"/>
      <c r="FC26" s="38" t="s">
        <v>2</v>
      </c>
      <c r="FD26" s="38" t="s">
        <v>3</v>
      </c>
      <c r="FE26" s="38"/>
      <c r="FF26" s="38"/>
      <c r="FG26" s="38" t="s">
        <v>2</v>
      </c>
      <c r="FH26" s="38" t="s">
        <v>3</v>
      </c>
      <c r="FI26" s="38"/>
      <c r="FJ26" s="38"/>
      <c r="FK26" s="38" t="s">
        <v>2</v>
      </c>
      <c r="FL26" s="38" t="s">
        <v>3</v>
      </c>
      <c r="FM26" s="38"/>
      <c r="FN26" s="38"/>
      <c r="FO26" s="38"/>
      <c r="FP26" s="38" t="s">
        <v>2</v>
      </c>
      <c r="FQ26" s="38" t="s">
        <v>3</v>
      </c>
      <c r="FR26" s="38"/>
      <c r="FT26" s="22"/>
      <c r="FU26" s="101" t="s">
        <v>5342</v>
      </c>
      <c r="FV26" s="280" t="s">
        <v>5293</v>
      </c>
      <c r="FW26" s="280" t="s">
        <v>5501</v>
      </c>
      <c r="FX26" s="273"/>
      <c r="FY26" s="229" t="s">
        <v>1312</v>
      </c>
      <c r="FZ26" s="229" t="s">
        <v>1313</v>
      </c>
      <c r="GA26" s="229" t="s">
        <v>1314</v>
      </c>
    </row>
    <row r="27" spans="1:188" s="22" customFormat="1" ht="11.25" customHeight="1" x14ac:dyDescent="0.2">
      <c r="B27" s="39">
        <v>45422</v>
      </c>
      <c r="C27" s="45">
        <v>5222.6753657485215</v>
      </c>
      <c r="D27" s="112" t="s">
        <v>5566</v>
      </c>
      <c r="E27" s="112">
        <f>IF(WEEKDAY(B27,11)=6,B27-1,IF(WEEKDAY(B27,11)=7,B27-2,B27))</f>
        <v>45422</v>
      </c>
      <c r="F27" s="46"/>
      <c r="G27" s="52">
        <v>51.33</v>
      </c>
      <c r="H27" s="41">
        <f t="shared" ref="H27:H90" si="0">IF(ISERROR(G27/G28-1),0,(G27/G28-1))</f>
        <v>9.4395280235988199E-3</v>
      </c>
      <c r="I27" s="53">
        <f t="shared" ref="I27:I90" si="1">IF(G27=0,0,1)</f>
        <v>1</v>
      </c>
      <c r="J27" s="40"/>
      <c r="K27" s="52">
        <v>74.400000000000006</v>
      </c>
      <c r="L27" s="41">
        <f t="shared" ref="L27:L90" si="2">IF(ISERROR(K27/K28-1),0,(K27/K28-1))</f>
        <v>4.1841004184099972E-3</v>
      </c>
      <c r="M27" s="53">
        <f t="shared" ref="M27:M90" si="3">IF(K27=0,0,1)</f>
        <v>1</v>
      </c>
      <c r="N27" s="40"/>
      <c r="O27" s="52">
        <v>91.61</v>
      </c>
      <c r="P27" s="41">
        <f t="shared" ref="P27:P90" si="4">IF(ISERROR(O27/O28-1),0,(O27/O28-1))</f>
        <v>3.3972911963882746E-2</v>
      </c>
      <c r="Q27" s="53">
        <f t="shared" ref="Q27:Q90" si="5">IF(O27=0,0,1)</f>
        <v>1</v>
      </c>
      <c r="R27" s="40"/>
      <c r="S27" s="52">
        <v>102.67</v>
      </c>
      <c r="T27" s="41">
        <f t="shared" ref="T27:T90" si="6">IF(ISERROR(S27/S28-1),0,(S27/S28-1))</f>
        <v>2.4037502493516882E-2</v>
      </c>
      <c r="U27" s="53">
        <f t="shared" ref="U27:U90" si="7">IF(S27=0,0,1)</f>
        <v>1</v>
      </c>
      <c r="V27" s="40"/>
      <c r="W27" s="52">
        <v>74.89</v>
      </c>
      <c r="X27" s="41">
        <f t="shared" ref="X27:X90" si="8">IF(ISERROR(W27/W28-1),0,(W27/W28-1))</f>
        <v>3.5250207354160956E-2</v>
      </c>
      <c r="Y27" s="53">
        <f t="shared" ref="Y27:Y90" si="9">IF(W27=0,0,1)</f>
        <v>1</v>
      </c>
      <c r="Z27" s="40"/>
      <c r="AA27" s="52">
        <v>111.99</v>
      </c>
      <c r="AB27" s="41">
        <f t="shared" ref="AB27:AB90" si="10">IF(ISERROR(AA27/AA28-1),0,(AA27/AA28-1))</f>
        <v>3.6176905995558784E-2</v>
      </c>
      <c r="AC27" s="53">
        <f t="shared" ref="AC27:AC90" si="11">IF(AA27=0,0,1)</f>
        <v>1</v>
      </c>
      <c r="AD27" s="40"/>
      <c r="AE27" s="52">
        <v>55.42</v>
      </c>
      <c r="AF27" s="41">
        <f t="shared" ref="AF27:AF90" si="12">IF(ISERROR(AE27/AE28-1),0,(AE27/AE28-1))</f>
        <v>2.4399260628465758E-2</v>
      </c>
      <c r="AG27" s="53">
        <f t="shared" ref="AG27:AG90" si="13">IF(AE27=0,0,1)</f>
        <v>1</v>
      </c>
      <c r="AH27" s="40"/>
      <c r="AI27" s="52">
        <v>97.81</v>
      </c>
      <c r="AJ27" s="41">
        <f t="shared" ref="AJ27:AJ90" si="14">IF(ISERROR(AI27/AI28-1),0,(AI27/AI28-1))</f>
        <v>1.6735966735966779E-2</v>
      </c>
      <c r="AK27" s="53">
        <f t="shared" ref="AK27:AK90" si="15">IF(AI27=0,0,1)</f>
        <v>1</v>
      </c>
      <c r="AL27" s="40"/>
      <c r="AM27" s="52">
        <v>51.77</v>
      </c>
      <c r="AN27" s="41">
        <f t="shared" ref="AN27:AN90" si="16">IF(ISERROR(AM27/AM28-1),0,(AM27/AM28-1))</f>
        <v>1.1527940601797626E-2</v>
      </c>
      <c r="AO27" s="53">
        <f t="shared" ref="AO27:AO90" si="17">IF(AM27=0,0,1)</f>
        <v>1</v>
      </c>
      <c r="AP27" s="40"/>
      <c r="AQ27" s="52">
        <v>36.380000000000003</v>
      </c>
      <c r="AR27" s="41">
        <f t="shared" ref="AR27:AR90" si="18">IF(ISERROR(AQ27/AQ28-1),0,(AQ27/AQ28-1))</f>
        <v>3.4110289937464566E-2</v>
      </c>
      <c r="AS27" s="53">
        <f t="shared" ref="AS27:AS90" si="19">IF(AQ27=0,0,1)</f>
        <v>1</v>
      </c>
      <c r="AT27" s="41"/>
      <c r="AU27" s="41">
        <v>77.239999999999995</v>
      </c>
      <c r="AV27" s="41">
        <f t="shared" ref="AV27:AV90" si="20">IF(ISERROR(AU27/AU28-1),0,(AU27/AU28-1))</f>
        <v>1.9131811584641722E-2</v>
      </c>
      <c r="AW27" s="53">
        <f t="shared" ref="AW27:AW90" si="21">IF(AU27=0,0,1)</f>
        <v>1</v>
      </c>
      <c r="AX27" s="41"/>
      <c r="AY27" s="41">
        <v>44.55</v>
      </c>
      <c r="AZ27" s="41">
        <f t="shared" ref="AZ27:AZ90" si="22">IF(ISERROR(AY27/AY28-1),0,(AY27/AY28-1))</f>
        <v>1.7820424948594704E-2</v>
      </c>
      <c r="BA27" s="53">
        <f t="shared" ref="BA27:BA90" si="23">IF(AY27=0,0,1)</f>
        <v>1</v>
      </c>
      <c r="BB27" s="41"/>
      <c r="BC27" s="41">
        <v>78.14</v>
      </c>
      <c r="BD27" s="41">
        <f t="shared" ref="BD27:BD90" si="24">IF(ISERROR(BC27/BC28-1),0,(BC27/BC28-1))</f>
        <v>3.0191166776532663E-2</v>
      </c>
      <c r="BE27" s="53">
        <f t="shared" ref="BE27:BE90" si="25">IF(BC27=0,0,1)</f>
        <v>1</v>
      </c>
      <c r="BF27" s="41"/>
      <c r="BG27" s="41">
        <v>55.46</v>
      </c>
      <c r="BH27" s="41">
        <f t="shared" ref="BH27:BH90" si="26">IF(ISERROR(BG27/BG28-1),0,(BG27/BG28-1))</f>
        <v>2.230414746543774E-2</v>
      </c>
      <c r="BI27" s="53">
        <f t="shared" ref="BI27:BI90" si="27">IF(BG27=0,0,1)</f>
        <v>1</v>
      </c>
      <c r="BJ27" s="41"/>
      <c r="BK27" s="41"/>
      <c r="BL27" s="41">
        <f t="shared" ref="BL27:BL90" si="28">IF(ISERROR(BK27/BK28-1),0,(BK27/BK28-1))</f>
        <v>0</v>
      </c>
      <c r="BM27" s="53">
        <f t="shared" ref="BM27:BM90" si="29">IF(BK27=0,0,1)</f>
        <v>0</v>
      </c>
      <c r="BN27" s="41"/>
      <c r="BO27" s="41"/>
      <c r="BP27" s="41">
        <f t="shared" ref="BP27:BP90" si="30">IF(ISERROR(BO27/BO28-1),0,(BO27/BO28-1))</f>
        <v>0</v>
      </c>
      <c r="BQ27" s="53">
        <f t="shared" ref="BQ27:BQ90" si="31">IF(BO27=0,0,1)</f>
        <v>0</v>
      </c>
      <c r="BR27" s="41"/>
      <c r="BS27" s="41"/>
      <c r="BT27" s="41">
        <f t="shared" ref="BT27:BT90" si="32">IF(ISERROR(BS27/BS28-1),0,(BS27/BS28-1))</f>
        <v>0</v>
      </c>
      <c r="BU27" s="53">
        <f t="shared" ref="BU27:BU90" si="33">IF(BS27=0,0,1)</f>
        <v>0</v>
      </c>
      <c r="BV27" s="41"/>
      <c r="BW27" s="41"/>
      <c r="BX27" s="41">
        <f t="shared" ref="BX27:BX90" si="34">IF(ISERROR(BW27/BW28-1),0,(BW27/BW28-1))</f>
        <v>0</v>
      </c>
      <c r="BY27" s="53">
        <f t="shared" ref="BY27:BY90" si="35">IF(BW27=0,0,1)</f>
        <v>0</v>
      </c>
      <c r="BZ27" s="41"/>
      <c r="CA27" s="41"/>
      <c r="CB27" s="41">
        <f t="shared" ref="CB27:CB90" si="36">IF(ISERROR(CA27/CA28-1),0,(CA27/CA28-1))</f>
        <v>0</v>
      </c>
      <c r="CC27" s="53">
        <f t="shared" ref="CC27:CC90" si="37">IF(CA27=0,0,1)</f>
        <v>0</v>
      </c>
      <c r="CD27" s="41"/>
      <c r="CE27" s="41"/>
      <c r="CF27" s="41">
        <f t="shared" ref="CF27:CF90" si="38">IF(ISERROR(CE27/CE28-1),0,(CE27/CE28-1))</f>
        <v>0</v>
      </c>
      <c r="CG27" s="53">
        <f t="shared" ref="CG27:CG90" si="39">IF(CE27=0,0,1)</f>
        <v>0</v>
      </c>
      <c r="CH27" s="41"/>
      <c r="CI27" s="41"/>
      <c r="CJ27" s="41">
        <f t="shared" ref="CJ27:CJ90" si="40">IF(ISERROR(CI27/CI28-1),0,(CI27/CI28-1))</f>
        <v>0</v>
      </c>
      <c r="CK27" s="53">
        <f t="shared" ref="CK27:CK90" si="41">IF(CI27=0,0,1)</f>
        <v>0</v>
      </c>
      <c r="CL27" s="41"/>
      <c r="CM27" s="41"/>
      <c r="CN27" s="41">
        <f t="shared" ref="CN27:CN90" si="42">IF(ISERROR(CM27/CM28-1),0,(CM27/CM28-1))</f>
        <v>0</v>
      </c>
      <c r="CO27" s="53">
        <f t="shared" ref="CO27:CO90" si="43">IF(CM27=0,0,1)</f>
        <v>0</v>
      </c>
      <c r="CP27" s="41"/>
      <c r="CQ27" s="41"/>
      <c r="CR27" s="41">
        <f t="shared" ref="CR27:CR90" si="44">IF(ISERROR(CQ27/CQ28-1),0,(CQ27/CQ28-1))</f>
        <v>0</v>
      </c>
      <c r="CS27" s="53">
        <f t="shared" ref="CS27:CS90" si="45">IF(CQ27=0,0,1)</f>
        <v>0</v>
      </c>
      <c r="CT27" s="41"/>
      <c r="CU27" s="41"/>
      <c r="CV27" s="41">
        <f t="shared" ref="CV27:CV90" si="46">IF(ISERROR(CU27/CU28-1),0,(CU27/CU28-1))</f>
        <v>0</v>
      </c>
      <c r="CW27" s="53">
        <f t="shared" ref="CW27:CW90" si="47">IF(CU27=0,0,1)</f>
        <v>0</v>
      </c>
      <c r="CX27" s="41"/>
      <c r="CY27" s="41"/>
      <c r="CZ27" s="41">
        <f t="shared" ref="CZ27:CZ90" si="48">IF(ISERROR(CY27/CY28-1),0,(CY27/CY28-1))</f>
        <v>0</v>
      </c>
      <c r="DA27" s="53">
        <f t="shared" ref="DA27:DA90" si="49">IF(CY27=0,0,1)</f>
        <v>0</v>
      </c>
      <c r="DB27" s="53"/>
      <c r="DC27" s="53"/>
      <c r="DD27" s="41">
        <f t="shared" ref="DD27:DD90" si="50">IF(ISERROR(DC27/DC28-1),0,(DC27/DC28-1))</f>
        <v>0</v>
      </c>
      <c r="DE27" s="53">
        <f t="shared" ref="DE27:DE90" si="51">IF(DC27=0,0,1)</f>
        <v>0</v>
      </c>
      <c r="DF27" s="53"/>
      <c r="DG27" s="53"/>
      <c r="DH27" s="41">
        <f t="shared" ref="DH27:DH90" si="52">IF(ISERROR(DG27/DG28-1),0,(DG27/DG28-1))</f>
        <v>0</v>
      </c>
      <c r="DI27" s="53">
        <f t="shared" ref="DI27:DI90" si="53">IF(DG27=0,0,1)</f>
        <v>0</v>
      </c>
      <c r="DJ27" s="53"/>
      <c r="DK27" s="53"/>
      <c r="DL27" s="41">
        <f t="shared" ref="DL27:DL90" si="54">IF(ISERROR(DK27/DK28-1),0,(DK27/DK28-1))</f>
        <v>0</v>
      </c>
      <c r="DM27" s="53">
        <f t="shared" ref="DM27:DM90" si="55">IF(DK27=0,0,1)</f>
        <v>0</v>
      </c>
      <c r="DN27" s="53"/>
      <c r="DO27" s="53"/>
      <c r="DP27" s="41">
        <f t="shared" ref="DP27:DP90" si="56">IF(ISERROR(DO27/DO28-1),0,(DO27/DO28-1))</f>
        <v>0</v>
      </c>
      <c r="DQ27" s="53">
        <f t="shared" ref="DQ27:DQ90" si="57">IF(DO27=0,0,1)</f>
        <v>0</v>
      </c>
      <c r="DR27" s="53"/>
      <c r="DS27" s="53"/>
      <c r="DT27" s="41">
        <f t="shared" ref="DT27:DT90" si="58">IF(ISERROR(DS27/DS28-1),0,(DS27/DS28-1))</f>
        <v>0</v>
      </c>
      <c r="DU27" s="53">
        <f t="shared" ref="DU27:DU90" si="59">IF(DS27=0,0,1)</f>
        <v>0</v>
      </c>
      <c r="DV27" s="53"/>
      <c r="DW27" s="53"/>
      <c r="DX27" s="41">
        <f t="shared" ref="DX27:DX90" si="60">IF(ISERROR(DW27/DW28-1),0,(DW27/DW28-1))</f>
        <v>0</v>
      </c>
      <c r="DY27" s="53">
        <f t="shared" ref="DY27:DY90" si="61">IF(DW27=0,0,1)</f>
        <v>0</v>
      </c>
      <c r="DZ27" s="53"/>
      <c r="EA27" s="53"/>
      <c r="EB27" s="41">
        <f t="shared" ref="EB27:EB90" si="62">IF(ISERROR(EA27/EA28-1),0,(EA27/EA28-1))</f>
        <v>0</v>
      </c>
      <c r="EC27" s="53">
        <f t="shared" ref="EC27:EC90" si="63">IF(EA27=0,0,1)</f>
        <v>0</v>
      </c>
      <c r="ED27" s="53"/>
      <c r="EE27" s="53"/>
      <c r="EF27" s="41">
        <f t="shared" ref="EF27:EF90" si="64">IF(ISERROR(EE27/EE28-1),0,(EE27/EE28-1))</f>
        <v>0</v>
      </c>
      <c r="EG27" s="53">
        <f t="shared" ref="EG27:EG90" si="65">IF(EE27=0,0,1)</f>
        <v>0</v>
      </c>
      <c r="EH27" s="53"/>
      <c r="EI27" s="53"/>
      <c r="EJ27" s="41">
        <f t="shared" ref="EJ27:EJ90" si="66">IF(ISERROR(EI27/EI28-1),0,(EI27/EI28-1))</f>
        <v>0</v>
      </c>
      <c r="EK27" s="53">
        <f t="shared" ref="EK27:EK90" si="67">IF(EI27=0,0,1)</f>
        <v>0</v>
      </c>
      <c r="EL27" s="53"/>
      <c r="EM27" s="53"/>
      <c r="EN27" s="41">
        <f t="shared" ref="EN27:EN90" si="68">IF(ISERROR(EM27/EM28-1),0,(EM27/EM28-1))</f>
        <v>0</v>
      </c>
      <c r="EO27" s="53">
        <f t="shared" ref="EO27:EO90" si="69">IF(EM27=0,0,1)</f>
        <v>0</v>
      </c>
      <c r="EP27" s="53"/>
      <c r="EQ27" s="53"/>
      <c r="ER27" s="41">
        <f t="shared" ref="ER27:ER90" si="70">IF(ISERROR(EQ27/EQ28-1),0,(EQ27/EQ28-1))</f>
        <v>0</v>
      </c>
      <c r="ES27" s="53">
        <f t="shared" ref="ES27:ES90" si="71">IF(EQ27=0,0,1)</f>
        <v>0</v>
      </c>
      <c r="ET27" s="53"/>
      <c r="EU27" s="53"/>
      <c r="EV27" s="41">
        <f t="shared" ref="EV27:EV90" si="72">IF(ISERROR(EU27/EU28-1),0,(EU27/EU28-1))</f>
        <v>0</v>
      </c>
      <c r="EW27" s="53">
        <f t="shared" ref="EW27:EW90" si="73">IF(EU27=0,0,1)</f>
        <v>0</v>
      </c>
      <c r="EX27" s="53"/>
      <c r="EY27" s="53"/>
      <c r="EZ27" s="41">
        <f t="shared" ref="EZ27:EZ90" si="74">IF(ISERROR(EY27/EY28-1),0,(EY27/EY28-1))</f>
        <v>0</v>
      </c>
      <c r="FA27" s="53">
        <f t="shared" ref="FA27:FA90" si="75">IF(EY27=0,0,1)</f>
        <v>0</v>
      </c>
      <c r="FB27" s="53"/>
      <c r="FC27" s="53"/>
      <c r="FD27" s="41">
        <f t="shared" ref="FD27:FD90" si="76">IF(ISERROR(FC27/FC28-1),0,(FC27/FC28-1))</f>
        <v>0</v>
      </c>
      <c r="FE27" s="53">
        <f t="shared" ref="FE27:FE90" si="77">IF(FC27=0,0,1)</f>
        <v>0</v>
      </c>
      <c r="FF27" s="53"/>
      <c r="FG27" s="53"/>
      <c r="FH27" s="41">
        <f t="shared" ref="FH27:FH90" si="78">IF(ISERROR(FG27/FG28-1),0,(FG27/FG28-1))</f>
        <v>0</v>
      </c>
      <c r="FI27" s="53">
        <f t="shared" ref="FI27:FI90" si="79">IF(FG27=0,0,1)</f>
        <v>0</v>
      </c>
      <c r="FJ27" s="53"/>
      <c r="FK27" s="53"/>
      <c r="FL27" s="41">
        <f t="shared" ref="FL27" si="80">IF(ISERROR(FK27/FK28-1),0,(FK27/FK28-1))</f>
        <v>0</v>
      </c>
      <c r="FM27" s="53">
        <f t="shared" ref="FM27" si="81">IF(FK27=0,0,1)</f>
        <v>0</v>
      </c>
      <c r="FN27" s="53"/>
      <c r="FO27" s="40"/>
      <c r="FP27" s="52">
        <f>C27</f>
        <v>5222.6753657485215</v>
      </c>
      <c r="FQ27" s="41">
        <f>IF(ISERROR(FP27/FP28-1),0,(FP27/FP28-1))</f>
        <v>1.8504814275172921E-2</v>
      </c>
      <c r="FR27" s="53"/>
      <c r="FU27" s="101" t="s">
        <v>5343</v>
      </c>
      <c r="FV27" s="280" t="s">
        <v>5344</v>
      </c>
      <c r="FW27" s="280" t="s">
        <v>5502</v>
      </c>
      <c r="FX27" s="273"/>
      <c r="FY27" s="229" t="s">
        <v>501</v>
      </c>
      <c r="FZ27" s="229" t="s">
        <v>502</v>
      </c>
      <c r="GA27" s="229" t="s">
        <v>503</v>
      </c>
      <c r="GB27" s="26"/>
      <c r="GC27" s="26"/>
      <c r="GD27" s="26"/>
      <c r="GE27" s="26"/>
      <c r="GF27" s="26"/>
    </row>
    <row r="28" spans="1:188" s="22" customFormat="1" ht="11.25" customHeight="1" x14ac:dyDescent="0.2">
      <c r="B28" s="39">
        <v>45415</v>
      </c>
      <c r="C28" s="45">
        <v>5127.7866265809262</v>
      </c>
      <c r="D28" s="112" t="s">
        <v>5566</v>
      </c>
      <c r="E28" s="112">
        <f t="shared" ref="E28:E91" si="82">IF(WEEKDAY(B28,11)=6,B28-1,IF(WEEKDAY(B28,11)=7,B28-2,B28))</f>
        <v>45415</v>
      </c>
      <c r="F28" s="46"/>
      <c r="G28" s="52">
        <v>50.85</v>
      </c>
      <c r="H28" s="41">
        <f t="shared" si="0"/>
        <v>2.5408348457350183E-2</v>
      </c>
      <c r="I28" s="53">
        <f t="shared" si="1"/>
        <v>1</v>
      </c>
      <c r="J28" s="40"/>
      <c r="K28" s="52">
        <v>74.09</v>
      </c>
      <c r="L28" s="41">
        <f t="shared" si="2"/>
        <v>5.8376323649200756E-3</v>
      </c>
      <c r="M28" s="53">
        <f t="shared" si="3"/>
        <v>1</v>
      </c>
      <c r="N28" s="40"/>
      <c r="O28" s="52">
        <v>88.6</v>
      </c>
      <c r="P28" s="41">
        <f t="shared" si="4"/>
        <v>3.9174290405817436E-2</v>
      </c>
      <c r="Q28" s="53">
        <f t="shared" si="5"/>
        <v>1</v>
      </c>
      <c r="R28" s="40"/>
      <c r="S28" s="52">
        <v>100.26</v>
      </c>
      <c r="T28" s="41">
        <f t="shared" si="6"/>
        <v>2.6097635861222157E-2</v>
      </c>
      <c r="U28" s="53">
        <f t="shared" si="7"/>
        <v>1</v>
      </c>
      <c r="V28" s="40"/>
      <c r="W28" s="52">
        <v>72.34</v>
      </c>
      <c r="X28" s="41">
        <f t="shared" si="8"/>
        <v>3.1365839749073254E-2</v>
      </c>
      <c r="Y28" s="53">
        <f t="shared" si="9"/>
        <v>1</v>
      </c>
      <c r="Z28" s="40"/>
      <c r="AA28" s="52">
        <v>108.08</v>
      </c>
      <c r="AB28" s="41">
        <f t="shared" si="10"/>
        <v>1.4835680751173586E-2</v>
      </c>
      <c r="AC28" s="53">
        <f t="shared" si="11"/>
        <v>1</v>
      </c>
      <c r="AD28" s="40"/>
      <c r="AE28" s="52">
        <v>54.1</v>
      </c>
      <c r="AF28" s="41">
        <f t="shared" si="12"/>
        <v>4.662410524279359E-2</v>
      </c>
      <c r="AG28" s="53">
        <f t="shared" si="13"/>
        <v>1</v>
      </c>
      <c r="AH28" s="40"/>
      <c r="AI28" s="52">
        <v>96.2</v>
      </c>
      <c r="AJ28" s="41">
        <f t="shared" si="14"/>
        <v>1.6913319238900826E-2</v>
      </c>
      <c r="AK28" s="53">
        <f t="shared" si="15"/>
        <v>1</v>
      </c>
      <c r="AL28" s="40"/>
      <c r="AM28" s="52">
        <v>51.18</v>
      </c>
      <c r="AN28" s="41">
        <f t="shared" si="16"/>
        <v>3.2896064581231066E-2</v>
      </c>
      <c r="AO28" s="53">
        <f t="shared" si="17"/>
        <v>1</v>
      </c>
      <c r="AP28" s="40"/>
      <c r="AQ28" s="52">
        <v>35.18</v>
      </c>
      <c r="AR28" s="41">
        <f t="shared" si="18"/>
        <v>4.021289178001175E-2</v>
      </c>
      <c r="AS28" s="53">
        <f t="shared" si="19"/>
        <v>1</v>
      </c>
      <c r="AT28" s="41"/>
      <c r="AU28" s="41">
        <v>75.790000000000006</v>
      </c>
      <c r="AV28" s="41">
        <f t="shared" si="20"/>
        <v>2.849776089021594E-2</v>
      </c>
      <c r="AW28" s="53">
        <f t="shared" si="21"/>
        <v>1</v>
      </c>
      <c r="AX28" s="41"/>
      <c r="AY28" s="41">
        <v>43.77</v>
      </c>
      <c r="AZ28" s="41">
        <f t="shared" si="22"/>
        <v>2.2663551401869375E-2</v>
      </c>
      <c r="BA28" s="53">
        <f t="shared" si="23"/>
        <v>1</v>
      </c>
      <c r="BB28" s="41"/>
      <c r="BC28" s="41">
        <v>75.849999999999994</v>
      </c>
      <c r="BD28" s="41">
        <f t="shared" si="24"/>
        <v>3.6060647452533789E-2</v>
      </c>
      <c r="BE28" s="53">
        <f t="shared" si="25"/>
        <v>1</v>
      </c>
      <c r="BF28" s="41"/>
      <c r="BG28" s="41">
        <v>54.25</v>
      </c>
      <c r="BH28" s="41">
        <f t="shared" si="26"/>
        <v>5.374351371386199E-3</v>
      </c>
      <c r="BI28" s="53">
        <f t="shared" si="27"/>
        <v>1</v>
      </c>
      <c r="BJ28" s="41"/>
      <c r="BK28" s="41"/>
      <c r="BL28" s="41">
        <f t="shared" si="28"/>
        <v>0</v>
      </c>
      <c r="BM28" s="53">
        <f t="shared" si="29"/>
        <v>0</v>
      </c>
      <c r="BN28" s="41"/>
      <c r="BO28" s="41"/>
      <c r="BP28" s="41">
        <f t="shared" si="30"/>
        <v>0</v>
      </c>
      <c r="BQ28" s="53">
        <f t="shared" si="31"/>
        <v>0</v>
      </c>
      <c r="BR28" s="41"/>
      <c r="BS28" s="41"/>
      <c r="BT28" s="41">
        <f t="shared" si="32"/>
        <v>0</v>
      </c>
      <c r="BU28" s="53">
        <f t="shared" si="33"/>
        <v>0</v>
      </c>
      <c r="BV28" s="41"/>
      <c r="BW28" s="41"/>
      <c r="BX28" s="41">
        <f t="shared" si="34"/>
        <v>0</v>
      </c>
      <c r="BY28" s="53">
        <f t="shared" si="35"/>
        <v>0</v>
      </c>
      <c r="BZ28" s="41"/>
      <c r="CA28" s="41"/>
      <c r="CB28" s="41">
        <f t="shared" si="36"/>
        <v>0</v>
      </c>
      <c r="CC28" s="53">
        <f t="shared" si="37"/>
        <v>0</v>
      </c>
      <c r="CD28" s="41"/>
      <c r="CE28" s="41"/>
      <c r="CF28" s="41">
        <f t="shared" si="38"/>
        <v>0</v>
      </c>
      <c r="CG28" s="53">
        <f t="shared" si="39"/>
        <v>0</v>
      </c>
      <c r="CH28" s="41"/>
      <c r="CI28" s="41"/>
      <c r="CJ28" s="41">
        <f t="shared" si="40"/>
        <v>0</v>
      </c>
      <c r="CK28" s="53">
        <f t="shared" si="41"/>
        <v>0</v>
      </c>
      <c r="CL28" s="41"/>
      <c r="CM28" s="41"/>
      <c r="CN28" s="41">
        <f t="shared" si="42"/>
        <v>0</v>
      </c>
      <c r="CO28" s="53">
        <f t="shared" si="43"/>
        <v>0</v>
      </c>
      <c r="CP28" s="41"/>
      <c r="CQ28" s="41"/>
      <c r="CR28" s="41">
        <f t="shared" si="44"/>
        <v>0</v>
      </c>
      <c r="CS28" s="53">
        <f t="shared" si="45"/>
        <v>0</v>
      </c>
      <c r="CT28" s="41"/>
      <c r="CU28" s="41"/>
      <c r="CV28" s="41">
        <f t="shared" si="46"/>
        <v>0</v>
      </c>
      <c r="CW28" s="53">
        <f t="shared" si="47"/>
        <v>0</v>
      </c>
      <c r="CX28" s="41"/>
      <c r="CY28" s="41"/>
      <c r="CZ28" s="41">
        <f t="shared" si="48"/>
        <v>0</v>
      </c>
      <c r="DA28" s="53">
        <f t="shared" si="49"/>
        <v>0</v>
      </c>
      <c r="DB28" s="53"/>
      <c r="DC28" s="53"/>
      <c r="DD28" s="41">
        <f t="shared" si="50"/>
        <v>0</v>
      </c>
      <c r="DE28" s="53">
        <f t="shared" si="51"/>
        <v>0</v>
      </c>
      <c r="DF28" s="53"/>
      <c r="DG28" s="53"/>
      <c r="DH28" s="41">
        <f t="shared" si="52"/>
        <v>0</v>
      </c>
      <c r="DI28" s="53">
        <f t="shared" si="53"/>
        <v>0</v>
      </c>
      <c r="DJ28" s="53"/>
      <c r="DK28" s="53"/>
      <c r="DL28" s="41">
        <f t="shared" si="54"/>
        <v>0</v>
      </c>
      <c r="DM28" s="53">
        <f t="shared" si="55"/>
        <v>0</v>
      </c>
      <c r="DN28" s="53"/>
      <c r="DO28" s="53"/>
      <c r="DP28" s="41">
        <f t="shared" si="56"/>
        <v>0</v>
      </c>
      <c r="DQ28" s="53">
        <f t="shared" si="57"/>
        <v>0</v>
      </c>
      <c r="DR28" s="53"/>
      <c r="DS28" s="53"/>
      <c r="DT28" s="41">
        <f t="shared" si="58"/>
        <v>0</v>
      </c>
      <c r="DU28" s="53">
        <f t="shared" si="59"/>
        <v>0</v>
      </c>
      <c r="DV28" s="53"/>
      <c r="DW28" s="53"/>
      <c r="DX28" s="41">
        <f t="shared" si="60"/>
        <v>0</v>
      </c>
      <c r="DY28" s="53">
        <f t="shared" si="61"/>
        <v>0</v>
      </c>
      <c r="DZ28" s="53"/>
      <c r="EA28" s="53"/>
      <c r="EB28" s="41">
        <f t="shared" si="62"/>
        <v>0</v>
      </c>
      <c r="EC28" s="53">
        <f t="shared" si="63"/>
        <v>0</v>
      </c>
      <c r="ED28" s="53"/>
      <c r="EE28" s="53"/>
      <c r="EF28" s="41">
        <f t="shared" si="64"/>
        <v>0</v>
      </c>
      <c r="EG28" s="53">
        <f t="shared" si="65"/>
        <v>0</v>
      </c>
      <c r="EH28" s="53"/>
      <c r="EI28" s="53"/>
      <c r="EJ28" s="41">
        <f t="shared" si="66"/>
        <v>0</v>
      </c>
      <c r="EK28" s="53">
        <f t="shared" si="67"/>
        <v>0</v>
      </c>
      <c r="EL28" s="53"/>
      <c r="EM28" s="53"/>
      <c r="EN28" s="41">
        <f t="shared" si="68"/>
        <v>0</v>
      </c>
      <c r="EO28" s="53">
        <f t="shared" si="69"/>
        <v>0</v>
      </c>
      <c r="EP28" s="53"/>
      <c r="EQ28" s="53"/>
      <c r="ER28" s="41">
        <f t="shared" si="70"/>
        <v>0</v>
      </c>
      <c r="ES28" s="53">
        <f t="shared" si="71"/>
        <v>0</v>
      </c>
      <c r="ET28" s="53"/>
      <c r="EU28" s="53"/>
      <c r="EV28" s="41">
        <f t="shared" si="72"/>
        <v>0</v>
      </c>
      <c r="EW28" s="53">
        <f t="shared" si="73"/>
        <v>0</v>
      </c>
      <c r="EX28" s="53"/>
      <c r="EY28" s="53"/>
      <c r="EZ28" s="41">
        <f t="shared" si="74"/>
        <v>0</v>
      </c>
      <c r="FA28" s="53">
        <f t="shared" si="75"/>
        <v>0</v>
      </c>
      <c r="FB28" s="53"/>
      <c r="FC28" s="53"/>
      <c r="FD28" s="41">
        <f t="shared" si="76"/>
        <v>0</v>
      </c>
      <c r="FE28" s="53">
        <f t="shared" si="77"/>
        <v>0</v>
      </c>
      <c r="FF28" s="53"/>
      <c r="FG28" s="53"/>
      <c r="FH28" s="41">
        <f t="shared" si="78"/>
        <v>0</v>
      </c>
      <c r="FI28" s="53">
        <f t="shared" si="79"/>
        <v>0</v>
      </c>
      <c r="FJ28" s="53"/>
      <c r="FK28" s="53"/>
      <c r="FL28" s="41">
        <f t="shared" ref="FL28:FL91" si="83">IF(ISERROR(FK28/FK29-1),0,(FK28/FK29-1))</f>
        <v>0</v>
      </c>
      <c r="FM28" s="53">
        <f t="shared" ref="FM28:FM91" si="84">IF(FK28=0,0,1)</f>
        <v>0</v>
      </c>
      <c r="FN28" s="53"/>
      <c r="FO28" s="40"/>
      <c r="FP28" s="52">
        <f t="shared" ref="FP28:FP91" si="85">C28</f>
        <v>5127.7866265809262</v>
      </c>
      <c r="FQ28" s="41">
        <f t="shared" ref="FQ28:FQ91" si="86">IF(ISERROR(FP28/FP29-1),0,(FP28/FP29-1))</f>
        <v>5.455760898401163E-3</v>
      </c>
      <c r="FR28" s="26"/>
      <c r="FU28" s="101" t="s">
        <v>5345</v>
      </c>
      <c r="FV28" s="280" t="s">
        <v>5291</v>
      </c>
      <c r="FW28" s="280" t="s">
        <v>5503</v>
      </c>
      <c r="FX28" s="273"/>
      <c r="FY28" s="229" t="s">
        <v>498</v>
      </c>
      <c r="FZ28" s="229" t="s">
        <v>499</v>
      </c>
      <c r="GA28" s="229" t="s">
        <v>500</v>
      </c>
      <c r="GB28" s="26"/>
      <c r="GC28" s="26"/>
      <c r="GD28" s="26"/>
      <c r="GE28" s="26"/>
    </row>
    <row r="29" spans="1:188" s="22" customFormat="1" ht="11.25" customHeight="1" x14ac:dyDescent="0.2">
      <c r="B29" s="39">
        <v>45408</v>
      </c>
      <c r="C29" s="45">
        <v>5099.9624508582201</v>
      </c>
      <c r="D29" s="112" t="s">
        <v>5566</v>
      </c>
      <c r="E29" s="112">
        <f t="shared" si="82"/>
        <v>45408</v>
      </c>
      <c r="F29" s="46"/>
      <c r="G29" s="52">
        <v>49.59</v>
      </c>
      <c r="H29" s="41">
        <f t="shared" si="0"/>
        <v>-4.616619831392943E-3</v>
      </c>
      <c r="I29" s="53">
        <f t="shared" si="1"/>
        <v>1</v>
      </c>
      <c r="J29" s="40"/>
      <c r="K29" s="52">
        <v>73.66</v>
      </c>
      <c r="L29" s="41">
        <f t="shared" si="2"/>
        <v>-2.9778018408229689E-3</v>
      </c>
      <c r="M29" s="53">
        <f t="shared" si="3"/>
        <v>1</v>
      </c>
      <c r="N29" s="40"/>
      <c r="O29" s="52">
        <v>85.26</v>
      </c>
      <c r="P29" s="41">
        <f t="shared" si="4"/>
        <v>1.2589073634204251E-2</v>
      </c>
      <c r="Q29" s="53">
        <f t="shared" si="5"/>
        <v>1</v>
      </c>
      <c r="R29" s="40"/>
      <c r="S29" s="52">
        <v>97.71</v>
      </c>
      <c r="T29" s="41">
        <f t="shared" si="6"/>
        <v>-5.3949511400651629E-3</v>
      </c>
      <c r="U29" s="53">
        <f t="shared" si="7"/>
        <v>1</v>
      </c>
      <c r="V29" s="40"/>
      <c r="W29" s="52">
        <v>70.14</v>
      </c>
      <c r="X29" s="41">
        <f t="shared" si="8"/>
        <v>3.0030030030028243E-3</v>
      </c>
      <c r="Y29" s="53">
        <f t="shared" si="9"/>
        <v>1</v>
      </c>
      <c r="Z29" s="40"/>
      <c r="AA29" s="52">
        <v>106.5</v>
      </c>
      <c r="AB29" s="41">
        <f t="shared" si="10"/>
        <v>-2.5288002247821906E-3</v>
      </c>
      <c r="AC29" s="53">
        <f t="shared" si="11"/>
        <v>1</v>
      </c>
      <c r="AD29" s="40"/>
      <c r="AE29" s="52">
        <v>51.69</v>
      </c>
      <c r="AF29" s="41">
        <f t="shared" si="12"/>
        <v>-1.352395672333806E-3</v>
      </c>
      <c r="AG29" s="53">
        <f t="shared" si="13"/>
        <v>1</v>
      </c>
      <c r="AH29" s="40"/>
      <c r="AI29" s="52">
        <v>94.6</v>
      </c>
      <c r="AJ29" s="41">
        <f t="shared" si="14"/>
        <v>7.4547390841319672E-3</v>
      </c>
      <c r="AK29" s="53">
        <f t="shared" si="15"/>
        <v>1</v>
      </c>
      <c r="AL29" s="40"/>
      <c r="AM29" s="52">
        <v>49.55</v>
      </c>
      <c r="AN29" s="41">
        <f t="shared" si="16"/>
        <v>-1.156991821264719E-2</v>
      </c>
      <c r="AO29" s="53">
        <f t="shared" si="17"/>
        <v>1</v>
      </c>
      <c r="AP29" s="40"/>
      <c r="AQ29" s="52">
        <v>33.82</v>
      </c>
      <c r="AR29" s="41">
        <f t="shared" si="18"/>
        <v>-6.7547723935388326E-3</v>
      </c>
      <c r="AS29" s="53">
        <f t="shared" si="19"/>
        <v>1</v>
      </c>
      <c r="AT29" s="41"/>
      <c r="AU29" s="41">
        <v>73.69</v>
      </c>
      <c r="AV29" s="41">
        <f t="shared" si="20"/>
        <v>-9.5430107526882635E-3</v>
      </c>
      <c r="AW29" s="53">
        <f t="shared" si="21"/>
        <v>1</v>
      </c>
      <c r="AX29" s="41"/>
      <c r="AY29" s="41">
        <v>42.8</v>
      </c>
      <c r="AZ29" s="41">
        <f t="shared" si="22"/>
        <v>0</v>
      </c>
      <c r="BA29" s="53">
        <f t="shared" si="23"/>
        <v>1</v>
      </c>
      <c r="BB29" s="41"/>
      <c r="BC29" s="41">
        <v>73.209999999999994</v>
      </c>
      <c r="BD29" s="41">
        <f t="shared" si="24"/>
        <v>1.4691614691614507E-2</v>
      </c>
      <c r="BE29" s="53">
        <f t="shared" si="25"/>
        <v>1</v>
      </c>
      <c r="BF29" s="41"/>
      <c r="BG29" s="41">
        <v>53.96</v>
      </c>
      <c r="BH29" s="41">
        <f t="shared" si="26"/>
        <v>-1.388888888888884E-2</v>
      </c>
      <c r="BI29" s="53">
        <f t="shared" si="27"/>
        <v>1</v>
      </c>
      <c r="BJ29" s="41"/>
      <c r="BK29" s="41"/>
      <c r="BL29" s="41">
        <f t="shared" si="28"/>
        <v>0</v>
      </c>
      <c r="BM29" s="53">
        <f t="shared" si="29"/>
        <v>0</v>
      </c>
      <c r="BN29" s="41"/>
      <c r="BO29" s="41"/>
      <c r="BP29" s="41">
        <f t="shared" si="30"/>
        <v>0</v>
      </c>
      <c r="BQ29" s="53">
        <f t="shared" si="31"/>
        <v>0</v>
      </c>
      <c r="BR29" s="41"/>
      <c r="BS29" s="41"/>
      <c r="BT29" s="41">
        <f t="shared" si="32"/>
        <v>0</v>
      </c>
      <c r="BU29" s="53">
        <f t="shared" si="33"/>
        <v>0</v>
      </c>
      <c r="BV29" s="41"/>
      <c r="BW29" s="41"/>
      <c r="BX29" s="41">
        <f t="shared" si="34"/>
        <v>0</v>
      </c>
      <c r="BY29" s="53">
        <f t="shared" si="35"/>
        <v>0</v>
      </c>
      <c r="BZ29" s="41"/>
      <c r="CA29" s="41"/>
      <c r="CB29" s="41">
        <f t="shared" si="36"/>
        <v>0</v>
      </c>
      <c r="CC29" s="53">
        <f t="shared" si="37"/>
        <v>0</v>
      </c>
      <c r="CD29" s="41"/>
      <c r="CE29" s="41"/>
      <c r="CF29" s="41">
        <f t="shared" si="38"/>
        <v>0</v>
      </c>
      <c r="CG29" s="53">
        <f t="shared" si="39"/>
        <v>0</v>
      </c>
      <c r="CH29" s="41"/>
      <c r="CI29" s="41"/>
      <c r="CJ29" s="41">
        <f t="shared" si="40"/>
        <v>0</v>
      </c>
      <c r="CK29" s="53">
        <f t="shared" si="41"/>
        <v>0</v>
      </c>
      <c r="CL29" s="41"/>
      <c r="CM29" s="41"/>
      <c r="CN29" s="41">
        <f t="shared" si="42"/>
        <v>0</v>
      </c>
      <c r="CO29" s="53">
        <f t="shared" si="43"/>
        <v>0</v>
      </c>
      <c r="CP29" s="41"/>
      <c r="CQ29" s="41"/>
      <c r="CR29" s="41">
        <f t="shared" si="44"/>
        <v>0</v>
      </c>
      <c r="CS29" s="53">
        <f t="shared" si="45"/>
        <v>0</v>
      </c>
      <c r="CT29" s="41"/>
      <c r="CU29" s="41"/>
      <c r="CV29" s="41">
        <f t="shared" si="46"/>
        <v>0</v>
      </c>
      <c r="CW29" s="53">
        <f t="shared" si="47"/>
        <v>0</v>
      </c>
      <c r="CX29" s="41"/>
      <c r="CY29" s="41"/>
      <c r="CZ29" s="41">
        <f t="shared" si="48"/>
        <v>0</v>
      </c>
      <c r="DA29" s="53">
        <f t="shared" si="49"/>
        <v>0</v>
      </c>
      <c r="DB29" s="53"/>
      <c r="DC29" s="53"/>
      <c r="DD29" s="41">
        <f t="shared" si="50"/>
        <v>0</v>
      </c>
      <c r="DE29" s="53">
        <f t="shared" si="51"/>
        <v>0</v>
      </c>
      <c r="DF29" s="53"/>
      <c r="DG29" s="53"/>
      <c r="DH29" s="41">
        <f t="shared" si="52"/>
        <v>0</v>
      </c>
      <c r="DI29" s="53">
        <f t="shared" si="53"/>
        <v>0</v>
      </c>
      <c r="DJ29" s="53"/>
      <c r="DK29" s="53"/>
      <c r="DL29" s="41">
        <f t="shared" si="54"/>
        <v>0</v>
      </c>
      <c r="DM29" s="53">
        <f t="shared" si="55"/>
        <v>0</v>
      </c>
      <c r="DN29" s="53"/>
      <c r="DO29" s="53"/>
      <c r="DP29" s="41">
        <f t="shared" si="56"/>
        <v>0</v>
      </c>
      <c r="DQ29" s="53">
        <f t="shared" si="57"/>
        <v>0</v>
      </c>
      <c r="DR29" s="53"/>
      <c r="DS29" s="53"/>
      <c r="DT29" s="41">
        <f t="shared" si="58"/>
        <v>0</v>
      </c>
      <c r="DU29" s="53">
        <f t="shared" si="59"/>
        <v>0</v>
      </c>
      <c r="DV29" s="53"/>
      <c r="DW29" s="53"/>
      <c r="DX29" s="41">
        <f t="shared" si="60"/>
        <v>0</v>
      </c>
      <c r="DY29" s="53">
        <f t="shared" si="61"/>
        <v>0</v>
      </c>
      <c r="DZ29" s="53"/>
      <c r="EA29" s="53"/>
      <c r="EB29" s="41">
        <f t="shared" si="62"/>
        <v>0</v>
      </c>
      <c r="EC29" s="53">
        <f t="shared" si="63"/>
        <v>0</v>
      </c>
      <c r="ED29" s="53"/>
      <c r="EE29" s="53"/>
      <c r="EF29" s="41">
        <f t="shared" si="64"/>
        <v>0</v>
      </c>
      <c r="EG29" s="53">
        <f t="shared" si="65"/>
        <v>0</v>
      </c>
      <c r="EH29" s="53"/>
      <c r="EI29" s="53"/>
      <c r="EJ29" s="41">
        <f t="shared" si="66"/>
        <v>0</v>
      </c>
      <c r="EK29" s="53">
        <f t="shared" si="67"/>
        <v>0</v>
      </c>
      <c r="EL29" s="53"/>
      <c r="EM29" s="53"/>
      <c r="EN29" s="41">
        <f t="shared" si="68"/>
        <v>0</v>
      </c>
      <c r="EO29" s="53">
        <f t="shared" si="69"/>
        <v>0</v>
      </c>
      <c r="EP29" s="53"/>
      <c r="EQ29" s="53"/>
      <c r="ER29" s="41">
        <f t="shared" si="70"/>
        <v>0</v>
      </c>
      <c r="ES29" s="53">
        <f t="shared" si="71"/>
        <v>0</v>
      </c>
      <c r="ET29" s="53"/>
      <c r="EU29" s="53"/>
      <c r="EV29" s="41">
        <f t="shared" si="72"/>
        <v>0</v>
      </c>
      <c r="EW29" s="53">
        <f t="shared" si="73"/>
        <v>0</v>
      </c>
      <c r="EX29" s="53"/>
      <c r="EY29" s="53"/>
      <c r="EZ29" s="41">
        <f t="shared" si="74"/>
        <v>0</v>
      </c>
      <c r="FA29" s="53">
        <f t="shared" si="75"/>
        <v>0</v>
      </c>
      <c r="FB29" s="53"/>
      <c r="FC29" s="53"/>
      <c r="FD29" s="41">
        <f t="shared" si="76"/>
        <v>0</v>
      </c>
      <c r="FE29" s="53">
        <f t="shared" si="77"/>
        <v>0</v>
      </c>
      <c r="FF29" s="53"/>
      <c r="FG29" s="53"/>
      <c r="FH29" s="41">
        <f t="shared" si="78"/>
        <v>0</v>
      </c>
      <c r="FI29" s="53">
        <f t="shared" si="79"/>
        <v>0</v>
      </c>
      <c r="FJ29" s="53"/>
      <c r="FK29" s="53"/>
      <c r="FL29" s="41">
        <f t="shared" si="83"/>
        <v>0</v>
      </c>
      <c r="FM29" s="53">
        <f t="shared" si="84"/>
        <v>0</v>
      </c>
      <c r="FN29" s="53"/>
      <c r="FO29" s="40"/>
      <c r="FP29" s="52">
        <f t="shared" si="85"/>
        <v>5099.9624508582201</v>
      </c>
      <c r="FQ29" s="41">
        <f t="shared" si="86"/>
        <v>2.6720611791976934E-2</v>
      </c>
      <c r="FR29" s="26"/>
      <c r="FU29" s="101" t="s">
        <v>5346</v>
      </c>
      <c r="FV29" s="280" t="s">
        <v>5347</v>
      </c>
      <c r="FW29" s="280" t="s">
        <v>5504</v>
      </c>
      <c r="FX29" s="273"/>
      <c r="FY29" s="229" t="s">
        <v>742</v>
      </c>
      <c r="FZ29" s="229" t="s">
        <v>743</v>
      </c>
      <c r="GA29" s="229" t="s">
        <v>744</v>
      </c>
      <c r="GB29" s="26"/>
      <c r="GC29" s="26"/>
      <c r="GD29" s="26"/>
      <c r="GE29" s="26"/>
    </row>
    <row r="30" spans="1:188" s="22" customFormat="1" ht="11.25" customHeight="1" x14ac:dyDescent="0.2">
      <c r="B30" s="39">
        <v>45401</v>
      </c>
      <c r="C30" s="45">
        <v>4967.2348955350662</v>
      </c>
      <c r="D30" s="112" t="s">
        <v>5566</v>
      </c>
      <c r="E30" s="112">
        <f t="shared" si="82"/>
        <v>45401</v>
      </c>
      <c r="F30" s="46"/>
      <c r="G30" s="52">
        <v>49.82</v>
      </c>
      <c r="H30" s="41">
        <f t="shared" si="0"/>
        <v>3.7916666666666599E-2</v>
      </c>
      <c r="I30" s="53">
        <f t="shared" si="1"/>
        <v>1</v>
      </c>
      <c r="J30" s="40"/>
      <c r="K30" s="52">
        <v>73.88</v>
      </c>
      <c r="L30" s="41">
        <f t="shared" si="2"/>
        <v>2.9542920847268617E-2</v>
      </c>
      <c r="M30" s="53">
        <f t="shared" si="3"/>
        <v>1</v>
      </c>
      <c r="N30" s="40"/>
      <c r="O30" s="52">
        <v>84.2</v>
      </c>
      <c r="P30" s="41">
        <f t="shared" si="4"/>
        <v>2.5578562728380216E-2</v>
      </c>
      <c r="Q30" s="53">
        <f t="shared" si="5"/>
        <v>1</v>
      </c>
      <c r="R30" s="40"/>
      <c r="S30" s="52">
        <v>98.24</v>
      </c>
      <c r="T30" s="41">
        <f t="shared" si="6"/>
        <v>3.5194942044256994E-2</v>
      </c>
      <c r="U30" s="53">
        <f t="shared" si="7"/>
        <v>1</v>
      </c>
      <c r="V30" s="40"/>
      <c r="W30" s="52">
        <v>69.930000000000007</v>
      </c>
      <c r="X30" s="41">
        <f t="shared" si="8"/>
        <v>1.8942153577153009E-2</v>
      </c>
      <c r="Y30" s="53">
        <f t="shared" si="9"/>
        <v>1</v>
      </c>
      <c r="Z30" s="40"/>
      <c r="AA30" s="52">
        <v>106.77</v>
      </c>
      <c r="AB30" s="41">
        <f t="shared" si="10"/>
        <v>3.7508502575065661E-2</v>
      </c>
      <c r="AC30" s="53">
        <f t="shared" si="11"/>
        <v>1</v>
      </c>
      <c r="AD30" s="40"/>
      <c r="AE30" s="52">
        <v>51.76</v>
      </c>
      <c r="AF30" s="41">
        <f t="shared" si="12"/>
        <v>1.5897939156035212E-2</v>
      </c>
      <c r="AG30" s="53">
        <f t="shared" si="13"/>
        <v>1</v>
      </c>
      <c r="AH30" s="40"/>
      <c r="AI30" s="52">
        <v>93.9</v>
      </c>
      <c r="AJ30" s="41">
        <f t="shared" si="14"/>
        <v>4.0789181999556723E-2</v>
      </c>
      <c r="AK30" s="53">
        <f t="shared" si="15"/>
        <v>1</v>
      </c>
      <c r="AL30" s="40"/>
      <c r="AM30" s="52">
        <v>50.13</v>
      </c>
      <c r="AN30" s="41">
        <f t="shared" si="16"/>
        <v>2.5153374233128911E-2</v>
      </c>
      <c r="AO30" s="53">
        <f t="shared" si="17"/>
        <v>1</v>
      </c>
      <c r="AP30" s="40"/>
      <c r="AQ30" s="52">
        <v>34.049999999999997</v>
      </c>
      <c r="AR30" s="41">
        <f t="shared" si="18"/>
        <v>3.4325637910084916E-2</v>
      </c>
      <c r="AS30" s="53">
        <f t="shared" si="19"/>
        <v>1</v>
      </c>
      <c r="AT30" s="41"/>
      <c r="AU30" s="41">
        <v>74.400000000000006</v>
      </c>
      <c r="AV30" s="41">
        <f t="shared" si="20"/>
        <v>2.9900332225913706E-2</v>
      </c>
      <c r="AW30" s="53">
        <f t="shared" si="21"/>
        <v>1</v>
      </c>
      <c r="AX30" s="41"/>
      <c r="AY30" s="41">
        <v>42.8</v>
      </c>
      <c r="AZ30" s="41">
        <f t="shared" si="22"/>
        <v>5.5226824457593526E-2</v>
      </c>
      <c r="BA30" s="53">
        <f t="shared" si="23"/>
        <v>1</v>
      </c>
      <c r="BB30" s="41"/>
      <c r="BC30" s="41">
        <v>72.150000000000006</v>
      </c>
      <c r="BD30" s="41">
        <f t="shared" si="24"/>
        <v>4.9759930161501487E-2</v>
      </c>
      <c r="BE30" s="53">
        <f t="shared" si="25"/>
        <v>1</v>
      </c>
      <c r="BF30" s="41"/>
      <c r="BG30" s="41">
        <v>54.72</v>
      </c>
      <c r="BH30" s="41">
        <f t="shared" si="26"/>
        <v>2.9151777318036531E-2</v>
      </c>
      <c r="BI30" s="53">
        <f t="shared" si="27"/>
        <v>1</v>
      </c>
      <c r="BJ30" s="41"/>
      <c r="BK30" s="41"/>
      <c r="BL30" s="41">
        <f t="shared" si="28"/>
        <v>0</v>
      </c>
      <c r="BM30" s="53">
        <f t="shared" si="29"/>
        <v>0</v>
      </c>
      <c r="BN30" s="41"/>
      <c r="BO30" s="41"/>
      <c r="BP30" s="41">
        <f t="shared" si="30"/>
        <v>0</v>
      </c>
      <c r="BQ30" s="53">
        <f t="shared" si="31"/>
        <v>0</v>
      </c>
      <c r="BR30" s="41"/>
      <c r="BS30" s="41"/>
      <c r="BT30" s="41">
        <f t="shared" si="32"/>
        <v>0</v>
      </c>
      <c r="BU30" s="53">
        <f t="shared" si="33"/>
        <v>0</v>
      </c>
      <c r="BV30" s="41"/>
      <c r="BW30" s="41"/>
      <c r="BX30" s="41">
        <f t="shared" si="34"/>
        <v>0</v>
      </c>
      <c r="BY30" s="53">
        <f t="shared" si="35"/>
        <v>0</v>
      </c>
      <c r="BZ30" s="41"/>
      <c r="CA30" s="41"/>
      <c r="CB30" s="41">
        <f t="shared" si="36"/>
        <v>0</v>
      </c>
      <c r="CC30" s="53">
        <f t="shared" si="37"/>
        <v>0</v>
      </c>
      <c r="CD30" s="41"/>
      <c r="CE30" s="41"/>
      <c r="CF30" s="41">
        <f t="shared" si="38"/>
        <v>0</v>
      </c>
      <c r="CG30" s="53">
        <f t="shared" si="39"/>
        <v>0</v>
      </c>
      <c r="CH30" s="41"/>
      <c r="CI30" s="41"/>
      <c r="CJ30" s="41">
        <f t="shared" si="40"/>
        <v>0</v>
      </c>
      <c r="CK30" s="53">
        <f t="shared" si="41"/>
        <v>0</v>
      </c>
      <c r="CL30" s="41"/>
      <c r="CM30" s="41"/>
      <c r="CN30" s="41">
        <f t="shared" si="42"/>
        <v>0</v>
      </c>
      <c r="CO30" s="53">
        <f t="shared" si="43"/>
        <v>0</v>
      </c>
      <c r="CP30" s="41"/>
      <c r="CQ30" s="41"/>
      <c r="CR30" s="41">
        <f t="shared" si="44"/>
        <v>0</v>
      </c>
      <c r="CS30" s="53">
        <f t="shared" si="45"/>
        <v>0</v>
      </c>
      <c r="CT30" s="41"/>
      <c r="CU30" s="41"/>
      <c r="CV30" s="41">
        <f t="shared" si="46"/>
        <v>0</v>
      </c>
      <c r="CW30" s="53">
        <f t="shared" si="47"/>
        <v>0</v>
      </c>
      <c r="CX30" s="41"/>
      <c r="CY30" s="41"/>
      <c r="CZ30" s="41">
        <f t="shared" si="48"/>
        <v>0</v>
      </c>
      <c r="DA30" s="53">
        <f t="shared" si="49"/>
        <v>0</v>
      </c>
      <c r="DB30" s="53"/>
      <c r="DC30" s="53"/>
      <c r="DD30" s="41">
        <f t="shared" si="50"/>
        <v>0</v>
      </c>
      <c r="DE30" s="53">
        <f t="shared" si="51"/>
        <v>0</v>
      </c>
      <c r="DF30" s="53"/>
      <c r="DG30" s="53"/>
      <c r="DH30" s="41">
        <f t="shared" si="52"/>
        <v>0</v>
      </c>
      <c r="DI30" s="53">
        <f t="shared" si="53"/>
        <v>0</v>
      </c>
      <c r="DJ30" s="53"/>
      <c r="DK30" s="53"/>
      <c r="DL30" s="41">
        <f t="shared" si="54"/>
        <v>0</v>
      </c>
      <c r="DM30" s="53">
        <f t="shared" si="55"/>
        <v>0</v>
      </c>
      <c r="DN30" s="53"/>
      <c r="DO30" s="53"/>
      <c r="DP30" s="41">
        <f t="shared" si="56"/>
        <v>0</v>
      </c>
      <c r="DQ30" s="53">
        <f t="shared" si="57"/>
        <v>0</v>
      </c>
      <c r="DR30" s="53"/>
      <c r="DS30" s="53"/>
      <c r="DT30" s="41">
        <f t="shared" si="58"/>
        <v>0</v>
      </c>
      <c r="DU30" s="53">
        <f t="shared" si="59"/>
        <v>0</v>
      </c>
      <c r="DV30" s="53"/>
      <c r="DW30" s="53"/>
      <c r="DX30" s="41">
        <f t="shared" si="60"/>
        <v>0</v>
      </c>
      <c r="DY30" s="53">
        <f t="shared" si="61"/>
        <v>0</v>
      </c>
      <c r="DZ30" s="53"/>
      <c r="EA30" s="53"/>
      <c r="EB30" s="41">
        <f t="shared" si="62"/>
        <v>0</v>
      </c>
      <c r="EC30" s="53">
        <f t="shared" si="63"/>
        <v>0</v>
      </c>
      <c r="ED30" s="53"/>
      <c r="EE30" s="53"/>
      <c r="EF30" s="41">
        <f t="shared" si="64"/>
        <v>0</v>
      </c>
      <c r="EG30" s="53">
        <f t="shared" si="65"/>
        <v>0</v>
      </c>
      <c r="EH30" s="53"/>
      <c r="EI30" s="53"/>
      <c r="EJ30" s="41">
        <f t="shared" si="66"/>
        <v>0</v>
      </c>
      <c r="EK30" s="53">
        <f t="shared" si="67"/>
        <v>0</v>
      </c>
      <c r="EL30" s="53"/>
      <c r="EM30" s="53"/>
      <c r="EN30" s="41">
        <f t="shared" si="68"/>
        <v>0</v>
      </c>
      <c r="EO30" s="53">
        <f t="shared" si="69"/>
        <v>0</v>
      </c>
      <c r="EP30" s="53"/>
      <c r="EQ30" s="53"/>
      <c r="ER30" s="41">
        <f t="shared" si="70"/>
        <v>0</v>
      </c>
      <c r="ES30" s="53">
        <f t="shared" si="71"/>
        <v>0</v>
      </c>
      <c r="ET30" s="53"/>
      <c r="EU30" s="53"/>
      <c r="EV30" s="41">
        <f t="shared" si="72"/>
        <v>0</v>
      </c>
      <c r="EW30" s="53">
        <f t="shared" si="73"/>
        <v>0</v>
      </c>
      <c r="EX30" s="53"/>
      <c r="EY30" s="53"/>
      <c r="EZ30" s="41">
        <f t="shared" si="74"/>
        <v>0</v>
      </c>
      <c r="FA30" s="53">
        <f t="shared" si="75"/>
        <v>0</v>
      </c>
      <c r="FB30" s="53"/>
      <c r="FC30" s="53"/>
      <c r="FD30" s="41">
        <f t="shared" si="76"/>
        <v>0</v>
      </c>
      <c r="FE30" s="53">
        <f t="shared" si="77"/>
        <v>0</v>
      </c>
      <c r="FF30" s="53"/>
      <c r="FG30" s="53"/>
      <c r="FH30" s="41">
        <f t="shared" si="78"/>
        <v>0</v>
      </c>
      <c r="FI30" s="53">
        <f t="shared" si="79"/>
        <v>0</v>
      </c>
      <c r="FJ30" s="53"/>
      <c r="FK30" s="53"/>
      <c r="FL30" s="41">
        <f t="shared" si="83"/>
        <v>0</v>
      </c>
      <c r="FM30" s="53">
        <f t="shared" si="84"/>
        <v>0</v>
      </c>
      <c r="FN30" s="53"/>
      <c r="FO30" s="40"/>
      <c r="FP30" s="52">
        <f t="shared" si="85"/>
        <v>4967.2348955350662</v>
      </c>
      <c r="FQ30" s="41">
        <f t="shared" si="86"/>
        <v>-3.0482046809138241E-2</v>
      </c>
      <c r="FR30" s="26"/>
      <c r="FU30" s="101" t="s">
        <v>5348</v>
      </c>
      <c r="FV30" s="280" t="s">
        <v>5349</v>
      </c>
      <c r="FW30" s="280" t="s">
        <v>5505</v>
      </c>
      <c r="FX30" s="273"/>
      <c r="FY30" s="229" t="s">
        <v>745</v>
      </c>
      <c r="FZ30" s="229" t="s">
        <v>746</v>
      </c>
      <c r="GA30" s="229" t="s">
        <v>747</v>
      </c>
      <c r="GB30" s="26"/>
      <c r="GC30" s="26"/>
      <c r="GD30" s="26"/>
      <c r="GE30" s="26"/>
    </row>
    <row r="31" spans="1:188" s="22" customFormat="1" ht="11.25" customHeight="1" x14ac:dyDescent="0.2">
      <c r="B31" s="39">
        <v>45394</v>
      </c>
      <c r="C31" s="45">
        <v>5123.4068221088464</v>
      </c>
      <c r="D31" s="112" t="s">
        <v>5566</v>
      </c>
      <c r="E31" s="112">
        <f t="shared" si="82"/>
        <v>45394</v>
      </c>
      <c r="F31" s="46"/>
      <c r="G31" s="52">
        <v>48</v>
      </c>
      <c r="H31" s="41">
        <f t="shared" si="0"/>
        <v>-1.7400204708290734E-2</v>
      </c>
      <c r="I31" s="53">
        <f t="shared" si="1"/>
        <v>1</v>
      </c>
      <c r="J31" s="40"/>
      <c r="K31" s="52">
        <v>71.760000000000005</v>
      </c>
      <c r="L31" s="41">
        <f t="shared" si="2"/>
        <v>-1.3065603080731569E-2</v>
      </c>
      <c r="M31" s="53">
        <f t="shared" si="3"/>
        <v>1</v>
      </c>
      <c r="N31" s="40"/>
      <c r="O31" s="52">
        <v>82.1</v>
      </c>
      <c r="P31" s="41">
        <f t="shared" si="4"/>
        <v>-2.2036926742108554E-2</v>
      </c>
      <c r="Q31" s="53">
        <f t="shared" si="5"/>
        <v>1</v>
      </c>
      <c r="R31" s="40"/>
      <c r="S31" s="52">
        <v>94.9</v>
      </c>
      <c r="T31" s="41">
        <f t="shared" si="6"/>
        <v>-1.0530705870086421E-2</v>
      </c>
      <c r="U31" s="53">
        <f t="shared" si="7"/>
        <v>1</v>
      </c>
      <c r="V31" s="40"/>
      <c r="W31" s="52">
        <v>68.63</v>
      </c>
      <c r="X31" s="41">
        <f t="shared" si="8"/>
        <v>-3.092346794690759E-2</v>
      </c>
      <c r="Y31" s="53">
        <f t="shared" si="9"/>
        <v>1</v>
      </c>
      <c r="Z31" s="40"/>
      <c r="AA31" s="52">
        <v>102.91</v>
      </c>
      <c r="AB31" s="41">
        <f t="shared" si="10"/>
        <v>-1.2664300105535875E-2</v>
      </c>
      <c r="AC31" s="53">
        <f t="shared" si="11"/>
        <v>1</v>
      </c>
      <c r="AD31" s="40"/>
      <c r="AE31" s="52">
        <v>50.95</v>
      </c>
      <c r="AF31" s="41">
        <f t="shared" si="12"/>
        <v>-2.3946360153256685E-2</v>
      </c>
      <c r="AG31" s="53">
        <f t="shared" si="13"/>
        <v>1</v>
      </c>
      <c r="AH31" s="40"/>
      <c r="AI31" s="52">
        <v>90.22</v>
      </c>
      <c r="AJ31" s="41">
        <f t="shared" si="14"/>
        <v>-1.1504327818560256E-2</v>
      </c>
      <c r="AK31" s="53">
        <f t="shared" si="15"/>
        <v>1</v>
      </c>
      <c r="AL31" s="40"/>
      <c r="AM31" s="52">
        <v>48.9</v>
      </c>
      <c r="AN31" s="41">
        <f t="shared" si="16"/>
        <v>-1.9647153167602349E-2</v>
      </c>
      <c r="AO31" s="53">
        <f t="shared" si="17"/>
        <v>1</v>
      </c>
      <c r="AP31" s="40"/>
      <c r="AQ31" s="52">
        <v>32.92</v>
      </c>
      <c r="AR31" s="41">
        <f t="shared" si="18"/>
        <v>-2.3435182438445556E-2</v>
      </c>
      <c r="AS31" s="53">
        <f t="shared" si="19"/>
        <v>1</v>
      </c>
      <c r="AT31" s="41"/>
      <c r="AU31" s="41">
        <v>72.239999999999995</v>
      </c>
      <c r="AV31" s="41">
        <f t="shared" si="20"/>
        <v>-7.1467839472239003E-3</v>
      </c>
      <c r="AW31" s="53">
        <f t="shared" si="21"/>
        <v>1</v>
      </c>
      <c r="AX31" s="41"/>
      <c r="AY31" s="41">
        <v>40.56</v>
      </c>
      <c r="AZ31" s="41">
        <f t="shared" si="22"/>
        <v>-1.9105199516324056E-2</v>
      </c>
      <c r="BA31" s="53">
        <f t="shared" si="23"/>
        <v>1</v>
      </c>
      <c r="BB31" s="41"/>
      <c r="BC31" s="41">
        <v>68.73</v>
      </c>
      <c r="BD31" s="41">
        <f t="shared" si="24"/>
        <v>-1.6878844228293444E-2</v>
      </c>
      <c r="BE31" s="53">
        <f t="shared" si="25"/>
        <v>1</v>
      </c>
      <c r="BF31" s="41"/>
      <c r="BG31" s="41">
        <v>53.17</v>
      </c>
      <c r="BH31" s="41">
        <f t="shared" si="26"/>
        <v>-6.7252008219689241E-3</v>
      </c>
      <c r="BI31" s="53">
        <f t="shared" si="27"/>
        <v>1</v>
      </c>
      <c r="BJ31" s="41"/>
      <c r="BK31" s="41"/>
      <c r="BL31" s="41">
        <f t="shared" si="28"/>
        <v>0</v>
      </c>
      <c r="BM31" s="53">
        <f t="shared" si="29"/>
        <v>0</v>
      </c>
      <c r="BN31" s="41"/>
      <c r="BO31" s="41"/>
      <c r="BP31" s="41">
        <f t="shared" si="30"/>
        <v>0</v>
      </c>
      <c r="BQ31" s="53">
        <f t="shared" si="31"/>
        <v>0</v>
      </c>
      <c r="BR31" s="41"/>
      <c r="BS31" s="41"/>
      <c r="BT31" s="41">
        <f t="shared" si="32"/>
        <v>0</v>
      </c>
      <c r="BU31" s="53">
        <f t="shared" si="33"/>
        <v>0</v>
      </c>
      <c r="BV31" s="41"/>
      <c r="BW31" s="41"/>
      <c r="BX31" s="41">
        <f t="shared" si="34"/>
        <v>0</v>
      </c>
      <c r="BY31" s="53">
        <f t="shared" si="35"/>
        <v>0</v>
      </c>
      <c r="BZ31" s="41"/>
      <c r="CA31" s="41"/>
      <c r="CB31" s="41">
        <f t="shared" si="36"/>
        <v>0</v>
      </c>
      <c r="CC31" s="53">
        <f t="shared" si="37"/>
        <v>0</v>
      </c>
      <c r="CD31" s="41"/>
      <c r="CE31" s="41"/>
      <c r="CF31" s="41">
        <f t="shared" si="38"/>
        <v>0</v>
      </c>
      <c r="CG31" s="53">
        <f t="shared" si="39"/>
        <v>0</v>
      </c>
      <c r="CH31" s="41"/>
      <c r="CI31" s="41"/>
      <c r="CJ31" s="41">
        <f t="shared" si="40"/>
        <v>0</v>
      </c>
      <c r="CK31" s="53">
        <f t="shared" si="41"/>
        <v>0</v>
      </c>
      <c r="CL31" s="41"/>
      <c r="CM31" s="41"/>
      <c r="CN31" s="41">
        <f t="shared" si="42"/>
        <v>0</v>
      </c>
      <c r="CO31" s="53">
        <f t="shared" si="43"/>
        <v>0</v>
      </c>
      <c r="CP31" s="41"/>
      <c r="CQ31" s="41"/>
      <c r="CR31" s="41">
        <f t="shared" si="44"/>
        <v>0</v>
      </c>
      <c r="CS31" s="53">
        <f t="shared" si="45"/>
        <v>0</v>
      </c>
      <c r="CT31" s="41"/>
      <c r="CU31" s="41"/>
      <c r="CV31" s="41">
        <f t="shared" si="46"/>
        <v>0</v>
      </c>
      <c r="CW31" s="53">
        <f t="shared" si="47"/>
        <v>0</v>
      </c>
      <c r="CX31" s="41"/>
      <c r="CY31" s="41"/>
      <c r="CZ31" s="41">
        <f t="shared" si="48"/>
        <v>0</v>
      </c>
      <c r="DA31" s="53">
        <f t="shared" si="49"/>
        <v>0</v>
      </c>
      <c r="DB31" s="53"/>
      <c r="DC31" s="53"/>
      <c r="DD31" s="41">
        <f t="shared" si="50"/>
        <v>0</v>
      </c>
      <c r="DE31" s="53">
        <f t="shared" si="51"/>
        <v>0</v>
      </c>
      <c r="DF31" s="53"/>
      <c r="DG31" s="53"/>
      <c r="DH31" s="41">
        <f t="shared" si="52"/>
        <v>0</v>
      </c>
      <c r="DI31" s="53">
        <f t="shared" si="53"/>
        <v>0</v>
      </c>
      <c r="DJ31" s="53"/>
      <c r="DK31" s="53"/>
      <c r="DL31" s="41">
        <f t="shared" si="54"/>
        <v>0</v>
      </c>
      <c r="DM31" s="53">
        <f t="shared" si="55"/>
        <v>0</v>
      </c>
      <c r="DN31" s="53"/>
      <c r="DO31" s="53"/>
      <c r="DP31" s="41">
        <f t="shared" si="56"/>
        <v>0</v>
      </c>
      <c r="DQ31" s="53">
        <f t="shared" si="57"/>
        <v>0</v>
      </c>
      <c r="DR31" s="53"/>
      <c r="DS31" s="53"/>
      <c r="DT31" s="41">
        <f t="shared" si="58"/>
        <v>0</v>
      </c>
      <c r="DU31" s="53">
        <f t="shared" si="59"/>
        <v>0</v>
      </c>
      <c r="DV31" s="53"/>
      <c r="DW31" s="53"/>
      <c r="DX31" s="41">
        <f t="shared" si="60"/>
        <v>0</v>
      </c>
      <c r="DY31" s="53">
        <f t="shared" si="61"/>
        <v>0</v>
      </c>
      <c r="DZ31" s="53"/>
      <c r="EA31" s="53"/>
      <c r="EB31" s="41">
        <f t="shared" si="62"/>
        <v>0</v>
      </c>
      <c r="EC31" s="53">
        <f t="shared" si="63"/>
        <v>0</v>
      </c>
      <c r="ED31" s="53"/>
      <c r="EE31" s="53"/>
      <c r="EF31" s="41">
        <f t="shared" si="64"/>
        <v>0</v>
      </c>
      <c r="EG31" s="53">
        <f t="shared" si="65"/>
        <v>0</v>
      </c>
      <c r="EH31" s="53"/>
      <c r="EI31" s="53"/>
      <c r="EJ31" s="41">
        <f t="shared" si="66"/>
        <v>0</v>
      </c>
      <c r="EK31" s="53">
        <f t="shared" si="67"/>
        <v>0</v>
      </c>
      <c r="EL31" s="53"/>
      <c r="EM31" s="53"/>
      <c r="EN31" s="41">
        <f t="shared" si="68"/>
        <v>0</v>
      </c>
      <c r="EO31" s="53">
        <f t="shared" si="69"/>
        <v>0</v>
      </c>
      <c r="EP31" s="53"/>
      <c r="EQ31" s="53"/>
      <c r="ER31" s="41">
        <f t="shared" si="70"/>
        <v>0</v>
      </c>
      <c r="ES31" s="53">
        <f t="shared" si="71"/>
        <v>0</v>
      </c>
      <c r="ET31" s="53"/>
      <c r="EU31" s="53"/>
      <c r="EV31" s="41">
        <f t="shared" si="72"/>
        <v>0</v>
      </c>
      <c r="EW31" s="53">
        <f t="shared" si="73"/>
        <v>0</v>
      </c>
      <c r="EX31" s="53"/>
      <c r="EY31" s="53"/>
      <c r="EZ31" s="41">
        <f t="shared" si="74"/>
        <v>0</v>
      </c>
      <c r="FA31" s="53">
        <f t="shared" si="75"/>
        <v>0</v>
      </c>
      <c r="FB31" s="53"/>
      <c r="FC31" s="53"/>
      <c r="FD31" s="41">
        <f t="shared" si="76"/>
        <v>0</v>
      </c>
      <c r="FE31" s="53">
        <f t="shared" si="77"/>
        <v>0</v>
      </c>
      <c r="FF31" s="53"/>
      <c r="FG31" s="53"/>
      <c r="FH31" s="41">
        <f t="shared" si="78"/>
        <v>0</v>
      </c>
      <c r="FI31" s="53">
        <f t="shared" si="79"/>
        <v>0</v>
      </c>
      <c r="FJ31" s="53"/>
      <c r="FK31" s="53"/>
      <c r="FL31" s="41">
        <f t="shared" si="83"/>
        <v>0</v>
      </c>
      <c r="FM31" s="53">
        <f t="shared" si="84"/>
        <v>0</v>
      </c>
      <c r="FN31" s="53"/>
      <c r="FO31" s="40"/>
      <c r="FP31" s="52">
        <f t="shared" si="85"/>
        <v>5123.4068221088464</v>
      </c>
      <c r="FQ31" s="41">
        <f t="shared" si="86"/>
        <v>-1.5550173649846344E-2</v>
      </c>
      <c r="FR31" s="26"/>
      <c r="FU31" s="101" t="s">
        <v>5350</v>
      </c>
      <c r="FV31" s="280" t="s">
        <v>5351</v>
      </c>
      <c r="FW31" s="280" t="s">
        <v>5506</v>
      </c>
      <c r="FX31" s="273"/>
      <c r="FY31" s="229" t="s">
        <v>2783</v>
      </c>
      <c r="FZ31" s="229" t="s">
        <v>2784</v>
      </c>
      <c r="GA31" s="229" t="s">
        <v>2785</v>
      </c>
      <c r="GB31" s="26"/>
      <c r="GC31" s="26"/>
      <c r="GD31" s="26"/>
      <c r="GE31" s="26"/>
    </row>
    <row r="32" spans="1:188" s="22" customFormat="1" ht="11.25" customHeight="1" x14ac:dyDescent="0.2">
      <c r="B32" s="39">
        <v>45387</v>
      </c>
      <c r="C32" s="45">
        <v>5204.3351372246871</v>
      </c>
      <c r="D32" s="112" t="s">
        <v>5566</v>
      </c>
      <c r="E32" s="112">
        <f t="shared" si="82"/>
        <v>45387</v>
      </c>
      <c r="F32" s="46"/>
      <c r="G32" s="52">
        <v>48.85</v>
      </c>
      <c r="H32" s="41">
        <f t="shared" si="0"/>
        <v>-3.0753968253968145E-2</v>
      </c>
      <c r="I32" s="53">
        <f t="shared" si="1"/>
        <v>1</v>
      </c>
      <c r="J32" s="40"/>
      <c r="K32" s="52">
        <v>72.709999999999994</v>
      </c>
      <c r="L32" s="41">
        <f t="shared" si="2"/>
        <v>-1.6901027582477024E-2</v>
      </c>
      <c r="M32" s="53">
        <f t="shared" si="3"/>
        <v>1</v>
      </c>
      <c r="N32" s="40"/>
      <c r="O32" s="52">
        <v>83.95</v>
      </c>
      <c r="P32" s="41">
        <f t="shared" si="4"/>
        <v>-2.4970963995354145E-2</v>
      </c>
      <c r="Q32" s="53">
        <f t="shared" si="5"/>
        <v>1</v>
      </c>
      <c r="R32" s="40"/>
      <c r="S32" s="52">
        <v>95.91</v>
      </c>
      <c r="T32" s="41">
        <f t="shared" si="6"/>
        <v>-8.2721538620618151E-3</v>
      </c>
      <c r="U32" s="53">
        <f t="shared" si="7"/>
        <v>1</v>
      </c>
      <c r="V32" s="40"/>
      <c r="W32" s="52">
        <v>70.819999999999993</v>
      </c>
      <c r="X32" s="41">
        <f t="shared" si="8"/>
        <v>1.2724445072811452E-3</v>
      </c>
      <c r="Y32" s="53">
        <f t="shared" si="9"/>
        <v>1</v>
      </c>
      <c r="Z32" s="40"/>
      <c r="AA32" s="52">
        <v>104.23</v>
      </c>
      <c r="AB32" s="41">
        <f t="shared" si="10"/>
        <v>-1.3720666161998518E-2</v>
      </c>
      <c r="AC32" s="53">
        <f t="shared" si="11"/>
        <v>1</v>
      </c>
      <c r="AD32" s="40"/>
      <c r="AE32" s="52">
        <v>52.2</v>
      </c>
      <c r="AF32" s="41">
        <f t="shared" si="12"/>
        <v>-2.2105657549644109E-2</v>
      </c>
      <c r="AG32" s="53">
        <f t="shared" si="13"/>
        <v>1</v>
      </c>
      <c r="AH32" s="40"/>
      <c r="AI32" s="52">
        <v>91.27</v>
      </c>
      <c r="AJ32" s="41">
        <f t="shared" si="14"/>
        <v>-1.7439982775325658E-2</v>
      </c>
      <c r="AK32" s="53">
        <f t="shared" si="15"/>
        <v>1</v>
      </c>
      <c r="AL32" s="40"/>
      <c r="AM32" s="52">
        <v>49.88</v>
      </c>
      <c r="AN32" s="41">
        <f t="shared" si="16"/>
        <v>-2.0616532495582152E-2</v>
      </c>
      <c r="AO32" s="53">
        <f t="shared" si="17"/>
        <v>1</v>
      </c>
      <c r="AP32" s="40"/>
      <c r="AQ32" s="52">
        <v>33.71</v>
      </c>
      <c r="AR32" s="41">
        <f t="shared" si="18"/>
        <v>-1.7201166180757954E-2</v>
      </c>
      <c r="AS32" s="53">
        <f t="shared" si="19"/>
        <v>1</v>
      </c>
      <c r="AT32" s="41"/>
      <c r="AU32" s="41">
        <v>72.760000000000005</v>
      </c>
      <c r="AV32" s="41">
        <f t="shared" si="20"/>
        <v>-2.6361568312591954E-2</v>
      </c>
      <c r="AW32" s="53">
        <f t="shared" si="21"/>
        <v>1</v>
      </c>
      <c r="AX32" s="41"/>
      <c r="AY32" s="41">
        <v>41.35</v>
      </c>
      <c r="AZ32" s="41">
        <f t="shared" si="22"/>
        <v>-1.5476190476190421E-2</v>
      </c>
      <c r="BA32" s="53">
        <f t="shared" si="23"/>
        <v>1</v>
      </c>
      <c r="BB32" s="41"/>
      <c r="BC32" s="41">
        <v>69.91</v>
      </c>
      <c r="BD32" s="41">
        <f t="shared" si="24"/>
        <v>-2.5508781711736761E-2</v>
      </c>
      <c r="BE32" s="53">
        <f t="shared" si="25"/>
        <v>1</v>
      </c>
      <c r="BF32" s="41"/>
      <c r="BG32" s="41">
        <v>53.53</v>
      </c>
      <c r="BH32" s="41">
        <f t="shared" si="26"/>
        <v>-4.0930232558139545E-3</v>
      </c>
      <c r="BI32" s="53">
        <f t="shared" si="27"/>
        <v>1</v>
      </c>
      <c r="BJ32" s="41"/>
      <c r="BK32" s="41"/>
      <c r="BL32" s="41">
        <f t="shared" si="28"/>
        <v>0</v>
      </c>
      <c r="BM32" s="53">
        <f t="shared" si="29"/>
        <v>0</v>
      </c>
      <c r="BN32" s="41"/>
      <c r="BO32" s="41"/>
      <c r="BP32" s="41">
        <f t="shared" si="30"/>
        <v>0</v>
      </c>
      <c r="BQ32" s="53">
        <f t="shared" si="31"/>
        <v>0</v>
      </c>
      <c r="BR32" s="41"/>
      <c r="BS32" s="41"/>
      <c r="BT32" s="41">
        <f t="shared" si="32"/>
        <v>0</v>
      </c>
      <c r="BU32" s="53">
        <f t="shared" si="33"/>
        <v>0</v>
      </c>
      <c r="BV32" s="41"/>
      <c r="BW32" s="41"/>
      <c r="BX32" s="41">
        <f t="shared" si="34"/>
        <v>0</v>
      </c>
      <c r="BY32" s="53">
        <f t="shared" si="35"/>
        <v>0</v>
      </c>
      <c r="BZ32" s="41"/>
      <c r="CA32" s="41"/>
      <c r="CB32" s="41">
        <f t="shared" si="36"/>
        <v>0</v>
      </c>
      <c r="CC32" s="53">
        <f t="shared" si="37"/>
        <v>0</v>
      </c>
      <c r="CD32" s="41"/>
      <c r="CE32" s="41"/>
      <c r="CF32" s="41">
        <f t="shared" si="38"/>
        <v>0</v>
      </c>
      <c r="CG32" s="53">
        <f t="shared" si="39"/>
        <v>0</v>
      </c>
      <c r="CH32" s="41"/>
      <c r="CI32" s="41"/>
      <c r="CJ32" s="41">
        <f t="shared" si="40"/>
        <v>0</v>
      </c>
      <c r="CK32" s="53">
        <f t="shared" si="41"/>
        <v>0</v>
      </c>
      <c r="CL32" s="41"/>
      <c r="CM32" s="41"/>
      <c r="CN32" s="41">
        <f t="shared" si="42"/>
        <v>0</v>
      </c>
      <c r="CO32" s="53">
        <f t="shared" si="43"/>
        <v>0</v>
      </c>
      <c r="CP32" s="41"/>
      <c r="CQ32" s="41"/>
      <c r="CR32" s="41">
        <f t="shared" si="44"/>
        <v>0</v>
      </c>
      <c r="CS32" s="53">
        <f t="shared" si="45"/>
        <v>0</v>
      </c>
      <c r="CT32" s="41"/>
      <c r="CU32" s="41"/>
      <c r="CV32" s="41">
        <f t="shared" si="46"/>
        <v>0</v>
      </c>
      <c r="CW32" s="53">
        <f t="shared" si="47"/>
        <v>0</v>
      </c>
      <c r="CX32" s="41"/>
      <c r="CY32" s="41"/>
      <c r="CZ32" s="41">
        <f t="shared" si="48"/>
        <v>0</v>
      </c>
      <c r="DA32" s="53">
        <f t="shared" si="49"/>
        <v>0</v>
      </c>
      <c r="DB32" s="53"/>
      <c r="DC32" s="53"/>
      <c r="DD32" s="41">
        <f t="shared" si="50"/>
        <v>0</v>
      </c>
      <c r="DE32" s="53">
        <f t="shared" si="51"/>
        <v>0</v>
      </c>
      <c r="DF32" s="53"/>
      <c r="DG32" s="53"/>
      <c r="DH32" s="41">
        <f t="shared" si="52"/>
        <v>0</v>
      </c>
      <c r="DI32" s="53">
        <f t="shared" si="53"/>
        <v>0</v>
      </c>
      <c r="DJ32" s="53"/>
      <c r="DK32" s="53"/>
      <c r="DL32" s="41">
        <f t="shared" si="54"/>
        <v>0</v>
      </c>
      <c r="DM32" s="53">
        <f t="shared" si="55"/>
        <v>0</v>
      </c>
      <c r="DN32" s="53"/>
      <c r="DO32" s="53"/>
      <c r="DP32" s="41">
        <f t="shared" si="56"/>
        <v>0</v>
      </c>
      <c r="DQ32" s="53">
        <f t="shared" si="57"/>
        <v>0</v>
      </c>
      <c r="DR32" s="53"/>
      <c r="DS32" s="53"/>
      <c r="DT32" s="41">
        <f t="shared" si="58"/>
        <v>0</v>
      </c>
      <c r="DU32" s="53">
        <f t="shared" si="59"/>
        <v>0</v>
      </c>
      <c r="DV32" s="53"/>
      <c r="DW32" s="53"/>
      <c r="DX32" s="41">
        <f t="shared" si="60"/>
        <v>0</v>
      </c>
      <c r="DY32" s="53">
        <f t="shared" si="61"/>
        <v>0</v>
      </c>
      <c r="DZ32" s="53"/>
      <c r="EA32" s="53"/>
      <c r="EB32" s="41">
        <f t="shared" si="62"/>
        <v>0</v>
      </c>
      <c r="EC32" s="53">
        <f t="shared" si="63"/>
        <v>0</v>
      </c>
      <c r="ED32" s="53"/>
      <c r="EE32" s="53"/>
      <c r="EF32" s="41">
        <f t="shared" si="64"/>
        <v>0</v>
      </c>
      <c r="EG32" s="53">
        <f t="shared" si="65"/>
        <v>0</v>
      </c>
      <c r="EH32" s="53"/>
      <c r="EI32" s="53"/>
      <c r="EJ32" s="41">
        <f t="shared" si="66"/>
        <v>0</v>
      </c>
      <c r="EK32" s="53">
        <f t="shared" si="67"/>
        <v>0</v>
      </c>
      <c r="EL32" s="53"/>
      <c r="EM32" s="53"/>
      <c r="EN32" s="41">
        <f t="shared" si="68"/>
        <v>0</v>
      </c>
      <c r="EO32" s="53">
        <f t="shared" si="69"/>
        <v>0</v>
      </c>
      <c r="EP32" s="53"/>
      <c r="EQ32" s="53"/>
      <c r="ER32" s="41">
        <f t="shared" si="70"/>
        <v>0</v>
      </c>
      <c r="ES32" s="53">
        <f t="shared" si="71"/>
        <v>0</v>
      </c>
      <c r="ET32" s="53"/>
      <c r="EU32" s="53"/>
      <c r="EV32" s="41">
        <f t="shared" si="72"/>
        <v>0</v>
      </c>
      <c r="EW32" s="53">
        <f t="shared" si="73"/>
        <v>0</v>
      </c>
      <c r="EX32" s="53"/>
      <c r="EY32" s="53"/>
      <c r="EZ32" s="41">
        <f t="shared" si="74"/>
        <v>0</v>
      </c>
      <c r="FA32" s="53">
        <f t="shared" si="75"/>
        <v>0</v>
      </c>
      <c r="FB32" s="53"/>
      <c r="FC32" s="53"/>
      <c r="FD32" s="41">
        <f t="shared" si="76"/>
        <v>0</v>
      </c>
      <c r="FE32" s="53">
        <f t="shared" si="77"/>
        <v>0</v>
      </c>
      <c r="FF32" s="53"/>
      <c r="FG32" s="53"/>
      <c r="FH32" s="41">
        <f t="shared" si="78"/>
        <v>0</v>
      </c>
      <c r="FI32" s="53">
        <f t="shared" si="79"/>
        <v>0</v>
      </c>
      <c r="FJ32" s="53"/>
      <c r="FK32" s="53"/>
      <c r="FL32" s="41">
        <f t="shared" si="83"/>
        <v>0</v>
      </c>
      <c r="FM32" s="53">
        <f t="shared" si="84"/>
        <v>0</v>
      </c>
      <c r="FN32" s="53"/>
      <c r="FO32" s="40"/>
      <c r="FP32" s="52">
        <f t="shared" si="85"/>
        <v>5204.3351372246871</v>
      </c>
      <c r="FQ32" s="41">
        <f t="shared" si="86"/>
        <v>-9.5195832290462246E-3</v>
      </c>
      <c r="FR32" s="26"/>
      <c r="FU32" s="101" t="s">
        <v>5352</v>
      </c>
      <c r="FV32" s="280" t="s">
        <v>5353</v>
      </c>
      <c r="FW32" s="280" t="s">
        <v>5507</v>
      </c>
      <c r="FX32" s="273"/>
      <c r="FY32" s="229" t="s">
        <v>1300</v>
      </c>
      <c r="FZ32" s="229" t="s">
        <v>1301</v>
      </c>
      <c r="GA32" s="229" t="s">
        <v>1302</v>
      </c>
      <c r="GB32" s="26"/>
      <c r="GC32" s="26"/>
      <c r="GD32" s="26"/>
      <c r="GE32" s="26"/>
    </row>
    <row r="33" spans="2:188" s="22" customFormat="1" ht="11.25" customHeight="1" x14ac:dyDescent="0.2">
      <c r="B33" s="39">
        <v>45380</v>
      </c>
      <c r="C33" s="45">
        <v>5254.3544012624097</v>
      </c>
      <c r="D33" s="112" t="s">
        <v>5566</v>
      </c>
      <c r="E33" s="112">
        <f t="shared" si="82"/>
        <v>45380</v>
      </c>
      <c r="F33" s="46"/>
      <c r="G33" s="52">
        <v>50.4</v>
      </c>
      <c r="H33" s="41">
        <f t="shared" si="0"/>
        <v>3.5545510581467044E-2</v>
      </c>
      <c r="I33" s="53">
        <f t="shared" si="1"/>
        <v>1</v>
      </c>
      <c r="J33" s="40"/>
      <c r="K33" s="52">
        <v>73.959999999999994</v>
      </c>
      <c r="L33" s="41">
        <f t="shared" si="2"/>
        <v>3.1808035714285587E-2</v>
      </c>
      <c r="M33" s="53">
        <f t="shared" si="3"/>
        <v>1</v>
      </c>
      <c r="N33" s="40"/>
      <c r="O33" s="52">
        <v>86.1</v>
      </c>
      <c r="P33" s="41">
        <f t="shared" si="4"/>
        <v>3.7974683544303778E-2</v>
      </c>
      <c r="Q33" s="53">
        <f t="shared" si="5"/>
        <v>1</v>
      </c>
      <c r="R33" s="40"/>
      <c r="S33" s="52">
        <v>96.71</v>
      </c>
      <c r="T33" s="41">
        <f t="shared" si="6"/>
        <v>2.2196385160131005E-2</v>
      </c>
      <c r="U33" s="53">
        <f t="shared" si="7"/>
        <v>1</v>
      </c>
      <c r="V33" s="40"/>
      <c r="W33" s="52">
        <v>70.73</v>
      </c>
      <c r="X33" s="41">
        <f t="shared" si="8"/>
        <v>1.6820011500862542E-2</v>
      </c>
      <c r="Y33" s="53">
        <f t="shared" si="9"/>
        <v>1</v>
      </c>
      <c r="Z33" s="40"/>
      <c r="AA33" s="52">
        <v>105.68</v>
      </c>
      <c r="AB33" s="41">
        <f t="shared" si="10"/>
        <v>2.4328777745468599E-2</v>
      </c>
      <c r="AC33" s="53">
        <f t="shared" si="11"/>
        <v>1</v>
      </c>
      <c r="AD33" s="40"/>
      <c r="AE33" s="52">
        <v>53.38</v>
      </c>
      <c r="AF33" s="41">
        <f t="shared" si="12"/>
        <v>3.3895022273871867E-2</v>
      </c>
      <c r="AG33" s="53">
        <f t="shared" si="13"/>
        <v>1</v>
      </c>
      <c r="AH33" s="40"/>
      <c r="AI33" s="52">
        <v>92.89</v>
      </c>
      <c r="AJ33" s="41">
        <f t="shared" si="14"/>
        <v>3.3029359430605032E-2</v>
      </c>
      <c r="AK33" s="53">
        <f t="shared" si="15"/>
        <v>1</v>
      </c>
      <c r="AL33" s="40"/>
      <c r="AM33" s="52">
        <v>50.93</v>
      </c>
      <c r="AN33" s="41">
        <f t="shared" si="16"/>
        <v>3.6848534201954442E-2</v>
      </c>
      <c r="AO33" s="53">
        <f t="shared" si="17"/>
        <v>1</v>
      </c>
      <c r="AP33" s="40"/>
      <c r="AQ33" s="52">
        <v>34.299999999999997</v>
      </c>
      <c r="AR33" s="41">
        <f t="shared" si="18"/>
        <v>1.7502224859092141E-2</v>
      </c>
      <c r="AS33" s="53">
        <f t="shared" si="19"/>
        <v>1</v>
      </c>
      <c r="AT33" s="41"/>
      <c r="AU33" s="41">
        <v>74.73</v>
      </c>
      <c r="AV33" s="41">
        <f t="shared" si="20"/>
        <v>2.3558416655252712E-2</v>
      </c>
      <c r="AW33" s="53">
        <f t="shared" si="21"/>
        <v>1</v>
      </c>
      <c r="AX33" s="41"/>
      <c r="AY33" s="41">
        <v>42</v>
      </c>
      <c r="AZ33" s="41">
        <f t="shared" si="22"/>
        <v>3.1180947704394946E-2</v>
      </c>
      <c r="BA33" s="53">
        <f t="shared" si="23"/>
        <v>1</v>
      </c>
      <c r="BB33" s="41"/>
      <c r="BC33" s="41">
        <v>71.739999999999995</v>
      </c>
      <c r="BD33" s="41">
        <f t="shared" si="24"/>
        <v>2.7793696275071555E-2</v>
      </c>
      <c r="BE33" s="53">
        <f t="shared" si="25"/>
        <v>1</v>
      </c>
      <c r="BF33" s="41"/>
      <c r="BG33" s="41">
        <v>53.75</v>
      </c>
      <c r="BH33" s="41">
        <f t="shared" si="26"/>
        <v>2.8314520757604766E-2</v>
      </c>
      <c r="BI33" s="53">
        <f t="shared" si="27"/>
        <v>1</v>
      </c>
      <c r="BJ33" s="41"/>
      <c r="BK33" s="41"/>
      <c r="BL33" s="41">
        <f t="shared" si="28"/>
        <v>0</v>
      </c>
      <c r="BM33" s="53">
        <f t="shared" si="29"/>
        <v>0</v>
      </c>
      <c r="BN33" s="41"/>
      <c r="BO33" s="41"/>
      <c r="BP33" s="41">
        <f t="shared" si="30"/>
        <v>0</v>
      </c>
      <c r="BQ33" s="53">
        <f t="shared" si="31"/>
        <v>0</v>
      </c>
      <c r="BR33" s="41"/>
      <c r="BS33" s="41"/>
      <c r="BT33" s="41">
        <f t="shared" si="32"/>
        <v>0</v>
      </c>
      <c r="BU33" s="53">
        <f t="shared" si="33"/>
        <v>0</v>
      </c>
      <c r="BV33" s="41"/>
      <c r="BW33" s="41"/>
      <c r="BX33" s="41">
        <f t="shared" si="34"/>
        <v>0</v>
      </c>
      <c r="BY33" s="53">
        <f t="shared" si="35"/>
        <v>0</v>
      </c>
      <c r="BZ33" s="41"/>
      <c r="CA33" s="41"/>
      <c r="CB33" s="41">
        <f t="shared" si="36"/>
        <v>0</v>
      </c>
      <c r="CC33" s="53">
        <f t="shared" si="37"/>
        <v>0</v>
      </c>
      <c r="CD33" s="41"/>
      <c r="CE33" s="41"/>
      <c r="CF33" s="41">
        <f t="shared" si="38"/>
        <v>0</v>
      </c>
      <c r="CG33" s="53">
        <f t="shared" si="39"/>
        <v>0</v>
      </c>
      <c r="CH33" s="41"/>
      <c r="CI33" s="41"/>
      <c r="CJ33" s="41">
        <f t="shared" si="40"/>
        <v>0</v>
      </c>
      <c r="CK33" s="53">
        <f t="shared" si="41"/>
        <v>0</v>
      </c>
      <c r="CL33" s="41"/>
      <c r="CM33" s="41"/>
      <c r="CN33" s="41">
        <f t="shared" si="42"/>
        <v>0</v>
      </c>
      <c r="CO33" s="53">
        <f t="shared" si="43"/>
        <v>0</v>
      </c>
      <c r="CP33" s="41"/>
      <c r="CQ33" s="41"/>
      <c r="CR33" s="41">
        <f t="shared" si="44"/>
        <v>0</v>
      </c>
      <c r="CS33" s="53">
        <f t="shared" si="45"/>
        <v>0</v>
      </c>
      <c r="CT33" s="41"/>
      <c r="CU33" s="41"/>
      <c r="CV33" s="41">
        <f t="shared" si="46"/>
        <v>0</v>
      </c>
      <c r="CW33" s="53">
        <f t="shared" si="47"/>
        <v>0</v>
      </c>
      <c r="CX33" s="41"/>
      <c r="CY33" s="41"/>
      <c r="CZ33" s="41">
        <f t="shared" si="48"/>
        <v>0</v>
      </c>
      <c r="DA33" s="53">
        <f t="shared" si="49"/>
        <v>0</v>
      </c>
      <c r="DB33" s="53"/>
      <c r="DC33" s="53"/>
      <c r="DD33" s="41">
        <f t="shared" si="50"/>
        <v>0</v>
      </c>
      <c r="DE33" s="53">
        <f t="shared" si="51"/>
        <v>0</v>
      </c>
      <c r="DF33" s="53"/>
      <c r="DG33" s="53"/>
      <c r="DH33" s="41">
        <f t="shared" si="52"/>
        <v>0</v>
      </c>
      <c r="DI33" s="53">
        <f t="shared" si="53"/>
        <v>0</v>
      </c>
      <c r="DJ33" s="53"/>
      <c r="DK33" s="53"/>
      <c r="DL33" s="41">
        <f t="shared" si="54"/>
        <v>0</v>
      </c>
      <c r="DM33" s="53">
        <f t="shared" si="55"/>
        <v>0</v>
      </c>
      <c r="DN33" s="53"/>
      <c r="DO33" s="53"/>
      <c r="DP33" s="41">
        <f t="shared" si="56"/>
        <v>0</v>
      </c>
      <c r="DQ33" s="53">
        <f t="shared" si="57"/>
        <v>0</v>
      </c>
      <c r="DR33" s="53"/>
      <c r="DS33" s="53"/>
      <c r="DT33" s="41">
        <f t="shared" si="58"/>
        <v>0</v>
      </c>
      <c r="DU33" s="53">
        <f t="shared" si="59"/>
        <v>0</v>
      </c>
      <c r="DV33" s="53"/>
      <c r="DW33" s="53"/>
      <c r="DX33" s="41">
        <f t="shared" si="60"/>
        <v>0</v>
      </c>
      <c r="DY33" s="53">
        <f t="shared" si="61"/>
        <v>0</v>
      </c>
      <c r="DZ33" s="53"/>
      <c r="EA33" s="53"/>
      <c r="EB33" s="41">
        <f t="shared" si="62"/>
        <v>0</v>
      </c>
      <c r="EC33" s="53">
        <f t="shared" si="63"/>
        <v>0</v>
      </c>
      <c r="ED33" s="53"/>
      <c r="EE33" s="53"/>
      <c r="EF33" s="41">
        <f t="shared" si="64"/>
        <v>0</v>
      </c>
      <c r="EG33" s="53">
        <f t="shared" si="65"/>
        <v>0</v>
      </c>
      <c r="EH33" s="53"/>
      <c r="EI33" s="53"/>
      <c r="EJ33" s="41">
        <f t="shared" si="66"/>
        <v>0</v>
      </c>
      <c r="EK33" s="53">
        <f t="shared" si="67"/>
        <v>0</v>
      </c>
      <c r="EL33" s="53"/>
      <c r="EM33" s="53"/>
      <c r="EN33" s="41">
        <f t="shared" si="68"/>
        <v>0</v>
      </c>
      <c r="EO33" s="53">
        <f t="shared" si="69"/>
        <v>0</v>
      </c>
      <c r="EP33" s="53"/>
      <c r="EQ33" s="53"/>
      <c r="ER33" s="41">
        <f t="shared" si="70"/>
        <v>0</v>
      </c>
      <c r="ES33" s="53">
        <f t="shared" si="71"/>
        <v>0</v>
      </c>
      <c r="ET33" s="53"/>
      <c r="EU33" s="53"/>
      <c r="EV33" s="41">
        <f t="shared" si="72"/>
        <v>0</v>
      </c>
      <c r="EW33" s="53">
        <f t="shared" si="73"/>
        <v>0</v>
      </c>
      <c r="EX33" s="53"/>
      <c r="EY33" s="53"/>
      <c r="EZ33" s="41">
        <f t="shared" si="74"/>
        <v>0</v>
      </c>
      <c r="FA33" s="53">
        <f t="shared" si="75"/>
        <v>0</v>
      </c>
      <c r="FB33" s="53"/>
      <c r="FC33" s="53"/>
      <c r="FD33" s="41">
        <f t="shared" si="76"/>
        <v>0</v>
      </c>
      <c r="FE33" s="53">
        <f t="shared" si="77"/>
        <v>0</v>
      </c>
      <c r="FF33" s="53"/>
      <c r="FG33" s="53"/>
      <c r="FH33" s="41">
        <f t="shared" si="78"/>
        <v>0</v>
      </c>
      <c r="FI33" s="53">
        <f t="shared" si="79"/>
        <v>0</v>
      </c>
      <c r="FJ33" s="53"/>
      <c r="FK33" s="53"/>
      <c r="FL33" s="41">
        <f t="shared" si="83"/>
        <v>0</v>
      </c>
      <c r="FM33" s="53">
        <f t="shared" si="84"/>
        <v>0</v>
      </c>
      <c r="FN33" s="53"/>
      <c r="FO33" s="40"/>
      <c r="FP33" s="52">
        <f t="shared" si="85"/>
        <v>5254.3544012624097</v>
      </c>
      <c r="FQ33" s="41">
        <f t="shared" si="86"/>
        <v>3.854346133134845E-3</v>
      </c>
      <c r="FR33" s="26"/>
      <c r="FU33" s="101" t="s">
        <v>5354</v>
      </c>
      <c r="FV33" s="280" t="s">
        <v>5355</v>
      </c>
      <c r="FW33" s="280" t="s">
        <v>5508</v>
      </c>
      <c r="FX33" s="273"/>
      <c r="FY33" s="229" t="s">
        <v>1282</v>
      </c>
      <c r="FZ33" s="229" t="s">
        <v>1283</v>
      </c>
      <c r="GA33" s="229" t="s">
        <v>1284</v>
      </c>
      <c r="GB33" s="26"/>
      <c r="GC33" s="26"/>
      <c r="GD33" s="26"/>
      <c r="GE33" s="26"/>
    </row>
    <row r="34" spans="2:188" s="22" customFormat="1" ht="11.25" customHeight="1" x14ac:dyDescent="0.2">
      <c r="B34" s="39">
        <v>45373</v>
      </c>
      <c r="C34" s="45">
        <v>5234.1800595895993</v>
      </c>
      <c r="D34" s="112" t="s">
        <v>5566</v>
      </c>
      <c r="E34" s="112">
        <f t="shared" si="82"/>
        <v>45373</v>
      </c>
      <c r="F34" s="46"/>
      <c r="G34" s="52">
        <v>48.67</v>
      </c>
      <c r="H34" s="41">
        <f t="shared" si="0"/>
        <v>5.7863194874974155E-3</v>
      </c>
      <c r="I34" s="53">
        <f t="shared" si="1"/>
        <v>1</v>
      </c>
      <c r="J34" s="40"/>
      <c r="K34" s="52">
        <v>71.680000000000007</v>
      </c>
      <c r="L34" s="41">
        <f t="shared" si="2"/>
        <v>1.39703827884885E-3</v>
      </c>
      <c r="M34" s="53">
        <f t="shared" si="3"/>
        <v>1</v>
      </c>
      <c r="N34" s="40"/>
      <c r="O34" s="52">
        <v>82.95</v>
      </c>
      <c r="P34" s="41">
        <f t="shared" si="4"/>
        <v>1.0230179028132946E-2</v>
      </c>
      <c r="Q34" s="53">
        <f t="shared" si="5"/>
        <v>1</v>
      </c>
      <c r="R34" s="40"/>
      <c r="S34" s="52">
        <v>94.61</v>
      </c>
      <c r="T34" s="41">
        <f t="shared" si="6"/>
        <v>-1.0558547143912911E-3</v>
      </c>
      <c r="U34" s="53">
        <f t="shared" si="7"/>
        <v>1</v>
      </c>
      <c r="V34" s="40"/>
      <c r="W34" s="52">
        <v>69.56</v>
      </c>
      <c r="X34" s="41">
        <f t="shared" si="8"/>
        <v>1.1046511627907041E-2</v>
      </c>
      <c r="Y34" s="53">
        <f t="shared" si="9"/>
        <v>1</v>
      </c>
      <c r="Z34" s="40"/>
      <c r="AA34" s="52">
        <v>103.17</v>
      </c>
      <c r="AB34" s="41">
        <f t="shared" si="10"/>
        <v>1.1867398979992227E-2</v>
      </c>
      <c r="AC34" s="53">
        <f t="shared" si="11"/>
        <v>1</v>
      </c>
      <c r="AD34" s="40"/>
      <c r="AE34" s="52">
        <v>51.63</v>
      </c>
      <c r="AF34" s="41">
        <f t="shared" si="12"/>
        <v>5.8139534883716593E-4</v>
      </c>
      <c r="AG34" s="53">
        <f t="shared" si="13"/>
        <v>1</v>
      </c>
      <c r="AH34" s="40"/>
      <c r="AI34" s="52">
        <v>89.92</v>
      </c>
      <c r="AJ34" s="41">
        <f t="shared" si="14"/>
        <v>-9.6916299559470787E-3</v>
      </c>
      <c r="AK34" s="53">
        <f t="shared" si="15"/>
        <v>1</v>
      </c>
      <c r="AL34" s="40"/>
      <c r="AM34" s="52">
        <v>49.12</v>
      </c>
      <c r="AN34" s="41">
        <f t="shared" si="16"/>
        <v>9.6608427543678488E-3</v>
      </c>
      <c r="AO34" s="53">
        <f t="shared" si="17"/>
        <v>1</v>
      </c>
      <c r="AP34" s="40"/>
      <c r="AQ34" s="52">
        <v>33.71</v>
      </c>
      <c r="AR34" s="41">
        <f t="shared" si="18"/>
        <v>5.6682577565632108E-3</v>
      </c>
      <c r="AS34" s="53">
        <f t="shared" si="19"/>
        <v>1</v>
      </c>
      <c r="AT34" s="41"/>
      <c r="AU34" s="41">
        <v>73.010000000000005</v>
      </c>
      <c r="AV34" s="41">
        <f t="shared" si="20"/>
        <v>2.8599605522682481E-2</v>
      </c>
      <c r="AW34" s="53">
        <f t="shared" si="21"/>
        <v>1</v>
      </c>
      <c r="AX34" s="41"/>
      <c r="AY34" s="41">
        <v>40.729999999999997</v>
      </c>
      <c r="AZ34" s="41">
        <f t="shared" si="22"/>
        <v>-8.5199610516066837E-3</v>
      </c>
      <c r="BA34" s="53">
        <f t="shared" si="23"/>
        <v>1</v>
      </c>
      <c r="BB34" s="41"/>
      <c r="BC34" s="41">
        <v>69.8</v>
      </c>
      <c r="BD34" s="41">
        <f t="shared" si="24"/>
        <v>1.0276451005934106E-2</v>
      </c>
      <c r="BE34" s="53">
        <f t="shared" si="25"/>
        <v>1</v>
      </c>
      <c r="BF34" s="41"/>
      <c r="BG34" s="41">
        <v>52.27</v>
      </c>
      <c r="BH34" s="41">
        <f t="shared" si="26"/>
        <v>5.3856510867473784E-3</v>
      </c>
      <c r="BI34" s="53">
        <f t="shared" si="27"/>
        <v>1</v>
      </c>
      <c r="BJ34" s="41"/>
      <c r="BK34" s="41"/>
      <c r="BL34" s="41">
        <f t="shared" si="28"/>
        <v>0</v>
      </c>
      <c r="BM34" s="53">
        <f t="shared" si="29"/>
        <v>0</v>
      </c>
      <c r="BN34" s="41"/>
      <c r="BO34" s="41"/>
      <c r="BP34" s="41">
        <f t="shared" si="30"/>
        <v>0</v>
      </c>
      <c r="BQ34" s="53">
        <f t="shared" si="31"/>
        <v>0</v>
      </c>
      <c r="BR34" s="41"/>
      <c r="BS34" s="41"/>
      <c r="BT34" s="41">
        <f t="shared" si="32"/>
        <v>0</v>
      </c>
      <c r="BU34" s="53">
        <f t="shared" si="33"/>
        <v>0</v>
      </c>
      <c r="BV34" s="41"/>
      <c r="BW34" s="41"/>
      <c r="BX34" s="41">
        <f t="shared" si="34"/>
        <v>0</v>
      </c>
      <c r="BY34" s="53">
        <f t="shared" si="35"/>
        <v>0</v>
      </c>
      <c r="BZ34" s="41"/>
      <c r="CA34" s="41"/>
      <c r="CB34" s="41">
        <f t="shared" si="36"/>
        <v>0</v>
      </c>
      <c r="CC34" s="53">
        <f t="shared" si="37"/>
        <v>0</v>
      </c>
      <c r="CD34" s="41"/>
      <c r="CE34" s="41"/>
      <c r="CF34" s="41">
        <f t="shared" si="38"/>
        <v>0</v>
      </c>
      <c r="CG34" s="53">
        <f t="shared" si="39"/>
        <v>0</v>
      </c>
      <c r="CH34" s="41"/>
      <c r="CI34" s="41"/>
      <c r="CJ34" s="41">
        <f t="shared" si="40"/>
        <v>0</v>
      </c>
      <c r="CK34" s="53">
        <f t="shared" si="41"/>
        <v>0</v>
      </c>
      <c r="CL34" s="41"/>
      <c r="CM34" s="41"/>
      <c r="CN34" s="41">
        <f t="shared" si="42"/>
        <v>0</v>
      </c>
      <c r="CO34" s="53">
        <f t="shared" si="43"/>
        <v>0</v>
      </c>
      <c r="CP34" s="41"/>
      <c r="CQ34" s="41"/>
      <c r="CR34" s="41">
        <f t="shared" si="44"/>
        <v>0</v>
      </c>
      <c r="CS34" s="53">
        <f t="shared" si="45"/>
        <v>0</v>
      </c>
      <c r="CT34" s="41"/>
      <c r="CU34" s="41"/>
      <c r="CV34" s="41">
        <f t="shared" si="46"/>
        <v>0</v>
      </c>
      <c r="CW34" s="53">
        <f t="shared" si="47"/>
        <v>0</v>
      </c>
      <c r="CX34" s="41"/>
      <c r="CY34" s="41"/>
      <c r="CZ34" s="41">
        <f t="shared" si="48"/>
        <v>0</v>
      </c>
      <c r="DA34" s="53">
        <f t="shared" si="49"/>
        <v>0</v>
      </c>
      <c r="DB34" s="53"/>
      <c r="DC34" s="53"/>
      <c r="DD34" s="41">
        <f t="shared" si="50"/>
        <v>0</v>
      </c>
      <c r="DE34" s="53">
        <f t="shared" si="51"/>
        <v>0</v>
      </c>
      <c r="DF34" s="53"/>
      <c r="DG34" s="53"/>
      <c r="DH34" s="41">
        <f t="shared" si="52"/>
        <v>0</v>
      </c>
      <c r="DI34" s="53">
        <f t="shared" si="53"/>
        <v>0</v>
      </c>
      <c r="DJ34" s="53"/>
      <c r="DK34" s="53"/>
      <c r="DL34" s="41">
        <f t="shared" si="54"/>
        <v>0</v>
      </c>
      <c r="DM34" s="53">
        <f t="shared" si="55"/>
        <v>0</v>
      </c>
      <c r="DN34" s="53"/>
      <c r="DO34" s="53"/>
      <c r="DP34" s="41">
        <f t="shared" si="56"/>
        <v>0</v>
      </c>
      <c r="DQ34" s="53">
        <f t="shared" si="57"/>
        <v>0</v>
      </c>
      <c r="DR34" s="53"/>
      <c r="DS34" s="53"/>
      <c r="DT34" s="41">
        <f t="shared" si="58"/>
        <v>0</v>
      </c>
      <c r="DU34" s="53">
        <f t="shared" si="59"/>
        <v>0</v>
      </c>
      <c r="DV34" s="53"/>
      <c r="DW34" s="53"/>
      <c r="DX34" s="41">
        <f t="shared" si="60"/>
        <v>0</v>
      </c>
      <c r="DY34" s="53">
        <f t="shared" si="61"/>
        <v>0</v>
      </c>
      <c r="DZ34" s="53"/>
      <c r="EA34" s="53"/>
      <c r="EB34" s="41">
        <f t="shared" si="62"/>
        <v>0</v>
      </c>
      <c r="EC34" s="53">
        <f t="shared" si="63"/>
        <v>0</v>
      </c>
      <c r="ED34" s="53"/>
      <c r="EE34" s="53"/>
      <c r="EF34" s="41">
        <f t="shared" si="64"/>
        <v>0</v>
      </c>
      <c r="EG34" s="53">
        <f t="shared" si="65"/>
        <v>0</v>
      </c>
      <c r="EH34" s="53"/>
      <c r="EI34" s="53"/>
      <c r="EJ34" s="41">
        <f t="shared" si="66"/>
        <v>0</v>
      </c>
      <c r="EK34" s="53">
        <f t="shared" si="67"/>
        <v>0</v>
      </c>
      <c r="EL34" s="53"/>
      <c r="EM34" s="53"/>
      <c r="EN34" s="41">
        <f t="shared" si="68"/>
        <v>0</v>
      </c>
      <c r="EO34" s="53">
        <f t="shared" si="69"/>
        <v>0</v>
      </c>
      <c r="EP34" s="53"/>
      <c r="EQ34" s="53"/>
      <c r="ER34" s="41">
        <f t="shared" si="70"/>
        <v>0</v>
      </c>
      <c r="ES34" s="53">
        <f t="shared" si="71"/>
        <v>0</v>
      </c>
      <c r="ET34" s="53"/>
      <c r="EU34" s="53"/>
      <c r="EV34" s="41">
        <f t="shared" si="72"/>
        <v>0</v>
      </c>
      <c r="EW34" s="53">
        <f t="shared" si="73"/>
        <v>0</v>
      </c>
      <c r="EX34" s="53"/>
      <c r="EY34" s="53"/>
      <c r="EZ34" s="41">
        <f t="shared" si="74"/>
        <v>0</v>
      </c>
      <c r="FA34" s="53">
        <f t="shared" si="75"/>
        <v>0</v>
      </c>
      <c r="FB34" s="53"/>
      <c r="FC34" s="53"/>
      <c r="FD34" s="41">
        <f t="shared" si="76"/>
        <v>0</v>
      </c>
      <c r="FE34" s="53">
        <f t="shared" si="77"/>
        <v>0</v>
      </c>
      <c r="FF34" s="53"/>
      <c r="FG34" s="53"/>
      <c r="FH34" s="41">
        <f t="shared" si="78"/>
        <v>0</v>
      </c>
      <c r="FI34" s="53">
        <f t="shared" si="79"/>
        <v>0</v>
      </c>
      <c r="FJ34" s="53"/>
      <c r="FK34" s="53"/>
      <c r="FL34" s="41">
        <f t="shared" si="83"/>
        <v>0</v>
      </c>
      <c r="FM34" s="53">
        <f t="shared" si="84"/>
        <v>0</v>
      </c>
      <c r="FN34" s="53"/>
      <c r="FO34" s="40"/>
      <c r="FP34" s="52">
        <f t="shared" si="85"/>
        <v>5234.1800595895993</v>
      </c>
      <c r="FQ34" s="41">
        <f t="shared" si="86"/>
        <v>2.2882513976703711E-2</v>
      </c>
      <c r="FR34" s="26"/>
      <c r="FU34" s="101" t="s">
        <v>5356</v>
      </c>
      <c r="FV34" s="280" t="s">
        <v>5357</v>
      </c>
      <c r="FW34" s="280" t="s">
        <v>5509</v>
      </c>
      <c r="FX34" s="273"/>
      <c r="FY34" s="229" t="s">
        <v>1276</v>
      </c>
      <c r="FZ34" s="229" t="s">
        <v>1277</v>
      </c>
      <c r="GA34" s="229" t="s">
        <v>1278</v>
      </c>
      <c r="GB34" s="26"/>
      <c r="GC34" s="26"/>
      <c r="GD34" s="26"/>
      <c r="GE34" s="26"/>
    </row>
    <row r="35" spans="2:188" s="22" customFormat="1" ht="11.25" customHeight="1" x14ac:dyDescent="0.2">
      <c r="B35" s="39">
        <v>45366</v>
      </c>
      <c r="C35" s="45">
        <v>5117.0882169453225</v>
      </c>
      <c r="D35" s="112" t="s">
        <v>5566</v>
      </c>
      <c r="E35" s="112">
        <f t="shared" si="82"/>
        <v>45366</v>
      </c>
      <c r="F35" s="46"/>
      <c r="G35" s="52">
        <v>48.39</v>
      </c>
      <c r="H35" s="41">
        <f t="shared" si="0"/>
        <v>-1.9254154843940108E-2</v>
      </c>
      <c r="I35" s="53">
        <f t="shared" si="1"/>
        <v>1</v>
      </c>
      <c r="J35" s="40"/>
      <c r="K35" s="52">
        <v>71.58</v>
      </c>
      <c r="L35" s="41">
        <f t="shared" si="2"/>
        <v>-1.9586358033146234E-2</v>
      </c>
      <c r="M35" s="53">
        <f t="shared" si="3"/>
        <v>1</v>
      </c>
      <c r="N35" s="40"/>
      <c r="O35" s="52">
        <v>82.11</v>
      </c>
      <c r="P35" s="41">
        <f t="shared" si="4"/>
        <v>-2.0634541984732913E-2</v>
      </c>
      <c r="Q35" s="53">
        <f t="shared" si="5"/>
        <v>1</v>
      </c>
      <c r="R35" s="40"/>
      <c r="S35" s="52">
        <v>94.71</v>
      </c>
      <c r="T35" s="41">
        <f t="shared" si="6"/>
        <v>-2.4225826838003561E-3</v>
      </c>
      <c r="U35" s="53">
        <f t="shared" si="7"/>
        <v>1</v>
      </c>
      <c r="V35" s="40"/>
      <c r="W35" s="52">
        <v>68.8</v>
      </c>
      <c r="X35" s="41">
        <f t="shared" si="8"/>
        <v>-6.7850440306048698E-3</v>
      </c>
      <c r="Y35" s="53">
        <f t="shared" si="9"/>
        <v>1</v>
      </c>
      <c r="Z35" s="40"/>
      <c r="AA35" s="52">
        <v>101.96</v>
      </c>
      <c r="AB35" s="41">
        <f t="shared" si="10"/>
        <v>-1.3449443638122838E-2</v>
      </c>
      <c r="AC35" s="53">
        <f t="shared" si="11"/>
        <v>1</v>
      </c>
      <c r="AD35" s="40"/>
      <c r="AE35" s="52">
        <v>51.6</v>
      </c>
      <c r="AF35" s="41">
        <f t="shared" si="12"/>
        <v>7.7579519006976128E-4</v>
      </c>
      <c r="AG35" s="53">
        <f t="shared" si="13"/>
        <v>1</v>
      </c>
      <c r="AH35" s="40"/>
      <c r="AI35" s="52">
        <v>90.8</v>
      </c>
      <c r="AJ35" s="41">
        <f t="shared" si="14"/>
        <v>1.6228315612758948E-2</v>
      </c>
      <c r="AK35" s="53">
        <f t="shared" si="15"/>
        <v>1</v>
      </c>
      <c r="AL35" s="40"/>
      <c r="AM35" s="52">
        <v>48.65</v>
      </c>
      <c r="AN35" s="41">
        <f t="shared" si="16"/>
        <v>-1.7568659127625286E-2</v>
      </c>
      <c r="AO35" s="53">
        <f t="shared" si="17"/>
        <v>1</v>
      </c>
      <c r="AP35" s="40"/>
      <c r="AQ35" s="52">
        <v>33.520000000000003</v>
      </c>
      <c r="AR35" s="41">
        <f t="shared" si="18"/>
        <v>-9.7488921713441146E-3</v>
      </c>
      <c r="AS35" s="53">
        <f t="shared" si="19"/>
        <v>1</v>
      </c>
      <c r="AT35" s="41"/>
      <c r="AU35" s="41">
        <v>70.98</v>
      </c>
      <c r="AV35" s="41">
        <f t="shared" si="20"/>
        <v>-1.0041841004184038E-2</v>
      </c>
      <c r="AW35" s="53">
        <f t="shared" si="21"/>
        <v>1</v>
      </c>
      <c r="AX35" s="41"/>
      <c r="AY35" s="41">
        <v>41.08</v>
      </c>
      <c r="AZ35" s="41">
        <f t="shared" si="22"/>
        <v>-1.0835540573079783E-2</v>
      </c>
      <c r="BA35" s="53">
        <f t="shared" si="23"/>
        <v>1</v>
      </c>
      <c r="BB35" s="41"/>
      <c r="BC35" s="41">
        <v>69.09</v>
      </c>
      <c r="BD35" s="41">
        <f t="shared" si="24"/>
        <v>1.1592522822778673E-3</v>
      </c>
      <c r="BE35" s="53">
        <f t="shared" si="25"/>
        <v>1</v>
      </c>
      <c r="BF35" s="41"/>
      <c r="BG35" s="41">
        <v>51.99</v>
      </c>
      <c r="BH35" s="41">
        <f t="shared" si="26"/>
        <v>1.901215209721685E-2</v>
      </c>
      <c r="BI35" s="53">
        <f t="shared" si="27"/>
        <v>1</v>
      </c>
      <c r="BJ35" s="41"/>
      <c r="BK35" s="41"/>
      <c r="BL35" s="41">
        <f t="shared" si="28"/>
        <v>0</v>
      </c>
      <c r="BM35" s="53">
        <f t="shared" si="29"/>
        <v>0</v>
      </c>
      <c r="BN35" s="41"/>
      <c r="BO35" s="41"/>
      <c r="BP35" s="41">
        <f t="shared" si="30"/>
        <v>0</v>
      </c>
      <c r="BQ35" s="53">
        <f t="shared" si="31"/>
        <v>0</v>
      </c>
      <c r="BR35" s="41"/>
      <c r="BS35" s="41"/>
      <c r="BT35" s="41">
        <f t="shared" si="32"/>
        <v>0</v>
      </c>
      <c r="BU35" s="53">
        <f t="shared" si="33"/>
        <v>0</v>
      </c>
      <c r="BV35" s="41"/>
      <c r="BW35" s="41"/>
      <c r="BX35" s="41">
        <f t="shared" si="34"/>
        <v>0</v>
      </c>
      <c r="BY35" s="53">
        <f t="shared" si="35"/>
        <v>0</v>
      </c>
      <c r="BZ35" s="41"/>
      <c r="CA35" s="41"/>
      <c r="CB35" s="41">
        <f t="shared" si="36"/>
        <v>0</v>
      </c>
      <c r="CC35" s="53">
        <f t="shared" si="37"/>
        <v>0</v>
      </c>
      <c r="CD35" s="41"/>
      <c r="CE35" s="41"/>
      <c r="CF35" s="41">
        <f t="shared" si="38"/>
        <v>0</v>
      </c>
      <c r="CG35" s="53">
        <f t="shared" si="39"/>
        <v>0</v>
      </c>
      <c r="CH35" s="41"/>
      <c r="CI35" s="41"/>
      <c r="CJ35" s="41">
        <f t="shared" si="40"/>
        <v>0</v>
      </c>
      <c r="CK35" s="53">
        <f t="shared" si="41"/>
        <v>0</v>
      </c>
      <c r="CL35" s="41"/>
      <c r="CM35" s="41"/>
      <c r="CN35" s="41">
        <f t="shared" si="42"/>
        <v>0</v>
      </c>
      <c r="CO35" s="53">
        <f t="shared" si="43"/>
        <v>0</v>
      </c>
      <c r="CP35" s="41"/>
      <c r="CQ35" s="41"/>
      <c r="CR35" s="41">
        <f t="shared" si="44"/>
        <v>0</v>
      </c>
      <c r="CS35" s="53">
        <f t="shared" si="45"/>
        <v>0</v>
      </c>
      <c r="CT35" s="41"/>
      <c r="CU35" s="41"/>
      <c r="CV35" s="41">
        <f t="shared" si="46"/>
        <v>0</v>
      </c>
      <c r="CW35" s="53">
        <f t="shared" si="47"/>
        <v>0</v>
      </c>
      <c r="CX35" s="41"/>
      <c r="CY35" s="41"/>
      <c r="CZ35" s="41">
        <f t="shared" si="48"/>
        <v>0</v>
      </c>
      <c r="DA35" s="53">
        <f t="shared" si="49"/>
        <v>0</v>
      </c>
      <c r="DB35" s="53"/>
      <c r="DC35" s="53"/>
      <c r="DD35" s="41">
        <f t="shared" si="50"/>
        <v>0</v>
      </c>
      <c r="DE35" s="53">
        <f t="shared" si="51"/>
        <v>0</v>
      </c>
      <c r="DF35" s="53"/>
      <c r="DG35" s="53"/>
      <c r="DH35" s="41">
        <f t="shared" si="52"/>
        <v>0</v>
      </c>
      <c r="DI35" s="53">
        <f t="shared" si="53"/>
        <v>0</v>
      </c>
      <c r="DJ35" s="53"/>
      <c r="DK35" s="53"/>
      <c r="DL35" s="41">
        <f t="shared" si="54"/>
        <v>0</v>
      </c>
      <c r="DM35" s="53">
        <f t="shared" si="55"/>
        <v>0</v>
      </c>
      <c r="DN35" s="53"/>
      <c r="DO35" s="53"/>
      <c r="DP35" s="41">
        <f t="shared" si="56"/>
        <v>0</v>
      </c>
      <c r="DQ35" s="53">
        <f t="shared" si="57"/>
        <v>0</v>
      </c>
      <c r="DR35" s="53"/>
      <c r="DS35" s="53"/>
      <c r="DT35" s="41">
        <f t="shared" si="58"/>
        <v>0</v>
      </c>
      <c r="DU35" s="53">
        <f t="shared" si="59"/>
        <v>0</v>
      </c>
      <c r="DV35" s="53"/>
      <c r="DW35" s="53"/>
      <c r="DX35" s="41">
        <f t="shared" si="60"/>
        <v>0</v>
      </c>
      <c r="DY35" s="53">
        <f t="shared" si="61"/>
        <v>0</v>
      </c>
      <c r="DZ35" s="53"/>
      <c r="EA35" s="53"/>
      <c r="EB35" s="41">
        <f t="shared" si="62"/>
        <v>0</v>
      </c>
      <c r="EC35" s="53">
        <f t="shared" si="63"/>
        <v>0</v>
      </c>
      <c r="ED35" s="53"/>
      <c r="EE35" s="53"/>
      <c r="EF35" s="41">
        <f t="shared" si="64"/>
        <v>0</v>
      </c>
      <c r="EG35" s="53">
        <f t="shared" si="65"/>
        <v>0</v>
      </c>
      <c r="EH35" s="53"/>
      <c r="EI35" s="53"/>
      <c r="EJ35" s="41">
        <f t="shared" si="66"/>
        <v>0</v>
      </c>
      <c r="EK35" s="53">
        <f t="shared" si="67"/>
        <v>0</v>
      </c>
      <c r="EL35" s="53"/>
      <c r="EM35" s="53"/>
      <c r="EN35" s="41">
        <f t="shared" si="68"/>
        <v>0</v>
      </c>
      <c r="EO35" s="53">
        <f t="shared" si="69"/>
        <v>0</v>
      </c>
      <c r="EP35" s="53"/>
      <c r="EQ35" s="53"/>
      <c r="ER35" s="41">
        <f t="shared" si="70"/>
        <v>0</v>
      </c>
      <c r="ES35" s="53">
        <f t="shared" si="71"/>
        <v>0</v>
      </c>
      <c r="ET35" s="53"/>
      <c r="EU35" s="53"/>
      <c r="EV35" s="41">
        <f t="shared" si="72"/>
        <v>0</v>
      </c>
      <c r="EW35" s="53">
        <f t="shared" si="73"/>
        <v>0</v>
      </c>
      <c r="EX35" s="53"/>
      <c r="EY35" s="53"/>
      <c r="EZ35" s="41">
        <f t="shared" si="74"/>
        <v>0</v>
      </c>
      <c r="FA35" s="53">
        <f t="shared" si="75"/>
        <v>0</v>
      </c>
      <c r="FB35" s="53"/>
      <c r="FC35" s="53"/>
      <c r="FD35" s="41">
        <f t="shared" si="76"/>
        <v>0</v>
      </c>
      <c r="FE35" s="53">
        <f t="shared" si="77"/>
        <v>0</v>
      </c>
      <c r="FF35" s="53"/>
      <c r="FG35" s="53"/>
      <c r="FH35" s="41">
        <f t="shared" si="78"/>
        <v>0</v>
      </c>
      <c r="FI35" s="53">
        <f t="shared" si="79"/>
        <v>0</v>
      </c>
      <c r="FJ35" s="53"/>
      <c r="FK35" s="53"/>
      <c r="FL35" s="41">
        <f t="shared" si="83"/>
        <v>0</v>
      </c>
      <c r="FM35" s="53">
        <f t="shared" si="84"/>
        <v>0</v>
      </c>
      <c r="FN35" s="53"/>
      <c r="FO35" s="40"/>
      <c r="FP35" s="52">
        <f t="shared" si="85"/>
        <v>5117.0882169453225</v>
      </c>
      <c r="FQ35" s="41">
        <f t="shared" si="86"/>
        <v>-1.2886949648274193E-3</v>
      </c>
      <c r="FR35" s="26"/>
      <c r="FU35" s="101" t="s">
        <v>5358</v>
      </c>
      <c r="FV35" s="280" t="s">
        <v>5359</v>
      </c>
      <c r="FW35" s="280" t="s">
        <v>5510</v>
      </c>
      <c r="FX35" s="273"/>
      <c r="FY35" s="229" t="s">
        <v>117</v>
      </c>
      <c r="FZ35" s="229" t="s">
        <v>118</v>
      </c>
      <c r="GA35" s="229" t="s">
        <v>119</v>
      </c>
      <c r="GB35" s="26"/>
      <c r="GC35" s="26"/>
      <c r="GD35" s="26"/>
      <c r="GE35" s="26"/>
    </row>
    <row r="36" spans="2:188" s="22" customFormat="1" ht="11.25" customHeight="1" x14ac:dyDescent="0.2">
      <c r="B36" s="39">
        <v>45359</v>
      </c>
      <c r="C36" s="45">
        <v>5123.6910918567291</v>
      </c>
      <c r="D36" s="112" t="s">
        <v>5566</v>
      </c>
      <c r="E36" s="112">
        <f t="shared" si="82"/>
        <v>45359</v>
      </c>
      <c r="F36" s="46"/>
      <c r="G36" s="52">
        <v>49.34</v>
      </c>
      <c r="H36" s="41">
        <f t="shared" si="0"/>
        <v>3.3731405824429128E-2</v>
      </c>
      <c r="I36" s="53">
        <f t="shared" si="1"/>
        <v>1</v>
      </c>
      <c r="J36" s="40"/>
      <c r="K36" s="52">
        <v>73.010000000000005</v>
      </c>
      <c r="L36" s="41">
        <f t="shared" si="2"/>
        <v>2.3696017947280046E-2</v>
      </c>
      <c r="M36" s="53">
        <f t="shared" si="3"/>
        <v>1</v>
      </c>
      <c r="N36" s="40"/>
      <c r="O36" s="52">
        <v>83.84</v>
      </c>
      <c r="P36" s="41">
        <f t="shared" si="4"/>
        <v>-1.3531003647487827E-2</v>
      </c>
      <c r="Q36" s="53">
        <f t="shared" si="5"/>
        <v>1</v>
      </c>
      <c r="R36" s="40"/>
      <c r="S36" s="52">
        <v>94.94</v>
      </c>
      <c r="T36" s="41">
        <f t="shared" si="6"/>
        <v>4.4904248294078686E-2</v>
      </c>
      <c r="U36" s="53">
        <f t="shared" si="7"/>
        <v>1</v>
      </c>
      <c r="V36" s="40"/>
      <c r="W36" s="52">
        <v>69.27</v>
      </c>
      <c r="X36" s="41">
        <f t="shared" si="8"/>
        <v>4.0871525169045908E-2</v>
      </c>
      <c r="Y36" s="53">
        <f t="shared" si="9"/>
        <v>1</v>
      </c>
      <c r="Z36" s="40"/>
      <c r="AA36" s="52">
        <v>103.35</v>
      </c>
      <c r="AB36" s="41">
        <f t="shared" si="10"/>
        <v>2.866527321588519E-2</v>
      </c>
      <c r="AC36" s="53">
        <f t="shared" si="11"/>
        <v>1</v>
      </c>
      <c r="AD36" s="40"/>
      <c r="AE36" s="52">
        <v>51.56</v>
      </c>
      <c r="AF36" s="41">
        <f t="shared" si="12"/>
        <v>4.9674267100977332E-2</v>
      </c>
      <c r="AG36" s="53">
        <f t="shared" si="13"/>
        <v>1</v>
      </c>
      <c r="AH36" s="40"/>
      <c r="AI36" s="52">
        <v>89.35</v>
      </c>
      <c r="AJ36" s="41">
        <f t="shared" si="14"/>
        <v>2.642159678345779E-2</v>
      </c>
      <c r="AK36" s="53">
        <f t="shared" si="15"/>
        <v>1</v>
      </c>
      <c r="AL36" s="40"/>
      <c r="AM36" s="52">
        <v>49.52</v>
      </c>
      <c r="AN36" s="41">
        <f t="shared" si="16"/>
        <v>2.9950083194675736E-2</v>
      </c>
      <c r="AO36" s="53">
        <f t="shared" si="17"/>
        <v>1</v>
      </c>
      <c r="AP36" s="40"/>
      <c r="AQ36" s="52">
        <v>33.85</v>
      </c>
      <c r="AR36" s="41">
        <f t="shared" si="18"/>
        <v>3.0755176613885382E-2</v>
      </c>
      <c r="AS36" s="53">
        <f t="shared" si="19"/>
        <v>1</v>
      </c>
      <c r="AT36" s="41"/>
      <c r="AU36" s="41">
        <v>71.7</v>
      </c>
      <c r="AV36" s="41">
        <f t="shared" si="20"/>
        <v>5.3637031594415907E-2</v>
      </c>
      <c r="AW36" s="53">
        <f t="shared" si="21"/>
        <v>1</v>
      </c>
      <c r="AX36" s="41"/>
      <c r="AY36" s="41">
        <v>41.53</v>
      </c>
      <c r="AZ36" s="41">
        <f t="shared" si="22"/>
        <v>3.4628799202790272E-2</v>
      </c>
      <c r="BA36" s="53">
        <f t="shared" si="23"/>
        <v>1</v>
      </c>
      <c r="BB36" s="41"/>
      <c r="BC36" s="41">
        <v>69.010000000000005</v>
      </c>
      <c r="BD36" s="41">
        <f t="shared" si="24"/>
        <v>3.2156745438229217E-2</v>
      </c>
      <c r="BE36" s="53">
        <f t="shared" si="25"/>
        <v>1</v>
      </c>
      <c r="BF36" s="41"/>
      <c r="BG36" s="41">
        <v>51.02</v>
      </c>
      <c r="BH36" s="41">
        <f t="shared" si="26"/>
        <v>2.9251563445632511E-2</v>
      </c>
      <c r="BI36" s="53">
        <f t="shared" si="27"/>
        <v>1</v>
      </c>
      <c r="BJ36" s="41"/>
      <c r="BK36" s="41"/>
      <c r="BL36" s="41">
        <f t="shared" si="28"/>
        <v>0</v>
      </c>
      <c r="BM36" s="53">
        <f t="shared" si="29"/>
        <v>0</v>
      </c>
      <c r="BN36" s="41"/>
      <c r="BO36" s="41"/>
      <c r="BP36" s="41">
        <f t="shared" si="30"/>
        <v>0</v>
      </c>
      <c r="BQ36" s="53">
        <f t="shared" si="31"/>
        <v>0</v>
      </c>
      <c r="BR36" s="41"/>
      <c r="BS36" s="41"/>
      <c r="BT36" s="41">
        <f t="shared" si="32"/>
        <v>0</v>
      </c>
      <c r="BU36" s="53">
        <f t="shared" si="33"/>
        <v>0</v>
      </c>
      <c r="BV36" s="41"/>
      <c r="BW36" s="41"/>
      <c r="BX36" s="41">
        <f t="shared" si="34"/>
        <v>0</v>
      </c>
      <c r="BY36" s="53">
        <f t="shared" si="35"/>
        <v>0</v>
      </c>
      <c r="BZ36" s="41"/>
      <c r="CA36" s="41"/>
      <c r="CB36" s="41">
        <f t="shared" si="36"/>
        <v>0</v>
      </c>
      <c r="CC36" s="53">
        <f t="shared" si="37"/>
        <v>0</v>
      </c>
      <c r="CD36" s="41"/>
      <c r="CE36" s="41"/>
      <c r="CF36" s="41">
        <f t="shared" si="38"/>
        <v>0</v>
      </c>
      <c r="CG36" s="53">
        <f t="shared" si="39"/>
        <v>0</v>
      </c>
      <c r="CH36" s="41"/>
      <c r="CI36" s="41"/>
      <c r="CJ36" s="41">
        <f t="shared" si="40"/>
        <v>0</v>
      </c>
      <c r="CK36" s="53">
        <f t="shared" si="41"/>
        <v>0</v>
      </c>
      <c r="CL36" s="41"/>
      <c r="CM36" s="41"/>
      <c r="CN36" s="41">
        <f t="shared" si="42"/>
        <v>0</v>
      </c>
      <c r="CO36" s="53">
        <f t="shared" si="43"/>
        <v>0</v>
      </c>
      <c r="CP36" s="41"/>
      <c r="CQ36" s="41"/>
      <c r="CR36" s="41">
        <f t="shared" si="44"/>
        <v>0</v>
      </c>
      <c r="CS36" s="53">
        <f t="shared" si="45"/>
        <v>0</v>
      </c>
      <c r="CT36" s="41"/>
      <c r="CU36" s="41"/>
      <c r="CV36" s="41">
        <f t="shared" si="46"/>
        <v>0</v>
      </c>
      <c r="CW36" s="53">
        <f t="shared" si="47"/>
        <v>0</v>
      </c>
      <c r="CX36" s="41"/>
      <c r="CY36" s="41"/>
      <c r="CZ36" s="41">
        <f t="shared" si="48"/>
        <v>0</v>
      </c>
      <c r="DA36" s="53">
        <f t="shared" si="49"/>
        <v>0</v>
      </c>
      <c r="DB36" s="53"/>
      <c r="DC36" s="53"/>
      <c r="DD36" s="41">
        <f t="shared" si="50"/>
        <v>0</v>
      </c>
      <c r="DE36" s="53">
        <f t="shared" si="51"/>
        <v>0</v>
      </c>
      <c r="DF36" s="53"/>
      <c r="DG36" s="53"/>
      <c r="DH36" s="41">
        <f t="shared" si="52"/>
        <v>0</v>
      </c>
      <c r="DI36" s="53">
        <f t="shared" si="53"/>
        <v>0</v>
      </c>
      <c r="DJ36" s="53"/>
      <c r="DK36" s="53"/>
      <c r="DL36" s="41">
        <f t="shared" si="54"/>
        <v>0</v>
      </c>
      <c r="DM36" s="53">
        <f t="shared" si="55"/>
        <v>0</v>
      </c>
      <c r="DN36" s="53"/>
      <c r="DO36" s="53"/>
      <c r="DP36" s="41">
        <f t="shared" si="56"/>
        <v>0</v>
      </c>
      <c r="DQ36" s="53">
        <f t="shared" si="57"/>
        <v>0</v>
      </c>
      <c r="DR36" s="53"/>
      <c r="DS36" s="53"/>
      <c r="DT36" s="41">
        <f t="shared" si="58"/>
        <v>0</v>
      </c>
      <c r="DU36" s="53">
        <f t="shared" si="59"/>
        <v>0</v>
      </c>
      <c r="DV36" s="53"/>
      <c r="DW36" s="53"/>
      <c r="DX36" s="41">
        <f t="shared" si="60"/>
        <v>0</v>
      </c>
      <c r="DY36" s="53">
        <f t="shared" si="61"/>
        <v>0</v>
      </c>
      <c r="DZ36" s="53"/>
      <c r="EA36" s="53"/>
      <c r="EB36" s="41">
        <f t="shared" si="62"/>
        <v>0</v>
      </c>
      <c r="EC36" s="53">
        <f t="shared" si="63"/>
        <v>0</v>
      </c>
      <c r="ED36" s="53"/>
      <c r="EE36" s="53"/>
      <c r="EF36" s="41">
        <f t="shared" si="64"/>
        <v>0</v>
      </c>
      <c r="EG36" s="53">
        <f t="shared" si="65"/>
        <v>0</v>
      </c>
      <c r="EH36" s="53"/>
      <c r="EI36" s="53"/>
      <c r="EJ36" s="41">
        <f t="shared" si="66"/>
        <v>0</v>
      </c>
      <c r="EK36" s="53">
        <f t="shared" si="67"/>
        <v>0</v>
      </c>
      <c r="EL36" s="53"/>
      <c r="EM36" s="53"/>
      <c r="EN36" s="41">
        <f t="shared" si="68"/>
        <v>0</v>
      </c>
      <c r="EO36" s="53">
        <f t="shared" si="69"/>
        <v>0</v>
      </c>
      <c r="EP36" s="53"/>
      <c r="EQ36" s="53"/>
      <c r="ER36" s="41">
        <f t="shared" si="70"/>
        <v>0</v>
      </c>
      <c r="ES36" s="53">
        <f t="shared" si="71"/>
        <v>0</v>
      </c>
      <c r="ET36" s="53"/>
      <c r="EU36" s="53"/>
      <c r="EV36" s="41">
        <f t="shared" si="72"/>
        <v>0</v>
      </c>
      <c r="EW36" s="53">
        <f t="shared" si="73"/>
        <v>0</v>
      </c>
      <c r="EX36" s="53"/>
      <c r="EY36" s="53"/>
      <c r="EZ36" s="41">
        <f t="shared" si="74"/>
        <v>0</v>
      </c>
      <c r="FA36" s="53">
        <f t="shared" si="75"/>
        <v>0</v>
      </c>
      <c r="FB36" s="53"/>
      <c r="FC36" s="53"/>
      <c r="FD36" s="41">
        <f t="shared" si="76"/>
        <v>0</v>
      </c>
      <c r="FE36" s="53">
        <f t="shared" si="77"/>
        <v>0</v>
      </c>
      <c r="FF36" s="53"/>
      <c r="FG36" s="53"/>
      <c r="FH36" s="41">
        <f t="shared" si="78"/>
        <v>0</v>
      </c>
      <c r="FI36" s="53">
        <f t="shared" si="79"/>
        <v>0</v>
      </c>
      <c r="FJ36" s="53"/>
      <c r="FK36" s="53"/>
      <c r="FL36" s="41">
        <f t="shared" si="83"/>
        <v>0</v>
      </c>
      <c r="FM36" s="53">
        <f t="shared" si="84"/>
        <v>0</v>
      </c>
      <c r="FN36" s="53"/>
      <c r="FO36" s="40"/>
      <c r="FP36" s="52">
        <f t="shared" si="85"/>
        <v>5123.6910918567291</v>
      </c>
      <c r="FQ36" s="41">
        <f t="shared" si="86"/>
        <v>-2.6070641958833018E-3</v>
      </c>
      <c r="FR36" s="26"/>
      <c r="FU36" s="101" t="s">
        <v>5360</v>
      </c>
      <c r="FV36" s="280" t="s">
        <v>5361</v>
      </c>
      <c r="FW36" s="280" t="s">
        <v>5511</v>
      </c>
      <c r="FX36" s="273"/>
      <c r="FY36" s="229" t="s">
        <v>1826</v>
      </c>
      <c r="FZ36" s="229" t="s">
        <v>1827</v>
      </c>
      <c r="GA36" s="229" t="s">
        <v>1828</v>
      </c>
      <c r="GB36" s="26"/>
      <c r="GC36" s="26"/>
      <c r="GD36" s="26"/>
      <c r="GE36" s="26"/>
    </row>
    <row r="37" spans="2:188" s="22" customFormat="1" ht="11.25" customHeight="1" x14ac:dyDescent="0.2">
      <c r="B37" s="39">
        <v>45352</v>
      </c>
      <c r="C37" s="45">
        <v>5137.0837991006165</v>
      </c>
      <c r="D37" s="112" t="s">
        <v>5566</v>
      </c>
      <c r="E37" s="112">
        <f t="shared" si="82"/>
        <v>45352</v>
      </c>
      <c r="F37" s="46"/>
      <c r="G37" s="52">
        <v>47.73</v>
      </c>
      <c r="H37" s="41">
        <f t="shared" si="0"/>
        <v>-1.9917864476386105E-2</v>
      </c>
      <c r="I37" s="53">
        <f t="shared" si="1"/>
        <v>1</v>
      </c>
      <c r="J37" s="40"/>
      <c r="K37" s="52">
        <v>71.319999999999993</v>
      </c>
      <c r="L37" s="41">
        <f t="shared" si="2"/>
        <v>-3.9106145251396329E-3</v>
      </c>
      <c r="M37" s="53">
        <f t="shared" si="3"/>
        <v>1</v>
      </c>
      <c r="N37" s="40"/>
      <c r="O37" s="52">
        <v>84.99</v>
      </c>
      <c r="P37" s="41">
        <f t="shared" si="4"/>
        <v>3.0806549423893159E-2</v>
      </c>
      <c r="Q37" s="53">
        <f t="shared" si="5"/>
        <v>1</v>
      </c>
      <c r="R37" s="40"/>
      <c r="S37" s="52">
        <v>90.86</v>
      </c>
      <c r="T37" s="41">
        <f t="shared" si="6"/>
        <v>-2.0166073546856511E-2</v>
      </c>
      <c r="U37" s="53">
        <f t="shared" si="7"/>
        <v>1</v>
      </c>
      <c r="V37" s="40"/>
      <c r="W37" s="52">
        <v>66.55</v>
      </c>
      <c r="X37" s="41">
        <f t="shared" si="8"/>
        <v>-2.5051274538529289E-2</v>
      </c>
      <c r="Y37" s="53">
        <f t="shared" si="9"/>
        <v>1</v>
      </c>
      <c r="Z37" s="40"/>
      <c r="AA37" s="52">
        <v>100.47</v>
      </c>
      <c r="AB37" s="41">
        <f t="shared" si="10"/>
        <v>-1.9804878048780505E-2</v>
      </c>
      <c r="AC37" s="53">
        <f t="shared" si="11"/>
        <v>1</v>
      </c>
      <c r="AD37" s="40"/>
      <c r="AE37" s="52">
        <v>49.12</v>
      </c>
      <c r="AF37" s="41">
        <f t="shared" si="12"/>
        <v>-2.8673126359501699E-2</v>
      </c>
      <c r="AG37" s="53">
        <f t="shared" si="13"/>
        <v>1</v>
      </c>
      <c r="AH37" s="40"/>
      <c r="AI37" s="52">
        <v>87.05</v>
      </c>
      <c r="AJ37" s="41">
        <f t="shared" si="14"/>
        <v>-3.0083565459610107E-2</v>
      </c>
      <c r="AK37" s="53">
        <f t="shared" si="15"/>
        <v>1</v>
      </c>
      <c r="AL37" s="40"/>
      <c r="AM37" s="52">
        <v>48.08</v>
      </c>
      <c r="AN37" s="41">
        <f t="shared" si="16"/>
        <v>-2.0773930753564263E-2</v>
      </c>
      <c r="AO37" s="53">
        <f t="shared" si="17"/>
        <v>1</v>
      </c>
      <c r="AP37" s="40"/>
      <c r="AQ37" s="52">
        <v>32.840000000000003</v>
      </c>
      <c r="AR37" s="41">
        <f t="shared" si="18"/>
        <v>-1.9115890083631792E-2</v>
      </c>
      <c r="AS37" s="53">
        <f t="shared" si="19"/>
        <v>1</v>
      </c>
      <c r="AT37" s="41"/>
      <c r="AU37" s="41">
        <v>68.05</v>
      </c>
      <c r="AV37" s="41">
        <f t="shared" si="20"/>
        <v>-3.4751773049645385E-2</v>
      </c>
      <c r="AW37" s="53">
        <f t="shared" si="21"/>
        <v>1</v>
      </c>
      <c r="AX37" s="41"/>
      <c r="AY37" s="41">
        <v>40.14</v>
      </c>
      <c r="AZ37" s="41">
        <f t="shared" si="22"/>
        <v>-3.137065637065628E-2</v>
      </c>
      <c r="BA37" s="53">
        <f t="shared" si="23"/>
        <v>1</v>
      </c>
      <c r="BB37" s="41"/>
      <c r="BC37" s="41">
        <v>66.86</v>
      </c>
      <c r="BD37" s="41">
        <f t="shared" si="24"/>
        <v>-1.2261781651647152E-2</v>
      </c>
      <c r="BE37" s="53">
        <f t="shared" si="25"/>
        <v>1</v>
      </c>
      <c r="BF37" s="41"/>
      <c r="BG37" s="41">
        <v>49.57</v>
      </c>
      <c r="BH37" s="41">
        <f t="shared" si="26"/>
        <v>-0.16450362379908978</v>
      </c>
      <c r="BI37" s="53">
        <f t="shared" si="27"/>
        <v>1</v>
      </c>
      <c r="BJ37" s="41"/>
      <c r="BK37" s="41"/>
      <c r="BL37" s="41">
        <f t="shared" si="28"/>
        <v>0</v>
      </c>
      <c r="BM37" s="53">
        <f t="shared" si="29"/>
        <v>0</v>
      </c>
      <c r="BN37" s="41"/>
      <c r="BO37" s="41"/>
      <c r="BP37" s="41">
        <f t="shared" si="30"/>
        <v>0</v>
      </c>
      <c r="BQ37" s="53">
        <f t="shared" si="31"/>
        <v>0</v>
      </c>
      <c r="BR37" s="41"/>
      <c r="BS37" s="41"/>
      <c r="BT37" s="41">
        <f t="shared" si="32"/>
        <v>0</v>
      </c>
      <c r="BU37" s="53">
        <f t="shared" si="33"/>
        <v>0</v>
      </c>
      <c r="BV37" s="41"/>
      <c r="BW37" s="41"/>
      <c r="BX37" s="41">
        <f t="shared" si="34"/>
        <v>0</v>
      </c>
      <c r="BY37" s="53">
        <f t="shared" si="35"/>
        <v>0</v>
      </c>
      <c r="BZ37" s="41"/>
      <c r="CA37" s="41"/>
      <c r="CB37" s="41">
        <f t="shared" si="36"/>
        <v>0</v>
      </c>
      <c r="CC37" s="53">
        <f t="shared" si="37"/>
        <v>0</v>
      </c>
      <c r="CD37" s="41"/>
      <c r="CE37" s="41"/>
      <c r="CF37" s="41">
        <f t="shared" si="38"/>
        <v>0</v>
      </c>
      <c r="CG37" s="53">
        <f t="shared" si="39"/>
        <v>0</v>
      </c>
      <c r="CH37" s="41"/>
      <c r="CI37" s="41"/>
      <c r="CJ37" s="41">
        <f t="shared" si="40"/>
        <v>0</v>
      </c>
      <c r="CK37" s="53">
        <f t="shared" si="41"/>
        <v>0</v>
      </c>
      <c r="CL37" s="41"/>
      <c r="CM37" s="41"/>
      <c r="CN37" s="41">
        <f t="shared" si="42"/>
        <v>0</v>
      </c>
      <c r="CO37" s="53">
        <f t="shared" si="43"/>
        <v>0</v>
      </c>
      <c r="CP37" s="41"/>
      <c r="CQ37" s="41"/>
      <c r="CR37" s="41">
        <f t="shared" si="44"/>
        <v>0</v>
      </c>
      <c r="CS37" s="53">
        <f t="shared" si="45"/>
        <v>0</v>
      </c>
      <c r="CT37" s="41"/>
      <c r="CU37" s="41"/>
      <c r="CV37" s="41">
        <f t="shared" si="46"/>
        <v>0</v>
      </c>
      <c r="CW37" s="53">
        <f t="shared" si="47"/>
        <v>0</v>
      </c>
      <c r="CX37" s="41"/>
      <c r="CY37" s="41"/>
      <c r="CZ37" s="41">
        <f t="shared" si="48"/>
        <v>0</v>
      </c>
      <c r="DA37" s="53">
        <f t="shared" si="49"/>
        <v>0</v>
      </c>
      <c r="DB37" s="53"/>
      <c r="DC37" s="53"/>
      <c r="DD37" s="41">
        <f t="shared" si="50"/>
        <v>0</v>
      </c>
      <c r="DE37" s="53">
        <f t="shared" si="51"/>
        <v>0</v>
      </c>
      <c r="DF37" s="53"/>
      <c r="DG37" s="53"/>
      <c r="DH37" s="41">
        <f t="shared" si="52"/>
        <v>0</v>
      </c>
      <c r="DI37" s="53">
        <f t="shared" si="53"/>
        <v>0</v>
      </c>
      <c r="DJ37" s="53"/>
      <c r="DK37" s="53"/>
      <c r="DL37" s="41">
        <f t="shared" si="54"/>
        <v>0</v>
      </c>
      <c r="DM37" s="53">
        <f t="shared" si="55"/>
        <v>0</v>
      </c>
      <c r="DN37" s="53"/>
      <c r="DO37" s="53"/>
      <c r="DP37" s="41">
        <f t="shared" si="56"/>
        <v>0</v>
      </c>
      <c r="DQ37" s="53">
        <f t="shared" si="57"/>
        <v>0</v>
      </c>
      <c r="DR37" s="53"/>
      <c r="DS37" s="53"/>
      <c r="DT37" s="41">
        <f t="shared" si="58"/>
        <v>0</v>
      </c>
      <c r="DU37" s="53">
        <f t="shared" si="59"/>
        <v>0</v>
      </c>
      <c r="DV37" s="53"/>
      <c r="DW37" s="53"/>
      <c r="DX37" s="41">
        <f t="shared" si="60"/>
        <v>0</v>
      </c>
      <c r="DY37" s="53">
        <f t="shared" si="61"/>
        <v>0</v>
      </c>
      <c r="DZ37" s="53"/>
      <c r="EA37" s="53"/>
      <c r="EB37" s="41">
        <f t="shared" si="62"/>
        <v>0</v>
      </c>
      <c r="EC37" s="53">
        <f t="shared" si="63"/>
        <v>0</v>
      </c>
      <c r="ED37" s="53"/>
      <c r="EE37" s="53"/>
      <c r="EF37" s="41">
        <f t="shared" si="64"/>
        <v>0</v>
      </c>
      <c r="EG37" s="53">
        <f t="shared" si="65"/>
        <v>0</v>
      </c>
      <c r="EH37" s="53"/>
      <c r="EI37" s="53"/>
      <c r="EJ37" s="41">
        <f t="shared" si="66"/>
        <v>0</v>
      </c>
      <c r="EK37" s="53">
        <f t="shared" si="67"/>
        <v>0</v>
      </c>
      <c r="EL37" s="53"/>
      <c r="EM37" s="53"/>
      <c r="EN37" s="41">
        <f t="shared" si="68"/>
        <v>0</v>
      </c>
      <c r="EO37" s="53">
        <f t="shared" si="69"/>
        <v>0</v>
      </c>
      <c r="EP37" s="53"/>
      <c r="EQ37" s="53"/>
      <c r="ER37" s="41">
        <f t="shared" si="70"/>
        <v>0</v>
      </c>
      <c r="ES37" s="53">
        <f t="shared" si="71"/>
        <v>0</v>
      </c>
      <c r="ET37" s="53"/>
      <c r="EU37" s="53"/>
      <c r="EV37" s="41">
        <f t="shared" si="72"/>
        <v>0</v>
      </c>
      <c r="EW37" s="53">
        <f t="shared" si="73"/>
        <v>0</v>
      </c>
      <c r="EX37" s="53"/>
      <c r="EY37" s="53"/>
      <c r="EZ37" s="41">
        <f t="shared" si="74"/>
        <v>0</v>
      </c>
      <c r="FA37" s="53">
        <f t="shared" si="75"/>
        <v>0</v>
      </c>
      <c r="FB37" s="53"/>
      <c r="FC37" s="53"/>
      <c r="FD37" s="41">
        <f t="shared" si="76"/>
        <v>0</v>
      </c>
      <c r="FE37" s="53">
        <f t="shared" si="77"/>
        <v>0</v>
      </c>
      <c r="FF37" s="53"/>
      <c r="FG37" s="53"/>
      <c r="FH37" s="41">
        <f t="shared" si="78"/>
        <v>0</v>
      </c>
      <c r="FI37" s="53">
        <f t="shared" si="79"/>
        <v>0</v>
      </c>
      <c r="FJ37" s="53"/>
      <c r="FK37" s="53"/>
      <c r="FL37" s="41">
        <f t="shared" si="83"/>
        <v>0</v>
      </c>
      <c r="FM37" s="53">
        <f t="shared" si="84"/>
        <v>0</v>
      </c>
      <c r="FN37" s="53"/>
      <c r="FO37" s="40"/>
      <c r="FP37" s="52">
        <f t="shared" si="85"/>
        <v>5137.0837991006165</v>
      </c>
      <c r="FQ37" s="41">
        <f t="shared" si="86"/>
        <v>9.4882589185412147E-3</v>
      </c>
      <c r="FR37" s="26"/>
      <c r="FU37" s="101" t="s">
        <v>5362</v>
      </c>
      <c r="FV37" s="280" t="s">
        <v>5363</v>
      </c>
      <c r="FW37" s="280" t="s">
        <v>5512</v>
      </c>
      <c r="FX37" s="273"/>
      <c r="FY37" s="229" t="s">
        <v>2756</v>
      </c>
      <c r="FZ37" s="229" t="s">
        <v>2757</v>
      </c>
      <c r="GA37" s="229" t="s">
        <v>2758</v>
      </c>
      <c r="GB37" s="26"/>
      <c r="GC37" s="26"/>
      <c r="GD37" s="26"/>
      <c r="GE37" s="26"/>
    </row>
    <row r="38" spans="2:188" ht="11.25" customHeight="1" x14ac:dyDescent="0.2">
      <c r="B38" s="39">
        <v>45345</v>
      </c>
      <c r="C38" s="45">
        <v>5088.7999476130053</v>
      </c>
      <c r="D38" s="112" t="s">
        <v>5566</v>
      </c>
      <c r="E38" s="112">
        <f t="shared" si="82"/>
        <v>45345</v>
      </c>
      <c r="F38" s="46"/>
      <c r="G38" s="52">
        <v>48.7</v>
      </c>
      <c r="H38" s="41">
        <f t="shared" si="0"/>
        <v>7.2388831437435464E-3</v>
      </c>
      <c r="I38" s="53">
        <f t="shared" si="1"/>
        <v>1</v>
      </c>
      <c r="J38" s="40"/>
      <c r="K38" s="52">
        <v>71.599999999999994</v>
      </c>
      <c r="L38" s="41">
        <f t="shared" si="2"/>
        <v>3.0067616170335043E-2</v>
      </c>
      <c r="M38" s="53">
        <f t="shared" si="3"/>
        <v>1</v>
      </c>
      <c r="N38" s="40"/>
      <c r="O38" s="52">
        <v>82.45</v>
      </c>
      <c r="P38" s="41">
        <f t="shared" si="4"/>
        <v>1.3521819299324056E-2</v>
      </c>
      <c r="Q38" s="53">
        <f t="shared" si="5"/>
        <v>1</v>
      </c>
      <c r="R38" s="40"/>
      <c r="S38" s="52">
        <v>92.73</v>
      </c>
      <c r="T38" s="41">
        <f t="shared" si="6"/>
        <v>9.2511972137572229E-3</v>
      </c>
      <c r="U38" s="53">
        <f t="shared" si="7"/>
        <v>1</v>
      </c>
      <c r="V38" s="40"/>
      <c r="W38" s="52">
        <v>68.260000000000005</v>
      </c>
      <c r="X38" s="41">
        <f t="shared" si="8"/>
        <v>2.940732921128042E-2</v>
      </c>
      <c r="Y38" s="53">
        <f t="shared" si="9"/>
        <v>1</v>
      </c>
      <c r="Z38" s="40"/>
      <c r="AA38" s="52">
        <v>102.5</v>
      </c>
      <c r="AB38" s="41">
        <f t="shared" si="10"/>
        <v>2.3464802795806206E-2</v>
      </c>
      <c r="AC38" s="53">
        <f t="shared" si="11"/>
        <v>1</v>
      </c>
      <c r="AD38" s="40"/>
      <c r="AE38" s="52">
        <v>50.57</v>
      </c>
      <c r="AF38" s="41">
        <f t="shared" si="12"/>
        <v>1.0793523885668677E-2</v>
      </c>
      <c r="AG38" s="53">
        <f t="shared" si="13"/>
        <v>1</v>
      </c>
      <c r="AH38" s="40"/>
      <c r="AI38" s="52">
        <v>89.75</v>
      </c>
      <c r="AJ38" s="41">
        <f t="shared" si="14"/>
        <v>1.2179993233337072E-2</v>
      </c>
      <c r="AK38" s="53">
        <f t="shared" si="15"/>
        <v>1</v>
      </c>
      <c r="AL38" s="40"/>
      <c r="AM38" s="52">
        <v>49.1</v>
      </c>
      <c r="AN38" s="41">
        <f t="shared" si="16"/>
        <v>5.5293876715134527E-3</v>
      </c>
      <c r="AO38" s="53">
        <f t="shared" si="17"/>
        <v>1</v>
      </c>
      <c r="AP38" s="40"/>
      <c r="AQ38" s="52">
        <v>33.479999999999997</v>
      </c>
      <c r="AR38" s="41">
        <f t="shared" si="18"/>
        <v>1.4545454545454417E-2</v>
      </c>
      <c r="AS38" s="53">
        <f t="shared" si="19"/>
        <v>1</v>
      </c>
      <c r="AT38" s="41"/>
      <c r="AU38" s="41">
        <v>70.5</v>
      </c>
      <c r="AV38" s="41">
        <f t="shared" si="20"/>
        <v>3.7985865724381673E-2</v>
      </c>
      <c r="AW38" s="53">
        <f t="shared" si="21"/>
        <v>1</v>
      </c>
      <c r="AX38" s="41"/>
      <c r="AY38" s="41">
        <v>41.44</v>
      </c>
      <c r="AZ38" s="41">
        <f t="shared" si="22"/>
        <v>1.3202933985330123E-2</v>
      </c>
      <c r="BA38" s="53">
        <f t="shared" si="23"/>
        <v>1</v>
      </c>
      <c r="BB38" s="41"/>
      <c r="BC38" s="41">
        <v>67.69</v>
      </c>
      <c r="BD38" s="41">
        <f t="shared" si="24"/>
        <v>1.8200962695547496E-2</v>
      </c>
      <c r="BE38" s="53">
        <f t="shared" si="25"/>
        <v>1</v>
      </c>
      <c r="BF38" s="41"/>
      <c r="BG38" s="41">
        <v>59.33</v>
      </c>
      <c r="BH38" s="41">
        <f t="shared" si="26"/>
        <v>4.4015574741831376E-3</v>
      </c>
      <c r="BI38" s="53">
        <f t="shared" si="27"/>
        <v>1</v>
      </c>
      <c r="BJ38" s="41"/>
      <c r="BK38" s="41"/>
      <c r="BL38" s="41">
        <f t="shared" si="28"/>
        <v>0</v>
      </c>
      <c r="BM38" s="53">
        <f t="shared" si="29"/>
        <v>0</v>
      </c>
      <c r="BN38" s="41"/>
      <c r="BO38" s="41"/>
      <c r="BP38" s="41">
        <f t="shared" si="30"/>
        <v>0</v>
      </c>
      <c r="BQ38" s="53">
        <f t="shared" si="31"/>
        <v>0</v>
      </c>
      <c r="BR38" s="41"/>
      <c r="BS38" s="41"/>
      <c r="BT38" s="41">
        <f t="shared" si="32"/>
        <v>0</v>
      </c>
      <c r="BU38" s="53">
        <f t="shared" si="33"/>
        <v>0</v>
      </c>
      <c r="BV38" s="41"/>
      <c r="BW38" s="41"/>
      <c r="BX38" s="41">
        <f t="shared" si="34"/>
        <v>0</v>
      </c>
      <c r="BY38" s="53">
        <f t="shared" si="35"/>
        <v>0</v>
      </c>
      <c r="BZ38" s="41"/>
      <c r="CA38" s="41"/>
      <c r="CB38" s="41">
        <f t="shared" si="36"/>
        <v>0</v>
      </c>
      <c r="CC38" s="53">
        <f t="shared" si="37"/>
        <v>0</v>
      </c>
      <c r="CD38" s="41"/>
      <c r="CE38" s="41"/>
      <c r="CF38" s="41">
        <f t="shared" si="38"/>
        <v>0</v>
      </c>
      <c r="CG38" s="53">
        <f t="shared" si="39"/>
        <v>0</v>
      </c>
      <c r="CH38" s="41"/>
      <c r="CI38" s="41"/>
      <c r="CJ38" s="41">
        <f t="shared" si="40"/>
        <v>0</v>
      </c>
      <c r="CK38" s="53">
        <f t="shared" si="41"/>
        <v>0</v>
      </c>
      <c r="CL38" s="41"/>
      <c r="CM38" s="41"/>
      <c r="CN38" s="41">
        <f t="shared" si="42"/>
        <v>0</v>
      </c>
      <c r="CO38" s="53">
        <f t="shared" si="43"/>
        <v>0</v>
      </c>
      <c r="CP38" s="41"/>
      <c r="CQ38" s="41"/>
      <c r="CR38" s="41">
        <f t="shared" si="44"/>
        <v>0</v>
      </c>
      <c r="CS38" s="53">
        <f t="shared" si="45"/>
        <v>0</v>
      </c>
      <c r="CT38" s="41"/>
      <c r="CU38" s="41"/>
      <c r="CV38" s="41">
        <f t="shared" si="46"/>
        <v>0</v>
      </c>
      <c r="CW38" s="53">
        <f t="shared" si="47"/>
        <v>0</v>
      </c>
      <c r="CX38" s="41"/>
      <c r="CY38" s="41"/>
      <c r="CZ38" s="41">
        <f t="shared" si="48"/>
        <v>0</v>
      </c>
      <c r="DA38" s="53">
        <f t="shared" si="49"/>
        <v>0</v>
      </c>
      <c r="DB38" s="53"/>
      <c r="DC38" s="53"/>
      <c r="DD38" s="41">
        <f t="shared" si="50"/>
        <v>0</v>
      </c>
      <c r="DE38" s="53">
        <f t="shared" si="51"/>
        <v>0</v>
      </c>
      <c r="DF38" s="53"/>
      <c r="DG38" s="53"/>
      <c r="DH38" s="41">
        <f t="shared" si="52"/>
        <v>0</v>
      </c>
      <c r="DI38" s="53">
        <f t="shared" si="53"/>
        <v>0</v>
      </c>
      <c r="DJ38" s="53"/>
      <c r="DK38" s="53"/>
      <c r="DL38" s="41">
        <f t="shared" si="54"/>
        <v>0</v>
      </c>
      <c r="DM38" s="53">
        <f t="shared" si="55"/>
        <v>0</v>
      </c>
      <c r="DN38" s="53"/>
      <c r="DO38" s="53"/>
      <c r="DP38" s="41">
        <f t="shared" si="56"/>
        <v>0</v>
      </c>
      <c r="DQ38" s="53">
        <f t="shared" si="57"/>
        <v>0</v>
      </c>
      <c r="DR38" s="53"/>
      <c r="DS38" s="53"/>
      <c r="DT38" s="41">
        <f t="shared" si="58"/>
        <v>0</v>
      </c>
      <c r="DU38" s="53">
        <f t="shared" si="59"/>
        <v>0</v>
      </c>
      <c r="DV38" s="53"/>
      <c r="DW38" s="53"/>
      <c r="DX38" s="41">
        <f t="shared" si="60"/>
        <v>0</v>
      </c>
      <c r="DY38" s="53">
        <f t="shared" si="61"/>
        <v>0</v>
      </c>
      <c r="DZ38" s="53"/>
      <c r="EA38" s="53"/>
      <c r="EB38" s="41">
        <f t="shared" si="62"/>
        <v>0</v>
      </c>
      <c r="EC38" s="53">
        <f t="shared" si="63"/>
        <v>0</v>
      </c>
      <c r="ED38" s="53"/>
      <c r="EE38" s="53"/>
      <c r="EF38" s="41">
        <f t="shared" si="64"/>
        <v>0</v>
      </c>
      <c r="EG38" s="53">
        <f t="shared" si="65"/>
        <v>0</v>
      </c>
      <c r="EH38" s="53"/>
      <c r="EI38" s="53"/>
      <c r="EJ38" s="41">
        <f t="shared" si="66"/>
        <v>0</v>
      </c>
      <c r="EK38" s="53">
        <f t="shared" si="67"/>
        <v>0</v>
      </c>
      <c r="EL38" s="53"/>
      <c r="EM38" s="53"/>
      <c r="EN38" s="41">
        <f t="shared" si="68"/>
        <v>0</v>
      </c>
      <c r="EO38" s="53">
        <f t="shared" si="69"/>
        <v>0</v>
      </c>
      <c r="EP38" s="53"/>
      <c r="EQ38" s="53"/>
      <c r="ER38" s="41">
        <f t="shared" si="70"/>
        <v>0</v>
      </c>
      <c r="ES38" s="53">
        <f t="shared" si="71"/>
        <v>0</v>
      </c>
      <c r="ET38" s="53"/>
      <c r="EU38" s="53"/>
      <c r="EV38" s="41">
        <f t="shared" si="72"/>
        <v>0</v>
      </c>
      <c r="EW38" s="53">
        <f t="shared" si="73"/>
        <v>0</v>
      </c>
      <c r="EX38" s="53"/>
      <c r="EY38" s="53"/>
      <c r="EZ38" s="41">
        <f t="shared" si="74"/>
        <v>0</v>
      </c>
      <c r="FA38" s="53">
        <f t="shared" si="75"/>
        <v>0</v>
      </c>
      <c r="FB38" s="53"/>
      <c r="FC38" s="53"/>
      <c r="FD38" s="41">
        <f t="shared" si="76"/>
        <v>0</v>
      </c>
      <c r="FE38" s="53">
        <f t="shared" si="77"/>
        <v>0</v>
      </c>
      <c r="FF38" s="53"/>
      <c r="FG38" s="53"/>
      <c r="FH38" s="41">
        <f t="shared" si="78"/>
        <v>0</v>
      </c>
      <c r="FI38" s="53">
        <f t="shared" si="79"/>
        <v>0</v>
      </c>
      <c r="FJ38" s="53"/>
      <c r="FK38" s="53"/>
      <c r="FL38" s="41">
        <f t="shared" si="83"/>
        <v>0</v>
      </c>
      <c r="FM38" s="53">
        <f t="shared" si="84"/>
        <v>0</v>
      </c>
      <c r="FN38" s="53"/>
      <c r="FO38" s="40"/>
      <c r="FP38" s="52">
        <f t="shared" si="85"/>
        <v>5088.7999476130053</v>
      </c>
      <c r="FQ38" s="41">
        <f t="shared" si="86"/>
        <v>1.6627781178403467E-2</v>
      </c>
      <c r="FT38" s="22"/>
      <c r="FU38" s="101" t="s">
        <v>5364</v>
      </c>
      <c r="FV38" s="280" t="s">
        <v>5365</v>
      </c>
      <c r="FW38" s="280" t="s">
        <v>5513</v>
      </c>
      <c r="FX38" s="273"/>
      <c r="FY38" s="229" t="s">
        <v>2390</v>
      </c>
      <c r="FZ38" s="229" t="s">
        <v>2391</v>
      </c>
      <c r="GA38" s="229" t="s">
        <v>2392</v>
      </c>
      <c r="GF38" s="22"/>
    </row>
    <row r="39" spans="2:188" ht="11.25" customHeight="1" x14ac:dyDescent="0.2">
      <c r="B39" s="39">
        <v>45338</v>
      </c>
      <c r="C39" s="45">
        <v>5005.5684507405713</v>
      </c>
      <c r="D39" s="112" t="s">
        <v>5566</v>
      </c>
      <c r="E39" s="112">
        <f t="shared" si="82"/>
        <v>45338</v>
      </c>
      <c r="F39" s="46"/>
      <c r="G39" s="52">
        <v>48.35</v>
      </c>
      <c r="H39" s="41">
        <f t="shared" si="0"/>
        <v>8.76277905278533E-3</v>
      </c>
      <c r="I39" s="53">
        <f t="shared" si="1"/>
        <v>1</v>
      </c>
      <c r="J39" s="40"/>
      <c r="K39" s="52">
        <v>69.510000000000005</v>
      </c>
      <c r="L39" s="41">
        <f t="shared" si="2"/>
        <v>1.1790393013100475E-2</v>
      </c>
      <c r="M39" s="53">
        <f t="shared" si="3"/>
        <v>1</v>
      </c>
      <c r="N39" s="40"/>
      <c r="O39" s="52">
        <v>81.349999999999994</v>
      </c>
      <c r="P39" s="41">
        <f t="shared" si="4"/>
        <v>6.1179232976780629E-2</v>
      </c>
      <c r="Q39" s="53">
        <f t="shared" si="5"/>
        <v>1</v>
      </c>
      <c r="R39" s="40"/>
      <c r="S39" s="52">
        <v>91.88</v>
      </c>
      <c r="T39" s="41">
        <f t="shared" si="6"/>
        <v>2.0721998036863365E-3</v>
      </c>
      <c r="U39" s="53">
        <f t="shared" si="7"/>
        <v>1</v>
      </c>
      <c r="V39" s="40"/>
      <c r="W39" s="52">
        <v>66.31</v>
      </c>
      <c r="X39" s="41">
        <f t="shared" si="8"/>
        <v>2.4884080370942696E-2</v>
      </c>
      <c r="Y39" s="53">
        <f t="shared" si="9"/>
        <v>1</v>
      </c>
      <c r="Z39" s="40"/>
      <c r="AA39" s="52">
        <v>100.15</v>
      </c>
      <c r="AB39" s="41">
        <f t="shared" si="10"/>
        <v>2.2460438999489574E-2</v>
      </c>
      <c r="AC39" s="53">
        <f t="shared" si="11"/>
        <v>1</v>
      </c>
      <c r="AD39" s="40"/>
      <c r="AE39" s="52">
        <v>50.03</v>
      </c>
      <c r="AF39" s="41">
        <f t="shared" si="12"/>
        <v>1.9356153219233896E-2</v>
      </c>
      <c r="AG39" s="53">
        <f t="shared" si="13"/>
        <v>1</v>
      </c>
      <c r="AH39" s="40"/>
      <c r="AI39" s="52">
        <v>88.67</v>
      </c>
      <c r="AJ39" s="41">
        <f t="shared" si="14"/>
        <v>-9.9374720857525745E-3</v>
      </c>
      <c r="AK39" s="53">
        <f t="shared" si="15"/>
        <v>1</v>
      </c>
      <c r="AL39" s="40"/>
      <c r="AM39" s="52">
        <v>48.83</v>
      </c>
      <c r="AN39" s="41">
        <f t="shared" si="16"/>
        <v>3.2346723044397452E-2</v>
      </c>
      <c r="AO39" s="53">
        <f t="shared" si="17"/>
        <v>1</v>
      </c>
      <c r="AP39" s="40"/>
      <c r="AQ39" s="52">
        <v>33</v>
      </c>
      <c r="AR39" s="41">
        <f t="shared" si="18"/>
        <v>1.041028781383968E-2</v>
      </c>
      <c r="AS39" s="53">
        <f t="shared" si="19"/>
        <v>1</v>
      </c>
      <c r="AT39" s="41"/>
      <c r="AU39" s="41">
        <v>67.92</v>
      </c>
      <c r="AV39" s="41">
        <f t="shared" si="20"/>
        <v>1.3731343283582165E-2</v>
      </c>
      <c r="AW39" s="53">
        <f t="shared" si="21"/>
        <v>1</v>
      </c>
      <c r="AX39" s="41"/>
      <c r="AY39" s="41">
        <v>40.9</v>
      </c>
      <c r="AZ39" s="41">
        <f t="shared" si="22"/>
        <v>1.9695836449763027E-2</v>
      </c>
      <c r="BA39" s="53">
        <f t="shared" si="23"/>
        <v>1</v>
      </c>
      <c r="BB39" s="41"/>
      <c r="BC39" s="41">
        <v>66.48</v>
      </c>
      <c r="BD39" s="41">
        <f t="shared" si="24"/>
        <v>-6.4265431176205867E-3</v>
      </c>
      <c r="BE39" s="53">
        <f t="shared" si="25"/>
        <v>1</v>
      </c>
      <c r="BF39" s="41"/>
      <c r="BG39" s="41">
        <v>59.07</v>
      </c>
      <c r="BH39" s="41">
        <f t="shared" si="26"/>
        <v>1.5471892728210479E-2</v>
      </c>
      <c r="BI39" s="53">
        <f t="shared" si="27"/>
        <v>1</v>
      </c>
      <c r="BJ39" s="41"/>
      <c r="BK39" s="41"/>
      <c r="BL39" s="41">
        <f t="shared" si="28"/>
        <v>0</v>
      </c>
      <c r="BM39" s="53">
        <f t="shared" si="29"/>
        <v>0</v>
      </c>
      <c r="BN39" s="41"/>
      <c r="BO39" s="41"/>
      <c r="BP39" s="41">
        <f t="shared" si="30"/>
        <v>0</v>
      </c>
      <c r="BQ39" s="53">
        <f t="shared" si="31"/>
        <v>0</v>
      </c>
      <c r="BR39" s="41"/>
      <c r="BS39" s="41"/>
      <c r="BT39" s="41">
        <f t="shared" si="32"/>
        <v>0</v>
      </c>
      <c r="BU39" s="53">
        <f t="shared" si="33"/>
        <v>0</v>
      </c>
      <c r="BV39" s="41"/>
      <c r="BW39" s="41"/>
      <c r="BX39" s="41">
        <f t="shared" si="34"/>
        <v>0</v>
      </c>
      <c r="BY39" s="53">
        <f t="shared" si="35"/>
        <v>0</v>
      </c>
      <c r="BZ39" s="41"/>
      <c r="CA39" s="41"/>
      <c r="CB39" s="41">
        <f t="shared" si="36"/>
        <v>0</v>
      </c>
      <c r="CC39" s="53">
        <f t="shared" si="37"/>
        <v>0</v>
      </c>
      <c r="CD39" s="41"/>
      <c r="CE39" s="41"/>
      <c r="CF39" s="41">
        <f t="shared" si="38"/>
        <v>0</v>
      </c>
      <c r="CG39" s="53">
        <f t="shared" si="39"/>
        <v>0</v>
      </c>
      <c r="CH39" s="41"/>
      <c r="CI39" s="41"/>
      <c r="CJ39" s="41">
        <f t="shared" si="40"/>
        <v>0</v>
      </c>
      <c r="CK39" s="53">
        <f t="shared" si="41"/>
        <v>0</v>
      </c>
      <c r="CL39" s="41"/>
      <c r="CM39" s="41"/>
      <c r="CN39" s="41">
        <f t="shared" si="42"/>
        <v>0</v>
      </c>
      <c r="CO39" s="53">
        <f t="shared" si="43"/>
        <v>0</v>
      </c>
      <c r="CP39" s="41"/>
      <c r="CQ39" s="41"/>
      <c r="CR39" s="41">
        <f t="shared" si="44"/>
        <v>0</v>
      </c>
      <c r="CS39" s="53">
        <f t="shared" si="45"/>
        <v>0</v>
      </c>
      <c r="CT39" s="41"/>
      <c r="CU39" s="41"/>
      <c r="CV39" s="41">
        <f t="shared" si="46"/>
        <v>0</v>
      </c>
      <c r="CW39" s="53">
        <f t="shared" si="47"/>
        <v>0</v>
      </c>
      <c r="CX39" s="41"/>
      <c r="CY39" s="41"/>
      <c r="CZ39" s="41">
        <f t="shared" si="48"/>
        <v>0</v>
      </c>
      <c r="DA39" s="53">
        <f t="shared" si="49"/>
        <v>0</v>
      </c>
      <c r="DB39" s="53"/>
      <c r="DC39" s="53"/>
      <c r="DD39" s="41">
        <f t="shared" si="50"/>
        <v>0</v>
      </c>
      <c r="DE39" s="53">
        <f t="shared" si="51"/>
        <v>0</v>
      </c>
      <c r="DF39" s="53"/>
      <c r="DG39" s="53"/>
      <c r="DH39" s="41">
        <f t="shared" si="52"/>
        <v>0</v>
      </c>
      <c r="DI39" s="53">
        <f t="shared" si="53"/>
        <v>0</v>
      </c>
      <c r="DJ39" s="53"/>
      <c r="DK39" s="53"/>
      <c r="DL39" s="41">
        <f t="shared" si="54"/>
        <v>0</v>
      </c>
      <c r="DM39" s="53">
        <f t="shared" si="55"/>
        <v>0</v>
      </c>
      <c r="DN39" s="53"/>
      <c r="DO39" s="53"/>
      <c r="DP39" s="41">
        <f t="shared" si="56"/>
        <v>0</v>
      </c>
      <c r="DQ39" s="53">
        <f t="shared" si="57"/>
        <v>0</v>
      </c>
      <c r="DR39" s="53"/>
      <c r="DS39" s="53"/>
      <c r="DT39" s="41">
        <f t="shared" si="58"/>
        <v>0</v>
      </c>
      <c r="DU39" s="53">
        <f t="shared" si="59"/>
        <v>0</v>
      </c>
      <c r="DV39" s="53"/>
      <c r="DW39" s="53"/>
      <c r="DX39" s="41">
        <f t="shared" si="60"/>
        <v>0</v>
      </c>
      <c r="DY39" s="53">
        <f t="shared" si="61"/>
        <v>0</v>
      </c>
      <c r="DZ39" s="53"/>
      <c r="EA39" s="53"/>
      <c r="EB39" s="41">
        <f t="shared" si="62"/>
        <v>0</v>
      </c>
      <c r="EC39" s="53">
        <f t="shared" si="63"/>
        <v>0</v>
      </c>
      <c r="ED39" s="53"/>
      <c r="EE39" s="53"/>
      <c r="EF39" s="41">
        <f t="shared" si="64"/>
        <v>0</v>
      </c>
      <c r="EG39" s="53">
        <f t="shared" si="65"/>
        <v>0</v>
      </c>
      <c r="EH39" s="53"/>
      <c r="EI39" s="53"/>
      <c r="EJ39" s="41">
        <f t="shared" si="66"/>
        <v>0</v>
      </c>
      <c r="EK39" s="53">
        <f t="shared" si="67"/>
        <v>0</v>
      </c>
      <c r="EL39" s="53"/>
      <c r="EM39" s="53"/>
      <c r="EN39" s="41">
        <f t="shared" si="68"/>
        <v>0</v>
      </c>
      <c r="EO39" s="53">
        <f t="shared" si="69"/>
        <v>0</v>
      </c>
      <c r="EP39" s="53"/>
      <c r="EQ39" s="53"/>
      <c r="ER39" s="41">
        <f t="shared" si="70"/>
        <v>0</v>
      </c>
      <c r="ES39" s="53">
        <f t="shared" si="71"/>
        <v>0</v>
      </c>
      <c r="ET39" s="53"/>
      <c r="EU39" s="53"/>
      <c r="EV39" s="41">
        <f t="shared" si="72"/>
        <v>0</v>
      </c>
      <c r="EW39" s="53">
        <f t="shared" si="73"/>
        <v>0</v>
      </c>
      <c r="EX39" s="53"/>
      <c r="EY39" s="53"/>
      <c r="EZ39" s="41">
        <f t="shared" si="74"/>
        <v>0</v>
      </c>
      <c r="FA39" s="53">
        <f t="shared" si="75"/>
        <v>0</v>
      </c>
      <c r="FB39" s="53"/>
      <c r="FC39" s="53"/>
      <c r="FD39" s="41">
        <f t="shared" si="76"/>
        <v>0</v>
      </c>
      <c r="FE39" s="53">
        <f t="shared" si="77"/>
        <v>0</v>
      </c>
      <c r="FF39" s="53"/>
      <c r="FG39" s="53"/>
      <c r="FH39" s="41">
        <f t="shared" si="78"/>
        <v>0</v>
      </c>
      <c r="FI39" s="53">
        <f t="shared" si="79"/>
        <v>0</v>
      </c>
      <c r="FJ39" s="53"/>
      <c r="FK39" s="53"/>
      <c r="FL39" s="41">
        <f t="shared" si="83"/>
        <v>0</v>
      </c>
      <c r="FM39" s="53">
        <f t="shared" si="84"/>
        <v>0</v>
      </c>
      <c r="FN39" s="53"/>
      <c r="FO39" s="40"/>
      <c r="FP39" s="52">
        <f t="shared" si="85"/>
        <v>5005.5684507405713</v>
      </c>
      <c r="FQ39" s="41">
        <f t="shared" si="86"/>
        <v>-4.1857495221502283E-3</v>
      </c>
      <c r="FT39" s="22"/>
      <c r="FU39" s="101" t="s">
        <v>5366</v>
      </c>
      <c r="FV39" s="280" t="s">
        <v>5294</v>
      </c>
      <c r="FW39" s="280" t="s">
        <v>5514</v>
      </c>
      <c r="FX39" s="273"/>
      <c r="FY39" s="229" t="s">
        <v>5236</v>
      </c>
      <c r="FZ39" s="229" t="s">
        <v>5237</v>
      </c>
      <c r="GA39" s="229" t="s">
        <v>5238</v>
      </c>
    </row>
    <row r="40" spans="2:188" ht="11.25" customHeight="1" x14ac:dyDescent="0.2">
      <c r="B40" s="39">
        <v>45331</v>
      </c>
      <c r="C40" s="45">
        <v>5026.6085751821765</v>
      </c>
      <c r="D40" s="112" t="s">
        <v>5566</v>
      </c>
      <c r="E40" s="112">
        <f t="shared" si="82"/>
        <v>45331</v>
      </c>
      <c r="F40" s="46"/>
      <c r="G40" s="52">
        <v>47.93</v>
      </c>
      <c r="H40" s="41">
        <f t="shared" si="0"/>
        <v>-1.7827868852459017E-2</v>
      </c>
      <c r="I40" s="53">
        <f t="shared" si="1"/>
        <v>1</v>
      </c>
      <c r="J40" s="40"/>
      <c r="K40" s="52">
        <v>68.7</v>
      </c>
      <c r="L40" s="41">
        <f t="shared" si="2"/>
        <v>-1.0229073620515727E-2</v>
      </c>
      <c r="M40" s="53">
        <f t="shared" si="3"/>
        <v>1</v>
      </c>
      <c r="N40" s="40"/>
      <c r="O40" s="52">
        <v>76.66</v>
      </c>
      <c r="P40" s="41">
        <f t="shared" si="4"/>
        <v>-2.5054050616812873E-2</v>
      </c>
      <c r="Q40" s="53">
        <f t="shared" si="5"/>
        <v>1</v>
      </c>
      <c r="R40" s="40"/>
      <c r="S40" s="52">
        <v>91.69</v>
      </c>
      <c r="T40" s="41">
        <f t="shared" si="6"/>
        <v>-4.7079609228850572E-2</v>
      </c>
      <c r="U40" s="53">
        <f t="shared" si="7"/>
        <v>1</v>
      </c>
      <c r="V40" s="40"/>
      <c r="W40" s="52">
        <v>64.7</v>
      </c>
      <c r="X40" s="41">
        <f t="shared" si="8"/>
        <v>-3.245102437565428E-2</v>
      </c>
      <c r="Y40" s="53">
        <f t="shared" si="9"/>
        <v>1</v>
      </c>
      <c r="Z40" s="40"/>
      <c r="AA40" s="52">
        <v>97.95</v>
      </c>
      <c r="AB40" s="41">
        <f t="shared" si="10"/>
        <v>-2.6245153593796644E-2</v>
      </c>
      <c r="AC40" s="53">
        <f t="shared" si="11"/>
        <v>1</v>
      </c>
      <c r="AD40" s="40"/>
      <c r="AE40" s="52">
        <v>49.08</v>
      </c>
      <c r="AF40" s="41">
        <f t="shared" si="12"/>
        <v>-3.1952662721893565E-2</v>
      </c>
      <c r="AG40" s="53">
        <f t="shared" si="13"/>
        <v>1</v>
      </c>
      <c r="AH40" s="40"/>
      <c r="AI40" s="52">
        <v>89.56</v>
      </c>
      <c r="AJ40" s="41">
        <f t="shared" si="14"/>
        <v>-2.8317239882825196E-2</v>
      </c>
      <c r="AK40" s="53">
        <f t="shared" si="15"/>
        <v>1</v>
      </c>
      <c r="AL40" s="40"/>
      <c r="AM40" s="52">
        <v>47.3</v>
      </c>
      <c r="AN40" s="41">
        <f t="shared" si="16"/>
        <v>-1.437799541571172E-2</v>
      </c>
      <c r="AO40" s="53">
        <f t="shared" si="17"/>
        <v>1</v>
      </c>
      <c r="AP40" s="40"/>
      <c r="AQ40" s="52">
        <v>32.659999999999997</v>
      </c>
      <c r="AR40" s="41">
        <f t="shared" si="18"/>
        <v>-1.9219219219219208E-2</v>
      </c>
      <c r="AS40" s="53">
        <f t="shared" si="19"/>
        <v>1</v>
      </c>
      <c r="AT40" s="41"/>
      <c r="AU40" s="41">
        <v>67</v>
      </c>
      <c r="AV40" s="41">
        <f t="shared" si="20"/>
        <v>-2.4745269286754024E-2</v>
      </c>
      <c r="AW40" s="53">
        <f t="shared" si="21"/>
        <v>1</v>
      </c>
      <c r="AX40" s="41"/>
      <c r="AY40" s="41">
        <v>40.11</v>
      </c>
      <c r="AZ40" s="41">
        <f t="shared" si="22"/>
        <v>-2.3374726077428853E-2</v>
      </c>
      <c r="BA40" s="53">
        <f t="shared" si="23"/>
        <v>1</v>
      </c>
      <c r="BB40" s="41"/>
      <c r="BC40" s="41">
        <v>66.91</v>
      </c>
      <c r="BD40" s="41">
        <f t="shared" si="24"/>
        <v>-2.5345957756737203E-2</v>
      </c>
      <c r="BE40" s="53">
        <f t="shared" si="25"/>
        <v>1</v>
      </c>
      <c r="BF40" s="41"/>
      <c r="BG40" s="41">
        <v>58.17</v>
      </c>
      <c r="BH40" s="41">
        <f t="shared" si="26"/>
        <v>-2.7582748244734168E-2</v>
      </c>
      <c r="BI40" s="53">
        <f t="shared" si="27"/>
        <v>1</v>
      </c>
      <c r="BJ40" s="41"/>
      <c r="BK40" s="41"/>
      <c r="BL40" s="41">
        <f t="shared" si="28"/>
        <v>0</v>
      </c>
      <c r="BM40" s="53">
        <f t="shared" si="29"/>
        <v>0</v>
      </c>
      <c r="BN40" s="41"/>
      <c r="BO40" s="41"/>
      <c r="BP40" s="41">
        <f t="shared" si="30"/>
        <v>0</v>
      </c>
      <c r="BQ40" s="53">
        <f t="shared" si="31"/>
        <v>0</v>
      </c>
      <c r="BR40" s="41"/>
      <c r="BS40" s="41"/>
      <c r="BT40" s="41">
        <f t="shared" si="32"/>
        <v>0</v>
      </c>
      <c r="BU40" s="53">
        <f t="shared" si="33"/>
        <v>0</v>
      </c>
      <c r="BV40" s="41"/>
      <c r="BW40" s="41"/>
      <c r="BX40" s="41">
        <f t="shared" si="34"/>
        <v>0</v>
      </c>
      <c r="BY40" s="53">
        <f t="shared" si="35"/>
        <v>0</v>
      </c>
      <c r="BZ40" s="41"/>
      <c r="CA40" s="41"/>
      <c r="CB40" s="41">
        <f t="shared" si="36"/>
        <v>0</v>
      </c>
      <c r="CC40" s="53">
        <f t="shared" si="37"/>
        <v>0</v>
      </c>
      <c r="CD40" s="41"/>
      <c r="CE40" s="41"/>
      <c r="CF40" s="41">
        <f t="shared" si="38"/>
        <v>0</v>
      </c>
      <c r="CG40" s="53">
        <f t="shared" si="39"/>
        <v>0</v>
      </c>
      <c r="CH40" s="41"/>
      <c r="CI40" s="41"/>
      <c r="CJ40" s="41">
        <f t="shared" si="40"/>
        <v>0</v>
      </c>
      <c r="CK40" s="53">
        <f t="shared" si="41"/>
        <v>0</v>
      </c>
      <c r="CL40" s="41"/>
      <c r="CM40" s="41"/>
      <c r="CN40" s="41">
        <f t="shared" si="42"/>
        <v>0</v>
      </c>
      <c r="CO40" s="53">
        <f t="shared" si="43"/>
        <v>0</v>
      </c>
      <c r="CP40" s="41"/>
      <c r="CQ40" s="41"/>
      <c r="CR40" s="41">
        <f t="shared" si="44"/>
        <v>0</v>
      </c>
      <c r="CS40" s="53">
        <f t="shared" si="45"/>
        <v>0</v>
      </c>
      <c r="CT40" s="41"/>
      <c r="CU40" s="41"/>
      <c r="CV40" s="41">
        <f t="shared" si="46"/>
        <v>0</v>
      </c>
      <c r="CW40" s="53">
        <f t="shared" si="47"/>
        <v>0</v>
      </c>
      <c r="CX40" s="41"/>
      <c r="CY40" s="41"/>
      <c r="CZ40" s="41">
        <f t="shared" si="48"/>
        <v>0</v>
      </c>
      <c r="DA40" s="53">
        <f t="shared" si="49"/>
        <v>0</v>
      </c>
      <c r="DB40" s="53"/>
      <c r="DC40" s="53"/>
      <c r="DD40" s="41">
        <f t="shared" si="50"/>
        <v>0</v>
      </c>
      <c r="DE40" s="53">
        <f t="shared" si="51"/>
        <v>0</v>
      </c>
      <c r="DF40" s="53"/>
      <c r="DG40" s="53"/>
      <c r="DH40" s="41">
        <f t="shared" si="52"/>
        <v>0</v>
      </c>
      <c r="DI40" s="53">
        <f t="shared" si="53"/>
        <v>0</v>
      </c>
      <c r="DJ40" s="53"/>
      <c r="DK40" s="53"/>
      <c r="DL40" s="41">
        <f t="shared" si="54"/>
        <v>0</v>
      </c>
      <c r="DM40" s="53">
        <f t="shared" si="55"/>
        <v>0</v>
      </c>
      <c r="DN40" s="53"/>
      <c r="DO40" s="53"/>
      <c r="DP40" s="41">
        <f t="shared" si="56"/>
        <v>0</v>
      </c>
      <c r="DQ40" s="53">
        <f t="shared" si="57"/>
        <v>0</v>
      </c>
      <c r="DR40" s="53"/>
      <c r="DS40" s="53"/>
      <c r="DT40" s="41">
        <f t="shared" si="58"/>
        <v>0</v>
      </c>
      <c r="DU40" s="53">
        <f t="shared" si="59"/>
        <v>0</v>
      </c>
      <c r="DV40" s="53"/>
      <c r="DW40" s="53"/>
      <c r="DX40" s="41">
        <f t="shared" si="60"/>
        <v>0</v>
      </c>
      <c r="DY40" s="53">
        <f t="shared" si="61"/>
        <v>0</v>
      </c>
      <c r="DZ40" s="53"/>
      <c r="EA40" s="53"/>
      <c r="EB40" s="41">
        <f t="shared" si="62"/>
        <v>0</v>
      </c>
      <c r="EC40" s="53">
        <f t="shared" si="63"/>
        <v>0</v>
      </c>
      <c r="ED40" s="53"/>
      <c r="EE40" s="53"/>
      <c r="EF40" s="41">
        <f t="shared" si="64"/>
        <v>0</v>
      </c>
      <c r="EG40" s="53">
        <f t="shared" si="65"/>
        <v>0</v>
      </c>
      <c r="EH40" s="53"/>
      <c r="EI40" s="53"/>
      <c r="EJ40" s="41">
        <f t="shared" si="66"/>
        <v>0</v>
      </c>
      <c r="EK40" s="53">
        <f t="shared" si="67"/>
        <v>0</v>
      </c>
      <c r="EL40" s="53"/>
      <c r="EM40" s="53"/>
      <c r="EN40" s="41">
        <f t="shared" si="68"/>
        <v>0</v>
      </c>
      <c r="EO40" s="53">
        <f t="shared" si="69"/>
        <v>0</v>
      </c>
      <c r="EP40" s="53"/>
      <c r="EQ40" s="53"/>
      <c r="ER40" s="41">
        <f t="shared" si="70"/>
        <v>0</v>
      </c>
      <c r="ES40" s="53">
        <f t="shared" si="71"/>
        <v>0</v>
      </c>
      <c r="ET40" s="53"/>
      <c r="EU40" s="53"/>
      <c r="EV40" s="41">
        <f t="shared" si="72"/>
        <v>0</v>
      </c>
      <c r="EW40" s="53">
        <f t="shared" si="73"/>
        <v>0</v>
      </c>
      <c r="EX40" s="53"/>
      <c r="EY40" s="53"/>
      <c r="EZ40" s="41">
        <f t="shared" si="74"/>
        <v>0</v>
      </c>
      <c r="FA40" s="53">
        <f t="shared" si="75"/>
        <v>0</v>
      </c>
      <c r="FB40" s="53"/>
      <c r="FC40" s="53"/>
      <c r="FD40" s="41">
        <f t="shared" si="76"/>
        <v>0</v>
      </c>
      <c r="FE40" s="53">
        <f t="shared" si="77"/>
        <v>0</v>
      </c>
      <c r="FF40" s="53"/>
      <c r="FG40" s="53"/>
      <c r="FH40" s="41">
        <f t="shared" si="78"/>
        <v>0</v>
      </c>
      <c r="FI40" s="53">
        <f t="shared" si="79"/>
        <v>0</v>
      </c>
      <c r="FJ40" s="53"/>
      <c r="FK40" s="53"/>
      <c r="FL40" s="41">
        <f t="shared" si="83"/>
        <v>0</v>
      </c>
      <c r="FM40" s="53">
        <f t="shared" si="84"/>
        <v>0</v>
      </c>
      <c r="FN40" s="53"/>
      <c r="FO40" s="40"/>
      <c r="FP40" s="52">
        <f t="shared" si="85"/>
        <v>5026.6085751821765</v>
      </c>
      <c r="FQ40" s="41">
        <f t="shared" si="86"/>
        <v>1.3712437528596633E-2</v>
      </c>
      <c r="FT40" s="22"/>
      <c r="FU40" s="101" t="s">
        <v>5367</v>
      </c>
      <c r="FV40" s="280" t="s">
        <v>5289</v>
      </c>
      <c r="FW40" s="280" t="s">
        <v>5515</v>
      </c>
      <c r="FX40" s="273"/>
      <c r="FY40" s="229" t="s">
        <v>1814</v>
      </c>
      <c r="FZ40" s="229" t="s">
        <v>1815</v>
      </c>
      <c r="GA40" s="229" t="s">
        <v>1816</v>
      </c>
    </row>
    <row r="41" spans="2:188" ht="11.25" customHeight="1" x14ac:dyDescent="0.2">
      <c r="B41" s="39">
        <v>45324</v>
      </c>
      <c r="C41" s="45">
        <v>4958.6138919602408</v>
      </c>
      <c r="D41" s="112" t="s">
        <v>5566</v>
      </c>
      <c r="E41" s="112">
        <f t="shared" si="82"/>
        <v>45324</v>
      </c>
      <c r="F41" s="46"/>
      <c r="G41" s="52">
        <v>48.8</v>
      </c>
      <c r="H41" s="41">
        <f t="shared" si="0"/>
        <v>-1.0235414534289777E-3</v>
      </c>
      <c r="I41" s="53">
        <f t="shared" si="1"/>
        <v>1</v>
      </c>
      <c r="J41" s="40"/>
      <c r="K41" s="52">
        <v>69.41</v>
      </c>
      <c r="L41" s="41">
        <f t="shared" si="2"/>
        <v>-1.4386419220256963E-3</v>
      </c>
      <c r="M41" s="53">
        <f t="shared" si="3"/>
        <v>1</v>
      </c>
      <c r="N41" s="40"/>
      <c r="O41" s="52">
        <v>78.63</v>
      </c>
      <c r="P41" s="41">
        <f t="shared" si="4"/>
        <v>1.0149023638232224E-2</v>
      </c>
      <c r="Q41" s="53">
        <f t="shared" si="5"/>
        <v>1</v>
      </c>
      <c r="R41" s="40"/>
      <c r="S41" s="52">
        <v>96.22</v>
      </c>
      <c r="T41" s="41">
        <f t="shared" si="6"/>
        <v>3.6507770939813167E-3</v>
      </c>
      <c r="U41" s="53">
        <f t="shared" si="7"/>
        <v>1</v>
      </c>
      <c r="V41" s="40"/>
      <c r="W41" s="52">
        <v>66.87</v>
      </c>
      <c r="X41" s="41">
        <f t="shared" si="8"/>
        <v>-9.3333333333333046E-3</v>
      </c>
      <c r="Y41" s="53">
        <f t="shared" si="9"/>
        <v>1</v>
      </c>
      <c r="Z41" s="40"/>
      <c r="AA41" s="52">
        <v>100.59</v>
      </c>
      <c r="AB41" s="41">
        <f t="shared" si="10"/>
        <v>1.2888933642130729E-2</v>
      </c>
      <c r="AC41" s="53">
        <f t="shared" si="11"/>
        <v>1</v>
      </c>
      <c r="AD41" s="40"/>
      <c r="AE41" s="52">
        <v>50.7</v>
      </c>
      <c r="AF41" s="41">
        <f t="shared" si="12"/>
        <v>1.8890675241157728E-2</v>
      </c>
      <c r="AG41" s="53">
        <f t="shared" si="13"/>
        <v>1</v>
      </c>
      <c r="AH41" s="40"/>
      <c r="AI41" s="52">
        <v>92.17</v>
      </c>
      <c r="AJ41" s="41">
        <f t="shared" si="14"/>
        <v>-4.3210543372581567E-3</v>
      </c>
      <c r="AK41" s="53">
        <f t="shared" si="15"/>
        <v>1</v>
      </c>
      <c r="AL41" s="40"/>
      <c r="AM41" s="52">
        <v>47.99</v>
      </c>
      <c r="AN41" s="41">
        <f t="shared" si="16"/>
        <v>4.1849759363883354E-3</v>
      </c>
      <c r="AO41" s="53">
        <f t="shared" si="17"/>
        <v>1</v>
      </c>
      <c r="AP41" s="40"/>
      <c r="AQ41" s="52">
        <v>33.299999999999997</v>
      </c>
      <c r="AR41" s="41">
        <f t="shared" si="18"/>
        <v>1.2465795074490638E-2</v>
      </c>
      <c r="AS41" s="53">
        <f t="shared" si="19"/>
        <v>1</v>
      </c>
      <c r="AT41" s="41"/>
      <c r="AU41" s="41">
        <v>68.7</v>
      </c>
      <c r="AV41" s="41">
        <f t="shared" si="20"/>
        <v>-3.7410676754939032E-2</v>
      </c>
      <c r="AW41" s="53">
        <f t="shared" si="21"/>
        <v>1</v>
      </c>
      <c r="AX41" s="41"/>
      <c r="AY41" s="41">
        <v>41.07</v>
      </c>
      <c r="AZ41" s="41">
        <f t="shared" si="22"/>
        <v>1.2074913750616201E-2</v>
      </c>
      <c r="BA41" s="53">
        <f t="shared" si="23"/>
        <v>1</v>
      </c>
      <c r="BB41" s="41"/>
      <c r="BC41" s="41">
        <v>68.650000000000006</v>
      </c>
      <c r="BD41" s="41">
        <f t="shared" si="24"/>
        <v>-6.6560555635941654E-3</v>
      </c>
      <c r="BE41" s="53">
        <f t="shared" si="25"/>
        <v>1</v>
      </c>
      <c r="BF41" s="41"/>
      <c r="BG41" s="41">
        <v>59.82</v>
      </c>
      <c r="BH41" s="41">
        <f t="shared" si="26"/>
        <v>7.2402761407643901E-3</v>
      </c>
      <c r="BI41" s="53">
        <f t="shared" si="27"/>
        <v>1</v>
      </c>
      <c r="BJ41" s="41"/>
      <c r="BK41" s="41"/>
      <c r="BL41" s="41">
        <f t="shared" si="28"/>
        <v>0</v>
      </c>
      <c r="BM41" s="53">
        <f t="shared" si="29"/>
        <v>0</v>
      </c>
      <c r="BN41" s="41"/>
      <c r="BO41" s="41"/>
      <c r="BP41" s="41">
        <f t="shared" si="30"/>
        <v>0</v>
      </c>
      <c r="BQ41" s="53">
        <f t="shared" si="31"/>
        <v>0</v>
      </c>
      <c r="BR41" s="41"/>
      <c r="BS41" s="41"/>
      <c r="BT41" s="41">
        <f t="shared" si="32"/>
        <v>0</v>
      </c>
      <c r="BU41" s="53">
        <f t="shared" si="33"/>
        <v>0</v>
      </c>
      <c r="BV41" s="41"/>
      <c r="BW41" s="41"/>
      <c r="BX41" s="41">
        <f t="shared" si="34"/>
        <v>0</v>
      </c>
      <c r="BY41" s="53">
        <f t="shared" si="35"/>
        <v>0</v>
      </c>
      <c r="BZ41" s="41"/>
      <c r="CA41" s="41"/>
      <c r="CB41" s="41">
        <f t="shared" si="36"/>
        <v>0</v>
      </c>
      <c r="CC41" s="53">
        <f t="shared" si="37"/>
        <v>0</v>
      </c>
      <c r="CD41" s="41"/>
      <c r="CE41" s="41"/>
      <c r="CF41" s="41">
        <f t="shared" si="38"/>
        <v>0</v>
      </c>
      <c r="CG41" s="53">
        <f t="shared" si="39"/>
        <v>0</v>
      </c>
      <c r="CH41" s="41"/>
      <c r="CI41" s="41"/>
      <c r="CJ41" s="41">
        <f t="shared" si="40"/>
        <v>0</v>
      </c>
      <c r="CK41" s="53">
        <f t="shared" si="41"/>
        <v>0</v>
      </c>
      <c r="CL41" s="41"/>
      <c r="CM41" s="41"/>
      <c r="CN41" s="41">
        <f t="shared" si="42"/>
        <v>0</v>
      </c>
      <c r="CO41" s="53">
        <f t="shared" si="43"/>
        <v>0</v>
      </c>
      <c r="CP41" s="41"/>
      <c r="CQ41" s="41"/>
      <c r="CR41" s="41">
        <f t="shared" si="44"/>
        <v>0</v>
      </c>
      <c r="CS41" s="53">
        <f t="shared" si="45"/>
        <v>0</v>
      </c>
      <c r="CT41" s="41"/>
      <c r="CU41" s="41"/>
      <c r="CV41" s="41">
        <f t="shared" si="46"/>
        <v>0</v>
      </c>
      <c r="CW41" s="53">
        <f t="shared" si="47"/>
        <v>0</v>
      </c>
      <c r="CX41" s="41"/>
      <c r="CY41" s="41"/>
      <c r="CZ41" s="41">
        <f t="shared" si="48"/>
        <v>0</v>
      </c>
      <c r="DA41" s="53">
        <f t="shared" si="49"/>
        <v>0</v>
      </c>
      <c r="DB41" s="53"/>
      <c r="DC41" s="53"/>
      <c r="DD41" s="41">
        <f t="shared" si="50"/>
        <v>0</v>
      </c>
      <c r="DE41" s="53">
        <f t="shared" si="51"/>
        <v>0</v>
      </c>
      <c r="DF41" s="53"/>
      <c r="DG41" s="53"/>
      <c r="DH41" s="41">
        <f t="shared" si="52"/>
        <v>0</v>
      </c>
      <c r="DI41" s="53">
        <f t="shared" si="53"/>
        <v>0</v>
      </c>
      <c r="DJ41" s="53"/>
      <c r="DK41" s="53"/>
      <c r="DL41" s="41">
        <f t="shared" si="54"/>
        <v>0</v>
      </c>
      <c r="DM41" s="53">
        <f t="shared" si="55"/>
        <v>0</v>
      </c>
      <c r="DN41" s="53"/>
      <c r="DO41" s="53"/>
      <c r="DP41" s="41">
        <f t="shared" si="56"/>
        <v>0</v>
      </c>
      <c r="DQ41" s="53">
        <f t="shared" si="57"/>
        <v>0</v>
      </c>
      <c r="DR41" s="53"/>
      <c r="DS41" s="53"/>
      <c r="DT41" s="41">
        <f t="shared" si="58"/>
        <v>0</v>
      </c>
      <c r="DU41" s="53">
        <f t="shared" si="59"/>
        <v>0</v>
      </c>
      <c r="DV41" s="53"/>
      <c r="DW41" s="53"/>
      <c r="DX41" s="41">
        <f t="shared" si="60"/>
        <v>0</v>
      </c>
      <c r="DY41" s="53">
        <f t="shared" si="61"/>
        <v>0</v>
      </c>
      <c r="DZ41" s="53"/>
      <c r="EA41" s="53"/>
      <c r="EB41" s="41">
        <f t="shared" si="62"/>
        <v>0</v>
      </c>
      <c r="EC41" s="53">
        <f t="shared" si="63"/>
        <v>0</v>
      </c>
      <c r="ED41" s="53"/>
      <c r="EE41" s="53"/>
      <c r="EF41" s="41">
        <f t="shared" si="64"/>
        <v>0</v>
      </c>
      <c r="EG41" s="53">
        <f t="shared" si="65"/>
        <v>0</v>
      </c>
      <c r="EH41" s="53"/>
      <c r="EI41" s="53"/>
      <c r="EJ41" s="41">
        <f t="shared" si="66"/>
        <v>0</v>
      </c>
      <c r="EK41" s="53">
        <f t="shared" si="67"/>
        <v>0</v>
      </c>
      <c r="EL41" s="53"/>
      <c r="EM41" s="53"/>
      <c r="EN41" s="41">
        <f t="shared" si="68"/>
        <v>0</v>
      </c>
      <c r="EO41" s="53">
        <f t="shared" si="69"/>
        <v>0</v>
      </c>
      <c r="EP41" s="53"/>
      <c r="EQ41" s="53"/>
      <c r="ER41" s="41">
        <f t="shared" si="70"/>
        <v>0</v>
      </c>
      <c r="ES41" s="53">
        <f t="shared" si="71"/>
        <v>0</v>
      </c>
      <c r="ET41" s="53"/>
      <c r="EU41" s="53"/>
      <c r="EV41" s="41">
        <f t="shared" si="72"/>
        <v>0</v>
      </c>
      <c r="EW41" s="53">
        <f t="shared" si="73"/>
        <v>0</v>
      </c>
      <c r="EX41" s="53"/>
      <c r="EY41" s="53"/>
      <c r="EZ41" s="41">
        <f t="shared" si="74"/>
        <v>0</v>
      </c>
      <c r="FA41" s="53">
        <f t="shared" si="75"/>
        <v>0</v>
      </c>
      <c r="FB41" s="53"/>
      <c r="FC41" s="53"/>
      <c r="FD41" s="41">
        <f t="shared" si="76"/>
        <v>0</v>
      </c>
      <c r="FE41" s="53">
        <f t="shared" si="77"/>
        <v>0</v>
      </c>
      <c r="FF41" s="53"/>
      <c r="FG41" s="53"/>
      <c r="FH41" s="41">
        <f t="shared" si="78"/>
        <v>0</v>
      </c>
      <c r="FI41" s="53">
        <f t="shared" si="79"/>
        <v>0</v>
      </c>
      <c r="FJ41" s="53"/>
      <c r="FK41" s="53"/>
      <c r="FL41" s="41">
        <f t="shared" si="83"/>
        <v>0</v>
      </c>
      <c r="FM41" s="53">
        <f t="shared" si="84"/>
        <v>0</v>
      </c>
      <c r="FN41" s="53"/>
      <c r="FO41" s="40"/>
      <c r="FP41" s="52">
        <f t="shared" si="85"/>
        <v>4958.6138919602408</v>
      </c>
      <c r="FQ41" s="41">
        <f t="shared" si="86"/>
        <v>1.3830256983375033E-2</v>
      </c>
      <c r="FT41" s="22"/>
      <c r="FU41" s="101" t="s">
        <v>5368</v>
      </c>
      <c r="FV41" s="280" t="s">
        <v>5369</v>
      </c>
      <c r="FW41" s="280" t="s">
        <v>5516</v>
      </c>
      <c r="FX41" s="273"/>
      <c r="FY41" s="229" t="s">
        <v>5080</v>
      </c>
      <c r="FZ41" s="229" t="s">
        <v>5081</v>
      </c>
      <c r="GA41" s="229" t="s">
        <v>5082</v>
      </c>
    </row>
    <row r="42" spans="2:188" ht="11.25" customHeight="1" x14ac:dyDescent="0.2">
      <c r="B42" s="39">
        <v>45317</v>
      </c>
      <c r="C42" s="45">
        <v>4890.9705128691512</v>
      </c>
      <c r="D42" s="112" t="s">
        <v>5566</v>
      </c>
      <c r="E42" s="112">
        <f t="shared" si="82"/>
        <v>45317</v>
      </c>
      <c r="F42" s="46"/>
      <c r="G42" s="52">
        <v>48.85</v>
      </c>
      <c r="H42" s="41">
        <f t="shared" si="0"/>
        <v>-4.0924902803352037E-4</v>
      </c>
      <c r="I42" s="53">
        <f t="shared" si="1"/>
        <v>1</v>
      </c>
      <c r="J42" s="40"/>
      <c r="K42" s="52">
        <v>69.510000000000005</v>
      </c>
      <c r="L42" s="41">
        <f t="shared" si="2"/>
        <v>3.3198614318707964E-3</v>
      </c>
      <c r="M42" s="53">
        <f t="shared" si="3"/>
        <v>1</v>
      </c>
      <c r="N42" s="40"/>
      <c r="O42" s="52">
        <v>77.84</v>
      </c>
      <c r="P42" s="41">
        <f t="shared" si="4"/>
        <v>1.8018018018017834E-3</v>
      </c>
      <c r="Q42" s="53">
        <f t="shared" si="5"/>
        <v>1</v>
      </c>
      <c r="R42" s="40"/>
      <c r="S42" s="52">
        <v>95.87</v>
      </c>
      <c r="T42" s="41">
        <f t="shared" si="6"/>
        <v>3.2440351611553453E-3</v>
      </c>
      <c r="U42" s="53">
        <f t="shared" si="7"/>
        <v>1</v>
      </c>
      <c r="V42" s="40"/>
      <c r="W42" s="52">
        <v>67.5</v>
      </c>
      <c r="X42" s="41">
        <f t="shared" si="8"/>
        <v>-1.1568311612242033E-2</v>
      </c>
      <c r="Y42" s="53">
        <f t="shared" si="9"/>
        <v>1</v>
      </c>
      <c r="Z42" s="40"/>
      <c r="AA42" s="52">
        <v>99.31</v>
      </c>
      <c r="AB42" s="41">
        <f t="shared" si="10"/>
        <v>2.321356479612513E-3</v>
      </c>
      <c r="AC42" s="53">
        <f t="shared" si="11"/>
        <v>1</v>
      </c>
      <c r="AD42" s="40"/>
      <c r="AE42" s="52">
        <v>49.76</v>
      </c>
      <c r="AF42" s="41">
        <f t="shared" si="12"/>
        <v>-1.3481363996827866E-2</v>
      </c>
      <c r="AG42" s="53">
        <f t="shared" si="13"/>
        <v>1</v>
      </c>
      <c r="AH42" s="40"/>
      <c r="AI42" s="52">
        <v>92.57</v>
      </c>
      <c r="AJ42" s="41">
        <f t="shared" si="14"/>
        <v>7.5675675675679344E-4</v>
      </c>
      <c r="AK42" s="53">
        <f t="shared" si="15"/>
        <v>1</v>
      </c>
      <c r="AL42" s="40"/>
      <c r="AM42" s="52">
        <v>47.79</v>
      </c>
      <c r="AN42" s="41">
        <f t="shared" si="16"/>
        <v>8.0151866694790908E-3</v>
      </c>
      <c r="AO42" s="53">
        <f t="shared" si="17"/>
        <v>1</v>
      </c>
      <c r="AP42" s="40"/>
      <c r="AQ42" s="52">
        <v>32.89</v>
      </c>
      <c r="AR42" s="41">
        <f t="shared" si="18"/>
        <v>-7.8431372549019329E-3</v>
      </c>
      <c r="AS42" s="53">
        <f t="shared" si="19"/>
        <v>1</v>
      </c>
      <c r="AT42" s="41"/>
      <c r="AU42" s="41">
        <v>71.37</v>
      </c>
      <c r="AV42" s="41">
        <f t="shared" si="20"/>
        <v>2.4989228780698092E-2</v>
      </c>
      <c r="AW42" s="53">
        <f t="shared" si="21"/>
        <v>1</v>
      </c>
      <c r="AX42" s="41"/>
      <c r="AY42" s="41">
        <v>40.58</v>
      </c>
      <c r="AZ42" s="41">
        <f t="shared" si="22"/>
        <v>1.9753086419753707E-3</v>
      </c>
      <c r="BA42" s="53">
        <f t="shared" si="23"/>
        <v>1</v>
      </c>
      <c r="BB42" s="41"/>
      <c r="BC42" s="41">
        <v>69.11</v>
      </c>
      <c r="BD42" s="41">
        <f t="shared" si="24"/>
        <v>2.3205221174764645E-3</v>
      </c>
      <c r="BE42" s="53">
        <f t="shared" si="25"/>
        <v>1</v>
      </c>
      <c r="BF42" s="41"/>
      <c r="BG42" s="41">
        <v>59.39</v>
      </c>
      <c r="BH42" s="41">
        <f t="shared" si="26"/>
        <v>-1.5131136516475241E-3</v>
      </c>
      <c r="BI42" s="53">
        <f t="shared" si="27"/>
        <v>1</v>
      </c>
      <c r="BJ42" s="41"/>
      <c r="BK42" s="41"/>
      <c r="BL42" s="41">
        <f t="shared" si="28"/>
        <v>0</v>
      </c>
      <c r="BM42" s="53">
        <f t="shared" si="29"/>
        <v>0</v>
      </c>
      <c r="BN42" s="41"/>
      <c r="BO42" s="41"/>
      <c r="BP42" s="41">
        <f t="shared" si="30"/>
        <v>0</v>
      </c>
      <c r="BQ42" s="53">
        <f t="shared" si="31"/>
        <v>0</v>
      </c>
      <c r="BR42" s="41"/>
      <c r="BS42" s="41"/>
      <c r="BT42" s="41">
        <f t="shared" si="32"/>
        <v>0</v>
      </c>
      <c r="BU42" s="53">
        <f t="shared" si="33"/>
        <v>0</v>
      </c>
      <c r="BV42" s="41"/>
      <c r="BW42" s="41"/>
      <c r="BX42" s="41">
        <f t="shared" si="34"/>
        <v>0</v>
      </c>
      <c r="BY42" s="53">
        <f t="shared" si="35"/>
        <v>0</v>
      </c>
      <c r="BZ42" s="41"/>
      <c r="CA42" s="41"/>
      <c r="CB42" s="41">
        <f t="shared" si="36"/>
        <v>0</v>
      </c>
      <c r="CC42" s="53">
        <f t="shared" si="37"/>
        <v>0</v>
      </c>
      <c r="CD42" s="41"/>
      <c r="CE42" s="41"/>
      <c r="CF42" s="41">
        <f t="shared" si="38"/>
        <v>0</v>
      </c>
      <c r="CG42" s="53">
        <f t="shared" si="39"/>
        <v>0</v>
      </c>
      <c r="CH42" s="41"/>
      <c r="CI42" s="41"/>
      <c r="CJ42" s="41">
        <f t="shared" si="40"/>
        <v>0</v>
      </c>
      <c r="CK42" s="53">
        <f t="shared" si="41"/>
        <v>0</v>
      </c>
      <c r="CL42" s="41"/>
      <c r="CM42" s="41"/>
      <c r="CN42" s="41">
        <f t="shared" si="42"/>
        <v>0</v>
      </c>
      <c r="CO42" s="53">
        <f t="shared" si="43"/>
        <v>0</v>
      </c>
      <c r="CP42" s="41"/>
      <c r="CQ42" s="41"/>
      <c r="CR42" s="41">
        <f t="shared" si="44"/>
        <v>0</v>
      </c>
      <c r="CS42" s="53">
        <f t="shared" si="45"/>
        <v>0</v>
      </c>
      <c r="CT42" s="41"/>
      <c r="CU42" s="41"/>
      <c r="CV42" s="41">
        <f t="shared" si="46"/>
        <v>0</v>
      </c>
      <c r="CW42" s="53">
        <f t="shared" si="47"/>
        <v>0</v>
      </c>
      <c r="CX42" s="41"/>
      <c r="CY42" s="41"/>
      <c r="CZ42" s="41">
        <f t="shared" si="48"/>
        <v>0</v>
      </c>
      <c r="DA42" s="53">
        <f t="shared" si="49"/>
        <v>0</v>
      </c>
      <c r="DB42" s="53"/>
      <c r="DC42" s="53"/>
      <c r="DD42" s="41">
        <f t="shared" si="50"/>
        <v>0</v>
      </c>
      <c r="DE42" s="53">
        <f t="shared" si="51"/>
        <v>0</v>
      </c>
      <c r="DF42" s="53"/>
      <c r="DG42" s="53"/>
      <c r="DH42" s="41">
        <f t="shared" si="52"/>
        <v>0</v>
      </c>
      <c r="DI42" s="53">
        <f t="shared" si="53"/>
        <v>0</v>
      </c>
      <c r="DJ42" s="53"/>
      <c r="DK42" s="53"/>
      <c r="DL42" s="41">
        <f t="shared" si="54"/>
        <v>0</v>
      </c>
      <c r="DM42" s="53">
        <f t="shared" si="55"/>
        <v>0</v>
      </c>
      <c r="DN42" s="53"/>
      <c r="DO42" s="53"/>
      <c r="DP42" s="41">
        <f t="shared" si="56"/>
        <v>0</v>
      </c>
      <c r="DQ42" s="53">
        <f t="shared" si="57"/>
        <v>0</v>
      </c>
      <c r="DR42" s="53"/>
      <c r="DS42" s="53"/>
      <c r="DT42" s="41">
        <f t="shared" si="58"/>
        <v>0</v>
      </c>
      <c r="DU42" s="53">
        <f t="shared" si="59"/>
        <v>0</v>
      </c>
      <c r="DV42" s="53"/>
      <c r="DW42" s="53"/>
      <c r="DX42" s="41">
        <f t="shared" si="60"/>
        <v>0</v>
      </c>
      <c r="DY42" s="53">
        <f t="shared" si="61"/>
        <v>0</v>
      </c>
      <c r="DZ42" s="53"/>
      <c r="EA42" s="53"/>
      <c r="EB42" s="41">
        <f t="shared" si="62"/>
        <v>0</v>
      </c>
      <c r="EC42" s="53">
        <f t="shared" si="63"/>
        <v>0</v>
      </c>
      <c r="ED42" s="53"/>
      <c r="EE42" s="53"/>
      <c r="EF42" s="41">
        <f t="shared" si="64"/>
        <v>0</v>
      </c>
      <c r="EG42" s="53">
        <f t="shared" si="65"/>
        <v>0</v>
      </c>
      <c r="EH42" s="53"/>
      <c r="EI42" s="53"/>
      <c r="EJ42" s="41">
        <f t="shared" si="66"/>
        <v>0</v>
      </c>
      <c r="EK42" s="53">
        <f t="shared" si="67"/>
        <v>0</v>
      </c>
      <c r="EL42" s="53"/>
      <c r="EM42" s="53"/>
      <c r="EN42" s="41">
        <f t="shared" si="68"/>
        <v>0</v>
      </c>
      <c r="EO42" s="53">
        <f t="shared" si="69"/>
        <v>0</v>
      </c>
      <c r="EP42" s="53"/>
      <c r="EQ42" s="53"/>
      <c r="ER42" s="41">
        <f t="shared" si="70"/>
        <v>0</v>
      </c>
      <c r="ES42" s="53">
        <f t="shared" si="71"/>
        <v>0</v>
      </c>
      <c r="ET42" s="53"/>
      <c r="EU42" s="53"/>
      <c r="EV42" s="41">
        <f t="shared" si="72"/>
        <v>0</v>
      </c>
      <c r="EW42" s="53">
        <f t="shared" si="73"/>
        <v>0</v>
      </c>
      <c r="EX42" s="53"/>
      <c r="EY42" s="53"/>
      <c r="EZ42" s="41">
        <f t="shared" si="74"/>
        <v>0</v>
      </c>
      <c r="FA42" s="53">
        <f t="shared" si="75"/>
        <v>0</v>
      </c>
      <c r="FB42" s="53"/>
      <c r="FC42" s="53"/>
      <c r="FD42" s="41">
        <f t="shared" si="76"/>
        <v>0</v>
      </c>
      <c r="FE42" s="53">
        <f t="shared" si="77"/>
        <v>0</v>
      </c>
      <c r="FF42" s="53"/>
      <c r="FG42" s="53"/>
      <c r="FH42" s="41">
        <f t="shared" si="78"/>
        <v>0</v>
      </c>
      <c r="FI42" s="53">
        <f t="shared" si="79"/>
        <v>0</v>
      </c>
      <c r="FJ42" s="53"/>
      <c r="FK42" s="53"/>
      <c r="FL42" s="41">
        <f t="shared" si="83"/>
        <v>0</v>
      </c>
      <c r="FM42" s="53">
        <f t="shared" si="84"/>
        <v>0</v>
      </c>
      <c r="FN42" s="53"/>
      <c r="FO42" s="40"/>
      <c r="FP42" s="52">
        <f t="shared" si="85"/>
        <v>4890.9705128691512</v>
      </c>
      <c r="FQ42" s="41">
        <f t="shared" si="86"/>
        <v>1.0570471437606033E-2</v>
      </c>
      <c r="FT42" s="22"/>
      <c r="FU42" s="101" t="s">
        <v>5370</v>
      </c>
      <c r="FV42" s="280" t="s">
        <v>5287</v>
      </c>
      <c r="FW42" s="280" t="s">
        <v>5517</v>
      </c>
      <c r="FX42" s="273"/>
      <c r="FY42" s="229" t="s">
        <v>5104</v>
      </c>
      <c r="FZ42" s="229" t="s">
        <v>5105</v>
      </c>
      <c r="GA42" s="229" t="s">
        <v>5106</v>
      </c>
    </row>
    <row r="43" spans="2:188" ht="11.25" customHeight="1" x14ac:dyDescent="0.2">
      <c r="B43" s="39">
        <v>45310</v>
      </c>
      <c r="C43" s="45">
        <v>4839.8114244436701</v>
      </c>
      <c r="D43" s="112" t="s">
        <v>5566</v>
      </c>
      <c r="E43" s="112">
        <f t="shared" si="82"/>
        <v>45310</v>
      </c>
      <c r="F43" s="46"/>
      <c r="G43" s="52">
        <v>48.87</v>
      </c>
      <c r="H43" s="41">
        <f t="shared" si="0"/>
        <v>-2.9972211194918663E-2</v>
      </c>
      <c r="I43" s="53">
        <f t="shared" si="1"/>
        <v>1</v>
      </c>
      <c r="J43" s="40"/>
      <c r="K43" s="52">
        <v>69.28</v>
      </c>
      <c r="L43" s="41">
        <f t="shared" si="2"/>
        <v>-3.6305466685213506E-2</v>
      </c>
      <c r="M43" s="53">
        <f t="shared" si="3"/>
        <v>1</v>
      </c>
      <c r="N43" s="40"/>
      <c r="O43" s="52">
        <v>77.7</v>
      </c>
      <c r="P43" s="41">
        <f t="shared" si="4"/>
        <v>-4.6508774082709481E-2</v>
      </c>
      <c r="Q43" s="53">
        <f t="shared" si="5"/>
        <v>1</v>
      </c>
      <c r="R43" s="40"/>
      <c r="S43" s="52">
        <v>95.56</v>
      </c>
      <c r="T43" s="41">
        <f t="shared" si="6"/>
        <v>-2.9453585212268818E-2</v>
      </c>
      <c r="U43" s="53">
        <f t="shared" si="7"/>
        <v>1</v>
      </c>
      <c r="V43" s="40"/>
      <c r="W43" s="52">
        <v>68.290000000000006</v>
      </c>
      <c r="X43" s="41">
        <f t="shared" si="8"/>
        <v>-4.3021300448430444E-2</v>
      </c>
      <c r="Y43" s="53">
        <f t="shared" si="9"/>
        <v>1</v>
      </c>
      <c r="Z43" s="40"/>
      <c r="AA43" s="52">
        <v>99.08</v>
      </c>
      <c r="AB43" s="41">
        <f t="shared" si="10"/>
        <v>-3.9270823232812946E-2</v>
      </c>
      <c r="AC43" s="53">
        <f t="shared" si="11"/>
        <v>1</v>
      </c>
      <c r="AD43" s="40"/>
      <c r="AE43" s="52">
        <v>50.44</v>
      </c>
      <c r="AF43" s="41">
        <f t="shared" si="12"/>
        <v>-6.3324048282265566E-2</v>
      </c>
      <c r="AG43" s="53">
        <f t="shared" si="13"/>
        <v>1</v>
      </c>
      <c r="AH43" s="40"/>
      <c r="AI43" s="52">
        <v>92.5</v>
      </c>
      <c r="AJ43" s="41">
        <f t="shared" si="14"/>
        <v>-3.3841654480885719E-2</v>
      </c>
      <c r="AK43" s="53">
        <f t="shared" si="15"/>
        <v>1</v>
      </c>
      <c r="AL43" s="40"/>
      <c r="AM43" s="52">
        <v>47.41</v>
      </c>
      <c r="AN43" s="41">
        <f t="shared" si="16"/>
        <v>-4.588448379955723E-2</v>
      </c>
      <c r="AO43" s="53">
        <f t="shared" si="17"/>
        <v>1</v>
      </c>
      <c r="AP43" s="40"/>
      <c r="AQ43" s="52">
        <v>33.15</v>
      </c>
      <c r="AR43" s="41">
        <f t="shared" si="18"/>
        <v>-3.4934497816593968E-2</v>
      </c>
      <c r="AS43" s="53">
        <f t="shared" si="19"/>
        <v>1</v>
      </c>
      <c r="AT43" s="41"/>
      <c r="AU43" s="41">
        <v>69.63</v>
      </c>
      <c r="AV43" s="41">
        <f t="shared" si="20"/>
        <v>-2.2736842105263166E-2</v>
      </c>
      <c r="AW43" s="53">
        <f t="shared" si="21"/>
        <v>1</v>
      </c>
      <c r="AX43" s="41"/>
      <c r="AY43" s="41">
        <v>40.5</v>
      </c>
      <c r="AZ43" s="41">
        <f t="shared" si="22"/>
        <v>-4.3005671077504748E-2</v>
      </c>
      <c r="BA43" s="53">
        <f t="shared" si="23"/>
        <v>1</v>
      </c>
      <c r="BB43" s="41"/>
      <c r="BC43" s="41">
        <v>68.95</v>
      </c>
      <c r="BD43" s="41">
        <f t="shared" si="24"/>
        <v>-3.4584150098011746E-2</v>
      </c>
      <c r="BE43" s="53">
        <f t="shared" si="25"/>
        <v>1</v>
      </c>
      <c r="BF43" s="41"/>
      <c r="BG43" s="41">
        <v>59.48</v>
      </c>
      <c r="BH43" s="41">
        <f t="shared" si="26"/>
        <v>-2.9848311857772036E-2</v>
      </c>
      <c r="BI43" s="53">
        <f t="shared" si="27"/>
        <v>1</v>
      </c>
      <c r="BJ43" s="41"/>
      <c r="BK43" s="41"/>
      <c r="BL43" s="41">
        <f t="shared" si="28"/>
        <v>0</v>
      </c>
      <c r="BM43" s="53">
        <f t="shared" si="29"/>
        <v>0</v>
      </c>
      <c r="BN43" s="41"/>
      <c r="BO43" s="41"/>
      <c r="BP43" s="41">
        <f t="shared" si="30"/>
        <v>0</v>
      </c>
      <c r="BQ43" s="53">
        <f t="shared" si="31"/>
        <v>0</v>
      </c>
      <c r="BR43" s="41"/>
      <c r="BS43" s="41"/>
      <c r="BT43" s="41">
        <f t="shared" si="32"/>
        <v>0</v>
      </c>
      <c r="BU43" s="53">
        <f t="shared" si="33"/>
        <v>0</v>
      </c>
      <c r="BV43" s="41"/>
      <c r="BW43" s="41"/>
      <c r="BX43" s="41">
        <f t="shared" si="34"/>
        <v>0</v>
      </c>
      <c r="BY43" s="53">
        <f t="shared" si="35"/>
        <v>0</v>
      </c>
      <c r="BZ43" s="41"/>
      <c r="CA43" s="41"/>
      <c r="CB43" s="41">
        <f t="shared" si="36"/>
        <v>0</v>
      </c>
      <c r="CC43" s="53">
        <f t="shared" si="37"/>
        <v>0</v>
      </c>
      <c r="CD43" s="41"/>
      <c r="CE43" s="41"/>
      <c r="CF43" s="41">
        <f t="shared" si="38"/>
        <v>0</v>
      </c>
      <c r="CG43" s="53">
        <f t="shared" si="39"/>
        <v>0</v>
      </c>
      <c r="CH43" s="41"/>
      <c r="CI43" s="41"/>
      <c r="CJ43" s="41">
        <f t="shared" si="40"/>
        <v>0</v>
      </c>
      <c r="CK43" s="53">
        <f t="shared" si="41"/>
        <v>0</v>
      </c>
      <c r="CL43" s="41"/>
      <c r="CM43" s="41"/>
      <c r="CN43" s="41">
        <f t="shared" si="42"/>
        <v>0</v>
      </c>
      <c r="CO43" s="53">
        <f t="shared" si="43"/>
        <v>0</v>
      </c>
      <c r="CP43" s="41"/>
      <c r="CQ43" s="41"/>
      <c r="CR43" s="41">
        <f t="shared" si="44"/>
        <v>0</v>
      </c>
      <c r="CS43" s="53">
        <f t="shared" si="45"/>
        <v>0</v>
      </c>
      <c r="CT43" s="41"/>
      <c r="CU43" s="41"/>
      <c r="CV43" s="41">
        <f t="shared" si="46"/>
        <v>0</v>
      </c>
      <c r="CW43" s="53">
        <f t="shared" si="47"/>
        <v>0</v>
      </c>
      <c r="CX43" s="41"/>
      <c r="CY43" s="41"/>
      <c r="CZ43" s="41">
        <f t="shared" si="48"/>
        <v>0</v>
      </c>
      <c r="DA43" s="53">
        <f t="shared" si="49"/>
        <v>0</v>
      </c>
      <c r="DB43" s="53"/>
      <c r="DC43" s="53"/>
      <c r="DD43" s="41">
        <f t="shared" si="50"/>
        <v>0</v>
      </c>
      <c r="DE43" s="53">
        <f t="shared" si="51"/>
        <v>0</v>
      </c>
      <c r="DF43" s="53"/>
      <c r="DG43" s="53"/>
      <c r="DH43" s="41">
        <f t="shared" si="52"/>
        <v>0</v>
      </c>
      <c r="DI43" s="53">
        <f t="shared" si="53"/>
        <v>0</v>
      </c>
      <c r="DJ43" s="53"/>
      <c r="DK43" s="53"/>
      <c r="DL43" s="41">
        <f t="shared" si="54"/>
        <v>0</v>
      </c>
      <c r="DM43" s="53">
        <f t="shared" si="55"/>
        <v>0</v>
      </c>
      <c r="DN43" s="53"/>
      <c r="DO43" s="53"/>
      <c r="DP43" s="41">
        <f t="shared" si="56"/>
        <v>0</v>
      </c>
      <c r="DQ43" s="53">
        <f t="shared" si="57"/>
        <v>0</v>
      </c>
      <c r="DR43" s="53"/>
      <c r="DS43" s="53"/>
      <c r="DT43" s="41">
        <f t="shared" si="58"/>
        <v>0</v>
      </c>
      <c r="DU43" s="53">
        <f t="shared" si="59"/>
        <v>0</v>
      </c>
      <c r="DV43" s="53"/>
      <c r="DW43" s="53"/>
      <c r="DX43" s="41">
        <f t="shared" si="60"/>
        <v>0</v>
      </c>
      <c r="DY43" s="53">
        <f t="shared" si="61"/>
        <v>0</v>
      </c>
      <c r="DZ43" s="53"/>
      <c r="EA43" s="53"/>
      <c r="EB43" s="41">
        <f t="shared" si="62"/>
        <v>0</v>
      </c>
      <c r="EC43" s="53">
        <f t="shared" si="63"/>
        <v>0</v>
      </c>
      <c r="ED43" s="53"/>
      <c r="EE43" s="53"/>
      <c r="EF43" s="41">
        <f t="shared" si="64"/>
        <v>0</v>
      </c>
      <c r="EG43" s="53">
        <f t="shared" si="65"/>
        <v>0</v>
      </c>
      <c r="EH43" s="53"/>
      <c r="EI43" s="53"/>
      <c r="EJ43" s="41">
        <f t="shared" si="66"/>
        <v>0</v>
      </c>
      <c r="EK43" s="53">
        <f t="shared" si="67"/>
        <v>0</v>
      </c>
      <c r="EL43" s="53"/>
      <c r="EM43" s="53"/>
      <c r="EN43" s="41">
        <f t="shared" si="68"/>
        <v>0</v>
      </c>
      <c r="EO43" s="53">
        <f t="shared" si="69"/>
        <v>0</v>
      </c>
      <c r="EP43" s="53"/>
      <c r="EQ43" s="53"/>
      <c r="ER43" s="41">
        <f t="shared" si="70"/>
        <v>0</v>
      </c>
      <c r="ES43" s="53">
        <f t="shared" si="71"/>
        <v>0</v>
      </c>
      <c r="ET43" s="53"/>
      <c r="EU43" s="53"/>
      <c r="EV43" s="41">
        <f t="shared" si="72"/>
        <v>0</v>
      </c>
      <c r="EW43" s="53">
        <f t="shared" si="73"/>
        <v>0</v>
      </c>
      <c r="EX43" s="53"/>
      <c r="EY43" s="53"/>
      <c r="EZ43" s="41">
        <f t="shared" si="74"/>
        <v>0</v>
      </c>
      <c r="FA43" s="53">
        <f t="shared" si="75"/>
        <v>0</v>
      </c>
      <c r="FB43" s="53"/>
      <c r="FC43" s="53"/>
      <c r="FD43" s="41">
        <f t="shared" si="76"/>
        <v>0</v>
      </c>
      <c r="FE43" s="53">
        <f t="shared" si="77"/>
        <v>0</v>
      </c>
      <c r="FF43" s="53"/>
      <c r="FG43" s="53"/>
      <c r="FH43" s="41">
        <f t="shared" si="78"/>
        <v>0</v>
      </c>
      <c r="FI43" s="53">
        <f t="shared" si="79"/>
        <v>0</v>
      </c>
      <c r="FJ43" s="53"/>
      <c r="FK43" s="53"/>
      <c r="FL43" s="41">
        <f t="shared" si="83"/>
        <v>0</v>
      </c>
      <c r="FM43" s="53">
        <f t="shared" si="84"/>
        <v>0</v>
      </c>
      <c r="FN43" s="53"/>
      <c r="FO43" s="40"/>
      <c r="FP43" s="52">
        <f t="shared" si="85"/>
        <v>4839.8114244436701</v>
      </c>
      <c r="FQ43" s="41">
        <f t="shared" si="86"/>
        <v>1.1701992942007244E-2</v>
      </c>
      <c r="FT43" s="22"/>
      <c r="FU43" s="101" t="s">
        <v>5371</v>
      </c>
      <c r="FV43" s="280" t="s">
        <v>5298</v>
      </c>
      <c r="FW43" s="280" t="s">
        <v>5518</v>
      </c>
      <c r="FX43" s="273"/>
      <c r="FY43" s="229" t="s">
        <v>5110</v>
      </c>
      <c r="FZ43" s="229" t="s">
        <v>5111</v>
      </c>
      <c r="GA43" s="229" t="s">
        <v>5112</v>
      </c>
    </row>
    <row r="44" spans="2:188" ht="11.25" customHeight="1" x14ac:dyDescent="0.2">
      <c r="B44" s="39">
        <v>45303</v>
      </c>
      <c r="C44" s="45">
        <v>4783.8310670611654</v>
      </c>
      <c r="D44" s="112" t="s">
        <v>5566</v>
      </c>
      <c r="E44" s="112">
        <f t="shared" si="82"/>
        <v>45303</v>
      </c>
      <c r="F44" s="46"/>
      <c r="G44" s="52">
        <v>50.38</v>
      </c>
      <c r="H44" s="41">
        <f t="shared" si="0"/>
        <v>-3.1712473572938715E-2</v>
      </c>
      <c r="I44" s="53">
        <f t="shared" si="1"/>
        <v>1</v>
      </c>
      <c r="J44" s="40"/>
      <c r="K44" s="52">
        <v>71.89</v>
      </c>
      <c r="L44" s="41">
        <f t="shared" si="2"/>
        <v>-2.9169480081026267E-2</v>
      </c>
      <c r="M44" s="53">
        <f t="shared" si="3"/>
        <v>1</v>
      </c>
      <c r="N44" s="40"/>
      <c r="O44" s="52">
        <v>81.489999999999995</v>
      </c>
      <c r="P44" s="41">
        <f t="shared" si="4"/>
        <v>-3.0688711787795864E-2</v>
      </c>
      <c r="Q44" s="53">
        <f t="shared" si="5"/>
        <v>1</v>
      </c>
      <c r="R44" s="40"/>
      <c r="S44" s="52">
        <v>98.46</v>
      </c>
      <c r="T44" s="41">
        <f t="shared" si="6"/>
        <v>-8.1185305459730017E-4</v>
      </c>
      <c r="U44" s="53">
        <f t="shared" si="7"/>
        <v>1</v>
      </c>
      <c r="V44" s="40"/>
      <c r="W44" s="52">
        <v>71.36</v>
      </c>
      <c r="X44" s="41">
        <f t="shared" si="8"/>
        <v>-1.6673556566074055E-2</v>
      </c>
      <c r="Y44" s="53">
        <f t="shared" si="9"/>
        <v>1</v>
      </c>
      <c r="Z44" s="40"/>
      <c r="AA44" s="52">
        <v>103.13</v>
      </c>
      <c r="AB44" s="41">
        <f t="shared" si="10"/>
        <v>-7.7929574754665998E-3</v>
      </c>
      <c r="AC44" s="53">
        <f t="shared" si="11"/>
        <v>1</v>
      </c>
      <c r="AD44" s="40"/>
      <c r="AE44" s="52">
        <v>53.85</v>
      </c>
      <c r="AF44" s="41">
        <f t="shared" si="12"/>
        <v>2.7932960893854997E-3</v>
      </c>
      <c r="AG44" s="53">
        <f t="shared" si="13"/>
        <v>1</v>
      </c>
      <c r="AH44" s="40"/>
      <c r="AI44" s="52">
        <v>95.74</v>
      </c>
      <c r="AJ44" s="41">
        <f t="shared" si="14"/>
        <v>-3.2147189648200625E-2</v>
      </c>
      <c r="AK44" s="53">
        <f t="shared" si="15"/>
        <v>1</v>
      </c>
      <c r="AL44" s="40"/>
      <c r="AM44" s="52">
        <v>49.69</v>
      </c>
      <c r="AN44" s="41">
        <f t="shared" si="16"/>
        <v>-2.1272404963561309E-2</v>
      </c>
      <c r="AO44" s="53">
        <f t="shared" si="17"/>
        <v>1</v>
      </c>
      <c r="AP44" s="40"/>
      <c r="AQ44" s="52">
        <v>34.35</v>
      </c>
      <c r="AR44" s="41">
        <f t="shared" si="18"/>
        <v>-3.2666854407209178E-2</v>
      </c>
      <c r="AS44" s="53">
        <f t="shared" si="19"/>
        <v>1</v>
      </c>
      <c r="AT44" s="41"/>
      <c r="AU44" s="41">
        <v>71.25</v>
      </c>
      <c r="AV44" s="41">
        <f t="shared" si="20"/>
        <v>-4.1436835732544086E-2</v>
      </c>
      <c r="AW44" s="53">
        <f t="shared" si="21"/>
        <v>1</v>
      </c>
      <c r="AX44" s="41"/>
      <c r="AY44" s="41">
        <v>42.32</v>
      </c>
      <c r="AZ44" s="41">
        <f t="shared" si="22"/>
        <v>-3.8400363553737771E-2</v>
      </c>
      <c r="BA44" s="53">
        <f t="shared" si="23"/>
        <v>1</v>
      </c>
      <c r="BB44" s="41"/>
      <c r="BC44" s="41">
        <v>71.42</v>
      </c>
      <c r="BD44" s="41">
        <f t="shared" si="24"/>
        <v>-2.6532607177768286E-3</v>
      </c>
      <c r="BE44" s="53">
        <f t="shared" si="25"/>
        <v>1</v>
      </c>
      <c r="BF44" s="41"/>
      <c r="BG44" s="41">
        <v>61.31</v>
      </c>
      <c r="BH44" s="41">
        <f t="shared" si="26"/>
        <v>-3.7972697316805193E-2</v>
      </c>
      <c r="BI44" s="53">
        <f t="shared" si="27"/>
        <v>1</v>
      </c>
      <c r="BJ44" s="41"/>
      <c r="BK44" s="41"/>
      <c r="BL44" s="41">
        <f t="shared" si="28"/>
        <v>0</v>
      </c>
      <c r="BM44" s="53">
        <f t="shared" si="29"/>
        <v>0</v>
      </c>
      <c r="BN44" s="41"/>
      <c r="BO44" s="41"/>
      <c r="BP44" s="41">
        <f t="shared" si="30"/>
        <v>0</v>
      </c>
      <c r="BQ44" s="53">
        <f t="shared" si="31"/>
        <v>0</v>
      </c>
      <c r="BR44" s="41"/>
      <c r="BS44" s="41"/>
      <c r="BT44" s="41">
        <f t="shared" si="32"/>
        <v>0</v>
      </c>
      <c r="BU44" s="53">
        <f t="shared" si="33"/>
        <v>0</v>
      </c>
      <c r="BV44" s="41"/>
      <c r="BW44" s="41"/>
      <c r="BX44" s="41">
        <f t="shared" si="34"/>
        <v>0</v>
      </c>
      <c r="BY44" s="53">
        <f t="shared" si="35"/>
        <v>0</v>
      </c>
      <c r="BZ44" s="41"/>
      <c r="CA44" s="41"/>
      <c r="CB44" s="41">
        <f t="shared" si="36"/>
        <v>0</v>
      </c>
      <c r="CC44" s="53">
        <f t="shared" si="37"/>
        <v>0</v>
      </c>
      <c r="CD44" s="41"/>
      <c r="CE44" s="41"/>
      <c r="CF44" s="41">
        <f t="shared" si="38"/>
        <v>0</v>
      </c>
      <c r="CG44" s="53">
        <f t="shared" si="39"/>
        <v>0</v>
      </c>
      <c r="CH44" s="41"/>
      <c r="CI44" s="41"/>
      <c r="CJ44" s="41">
        <f t="shared" si="40"/>
        <v>0</v>
      </c>
      <c r="CK44" s="53">
        <f t="shared" si="41"/>
        <v>0</v>
      </c>
      <c r="CL44" s="41"/>
      <c r="CM44" s="41"/>
      <c r="CN44" s="41">
        <f t="shared" si="42"/>
        <v>0</v>
      </c>
      <c r="CO44" s="53">
        <f t="shared" si="43"/>
        <v>0</v>
      </c>
      <c r="CP44" s="41"/>
      <c r="CQ44" s="41"/>
      <c r="CR44" s="41">
        <f t="shared" si="44"/>
        <v>0</v>
      </c>
      <c r="CS44" s="53">
        <f t="shared" si="45"/>
        <v>0</v>
      </c>
      <c r="CT44" s="41"/>
      <c r="CU44" s="41"/>
      <c r="CV44" s="41">
        <f t="shared" si="46"/>
        <v>0</v>
      </c>
      <c r="CW44" s="53">
        <f t="shared" si="47"/>
        <v>0</v>
      </c>
      <c r="CX44" s="41"/>
      <c r="CY44" s="41"/>
      <c r="CZ44" s="41">
        <f t="shared" si="48"/>
        <v>0</v>
      </c>
      <c r="DA44" s="53">
        <f t="shared" si="49"/>
        <v>0</v>
      </c>
      <c r="DB44" s="53"/>
      <c r="DC44" s="53"/>
      <c r="DD44" s="41">
        <f t="shared" si="50"/>
        <v>0</v>
      </c>
      <c r="DE44" s="53">
        <f t="shared" si="51"/>
        <v>0</v>
      </c>
      <c r="DF44" s="53"/>
      <c r="DG44" s="53"/>
      <c r="DH44" s="41">
        <f t="shared" si="52"/>
        <v>0</v>
      </c>
      <c r="DI44" s="53">
        <f t="shared" si="53"/>
        <v>0</v>
      </c>
      <c r="DJ44" s="53"/>
      <c r="DK44" s="53"/>
      <c r="DL44" s="41">
        <f t="shared" si="54"/>
        <v>0</v>
      </c>
      <c r="DM44" s="53">
        <f t="shared" si="55"/>
        <v>0</v>
      </c>
      <c r="DN44" s="53"/>
      <c r="DO44" s="53"/>
      <c r="DP44" s="41">
        <f t="shared" si="56"/>
        <v>0</v>
      </c>
      <c r="DQ44" s="53">
        <f t="shared" si="57"/>
        <v>0</v>
      </c>
      <c r="DR44" s="53"/>
      <c r="DS44" s="53"/>
      <c r="DT44" s="41">
        <f t="shared" si="58"/>
        <v>0</v>
      </c>
      <c r="DU44" s="53">
        <f t="shared" si="59"/>
        <v>0</v>
      </c>
      <c r="DV44" s="53"/>
      <c r="DW44" s="53"/>
      <c r="DX44" s="41">
        <f t="shared" si="60"/>
        <v>0</v>
      </c>
      <c r="DY44" s="53">
        <f t="shared" si="61"/>
        <v>0</v>
      </c>
      <c r="DZ44" s="53"/>
      <c r="EA44" s="53"/>
      <c r="EB44" s="41">
        <f t="shared" si="62"/>
        <v>0</v>
      </c>
      <c r="EC44" s="53">
        <f t="shared" si="63"/>
        <v>0</v>
      </c>
      <c r="ED44" s="53"/>
      <c r="EE44" s="53"/>
      <c r="EF44" s="41">
        <f t="shared" si="64"/>
        <v>0</v>
      </c>
      <c r="EG44" s="53">
        <f t="shared" si="65"/>
        <v>0</v>
      </c>
      <c r="EH44" s="53"/>
      <c r="EI44" s="53"/>
      <c r="EJ44" s="41">
        <f t="shared" si="66"/>
        <v>0</v>
      </c>
      <c r="EK44" s="53">
        <f t="shared" si="67"/>
        <v>0</v>
      </c>
      <c r="EL44" s="53"/>
      <c r="EM44" s="53"/>
      <c r="EN44" s="41">
        <f t="shared" si="68"/>
        <v>0</v>
      </c>
      <c r="EO44" s="53">
        <f t="shared" si="69"/>
        <v>0</v>
      </c>
      <c r="EP44" s="53"/>
      <c r="EQ44" s="53"/>
      <c r="ER44" s="41">
        <f t="shared" si="70"/>
        <v>0</v>
      </c>
      <c r="ES44" s="53">
        <f t="shared" si="71"/>
        <v>0</v>
      </c>
      <c r="ET44" s="53"/>
      <c r="EU44" s="53"/>
      <c r="EV44" s="41">
        <f t="shared" si="72"/>
        <v>0</v>
      </c>
      <c r="EW44" s="53">
        <f t="shared" si="73"/>
        <v>0</v>
      </c>
      <c r="EX44" s="53"/>
      <c r="EY44" s="53"/>
      <c r="EZ44" s="41">
        <f t="shared" si="74"/>
        <v>0</v>
      </c>
      <c r="FA44" s="53">
        <f t="shared" si="75"/>
        <v>0</v>
      </c>
      <c r="FB44" s="53"/>
      <c r="FC44" s="53"/>
      <c r="FD44" s="41">
        <f t="shared" si="76"/>
        <v>0</v>
      </c>
      <c r="FE44" s="53">
        <f t="shared" si="77"/>
        <v>0</v>
      </c>
      <c r="FF44" s="53"/>
      <c r="FG44" s="53"/>
      <c r="FH44" s="41">
        <f t="shared" si="78"/>
        <v>0</v>
      </c>
      <c r="FI44" s="53">
        <f t="shared" si="79"/>
        <v>0</v>
      </c>
      <c r="FJ44" s="53"/>
      <c r="FK44" s="53"/>
      <c r="FL44" s="41">
        <f t="shared" si="83"/>
        <v>0</v>
      </c>
      <c r="FM44" s="53">
        <f t="shared" si="84"/>
        <v>0</v>
      </c>
      <c r="FN44" s="53"/>
      <c r="FO44" s="40"/>
      <c r="FP44" s="52">
        <f t="shared" si="85"/>
        <v>4783.8310670611654</v>
      </c>
      <c r="FQ44" s="41">
        <f t="shared" si="86"/>
        <v>1.843338560520591E-2</v>
      </c>
      <c r="FT44" s="22"/>
      <c r="FU44" s="101" t="s">
        <v>5372</v>
      </c>
      <c r="FV44" s="280" t="s">
        <v>5373</v>
      </c>
      <c r="FW44" s="280" t="s">
        <v>5519</v>
      </c>
      <c r="FX44" s="273"/>
      <c r="FY44" s="229" t="s">
        <v>5122</v>
      </c>
      <c r="FZ44" s="229" t="s">
        <v>5123</v>
      </c>
      <c r="GA44" s="229" t="s">
        <v>5124</v>
      </c>
    </row>
    <row r="45" spans="2:188" ht="11.25" customHeight="1" x14ac:dyDescent="0.2">
      <c r="B45" s="39">
        <v>45296</v>
      </c>
      <c r="C45" s="45">
        <v>4697.2449398036624</v>
      </c>
      <c r="D45" s="112" t="s">
        <v>5566</v>
      </c>
      <c r="E45" s="112">
        <f t="shared" si="82"/>
        <v>45296</v>
      </c>
      <c r="F45" s="46"/>
      <c r="G45" s="52">
        <v>52.03</v>
      </c>
      <c r="H45" s="41">
        <f t="shared" si="0"/>
        <v>1.4230019493177481E-2</v>
      </c>
      <c r="I45" s="53">
        <f t="shared" si="1"/>
        <v>1</v>
      </c>
      <c r="J45" s="40"/>
      <c r="K45" s="52">
        <v>74.05</v>
      </c>
      <c r="L45" s="41">
        <f t="shared" si="2"/>
        <v>2.3638374343378343E-2</v>
      </c>
      <c r="M45" s="53">
        <f t="shared" si="3"/>
        <v>1</v>
      </c>
      <c r="N45" s="40"/>
      <c r="O45" s="52">
        <v>84.07</v>
      </c>
      <c r="P45" s="41">
        <f t="shared" si="4"/>
        <v>3.5089879340064023E-2</v>
      </c>
      <c r="Q45" s="53">
        <f t="shared" si="5"/>
        <v>1</v>
      </c>
      <c r="R45" s="40"/>
      <c r="S45" s="52">
        <v>98.54</v>
      </c>
      <c r="T45" s="41">
        <f t="shared" si="6"/>
        <v>1.5457543281121255E-2</v>
      </c>
      <c r="U45" s="53">
        <f t="shared" si="7"/>
        <v>1</v>
      </c>
      <c r="V45" s="40"/>
      <c r="W45" s="52">
        <v>72.569999999999993</v>
      </c>
      <c r="X45" s="41">
        <f t="shared" si="8"/>
        <v>1.5107007973143016E-2</v>
      </c>
      <c r="Y45" s="53">
        <f t="shared" si="9"/>
        <v>1</v>
      </c>
      <c r="Z45" s="40"/>
      <c r="AA45" s="52">
        <v>103.94</v>
      </c>
      <c r="AB45" s="41">
        <f t="shared" si="10"/>
        <v>2.7176598478110492E-2</v>
      </c>
      <c r="AC45" s="53">
        <f t="shared" si="11"/>
        <v>1</v>
      </c>
      <c r="AD45" s="40"/>
      <c r="AE45" s="52">
        <v>53.7</v>
      </c>
      <c r="AF45" s="41">
        <f t="shared" si="12"/>
        <v>2.8735632183908066E-2</v>
      </c>
      <c r="AG45" s="53">
        <f t="shared" si="13"/>
        <v>1</v>
      </c>
      <c r="AH45" s="40"/>
      <c r="AI45" s="52">
        <v>98.92</v>
      </c>
      <c r="AJ45" s="41">
        <f t="shared" si="14"/>
        <v>6.1025223759154645E-3</v>
      </c>
      <c r="AK45" s="53">
        <f t="shared" si="15"/>
        <v>1</v>
      </c>
      <c r="AL45" s="40"/>
      <c r="AM45" s="52">
        <v>50.77</v>
      </c>
      <c r="AN45" s="41">
        <f t="shared" si="16"/>
        <v>-2.3580271173118117E-3</v>
      </c>
      <c r="AO45" s="53">
        <f t="shared" si="17"/>
        <v>1</v>
      </c>
      <c r="AP45" s="40"/>
      <c r="AQ45" s="52">
        <v>35.51</v>
      </c>
      <c r="AR45" s="41">
        <f t="shared" si="18"/>
        <v>1.6604637847122738E-2</v>
      </c>
      <c r="AS45" s="53">
        <f t="shared" si="19"/>
        <v>1</v>
      </c>
      <c r="AT45" s="41"/>
      <c r="AU45" s="41">
        <v>74.33</v>
      </c>
      <c r="AV45" s="41">
        <f t="shared" si="20"/>
        <v>3.4660356347438581E-2</v>
      </c>
      <c r="AW45" s="53">
        <f t="shared" si="21"/>
        <v>1</v>
      </c>
      <c r="AX45" s="41"/>
      <c r="AY45" s="41">
        <v>44.01</v>
      </c>
      <c r="AZ45" s="41">
        <f t="shared" si="22"/>
        <v>1.545916012921067E-2</v>
      </c>
      <c r="BA45" s="53">
        <f t="shared" si="23"/>
        <v>1</v>
      </c>
      <c r="BB45" s="41"/>
      <c r="BC45" s="41">
        <v>71.61</v>
      </c>
      <c r="BD45" s="41">
        <f t="shared" si="24"/>
        <v>2.1249286936679823E-2</v>
      </c>
      <c r="BE45" s="53">
        <f t="shared" si="25"/>
        <v>1</v>
      </c>
      <c r="BF45" s="41"/>
      <c r="BG45" s="41">
        <v>63.73</v>
      </c>
      <c r="BH45" s="41">
        <f t="shared" si="26"/>
        <v>2.9397512518171576E-2</v>
      </c>
      <c r="BI45" s="53">
        <f t="shared" si="27"/>
        <v>1</v>
      </c>
      <c r="BJ45" s="41"/>
      <c r="BK45" s="41"/>
      <c r="BL45" s="41">
        <f t="shared" si="28"/>
        <v>0</v>
      </c>
      <c r="BM45" s="53">
        <f t="shared" si="29"/>
        <v>0</v>
      </c>
      <c r="BN45" s="41"/>
      <c r="BO45" s="41"/>
      <c r="BP45" s="41">
        <f t="shared" si="30"/>
        <v>0</v>
      </c>
      <c r="BQ45" s="53">
        <f t="shared" si="31"/>
        <v>0</v>
      </c>
      <c r="BR45" s="41"/>
      <c r="BS45" s="41"/>
      <c r="BT45" s="41">
        <f t="shared" si="32"/>
        <v>0</v>
      </c>
      <c r="BU45" s="53">
        <f t="shared" si="33"/>
        <v>0</v>
      </c>
      <c r="BV45" s="41"/>
      <c r="BW45" s="41"/>
      <c r="BX45" s="41">
        <f t="shared" si="34"/>
        <v>0</v>
      </c>
      <c r="BY45" s="53">
        <f t="shared" si="35"/>
        <v>0</v>
      </c>
      <c r="BZ45" s="41"/>
      <c r="CA45" s="41"/>
      <c r="CB45" s="41">
        <f t="shared" si="36"/>
        <v>0</v>
      </c>
      <c r="CC45" s="53">
        <f t="shared" si="37"/>
        <v>0</v>
      </c>
      <c r="CD45" s="41"/>
      <c r="CE45" s="41"/>
      <c r="CF45" s="41">
        <f t="shared" si="38"/>
        <v>0</v>
      </c>
      <c r="CG45" s="53">
        <f t="shared" si="39"/>
        <v>0</v>
      </c>
      <c r="CH45" s="41"/>
      <c r="CI45" s="41"/>
      <c r="CJ45" s="41">
        <f t="shared" si="40"/>
        <v>0</v>
      </c>
      <c r="CK45" s="53">
        <f t="shared" si="41"/>
        <v>0</v>
      </c>
      <c r="CL45" s="41"/>
      <c r="CM45" s="41"/>
      <c r="CN45" s="41">
        <f t="shared" si="42"/>
        <v>0</v>
      </c>
      <c r="CO45" s="53">
        <f t="shared" si="43"/>
        <v>0</v>
      </c>
      <c r="CP45" s="41"/>
      <c r="CQ45" s="41"/>
      <c r="CR45" s="41">
        <f t="shared" si="44"/>
        <v>0</v>
      </c>
      <c r="CS45" s="53">
        <f t="shared" si="45"/>
        <v>0</v>
      </c>
      <c r="CT45" s="41"/>
      <c r="CU45" s="41"/>
      <c r="CV45" s="41">
        <f t="shared" si="46"/>
        <v>0</v>
      </c>
      <c r="CW45" s="53">
        <f t="shared" si="47"/>
        <v>0</v>
      </c>
      <c r="CX45" s="41"/>
      <c r="CY45" s="41"/>
      <c r="CZ45" s="41">
        <f t="shared" si="48"/>
        <v>0</v>
      </c>
      <c r="DA45" s="53">
        <f t="shared" si="49"/>
        <v>0</v>
      </c>
      <c r="DB45" s="53"/>
      <c r="DC45" s="53"/>
      <c r="DD45" s="41">
        <f t="shared" si="50"/>
        <v>0</v>
      </c>
      <c r="DE45" s="53">
        <f t="shared" si="51"/>
        <v>0</v>
      </c>
      <c r="DF45" s="53"/>
      <c r="DG45" s="53"/>
      <c r="DH45" s="41">
        <f t="shared" si="52"/>
        <v>0</v>
      </c>
      <c r="DI45" s="53">
        <f t="shared" si="53"/>
        <v>0</v>
      </c>
      <c r="DJ45" s="53"/>
      <c r="DK45" s="53"/>
      <c r="DL45" s="41">
        <f t="shared" si="54"/>
        <v>0</v>
      </c>
      <c r="DM45" s="53">
        <f t="shared" si="55"/>
        <v>0</v>
      </c>
      <c r="DN45" s="53"/>
      <c r="DO45" s="53"/>
      <c r="DP45" s="41">
        <f t="shared" si="56"/>
        <v>0</v>
      </c>
      <c r="DQ45" s="53">
        <f t="shared" si="57"/>
        <v>0</v>
      </c>
      <c r="DR45" s="53"/>
      <c r="DS45" s="53"/>
      <c r="DT45" s="41">
        <f t="shared" si="58"/>
        <v>0</v>
      </c>
      <c r="DU45" s="53">
        <f t="shared" si="59"/>
        <v>0</v>
      </c>
      <c r="DV45" s="53"/>
      <c r="DW45" s="53"/>
      <c r="DX45" s="41">
        <f t="shared" si="60"/>
        <v>0</v>
      </c>
      <c r="DY45" s="53">
        <f t="shared" si="61"/>
        <v>0</v>
      </c>
      <c r="DZ45" s="53"/>
      <c r="EA45" s="53"/>
      <c r="EB45" s="41">
        <f t="shared" si="62"/>
        <v>0</v>
      </c>
      <c r="EC45" s="53">
        <f t="shared" si="63"/>
        <v>0</v>
      </c>
      <c r="ED45" s="53"/>
      <c r="EE45" s="53"/>
      <c r="EF45" s="41">
        <f t="shared" si="64"/>
        <v>0</v>
      </c>
      <c r="EG45" s="53">
        <f t="shared" si="65"/>
        <v>0</v>
      </c>
      <c r="EH45" s="53"/>
      <c r="EI45" s="53"/>
      <c r="EJ45" s="41">
        <f t="shared" si="66"/>
        <v>0</v>
      </c>
      <c r="EK45" s="53">
        <f t="shared" si="67"/>
        <v>0</v>
      </c>
      <c r="EL45" s="53"/>
      <c r="EM45" s="53"/>
      <c r="EN45" s="41">
        <f t="shared" si="68"/>
        <v>0</v>
      </c>
      <c r="EO45" s="53">
        <f t="shared" si="69"/>
        <v>0</v>
      </c>
      <c r="EP45" s="53"/>
      <c r="EQ45" s="53"/>
      <c r="ER45" s="41">
        <f t="shared" si="70"/>
        <v>0</v>
      </c>
      <c r="ES45" s="53">
        <f t="shared" si="71"/>
        <v>0</v>
      </c>
      <c r="ET45" s="53"/>
      <c r="EU45" s="53"/>
      <c r="EV45" s="41">
        <f t="shared" si="72"/>
        <v>0</v>
      </c>
      <c r="EW45" s="53">
        <f t="shared" si="73"/>
        <v>0</v>
      </c>
      <c r="EX45" s="53"/>
      <c r="EY45" s="53"/>
      <c r="EZ45" s="41">
        <f t="shared" si="74"/>
        <v>0</v>
      </c>
      <c r="FA45" s="53">
        <f t="shared" si="75"/>
        <v>0</v>
      </c>
      <c r="FB45" s="53"/>
      <c r="FC45" s="53"/>
      <c r="FD45" s="41">
        <f t="shared" si="76"/>
        <v>0</v>
      </c>
      <c r="FE45" s="53">
        <f t="shared" si="77"/>
        <v>0</v>
      </c>
      <c r="FF45" s="53"/>
      <c r="FG45" s="53"/>
      <c r="FH45" s="41">
        <f t="shared" si="78"/>
        <v>0</v>
      </c>
      <c r="FI45" s="53">
        <f t="shared" si="79"/>
        <v>0</v>
      </c>
      <c r="FJ45" s="53"/>
      <c r="FK45" s="53"/>
      <c r="FL45" s="41">
        <f t="shared" si="83"/>
        <v>0</v>
      </c>
      <c r="FM45" s="53">
        <f t="shared" si="84"/>
        <v>0</v>
      </c>
      <c r="FN45" s="53"/>
      <c r="FO45" s="40"/>
      <c r="FP45" s="52">
        <f t="shared" si="85"/>
        <v>4697.2449398036624</v>
      </c>
      <c r="FQ45" s="41">
        <f t="shared" si="86"/>
        <v>-1.5217414447318278E-2</v>
      </c>
      <c r="FT45" s="22"/>
      <c r="FU45" s="101" t="s">
        <v>5374</v>
      </c>
      <c r="FV45" s="280" t="s">
        <v>5375</v>
      </c>
      <c r="FW45" s="280" t="s">
        <v>5375</v>
      </c>
      <c r="FX45" s="273"/>
      <c r="FY45" s="229" t="s">
        <v>5185</v>
      </c>
      <c r="FZ45" s="229" t="s">
        <v>5186</v>
      </c>
      <c r="GA45" s="229" t="s">
        <v>5187</v>
      </c>
    </row>
    <row r="46" spans="2:188" ht="11.25" customHeight="1" x14ac:dyDescent="0.2">
      <c r="B46" s="39">
        <v>45289</v>
      </c>
      <c r="C46" s="45">
        <v>4769.8294107906722</v>
      </c>
      <c r="D46" s="112" t="s">
        <v>5566</v>
      </c>
      <c r="E46" s="112">
        <f t="shared" si="82"/>
        <v>45289</v>
      </c>
      <c r="F46" s="46"/>
      <c r="G46" s="52">
        <v>51.3</v>
      </c>
      <c r="H46" s="41">
        <f t="shared" si="0"/>
        <v>7.0671378091873294E-3</v>
      </c>
      <c r="I46" s="53">
        <f t="shared" si="1"/>
        <v>1</v>
      </c>
      <c r="J46" s="40"/>
      <c r="K46" s="52">
        <v>72.34</v>
      </c>
      <c r="L46" s="41">
        <f t="shared" si="2"/>
        <v>3.7463577077843091E-3</v>
      </c>
      <c r="M46" s="53">
        <f t="shared" si="3"/>
        <v>1</v>
      </c>
      <c r="N46" s="40"/>
      <c r="O46" s="52">
        <v>81.22</v>
      </c>
      <c r="P46" s="41">
        <f t="shared" si="4"/>
        <v>1.0450360786265378E-2</v>
      </c>
      <c r="Q46" s="53">
        <f t="shared" si="5"/>
        <v>1</v>
      </c>
      <c r="R46" s="40"/>
      <c r="S46" s="52">
        <v>97.04</v>
      </c>
      <c r="T46" s="41">
        <f t="shared" si="6"/>
        <v>1.8583522609953995E-3</v>
      </c>
      <c r="U46" s="53">
        <f t="shared" si="7"/>
        <v>1</v>
      </c>
      <c r="V46" s="40"/>
      <c r="W46" s="52">
        <v>71.489999999999995</v>
      </c>
      <c r="X46" s="41">
        <f t="shared" si="8"/>
        <v>2.8929188255613081E-2</v>
      </c>
      <c r="Y46" s="53">
        <f t="shared" si="9"/>
        <v>1</v>
      </c>
      <c r="Z46" s="40"/>
      <c r="AA46" s="52">
        <v>101.19</v>
      </c>
      <c r="AB46" s="41">
        <f t="shared" si="10"/>
        <v>9.6787068449410985E-3</v>
      </c>
      <c r="AC46" s="53">
        <f t="shared" si="11"/>
        <v>1</v>
      </c>
      <c r="AD46" s="40"/>
      <c r="AE46" s="52">
        <v>52.2</v>
      </c>
      <c r="AF46" s="41">
        <f t="shared" si="12"/>
        <v>1.595951732191514E-2</v>
      </c>
      <c r="AG46" s="53">
        <f t="shared" si="13"/>
        <v>1</v>
      </c>
      <c r="AH46" s="40"/>
      <c r="AI46" s="52">
        <v>98.32</v>
      </c>
      <c r="AJ46" s="41">
        <f t="shared" si="14"/>
        <v>8.2034454470878426E-3</v>
      </c>
      <c r="AK46" s="53">
        <f t="shared" si="15"/>
        <v>1</v>
      </c>
      <c r="AL46" s="40"/>
      <c r="AM46" s="52">
        <v>50.89</v>
      </c>
      <c r="AN46" s="41">
        <f t="shared" si="16"/>
        <v>-5.6662758890191345E-3</v>
      </c>
      <c r="AO46" s="53">
        <f t="shared" si="17"/>
        <v>1</v>
      </c>
      <c r="AP46" s="40"/>
      <c r="AQ46" s="52">
        <v>34.93</v>
      </c>
      <c r="AR46" s="41">
        <f t="shared" si="18"/>
        <v>-3.1392694063926418E-3</v>
      </c>
      <c r="AS46" s="53">
        <f t="shared" si="19"/>
        <v>1</v>
      </c>
      <c r="AT46" s="41"/>
      <c r="AU46" s="41">
        <v>71.84</v>
      </c>
      <c r="AV46" s="41">
        <f t="shared" si="20"/>
        <v>9.9817236046675362E-3</v>
      </c>
      <c r="AW46" s="53">
        <f t="shared" si="21"/>
        <v>1</v>
      </c>
      <c r="AX46" s="41"/>
      <c r="AY46" s="41">
        <v>43.34</v>
      </c>
      <c r="AZ46" s="41">
        <f t="shared" si="22"/>
        <v>5.3351890512642886E-3</v>
      </c>
      <c r="BA46" s="53">
        <f t="shared" si="23"/>
        <v>1</v>
      </c>
      <c r="BB46" s="41"/>
      <c r="BC46" s="41">
        <v>70.12</v>
      </c>
      <c r="BD46" s="41">
        <f t="shared" si="24"/>
        <v>9.7926267281107648E-3</v>
      </c>
      <c r="BE46" s="53">
        <f t="shared" si="25"/>
        <v>1</v>
      </c>
      <c r="BF46" s="41"/>
      <c r="BG46" s="41">
        <v>61.91</v>
      </c>
      <c r="BH46" s="41">
        <f t="shared" si="26"/>
        <v>-2.4170157911699297E-3</v>
      </c>
      <c r="BI46" s="53">
        <f t="shared" si="27"/>
        <v>1</v>
      </c>
      <c r="BJ46" s="41"/>
      <c r="BK46" s="41"/>
      <c r="BL46" s="41">
        <f t="shared" si="28"/>
        <v>0</v>
      </c>
      <c r="BM46" s="53">
        <f t="shared" si="29"/>
        <v>0</v>
      </c>
      <c r="BN46" s="41"/>
      <c r="BO46" s="41"/>
      <c r="BP46" s="41">
        <f t="shared" si="30"/>
        <v>0</v>
      </c>
      <c r="BQ46" s="53">
        <f t="shared" si="31"/>
        <v>0</v>
      </c>
      <c r="BR46" s="41"/>
      <c r="BS46" s="41"/>
      <c r="BT46" s="41">
        <f t="shared" si="32"/>
        <v>0</v>
      </c>
      <c r="BU46" s="53">
        <f t="shared" si="33"/>
        <v>0</v>
      </c>
      <c r="BV46" s="41"/>
      <c r="BW46" s="41"/>
      <c r="BX46" s="41">
        <f t="shared" si="34"/>
        <v>0</v>
      </c>
      <c r="BY46" s="53">
        <f t="shared" si="35"/>
        <v>0</v>
      </c>
      <c r="BZ46" s="41"/>
      <c r="CA46" s="41"/>
      <c r="CB46" s="41">
        <f t="shared" si="36"/>
        <v>0</v>
      </c>
      <c r="CC46" s="53">
        <f t="shared" si="37"/>
        <v>0</v>
      </c>
      <c r="CD46" s="41"/>
      <c r="CE46" s="41"/>
      <c r="CF46" s="41">
        <f t="shared" si="38"/>
        <v>0</v>
      </c>
      <c r="CG46" s="53">
        <f t="shared" si="39"/>
        <v>0</v>
      </c>
      <c r="CH46" s="41"/>
      <c r="CI46" s="41"/>
      <c r="CJ46" s="41">
        <f t="shared" si="40"/>
        <v>0</v>
      </c>
      <c r="CK46" s="53">
        <f t="shared" si="41"/>
        <v>0</v>
      </c>
      <c r="CL46" s="41"/>
      <c r="CM46" s="41"/>
      <c r="CN46" s="41">
        <f t="shared" si="42"/>
        <v>0</v>
      </c>
      <c r="CO46" s="53">
        <f t="shared" si="43"/>
        <v>0</v>
      </c>
      <c r="CP46" s="41"/>
      <c r="CQ46" s="41"/>
      <c r="CR46" s="41">
        <f t="shared" si="44"/>
        <v>0</v>
      </c>
      <c r="CS46" s="53">
        <f t="shared" si="45"/>
        <v>0</v>
      </c>
      <c r="CT46" s="41"/>
      <c r="CU46" s="41"/>
      <c r="CV46" s="41">
        <f t="shared" si="46"/>
        <v>0</v>
      </c>
      <c r="CW46" s="53">
        <f t="shared" si="47"/>
        <v>0</v>
      </c>
      <c r="CX46" s="41"/>
      <c r="CY46" s="41"/>
      <c r="CZ46" s="41">
        <f t="shared" si="48"/>
        <v>0</v>
      </c>
      <c r="DA46" s="53">
        <f t="shared" si="49"/>
        <v>0</v>
      </c>
      <c r="DB46" s="53"/>
      <c r="DC46" s="53"/>
      <c r="DD46" s="41">
        <f t="shared" si="50"/>
        <v>0</v>
      </c>
      <c r="DE46" s="53">
        <f t="shared" si="51"/>
        <v>0</v>
      </c>
      <c r="DF46" s="53"/>
      <c r="DG46" s="53"/>
      <c r="DH46" s="41">
        <f t="shared" si="52"/>
        <v>0</v>
      </c>
      <c r="DI46" s="53">
        <f t="shared" si="53"/>
        <v>0</v>
      </c>
      <c r="DJ46" s="53"/>
      <c r="DK46" s="53"/>
      <c r="DL46" s="41">
        <f t="shared" si="54"/>
        <v>0</v>
      </c>
      <c r="DM46" s="53">
        <f t="shared" si="55"/>
        <v>0</v>
      </c>
      <c r="DN46" s="53"/>
      <c r="DO46" s="53"/>
      <c r="DP46" s="41">
        <f t="shared" si="56"/>
        <v>0</v>
      </c>
      <c r="DQ46" s="53">
        <f t="shared" si="57"/>
        <v>0</v>
      </c>
      <c r="DR46" s="53"/>
      <c r="DS46" s="53"/>
      <c r="DT46" s="41">
        <f t="shared" si="58"/>
        <v>0</v>
      </c>
      <c r="DU46" s="53">
        <f t="shared" si="59"/>
        <v>0</v>
      </c>
      <c r="DV46" s="53"/>
      <c r="DW46" s="53"/>
      <c r="DX46" s="41">
        <f t="shared" si="60"/>
        <v>0</v>
      </c>
      <c r="DY46" s="53">
        <f t="shared" si="61"/>
        <v>0</v>
      </c>
      <c r="DZ46" s="53"/>
      <c r="EA46" s="53"/>
      <c r="EB46" s="41">
        <f t="shared" si="62"/>
        <v>0</v>
      </c>
      <c r="EC46" s="53">
        <f t="shared" si="63"/>
        <v>0</v>
      </c>
      <c r="ED46" s="53"/>
      <c r="EE46" s="53"/>
      <c r="EF46" s="41">
        <f t="shared" si="64"/>
        <v>0</v>
      </c>
      <c r="EG46" s="53">
        <f t="shared" si="65"/>
        <v>0</v>
      </c>
      <c r="EH46" s="53"/>
      <c r="EI46" s="53"/>
      <c r="EJ46" s="41">
        <f t="shared" si="66"/>
        <v>0</v>
      </c>
      <c r="EK46" s="53">
        <f t="shared" si="67"/>
        <v>0</v>
      </c>
      <c r="EL46" s="53"/>
      <c r="EM46" s="53"/>
      <c r="EN46" s="41">
        <f t="shared" si="68"/>
        <v>0</v>
      </c>
      <c r="EO46" s="53">
        <f t="shared" si="69"/>
        <v>0</v>
      </c>
      <c r="EP46" s="53"/>
      <c r="EQ46" s="53"/>
      <c r="ER46" s="41">
        <f t="shared" si="70"/>
        <v>0</v>
      </c>
      <c r="ES46" s="53">
        <f t="shared" si="71"/>
        <v>0</v>
      </c>
      <c r="ET46" s="53"/>
      <c r="EU46" s="53"/>
      <c r="EV46" s="41">
        <f t="shared" si="72"/>
        <v>0</v>
      </c>
      <c r="EW46" s="53">
        <f t="shared" si="73"/>
        <v>0</v>
      </c>
      <c r="EX46" s="53"/>
      <c r="EY46" s="53"/>
      <c r="EZ46" s="41">
        <f t="shared" si="74"/>
        <v>0</v>
      </c>
      <c r="FA46" s="53">
        <f t="shared" si="75"/>
        <v>0</v>
      </c>
      <c r="FB46" s="53"/>
      <c r="FC46" s="53"/>
      <c r="FD46" s="41">
        <f t="shared" si="76"/>
        <v>0</v>
      </c>
      <c r="FE46" s="53">
        <f t="shared" si="77"/>
        <v>0</v>
      </c>
      <c r="FF46" s="53"/>
      <c r="FG46" s="53"/>
      <c r="FH46" s="41">
        <f t="shared" si="78"/>
        <v>0</v>
      </c>
      <c r="FI46" s="53">
        <f t="shared" si="79"/>
        <v>0</v>
      </c>
      <c r="FJ46" s="53"/>
      <c r="FK46" s="53"/>
      <c r="FL46" s="41">
        <f t="shared" si="83"/>
        <v>0</v>
      </c>
      <c r="FM46" s="53">
        <f t="shared" si="84"/>
        <v>0</v>
      </c>
      <c r="FN46" s="53"/>
      <c r="FO46" s="40"/>
      <c r="FP46" s="52">
        <f t="shared" si="85"/>
        <v>4769.8294107906722</v>
      </c>
      <c r="FQ46" s="41">
        <f t="shared" si="86"/>
        <v>3.1964545484983731E-3</v>
      </c>
      <c r="FT46" s="22"/>
      <c r="FU46" s="101" t="s">
        <v>5376</v>
      </c>
      <c r="FV46" s="280" t="s">
        <v>5377</v>
      </c>
      <c r="FW46" s="280" t="s">
        <v>5520</v>
      </c>
      <c r="FX46" s="273"/>
      <c r="FY46" s="229" t="s">
        <v>5029</v>
      </c>
      <c r="FZ46" s="229" t="s">
        <v>5030</v>
      </c>
      <c r="GA46" s="229" t="s">
        <v>5031</v>
      </c>
    </row>
    <row r="47" spans="2:188" ht="11.25" customHeight="1" x14ac:dyDescent="0.2">
      <c r="B47" s="39">
        <v>45282</v>
      </c>
      <c r="C47" s="45">
        <v>4754.6314474739602</v>
      </c>
      <c r="D47" s="112" t="s">
        <v>5566</v>
      </c>
      <c r="E47" s="112">
        <f t="shared" si="82"/>
        <v>45282</v>
      </c>
      <c r="F47" s="46"/>
      <c r="G47" s="52">
        <v>50.94</v>
      </c>
      <c r="H47" s="41">
        <f t="shared" si="0"/>
        <v>6.3216120110627383E-3</v>
      </c>
      <c r="I47" s="53">
        <f t="shared" si="1"/>
        <v>1</v>
      </c>
      <c r="J47" s="40"/>
      <c r="K47" s="52">
        <v>72.069999999999993</v>
      </c>
      <c r="L47" s="41">
        <f t="shared" si="2"/>
        <v>4.7399972117661004E-3</v>
      </c>
      <c r="M47" s="53">
        <f t="shared" si="3"/>
        <v>1</v>
      </c>
      <c r="N47" s="40"/>
      <c r="O47" s="52">
        <v>80.38</v>
      </c>
      <c r="P47" s="41">
        <f t="shared" si="4"/>
        <v>-2.2497871822935722E-2</v>
      </c>
      <c r="Q47" s="53">
        <f t="shared" si="5"/>
        <v>1</v>
      </c>
      <c r="R47" s="40"/>
      <c r="S47" s="52">
        <v>96.86</v>
      </c>
      <c r="T47" s="41">
        <f t="shared" si="6"/>
        <v>2.3802131843113639E-3</v>
      </c>
      <c r="U47" s="53">
        <f t="shared" si="7"/>
        <v>1</v>
      </c>
      <c r="V47" s="40"/>
      <c r="W47" s="52">
        <v>69.48</v>
      </c>
      <c r="X47" s="41">
        <f t="shared" si="8"/>
        <v>-8.1370449678800361E-3</v>
      </c>
      <c r="Y47" s="53">
        <f t="shared" si="9"/>
        <v>1</v>
      </c>
      <c r="Z47" s="40"/>
      <c r="AA47" s="52">
        <v>100.22</v>
      </c>
      <c r="AB47" s="41">
        <f t="shared" si="10"/>
        <v>-6.5424266455194058E-3</v>
      </c>
      <c r="AC47" s="53">
        <f t="shared" si="11"/>
        <v>1</v>
      </c>
      <c r="AD47" s="40"/>
      <c r="AE47" s="52">
        <v>51.38</v>
      </c>
      <c r="AF47" s="41">
        <f t="shared" si="12"/>
        <v>-7.3415765069551053E-3</v>
      </c>
      <c r="AG47" s="53">
        <f t="shared" si="13"/>
        <v>1</v>
      </c>
      <c r="AH47" s="40"/>
      <c r="AI47" s="52">
        <v>97.52</v>
      </c>
      <c r="AJ47" s="41">
        <f t="shared" si="14"/>
        <v>1.8491884117526336E-3</v>
      </c>
      <c r="AK47" s="53">
        <f t="shared" si="15"/>
        <v>1</v>
      </c>
      <c r="AL47" s="40"/>
      <c r="AM47" s="52">
        <v>51.18</v>
      </c>
      <c r="AN47" s="41">
        <f t="shared" si="16"/>
        <v>6.885697422781778E-3</v>
      </c>
      <c r="AO47" s="53">
        <f t="shared" si="17"/>
        <v>1</v>
      </c>
      <c r="AP47" s="40"/>
      <c r="AQ47" s="52">
        <v>35.04</v>
      </c>
      <c r="AR47" s="41">
        <f t="shared" si="18"/>
        <v>-1.3513513513513598E-2</v>
      </c>
      <c r="AS47" s="53">
        <f t="shared" si="19"/>
        <v>1</v>
      </c>
      <c r="AT47" s="41"/>
      <c r="AU47" s="41">
        <v>71.13</v>
      </c>
      <c r="AV47" s="41">
        <f t="shared" si="20"/>
        <v>-3.5132935431361978E-2</v>
      </c>
      <c r="AW47" s="53">
        <f t="shared" si="21"/>
        <v>1</v>
      </c>
      <c r="AX47" s="41"/>
      <c r="AY47" s="41">
        <v>43.11</v>
      </c>
      <c r="AZ47" s="41">
        <f t="shared" si="22"/>
        <v>2.5581395348837077E-3</v>
      </c>
      <c r="BA47" s="53">
        <f t="shared" si="23"/>
        <v>1</v>
      </c>
      <c r="BB47" s="41"/>
      <c r="BC47" s="41">
        <v>69.44</v>
      </c>
      <c r="BD47" s="41">
        <f t="shared" si="24"/>
        <v>-2.0039514535704184E-2</v>
      </c>
      <c r="BE47" s="53">
        <f t="shared" si="25"/>
        <v>1</v>
      </c>
      <c r="BF47" s="41"/>
      <c r="BG47" s="41">
        <v>62.06</v>
      </c>
      <c r="BH47" s="41">
        <f t="shared" si="26"/>
        <v>7.7947385514778311E-3</v>
      </c>
      <c r="BI47" s="53">
        <f t="shared" si="27"/>
        <v>1</v>
      </c>
      <c r="BJ47" s="41"/>
      <c r="BK47" s="41"/>
      <c r="BL47" s="41">
        <f t="shared" si="28"/>
        <v>0</v>
      </c>
      <c r="BM47" s="53">
        <f t="shared" si="29"/>
        <v>0</v>
      </c>
      <c r="BN47" s="41"/>
      <c r="BO47" s="41"/>
      <c r="BP47" s="41">
        <f t="shared" si="30"/>
        <v>0</v>
      </c>
      <c r="BQ47" s="53">
        <f t="shared" si="31"/>
        <v>0</v>
      </c>
      <c r="BR47" s="41"/>
      <c r="BS47" s="41"/>
      <c r="BT47" s="41">
        <f t="shared" si="32"/>
        <v>0</v>
      </c>
      <c r="BU47" s="53">
        <f t="shared" si="33"/>
        <v>0</v>
      </c>
      <c r="BV47" s="41"/>
      <c r="BW47" s="41"/>
      <c r="BX47" s="41">
        <f t="shared" si="34"/>
        <v>0</v>
      </c>
      <c r="BY47" s="53">
        <f t="shared" si="35"/>
        <v>0</v>
      </c>
      <c r="BZ47" s="41"/>
      <c r="CA47" s="41"/>
      <c r="CB47" s="41">
        <f t="shared" si="36"/>
        <v>0</v>
      </c>
      <c r="CC47" s="53">
        <f t="shared" si="37"/>
        <v>0</v>
      </c>
      <c r="CD47" s="41"/>
      <c r="CE47" s="41"/>
      <c r="CF47" s="41">
        <f t="shared" si="38"/>
        <v>0</v>
      </c>
      <c r="CG47" s="53">
        <f t="shared" si="39"/>
        <v>0</v>
      </c>
      <c r="CH47" s="41"/>
      <c r="CI47" s="41"/>
      <c r="CJ47" s="41">
        <f t="shared" si="40"/>
        <v>0</v>
      </c>
      <c r="CK47" s="53">
        <f t="shared" si="41"/>
        <v>0</v>
      </c>
      <c r="CL47" s="41"/>
      <c r="CM47" s="41"/>
      <c r="CN47" s="41">
        <f t="shared" si="42"/>
        <v>0</v>
      </c>
      <c r="CO47" s="53">
        <f t="shared" si="43"/>
        <v>0</v>
      </c>
      <c r="CP47" s="41"/>
      <c r="CQ47" s="41"/>
      <c r="CR47" s="41">
        <f t="shared" si="44"/>
        <v>0</v>
      </c>
      <c r="CS47" s="53">
        <f t="shared" si="45"/>
        <v>0</v>
      </c>
      <c r="CT47" s="41"/>
      <c r="CU47" s="41"/>
      <c r="CV47" s="41">
        <f t="shared" si="46"/>
        <v>0</v>
      </c>
      <c r="CW47" s="53">
        <f t="shared" si="47"/>
        <v>0</v>
      </c>
      <c r="CX47" s="41"/>
      <c r="CY47" s="41"/>
      <c r="CZ47" s="41">
        <f t="shared" si="48"/>
        <v>0</v>
      </c>
      <c r="DA47" s="53">
        <f t="shared" si="49"/>
        <v>0</v>
      </c>
      <c r="DB47" s="53"/>
      <c r="DC47" s="53"/>
      <c r="DD47" s="41">
        <f t="shared" si="50"/>
        <v>0</v>
      </c>
      <c r="DE47" s="53">
        <f t="shared" si="51"/>
        <v>0</v>
      </c>
      <c r="DF47" s="53"/>
      <c r="DG47" s="53"/>
      <c r="DH47" s="41">
        <f t="shared" si="52"/>
        <v>0</v>
      </c>
      <c r="DI47" s="53">
        <f t="shared" si="53"/>
        <v>0</v>
      </c>
      <c r="DJ47" s="53"/>
      <c r="DK47" s="53"/>
      <c r="DL47" s="41">
        <f t="shared" si="54"/>
        <v>0</v>
      </c>
      <c r="DM47" s="53">
        <f t="shared" si="55"/>
        <v>0</v>
      </c>
      <c r="DN47" s="53"/>
      <c r="DO47" s="53"/>
      <c r="DP47" s="41">
        <f t="shared" si="56"/>
        <v>0</v>
      </c>
      <c r="DQ47" s="53">
        <f t="shared" si="57"/>
        <v>0</v>
      </c>
      <c r="DR47" s="53"/>
      <c r="DS47" s="53"/>
      <c r="DT47" s="41">
        <f t="shared" si="58"/>
        <v>0</v>
      </c>
      <c r="DU47" s="53">
        <f t="shared" si="59"/>
        <v>0</v>
      </c>
      <c r="DV47" s="53"/>
      <c r="DW47" s="53"/>
      <c r="DX47" s="41">
        <f t="shared" si="60"/>
        <v>0</v>
      </c>
      <c r="DY47" s="53">
        <f t="shared" si="61"/>
        <v>0</v>
      </c>
      <c r="DZ47" s="53"/>
      <c r="EA47" s="53"/>
      <c r="EB47" s="41">
        <f t="shared" si="62"/>
        <v>0</v>
      </c>
      <c r="EC47" s="53">
        <f t="shared" si="63"/>
        <v>0</v>
      </c>
      <c r="ED47" s="53"/>
      <c r="EE47" s="53"/>
      <c r="EF47" s="41">
        <f t="shared" si="64"/>
        <v>0</v>
      </c>
      <c r="EG47" s="53">
        <f t="shared" si="65"/>
        <v>0</v>
      </c>
      <c r="EH47" s="53"/>
      <c r="EI47" s="53"/>
      <c r="EJ47" s="41">
        <f t="shared" si="66"/>
        <v>0</v>
      </c>
      <c r="EK47" s="53">
        <f t="shared" si="67"/>
        <v>0</v>
      </c>
      <c r="EL47" s="53"/>
      <c r="EM47" s="53"/>
      <c r="EN47" s="41">
        <f t="shared" si="68"/>
        <v>0</v>
      </c>
      <c r="EO47" s="53">
        <f t="shared" si="69"/>
        <v>0</v>
      </c>
      <c r="EP47" s="53"/>
      <c r="EQ47" s="53"/>
      <c r="ER47" s="41">
        <f t="shared" si="70"/>
        <v>0</v>
      </c>
      <c r="ES47" s="53">
        <f t="shared" si="71"/>
        <v>0</v>
      </c>
      <c r="ET47" s="53"/>
      <c r="EU47" s="53"/>
      <c r="EV47" s="41">
        <f t="shared" si="72"/>
        <v>0</v>
      </c>
      <c r="EW47" s="53">
        <f t="shared" si="73"/>
        <v>0</v>
      </c>
      <c r="EX47" s="53"/>
      <c r="EY47" s="53"/>
      <c r="EZ47" s="41">
        <f t="shared" si="74"/>
        <v>0</v>
      </c>
      <c r="FA47" s="53">
        <f t="shared" si="75"/>
        <v>0</v>
      </c>
      <c r="FB47" s="53"/>
      <c r="FC47" s="53"/>
      <c r="FD47" s="41">
        <f t="shared" si="76"/>
        <v>0</v>
      </c>
      <c r="FE47" s="53">
        <f t="shared" si="77"/>
        <v>0</v>
      </c>
      <c r="FF47" s="53"/>
      <c r="FG47" s="53"/>
      <c r="FH47" s="41">
        <f t="shared" si="78"/>
        <v>0</v>
      </c>
      <c r="FI47" s="53">
        <f t="shared" si="79"/>
        <v>0</v>
      </c>
      <c r="FJ47" s="53"/>
      <c r="FK47" s="53"/>
      <c r="FL47" s="41">
        <f t="shared" si="83"/>
        <v>0</v>
      </c>
      <c r="FM47" s="53">
        <f t="shared" si="84"/>
        <v>0</v>
      </c>
      <c r="FN47" s="53"/>
      <c r="FO47" s="40"/>
      <c r="FP47" s="52">
        <f t="shared" si="85"/>
        <v>4754.6314474739602</v>
      </c>
      <c r="FQ47" s="41">
        <f t="shared" si="86"/>
        <v>7.5099315027018498E-3</v>
      </c>
      <c r="FT47" s="22"/>
      <c r="FU47" s="101" t="s">
        <v>5378</v>
      </c>
      <c r="FV47" s="280" t="s">
        <v>5379</v>
      </c>
      <c r="FW47" s="280" t="s">
        <v>5521</v>
      </c>
      <c r="FX47" s="273"/>
      <c r="FY47" s="229" t="s">
        <v>5035</v>
      </c>
      <c r="FZ47" s="229" t="s">
        <v>5036</v>
      </c>
      <c r="GA47" s="229" t="s">
        <v>5037</v>
      </c>
    </row>
    <row r="48" spans="2:188" ht="11.25" customHeight="1" x14ac:dyDescent="0.2">
      <c r="B48" s="39">
        <v>45275</v>
      </c>
      <c r="C48" s="45">
        <v>4719.1906489521389</v>
      </c>
      <c r="D48" s="112" t="s">
        <v>5566</v>
      </c>
      <c r="E48" s="112">
        <f t="shared" si="82"/>
        <v>45275</v>
      </c>
      <c r="F48" s="46"/>
      <c r="G48" s="52">
        <v>50.62</v>
      </c>
      <c r="H48" s="41">
        <f t="shared" si="0"/>
        <v>-1.4791747761775054E-2</v>
      </c>
      <c r="I48" s="53">
        <f t="shared" si="1"/>
        <v>1</v>
      </c>
      <c r="J48" s="40"/>
      <c r="K48" s="52">
        <v>71.73</v>
      </c>
      <c r="L48" s="41">
        <f t="shared" si="2"/>
        <v>-8.0620353755447183E-2</v>
      </c>
      <c r="M48" s="53">
        <f t="shared" si="3"/>
        <v>1</v>
      </c>
      <c r="N48" s="40"/>
      <c r="O48" s="52">
        <v>82.23</v>
      </c>
      <c r="P48" s="41">
        <f t="shared" si="4"/>
        <v>3.2521346057257761E-2</v>
      </c>
      <c r="Q48" s="53">
        <f t="shared" si="5"/>
        <v>1</v>
      </c>
      <c r="R48" s="40"/>
      <c r="S48" s="52">
        <v>96.63</v>
      </c>
      <c r="T48" s="41">
        <f t="shared" si="6"/>
        <v>2.3731327471130381E-2</v>
      </c>
      <c r="U48" s="53">
        <f t="shared" si="7"/>
        <v>1</v>
      </c>
      <c r="V48" s="40"/>
      <c r="W48" s="52">
        <v>70.05</v>
      </c>
      <c r="X48" s="41">
        <f t="shared" si="8"/>
        <v>3.854707190511486E-2</v>
      </c>
      <c r="Y48" s="53">
        <f t="shared" si="9"/>
        <v>1</v>
      </c>
      <c r="Z48" s="40"/>
      <c r="AA48" s="52">
        <v>100.88</v>
      </c>
      <c r="AB48" s="41">
        <f t="shared" si="10"/>
        <v>-1.1077345358298296E-2</v>
      </c>
      <c r="AC48" s="53">
        <f t="shared" si="11"/>
        <v>1</v>
      </c>
      <c r="AD48" s="40"/>
      <c r="AE48" s="52">
        <v>51.76</v>
      </c>
      <c r="AF48" s="41">
        <f t="shared" si="12"/>
        <v>3.8789759503490284E-3</v>
      </c>
      <c r="AG48" s="53">
        <f t="shared" si="13"/>
        <v>1</v>
      </c>
      <c r="AH48" s="40"/>
      <c r="AI48" s="52">
        <v>97.34</v>
      </c>
      <c r="AJ48" s="41">
        <f t="shared" si="14"/>
        <v>-2.3279149106963604E-2</v>
      </c>
      <c r="AK48" s="53">
        <f t="shared" si="15"/>
        <v>1</v>
      </c>
      <c r="AL48" s="40"/>
      <c r="AM48" s="52">
        <v>50.83</v>
      </c>
      <c r="AN48" s="41">
        <f t="shared" si="16"/>
        <v>-2.0050125313283207E-2</v>
      </c>
      <c r="AO48" s="53">
        <f t="shared" si="17"/>
        <v>1</v>
      </c>
      <c r="AP48" s="40"/>
      <c r="AQ48" s="52">
        <v>35.520000000000003</v>
      </c>
      <c r="AR48" s="41">
        <f t="shared" si="18"/>
        <v>9.0909090909090384E-3</v>
      </c>
      <c r="AS48" s="53">
        <f t="shared" si="19"/>
        <v>1</v>
      </c>
      <c r="AT48" s="41"/>
      <c r="AU48" s="41">
        <v>73.72</v>
      </c>
      <c r="AV48" s="41">
        <f t="shared" si="20"/>
        <v>-2.0982735723771517E-2</v>
      </c>
      <c r="AW48" s="53">
        <f t="shared" si="21"/>
        <v>1</v>
      </c>
      <c r="AX48" s="41"/>
      <c r="AY48" s="41">
        <v>43</v>
      </c>
      <c r="AZ48" s="41">
        <f t="shared" si="22"/>
        <v>1.0813352139163124E-2</v>
      </c>
      <c r="BA48" s="53">
        <f t="shared" si="23"/>
        <v>1</v>
      </c>
      <c r="BB48" s="41"/>
      <c r="BC48" s="41">
        <v>70.86</v>
      </c>
      <c r="BD48" s="41">
        <f t="shared" si="24"/>
        <v>-8.9510489510489233E-3</v>
      </c>
      <c r="BE48" s="53">
        <f t="shared" si="25"/>
        <v>1</v>
      </c>
      <c r="BF48" s="41"/>
      <c r="BG48" s="41">
        <v>61.58</v>
      </c>
      <c r="BH48" s="41">
        <f t="shared" si="26"/>
        <v>1.0999835823345849E-2</v>
      </c>
      <c r="BI48" s="53">
        <f t="shared" si="27"/>
        <v>1</v>
      </c>
      <c r="BJ48" s="41"/>
      <c r="BK48" s="41"/>
      <c r="BL48" s="41">
        <f t="shared" si="28"/>
        <v>0</v>
      </c>
      <c r="BM48" s="53">
        <f t="shared" si="29"/>
        <v>0</v>
      </c>
      <c r="BN48" s="41"/>
      <c r="BO48" s="41"/>
      <c r="BP48" s="41">
        <f t="shared" si="30"/>
        <v>0</v>
      </c>
      <c r="BQ48" s="53">
        <f t="shared" si="31"/>
        <v>0</v>
      </c>
      <c r="BR48" s="41"/>
      <c r="BS48" s="41"/>
      <c r="BT48" s="41">
        <f t="shared" si="32"/>
        <v>0</v>
      </c>
      <c r="BU48" s="53">
        <f t="shared" si="33"/>
        <v>0</v>
      </c>
      <c r="BV48" s="41"/>
      <c r="BW48" s="41"/>
      <c r="BX48" s="41">
        <f t="shared" si="34"/>
        <v>0</v>
      </c>
      <c r="BY48" s="53">
        <f t="shared" si="35"/>
        <v>0</v>
      </c>
      <c r="BZ48" s="41"/>
      <c r="CA48" s="41"/>
      <c r="CB48" s="41">
        <f t="shared" si="36"/>
        <v>0</v>
      </c>
      <c r="CC48" s="53">
        <f t="shared" si="37"/>
        <v>0</v>
      </c>
      <c r="CD48" s="41"/>
      <c r="CE48" s="41"/>
      <c r="CF48" s="41">
        <f t="shared" si="38"/>
        <v>0</v>
      </c>
      <c r="CG48" s="53">
        <f t="shared" si="39"/>
        <v>0</v>
      </c>
      <c r="CH48" s="41"/>
      <c r="CI48" s="41"/>
      <c r="CJ48" s="41">
        <f t="shared" si="40"/>
        <v>0</v>
      </c>
      <c r="CK48" s="53">
        <f t="shared" si="41"/>
        <v>0</v>
      </c>
      <c r="CL48" s="41"/>
      <c r="CM48" s="41"/>
      <c r="CN48" s="41">
        <f t="shared" si="42"/>
        <v>0</v>
      </c>
      <c r="CO48" s="53">
        <f t="shared" si="43"/>
        <v>0</v>
      </c>
      <c r="CP48" s="41"/>
      <c r="CQ48" s="41"/>
      <c r="CR48" s="41">
        <f t="shared" si="44"/>
        <v>0</v>
      </c>
      <c r="CS48" s="53">
        <f t="shared" si="45"/>
        <v>0</v>
      </c>
      <c r="CT48" s="41"/>
      <c r="CU48" s="41"/>
      <c r="CV48" s="41">
        <f t="shared" si="46"/>
        <v>0</v>
      </c>
      <c r="CW48" s="53">
        <f t="shared" si="47"/>
        <v>0</v>
      </c>
      <c r="CX48" s="41"/>
      <c r="CY48" s="41"/>
      <c r="CZ48" s="41">
        <f t="shared" si="48"/>
        <v>0</v>
      </c>
      <c r="DA48" s="53">
        <f t="shared" si="49"/>
        <v>0</v>
      </c>
      <c r="DB48" s="53"/>
      <c r="DC48" s="53"/>
      <c r="DD48" s="41">
        <f t="shared" si="50"/>
        <v>0</v>
      </c>
      <c r="DE48" s="53">
        <f t="shared" si="51"/>
        <v>0</v>
      </c>
      <c r="DF48" s="53"/>
      <c r="DG48" s="53"/>
      <c r="DH48" s="41">
        <f t="shared" si="52"/>
        <v>0</v>
      </c>
      <c r="DI48" s="53">
        <f t="shared" si="53"/>
        <v>0</v>
      </c>
      <c r="DJ48" s="53"/>
      <c r="DK48" s="53"/>
      <c r="DL48" s="41">
        <f t="shared" si="54"/>
        <v>0</v>
      </c>
      <c r="DM48" s="53">
        <f t="shared" si="55"/>
        <v>0</v>
      </c>
      <c r="DN48" s="53"/>
      <c r="DO48" s="53"/>
      <c r="DP48" s="41">
        <f t="shared" si="56"/>
        <v>0</v>
      </c>
      <c r="DQ48" s="53">
        <f t="shared" si="57"/>
        <v>0</v>
      </c>
      <c r="DR48" s="53"/>
      <c r="DS48" s="53"/>
      <c r="DT48" s="41">
        <f t="shared" si="58"/>
        <v>0</v>
      </c>
      <c r="DU48" s="53">
        <f t="shared" si="59"/>
        <v>0</v>
      </c>
      <c r="DV48" s="53"/>
      <c r="DW48" s="53"/>
      <c r="DX48" s="41">
        <f t="shared" si="60"/>
        <v>0</v>
      </c>
      <c r="DY48" s="53">
        <f t="shared" si="61"/>
        <v>0</v>
      </c>
      <c r="DZ48" s="53"/>
      <c r="EA48" s="53"/>
      <c r="EB48" s="41">
        <f t="shared" si="62"/>
        <v>0</v>
      </c>
      <c r="EC48" s="53">
        <f t="shared" si="63"/>
        <v>0</v>
      </c>
      <c r="ED48" s="53"/>
      <c r="EE48" s="53"/>
      <c r="EF48" s="41">
        <f t="shared" si="64"/>
        <v>0</v>
      </c>
      <c r="EG48" s="53">
        <f t="shared" si="65"/>
        <v>0</v>
      </c>
      <c r="EH48" s="53"/>
      <c r="EI48" s="53"/>
      <c r="EJ48" s="41">
        <f t="shared" si="66"/>
        <v>0</v>
      </c>
      <c r="EK48" s="53">
        <f t="shared" si="67"/>
        <v>0</v>
      </c>
      <c r="EL48" s="53"/>
      <c r="EM48" s="53"/>
      <c r="EN48" s="41">
        <f t="shared" si="68"/>
        <v>0</v>
      </c>
      <c r="EO48" s="53">
        <f t="shared" si="69"/>
        <v>0</v>
      </c>
      <c r="EP48" s="53"/>
      <c r="EQ48" s="53"/>
      <c r="ER48" s="41">
        <f t="shared" si="70"/>
        <v>0</v>
      </c>
      <c r="ES48" s="53">
        <f t="shared" si="71"/>
        <v>0</v>
      </c>
      <c r="ET48" s="53"/>
      <c r="EU48" s="53"/>
      <c r="EV48" s="41">
        <f t="shared" si="72"/>
        <v>0</v>
      </c>
      <c r="EW48" s="53">
        <f t="shared" si="73"/>
        <v>0</v>
      </c>
      <c r="EX48" s="53"/>
      <c r="EY48" s="53"/>
      <c r="EZ48" s="41">
        <f t="shared" si="74"/>
        <v>0</v>
      </c>
      <c r="FA48" s="53">
        <f t="shared" si="75"/>
        <v>0</v>
      </c>
      <c r="FB48" s="53"/>
      <c r="FC48" s="53"/>
      <c r="FD48" s="41">
        <f t="shared" si="76"/>
        <v>0</v>
      </c>
      <c r="FE48" s="53">
        <f t="shared" si="77"/>
        <v>0</v>
      </c>
      <c r="FF48" s="53"/>
      <c r="FG48" s="53"/>
      <c r="FH48" s="41">
        <f t="shared" si="78"/>
        <v>0</v>
      </c>
      <c r="FI48" s="53">
        <f t="shared" si="79"/>
        <v>0</v>
      </c>
      <c r="FJ48" s="53"/>
      <c r="FK48" s="53"/>
      <c r="FL48" s="41">
        <f t="shared" si="83"/>
        <v>0</v>
      </c>
      <c r="FM48" s="53">
        <f t="shared" si="84"/>
        <v>0</v>
      </c>
      <c r="FN48" s="53"/>
      <c r="FO48" s="40"/>
      <c r="FP48" s="52">
        <f t="shared" si="85"/>
        <v>4719.1906489521389</v>
      </c>
      <c r="FQ48" s="41">
        <f t="shared" si="86"/>
        <v>2.4936818364870161E-2</v>
      </c>
      <c r="FT48" s="22"/>
      <c r="FU48" s="101" t="s">
        <v>5380</v>
      </c>
      <c r="FV48" s="280" t="s">
        <v>5381</v>
      </c>
      <c r="FW48" s="280" t="s">
        <v>5522</v>
      </c>
      <c r="FX48" s="273"/>
      <c r="FY48" s="229" t="s">
        <v>2537</v>
      </c>
      <c r="FZ48" s="229" t="s">
        <v>2538</v>
      </c>
      <c r="GA48" s="229" t="s">
        <v>2539</v>
      </c>
    </row>
    <row r="49" spans="2:183" ht="11.25" customHeight="1" x14ac:dyDescent="0.2">
      <c r="B49" s="39">
        <v>45268</v>
      </c>
      <c r="C49" s="45">
        <v>4604.3722543608937</v>
      </c>
      <c r="D49" s="112" t="s">
        <v>5566</v>
      </c>
      <c r="E49" s="112">
        <f t="shared" si="82"/>
        <v>45268</v>
      </c>
      <c r="F49" s="46"/>
      <c r="G49" s="52">
        <v>51.38</v>
      </c>
      <c r="H49" s="41">
        <f t="shared" si="0"/>
        <v>-2.1363371528452246E-3</v>
      </c>
      <c r="I49" s="53">
        <f t="shared" si="1"/>
        <v>1</v>
      </c>
      <c r="J49" s="40"/>
      <c r="K49" s="52">
        <v>78.02</v>
      </c>
      <c r="L49" s="41">
        <f t="shared" si="2"/>
        <v>-1.2029884766367016E-2</v>
      </c>
      <c r="M49" s="53">
        <f t="shared" si="3"/>
        <v>1</v>
      </c>
      <c r="N49" s="40"/>
      <c r="O49" s="52">
        <v>79.64</v>
      </c>
      <c r="P49" s="41">
        <f t="shared" si="4"/>
        <v>-1.0806111042106603E-2</v>
      </c>
      <c r="Q49" s="53">
        <f t="shared" si="5"/>
        <v>1</v>
      </c>
      <c r="R49" s="40"/>
      <c r="S49" s="52">
        <v>94.39</v>
      </c>
      <c r="T49" s="41">
        <f t="shared" si="6"/>
        <v>1.8890328151986102E-2</v>
      </c>
      <c r="U49" s="53">
        <f t="shared" si="7"/>
        <v>1</v>
      </c>
      <c r="V49" s="40"/>
      <c r="W49" s="52">
        <v>67.45</v>
      </c>
      <c r="X49" s="41">
        <f t="shared" si="8"/>
        <v>-4.4457617071724798E-4</v>
      </c>
      <c r="Y49" s="53">
        <f t="shared" si="9"/>
        <v>1</v>
      </c>
      <c r="Z49" s="40"/>
      <c r="AA49" s="52">
        <v>102.01</v>
      </c>
      <c r="AB49" s="41">
        <f t="shared" si="10"/>
        <v>-1.9602077820246588E-4</v>
      </c>
      <c r="AC49" s="53">
        <f t="shared" si="11"/>
        <v>1</v>
      </c>
      <c r="AD49" s="40"/>
      <c r="AE49" s="52">
        <v>51.56</v>
      </c>
      <c r="AF49" s="41">
        <f t="shared" si="12"/>
        <v>-3.8639876352394298E-3</v>
      </c>
      <c r="AG49" s="53">
        <f t="shared" si="13"/>
        <v>1</v>
      </c>
      <c r="AH49" s="40"/>
      <c r="AI49" s="52">
        <v>99.66</v>
      </c>
      <c r="AJ49" s="41">
        <f t="shared" si="14"/>
        <v>1.198212835093404E-2</v>
      </c>
      <c r="AK49" s="53">
        <f t="shared" si="15"/>
        <v>1</v>
      </c>
      <c r="AL49" s="40"/>
      <c r="AM49" s="52">
        <v>51.87</v>
      </c>
      <c r="AN49" s="41">
        <f t="shared" si="16"/>
        <v>8.7514585764292274E-3</v>
      </c>
      <c r="AO49" s="53">
        <f t="shared" si="17"/>
        <v>1</v>
      </c>
      <c r="AP49" s="40"/>
      <c r="AQ49" s="52">
        <v>35.200000000000003</v>
      </c>
      <c r="AR49" s="41">
        <f t="shared" si="18"/>
        <v>-8.1713158636235184E-3</v>
      </c>
      <c r="AS49" s="53">
        <f t="shared" si="19"/>
        <v>1</v>
      </c>
      <c r="AT49" s="41"/>
      <c r="AU49" s="41">
        <v>75.3</v>
      </c>
      <c r="AV49" s="41">
        <f t="shared" si="20"/>
        <v>2.93020777836972E-3</v>
      </c>
      <c r="AW49" s="53">
        <f t="shared" si="21"/>
        <v>1</v>
      </c>
      <c r="AX49" s="41"/>
      <c r="AY49" s="41">
        <v>42.54</v>
      </c>
      <c r="AZ49" s="41">
        <f t="shared" si="22"/>
        <v>1.3581129378127166E-2</v>
      </c>
      <c r="BA49" s="53">
        <f t="shared" si="23"/>
        <v>1</v>
      </c>
      <c r="BB49" s="41"/>
      <c r="BC49" s="41">
        <v>71.5</v>
      </c>
      <c r="BD49" s="41">
        <f t="shared" si="24"/>
        <v>-2.796420581654413E-4</v>
      </c>
      <c r="BE49" s="53">
        <f t="shared" si="25"/>
        <v>1</v>
      </c>
      <c r="BF49" s="41"/>
      <c r="BG49" s="41">
        <v>60.91</v>
      </c>
      <c r="BH49" s="41">
        <f t="shared" si="26"/>
        <v>-8.4649194204786671E-3</v>
      </c>
      <c r="BI49" s="53">
        <f t="shared" si="27"/>
        <v>1</v>
      </c>
      <c r="BJ49" s="41"/>
      <c r="BK49" s="41"/>
      <c r="BL49" s="41">
        <f t="shared" si="28"/>
        <v>0</v>
      </c>
      <c r="BM49" s="53">
        <f t="shared" si="29"/>
        <v>0</v>
      </c>
      <c r="BN49" s="41"/>
      <c r="BO49" s="41"/>
      <c r="BP49" s="41">
        <f t="shared" si="30"/>
        <v>0</v>
      </c>
      <c r="BQ49" s="53">
        <f t="shared" si="31"/>
        <v>0</v>
      </c>
      <c r="BR49" s="41"/>
      <c r="BS49" s="41"/>
      <c r="BT49" s="41">
        <f t="shared" si="32"/>
        <v>0</v>
      </c>
      <c r="BU49" s="53">
        <f t="shared" si="33"/>
        <v>0</v>
      </c>
      <c r="BV49" s="41"/>
      <c r="BW49" s="41"/>
      <c r="BX49" s="41">
        <f t="shared" si="34"/>
        <v>0</v>
      </c>
      <c r="BY49" s="53">
        <f t="shared" si="35"/>
        <v>0</v>
      </c>
      <c r="BZ49" s="41"/>
      <c r="CA49" s="41"/>
      <c r="CB49" s="41">
        <f t="shared" si="36"/>
        <v>0</v>
      </c>
      <c r="CC49" s="53">
        <f t="shared" si="37"/>
        <v>0</v>
      </c>
      <c r="CD49" s="41"/>
      <c r="CE49" s="41"/>
      <c r="CF49" s="41">
        <f t="shared" si="38"/>
        <v>0</v>
      </c>
      <c r="CG49" s="53">
        <f t="shared" si="39"/>
        <v>0</v>
      </c>
      <c r="CH49" s="41"/>
      <c r="CI49" s="41"/>
      <c r="CJ49" s="41">
        <f t="shared" si="40"/>
        <v>0</v>
      </c>
      <c r="CK49" s="53">
        <f t="shared" si="41"/>
        <v>0</v>
      </c>
      <c r="CL49" s="41"/>
      <c r="CM49" s="41"/>
      <c r="CN49" s="41">
        <f t="shared" si="42"/>
        <v>0</v>
      </c>
      <c r="CO49" s="53">
        <f t="shared" si="43"/>
        <v>0</v>
      </c>
      <c r="CP49" s="41"/>
      <c r="CQ49" s="41"/>
      <c r="CR49" s="41">
        <f t="shared" si="44"/>
        <v>0</v>
      </c>
      <c r="CS49" s="53">
        <f t="shared" si="45"/>
        <v>0</v>
      </c>
      <c r="CT49" s="41"/>
      <c r="CU49" s="41"/>
      <c r="CV49" s="41">
        <f t="shared" si="46"/>
        <v>0</v>
      </c>
      <c r="CW49" s="53">
        <f t="shared" si="47"/>
        <v>0</v>
      </c>
      <c r="CX49" s="41"/>
      <c r="CY49" s="41"/>
      <c r="CZ49" s="41">
        <f t="shared" si="48"/>
        <v>0</v>
      </c>
      <c r="DA49" s="53">
        <f t="shared" si="49"/>
        <v>0</v>
      </c>
      <c r="DB49" s="53"/>
      <c r="DC49" s="53"/>
      <c r="DD49" s="41">
        <f t="shared" si="50"/>
        <v>0</v>
      </c>
      <c r="DE49" s="53">
        <f t="shared" si="51"/>
        <v>0</v>
      </c>
      <c r="DF49" s="53"/>
      <c r="DG49" s="53"/>
      <c r="DH49" s="41">
        <f t="shared" si="52"/>
        <v>0</v>
      </c>
      <c r="DI49" s="53">
        <f t="shared" si="53"/>
        <v>0</v>
      </c>
      <c r="DJ49" s="53"/>
      <c r="DK49" s="53"/>
      <c r="DL49" s="41">
        <f t="shared" si="54"/>
        <v>0</v>
      </c>
      <c r="DM49" s="53">
        <f t="shared" si="55"/>
        <v>0</v>
      </c>
      <c r="DN49" s="53"/>
      <c r="DO49" s="53"/>
      <c r="DP49" s="41">
        <f t="shared" si="56"/>
        <v>0</v>
      </c>
      <c r="DQ49" s="53">
        <f t="shared" si="57"/>
        <v>0</v>
      </c>
      <c r="DR49" s="53"/>
      <c r="DS49" s="53"/>
      <c r="DT49" s="41">
        <f t="shared" si="58"/>
        <v>0</v>
      </c>
      <c r="DU49" s="53">
        <f t="shared" si="59"/>
        <v>0</v>
      </c>
      <c r="DV49" s="53"/>
      <c r="DW49" s="53"/>
      <c r="DX49" s="41">
        <f t="shared" si="60"/>
        <v>0</v>
      </c>
      <c r="DY49" s="53">
        <f t="shared" si="61"/>
        <v>0</v>
      </c>
      <c r="DZ49" s="53"/>
      <c r="EA49" s="53"/>
      <c r="EB49" s="41">
        <f t="shared" si="62"/>
        <v>0</v>
      </c>
      <c r="EC49" s="53">
        <f t="shared" si="63"/>
        <v>0</v>
      </c>
      <c r="ED49" s="53"/>
      <c r="EE49" s="53"/>
      <c r="EF49" s="41">
        <f t="shared" si="64"/>
        <v>0</v>
      </c>
      <c r="EG49" s="53">
        <f t="shared" si="65"/>
        <v>0</v>
      </c>
      <c r="EH49" s="53"/>
      <c r="EI49" s="53"/>
      <c r="EJ49" s="41">
        <f t="shared" si="66"/>
        <v>0</v>
      </c>
      <c r="EK49" s="53">
        <f t="shared" si="67"/>
        <v>0</v>
      </c>
      <c r="EL49" s="53"/>
      <c r="EM49" s="53"/>
      <c r="EN49" s="41">
        <f t="shared" si="68"/>
        <v>0</v>
      </c>
      <c r="EO49" s="53">
        <f t="shared" si="69"/>
        <v>0</v>
      </c>
      <c r="EP49" s="53"/>
      <c r="EQ49" s="53"/>
      <c r="ER49" s="41">
        <f t="shared" si="70"/>
        <v>0</v>
      </c>
      <c r="ES49" s="53">
        <f t="shared" si="71"/>
        <v>0</v>
      </c>
      <c r="ET49" s="53"/>
      <c r="EU49" s="53"/>
      <c r="EV49" s="41">
        <f t="shared" si="72"/>
        <v>0</v>
      </c>
      <c r="EW49" s="53">
        <f t="shared" si="73"/>
        <v>0</v>
      </c>
      <c r="EX49" s="53"/>
      <c r="EY49" s="53"/>
      <c r="EZ49" s="41">
        <f t="shared" si="74"/>
        <v>0</v>
      </c>
      <c r="FA49" s="53">
        <f t="shared" si="75"/>
        <v>0</v>
      </c>
      <c r="FB49" s="53"/>
      <c r="FC49" s="53"/>
      <c r="FD49" s="41">
        <f t="shared" si="76"/>
        <v>0</v>
      </c>
      <c r="FE49" s="53">
        <f t="shared" si="77"/>
        <v>0</v>
      </c>
      <c r="FF49" s="53"/>
      <c r="FG49" s="53"/>
      <c r="FH49" s="41">
        <f t="shared" si="78"/>
        <v>0</v>
      </c>
      <c r="FI49" s="53">
        <f t="shared" si="79"/>
        <v>0</v>
      </c>
      <c r="FJ49" s="53"/>
      <c r="FK49" s="53"/>
      <c r="FL49" s="41">
        <f t="shared" si="83"/>
        <v>0</v>
      </c>
      <c r="FM49" s="53">
        <f t="shared" si="84"/>
        <v>0</v>
      </c>
      <c r="FN49" s="53"/>
      <c r="FO49" s="40"/>
      <c r="FP49" s="52">
        <f t="shared" si="85"/>
        <v>4604.3722543608937</v>
      </c>
      <c r="FQ49" s="41">
        <f t="shared" si="86"/>
        <v>2.120011944183986E-3</v>
      </c>
      <c r="FT49" s="22"/>
      <c r="FU49" s="101" t="s">
        <v>5382</v>
      </c>
      <c r="FV49" s="280" t="s">
        <v>5383</v>
      </c>
      <c r="FW49" s="280" t="s">
        <v>5383</v>
      </c>
      <c r="FX49" s="273"/>
      <c r="FY49" s="229" t="s">
        <v>525</v>
      </c>
      <c r="FZ49" s="229" t="s">
        <v>526</v>
      </c>
      <c r="GA49" s="229" t="s">
        <v>527</v>
      </c>
    </row>
    <row r="50" spans="2:183" ht="11.25" customHeight="1" x14ac:dyDescent="0.2">
      <c r="B50" s="39">
        <v>45261</v>
      </c>
      <c r="C50" s="45">
        <v>4594.6315805310433</v>
      </c>
      <c r="D50" s="112" t="s">
        <v>5566</v>
      </c>
      <c r="E50" s="112">
        <f t="shared" si="82"/>
        <v>45261</v>
      </c>
      <c r="F50" s="46"/>
      <c r="G50" s="52">
        <v>51.49</v>
      </c>
      <c r="H50" s="41">
        <f t="shared" si="0"/>
        <v>3.4974874371859421E-2</v>
      </c>
      <c r="I50" s="53">
        <f t="shared" si="1"/>
        <v>1</v>
      </c>
      <c r="J50" s="40"/>
      <c r="K50" s="52">
        <v>78.97</v>
      </c>
      <c r="L50" s="41">
        <f t="shared" si="2"/>
        <v>2.3325126344434288E-2</v>
      </c>
      <c r="M50" s="53">
        <f t="shared" si="3"/>
        <v>1</v>
      </c>
      <c r="N50" s="40"/>
      <c r="O50" s="52">
        <v>80.510000000000005</v>
      </c>
      <c r="P50" s="41">
        <f t="shared" si="4"/>
        <v>2.5605095541401335E-2</v>
      </c>
      <c r="Q50" s="53">
        <f t="shared" si="5"/>
        <v>1</v>
      </c>
      <c r="R50" s="40"/>
      <c r="S50" s="52">
        <v>92.64</v>
      </c>
      <c r="T50" s="41">
        <f t="shared" si="6"/>
        <v>2.093894644037908E-2</v>
      </c>
      <c r="U50" s="53">
        <f t="shared" si="7"/>
        <v>1</v>
      </c>
      <c r="V50" s="40"/>
      <c r="W50" s="52">
        <v>67.48</v>
      </c>
      <c r="X50" s="41">
        <f t="shared" si="8"/>
        <v>2.4753227031131475E-2</v>
      </c>
      <c r="Y50" s="53">
        <f t="shared" si="9"/>
        <v>1</v>
      </c>
      <c r="Z50" s="40"/>
      <c r="AA50" s="52">
        <v>102.03</v>
      </c>
      <c r="AB50" s="41">
        <f t="shared" si="10"/>
        <v>9.1988130563798176E-3</v>
      </c>
      <c r="AC50" s="53">
        <f t="shared" si="11"/>
        <v>1</v>
      </c>
      <c r="AD50" s="40"/>
      <c r="AE50" s="52">
        <v>51.76</v>
      </c>
      <c r="AF50" s="41">
        <f t="shared" si="12"/>
        <v>2.3936696340257191E-2</v>
      </c>
      <c r="AG50" s="53">
        <f t="shared" si="13"/>
        <v>1</v>
      </c>
      <c r="AH50" s="40"/>
      <c r="AI50" s="52">
        <v>98.48</v>
      </c>
      <c r="AJ50" s="41">
        <f t="shared" si="14"/>
        <v>1.254369730618965E-2</v>
      </c>
      <c r="AK50" s="53">
        <f t="shared" si="15"/>
        <v>1</v>
      </c>
      <c r="AL50" s="40"/>
      <c r="AM50" s="52">
        <v>51.42</v>
      </c>
      <c r="AN50" s="41">
        <f t="shared" si="16"/>
        <v>5.6718169372187432E-3</v>
      </c>
      <c r="AO50" s="53">
        <f t="shared" si="17"/>
        <v>1</v>
      </c>
      <c r="AP50" s="40"/>
      <c r="AQ50" s="52">
        <v>35.49</v>
      </c>
      <c r="AR50" s="41">
        <f t="shared" si="18"/>
        <v>1.9534616489514489E-2</v>
      </c>
      <c r="AS50" s="53">
        <f t="shared" si="19"/>
        <v>1</v>
      </c>
      <c r="AT50" s="41"/>
      <c r="AU50" s="41">
        <v>75.08</v>
      </c>
      <c r="AV50" s="41">
        <f t="shared" si="20"/>
        <v>2.4843024843024697E-2</v>
      </c>
      <c r="AW50" s="53">
        <f t="shared" si="21"/>
        <v>1</v>
      </c>
      <c r="AX50" s="41"/>
      <c r="AY50" s="41">
        <v>41.97</v>
      </c>
      <c r="AZ50" s="41">
        <f t="shared" si="22"/>
        <v>1.2301013024601959E-2</v>
      </c>
      <c r="BA50" s="53">
        <f t="shared" si="23"/>
        <v>1</v>
      </c>
      <c r="BB50" s="41"/>
      <c r="BC50" s="41">
        <v>71.52</v>
      </c>
      <c r="BD50" s="41">
        <f t="shared" si="24"/>
        <v>2.7438586409998411E-2</v>
      </c>
      <c r="BE50" s="53">
        <f t="shared" si="25"/>
        <v>1</v>
      </c>
      <c r="BF50" s="41"/>
      <c r="BG50" s="41">
        <v>61.43</v>
      </c>
      <c r="BH50" s="41">
        <f t="shared" si="26"/>
        <v>1.5036351619299282E-2</v>
      </c>
      <c r="BI50" s="53">
        <f t="shared" si="27"/>
        <v>1</v>
      </c>
      <c r="BJ50" s="41"/>
      <c r="BK50" s="41"/>
      <c r="BL50" s="41">
        <f t="shared" si="28"/>
        <v>0</v>
      </c>
      <c r="BM50" s="53">
        <f t="shared" si="29"/>
        <v>0</v>
      </c>
      <c r="BN50" s="41"/>
      <c r="BO50" s="41"/>
      <c r="BP50" s="41">
        <f t="shared" si="30"/>
        <v>0</v>
      </c>
      <c r="BQ50" s="53">
        <f t="shared" si="31"/>
        <v>0</v>
      </c>
      <c r="BR50" s="41"/>
      <c r="BS50" s="41"/>
      <c r="BT50" s="41">
        <f t="shared" si="32"/>
        <v>0</v>
      </c>
      <c r="BU50" s="53">
        <f t="shared" si="33"/>
        <v>0</v>
      </c>
      <c r="BV50" s="41"/>
      <c r="BW50" s="41"/>
      <c r="BX50" s="41">
        <f t="shared" si="34"/>
        <v>0</v>
      </c>
      <c r="BY50" s="53">
        <f t="shared" si="35"/>
        <v>0</v>
      </c>
      <c r="BZ50" s="41"/>
      <c r="CA50" s="41"/>
      <c r="CB50" s="41">
        <f t="shared" si="36"/>
        <v>0</v>
      </c>
      <c r="CC50" s="53">
        <f t="shared" si="37"/>
        <v>0</v>
      </c>
      <c r="CD50" s="41"/>
      <c r="CE50" s="41"/>
      <c r="CF50" s="41">
        <f t="shared" si="38"/>
        <v>0</v>
      </c>
      <c r="CG50" s="53">
        <f t="shared" si="39"/>
        <v>0</v>
      </c>
      <c r="CH50" s="41"/>
      <c r="CI50" s="41"/>
      <c r="CJ50" s="41">
        <f t="shared" si="40"/>
        <v>0</v>
      </c>
      <c r="CK50" s="53">
        <f t="shared" si="41"/>
        <v>0</v>
      </c>
      <c r="CL50" s="41"/>
      <c r="CM50" s="41"/>
      <c r="CN50" s="41">
        <f t="shared" si="42"/>
        <v>0</v>
      </c>
      <c r="CO50" s="53">
        <f t="shared" si="43"/>
        <v>0</v>
      </c>
      <c r="CP50" s="41"/>
      <c r="CQ50" s="41"/>
      <c r="CR50" s="41">
        <f t="shared" si="44"/>
        <v>0</v>
      </c>
      <c r="CS50" s="53">
        <f t="shared" si="45"/>
        <v>0</v>
      </c>
      <c r="CT50" s="41"/>
      <c r="CU50" s="41"/>
      <c r="CV50" s="41">
        <f t="shared" si="46"/>
        <v>0</v>
      </c>
      <c r="CW50" s="53">
        <f t="shared" si="47"/>
        <v>0</v>
      </c>
      <c r="CX50" s="41"/>
      <c r="CY50" s="41"/>
      <c r="CZ50" s="41">
        <f t="shared" si="48"/>
        <v>0</v>
      </c>
      <c r="DA50" s="53">
        <f t="shared" si="49"/>
        <v>0</v>
      </c>
      <c r="DB50" s="53"/>
      <c r="DC50" s="53"/>
      <c r="DD50" s="41">
        <f t="shared" si="50"/>
        <v>0</v>
      </c>
      <c r="DE50" s="53">
        <f t="shared" si="51"/>
        <v>0</v>
      </c>
      <c r="DF50" s="53"/>
      <c r="DG50" s="53"/>
      <c r="DH50" s="41">
        <f t="shared" si="52"/>
        <v>0</v>
      </c>
      <c r="DI50" s="53">
        <f t="shared" si="53"/>
        <v>0</v>
      </c>
      <c r="DJ50" s="53"/>
      <c r="DK50" s="53"/>
      <c r="DL50" s="41">
        <f t="shared" si="54"/>
        <v>0</v>
      </c>
      <c r="DM50" s="53">
        <f t="shared" si="55"/>
        <v>0</v>
      </c>
      <c r="DN50" s="53"/>
      <c r="DO50" s="53"/>
      <c r="DP50" s="41">
        <f t="shared" si="56"/>
        <v>0</v>
      </c>
      <c r="DQ50" s="53">
        <f t="shared" si="57"/>
        <v>0</v>
      </c>
      <c r="DR50" s="53"/>
      <c r="DS50" s="53"/>
      <c r="DT50" s="41">
        <f t="shared" si="58"/>
        <v>0</v>
      </c>
      <c r="DU50" s="53">
        <f t="shared" si="59"/>
        <v>0</v>
      </c>
      <c r="DV50" s="53"/>
      <c r="DW50" s="53"/>
      <c r="DX50" s="41">
        <f t="shared" si="60"/>
        <v>0</v>
      </c>
      <c r="DY50" s="53">
        <f t="shared" si="61"/>
        <v>0</v>
      </c>
      <c r="DZ50" s="53"/>
      <c r="EA50" s="53"/>
      <c r="EB50" s="41">
        <f t="shared" si="62"/>
        <v>0</v>
      </c>
      <c r="EC50" s="53">
        <f t="shared" si="63"/>
        <v>0</v>
      </c>
      <c r="ED50" s="53"/>
      <c r="EE50" s="53"/>
      <c r="EF50" s="41">
        <f t="shared" si="64"/>
        <v>0</v>
      </c>
      <c r="EG50" s="53">
        <f t="shared" si="65"/>
        <v>0</v>
      </c>
      <c r="EH50" s="53"/>
      <c r="EI50" s="53"/>
      <c r="EJ50" s="41">
        <f t="shared" si="66"/>
        <v>0</v>
      </c>
      <c r="EK50" s="53">
        <f t="shared" si="67"/>
        <v>0</v>
      </c>
      <c r="EL50" s="53"/>
      <c r="EM50" s="53"/>
      <c r="EN50" s="41">
        <f t="shared" si="68"/>
        <v>0</v>
      </c>
      <c r="EO50" s="53">
        <f t="shared" si="69"/>
        <v>0</v>
      </c>
      <c r="EP50" s="53"/>
      <c r="EQ50" s="53"/>
      <c r="ER50" s="41">
        <f t="shared" si="70"/>
        <v>0</v>
      </c>
      <c r="ES50" s="53">
        <f t="shared" si="71"/>
        <v>0</v>
      </c>
      <c r="ET50" s="53"/>
      <c r="EU50" s="53"/>
      <c r="EV50" s="41">
        <f t="shared" si="72"/>
        <v>0</v>
      </c>
      <c r="EW50" s="53">
        <f t="shared" si="73"/>
        <v>0</v>
      </c>
      <c r="EX50" s="53"/>
      <c r="EY50" s="53"/>
      <c r="EZ50" s="41">
        <f t="shared" si="74"/>
        <v>0</v>
      </c>
      <c r="FA50" s="53">
        <f t="shared" si="75"/>
        <v>0</v>
      </c>
      <c r="FB50" s="53"/>
      <c r="FC50" s="53"/>
      <c r="FD50" s="41">
        <f t="shared" si="76"/>
        <v>0</v>
      </c>
      <c r="FE50" s="53">
        <f t="shared" si="77"/>
        <v>0</v>
      </c>
      <c r="FF50" s="53"/>
      <c r="FG50" s="53"/>
      <c r="FH50" s="41">
        <f t="shared" si="78"/>
        <v>0</v>
      </c>
      <c r="FI50" s="53">
        <f t="shared" si="79"/>
        <v>0</v>
      </c>
      <c r="FJ50" s="53"/>
      <c r="FK50" s="53"/>
      <c r="FL50" s="41">
        <f t="shared" si="83"/>
        <v>0</v>
      </c>
      <c r="FM50" s="53">
        <f t="shared" si="84"/>
        <v>0</v>
      </c>
      <c r="FN50" s="53"/>
      <c r="FO50" s="40"/>
      <c r="FP50" s="52">
        <f t="shared" si="85"/>
        <v>4594.6315805310433</v>
      </c>
      <c r="FQ50" s="41">
        <f t="shared" si="86"/>
        <v>7.74156099072143E-3</v>
      </c>
      <c r="FT50" s="22"/>
      <c r="FU50" s="101" t="s">
        <v>5384</v>
      </c>
      <c r="FV50" s="280" t="s">
        <v>5290</v>
      </c>
      <c r="FW50" s="280" t="s">
        <v>5523</v>
      </c>
      <c r="FX50" s="273"/>
      <c r="FY50" s="229" t="s">
        <v>3107</v>
      </c>
      <c r="FZ50" s="229" t="s">
        <v>3108</v>
      </c>
      <c r="GA50" s="229" t="s">
        <v>3109</v>
      </c>
    </row>
    <row r="51" spans="2:183" ht="11.25" customHeight="1" x14ac:dyDescent="0.2">
      <c r="B51" s="39">
        <v>45254</v>
      </c>
      <c r="C51" s="45">
        <v>4559.3352089339378</v>
      </c>
      <c r="D51" s="112" t="s">
        <v>5566</v>
      </c>
      <c r="E51" s="112">
        <f t="shared" si="82"/>
        <v>45254</v>
      </c>
      <c r="F51" s="46"/>
      <c r="G51" s="52">
        <v>49.75</v>
      </c>
      <c r="H51" s="41">
        <f t="shared" si="0"/>
        <v>1.0562665041641273E-2</v>
      </c>
      <c r="I51" s="53">
        <f t="shared" si="1"/>
        <v>1</v>
      </c>
      <c r="J51" s="40"/>
      <c r="K51" s="52">
        <v>77.17</v>
      </c>
      <c r="L51" s="41">
        <f t="shared" si="2"/>
        <v>6.4834024896254228E-4</v>
      </c>
      <c r="M51" s="53">
        <f t="shared" si="3"/>
        <v>1</v>
      </c>
      <c r="N51" s="40"/>
      <c r="O51" s="52">
        <v>78.5</v>
      </c>
      <c r="P51" s="41">
        <f t="shared" si="4"/>
        <v>1.4342938364129809E-2</v>
      </c>
      <c r="Q51" s="53">
        <f t="shared" si="5"/>
        <v>1</v>
      </c>
      <c r="R51" s="40"/>
      <c r="S51" s="52">
        <v>90.74</v>
      </c>
      <c r="T51" s="41">
        <f t="shared" si="6"/>
        <v>8.1102099766692248E-3</v>
      </c>
      <c r="U51" s="53">
        <f t="shared" si="7"/>
        <v>1</v>
      </c>
      <c r="V51" s="40"/>
      <c r="W51" s="52">
        <v>65.849999999999994</v>
      </c>
      <c r="X51" s="41">
        <f t="shared" si="8"/>
        <v>-1.2134081601700153E-3</v>
      </c>
      <c r="Y51" s="53">
        <f t="shared" si="9"/>
        <v>1</v>
      </c>
      <c r="Z51" s="40"/>
      <c r="AA51" s="52">
        <v>101.1</v>
      </c>
      <c r="AB51" s="41">
        <f t="shared" si="10"/>
        <v>2.0078700433861396E-2</v>
      </c>
      <c r="AC51" s="53">
        <f t="shared" si="11"/>
        <v>1</v>
      </c>
      <c r="AD51" s="40"/>
      <c r="AE51" s="52">
        <v>50.55</v>
      </c>
      <c r="AF51" s="41">
        <f t="shared" si="12"/>
        <v>3.1752331811867318E-3</v>
      </c>
      <c r="AG51" s="53">
        <f t="shared" si="13"/>
        <v>1</v>
      </c>
      <c r="AH51" s="40"/>
      <c r="AI51" s="52">
        <v>97.26</v>
      </c>
      <c r="AJ51" s="41">
        <f t="shared" si="14"/>
        <v>-2.1545090797168154E-3</v>
      </c>
      <c r="AK51" s="53">
        <f t="shared" si="15"/>
        <v>1</v>
      </c>
      <c r="AL51" s="40"/>
      <c r="AM51" s="52">
        <v>51.13</v>
      </c>
      <c r="AN51" s="41">
        <f t="shared" si="16"/>
        <v>-2.7306417007997297E-3</v>
      </c>
      <c r="AO51" s="53">
        <f t="shared" si="17"/>
        <v>1</v>
      </c>
      <c r="AP51" s="40"/>
      <c r="AQ51" s="52">
        <v>34.81</v>
      </c>
      <c r="AR51" s="41">
        <f t="shared" si="18"/>
        <v>8.6256469235190814E-4</v>
      </c>
      <c r="AS51" s="53">
        <f t="shared" si="19"/>
        <v>1</v>
      </c>
      <c r="AT51" s="41"/>
      <c r="AU51" s="41">
        <v>73.260000000000005</v>
      </c>
      <c r="AV51" s="41">
        <f t="shared" si="20"/>
        <v>1.7924135056273549E-2</v>
      </c>
      <c r="AW51" s="53">
        <f t="shared" si="21"/>
        <v>1</v>
      </c>
      <c r="AX51" s="41"/>
      <c r="AY51" s="41">
        <v>41.46</v>
      </c>
      <c r="AZ51" s="41">
        <f t="shared" si="22"/>
        <v>3.6310820624545492E-3</v>
      </c>
      <c r="BA51" s="53">
        <f t="shared" si="23"/>
        <v>1</v>
      </c>
      <c r="BB51" s="41"/>
      <c r="BC51" s="41">
        <v>69.61</v>
      </c>
      <c r="BD51" s="41">
        <f t="shared" si="24"/>
        <v>-2.2932492475274957E-3</v>
      </c>
      <c r="BE51" s="53">
        <f t="shared" si="25"/>
        <v>1</v>
      </c>
      <c r="BF51" s="41"/>
      <c r="BG51" s="41">
        <v>60.52</v>
      </c>
      <c r="BH51" s="41">
        <f t="shared" si="26"/>
        <v>-6.6050198150591211E-4</v>
      </c>
      <c r="BI51" s="53">
        <f t="shared" si="27"/>
        <v>1</v>
      </c>
      <c r="BJ51" s="41"/>
      <c r="BK51" s="41"/>
      <c r="BL51" s="41">
        <f t="shared" si="28"/>
        <v>0</v>
      </c>
      <c r="BM51" s="53">
        <f t="shared" si="29"/>
        <v>0</v>
      </c>
      <c r="BN51" s="41"/>
      <c r="BO51" s="41"/>
      <c r="BP51" s="41">
        <f t="shared" si="30"/>
        <v>0</v>
      </c>
      <c r="BQ51" s="53">
        <f t="shared" si="31"/>
        <v>0</v>
      </c>
      <c r="BR51" s="41"/>
      <c r="BS51" s="41"/>
      <c r="BT51" s="41">
        <f t="shared" si="32"/>
        <v>0</v>
      </c>
      <c r="BU51" s="53">
        <f t="shared" si="33"/>
        <v>0</v>
      </c>
      <c r="BV51" s="41"/>
      <c r="BW51" s="41"/>
      <c r="BX51" s="41">
        <f t="shared" si="34"/>
        <v>0</v>
      </c>
      <c r="BY51" s="53">
        <f t="shared" si="35"/>
        <v>0</v>
      </c>
      <c r="BZ51" s="41"/>
      <c r="CA51" s="41"/>
      <c r="CB51" s="41">
        <f t="shared" si="36"/>
        <v>0</v>
      </c>
      <c r="CC51" s="53">
        <f t="shared" si="37"/>
        <v>0</v>
      </c>
      <c r="CD51" s="41"/>
      <c r="CE51" s="41"/>
      <c r="CF51" s="41">
        <f t="shared" si="38"/>
        <v>0</v>
      </c>
      <c r="CG51" s="53">
        <f t="shared" si="39"/>
        <v>0</v>
      </c>
      <c r="CH51" s="41"/>
      <c r="CI51" s="41"/>
      <c r="CJ51" s="41">
        <f t="shared" si="40"/>
        <v>0</v>
      </c>
      <c r="CK51" s="53">
        <f t="shared" si="41"/>
        <v>0</v>
      </c>
      <c r="CL51" s="41"/>
      <c r="CM51" s="41"/>
      <c r="CN51" s="41">
        <f t="shared" si="42"/>
        <v>0</v>
      </c>
      <c r="CO51" s="53">
        <f t="shared" si="43"/>
        <v>0</v>
      </c>
      <c r="CP51" s="41"/>
      <c r="CQ51" s="41"/>
      <c r="CR51" s="41">
        <f t="shared" si="44"/>
        <v>0</v>
      </c>
      <c r="CS51" s="53">
        <f t="shared" si="45"/>
        <v>0</v>
      </c>
      <c r="CT51" s="41"/>
      <c r="CU51" s="41"/>
      <c r="CV51" s="41">
        <f t="shared" si="46"/>
        <v>0</v>
      </c>
      <c r="CW51" s="53">
        <f t="shared" si="47"/>
        <v>0</v>
      </c>
      <c r="CX51" s="41"/>
      <c r="CY51" s="41"/>
      <c r="CZ51" s="41">
        <f t="shared" si="48"/>
        <v>0</v>
      </c>
      <c r="DA51" s="53">
        <f t="shared" si="49"/>
        <v>0</v>
      </c>
      <c r="DB51" s="53"/>
      <c r="DC51" s="53"/>
      <c r="DD51" s="41">
        <f t="shared" si="50"/>
        <v>0</v>
      </c>
      <c r="DE51" s="53">
        <f t="shared" si="51"/>
        <v>0</v>
      </c>
      <c r="DF51" s="53"/>
      <c r="DG51" s="53"/>
      <c r="DH51" s="41">
        <f t="shared" si="52"/>
        <v>0</v>
      </c>
      <c r="DI51" s="53">
        <f t="shared" si="53"/>
        <v>0</v>
      </c>
      <c r="DJ51" s="53"/>
      <c r="DK51" s="53"/>
      <c r="DL51" s="41">
        <f t="shared" si="54"/>
        <v>0</v>
      </c>
      <c r="DM51" s="53">
        <f t="shared" si="55"/>
        <v>0</v>
      </c>
      <c r="DN51" s="53"/>
      <c r="DO51" s="53"/>
      <c r="DP51" s="41">
        <f t="shared" si="56"/>
        <v>0</v>
      </c>
      <c r="DQ51" s="53">
        <f t="shared" si="57"/>
        <v>0</v>
      </c>
      <c r="DR51" s="53"/>
      <c r="DS51" s="53"/>
      <c r="DT51" s="41">
        <f t="shared" si="58"/>
        <v>0</v>
      </c>
      <c r="DU51" s="53">
        <f t="shared" si="59"/>
        <v>0</v>
      </c>
      <c r="DV51" s="53"/>
      <c r="DW51" s="53"/>
      <c r="DX51" s="41">
        <f t="shared" si="60"/>
        <v>0</v>
      </c>
      <c r="DY51" s="53">
        <f t="shared" si="61"/>
        <v>0</v>
      </c>
      <c r="DZ51" s="53"/>
      <c r="EA51" s="53"/>
      <c r="EB51" s="41">
        <f t="shared" si="62"/>
        <v>0</v>
      </c>
      <c r="EC51" s="53">
        <f t="shared" si="63"/>
        <v>0</v>
      </c>
      <c r="ED51" s="53"/>
      <c r="EE51" s="53"/>
      <c r="EF51" s="41">
        <f t="shared" si="64"/>
        <v>0</v>
      </c>
      <c r="EG51" s="53">
        <f t="shared" si="65"/>
        <v>0</v>
      </c>
      <c r="EH51" s="53"/>
      <c r="EI51" s="53"/>
      <c r="EJ51" s="41">
        <f t="shared" si="66"/>
        <v>0</v>
      </c>
      <c r="EK51" s="53">
        <f t="shared" si="67"/>
        <v>0</v>
      </c>
      <c r="EL51" s="53"/>
      <c r="EM51" s="53"/>
      <c r="EN51" s="41">
        <f t="shared" si="68"/>
        <v>0</v>
      </c>
      <c r="EO51" s="53">
        <f t="shared" si="69"/>
        <v>0</v>
      </c>
      <c r="EP51" s="53"/>
      <c r="EQ51" s="53"/>
      <c r="ER51" s="41">
        <f t="shared" si="70"/>
        <v>0</v>
      </c>
      <c r="ES51" s="53">
        <f t="shared" si="71"/>
        <v>0</v>
      </c>
      <c r="ET51" s="53"/>
      <c r="EU51" s="53"/>
      <c r="EV51" s="41">
        <f t="shared" si="72"/>
        <v>0</v>
      </c>
      <c r="EW51" s="53">
        <f t="shared" si="73"/>
        <v>0</v>
      </c>
      <c r="EX51" s="53"/>
      <c r="EY51" s="53"/>
      <c r="EZ51" s="41">
        <f t="shared" si="74"/>
        <v>0</v>
      </c>
      <c r="FA51" s="53">
        <f t="shared" si="75"/>
        <v>0</v>
      </c>
      <c r="FB51" s="53"/>
      <c r="FC51" s="53"/>
      <c r="FD51" s="41">
        <f t="shared" si="76"/>
        <v>0</v>
      </c>
      <c r="FE51" s="53">
        <f t="shared" si="77"/>
        <v>0</v>
      </c>
      <c r="FF51" s="53"/>
      <c r="FG51" s="53"/>
      <c r="FH51" s="41">
        <f t="shared" si="78"/>
        <v>0</v>
      </c>
      <c r="FI51" s="53">
        <f t="shared" si="79"/>
        <v>0</v>
      </c>
      <c r="FJ51" s="53"/>
      <c r="FK51" s="53"/>
      <c r="FL51" s="41">
        <f t="shared" si="83"/>
        <v>0</v>
      </c>
      <c r="FM51" s="53">
        <f t="shared" si="84"/>
        <v>0</v>
      </c>
      <c r="FN51" s="53"/>
      <c r="FO51" s="40"/>
      <c r="FP51" s="52">
        <f t="shared" si="85"/>
        <v>4559.3352089339378</v>
      </c>
      <c r="FQ51" s="41">
        <f t="shared" si="86"/>
        <v>1.0039248153643765E-2</v>
      </c>
      <c r="FT51" s="22"/>
      <c r="FU51" s="101" t="s">
        <v>5385</v>
      </c>
      <c r="FV51" s="280" t="s">
        <v>5386</v>
      </c>
      <c r="FW51" s="280" t="s">
        <v>5524</v>
      </c>
      <c r="FX51" s="273"/>
      <c r="FY51" s="229" t="s">
        <v>3110</v>
      </c>
      <c r="FZ51" s="229" t="s">
        <v>3111</v>
      </c>
      <c r="GA51" s="229" t="s">
        <v>3112</v>
      </c>
    </row>
    <row r="52" spans="2:183" ht="11.25" customHeight="1" x14ac:dyDescent="0.2">
      <c r="B52" s="39">
        <v>45247</v>
      </c>
      <c r="C52" s="45">
        <v>4514.0178634329532</v>
      </c>
      <c r="D52" s="112" t="s">
        <v>5566</v>
      </c>
      <c r="E52" s="112">
        <f t="shared" si="82"/>
        <v>45247</v>
      </c>
      <c r="F52" s="46"/>
      <c r="G52" s="52">
        <v>49.23</v>
      </c>
      <c r="H52" s="41">
        <f t="shared" si="0"/>
        <v>1.3588634959851742E-2</v>
      </c>
      <c r="I52" s="53">
        <f t="shared" si="1"/>
        <v>1</v>
      </c>
      <c r="J52" s="40"/>
      <c r="K52" s="52">
        <v>77.12</v>
      </c>
      <c r="L52" s="41">
        <f t="shared" si="2"/>
        <v>1.1144617805165957E-2</v>
      </c>
      <c r="M52" s="53">
        <f t="shared" si="3"/>
        <v>1</v>
      </c>
      <c r="N52" s="40"/>
      <c r="O52" s="52">
        <v>77.39</v>
      </c>
      <c r="P52" s="41">
        <f t="shared" si="4"/>
        <v>-3.9897039897039965E-3</v>
      </c>
      <c r="Q52" s="53">
        <f t="shared" si="5"/>
        <v>1</v>
      </c>
      <c r="R52" s="40"/>
      <c r="S52" s="52">
        <v>90.01</v>
      </c>
      <c r="T52" s="41">
        <f t="shared" si="6"/>
        <v>1.971224651637038E-2</v>
      </c>
      <c r="U52" s="53">
        <f t="shared" si="7"/>
        <v>1</v>
      </c>
      <c r="V52" s="40"/>
      <c r="W52" s="52">
        <v>65.930000000000007</v>
      </c>
      <c r="X52" s="41">
        <f t="shared" si="8"/>
        <v>3.4682988072818777E-2</v>
      </c>
      <c r="Y52" s="53">
        <f t="shared" si="9"/>
        <v>1</v>
      </c>
      <c r="Z52" s="40"/>
      <c r="AA52" s="52">
        <v>99.11</v>
      </c>
      <c r="AB52" s="41">
        <f t="shared" si="10"/>
        <v>2.5877238381119883E-2</v>
      </c>
      <c r="AC52" s="53">
        <f t="shared" si="11"/>
        <v>1</v>
      </c>
      <c r="AD52" s="40"/>
      <c r="AE52" s="52">
        <v>50.39</v>
      </c>
      <c r="AF52" s="41">
        <f t="shared" si="12"/>
        <v>1.9834041691965343E-2</v>
      </c>
      <c r="AG52" s="53">
        <f t="shared" si="13"/>
        <v>1</v>
      </c>
      <c r="AH52" s="40"/>
      <c r="AI52" s="52">
        <v>97.47</v>
      </c>
      <c r="AJ52" s="41">
        <f t="shared" si="14"/>
        <v>3.4493738059860002E-2</v>
      </c>
      <c r="AK52" s="53">
        <f t="shared" si="15"/>
        <v>1</v>
      </c>
      <c r="AL52" s="40"/>
      <c r="AM52" s="52">
        <v>51.27</v>
      </c>
      <c r="AN52" s="41">
        <f t="shared" si="16"/>
        <v>5.4287476866132112E-2</v>
      </c>
      <c r="AO52" s="53">
        <f t="shared" si="17"/>
        <v>1</v>
      </c>
      <c r="AP52" s="40"/>
      <c r="AQ52" s="52">
        <v>34.78</v>
      </c>
      <c r="AR52" s="41">
        <f t="shared" si="18"/>
        <v>2.3844568737121152E-2</v>
      </c>
      <c r="AS52" s="53">
        <f t="shared" si="19"/>
        <v>1</v>
      </c>
      <c r="AT52" s="41"/>
      <c r="AU52" s="41">
        <v>71.97</v>
      </c>
      <c r="AV52" s="41">
        <f t="shared" si="20"/>
        <v>2.1430598921373889E-2</v>
      </c>
      <c r="AW52" s="53">
        <f t="shared" si="21"/>
        <v>1</v>
      </c>
      <c r="AX52" s="41"/>
      <c r="AY52" s="41">
        <v>41.31</v>
      </c>
      <c r="AZ52" s="41">
        <f t="shared" si="22"/>
        <v>2.6335403726708062E-2</v>
      </c>
      <c r="BA52" s="53">
        <f t="shared" si="23"/>
        <v>1</v>
      </c>
      <c r="BB52" s="41"/>
      <c r="BC52" s="41">
        <v>69.77</v>
      </c>
      <c r="BD52" s="41">
        <f t="shared" si="24"/>
        <v>2.4522760646108699E-2</v>
      </c>
      <c r="BE52" s="53">
        <f t="shared" si="25"/>
        <v>1</v>
      </c>
      <c r="BF52" s="41"/>
      <c r="BG52" s="41">
        <v>60.56</v>
      </c>
      <c r="BH52" s="41">
        <f t="shared" si="26"/>
        <v>2.2972972972973071E-2</v>
      </c>
      <c r="BI52" s="53">
        <f t="shared" si="27"/>
        <v>1</v>
      </c>
      <c r="BJ52" s="41"/>
      <c r="BK52" s="41"/>
      <c r="BL52" s="41">
        <f t="shared" si="28"/>
        <v>0</v>
      </c>
      <c r="BM52" s="53">
        <f t="shared" si="29"/>
        <v>0</v>
      </c>
      <c r="BN52" s="41"/>
      <c r="BO52" s="41"/>
      <c r="BP52" s="41">
        <f t="shared" si="30"/>
        <v>0</v>
      </c>
      <c r="BQ52" s="53">
        <f t="shared" si="31"/>
        <v>0</v>
      </c>
      <c r="BR52" s="41"/>
      <c r="BS52" s="41"/>
      <c r="BT52" s="41">
        <f t="shared" si="32"/>
        <v>0</v>
      </c>
      <c r="BU52" s="53">
        <f t="shared" si="33"/>
        <v>0</v>
      </c>
      <c r="BV52" s="41"/>
      <c r="BW52" s="41"/>
      <c r="BX52" s="41">
        <f t="shared" si="34"/>
        <v>0</v>
      </c>
      <c r="BY52" s="53">
        <f t="shared" si="35"/>
        <v>0</v>
      </c>
      <c r="BZ52" s="41"/>
      <c r="CA52" s="41"/>
      <c r="CB52" s="41">
        <f t="shared" si="36"/>
        <v>0</v>
      </c>
      <c r="CC52" s="53">
        <f t="shared" si="37"/>
        <v>0</v>
      </c>
      <c r="CD52" s="41"/>
      <c r="CE52" s="41"/>
      <c r="CF52" s="41">
        <f t="shared" si="38"/>
        <v>0</v>
      </c>
      <c r="CG52" s="53">
        <f t="shared" si="39"/>
        <v>0</v>
      </c>
      <c r="CH52" s="41"/>
      <c r="CI52" s="41"/>
      <c r="CJ52" s="41">
        <f t="shared" si="40"/>
        <v>0</v>
      </c>
      <c r="CK52" s="53">
        <f t="shared" si="41"/>
        <v>0</v>
      </c>
      <c r="CL52" s="41"/>
      <c r="CM52" s="41"/>
      <c r="CN52" s="41">
        <f t="shared" si="42"/>
        <v>0</v>
      </c>
      <c r="CO52" s="53">
        <f t="shared" si="43"/>
        <v>0</v>
      </c>
      <c r="CP52" s="41"/>
      <c r="CQ52" s="41"/>
      <c r="CR52" s="41">
        <f t="shared" si="44"/>
        <v>0</v>
      </c>
      <c r="CS52" s="53">
        <f t="shared" si="45"/>
        <v>0</v>
      </c>
      <c r="CT52" s="41"/>
      <c r="CU52" s="41"/>
      <c r="CV52" s="41">
        <f t="shared" si="46"/>
        <v>0</v>
      </c>
      <c r="CW52" s="53">
        <f t="shared" si="47"/>
        <v>0</v>
      </c>
      <c r="CX52" s="41"/>
      <c r="CY52" s="41"/>
      <c r="CZ52" s="41">
        <f t="shared" si="48"/>
        <v>0</v>
      </c>
      <c r="DA52" s="53">
        <f t="shared" si="49"/>
        <v>0</v>
      </c>
      <c r="DB52" s="53"/>
      <c r="DC52" s="53"/>
      <c r="DD52" s="41">
        <f t="shared" si="50"/>
        <v>0</v>
      </c>
      <c r="DE52" s="53">
        <f t="shared" si="51"/>
        <v>0</v>
      </c>
      <c r="DF52" s="53"/>
      <c r="DG52" s="53"/>
      <c r="DH52" s="41">
        <f t="shared" si="52"/>
        <v>0</v>
      </c>
      <c r="DI52" s="53">
        <f t="shared" si="53"/>
        <v>0</v>
      </c>
      <c r="DJ52" s="53"/>
      <c r="DK52" s="53"/>
      <c r="DL52" s="41">
        <f t="shared" si="54"/>
        <v>0</v>
      </c>
      <c r="DM52" s="53">
        <f t="shared" si="55"/>
        <v>0</v>
      </c>
      <c r="DN52" s="53"/>
      <c r="DO52" s="53"/>
      <c r="DP52" s="41">
        <f t="shared" si="56"/>
        <v>0</v>
      </c>
      <c r="DQ52" s="53">
        <f t="shared" si="57"/>
        <v>0</v>
      </c>
      <c r="DR52" s="53"/>
      <c r="DS52" s="53"/>
      <c r="DT52" s="41">
        <f t="shared" si="58"/>
        <v>0</v>
      </c>
      <c r="DU52" s="53">
        <f t="shared" si="59"/>
        <v>0</v>
      </c>
      <c r="DV52" s="53"/>
      <c r="DW52" s="53"/>
      <c r="DX52" s="41">
        <f t="shared" si="60"/>
        <v>0</v>
      </c>
      <c r="DY52" s="53">
        <f t="shared" si="61"/>
        <v>0</v>
      </c>
      <c r="DZ52" s="53"/>
      <c r="EA52" s="53"/>
      <c r="EB52" s="41">
        <f t="shared" si="62"/>
        <v>0</v>
      </c>
      <c r="EC52" s="53">
        <f t="shared" si="63"/>
        <v>0</v>
      </c>
      <c r="ED52" s="53"/>
      <c r="EE52" s="53"/>
      <c r="EF52" s="41">
        <f t="shared" si="64"/>
        <v>0</v>
      </c>
      <c r="EG52" s="53">
        <f t="shared" si="65"/>
        <v>0</v>
      </c>
      <c r="EH52" s="53"/>
      <c r="EI52" s="53"/>
      <c r="EJ52" s="41">
        <f t="shared" si="66"/>
        <v>0</v>
      </c>
      <c r="EK52" s="53">
        <f t="shared" si="67"/>
        <v>0</v>
      </c>
      <c r="EL52" s="53"/>
      <c r="EM52" s="53"/>
      <c r="EN52" s="41">
        <f t="shared" si="68"/>
        <v>0</v>
      </c>
      <c r="EO52" s="53">
        <f t="shared" si="69"/>
        <v>0</v>
      </c>
      <c r="EP52" s="53"/>
      <c r="EQ52" s="53"/>
      <c r="ER52" s="41">
        <f t="shared" si="70"/>
        <v>0</v>
      </c>
      <c r="ES52" s="53">
        <f t="shared" si="71"/>
        <v>0</v>
      </c>
      <c r="ET52" s="53"/>
      <c r="EU52" s="53"/>
      <c r="EV52" s="41">
        <f t="shared" si="72"/>
        <v>0</v>
      </c>
      <c r="EW52" s="53">
        <f t="shared" si="73"/>
        <v>0</v>
      </c>
      <c r="EX52" s="53"/>
      <c r="EY52" s="53"/>
      <c r="EZ52" s="41">
        <f t="shared" si="74"/>
        <v>0</v>
      </c>
      <c r="FA52" s="53">
        <f t="shared" si="75"/>
        <v>0</v>
      </c>
      <c r="FB52" s="53"/>
      <c r="FC52" s="53"/>
      <c r="FD52" s="41">
        <f t="shared" si="76"/>
        <v>0</v>
      </c>
      <c r="FE52" s="53">
        <f t="shared" si="77"/>
        <v>0</v>
      </c>
      <c r="FF52" s="53"/>
      <c r="FG52" s="53"/>
      <c r="FH52" s="41">
        <f t="shared" si="78"/>
        <v>0</v>
      </c>
      <c r="FI52" s="53">
        <f t="shared" si="79"/>
        <v>0</v>
      </c>
      <c r="FJ52" s="53"/>
      <c r="FK52" s="53"/>
      <c r="FL52" s="41">
        <f t="shared" si="83"/>
        <v>0</v>
      </c>
      <c r="FM52" s="53">
        <f t="shared" si="84"/>
        <v>0</v>
      </c>
      <c r="FN52" s="53"/>
      <c r="FO52" s="40"/>
      <c r="FP52" s="52">
        <f t="shared" si="85"/>
        <v>4514.0178634329532</v>
      </c>
      <c r="FQ52" s="41">
        <f t="shared" si="86"/>
        <v>2.2370939629090314E-2</v>
      </c>
      <c r="FT52" s="22"/>
      <c r="FU52" s="101" t="s">
        <v>5387</v>
      </c>
      <c r="FV52" s="280" t="s">
        <v>5388</v>
      </c>
      <c r="FW52" s="280" t="s">
        <v>5388</v>
      </c>
      <c r="FX52" s="273"/>
      <c r="FY52" s="229" t="s">
        <v>1709</v>
      </c>
      <c r="FZ52" s="229" t="s">
        <v>1710</v>
      </c>
      <c r="GA52" s="229" t="s">
        <v>1711</v>
      </c>
    </row>
    <row r="53" spans="2:183" ht="11.25" customHeight="1" x14ac:dyDescent="0.2">
      <c r="B53" s="39">
        <v>45240</v>
      </c>
      <c r="C53" s="45">
        <v>4415.2446910028666</v>
      </c>
      <c r="D53" s="112" t="s">
        <v>5566</v>
      </c>
      <c r="E53" s="112">
        <f t="shared" si="82"/>
        <v>45240</v>
      </c>
      <c r="F53" s="46"/>
      <c r="G53" s="52">
        <v>48.57</v>
      </c>
      <c r="H53" s="41">
        <f t="shared" si="0"/>
        <v>-4.9510763209393405E-2</v>
      </c>
      <c r="I53" s="53">
        <f t="shared" si="1"/>
        <v>1</v>
      </c>
      <c r="J53" s="40"/>
      <c r="K53" s="52">
        <v>76.27</v>
      </c>
      <c r="L53" s="41">
        <f t="shared" si="2"/>
        <v>-2.8531397274232706E-2</v>
      </c>
      <c r="M53" s="53">
        <f t="shared" si="3"/>
        <v>1</v>
      </c>
      <c r="N53" s="40"/>
      <c r="O53" s="52">
        <v>77.7</v>
      </c>
      <c r="P53" s="41">
        <f t="shared" si="4"/>
        <v>-2.5338685398896055E-2</v>
      </c>
      <c r="Q53" s="53">
        <f t="shared" si="5"/>
        <v>1</v>
      </c>
      <c r="R53" s="40"/>
      <c r="S53" s="52">
        <v>88.27</v>
      </c>
      <c r="T53" s="41">
        <f t="shared" si="6"/>
        <v>-2.2264067346034588E-2</v>
      </c>
      <c r="U53" s="53">
        <f t="shared" si="7"/>
        <v>1</v>
      </c>
      <c r="V53" s="40"/>
      <c r="W53" s="52">
        <v>63.72</v>
      </c>
      <c r="X53" s="41">
        <f t="shared" si="8"/>
        <v>-5.1522248243559554E-3</v>
      </c>
      <c r="Y53" s="53">
        <f t="shared" si="9"/>
        <v>1</v>
      </c>
      <c r="Z53" s="40"/>
      <c r="AA53" s="52">
        <v>96.61</v>
      </c>
      <c r="AB53" s="41">
        <f t="shared" si="10"/>
        <v>-1.5991036871053188E-2</v>
      </c>
      <c r="AC53" s="53">
        <f t="shared" si="11"/>
        <v>1</v>
      </c>
      <c r="AD53" s="40"/>
      <c r="AE53" s="52">
        <v>49.41</v>
      </c>
      <c r="AF53" s="41">
        <f t="shared" si="12"/>
        <v>-3.5149384885764579E-2</v>
      </c>
      <c r="AG53" s="53">
        <f t="shared" si="13"/>
        <v>1</v>
      </c>
      <c r="AH53" s="40"/>
      <c r="AI53" s="52">
        <v>94.22</v>
      </c>
      <c r="AJ53" s="41">
        <f t="shared" si="14"/>
        <v>-6.4721064125471517E-2</v>
      </c>
      <c r="AK53" s="53">
        <f t="shared" si="15"/>
        <v>1</v>
      </c>
      <c r="AL53" s="40"/>
      <c r="AM53" s="52">
        <v>48.63</v>
      </c>
      <c r="AN53" s="41">
        <f t="shared" si="16"/>
        <v>-6.3005780346820695E-2</v>
      </c>
      <c r="AO53" s="53">
        <f t="shared" si="17"/>
        <v>1</v>
      </c>
      <c r="AP53" s="40"/>
      <c r="AQ53" s="52">
        <v>33.97</v>
      </c>
      <c r="AR53" s="41">
        <f t="shared" si="18"/>
        <v>-3.6312056737588638E-2</v>
      </c>
      <c r="AS53" s="53">
        <f t="shared" si="19"/>
        <v>1</v>
      </c>
      <c r="AT53" s="41"/>
      <c r="AU53" s="41">
        <v>70.459999999999994</v>
      </c>
      <c r="AV53" s="41">
        <f t="shared" si="20"/>
        <v>-4.6807359307359464E-2</v>
      </c>
      <c r="AW53" s="53">
        <f t="shared" si="21"/>
        <v>1</v>
      </c>
      <c r="AX53" s="41"/>
      <c r="AY53" s="41">
        <v>40.25</v>
      </c>
      <c r="AZ53" s="41">
        <f t="shared" si="22"/>
        <v>-4.7111742424242431E-2</v>
      </c>
      <c r="BA53" s="53">
        <f t="shared" si="23"/>
        <v>1</v>
      </c>
      <c r="BB53" s="41"/>
      <c r="BC53" s="41">
        <v>68.099999999999994</v>
      </c>
      <c r="BD53" s="41">
        <f t="shared" si="24"/>
        <v>-3.2533030259980222E-2</v>
      </c>
      <c r="BE53" s="53">
        <f t="shared" si="25"/>
        <v>1</v>
      </c>
      <c r="BF53" s="41"/>
      <c r="BG53" s="41">
        <v>59.2</v>
      </c>
      <c r="BH53" s="41">
        <f t="shared" si="26"/>
        <v>-2.9985253154186431E-2</v>
      </c>
      <c r="BI53" s="53">
        <f t="shared" si="27"/>
        <v>1</v>
      </c>
      <c r="BJ53" s="41"/>
      <c r="BK53" s="41"/>
      <c r="BL53" s="41">
        <f t="shared" si="28"/>
        <v>0</v>
      </c>
      <c r="BM53" s="53">
        <f t="shared" si="29"/>
        <v>0</v>
      </c>
      <c r="BN53" s="41"/>
      <c r="BO53" s="41"/>
      <c r="BP53" s="41">
        <f t="shared" si="30"/>
        <v>0</v>
      </c>
      <c r="BQ53" s="53">
        <f t="shared" si="31"/>
        <v>0</v>
      </c>
      <c r="BR53" s="41"/>
      <c r="BS53" s="41"/>
      <c r="BT53" s="41">
        <f t="shared" si="32"/>
        <v>0</v>
      </c>
      <c r="BU53" s="53">
        <f t="shared" si="33"/>
        <v>0</v>
      </c>
      <c r="BV53" s="41"/>
      <c r="BW53" s="41"/>
      <c r="BX53" s="41">
        <f t="shared" si="34"/>
        <v>0</v>
      </c>
      <c r="BY53" s="53">
        <f t="shared" si="35"/>
        <v>0</v>
      </c>
      <c r="BZ53" s="41"/>
      <c r="CA53" s="41"/>
      <c r="CB53" s="41">
        <f t="shared" si="36"/>
        <v>0</v>
      </c>
      <c r="CC53" s="53">
        <f t="shared" si="37"/>
        <v>0</v>
      </c>
      <c r="CD53" s="41"/>
      <c r="CE53" s="41"/>
      <c r="CF53" s="41">
        <f t="shared" si="38"/>
        <v>0</v>
      </c>
      <c r="CG53" s="53">
        <f t="shared" si="39"/>
        <v>0</v>
      </c>
      <c r="CH53" s="41"/>
      <c r="CI53" s="41"/>
      <c r="CJ53" s="41">
        <f t="shared" si="40"/>
        <v>0</v>
      </c>
      <c r="CK53" s="53">
        <f t="shared" si="41"/>
        <v>0</v>
      </c>
      <c r="CL53" s="41"/>
      <c r="CM53" s="41"/>
      <c r="CN53" s="41">
        <f t="shared" si="42"/>
        <v>0</v>
      </c>
      <c r="CO53" s="53">
        <f t="shared" si="43"/>
        <v>0</v>
      </c>
      <c r="CP53" s="41"/>
      <c r="CQ53" s="41"/>
      <c r="CR53" s="41">
        <f t="shared" si="44"/>
        <v>0</v>
      </c>
      <c r="CS53" s="53">
        <f t="shared" si="45"/>
        <v>0</v>
      </c>
      <c r="CT53" s="41"/>
      <c r="CU53" s="41"/>
      <c r="CV53" s="41">
        <f t="shared" si="46"/>
        <v>0</v>
      </c>
      <c r="CW53" s="53">
        <f t="shared" si="47"/>
        <v>0</v>
      </c>
      <c r="CX53" s="41"/>
      <c r="CY53" s="41"/>
      <c r="CZ53" s="41">
        <f t="shared" si="48"/>
        <v>0</v>
      </c>
      <c r="DA53" s="53">
        <f t="shared" si="49"/>
        <v>0</v>
      </c>
      <c r="DB53" s="53"/>
      <c r="DC53" s="53"/>
      <c r="DD53" s="41">
        <f t="shared" si="50"/>
        <v>0</v>
      </c>
      <c r="DE53" s="53">
        <f t="shared" si="51"/>
        <v>0</v>
      </c>
      <c r="DF53" s="53"/>
      <c r="DG53" s="53"/>
      <c r="DH53" s="41">
        <f t="shared" si="52"/>
        <v>0</v>
      </c>
      <c r="DI53" s="53">
        <f t="shared" si="53"/>
        <v>0</v>
      </c>
      <c r="DJ53" s="53"/>
      <c r="DK53" s="53"/>
      <c r="DL53" s="41">
        <f t="shared" si="54"/>
        <v>0</v>
      </c>
      <c r="DM53" s="53">
        <f t="shared" si="55"/>
        <v>0</v>
      </c>
      <c r="DN53" s="53"/>
      <c r="DO53" s="53"/>
      <c r="DP53" s="41">
        <f t="shared" si="56"/>
        <v>0</v>
      </c>
      <c r="DQ53" s="53">
        <f t="shared" si="57"/>
        <v>0</v>
      </c>
      <c r="DR53" s="53"/>
      <c r="DS53" s="53"/>
      <c r="DT53" s="41">
        <f t="shared" si="58"/>
        <v>0</v>
      </c>
      <c r="DU53" s="53">
        <f t="shared" si="59"/>
        <v>0</v>
      </c>
      <c r="DV53" s="53"/>
      <c r="DW53" s="53"/>
      <c r="DX53" s="41">
        <f t="shared" si="60"/>
        <v>0</v>
      </c>
      <c r="DY53" s="53">
        <f t="shared" si="61"/>
        <v>0</v>
      </c>
      <c r="DZ53" s="53"/>
      <c r="EA53" s="53"/>
      <c r="EB53" s="41">
        <f t="shared" si="62"/>
        <v>0</v>
      </c>
      <c r="EC53" s="53">
        <f t="shared" si="63"/>
        <v>0</v>
      </c>
      <c r="ED53" s="53"/>
      <c r="EE53" s="53"/>
      <c r="EF53" s="41">
        <f t="shared" si="64"/>
        <v>0</v>
      </c>
      <c r="EG53" s="53">
        <f t="shared" si="65"/>
        <v>0</v>
      </c>
      <c r="EH53" s="53"/>
      <c r="EI53" s="53"/>
      <c r="EJ53" s="41">
        <f t="shared" si="66"/>
        <v>0</v>
      </c>
      <c r="EK53" s="53">
        <f t="shared" si="67"/>
        <v>0</v>
      </c>
      <c r="EL53" s="53"/>
      <c r="EM53" s="53"/>
      <c r="EN53" s="41">
        <f t="shared" si="68"/>
        <v>0</v>
      </c>
      <c r="EO53" s="53">
        <f t="shared" si="69"/>
        <v>0</v>
      </c>
      <c r="EP53" s="53"/>
      <c r="EQ53" s="53"/>
      <c r="ER53" s="41">
        <f t="shared" si="70"/>
        <v>0</v>
      </c>
      <c r="ES53" s="53">
        <f t="shared" si="71"/>
        <v>0</v>
      </c>
      <c r="ET53" s="53"/>
      <c r="EU53" s="53"/>
      <c r="EV53" s="41">
        <f t="shared" si="72"/>
        <v>0</v>
      </c>
      <c r="EW53" s="53">
        <f t="shared" si="73"/>
        <v>0</v>
      </c>
      <c r="EX53" s="53"/>
      <c r="EY53" s="53"/>
      <c r="EZ53" s="41">
        <f t="shared" si="74"/>
        <v>0</v>
      </c>
      <c r="FA53" s="53">
        <f t="shared" si="75"/>
        <v>0</v>
      </c>
      <c r="FB53" s="53"/>
      <c r="FC53" s="53"/>
      <c r="FD53" s="41">
        <f t="shared" si="76"/>
        <v>0</v>
      </c>
      <c r="FE53" s="53">
        <f t="shared" si="77"/>
        <v>0</v>
      </c>
      <c r="FF53" s="53"/>
      <c r="FG53" s="53"/>
      <c r="FH53" s="41">
        <f t="shared" si="78"/>
        <v>0</v>
      </c>
      <c r="FI53" s="53">
        <f t="shared" si="79"/>
        <v>0</v>
      </c>
      <c r="FJ53" s="53"/>
      <c r="FK53" s="53"/>
      <c r="FL53" s="41">
        <f t="shared" si="83"/>
        <v>0</v>
      </c>
      <c r="FM53" s="53">
        <f t="shared" si="84"/>
        <v>0</v>
      </c>
      <c r="FN53" s="53"/>
      <c r="FO53" s="40"/>
      <c r="FP53" s="52">
        <f t="shared" si="85"/>
        <v>4415.2446910028666</v>
      </c>
      <c r="FQ53" s="41">
        <f t="shared" si="86"/>
        <v>1.3057625589160793E-2</v>
      </c>
      <c r="FT53" s="22"/>
      <c r="FU53" s="101" t="s">
        <v>5389</v>
      </c>
      <c r="FV53" s="280" t="s">
        <v>5390</v>
      </c>
      <c r="FW53" s="280" t="s">
        <v>5525</v>
      </c>
      <c r="FX53" s="273"/>
      <c r="FY53" s="229" t="s">
        <v>1246</v>
      </c>
      <c r="FZ53" s="229" t="s">
        <v>1247</v>
      </c>
      <c r="GA53" s="229" t="s">
        <v>1248</v>
      </c>
    </row>
    <row r="54" spans="2:183" ht="11.25" customHeight="1" x14ac:dyDescent="0.2">
      <c r="B54" s="39">
        <v>45233</v>
      </c>
      <c r="C54" s="45">
        <v>4358.3351820041889</v>
      </c>
      <c r="D54" s="112" t="s">
        <v>5566</v>
      </c>
      <c r="E54" s="112">
        <f t="shared" si="82"/>
        <v>45233</v>
      </c>
      <c r="F54" s="46"/>
      <c r="G54" s="52">
        <v>51.1</v>
      </c>
      <c r="H54" s="41">
        <f t="shared" si="0"/>
        <v>4.4349070100142995E-2</v>
      </c>
      <c r="I54" s="53">
        <f t="shared" si="1"/>
        <v>1</v>
      </c>
      <c r="J54" s="40"/>
      <c r="K54" s="52">
        <v>78.510000000000005</v>
      </c>
      <c r="L54" s="41">
        <f t="shared" si="2"/>
        <v>4.152295038471765E-2</v>
      </c>
      <c r="M54" s="53">
        <f t="shared" si="3"/>
        <v>1</v>
      </c>
      <c r="N54" s="40"/>
      <c r="O54" s="52">
        <v>79.72</v>
      </c>
      <c r="P54" s="41">
        <f t="shared" si="4"/>
        <v>6.3926331242492918E-2</v>
      </c>
      <c r="Q54" s="53">
        <f t="shared" si="5"/>
        <v>1</v>
      </c>
      <c r="R54" s="40"/>
      <c r="S54" s="52">
        <v>90.28</v>
      </c>
      <c r="T54" s="41">
        <f t="shared" si="6"/>
        <v>3.1417799611561659E-2</v>
      </c>
      <c r="U54" s="53">
        <f t="shared" si="7"/>
        <v>1</v>
      </c>
      <c r="V54" s="40"/>
      <c r="W54" s="52">
        <v>64.05</v>
      </c>
      <c r="X54" s="41">
        <f t="shared" si="8"/>
        <v>3.4065224410720019E-2</v>
      </c>
      <c r="Y54" s="53">
        <f t="shared" si="9"/>
        <v>1</v>
      </c>
      <c r="Z54" s="40"/>
      <c r="AA54" s="52">
        <v>98.18</v>
      </c>
      <c r="AB54" s="41">
        <f t="shared" si="10"/>
        <v>7.4414532720507909E-2</v>
      </c>
      <c r="AC54" s="53">
        <f t="shared" si="11"/>
        <v>1</v>
      </c>
      <c r="AD54" s="40"/>
      <c r="AE54" s="52">
        <v>51.21</v>
      </c>
      <c r="AF54" s="41">
        <f t="shared" si="12"/>
        <v>5.9809602649006699E-2</v>
      </c>
      <c r="AG54" s="53">
        <f t="shared" si="13"/>
        <v>1</v>
      </c>
      <c r="AH54" s="40"/>
      <c r="AI54" s="52">
        <v>100.74</v>
      </c>
      <c r="AJ54" s="41">
        <f t="shared" si="14"/>
        <v>7.1816150654324895E-2</v>
      </c>
      <c r="AK54" s="53">
        <f t="shared" si="15"/>
        <v>1</v>
      </c>
      <c r="AL54" s="40"/>
      <c r="AM54" s="52">
        <v>51.9</v>
      </c>
      <c r="AN54" s="41">
        <f t="shared" si="16"/>
        <v>0.11493018259935561</v>
      </c>
      <c r="AO54" s="53">
        <f t="shared" si="17"/>
        <v>1</v>
      </c>
      <c r="AP54" s="40"/>
      <c r="AQ54" s="52">
        <v>35.25</v>
      </c>
      <c r="AR54" s="41">
        <f t="shared" si="18"/>
        <v>4.2899408284023721E-2</v>
      </c>
      <c r="AS54" s="53">
        <f t="shared" si="19"/>
        <v>1</v>
      </c>
      <c r="AT54" s="41"/>
      <c r="AU54" s="41">
        <v>73.92</v>
      </c>
      <c r="AV54" s="41">
        <f t="shared" si="20"/>
        <v>2.0333468889792705E-3</v>
      </c>
      <c r="AW54" s="53">
        <f t="shared" si="21"/>
        <v>1</v>
      </c>
      <c r="AX54" s="41"/>
      <c r="AY54" s="41">
        <v>42.24</v>
      </c>
      <c r="AZ54" s="41">
        <f t="shared" si="22"/>
        <v>6.3979848866498656E-2</v>
      </c>
      <c r="BA54" s="53">
        <f t="shared" si="23"/>
        <v>1</v>
      </c>
      <c r="BB54" s="41"/>
      <c r="BC54" s="41">
        <v>70.39</v>
      </c>
      <c r="BD54" s="41">
        <f t="shared" si="24"/>
        <v>5.8018938824590416E-2</v>
      </c>
      <c r="BE54" s="53">
        <f t="shared" si="25"/>
        <v>1</v>
      </c>
      <c r="BF54" s="41"/>
      <c r="BG54" s="41">
        <v>61.03</v>
      </c>
      <c r="BH54" s="41">
        <f t="shared" si="26"/>
        <v>4.6647230320699729E-2</v>
      </c>
      <c r="BI54" s="53">
        <f t="shared" si="27"/>
        <v>1</v>
      </c>
      <c r="BJ54" s="41"/>
      <c r="BK54" s="41"/>
      <c r="BL54" s="41">
        <f t="shared" si="28"/>
        <v>0</v>
      </c>
      <c r="BM54" s="53">
        <f t="shared" si="29"/>
        <v>0</v>
      </c>
      <c r="BN54" s="41"/>
      <c r="BO54" s="41"/>
      <c r="BP54" s="41">
        <f t="shared" si="30"/>
        <v>0</v>
      </c>
      <c r="BQ54" s="53">
        <f t="shared" si="31"/>
        <v>0</v>
      </c>
      <c r="BR54" s="41"/>
      <c r="BS54" s="41"/>
      <c r="BT54" s="41">
        <f t="shared" si="32"/>
        <v>0</v>
      </c>
      <c r="BU54" s="53">
        <f t="shared" si="33"/>
        <v>0</v>
      </c>
      <c r="BV54" s="41"/>
      <c r="BW54" s="41"/>
      <c r="BX54" s="41">
        <f t="shared" si="34"/>
        <v>0</v>
      </c>
      <c r="BY54" s="53">
        <f t="shared" si="35"/>
        <v>0</v>
      </c>
      <c r="BZ54" s="41"/>
      <c r="CA54" s="41"/>
      <c r="CB54" s="41">
        <f t="shared" si="36"/>
        <v>0</v>
      </c>
      <c r="CC54" s="53">
        <f t="shared" si="37"/>
        <v>0</v>
      </c>
      <c r="CD54" s="41"/>
      <c r="CE54" s="41"/>
      <c r="CF54" s="41">
        <f t="shared" si="38"/>
        <v>0</v>
      </c>
      <c r="CG54" s="53">
        <f t="shared" si="39"/>
        <v>0</v>
      </c>
      <c r="CH54" s="41"/>
      <c r="CI54" s="41"/>
      <c r="CJ54" s="41">
        <f t="shared" si="40"/>
        <v>0</v>
      </c>
      <c r="CK54" s="53">
        <f t="shared" si="41"/>
        <v>0</v>
      </c>
      <c r="CL54" s="41"/>
      <c r="CM54" s="41"/>
      <c r="CN54" s="41">
        <f t="shared" si="42"/>
        <v>0</v>
      </c>
      <c r="CO54" s="53">
        <f t="shared" si="43"/>
        <v>0</v>
      </c>
      <c r="CP54" s="41"/>
      <c r="CQ54" s="41"/>
      <c r="CR54" s="41">
        <f t="shared" si="44"/>
        <v>0</v>
      </c>
      <c r="CS54" s="53">
        <f t="shared" si="45"/>
        <v>0</v>
      </c>
      <c r="CT54" s="41"/>
      <c r="CU54" s="41"/>
      <c r="CV54" s="41">
        <f t="shared" si="46"/>
        <v>0</v>
      </c>
      <c r="CW54" s="53">
        <f t="shared" si="47"/>
        <v>0</v>
      </c>
      <c r="CX54" s="41"/>
      <c r="CY54" s="41"/>
      <c r="CZ54" s="41">
        <f t="shared" si="48"/>
        <v>0</v>
      </c>
      <c r="DA54" s="53">
        <f t="shared" si="49"/>
        <v>0</v>
      </c>
      <c r="DB54" s="53"/>
      <c r="DC54" s="53"/>
      <c r="DD54" s="41">
        <f t="shared" si="50"/>
        <v>0</v>
      </c>
      <c r="DE54" s="53">
        <f t="shared" si="51"/>
        <v>0</v>
      </c>
      <c r="DF54" s="53"/>
      <c r="DG54" s="53"/>
      <c r="DH54" s="41">
        <f t="shared" si="52"/>
        <v>0</v>
      </c>
      <c r="DI54" s="53">
        <f t="shared" si="53"/>
        <v>0</v>
      </c>
      <c r="DJ54" s="53"/>
      <c r="DK54" s="53"/>
      <c r="DL54" s="41">
        <f t="shared" si="54"/>
        <v>0</v>
      </c>
      <c r="DM54" s="53">
        <f t="shared" si="55"/>
        <v>0</v>
      </c>
      <c r="DN54" s="53"/>
      <c r="DO54" s="53"/>
      <c r="DP54" s="41">
        <f t="shared" si="56"/>
        <v>0</v>
      </c>
      <c r="DQ54" s="53">
        <f t="shared" si="57"/>
        <v>0</v>
      </c>
      <c r="DR54" s="53"/>
      <c r="DS54" s="53"/>
      <c r="DT54" s="41">
        <f t="shared" si="58"/>
        <v>0</v>
      </c>
      <c r="DU54" s="53">
        <f t="shared" si="59"/>
        <v>0</v>
      </c>
      <c r="DV54" s="53"/>
      <c r="DW54" s="53"/>
      <c r="DX54" s="41">
        <f t="shared" si="60"/>
        <v>0</v>
      </c>
      <c r="DY54" s="53">
        <f t="shared" si="61"/>
        <v>0</v>
      </c>
      <c r="DZ54" s="53"/>
      <c r="EA54" s="53"/>
      <c r="EB54" s="41">
        <f t="shared" si="62"/>
        <v>0</v>
      </c>
      <c r="EC54" s="53">
        <f t="shared" si="63"/>
        <v>0</v>
      </c>
      <c r="ED54" s="53"/>
      <c r="EE54" s="53"/>
      <c r="EF54" s="41">
        <f t="shared" si="64"/>
        <v>0</v>
      </c>
      <c r="EG54" s="53">
        <f t="shared" si="65"/>
        <v>0</v>
      </c>
      <c r="EH54" s="53"/>
      <c r="EI54" s="53"/>
      <c r="EJ54" s="41">
        <f t="shared" si="66"/>
        <v>0</v>
      </c>
      <c r="EK54" s="53">
        <f t="shared" si="67"/>
        <v>0</v>
      </c>
      <c r="EL54" s="53"/>
      <c r="EM54" s="53"/>
      <c r="EN54" s="41">
        <f t="shared" si="68"/>
        <v>0</v>
      </c>
      <c r="EO54" s="53">
        <f t="shared" si="69"/>
        <v>0</v>
      </c>
      <c r="EP54" s="53"/>
      <c r="EQ54" s="53"/>
      <c r="ER54" s="41">
        <f t="shared" si="70"/>
        <v>0</v>
      </c>
      <c r="ES54" s="53">
        <f t="shared" si="71"/>
        <v>0</v>
      </c>
      <c r="ET54" s="53"/>
      <c r="EU54" s="53"/>
      <c r="EV54" s="41">
        <f t="shared" si="72"/>
        <v>0</v>
      </c>
      <c r="EW54" s="53">
        <f t="shared" si="73"/>
        <v>0</v>
      </c>
      <c r="EX54" s="53"/>
      <c r="EY54" s="53"/>
      <c r="EZ54" s="41">
        <f t="shared" si="74"/>
        <v>0</v>
      </c>
      <c r="FA54" s="53">
        <f t="shared" si="75"/>
        <v>0</v>
      </c>
      <c r="FB54" s="53"/>
      <c r="FC54" s="53"/>
      <c r="FD54" s="41">
        <f t="shared" si="76"/>
        <v>0</v>
      </c>
      <c r="FE54" s="53">
        <f t="shared" si="77"/>
        <v>0</v>
      </c>
      <c r="FF54" s="53"/>
      <c r="FG54" s="53"/>
      <c r="FH54" s="41">
        <f t="shared" si="78"/>
        <v>0</v>
      </c>
      <c r="FI54" s="53">
        <f t="shared" si="79"/>
        <v>0</v>
      </c>
      <c r="FJ54" s="53"/>
      <c r="FK54" s="53"/>
      <c r="FL54" s="41">
        <f t="shared" si="83"/>
        <v>0</v>
      </c>
      <c r="FM54" s="53">
        <f t="shared" si="84"/>
        <v>0</v>
      </c>
      <c r="FN54" s="53"/>
      <c r="FO54" s="40"/>
      <c r="FP54" s="52">
        <f t="shared" si="85"/>
        <v>4358.3351820041889</v>
      </c>
      <c r="FQ54" s="41">
        <f t="shared" si="86"/>
        <v>5.852306925046058E-2</v>
      </c>
      <c r="FT54" s="22"/>
      <c r="FU54" s="101" t="s">
        <v>5391</v>
      </c>
      <c r="FV54" s="280" t="s">
        <v>5392</v>
      </c>
      <c r="FW54" s="280" t="s">
        <v>5526</v>
      </c>
      <c r="FX54" s="273"/>
      <c r="FY54" s="229" t="s">
        <v>159</v>
      </c>
      <c r="FZ54" s="229" t="s">
        <v>160</v>
      </c>
      <c r="GA54" s="229" t="s">
        <v>161</v>
      </c>
    </row>
    <row r="55" spans="2:183" ht="11.25" customHeight="1" x14ac:dyDescent="0.2">
      <c r="B55" s="39">
        <v>45226</v>
      </c>
      <c r="C55" s="45">
        <v>4117.373828319418</v>
      </c>
      <c r="D55" s="112" t="s">
        <v>5566</v>
      </c>
      <c r="E55" s="112">
        <f t="shared" si="82"/>
        <v>45226</v>
      </c>
      <c r="F55" s="46"/>
      <c r="G55" s="52">
        <v>48.93</v>
      </c>
      <c r="H55" s="41">
        <f t="shared" si="0"/>
        <v>2.2531749283081215E-3</v>
      </c>
      <c r="I55" s="53">
        <f t="shared" si="1"/>
        <v>1</v>
      </c>
      <c r="J55" s="40"/>
      <c r="K55" s="52">
        <v>75.38</v>
      </c>
      <c r="L55" s="41">
        <f t="shared" si="2"/>
        <v>-1.244595833879214E-2</v>
      </c>
      <c r="M55" s="53">
        <f t="shared" si="3"/>
        <v>1</v>
      </c>
      <c r="N55" s="40"/>
      <c r="O55" s="52">
        <v>74.930000000000007</v>
      </c>
      <c r="P55" s="41">
        <f t="shared" si="4"/>
        <v>2.154055896387197E-2</v>
      </c>
      <c r="Q55" s="53">
        <f t="shared" si="5"/>
        <v>1</v>
      </c>
      <c r="R55" s="40"/>
      <c r="S55" s="52">
        <v>87.53</v>
      </c>
      <c r="T55" s="41">
        <f t="shared" si="6"/>
        <v>5.7451453521775164E-3</v>
      </c>
      <c r="U55" s="53">
        <f t="shared" si="7"/>
        <v>1</v>
      </c>
      <c r="V55" s="40"/>
      <c r="W55" s="52">
        <v>61.94</v>
      </c>
      <c r="X55" s="41">
        <f t="shared" si="8"/>
        <v>-1.2278743422101779E-2</v>
      </c>
      <c r="Y55" s="53">
        <f t="shared" si="9"/>
        <v>1</v>
      </c>
      <c r="Z55" s="40"/>
      <c r="AA55" s="52">
        <v>91.38</v>
      </c>
      <c r="AB55" s="41">
        <f t="shared" si="10"/>
        <v>-1.8263859045981934E-2</v>
      </c>
      <c r="AC55" s="53">
        <f t="shared" si="11"/>
        <v>1</v>
      </c>
      <c r="AD55" s="40"/>
      <c r="AE55" s="52">
        <v>48.32</v>
      </c>
      <c r="AF55" s="41">
        <f t="shared" si="12"/>
        <v>-1.0336985734958892E-3</v>
      </c>
      <c r="AG55" s="53">
        <f t="shared" si="13"/>
        <v>1</v>
      </c>
      <c r="AH55" s="40"/>
      <c r="AI55" s="52">
        <v>93.99</v>
      </c>
      <c r="AJ55" s="41">
        <f t="shared" si="14"/>
        <v>-1.0527423939362013E-2</v>
      </c>
      <c r="AK55" s="53">
        <f t="shared" si="15"/>
        <v>1</v>
      </c>
      <c r="AL55" s="40"/>
      <c r="AM55" s="52">
        <v>46.55</v>
      </c>
      <c r="AN55" s="41">
        <f t="shared" si="16"/>
        <v>-1.1467402845614871E-2</v>
      </c>
      <c r="AO55" s="53">
        <f t="shared" si="17"/>
        <v>1</v>
      </c>
      <c r="AP55" s="40"/>
      <c r="AQ55" s="52">
        <v>33.799999999999997</v>
      </c>
      <c r="AR55" s="41">
        <f t="shared" si="18"/>
        <v>8.3532219570403576E-3</v>
      </c>
      <c r="AS55" s="53">
        <f t="shared" si="19"/>
        <v>1</v>
      </c>
      <c r="AT55" s="41"/>
      <c r="AU55" s="41">
        <v>73.77</v>
      </c>
      <c r="AV55" s="41">
        <f t="shared" si="20"/>
        <v>-6.1969554088644463E-3</v>
      </c>
      <c r="AW55" s="53">
        <f t="shared" si="21"/>
        <v>1</v>
      </c>
      <c r="AX55" s="41"/>
      <c r="AY55" s="41">
        <v>39.700000000000003</v>
      </c>
      <c r="AZ55" s="41">
        <f t="shared" si="22"/>
        <v>-8.4915084915083705E-3</v>
      </c>
      <c r="BA55" s="53">
        <f t="shared" si="23"/>
        <v>1</v>
      </c>
      <c r="BB55" s="41"/>
      <c r="BC55" s="41">
        <v>66.53</v>
      </c>
      <c r="BD55" s="41">
        <f t="shared" si="24"/>
        <v>1.2171002586337965E-2</v>
      </c>
      <c r="BE55" s="53">
        <f t="shared" si="25"/>
        <v>1</v>
      </c>
      <c r="BF55" s="41"/>
      <c r="BG55" s="41">
        <v>58.31</v>
      </c>
      <c r="BH55" s="41">
        <f t="shared" si="26"/>
        <v>3.6144578313253017E-3</v>
      </c>
      <c r="BI55" s="53">
        <f t="shared" si="27"/>
        <v>1</v>
      </c>
      <c r="BJ55" s="41"/>
      <c r="BK55" s="41"/>
      <c r="BL55" s="41">
        <f t="shared" si="28"/>
        <v>0</v>
      </c>
      <c r="BM55" s="53">
        <f t="shared" si="29"/>
        <v>0</v>
      </c>
      <c r="BN55" s="41"/>
      <c r="BO55" s="41"/>
      <c r="BP55" s="41">
        <f t="shared" si="30"/>
        <v>0</v>
      </c>
      <c r="BQ55" s="53">
        <f t="shared" si="31"/>
        <v>0</v>
      </c>
      <c r="BR55" s="41"/>
      <c r="BS55" s="41"/>
      <c r="BT55" s="41">
        <f t="shared" si="32"/>
        <v>0</v>
      </c>
      <c r="BU55" s="53">
        <f t="shared" si="33"/>
        <v>0</v>
      </c>
      <c r="BV55" s="41"/>
      <c r="BW55" s="41"/>
      <c r="BX55" s="41">
        <f t="shared" si="34"/>
        <v>0</v>
      </c>
      <c r="BY55" s="53">
        <f t="shared" si="35"/>
        <v>0</v>
      </c>
      <c r="BZ55" s="41"/>
      <c r="CA55" s="41"/>
      <c r="CB55" s="41">
        <f t="shared" si="36"/>
        <v>0</v>
      </c>
      <c r="CC55" s="53">
        <f t="shared" si="37"/>
        <v>0</v>
      </c>
      <c r="CD55" s="41"/>
      <c r="CE55" s="41"/>
      <c r="CF55" s="41">
        <f t="shared" si="38"/>
        <v>0</v>
      </c>
      <c r="CG55" s="53">
        <f t="shared" si="39"/>
        <v>0</v>
      </c>
      <c r="CH55" s="41"/>
      <c r="CI55" s="41"/>
      <c r="CJ55" s="41">
        <f t="shared" si="40"/>
        <v>0</v>
      </c>
      <c r="CK55" s="53">
        <f t="shared" si="41"/>
        <v>0</v>
      </c>
      <c r="CL55" s="41"/>
      <c r="CM55" s="41"/>
      <c r="CN55" s="41">
        <f t="shared" si="42"/>
        <v>0</v>
      </c>
      <c r="CO55" s="53">
        <f t="shared" si="43"/>
        <v>0</v>
      </c>
      <c r="CP55" s="41"/>
      <c r="CQ55" s="41"/>
      <c r="CR55" s="41">
        <f t="shared" si="44"/>
        <v>0</v>
      </c>
      <c r="CS55" s="53">
        <f t="shared" si="45"/>
        <v>0</v>
      </c>
      <c r="CT55" s="41"/>
      <c r="CU55" s="41"/>
      <c r="CV55" s="41">
        <f t="shared" si="46"/>
        <v>0</v>
      </c>
      <c r="CW55" s="53">
        <f t="shared" si="47"/>
        <v>0</v>
      </c>
      <c r="CX55" s="41"/>
      <c r="CY55" s="41"/>
      <c r="CZ55" s="41">
        <f t="shared" si="48"/>
        <v>0</v>
      </c>
      <c r="DA55" s="53">
        <f t="shared" si="49"/>
        <v>0</v>
      </c>
      <c r="DB55" s="53"/>
      <c r="DC55" s="53"/>
      <c r="DD55" s="41">
        <f t="shared" si="50"/>
        <v>0</v>
      </c>
      <c r="DE55" s="53">
        <f t="shared" si="51"/>
        <v>0</v>
      </c>
      <c r="DF55" s="53"/>
      <c r="DG55" s="53"/>
      <c r="DH55" s="41">
        <f t="shared" si="52"/>
        <v>0</v>
      </c>
      <c r="DI55" s="53">
        <f t="shared" si="53"/>
        <v>0</v>
      </c>
      <c r="DJ55" s="53"/>
      <c r="DK55" s="53"/>
      <c r="DL55" s="41">
        <f t="shared" si="54"/>
        <v>0</v>
      </c>
      <c r="DM55" s="53">
        <f t="shared" si="55"/>
        <v>0</v>
      </c>
      <c r="DN55" s="53"/>
      <c r="DO55" s="53"/>
      <c r="DP55" s="41">
        <f t="shared" si="56"/>
        <v>0</v>
      </c>
      <c r="DQ55" s="53">
        <f t="shared" si="57"/>
        <v>0</v>
      </c>
      <c r="DR55" s="53"/>
      <c r="DS55" s="53"/>
      <c r="DT55" s="41">
        <f t="shared" si="58"/>
        <v>0</v>
      </c>
      <c r="DU55" s="53">
        <f t="shared" si="59"/>
        <v>0</v>
      </c>
      <c r="DV55" s="53"/>
      <c r="DW55" s="53"/>
      <c r="DX55" s="41">
        <f t="shared" si="60"/>
        <v>0</v>
      </c>
      <c r="DY55" s="53">
        <f t="shared" si="61"/>
        <v>0</v>
      </c>
      <c r="DZ55" s="53"/>
      <c r="EA55" s="53"/>
      <c r="EB55" s="41">
        <f t="shared" si="62"/>
        <v>0</v>
      </c>
      <c r="EC55" s="53">
        <f t="shared" si="63"/>
        <v>0</v>
      </c>
      <c r="ED55" s="53"/>
      <c r="EE55" s="53"/>
      <c r="EF55" s="41">
        <f t="shared" si="64"/>
        <v>0</v>
      </c>
      <c r="EG55" s="53">
        <f t="shared" si="65"/>
        <v>0</v>
      </c>
      <c r="EH55" s="53"/>
      <c r="EI55" s="53"/>
      <c r="EJ55" s="41">
        <f t="shared" si="66"/>
        <v>0</v>
      </c>
      <c r="EK55" s="53">
        <f t="shared" si="67"/>
        <v>0</v>
      </c>
      <c r="EL55" s="53"/>
      <c r="EM55" s="53"/>
      <c r="EN55" s="41">
        <f t="shared" si="68"/>
        <v>0</v>
      </c>
      <c r="EO55" s="53">
        <f t="shared" si="69"/>
        <v>0</v>
      </c>
      <c r="EP55" s="53"/>
      <c r="EQ55" s="53"/>
      <c r="ER55" s="41">
        <f t="shared" si="70"/>
        <v>0</v>
      </c>
      <c r="ES55" s="53">
        <f t="shared" si="71"/>
        <v>0</v>
      </c>
      <c r="ET55" s="53"/>
      <c r="EU55" s="53"/>
      <c r="EV55" s="41">
        <f t="shared" si="72"/>
        <v>0</v>
      </c>
      <c r="EW55" s="53">
        <f t="shared" si="73"/>
        <v>0</v>
      </c>
      <c r="EX55" s="53"/>
      <c r="EY55" s="53"/>
      <c r="EZ55" s="41">
        <f t="shared" si="74"/>
        <v>0</v>
      </c>
      <c r="FA55" s="53">
        <f t="shared" si="75"/>
        <v>0</v>
      </c>
      <c r="FB55" s="53"/>
      <c r="FC55" s="53"/>
      <c r="FD55" s="41">
        <f t="shared" si="76"/>
        <v>0</v>
      </c>
      <c r="FE55" s="53">
        <f t="shared" si="77"/>
        <v>0</v>
      </c>
      <c r="FF55" s="53"/>
      <c r="FG55" s="53"/>
      <c r="FH55" s="41">
        <f t="shared" si="78"/>
        <v>0</v>
      </c>
      <c r="FI55" s="53">
        <f t="shared" si="79"/>
        <v>0</v>
      </c>
      <c r="FJ55" s="53"/>
      <c r="FK55" s="53"/>
      <c r="FL55" s="41">
        <f t="shared" si="83"/>
        <v>0</v>
      </c>
      <c r="FM55" s="53">
        <f t="shared" si="84"/>
        <v>0</v>
      </c>
      <c r="FN55" s="53"/>
      <c r="FO55" s="40"/>
      <c r="FP55" s="52">
        <f t="shared" si="85"/>
        <v>4117.373828319418</v>
      </c>
      <c r="FQ55" s="41">
        <f t="shared" si="86"/>
        <v>-2.5279740260970796E-2</v>
      </c>
      <c r="FT55" s="22"/>
      <c r="FU55" s="101" t="s">
        <v>5393</v>
      </c>
      <c r="FV55" s="280" t="s">
        <v>5394</v>
      </c>
      <c r="FW55" s="280" t="s">
        <v>5527</v>
      </c>
      <c r="FX55" s="273"/>
      <c r="FY55" s="229" t="s">
        <v>50</v>
      </c>
      <c r="FZ55" s="229" t="s">
        <v>56</v>
      </c>
      <c r="GA55" s="229" t="s">
        <v>5248</v>
      </c>
    </row>
    <row r="56" spans="2:183" ht="11.25" customHeight="1" x14ac:dyDescent="0.2">
      <c r="B56" s="39">
        <v>45219</v>
      </c>
      <c r="C56" s="45">
        <v>4224.1594828672178</v>
      </c>
      <c r="D56" s="112" t="s">
        <v>5566</v>
      </c>
      <c r="E56" s="112">
        <f t="shared" si="82"/>
        <v>45219</v>
      </c>
      <c r="F56" s="46"/>
      <c r="G56" s="52">
        <v>48.82</v>
      </c>
      <c r="H56" s="41">
        <f t="shared" si="0"/>
        <v>-1.8693467336683423E-2</v>
      </c>
      <c r="I56" s="53">
        <f t="shared" si="1"/>
        <v>1</v>
      </c>
      <c r="J56" s="40"/>
      <c r="K56" s="52">
        <v>76.33</v>
      </c>
      <c r="L56" s="41">
        <f t="shared" si="2"/>
        <v>-2.0782552918537589E-2</v>
      </c>
      <c r="M56" s="53">
        <f t="shared" si="3"/>
        <v>1</v>
      </c>
      <c r="N56" s="40"/>
      <c r="O56" s="52">
        <v>73.349999999999994</v>
      </c>
      <c r="P56" s="41">
        <f t="shared" si="4"/>
        <v>-1.503961326708747E-2</v>
      </c>
      <c r="Q56" s="53">
        <f t="shared" si="5"/>
        <v>1</v>
      </c>
      <c r="R56" s="40"/>
      <c r="S56" s="52">
        <v>87.03</v>
      </c>
      <c r="T56" s="41">
        <f t="shared" si="6"/>
        <v>-1.8606224627875534E-2</v>
      </c>
      <c r="U56" s="53">
        <f t="shared" si="7"/>
        <v>1</v>
      </c>
      <c r="V56" s="40"/>
      <c r="W56" s="52">
        <v>62.71</v>
      </c>
      <c r="X56" s="41">
        <f t="shared" si="8"/>
        <v>-4.5364591261988108E-2</v>
      </c>
      <c r="Y56" s="53">
        <f t="shared" si="9"/>
        <v>1</v>
      </c>
      <c r="Z56" s="40"/>
      <c r="AA56" s="52">
        <v>93.08</v>
      </c>
      <c r="AB56" s="41">
        <f t="shared" si="10"/>
        <v>-5.0240513094601535E-3</v>
      </c>
      <c r="AC56" s="53">
        <f t="shared" si="11"/>
        <v>1</v>
      </c>
      <c r="AD56" s="40"/>
      <c r="AE56" s="52">
        <v>48.37</v>
      </c>
      <c r="AF56" s="41">
        <f t="shared" si="12"/>
        <v>-3.163163163163174E-2</v>
      </c>
      <c r="AG56" s="53">
        <f t="shared" si="13"/>
        <v>1</v>
      </c>
      <c r="AH56" s="40"/>
      <c r="AI56" s="52">
        <v>94.99</v>
      </c>
      <c r="AJ56" s="41">
        <f t="shared" si="14"/>
        <v>-1.9204956117707783E-2</v>
      </c>
      <c r="AK56" s="53">
        <f t="shared" si="15"/>
        <v>1</v>
      </c>
      <c r="AL56" s="40"/>
      <c r="AM56" s="52">
        <v>47.09</v>
      </c>
      <c r="AN56" s="41">
        <f t="shared" si="16"/>
        <v>-2.7267093575707335E-2</v>
      </c>
      <c r="AO56" s="53">
        <f t="shared" si="17"/>
        <v>1</v>
      </c>
      <c r="AP56" s="40"/>
      <c r="AQ56" s="52">
        <v>33.520000000000003</v>
      </c>
      <c r="AR56" s="41">
        <f t="shared" si="18"/>
        <v>-1.7584994138335142E-2</v>
      </c>
      <c r="AS56" s="53">
        <f t="shared" si="19"/>
        <v>1</v>
      </c>
      <c r="AT56" s="41"/>
      <c r="AU56" s="41">
        <v>74.23</v>
      </c>
      <c r="AV56" s="41">
        <f t="shared" si="20"/>
        <v>-1.9289205971726675E-2</v>
      </c>
      <c r="AW56" s="53">
        <f t="shared" si="21"/>
        <v>1</v>
      </c>
      <c r="AX56" s="41"/>
      <c r="AY56" s="41">
        <v>40.04</v>
      </c>
      <c r="AZ56" s="41">
        <f t="shared" si="22"/>
        <v>-3.8886221795487175E-2</v>
      </c>
      <c r="BA56" s="53">
        <f t="shared" si="23"/>
        <v>1</v>
      </c>
      <c r="BB56" s="41"/>
      <c r="BC56" s="41">
        <v>65.73</v>
      </c>
      <c r="BD56" s="41">
        <f t="shared" si="24"/>
        <v>-1.2321562734785796E-2</v>
      </c>
      <c r="BE56" s="53">
        <f t="shared" si="25"/>
        <v>1</v>
      </c>
      <c r="BF56" s="41"/>
      <c r="BG56" s="41">
        <v>58.1</v>
      </c>
      <c r="BH56" s="41">
        <f t="shared" si="26"/>
        <v>-1.2911994563370666E-2</v>
      </c>
      <c r="BI56" s="53">
        <f t="shared" si="27"/>
        <v>1</v>
      </c>
      <c r="BJ56" s="41"/>
      <c r="BK56" s="41"/>
      <c r="BL56" s="41">
        <f t="shared" si="28"/>
        <v>0</v>
      </c>
      <c r="BM56" s="53">
        <f t="shared" si="29"/>
        <v>0</v>
      </c>
      <c r="BN56" s="41"/>
      <c r="BO56" s="41"/>
      <c r="BP56" s="41">
        <f t="shared" si="30"/>
        <v>0</v>
      </c>
      <c r="BQ56" s="53">
        <f t="shared" si="31"/>
        <v>0</v>
      </c>
      <c r="BR56" s="41"/>
      <c r="BS56" s="41"/>
      <c r="BT56" s="41">
        <f t="shared" si="32"/>
        <v>0</v>
      </c>
      <c r="BU56" s="53">
        <f t="shared" si="33"/>
        <v>0</v>
      </c>
      <c r="BV56" s="41"/>
      <c r="BW56" s="41"/>
      <c r="BX56" s="41">
        <f t="shared" si="34"/>
        <v>0</v>
      </c>
      <c r="BY56" s="53">
        <f t="shared" si="35"/>
        <v>0</v>
      </c>
      <c r="BZ56" s="41"/>
      <c r="CA56" s="41"/>
      <c r="CB56" s="41">
        <f t="shared" si="36"/>
        <v>0</v>
      </c>
      <c r="CC56" s="53">
        <f t="shared" si="37"/>
        <v>0</v>
      </c>
      <c r="CD56" s="41"/>
      <c r="CE56" s="41"/>
      <c r="CF56" s="41">
        <f t="shared" si="38"/>
        <v>0</v>
      </c>
      <c r="CG56" s="53">
        <f t="shared" si="39"/>
        <v>0</v>
      </c>
      <c r="CH56" s="41"/>
      <c r="CI56" s="41"/>
      <c r="CJ56" s="41">
        <f t="shared" si="40"/>
        <v>0</v>
      </c>
      <c r="CK56" s="53">
        <f t="shared" si="41"/>
        <v>0</v>
      </c>
      <c r="CL56" s="41"/>
      <c r="CM56" s="41"/>
      <c r="CN56" s="41">
        <f t="shared" si="42"/>
        <v>0</v>
      </c>
      <c r="CO56" s="53">
        <f t="shared" si="43"/>
        <v>0</v>
      </c>
      <c r="CP56" s="41"/>
      <c r="CQ56" s="41"/>
      <c r="CR56" s="41">
        <f t="shared" si="44"/>
        <v>0</v>
      </c>
      <c r="CS56" s="53">
        <f t="shared" si="45"/>
        <v>0</v>
      </c>
      <c r="CT56" s="41"/>
      <c r="CU56" s="41"/>
      <c r="CV56" s="41">
        <f t="shared" si="46"/>
        <v>0</v>
      </c>
      <c r="CW56" s="53">
        <f t="shared" si="47"/>
        <v>0</v>
      </c>
      <c r="CX56" s="41"/>
      <c r="CY56" s="41"/>
      <c r="CZ56" s="41">
        <f t="shared" si="48"/>
        <v>0</v>
      </c>
      <c r="DA56" s="53">
        <f t="shared" si="49"/>
        <v>0</v>
      </c>
      <c r="DB56" s="53"/>
      <c r="DC56" s="53"/>
      <c r="DD56" s="41">
        <f t="shared" si="50"/>
        <v>0</v>
      </c>
      <c r="DE56" s="53">
        <f t="shared" si="51"/>
        <v>0</v>
      </c>
      <c r="DF56" s="53"/>
      <c r="DG56" s="53"/>
      <c r="DH56" s="41">
        <f t="shared" si="52"/>
        <v>0</v>
      </c>
      <c r="DI56" s="53">
        <f t="shared" si="53"/>
        <v>0</v>
      </c>
      <c r="DJ56" s="53"/>
      <c r="DK56" s="53"/>
      <c r="DL56" s="41">
        <f t="shared" si="54"/>
        <v>0</v>
      </c>
      <c r="DM56" s="53">
        <f t="shared" si="55"/>
        <v>0</v>
      </c>
      <c r="DN56" s="53"/>
      <c r="DO56" s="53"/>
      <c r="DP56" s="41">
        <f t="shared" si="56"/>
        <v>0</v>
      </c>
      <c r="DQ56" s="53">
        <f t="shared" si="57"/>
        <v>0</v>
      </c>
      <c r="DR56" s="53"/>
      <c r="DS56" s="53"/>
      <c r="DT56" s="41">
        <f t="shared" si="58"/>
        <v>0</v>
      </c>
      <c r="DU56" s="53">
        <f t="shared" si="59"/>
        <v>0</v>
      </c>
      <c r="DV56" s="53"/>
      <c r="DW56" s="53"/>
      <c r="DX56" s="41">
        <f t="shared" si="60"/>
        <v>0</v>
      </c>
      <c r="DY56" s="53">
        <f t="shared" si="61"/>
        <v>0</v>
      </c>
      <c r="DZ56" s="53"/>
      <c r="EA56" s="53"/>
      <c r="EB56" s="41">
        <f t="shared" si="62"/>
        <v>0</v>
      </c>
      <c r="EC56" s="53">
        <f t="shared" si="63"/>
        <v>0</v>
      </c>
      <c r="ED56" s="53"/>
      <c r="EE56" s="53"/>
      <c r="EF56" s="41">
        <f t="shared" si="64"/>
        <v>0</v>
      </c>
      <c r="EG56" s="53">
        <f t="shared" si="65"/>
        <v>0</v>
      </c>
      <c r="EH56" s="53"/>
      <c r="EI56" s="53"/>
      <c r="EJ56" s="41">
        <f t="shared" si="66"/>
        <v>0</v>
      </c>
      <c r="EK56" s="53">
        <f t="shared" si="67"/>
        <v>0</v>
      </c>
      <c r="EL56" s="53"/>
      <c r="EM56" s="53"/>
      <c r="EN56" s="41">
        <f t="shared" si="68"/>
        <v>0</v>
      </c>
      <c r="EO56" s="53">
        <f t="shared" si="69"/>
        <v>0</v>
      </c>
      <c r="EP56" s="53"/>
      <c r="EQ56" s="53"/>
      <c r="ER56" s="41">
        <f t="shared" si="70"/>
        <v>0</v>
      </c>
      <c r="ES56" s="53">
        <f t="shared" si="71"/>
        <v>0</v>
      </c>
      <c r="ET56" s="53"/>
      <c r="EU56" s="53"/>
      <c r="EV56" s="41">
        <f t="shared" si="72"/>
        <v>0</v>
      </c>
      <c r="EW56" s="53">
        <f t="shared" si="73"/>
        <v>0</v>
      </c>
      <c r="EX56" s="53"/>
      <c r="EY56" s="53"/>
      <c r="EZ56" s="41">
        <f t="shared" si="74"/>
        <v>0</v>
      </c>
      <c r="FA56" s="53">
        <f t="shared" si="75"/>
        <v>0</v>
      </c>
      <c r="FB56" s="53"/>
      <c r="FC56" s="53"/>
      <c r="FD56" s="41">
        <f t="shared" si="76"/>
        <v>0</v>
      </c>
      <c r="FE56" s="53">
        <f t="shared" si="77"/>
        <v>0</v>
      </c>
      <c r="FF56" s="53"/>
      <c r="FG56" s="53"/>
      <c r="FH56" s="41">
        <f t="shared" si="78"/>
        <v>0</v>
      </c>
      <c r="FI56" s="53">
        <f t="shared" si="79"/>
        <v>0</v>
      </c>
      <c r="FJ56" s="53"/>
      <c r="FK56" s="53"/>
      <c r="FL56" s="41">
        <f t="shared" si="83"/>
        <v>0</v>
      </c>
      <c r="FM56" s="53">
        <f t="shared" si="84"/>
        <v>0</v>
      </c>
      <c r="FN56" s="53"/>
      <c r="FO56" s="40"/>
      <c r="FP56" s="52">
        <f t="shared" si="85"/>
        <v>4224.1594828672178</v>
      </c>
      <c r="FQ56" s="41">
        <f t="shared" si="86"/>
        <v>-2.3943793791574297E-2</v>
      </c>
      <c r="FT56" s="22"/>
      <c r="FU56" s="101" t="s">
        <v>5395</v>
      </c>
      <c r="FV56" s="280" t="s">
        <v>5309</v>
      </c>
      <c r="FW56" s="280" t="s">
        <v>5528</v>
      </c>
      <c r="FX56" s="273"/>
      <c r="FY56" s="229" t="s">
        <v>171</v>
      </c>
      <c r="FZ56" s="229" t="s">
        <v>172</v>
      </c>
      <c r="GA56" s="229" t="s">
        <v>173</v>
      </c>
    </row>
    <row r="57" spans="2:183" ht="11.25" customHeight="1" x14ac:dyDescent="0.2">
      <c r="B57" s="39">
        <v>45212</v>
      </c>
      <c r="C57" s="45">
        <v>4327.7830272462779</v>
      </c>
      <c r="D57" s="112" t="s">
        <v>5566</v>
      </c>
      <c r="E57" s="112">
        <f t="shared" si="82"/>
        <v>45212</v>
      </c>
      <c r="F57" s="46"/>
      <c r="G57" s="52">
        <v>49.75</v>
      </c>
      <c r="H57" s="41">
        <f t="shared" si="0"/>
        <v>2.8317486564696015E-2</v>
      </c>
      <c r="I57" s="53">
        <f t="shared" si="1"/>
        <v>1</v>
      </c>
      <c r="J57" s="40"/>
      <c r="K57" s="52">
        <v>77.95</v>
      </c>
      <c r="L57" s="41">
        <f t="shared" si="2"/>
        <v>5.3378378378378333E-2</v>
      </c>
      <c r="M57" s="53">
        <f t="shared" si="3"/>
        <v>1</v>
      </c>
      <c r="N57" s="40"/>
      <c r="O57" s="52">
        <v>74.47</v>
      </c>
      <c r="P57" s="41">
        <f t="shared" si="4"/>
        <v>3.1583321789721674E-2</v>
      </c>
      <c r="Q57" s="53">
        <f t="shared" si="5"/>
        <v>1</v>
      </c>
      <c r="R57" s="40"/>
      <c r="S57" s="52">
        <v>88.68</v>
      </c>
      <c r="T57" s="41">
        <f t="shared" si="6"/>
        <v>2.024850437183634E-2</v>
      </c>
      <c r="U57" s="53">
        <f t="shared" si="7"/>
        <v>1</v>
      </c>
      <c r="V57" s="40"/>
      <c r="W57" s="52">
        <v>65.69</v>
      </c>
      <c r="X57" s="41">
        <f t="shared" si="8"/>
        <v>5.8491782146310012E-2</v>
      </c>
      <c r="Y57" s="53">
        <f t="shared" si="9"/>
        <v>1</v>
      </c>
      <c r="Z57" s="40"/>
      <c r="AA57" s="52">
        <v>93.55</v>
      </c>
      <c r="AB57" s="41">
        <f t="shared" si="10"/>
        <v>1.6958365039678291E-2</v>
      </c>
      <c r="AC57" s="53">
        <f t="shared" si="11"/>
        <v>1</v>
      </c>
      <c r="AD57" s="40"/>
      <c r="AE57" s="52">
        <v>49.95</v>
      </c>
      <c r="AF57" s="41">
        <f t="shared" si="12"/>
        <v>2.3775363804058314E-2</v>
      </c>
      <c r="AG57" s="53">
        <f t="shared" si="13"/>
        <v>1</v>
      </c>
      <c r="AH57" s="40"/>
      <c r="AI57" s="52">
        <v>96.85</v>
      </c>
      <c r="AJ57" s="41">
        <f t="shared" si="14"/>
        <v>1.4986376021798309E-2</v>
      </c>
      <c r="AK57" s="53">
        <f t="shared" si="15"/>
        <v>1</v>
      </c>
      <c r="AL57" s="40"/>
      <c r="AM57" s="52">
        <v>48.41</v>
      </c>
      <c r="AN57" s="41">
        <f t="shared" si="16"/>
        <v>-1.1031664964249344E-2</v>
      </c>
      <c r="AO57" s="53">
        <f t="shared" si="17"/>
        <v>1</v>
      </c>
      <c r="AP57" s="40"/>
      <c r="AQ57" s="52">
        <v>34.119999999999997</v>
      </c>
      <c r="AR57" s="41">
        <f t="shared" si="18"/>
        <v>4.53431372549018E-2</v>
      </c>
      <c r="AS57" s="53">
        <f t="shared" si="19"/>
        <v>1</v>
      </c>
      <c r="AT57" s="41"/>
      <c r="AU57" s="41">
        <v>75.69</v>
      </c>
      <c r="AV57" s="41">
        <f t="shared" si="20"/>
        <v>4.6019900497512367E-2</v>
      </c>
      <c r="AW57" s="53">
        <f t="shared" si="21"/>
        <v>1</v>
      </c>
      <c r="AX57" s="41"/>
      <c r="AY57" s="41">
        <v>41.66</v>
      </c>
      <c r="AZ57" s="41">
        <f t="shared" si="22"/>
        <v>2.5098425196850238E-2</v>
      </c>
      <c r="BA57" s="53">
        <f t="shared" si="23"/>
        <v>1</v>
      </c>
      <c r="BB57" s="41"/>
      <c r="BC57" s="41">
        <v>66.55</v>
      </c>
      <c r="BD57" s="41">
        <f t="shared" si="24"/>
        <v>2.4318916422964465E-2</v>
      </c>
      <c r="BE57" s="53">
        <f t="shared" si="25"/>
        <v>1</v>
      </c>
      <c r="BF57" s="41"/>
      <c r="BG57" s="41">
        <v>58.86</v>
      </c>
      <c r="BH57" s="41">
        <f t="shared" si="26"/>
        <v>2.6329555361813473E-2</v>
      </c>
      <c r="BI57" s="53">
        <f t="shared" si="27"/>
        <v>1</v>
      </c>
      <c r="BJ57" s="41"/>
      <c r="BK57" s="41"/>
      <c r="BL57" s="41">
        <f t="shared" si="28"/>
        <v>0</v>
      </c>
      <c r="BM57" s="53">
        <f t="shared" si="29"/>
        <v>0</v>
      </c>
      <c r="BN57" s="41"/>
      <c r="BO57" s="41"/>
      <c r="BP57" s="41">
        <f t="shared" si="30"/>
        <v>0</v>
      </c>
      <c r="BQ57" s="53">
        <f t="shared" si="31"/>
        <v>0</v>
      </c>
      <c r="BR57" s="41"/>
      <c r="BS57" s="41"/>
      <c r="BT57" s="41">
        <f t="shared" si="32"/>
        <v>0</v>
      </c>
      <c r="BU57" s="53">
        <f t="shared" si="33"/>
        <v>0</v>
      </c>
      <c r="BV57" s="41"/>
      <c r="BW57" s="41"/>
      <c r="BX57" s="41">
        <f t="shared" si="34"/>
        <v>0</v>
      </c>
      <c r="BY57" s="53">
        <f t="shared" si="35"/>
        <v>0</v>
      </c>
      <c r="BZ57" s="41"/>
      <c r="CA57" s="41"/>
      <c r="CB57" s="41">
        <f t="shared" si="36"/>
        <v>0</v>
      </c>
      <c r="CC57" s="53">
        <f t="shared" si="37"/>
        <v>0</v>
      </c>
      <c r="CD57" s="41"/>
      <c r="CE57" s="41"/>
      <c r="CF57" s="41">
        <f t="shared" si="38"/>
        <v>0</v>
      </c>
      <c r="CG57" s="53">
        <f t="shared" si="39"/>
        <v>0</v>
      </c>
      <c r="CH57" s="41"/>
      <c r="CI57" s="41"/>
      <c r="CJ57" s="41">
        <f t="shared" si="40"/>
        <v>0</v>
      </c>
      <c r="CK57" s="53">
        <f t="shared" si="41"/>
        <v>0</v>
      </c>
      <c r="CL57" s="41"/>
      <c r="CM57" s="41"/>
      <c r="CN57" s="41">
        <f t="shared" si="42"/>
        <v>0</v>
      </c>
      <c r="CO57" s="53">
        <f t="shared" si="43"/>
        <v>0</v>
      </c>
      <c r="CP57" s="41"/>
      <c r="CQ57" s="41"/>
      <c r="CR57" s="41">
        <f t="shared" si="44"/>
        <v>0</v>
      </c>
      <c r="CS57" s="53">
        <f t="shared" si="45"/>
        <v>0</v>
      </c>
      <c r="CT57" s="41"/>
      <c r="CU57" s="41"/>
      <c r="CV57" s="41">
        <f t="shared" si="46"/>
        <v>0</v>
      </c>
      <c r="CW57" s="53">
        <f t="shared" si="47"/>
        <v>0</v>
      </c>
      <c r="CX57" s="41"/>
      <c r="CY57" s="41"/>
      <c r="CZ57" s="41">
        <f t="shared" si="48"/>
        <v>0</v>
      </c>
      <c r="DA57" s="53">
        <f t="shared" si="49"/>
        <v>0</v>
      </c>
      <c r="DB57" s="53"/>
      <c r="DC57" s="53"/>
      <c r="DD57" s="41">
        <f t="shared" si="50"/>
        <v>0</v>
      </c>
      <c r="DE57" s="53">
        <f t="shared" si="51"/>
        <v>0</v>
      </c>
      <c r="DF57" s="53"/>
      <c r="DG57" s="53"/>
      <c r="DH57" s="41">
        <f t="shared" si="52"/>
        <v>0</v>
      </c>
      <c r="DI57" s="53">
        <f t="shared" si="53"/>
        <v>0</v>
      </c>
      <c r="DJ57" s="53"/>
      <c r="DK57" s="53"/>
      <c r="DL57" s="41">
        <f t="shared" si="54"/>
        <v>0</v>
      </c>
      <c r="DM57" s="53">
        <f t="shared" si="55"/>
        <v>0</v>
      </c>
      <c r="DN57" s="53"/>
      <c r="DO57" s="53"/>
      <c r="DP57" s="41">
        <f t="shared" si="56"/>
        <v>0</v>
      </c>
      <c r="DQ57" s="53">
        <f t="shared" si="57"/>
        <v>0</v>
      </c>
      <c r="DR57" s="53"/>
      <c r="DS57" s="53"/>
      <c r="DT57" s="41">
        <f t="shared" si="58"/>
        <v>0</v>
      </c>
      <c r="DU57" s="53">
        <f t="shared" si="59"/>
        <v>0</v>
      </c>
      <c r="DV57" s="53"/>
      <c r="DW57" s="53"/>
      <c r="DX57" s="41">
        <f t="shared" si="60"/>
        <v>0</v>
      </c>
      <c r="DY57" s="53">
        <f t="shared" si="61"/>
        <v>0</v>
      </c>
      <c r="DZ57" s="53"/>
      <c r="EA57" s="53"/>
      <c r="EB57" s="41">
        <f t="shared" si="62"/>
        <v>0</v>
      </c>
      <c r="EC57" s="53">
        <f t="shared" si="63"/>
        <v>0</v>
      </c>
      <c r="ED57" s="53"/>
      <c r="EE57" s="53"/>
      <c r="EF57" s="41">
        <f t="shared" si="64"/>
        <v>0</v>
      </c>
      <c r="EG57" s="53">
        <f t="shared" si="65"/>
        <v>0</v>
      </c>
      <c r="EH57" s="53"/>
      <c r="EI57" s="53"/>
      <c r="EJ57" s="41">
        <f t="shared" si="66"/>
        <v>0</v>
      </c>
      <c r="EK57" s="53">
        <f t="shared" si="67"/>
        <v>0</v>
      </c>
      <c r="EL57" s="53"/>
      <c r="EM57" s="53"/>
      <c r="EN57" s="41">
        <f t="shared" si="68"/>
        <v>0</v>
      </c>
      <c r="EO57" s="53">
        <f t="shared" si="69"/>
        <v>0</v>
      </c>
      <c r="EP57" s="53"/>
      <c r="EQ57" s="53"/>
      <c r="ER57" s="41">
        <f t="shared" si="70"/>
        <v>0</v>
      </c>
      <c r="ES57" s="53">
        <f t="shared" si="71"/>
        <v>0</v>
      </c>
      <c r="ET57" s="53"/>
      <c r="EU57" s="53"/>
      <c r="EV57" s="41">
        <f t="shared" si="72"/>
        <v>0</v>
      </c>
      <c r="EW57" s="53">
        <f t="shared" si="73"/>
        <v>0</v>
      </c>
      <c r="EX57" s="53"/>
      <c r="EY57" s="53"/>
      <c r="EZ57" s="41">
        <f t="shared" si="74"/>
        <v>0</v>
      </c>
      <c r="FA57" s="53">
        <f t="shared" si="75"/>
        <v>0</v>
      </c>
      <c r="FB57" s="53"/>
      <c r="FC57" s="53"/>
      <c r="FD57" s="41">
        <f t="shared" si="76"/>
        <v>0</v>
      </c>
      <c r="FE57" s="53">
        <f t="shared" si="77"/>
        <v>0</v>
      </c>
      <c r="FF57" s="53"/>
      <c r="FG57" s="53"/>
      <c r="FH57" s="41">
        <f t="shared" si="78"/>
        <v>0</v>
      </c>
      <c r="FI57" s="53">
        <f t="shared" si="79"/>
        <v>0</v>
      </c>
      <c r="FJ57" s="53"/>
      <c r="FK57" s="53"/>
      <c r="FL57" s="41">
        <f t="shared" si="83"/>
        <v>0</v>
      </c>
      <c r="FM57" s="53">
        <f t="shared" si="84"/>
        <v>0</v>
      </c>
      <c r="FN57" s="53"/>
      <c r="FO57" s="40"/>
      <c r="FP57" s="52">
        <f t="shared" si="85"/>
        <v>4327.7830272462779</v>
      </c>
      <c r="FQ57" s="41">
        <f t="shared" si="86"/>
        <v>4.4750511475530885E-3</v>
      </c>
      <c r="FT57" s="22"/>
      <c r="FU57" s="101" t="s">
        <v>5396</v>
      </c>
      <c r="FV57" s="280" t="s">
        <v>5304</v>
      </c>
      <c r="FW57" s="280" t="s">
        <v>5529</v>
      </c>
      <c r="FX57" s="273"/>
      <c r="FY57" s="229" t="s">
        <v>3031</v>
      </c>
      <c r="FZ57" s="229" t="s">
        <v>3032</v>
      </c>
      <c r="GA57" s="229" t="s">
        <v>3033</v>
      </c>
    </row>
    <row r="58" spans="2:183" ht="11.25" customHeight="1" x14ac:dyDescent="0.2">
      <c r="B58" s="39">
        <v>45205</v>
      </c>
      <c r="C58" s="45">
        <v>4308.502259266711</v>
      </c>
      <c r="D58" s="112" t="s">
        <v>5566</v>
      </c>
      <c r="E58" s="112">
        <f t="shared" si="82"/>
        <v>45205</v>
      </c>
      <c r="F58" s="46"/>
      <c r="G58" s="52">
        <v>48.38</v>
      </c>
      <c r="H58" s="41">
        <f t="shared" si="0"/>
        <v>-1.4447884416924905E-3</v>
      </c>
      <c r="I58" s="53">
        <f t="shared" si="1"/>
        <v>1</v>
      </c>
      <c r="J58" s="40"/>
      <c r="K58" s="52">
        <v>74</v>
      </c>
      <c r="L58" s="41">
        <f t="shared" si="2"/>
        <v>-1.1091808098356304E-2</v>
      </c>
      <c r="M58" s="53">
        <f t="shared" si="3"/>
        <v>1</v>
      </c>
      <c r="N58" s="40"/>
      <c r="O58" s="52">
        <v>72.19</v>
      </c>
      <c r="P58" s="41">
        <f t="shared" si="4"/>
        <v>-4.0281839936187169E-2</v>
      </c>
      <c r="Q58" s="53">
        <f t="shared" si="5"/>
        <v>1</v>
      </c>
      <c r="R58" s="40"/>
      <c r="S58" s="52">
        <v>86.92</v>
      </c>
      <c r="T58" s="41">
        <f t="shared" si="6"/>
        <v>-1.5182415590301424E-2</v>
      </c>
      <c r="U58" s="53">
        <f t="shared" si="7"/>
        <v>1</v>
      </c>
      <c r="V58" s="40"/>
      <c r="W58" s="52">
        <v>62.06</v>
      </c>
      <c r="X58" s="41">
        <f t="shared" si="8"/>
        <v>-1.9434349818296726E-2</v>
      </c>
      <c r="Y58" s="53">
        <f t="shared" si="9"/>
        <v>1</v>
      </c>
      <c r="Z58" s="40"/>
      <c r="AA58" s="52">
        <v>91.99</v>
      </c>
      <c r="AB58" s="41">
        <f t="shared" si="10"/>
        <v>-5.5135135135135904E-3</v>
      </c>
      <c r="AC58" s="53">
        <f t="shared" si="11"/>
        <v>1</v>
      </c>
      <c r="AD58" s="40"/>
      <c r="AE58" s="52">
        <v>48.79</v>
      </c>
      <c r="AF58" s="41">
        <f t="shared" si="12"/>
        <v>-3.7672583826430017E-2</v>
      </c>
      <c r="AG58" s="53">
        <f t="shared" si="13"/>
        <v>1</v>
      </c>
      <c r="AH58" s="40"/>
      <c r="AI58" s="52">
        <v>95.42</v>
      </c>
      <c r="AJ58" s="41">
        <f t="shared" si="14"/>
        <v>1.8900160170848945E-2</v>
      </c>
      <c r="AK58" s="53">
        <f t="shared" si="15"/>
        <v>1</v>
      </c>
      <c r="AL58" s="40"/>
      <c r="AM58" s="52">
        <v>48.95</v>
      </c>
      <c r="AN58" s="41">
        <f t="shared" si="16"/>
        <v>1.8518518518518601E-2</v>
      </c>
      <c r="AO58" s="53">
        <f t="shared" si="17"/>
        <v>1</v>
      </c>
      <c r="AP58" s="40"/>
      <c r="AQ58" s="52">
        <v>32.64</v>
      </c>
      <c r="AR58" s="41">
        <f t="shared" si="18"/>
        <v>-2.070207020702064E-2</v>
      </c>
      <c r="AS58" s="53">
        <f t="shared" si="19"/>
        <v>1</v>
      </c>
      <c r="AT58" s="41"/>
      <c r="AU58" s="41">
        <v>72.36</v>
      </c>
      <c r="AV58" s="41">
        <f t="shared" si="20"/>
        <v>-1.7915309446254191E-2</v>
      </c>
      <c r="AW58" s="53">
        <f t="shared" si="21"/>
        <v>1</v>
      </c>
      <c r="AX58" s="41"/>
      <c r="AY58" s="41">
        <v>40.64</v>
      </c>
      <c r="AZ58" s="41">
        <f t="shared" si="22"/>
        <v>3.9525691699606735E-3</v>
      </c>
      <c r="BA58" s="53">
        <f t="shared" si="23"/>
        <v>1</v>
      </c>
      <c r="BB58" s="41"/>
      <c r="BC58" s="41">
        <v>64.97</v>
      </c>
      <c r="BD58" s="41">
        <f t="shared" si="24"/>
        <v>3.8627935723114515E-3</v>
      </c>
      <c r="BE58" s="53">
        <f t="shared" si="25"/>
        <v>1</v>
      </c>
      <c r="BF58" s="41"/>
      <c r="BG58" s="41">
        <v>57.35</v>
      </c>
      <c r="BH58" s="41">
        <f t="shared" si="26"/>
        <v>2.2719328905977942E-3</v>
      </c>
      <c r="BI58" s="53">
        <f t="shared" si="27"/>
        <v>1</v>
      </c>
      <c r="BJ58" s="41"/>
      <c r="BK58" s="41"/>
      <c r="BL58" s="41">
        <f t="shared" si="28"/>
        <v>0</v>
      </c>
      <c r="BM58" s="53">
        <f t="shared" si="29"/>
        <v>0</v>
      </c>
      <c r="BN58" s="41"/>
      <c r="BO58" s="41"/>
      <c r="BP58" s="41">
        <f t="shared" si="30"/>
        <v>0</v>
      </c>
      <c r="BQ58" s="53">
        <f t="shared" si="31"/>
        <v>0</v>
      </c>
      <c r="BR58" s="41"/>
      <c r="BS58" s="41"/>
      <c r="BT58" s="41">
        <f t="shared" si="32"/>
        <v>0</v>
      </c>
      <c r="BU58" s="53">
        <f t="shared" si="33"/>
        <v>0</v>
      </c>
      <c r="BV58" s="41"/>
      <c r="BW58" s="41"/>
      <c r="BX58" s="41">
        <f t="shared" si="34"/>
        <v>0</v>
      </c>
      <c r="BY58" s="53">
        <f t="shared" si="35"/>
        <v>0</v>
      </c>
      <c r="BZ58" s="41"/>
      <c r="CA58" s="41"/>
      <c r="CB58" s="41">
        <f t="shared" si="36"/>
        <v>0</v>
      </c>
      <c r="CC58" s="53">
        <f t="shared" si="37"/>
        <v>0</v>
      </c>
      <c r="CD58" s="41"/>
      <c r="CE58" s="41"/>
      <c r="CF58" s="41">
        <f t="shared" si="38"/>
        <v>0</v>
      </c>
      <c r="CG58" s="53">
        <f t="shared" si="39"/>
        <v>0</v>
      </c>
      <c r="CH58" s="41"/>
      <c r="CI58" s="41"/>
      <c r="CJ58" s="41">
        <f t="shared" si="40"/>
        <v>0</v>
      </c>
      <c r="CK58" s="53">
        <f t="shared" si="41"/>
        <v>0</v>
      </c>
      <c r="CL58" s="41"/>
      <c r="CM58" s="41"/>
      <c r="CN58" s="41">
        <f t="shared" si="42"/>
        <v>0</v>
      </c>
      <c r="CO58" s="53">
        <f t="shared" si="43"/>
        <v>0</v>
      </c>
      <c r="CP58" s="41"/>
      <c r="CQ58" s="41"/>
      <c r="CR58" s="41">
        <f t="shared" si="44"/>
        <v>0</v>
      </c>
      <c r="CS58" s="53">
        <f t="shared" si="45"/>
        <v>0</v>
      </c>
      <c r="CT58" s="41"/>
      <c r="CU58" s="41"/>
      <c r="CV58" s="41">
        <f t="shared" si="46"/>
        <v>0</v>
      </c>
      <c r="CW58" s="53">
        <f t="shared" si="47"/>
        <v>0</v>
      </c>
      <c r="CX58" s="41"/>
      <c r="CY58" s="41"/>
      <c r="CZ58" s="41">
        <f t="shared" si="48"/>
        <v>0</v>
      </c>
      <c r="DA58" s="53">
        <f t="shared" si="49"/>
        <v>0</v>
      </c>
      <c r="DB58" s="53"/>
      <c r="DC58" s="53"/>
      <c r="DD58" s="41">
        <f t="shared" si="50"/>
        <v>0</v>
      </c>
      <c r="DE58" s="53">
        <f t="shared" si="51"/>
        <v>0</v>
      </c>
      <c r="DF58" s="53"/>
      <c r="DG58" s="53"/>
      <c r="DH58" s="41">
        <f t="shared" si="52"/>
        <v>0</v>
      </c>
      <c r="DI58" s="53">
        <f t="shared" si="53"/>
        <v>0</v>
      </c>
      <c r="DJ58" s="53"/>
      <c r="DK58" s="53"/>
      <c r="DL58" s="41">
        <f t="shared" si="54"/>
        <v>0</v>
      </c>
      <c r="DM58" s="53">
        <f t="shared" si="55"/>
        <v>0</v>
      </c>
      <c r="DN58" s="53"/>
      <c r="DO58" s="53"/>
      <c r="DP58" s="41">
        <f t="shared" si="56"/>
        <v>0</v>
      </c>
      <c r="DQ58" s="53">
        <f t="shared" si="57"/>
        <v>0</v>
      </c>
      <c r="DR58" s="53"/>
      <c r="DS58" s="53"/>
      <c r="DT58" s="41">
        <f t="shared" si="58"/>
        <v>0</v>
      </c>
      <c r="DU58" s="53">
        <f t="shared" si="59"/>
        <v>0</v>
      </c>
      <c r="DV58" s="53"/>
      <c r="DW58" s="53"/>
      <c r="DX58" s="41">
        <f t="shared" si="60"/>
        <v>0</v>
      </c>
      <c r="DY58" s="53">
        <f t="shared" si="61"/>
        <v>0</v>
      </c>
      <c r="DZ58" s="53"/>
      <c r="EA58" s="53"/>
      <c r="EB58" s="41">
        <f t="shared" si="62"/>
        <v>0</v>
      </c>
      <c r="EC58" s="53">
        <f t="shared" si="63"/>
        <v>0</v>
      </c>
      <c r="ED58" s="53"/>
      <c r="EE58" s="53"/>
      <c r="EF58" s="41">
        <f t="shared" si="64"/>
        <v>0</v>
      </c>
      <c r="EG58" s="53">
        <f t="shared" si="65"/>
        <v>0</v>
      </c>
      <c r="EH58" s="53"/>
      <c r="EI58" s="53"/>
      <c r="EJ58" s="41">
        <f t="shared" si="66"/>
        <v>0</v>
      </c>
      <c r="EK58" s="53">
        <f t="shared" si="67"/>
        <v>0</v>
      </c>
      <c r="EL58" s="53"/>
      <c r="EM58" s="53"/>
      <c r="EN58" s="41">
        <f t="shared" si="68"/>
        <v>0</v>
      </c>
      <c r="EO58" s="53">
        <f t="shared" si="69"/>
        <v>0</v>
      </c>
      <c r="EP58" s="53"/>
      <c r="EQ58" s="53"/>
      <c r="ER58" s="41">
        <f t="shared" si="70"/>
        <v>0</v>
      </c>
      <c r="ES58" s="53">
        <f t="shared" si="71"/>
        <v>0</v>
      </c>
      <c r="ET58" s="53"/>
      <c r="EU58" s="53"/>
      <c r="EV58" s="41">
        <f t="shared" si="72"/>
        <v>0</v>
      </c>
      <c r="EW58" s="53">
        <f t="shared" si="73"/>
        <v>0</v>
      </c>
      <c r="EX58" s="53"/>
      <c r="EY58" s="53"/>
      <c r="EZ58" s="41">
        <f t="shared" si="74"/>
        <v>0</v>
      </c>
      <c r="FA58" s="53">
        <f t="shared" si="75"/>
        <v>0</v>
      </c>
      <c r="FB58" s="53"/>
      <c r="FC58" s="53"/>
      <c r="FD58" s="41">
        <f t="shared" si="76"/>
        <v>0</v>
      </c>
      <c r="FE58" s="53">
        <f t="shared" si="77"/>
        <v>0</v>
      </c>
      <c r="FF58" s="53"/>
      <c r="FG58" s="53"/>
      <c r="FH58" s="41">
        <f t="shared" si="78"/>
        <v>0</v>
      </c>
      <c r="FI58" s="53">
        <f t="shared" si="79"/>
        <v>0</v>
      </c>
      <c r="FJ58" s="53"/>
      <c r="FK58" s="53"/>
      <c r="FL58" s="41">
        <f t="shared" si="83"/>
        <v>0</v>
      </c>
      <c r="FM58" s="53">
        <f t="shared" si="84"/>
        <v>0</v>
      </c>
      <c r="FN58" s="53"/>
      <c r="FO58" s="40"/>
      <c r="FP58" s="52">
        <f t="shared" si="85"/>
        <v>4308.502259266711</v>
      </c>
      <c r="FQ58" s="41">
        <f t="shared" si="86"/>
        <v>4.7686283899335269E-3</v>
      </c>
      <c r="FT58" s="22"/>
      <c r="FU58" s="101" t="s">
        <v>5397</v>
      </c>
      <c r="FV58" s="280" t="s">
        <v>5300</v>
      </c>
      <c r="FW58" s="280" t="s">
        <v>5530</v>
      </c>
      <c r="FX58" s="273"/>
      <c r="FY58" s="229" t="s">
        <v>1838</v>
      </c>
      <c r="FZ58" s="229" t="s">
        <v>1839</v>
      </c>
      <c r="GA58" s="229" t="s">
        <v>1840</v>
      </c>
    </row>
    <row r="59" spans="2:183" ht="11.25" customHeight="1" x14ac:dyDescent="0.2">
      <c r="B59" s="39">
        <v>45198</v>
      </c>
      <c r="C59" s="45">
        <v>4288.0541226399191</v>
      </c>
      <c r="D59" s="112" t="s">
        <v>5566</v>
      </c>
      <c r="E59" s="112">
        <f t="shared" si="82"/>
        <v>45198</v>
      </c>
      <c r="F59" s="46"/>
      <c r="G59" s="52">
        <v>48.45</v>
      </c>
      <c r="H59" s="41">
        <f t="shared" si="0"/>
        <v>-5.4634146341463352E-2</v>
      </c>
      <c r="I59" s="53">
        <f t="shared" si="1"/>
        <v>1</v>
      </c>
      <c r="J59" s="40"/>
      <c r="K59" s="52">
        <v>74.83</v>
      </c>
      <c r="L59" s="41">
        <f t="shared" si="2"/>
        <v>-6.7073930931305314E-2</v>
      </c>
      <c r="M59" s="53">
        <f t="shared" si="3"/>
        <v>1</v>
      </c>
      <c r="N59" s="40"/>
      <c r="O59" s="52">
        <v>75.22</v>
      </c>
      <c r="P59" s="41">
        <f t="shared" si="4"/>
        <v>-4.989263609953265E-2</v>
      </c>
      <c r="Q59" s="53">
        <f t="shared" si="5"/>
        <v>1</v>
      </c>
      <c r="R59" s="40"/>
      <c r="S59" s="52">
        <v>88.26</v>
      </c>
      <c r="T59" s="41">
        <f t="shared" si="6"/>
        <v>-5.4323368691738927E-2</v>
      </c>
      <c r="U59" s="53">
        <f t="shared" si="7"/>
        <v>1</v>
      </c>
      <c r="V59" s="40"/>
      <c r="W59" s="52">
        <v>63.29</v>
      </c>
      <c r="X59" s="41">
        <f t="shared" si="8"/>
        <v>-7.0221830468635171E-2</v>
      </c>
      <c r="Y59" s="53">
        <f t="shared" si="9"/>
        <v>1</v>
      </c>
      <c r="Z59" s="40"/>
      <c r="AA59" s="52">
        <v>92.5</v>
      </c>
      <c r="AB59" s="41">
        <f t="shared" si="10"/>
        <v>-4.1947177628171906E-2</v>
      </c>
      <c r="AC59" s="53">
        <f t="shared" si="11"/>
        <v>1</v>
      </c>
      <c r="AD59" s="40"/>
      <c r="AE59" s="52">
        <v>50.7</v>
      </c>
      <c r="AF59" s="41">
        <f t="shared" si="12"/>
        <v>-5.4280917739227719E-2</v>
      </c>
      <c r="AG59" s="53">
        <f t="shared" si="13"/>
        <v>1</v>
      </c>
      <c r="AH59" s="40"/>
      <c r="AI59" s="52">
        <v>93.65</v>
      </c>
      <c r="AJ59" s="41">
        <f t="shared" si="14"/>
        <v>-3.3639459292126639E-2</v>
      </c>
      <c r="AK59" s="53">
        <f t="shared" si="15"/>
        <v>1</v>
      </c>
      <c r="AL59" s="40"/>
      <c r="AM59" s="52">
        <v>48.06</v>
      </c>
      <c r="AN59" s="41">
        <f t="shared" si="16"/>
        <v>-4.8316831683168249E-2</v>
      </c>
      <c r="AO59" s="53">
        <f t="shared" si="17"/>
        <v>1</v>
      </c>
      <c r="AP59" s="40"/>
      <c r="AQ59" s="52">
        <v>33.33</v>
      </c>
      <c r="AR59" s="41">
        <f t="shared" si="18"/>
        <v>-4.9885974914481213E-2</v>
      </c>
      <c r="AS59" s="53">
        <f t="shared" si="19"/>
        <v>1</v>
      </c>
      <c r="AT59" s="41"/>
      <c r="AU59" s="41">
        <v>73.680000000000007</v>
      </c>
      <c r="AV59" s="41">
        <f t="shared" si="20"/>
        <v>-5.3078010538491149E-2</v>
      </c>
      <c r="AW59" s="53">
        <f t="shared" si="21"/>
        <v>1</v>
      </c>
      <c r="AX59" s="41"/>
      <c r="AY59" s="41">
        <v>40.479999999999997</v>
      </c>
      <c r="AZ59" s="41">
        <f t="shared" si="22"/>
        <v>-6.3613231552162808E-2</v>
      </c>
      <c r="BA59" s="53">
        <f t="shared" si="23"/>
        <v>1</v>
      </c>
      <c r="BB59" s="41"/>
      <c r="BC59" s="41">
        <v>64.72</v>
      </c>
      <c r="BD59" s="41">
        <f t="shared" si="24"/>
        <v>-6.7031858151938906E-2</v>
      </c>
      <c r="BE59" s="53">
        <f t="shared" si="25"/>
        <v>1</v>
      </c>
      <c r="BF59" s="41"/>
      <c r="BG59" s="41">
        <v>57.22</v>
      </c>
      <c r="BH59" s="41">
        <f t="shared" si="26"/>
        <v>-4.2022434287627641E-2</v>
      </c>
      <c r="BI59" s="53">
        <f t="shared" si="27"/>
        <v>1</v>
      </c>
      <c r="BJ59" s="41"/>
      <c r="BK59" s="41"/>
      <c r="BL59" s="41">
        <f t="shared" si="28"/>
        <v>0</v>
      </c>
      <c r="BM59" s="53">
        <f t="shared" si="29"/>
        <v>0</v>
      </c>
      <c r="BN59" s="41"/>
      <c r="BO59" s="41"/>
      <c r="BP59" s="41">
        <f t="shared" si="30"/>
        <v>0</v>
      </c>
      <c r="BQ59" s="53">
        <f t="shared" si="31"/>
        <v>0</v>
      </c>
      <c r="BR59" s="41"/>
      <c r="BS59" s="41"/>
      <c r="BT59" s="41">
        <f t="shared" si="32"/>
        <v>0</v>
      </c>
      <c r="BU59" s="53">
        <f t="shared" si="33"/>
        <v>0</v>
      </c>
      <c r="BV59" s="41"/>
      <c r="BW59" s="41"/>
      <c r="BX59" s="41">
        <f t="shared" si="34"/>
        <v>0</v>
      </c>
      <c r="BY59" s="53">
        <f t="shared" si="35"/>
        <v>0</v>
      </c>
      <c r="BZ59" s="41"/>
      <c r="CA59" s="41"/>
      <c r="CB59" s="41">
        <f t="shared" si="36"/>
        <v>0</v>
      </c>
      <c r="CC59" s="53">
        <f t="shared" si="37"/>
        <v>0</v>
      </c>
      <c r="CD59" s="41"/>
      <c r="CE59" s="41"/>
      <c r="CF59" s="41">
        <f t="shared" si="38"/>
        <v>0</v>
      </c>
      <c r="CG59" s="53">
        <f t="shared" si="39"/>
        <v>0</v>
      </c>
      <c r="CH59" s="41"/>
      <c r="CI59" s="41"/>
      <c r="CJ59" s="41">
        <f t="shared" si="40"/>
        <v>0</v>
      </c>
      <c r="CK59" s="53">
        <f t="shared" si="41"/>
        <v>0</v>
      </c>
      <c r="CL59" s="41"/>
      <c r="CM59" s="41"/>
      <c r="CN59" s="41">
        <f t="shared" si="42"/>
        <v>0</v>
      </c>
      <c r="CO59" s="53">
        <f t="shared" si="43"/>
        <v>0</v>
      </c>
      <c r="CP59" s="41"/>
      <c r="CQ59" s="41"/>
      <c r="CR59" s="41">
        <f t="shared" si="44"/>
        <v>0</v>
      </c>
      <c r="CS59" s="53">
        <f t="shared" si="45"/>
        <v>0</v>
      </c>
      <c r="CT59" s="41"/>
      <c r="CU59" s="41"/>
      <c r="CV59" s="41">
        <f t="shared" si="46"/>
        <v>0</v>
      </c>
      <c r="CW59" s="53">
        <f t="shared" si="47"/>
        <v>0</v>
      </c>
      <c r="CX59" s="41"/>
      <c r="CY59" s="41"/>
      <c r="CZ59" s="41">
        <f t="shared" si="48"/>
        <v>0</v>
      </c>
      <c r="DA59" s="53">
        <f t="shared" si="49"/>
        <v>0</v>
      </c>
      <c r="DB59" s="53"/>
      <c r="DC59" s="53"/>
      <c r="DD59" s="41">
        <f t="shared" si="50"/>
        <v>0</v>
      </c>
      <c r="DE59" s="53">
        <f t="shared" si="51"/>
        <v>0</v>
      </c>
      <c r="DF59" s="53"/>
      <c r="DG59" s="53"/>
      <c r="DH59" s="41">
        <f t="shared" si="52"/>
        <v>0</v>
      </c>
      <c r="DI59" s="53">
        <f t="shared" si="53"/>
        <v>0</v>
      </c>
      <c r="DJ59" s="53"/>
      <c r="DK59" s="53"/>
      <c r="DL59" s="41">
        <f t="shared" si="54"/>
        <v>0</v>
      </c>
      <c r="DM59" s="53">
        <f t="shared" si="55"/>
        <v>0</v>
      </c>
      <c r="DN59" s="53"/>
      <c r="DO59" s="53"/>
      <c r="DP59" s="41">
        <f t="shared" si="56"/>
        <v>0</v>
      </c>
      <c r="DQ59" s="53">
        <f t="shared" si="57"/>
        <v>0</v>
      </c>
      <c r="DR59" s="53"/>
      <c r="DS59" s="53"/>
      <c r="DT59" s="41">
        <f t="shared" si="58"/>
        <v>0</v>
      </c>
      <c r="DU59" s="53">
        <f t="shared" si="59"/>
        <v>0</v>
      </c>
      <c r="DV59" s="53"/>
      <c r="DW59" s="53"/>
      <c r="DX59" s="41">
        <f t="shared" si="60"/>
        <v>0</v>
      </c>
      <c r="DY59" s="53">
        <f t="shared" si="61"/>
        <v>0</v>
      </c>
      <c r="DZ59" s="53"/>
      <c r="EA59" s="53"/>
      <c r="EB59" s="41">
        <f t="shared" si="62"/>
        <v>0</v>
      </c>
      <c r="EC59" s="53">
        <f t="shared" si="63"/>
        <v>0</v>
      </c>
      <c r="ED59" s="53"/>
      <c r="EE59" s="53"/>
      <c r="EF59" s="41">
        <f t="shared" si="64"/>
        <v>0</v>
      </c>
      <c r="EG59" s="53">
        <f t="shared" si="65"/>
        <v>0</v>
      </c>
      <c r="EH59" s="53"/>
      <c r="EI59" s="53"/>
      <c r="EJ59" s="41">
        <f t="shared" si="66"/>
        <v>0</v>
      </c>
      <c r="EK59" s="53">
        <f t="shared" si="67"/>
        <v>0</v>
      </c>
      <c r="EL59" s="53"/>
      <c r="EM59" s="53"/>
      <c r="EN59" s="41">
        <f t="shared" si="68"/>
        <v>0</v>
      </c>
      <c r="EO59" s="53">
        <f t="shared" si="69"/>
        <v>0</v>
      </c>
      <c r="EP59" s="53"/>
      <c r="EQ59" s="53"/>
      <c r="ER59" s="41">
        <f t="shared" si="70"/>
        <v>0</v>
      </c>
      <c r="ES59" s="53">
        <f t="shared" si="71"/>
        <v>0</v>
      </c>
      <c r="ET59" s="53"/>
      <c r="EU59" s="53"/>
      <c r="EV59" s="41">
        <f t="shared" si="72"/>
        <v>0</v>
      </c>
      <c r="EW59" s="53">
        <f t="shared" si="73"/>
        <v>0</v>
      </c>
      <c r="EX59" s="53"/>
      <c r="EY59" s="53"/>
      <c r="EZ59" s="41">
        <f t="shared" si="74"/>
        <v>0</v>
      </c>
      <c r="FA59" s="53">
        <f t="shared" si="75"/>
        <v>0</v>
      </c>
      <c r="FB59" s="53"/>
      <c r="FC59" s="53"/>
      <c r="FD59" s="41">
        <f t="shared" si="76"/>
        <v>0</v>
      </c>
      <c r="FE59" s="53">
        <f t="shared" si="77"/>
        <v>0</v>
      </c>
      <c r="FF59" s="53"/>
      <c r="FG59" s="53"/>
      <c r="FH59" s="41">
        <f t="shared" si="78"/>
        <v>0</v>
      </c>
      <c r="FI59" s="53">
        <f t="shared" si="79"/>
        <v>0</v>
      </c>
      <c r="FJ59" s="53"/>
      <c r="FK59" s="53"/>
      <c r="FL59" s="41">
        <f t="shared" si="83"/>
        <v>0</v>
      </c>
      <c r="FM59" s="53">
        <f t="shared" si="84"/>
        <v>0</v>
      </c>
      <c r="FN59" s="53"/>
      <c r="FO59" s="40"/>
      <c r="FP59" s="52">
        <f t="shared" si="85"/>
        <v>4288.0541226399191</v>
      </c>
      <c r="FQ59" s="41">
        <f t="shared" si="86"/>
        <v>-7.4080048024475209E-3</v>
      </c>
      <c r="FT59" s="22"/>
      <c r="FU59" s="101" t="s">
        <v>5398</v>
      </c>
      <c r="FV59" s="280" t="s">
        <v>5399</v>
      </c>
      <c r="FW59" s="280" t="s">
        <v>5531</v>
      </c>
      <c r="FX59" s="273"/>
      <c r="FY59" s="229" t="s">
        <v>435</v>
      </c>
      <c r="FZ59" s="229" t="s">
        <v>436</v>
      </c>
      <c r="GA59" s="229" t="s">
        <v>437</v>
      </c>
    </row>
    <row r="60" spans="2:183" ht="11.25" customHeight="1" x14ac:dyDescent="0.2">
      <c r="B60" s="39">
        <v>45191</v>
      </c>
      <c r="C60" s="45">
        <v>4320.0571265804747</v>
      </c>
      <c r="D60" s="112" t="s">
        <v>5566</v>
      </c>
      <c r="E60" s="112">
        <f t="shared" si="82"/>
        <v>45191</v>
      </c>
      <c r="F60" s="46"/>
      <c r="G60" s="52">
        <v>51.25</v>
      </c>
      <c r="H60" s="41">
        <f t="shared" si="0"/>
        <v>-1.0235612205484745E-2</v>
      </c>
      <c r="I60" s="53">
        <f t="shared" si="1"/>
        <v>1</v>
      </c>
      <c r="J60" s="40"/>
      <c r="K60" s="52">
        <v>80.209999999999994</v>
      </c>
      <c r="L60" s="41">
        <f t="shared" si="2"/>
        <v>-6.9332673022162172E-3</v>
      </c>
      <c r="M60" s="53">
        <f t="shared" si="3"/>
        <v>1</v>
      </c>
      <c r="N60" s="40"/>
      <c r="O60" s="52">
        <v>79.17</v>
      </c>
      <c r="P60" s="41">
        <f t="shared" si="4"/>
        <v>-1.0869565217391353E-2</v>
      </c>
      <c r="Q60" s="53">
        <f t="shared" si="5"/>
        <v>1</v>
      </c>
      <c r="R60" s="40"/>
      <c r="S60" s="52">
        <v>93.33</v>
      </c>
      <c r="T60" s="41">
        <f t="shared" si="6"/>
        <v>-1.9436856482454412E-2</v>
      </c>
      <c r="U60" s="53">
        <f t="shared" si="7"/>
        <v>1</v>
      </c>
      <c r="V60" s="40"/>
      <c r="W60" s="52">
        <v>68.069999999999993</v>
      </c>
      <c r="X60" s="41">
        <f t="shared" si="8"/>
        <v>-4.8770262716601565E-2</v>
      </c>
      <c r="Y60" s="53">
        <f t="shared" si="9"/>
        <v>1</v>
      </c>
      <c r="Z60" s="40"/>
      <c r="AA60" s="52">
        <v>96.55</v>
      </c>
      <c r="AB60" s="41">
        <f t="shared" si="10"/>
        <v>-1.8800813008130191E-2</v>
      </c>
      <c r="AC60" s="53">
        <f t="shared" si="11"/>
        <v>1</v>
      </c>
      <c r="AD60" s="40"/>
      <c r="AE60" s="52">
        <v>53.61</v>
      </c>
      <c r="AF60" s="41">
        <f t="shared" si="12"/>
        <v>-9.7894347986701158E-3</v>
      </c>
      <c r="AG60" s="53">
        <f t="shared" si="13"/>
        <v>1</v>
      </c>
      <c r="AH60" s="40"/>
      <c r="AI60" s="52">
        <v>96.91</v>
      </c>
      <c r="AJ60" s="41">
        <f t="shared" si="14"/>
        <v>-1.6741071428571508E-2</v>
      </c>
      <c r="AK60" s="53">
        <f t="shared" si="15"/>
        <v>1</v>
      </c>
      <c r="AL60" s="40"/>
      <c r="AM60" s="52">
        <v>50.5</v>
      </c>
      <c r="AN60" s="41">
        <f t="shared" si="16"/>
        <v>-2.8098537336412654E-2</v>
      </c>
      <c r="AO60" s="53">
        <f t="shared" si="17"/>
        <v>1</v>
      </c>
      <c r="AP60" s="40"/>
      <c r="AQ60" s="52">
        <v>35.08</v>
      </c>
      <c r="AR60" s="41">
        <f t="shared" si="18"/>
        <v>-1.9289907743919588E-2</v>
      </c>
      <c r="AS60" s="53">
        <f t="shared" si="19"/>
        <v>1</v>
      </c>
      <c r="AT60" s="41"/>
      <c r="AU60" s="41">
        <v>77.81</v>
      </c>
      <c r="AV60" s="41">
        <f t="shared" si="20"/>
        <v>-1.030272195370141E-2</v>
      </c>
      <c r="AW60" s="53">
        <f t="shared" si="21"/>
        <v>1</v>
      </c>
      <c r="AX60" s="41"/>
      <c r="AY60" s="41">
        <v>43.23</v>
      </c>
      <c r="AZ60" s="41">
        <f t="shared" si="22"/>
        <v>-2.7227722772277252E-2</v>
      </c>
      <c r="BA60" s="53">
        <f t="shared" si="23"/>
        <v>1</v>
      </c>
      <c r="BB60" s="41"/>
      <c r="BC60" s="41">
        <v>69.37</v>
      </c>
      <c r="BD60" s="41">
        <f t="shared" si="24"/>
        <v>-2.4194682796455202E-2</v>
      </c>
      <c r="BE60" s="53">
        <f t="shared" si="25"/>
        <v>1</v>
      </c>
      <c r="BF60" s="41"/>
      <c r="BG60" s="41">
        <v>59.73</v>
      </c>
      <c r="BH60" s="41">
        <f t="shared" si="26"/>
        <v>3.0360531309297834E-2</v>
      </c>
      <c r="BI60" s="53">
        <f t="shared" si="27"/>
        <v>1</v>
      </c>
      <c r="BJ60" s="41"/>
      <c r="BK60" s="41"/>
      <c r="BL60" s="41">
        <f t="shared" si="28"/>
        <v>0</v>
      </c>
      <c r="BM60" s="53">
        <f t="shared" si="29"/>
        <v>0</v>
      </c>
      <c r="BN60" s="41"/>
      <c r="BO60" s="41"/>
      <c r="BP60" s="41">
        <f t="shared" si="30"/>
        <v>0</v>
      </c>
      <c r="BQ60" s="53">
        <f t="shared" si="31"/>
        <v>0</v>
      </c>
      <c r="BR60" s="41"/>
      <c r="BS60" s="41"/>
      <c r="BT60" s="41">
        <f t="shared" si="32"/>
        <v>0</v>
      </c>
      <c r="BU60" s="53">
        <f t="shared" si="33"/>
        <v>0</v>
      </c>
      <c r="BV60" s="41"/>
      <c r="BW60" s="41"/>
      <c r="BX60" s="41">
        <f t="shared" si="34"/>
        <v>0</v>
      </c>
      <c r="BY60" s="53">
        <f t="shared" si="35"/>
        <v>0</v>
      </c>
      <c r="BZ60" s="41"/>
      <c r="CA60" s="41"/>
      <c r="CB60" s="41">
        <f t="shared" si="36"/>
        <v>0</v>
      </c>
      <c r="CC60" s="53">
        <f t="shared" si="37"/>
        <v>0</v>
      </c>
      <c r="CD60" s="41"/>
      <c r="CE60" s="41"/>
      <c r="CF60" s="41">
        <f t="shared" si="38"/>
        <v>0</v>
      </c>
      <c r="CG60" s="53">
        <f t="shared" si="39"/>
        <v>0</v>
      </c>
      <c r="CH60" s="41"/>
      <c r="CI60" s="41"/>
      <c r="CJ60" s="41">
        <f t="shared" si="40"/>
        <v>0</v>
      </c>
      <c r="CK60" s="53">
        <f t="shared" si="41"/>
        <v>0</v>
      </c>
      <c r="CL60" s="41"/>
      <c r="CM60" s="41"/>
      <c r="CN60" s="41">
        <f t="shared" si="42"/>
        <v>0</v>
      </c>
      <c r="CO60" s="53">
        <f t="shared" si="43"/>
        <v>0</v>
      </c>
      <c r="CP60" s="41"/>
      <c r="CQ60" s="41"/>
      <c r="CR60" s="41">
        <f t="shared" si="44"/>
        <v>0</v>
      </c>
      <c r="CS60" s="53">
        <f t="shared" si="45"/>
        <v>0</v>
      </c>
      <c r="CT60" s="41"/>
      <c r="CU60" s="41"/>
      <c r="CV60" s="41">
        <f t="shared" si="46"/>
        <v>0</v>
      </c>
      <c r="CW60" s="53">
        <f t="shared" si="47"/>
        <v>0</v>
      </c>
      <c r="CX60" s="41"/>
      <c r="CY60" s="41"/>
      <c r="CZ60" s="41">
        <f t="shared" si="48"/>
        <v>0</v>
      </c>
      <c r="DA60" s="53">
        <f t="shared" si="49"/>
        <v>0</v>
      </c>
      <c r="DB60" s="53"/>
      <c r="DC60" s="53"/>
      <c r="DD60" s="41">
        <f t="shared" si="50"/>
        <v>0</v>
      </c>
      <c r="DE60" s="53">
        <f t="shared" si="51"/>
        <v>0</v>
      </c>
      <c r="DF60" s="53"/>
      <c r="DG60" s="53"/>
      <c r="DH60" s="41">
        <f t="shared" si="52"/>
        <v>0</v>
      </c>
      <c r="DI60" s="53">
        <f t="shared" si="53"/>
        <v>0</v>
      </c>
      <c r="DJ60" s="53"/>
      <c r="DK60" s="53"/>
      <c r="DL60" s="41">
        <f t="shared" si="54"/>
        <v>0</v>
      </c>
      <c r="DM60" s="53">
        <f t="shared" si="55"/>
        <v>0</v>
      </c>
      <c r="DN60" s="53"/>
      <c r="DO60" s="53"/>
      <c r="DP60" s="41">
        <f t="shared" si="56"/>
        <v>0</v>
      </c>
      <c r="DQ60" s="53">
        <f t="shared" si="57"/>
        <v>0</v>
      </c>
      <c r="DR60" s="53"/>
      <c r="DS60" s="53"/>
      <c r="DT60" s="41">
        <f t="shared" si="58"/>
        <v>0</v>
      </c>
      <c r="DU60" s="53">
        <f t="shared" si="59"/>
        <v>0</v>
      </c>
      <c r="DV60" s="53"/>
      <c r="DW60" s="53"/>
      <c r="DX60" s="41">
        <f t="shared" si="60"/>
        <v>0</v>
      </c>
      <c r="DY60" s="53">
        <f t="shared" si="61"/>
        <v>0</v>
      </c>
      <c r="DZ60" s="53"/>
      <c r="EA60" s="53"/>
      <c r="EB60" s="41">
        <f t="shared" si="62"/>
        <v>0</v>
      </c>
      <c r="EC60" s="53">
        <f t="shared" si="63"/>
        <v>0</v>
      </c>
      <c r="ED60" s="53"/>
      <c r="EE60" s="53"/>
      <c r="EF60" s="41">
        <f t="shared" si="64"/>
        <v>0</v>
      </c>
      <c r="EG60" s="53">
        <f t="shared" si="65"/>
        <v>0</v>
      </c>
      <c r="EH60" s="53"/>
      <c r="EI60" s="53"/>
      <c r="EJ60" s="41">
        <f t="shared" si="66"/>
        <v>0</v>
      </c>
      <c r="EK60" s="53">
        <f t="shared" si="67"/>
        <v>0</v>
      </c>
      <c r="EL60" s="53"/>
      <c r="EM60" s="53"/>
      <c r="EN60" s="41">
        <f t="shared" si="68"/>
        <v>0</v>
      </c>
      <c r="EO60" s="53">
        <f t="shared" si="69"/>
        <v>0</v>
      </c>
      <c r="EP60" s="53"/>
      <c r="EQ60" s="53"/>
      <c r="ER60" s="41">
        <f t="shared" si="70"/>
        <v>0</v>
      </c>
      <c r="ES60" s="53">
        <f t="shared" si="71"/>
        <v>0</v>
      </c>
      <c r="ET60" s="53"/>
      <c r="EU60" s="53"/>
      <c r="EV60" s="41">
        <f t="shared" si="72"/>
        <v>0</v>
      </c>
      <c r="EW60" s="53">
        <f t="shared" si="73"/>
        <v>0</v>
      </c>
      <c r="EX60" s="53"/>
      <c r="EY60" s="53"/>
      <c r="EZ60" s="41">
        <f t="shared" si="74"/>
        <v>0</v>
      </c>
      <c r="FA60" s="53">
        <f t="shared" si="75"/>
        <v>0</v>
      </c>
      <c r="FB60" s="53"/>
      <c r="FC60" s="53"/>
      <c r="FD60" s="41">
        <f t="shared" si="76"/>
        <v>0</v>
      </c>
      <c r="FE60" s="53">
        <f t="shared" si="77"/>
        <v>0</v>
      </c>
      <c r="FF60" s="53"/>
      <c r="FG60" s="53"/>
      <c r="FH60" s="41">
        <f t="shared" si="78"/>
        <v>0</v>
      </c>
      <c r="FI60" s="53">
        <f t="shared" si="79"/>
        <v>0</v>
      </c>
      <c r="FJ60" s="53"/>
      <c r="FK60" s="53"/>
      <c r="FL60" s="41">
        <f t="shared" si="83"/>
        <v>0</v>
      </c>
      <c r="FM60" s="53">
        <f t="shared" si="84"/>
        <v>0</v>
      </c>
      <c r="FN60" s="53"/>
      <c r="FO60" s="40"/>
      <c r="FP60" s="52">
        <f t="shared" si="85"/>
        <v>4320.0571265804747</v>
      </c>
      <c r="FQ60" s="41">
        <f t="shared" si="86"/>
        <v>-2.9269640248715145E-2</v>
      </c>
      <c r="FT60" s="22"/>
      <c r="FU60" s="101" t="s">
        <v>5400</v>
      </c>
      <c r="FV60" s="280" t="s">
        <v>5301</v>
      </c>
      <c r="FW60" s="280" t="s">
        <v>5532</v>
      </c>
      <c r="FX60" s="273"/>
      <c r="FY60" s="229" t="s">
        <v>186</v>
      </c>
      <c r="FZ60" s="229" t="s">
        <v>187</v>
      </c>
      <c r="GA60" s="229" t="s">
        <v>188</v>
      </c>
    </row>
    <row r="61" spans="2:183" ht="11.25" customHeight="1" x14ac:dyDescent="0.2">
      <c r="B61" s="39">
        <v>45184</v>
      </c>
      <c r="C61" s="45">
        <v>4450.3162831822174</v>
      </c>
      <c r="D61" s="112" t="s">
        <v>5566</v>
      </c>
      <c r="E61" s="112">
        <f t="shared" si="82"/>
        <v>45184</v>
      </c>
      <c r="F61" s="46"/>
      <c r="G61" s="52">
        <v>51.78</v>
      </c>
      <c r="H61" s="41">
        <f t="shared" si="0"/>
        <v>2.0496649586125404E-2</v>
      </c>
      <c r="I61" s="53">
        <f t="shared" si="1"/>
        <v>1</v>
      </c>
      <c r="J61" s="40"/>
      <c r="K61" s="52">
        <v>80.77</v>
      </c>
      <c r="L61" s="41">
        <f t="shared" si="2"/>
        <v>1.7126306510514944E-2</v>
      </c>
      <c r="M61" s="53">
        <f t="shared" si="3"/>
        <v>1</v>
      </c>
      <c r="N61" s="40"/>
      <c r="O61" s="52">
        <v>80.040000000000006</v>
      </c>
      <c r="P61" s="41">
        <f t="shared" si="4"/>
        <v>2.9585798816568198E-2</v>
      </c>
      <c r="Q61" s="53">
        <f t="shared" si="5"/>
        <v>1</v>
      </c>
      <c r="R61" s="40"/>
      <c r="S61" s="52">
        <v>95.18</v>
      </c>
      <c r="T61" s="41">
        <f t="shared" si="6"/>
        <v>4.5704240826192066E-2</v>
      </c>
      <c r="U61" s="53">
        <f t="shared" si="7"/>
        <v>1</v>
      </c>
      <c r="V61" s="40"/>
      <c r="W61" s="52">
        <v>71.56</v>
      </c>
      <c r="X61" s="41">
        <f t="shared" si="8"/>
        <v>2.5214899713467132E-2</v>
      </c>
      <c r="Y61" s="53">
        <f t="shared" si="9"/>
        <v>1</v>
      </c>
      <c r="Z61" s="40"/>
      <c r="AA61" s="52">
        <v>98.4</v>
      </c>
      <c r="AB61" s="41">
        <f t="shared" si="10"/>
        <v>3.2853993912039581E-2</v>
      </c>
      <c r="AC61" s="53">
        <f t="shared" si="11"/>
        <v>1</v>
      </c>
      <c r="AD61" s="40"/>
      <c r="AE61" s="52">
        <v>54.14</v>
      </c>
      <c r="AF61" s="41">
        <f t="shared" si="12"/>
        <v>3.7078235076011268E-3</v>
      </c>
      <c r="AG61" s="53">
        <f t="shared" si="13"/>
        <v>1</v>
      </c>
      <c r="AH61" s="40"/>
      <c r="AI61" s="52">
        <v>98.56</v>
      </c>
      <c r="AJ61" s="41">
        <f t="shared" si="14"/>
        <v>3.4424853064651595E-2</v>
      </c>
      <c r="AK61" s="53">
        <f t="shared" si="15"/>
        <v>1</v>
      </c>
      <c r="AL61" s="40"/>
      <c r="AM61" s="52">
        <v>51.96</v>
      </c>
      <c r="AN61" s="41">
        <f t="shared" si="16"/>
        <v>3.4029850746268631E-2</v>
      </c>
      <c r="AO61" s="53">
        <f t="shared" si="17"/>
        <v>1</v>
      </c>
      <c r="AP61" s="40"/>
      <c r="AQ61" s="52">
        <v>35.770000000000003</v>
      </c>
      <c r="AR61" s="41">
        <f t="shared" si="18"/>
        <v>3.3217793183131228E-2</v>
      </c>
      <c r="AS61" s="53">
        <f t="shared" si="19"/>
        <v>1</v>
      </c>
      <c r="AT61" s="41"/>
      <c r="AU61" s="41">
        <v>78.62</v>
      </c>
      <c r="AV61" s="41">
        <f t="shared" si="20"/>
        <v>2.6102845210127956E-2</v>
      </c>
      <c r="AW61" s="53">
        <f t="shared" si="21"/>
        <v>1</v>
      </c>
      <c r="AX61" s="41"/>
      <c r="AY61" s="41">
        <v>44.44</v>
      </c>
      <c r="AZ61" s="41">
        <f t="shared" si="22"/>
        <v>1.7399267399267337E-2</v>
      </c>
      <c r="BA61" s="53">
        <f t="shared" si="23"/>
        <v>1</v>
      </c>
      <c r="BB61" s="41"/>
      <c r="BC61" s="41">
        <v>71.09</v>
      </c>
      <c r="BD61" s="41">
        <f t="shared" si="24"/>
        <v>4.6518474900632878E-2</v>
      </c>
      <c r="BE61" s="53">
        <f t="shared" si="25"/>
        <v>1</v>
      </c>
      <c r="BF61" s="41"/>
      <c r="BG61" s="41">
        <v>57.97</v>
      </c>
      <c r="BH61" s="41">
        <f t="shared" si="26"/>
        <v>1.5770106886279889E-2</v>
      </c>
      <c r="BI61" s="53">
        <f t="shared" si="27"/>
        <v>1</v>
      </c>
      <c r="BJ61" s="41"/>
      <c r="BK61" s="41"/>
      <c r="BL61" s="41">
        <f t="shared" si="28"/>
        <v>0</v>
      </c>
      <c r="BM61" s="53">
        <f t="shared" si="29"/>
        <v>0</v>
      </c>
      <c r="BN61" s="41"/>
      <c r="BO61" s="41"/>
      <c r="BP61" s="41">
        <f t="shared" si="30"/>
        <v>0</v>
      </c>
      <c r="BQ61" s="53">
        <f t="shared" si="31"/>
        <v>0</v>
      </c>
      <c r="BR61" s="41"/>
      <c r="BS61" s="41"/>
      <c r="BT61" s="41">
        <f t="shared" si="32"/>
        <v>0</v>
      </c>
      <c r="BU61" s="53">
        <f t="shared" si="33"/>
        <v>0</v>
      </c>
      <c r="BV61" s="41"/>
      <c r="BW61" s="41"/>
      <c r="BX61" s="41">
        <f t="shared" si="34"/>
        <v>0</v>
      </c>
      <c r="BY61" s="53">
        <f t="shared" si="35"/>
        <v>0</v>
      </c>
      <c r="BZ61" s="41"/>
      <c r="CA61" s="41"/>
      <c r="CB61" s="41">
        <f t="shared" si="36"/>
        <v>0</v>
      </c>
      <c r="CC61" s="53">
        <f t="shared" si="37"/>
        <v>0</v>
      </c>
      <c r="CD61" s="41"/>
      <c r="CE61" s="41"/>
      <c r="CF61" s="41">
        <f t="shared" si="38"/>
        <v>0</v>
      </c>
      <c r="CG61" s="53">
        <f t="shared" si="39"/>
        <v>0</v>
      </c>
      <c r="CH61" s="41"/>
      <c r="CI61" s="41"/>
      <c r="CJ61" s="41">
        <f t="shared" si="40"/>
        <v>0</v>
      </c>
      <c r="CK61" s="53">
        <f t="shared" si="41"/>
        <v>0</v>
      </c>
      <c r="CL61" s="41"/>
      <c r="CM61" s="41"/>
      <c r="CN61" s="41">
        <f t="shared" si="42"/>
        <v>0</v>
      </c>
      <c r="CO61" s="53">
        <f t="shared" si="43"/>
        <v>0</v>
      </c>
      <c r="CP61" s="41"/>
      <c r="CQ61" s="41"/>
      <c r="CR61" s="41">
        <f t="shared" si="44"/>
        <v>0</v>
      </c>
      <c r="CS61" s="53">
        <f t="shared" si="45"/>
        <v>0</v>
      </c>
      <c r="CT61" s="41"/>
      <c r="CU61" s="41"/>
      <c r="CV61" s="41">
        <f t="shared" si="46"/>
        <v>0</v>
      </c>
      <c r="CW61" s="53">
        <f t="shared" si="47"/>
        <v>0</v>
      </c>
      <c r="CX61" s="41"/>
      <c r="CY61" s="41"/>
      <c r="CZ61" s="41">
        <f t="shared" si="48"/>
        <v>0</v>
      </c>
      <c r="DA61" s="53">
        <f t="shared" si="49"/>
        <v>0</v>
      </c>
      <c r="DB61" s="53"/>
      <c r="DC61" s="53"/>
      <c r="DD61" s="41">
        <f t="shared" si="50"/>
        <v>0</v>
      </c>
      <c r="DE61" s="53">
        <f t="shared" si="51"/>
        <v>0</v>
      </c>
      <c r="DF61" s="53"/>
      <c r="DG61" s="53"/>
      <c r="DH61" s="41">
        <f t="shared" si="52"/>
        <v>0</v>
      </c>
      <c r="DI61" s="53">
        <f t="shared" si="53"/>
        <v>0</v>
      </c>
      <c r="DJ61" s="53"/>
      <c r="DK61" s="53"/>
      <c r="DL61" s="41">
        <f t="shared" si="54"/>
        <v>0</v>
      </c>
      <c r="DM61" s="53">
        <f t="shared" si="55"/>
        <v>0</v>
      </c>
      <c r="DN61" s="53"/>
      <c r="DO61" s="53"/>
      <c r="DP61" s="41">
        <f t="shared" si="56"/>
        <v>0</v>
      </c>
      <c r="DQ61" s="53">
        <f t="shared" si="57"/>
        <v>0</v>
      </c>
      <c r="DR61" s="53"/>
      <c r="DS61" s="53"/>
      <c r="DT61" s="41">
        <f t="shared" si="58"/>
        <v>0</v>
      </c>
      <c r="DU61" s="53">
        <f t="shared" si="59"/>
        <v>0</v>
      </c>
      <c r="DV61" s="53"/>
      <c r="DW61" s="53"/>
      <c r="DX61" s="41">
        <f t="shared" si="60"/>
        <v>0</v>
      </c>
      <c r="DY61" s="53">
        <f t="shared" si="61"/>
        <v>0</v>
      </c>
      <c r="DZ61" s="53"/>
      <c r="EA61" s="53"/>
      <c r="EB61" s="41">
        <f t="shared" si="62"/>
        <v>0</v>
      </c>
      <c r="EC61" s="53">
        <f t="shared" si="63"/>
        <v>0</v>
      </c>
      <c r="ED61" s="53"/>
      <c r="EE61" s="53"/>
      <c r="EF61" s="41">
        <f t="shared" si="64"/>
        <v>0</v>
      </c>
      <c r="EG61" s="53">
        <f t="shared" si="65"/>
        <v>0</v>
      </c>
      <c r="EH61" s="53"/>
      <c r="EI61" s="53"/>
      <c r="EJ61" s="41">
        <f t="shared" si="66"/>
        <v>0</v>
      </c>
      <c r="EK61" s="53">
        <f t="shared" si="67"/>
        <v>0</v>
      </c>
      <c r="EL61" s="53"/>
      <c r="EM61" s="53"/>
      <c r="EN61" s="41">
        <f t="shared" si="68"/>
        <v>0</v>
      </c>
      <c r="EO61" s="53">
        <f t="shared" si="69"/>
        <v>0</v>
      </c>
      <c r="EP61" s="53"/>
      <c r="EQ61" s="53"/>
      <c r="ER61" s="41">
        <f t="shared" si="70"/>
        <v>0</v>
      </c>
      <c r="ES61" s="53">
        <f t="shared" si="71"/>
        <v>0</v>
      </c>
      <c r="ET61" s="53"/>
      <c r="EU61" s="53"/>
      <c r="EV61" s="41">
        <f t="shared" si="72"/>
        <v>0</v>
      </c>
      <c r="EW61" s="53">
        <f t="shared" si="73"/>
        <v>0</v>
      </c>
      <c r="EX61" s="53"/>
      <c r="EY61" s="53"/>
      <c r="EZ61" s="41">
        <f t="shared" si="74"/>
        <v>0</v>
      </c>
      <c r="FA61" s="53">
        <f t="shared" si="75"/>
        <v>0</v>
      </c>
      <c r="FB61" s="53"/>
      <c r="FC61" s="53"/>
      <c r="FD61" s="41">
        <f t="shared" si="76"/>
        <v>0</v>
      </c>
      <c r="FE61" s="53">
        <f t="shared" si="77"/>
        <v>0</v>
      </c>
      <c r="FF61" s="53"/>
      <c r="FG61" s="53"/>
      <c r="FH61" s="41">
        <f t="shared" si="78"/>
        <v>0</v>
      </c>
      <c r="FI61" s="53">
        <f t="shared" si="79"/>
        <v>0</v>
      </c>
      <c r="FJ61" s="53"/>
      <c r="FK61" s="53"/>
      <c r="FL61" s="41">
        <f t="shared" si="83"/>
        <v>0</v>
      </c>
      <c r="FM61" s="53">
        <f t="shared" si="84"/>
        <v>0</v>
      </c>
      <c r="FN61" s="53"/>
      <c r="FO61" s="40"/>
      <c r="FP61" s="52">
        <f t="shared" si="85"/>
        <v>4450.3162831822174</v>
      </c>
      <c r="FQ61" s="41">
        <f t="shared" si="86"/>
        <v>-1.6092075351444857E-3</v>
      </c>
      <c r="FT61" s="22"/>
      <c r="FU61" s="101" t="s">
        <v>5401</v>
      </c>
      <c r="FV61" s="280" t="s">
        <v>5402</v>
      </c>
      <c r="FW61" s="280" t="s">
        <v>5533</v>
      </c>
      <c r="FX61" s="273"/>
      <c r="FY61" s="229" t="s">
        <v>4441</v>
      </c>
      <c r="FZ61" s="229" t="s">
        <v>4442</v>
      </c>
      <c r="GA61" s="229" t="s">
        <v>4443</v>
      </c>
    </row>
    <row r="62" spans="2:183" ht="11.25" customHeight="1" x14ac:dyDescent="0.2">
      <c r="B62" s="39">
        <v>45177</v>
      </c>
      <c r="C62" s="45">
        <v>4457.4893085653866</v>
      </c>
      <c r="D62" s="112" t="s">
        <v>5566</v>
      </c>
      <c r="E62" s="112">
        <f t="shared" si="82"/>
        <v>45177</v>
      </c>
      <c r="F62" s="46"/>
      <c r="G62" s="52">
        <v>50.74</v>
      </c>
      <c r="H62" s="41">
        <f t="shared" si="0"/>
        <v>1.9080136573609296E-2</v>
      </c>
      <c r="I62" s="53">
        <f t="shared" si="1"/>
        <v>1</v>
      </c>
      <c r="J62" s="40"/>
      <c r="K62" s="52">
        <v>79.41</v>
      </c>
      <c r="L62" s="41">
        <f t="shared" si="2"/>
        <v>1.2237093690248502E-2</v>
      </c>
      <c r="M62" s="53">
        <f t="shared" si="3"/>
        <v>1</v>
      </c>
      <c r="N62" s="40"/>
      <c r="O62" s="52">
        <v>77.739999999999995</v>
      </c>
      <c r="P62" s="41">
        <f t="shared" si="4"/>
        <v>2.8379772961815153E-3</v>
      </c>
      <c r="Q62" s="53">
        <f t="shared" si="5"/>
        <v>1</v>
      </c>
      <c r="R62" s="40"/>
      <c r="S62" s="52">
        <v>91.02</v>
      </c>
      <c r="T62" s="41">
        <f t="shared" si="6"/>
        <v>3.5141589901057424E-2</v>
      </c>
      <c r="U62" s="53">
        <f t="shared" si="7"/>
        <v>1</v>
      </c>
      <c r="V62" s="40"/>
      <c r="W62" s="52">
        <v>69.8</v>
      </c>
      <c r="X62" s="41">
        <f t="shared" si="8"/>
        <v>2.0318666861570023E-2</v>
      </c>
      <c r="Y62" s="53">
        <f t="shared" si="9"/>
        <v>1</v>
      </c>
      <c r="Z62" s="40"/>
      <c r="AA62" s="52">
        <v>95.27</v>
      </c>
      <c r="AB62" s="41">
        <f t="shared" si="10"/>
        <v>9.8579605681576865E-3</v>
      </c>
      <c r="AC62" s="53">
        <f t="shared" si="11"/>
        <v>1</v>
      </c>
      <c r="AD62" s="40"/>
      <c r="AE62" s="52">
        <v>53.94</v>
      </c>
      <c r="AF62" s="41">
        <f t="shared" si="12"/>
        <v>6.3432835820895761E-3</v>
      </c>
      <c r="AG62" s="53">
        <f t="shared" si="13"/>
        <v>1</v>
      </c>
      <c r="AH62" s="40"/>
      <c r="AI62" s="52">
        <v>95.28</v>
      </c>
      <c r="AJ62" s="41">
        <f t="shared" si="14"/>
        <v>-9.7692787362294586E-3</v>
      </c>
      <c r="AK62" s="53">
        <f t="shared" si="15"/>
        <v>1</v>
      </c>
      <c r="AL62" s="40"/>
      <c r="AM62" s="52">
        <v>50.25</v>
      </c>
      <c r="AN62" s="41">
        <f t="shared" si="16"/>
        <v>-2.1842732327244097E-3</v>
      </c>
      <c r="AO62" s="53">
        <f t="shared" si="17"/>
        <v>1</v>
      </c>
      <c r="AP62" s="40"/>
      <c r="AQ62" s="52">
        <v>34.619999999999997</v>
      </c>
      <c r="AR62" s="41">
        <f t="shared" si="18"/>
        <v>2.4866785079928899E-2</v>
      </c>
      <c r="AS62" s="53">
        <f t="shared" si="19"/>
        <v>1</v>
      </c>
      <c r="AT62" s="41"/>
      <c r="AU62" s="41">
        <v>76.62</v>
      </c>
      <c r="AV62" s="41">
        <f t="shared" si="20"/>
        <v>8.5560089509018056E-3</v>
      </c>
      <c r="AW62" s="53">
        <f t="shared" si="21"/>
        <v>1</v>
      </c>
      <c r="AX62" s="41"/>
      <c r="AY62" s="41">
        <v>43.68</v>
      </c>
      <c r="AZ62" s="41">
        <f t="shared" si="22"/>
        <v>-7.0470561491248196E-3</v>
      </c>
      <c r="BA62" s="53">
        <f t="shared" si="23"/>
        <v>1</v>
      </c>
      <c r="BB62" s="41"/>
      <c r="BC62" s="41">
        <v>67.930000000000007</v>
      </c>
      <c r="BD62" s="41">
        <f t="shared" si="24"/>
        <v>1.0562332639095562E-2</v>
      </c>
      <c r="BE62" s="53">
        <f t="shared" si="25"/>
        <v>1</v>
      </c>
      <c r="BF62" s="41"/>
      <c r="BG62" s="41">
        <v>57.07</v>
      </c>
      <c r="BH62" s="41">
        <f t="shared" si="26"/>
        <v>9.909750486639668E-3</v>
      </c>
      <c r="BI62" s="53">
        <f t="shared" si="27"/>
        <v>1</v>
      </c>
      <c r="BJ62" s="41"/>
      <c r="BK62" s="41"/>
      <c r="BL62" s="41">
        <f t="shared" si="28"/>
        <v>0</v>
      </c>
      <c r="BM62" s="53">
        <f t="shared" si="29"/>
        <v>0</v>
      </c>
      <c r="BN62" s="41"/>
      <c r="BO62" s="41"/>
      <c r="BP62" s="41">
        <f t="shared" si="30"/>
        <v>0</v>
      </c>
      <c r="BQ62" s="53">
        <f t="shared" si="31"/>
        <v>0</v>
      </c>
      <c r="BR62" s="41"/>
      <c r="BS62" s="41"/>
      <c r="BT62" s="41">
        <f t="shared" si="32"/>
        <v>0</v>
      </c>
      <c r="BU62" s="53">
        <f t="shared" si="33"/>
        <v>0</v>
      </c>
      <c r="BV62" s="41"/>
      <c r="BW62" s="41"/>
      <c r="BX62" s="41">
        <f t="shared" si="34"/>
        <v>0</v>
      </c>
      <c r="BY62" s="53">
        <f t="shared" si="35"/>
        <v>0</v>
      </c>
      <c r="BZ62" s="41"/>
      <c r="CA62" s="41"/>
      <c r="CB62" s="41">
        <f t="shared" si="36"/>
        <v>0</v>
      </c>
      <c r="CC62" s="53">
        <f t="shared" si="37"/>
        <v>0</v>
      </c>
      <c r="CD62" s="41"/>
      <c r="CE62" s="41"/>
      <c r="CF62" s="41">
        <f t="shared" si="38"/>
        <v>0</v>
      </c>
      <c r="CG62" s="53">
        <f t="shared" si="39"/>
        <v>0</v>
      </c>
      <c r="CH62" s="41"/>
      <c r="CI62" s="41"/>
      <c r="CJ62" s="41">
        <f t="shared" si="40"/>
        <v>0</v>
      </c>
      <c r="CK62" s="53">
        <f t="shared" si="41"/>
        <v>0</v>
      </c>
      <c r="CL62" s="41"/>
      <c r="CM62" s="41"/>
      <c r="CN62" s="41">
        <f t="shared" si="42"/>
        <v>0</v>
      </c>
      <c r="CO62" s="53">
        <f t="shared" si="43"/>
        <v>0</v>
      </c>
      <c r="CP62" s="41"/>
      <c r="CQ62" s="41"/>
      <c r="CR62" s="41">
        <f t="shared" si="44"/>
        <v>0</v>
      </c>
      <c r="CS62" s="53">
        <f t="shared" si="45"/>
        <v>0</v>
      </c>
      <c r="CT62" s="41"/>
      <c r="CU62" s="41"/>
      <c r="CV62" s="41">
        <f t="shared" si="46"/>
        <v>0</v>
      </c>
      <c r="CW62" s="53">
        <f t="shared" si="47"/>
        <v>0</v>
      </c>
      <c r="CX62" s="41"/>
      <c r="CY62" s="41"/>
      <c r="CZ62" s="41">
        <f t="shared" si="48"/>
        <v>0</v>
      </c>
      <c r="DA62" s="53">
        <f t="shared" si="49"/>
        <v>0</v>
      </c>
      <c r="DB62" s="53"/>
      <c r="DC62" s="53"/>
      <c r="DD62" s="41">
        <f t="shared" si="50"/>
        <v>0</v>
      </c>
      <c r="DE62" s="53">
        <f t="shared" si="51"/>
        <v>0</v>
      </c>
      <c r="DF62" s="53"/>
      <c r="DG62" s="53"/>
      <c r="DH62" s="41">
        <f t="shared" si="52"/>
        <v>0</v>
      </c>
      <c r="DI62" s="53">
        <f t="shared" si="53"/>
        <v>0</v>
      </c>
      <c r="DJ62" s="53"/>
      <c r="DK62" s="53"/>
      <c r="DL62" s="41">
        <f t="shared" si="54"/>
        <v>0</v>
      </c>
      <c r="DM62" s="53">
        <f t="shared" si="55"/>
        <v>0</v>
      </c>
      <c r="DN62" s="53"/>
      <c r="DO62" s="53"/>
      <c r="DP62" s="41">
        <f t="shared" si="56"/>
        <v>0</v>
      </c>
      <c r="DQ62" s="53">
        <f t="shared" si="57"/>
        <v>0</v>
      </c>
      <c r="DR62" s="53"/>
      <c r="DS62" s="53"/>
      <c r="DT62" s="41">
        <f t="shared" si="58"/>
        <v>0</v>
      </c>
      <c r="DU62" s="53">
        <f t="shared" si="59"/>
        <v>0</v>
      </c>
      <c r="DV62" s="53"/>
      <c r="DW62" s="53"/>
      <c r="DX62" s="41">
        <f t="shared" si="60"/>
        <v>0</v>
      </c>
      <c r="DY62" s="53">
        <f t="shared" si="61"/>
        <v>0</v>
      </c>
      <c r="DZ62" s="53"/>
      <c r="EA62" s="53"/>
      <c r="EB62" s="41">
        <f t="shared" si="62"/>
        <v>0</v>
      </c>
      <c r="EC62" s="53">
        <f t="shared" si="63"/>
        <v>0</v>
      </c>
      <c r="ED62" s="53"/>
      <c r="EE62" s="53"/>
      <c r="EF62" s="41">
        <f t="shared" si="64"/>
        <v>0</v>
      </c>
      <c r="EG62" s="53">
        <f t="shared" si="65"/>
        <v>0</v>
      </c>
      <c r="EH62" s="53"/>
      <c r="EI62" s="53"/>
      <c r="EJ62" s="41">
        <f t="shared" si="66"/>
        <v>0</v>
      </c>
      <c r="EK62" s="53">
        <f t="shared" si="67"/>
        <v>0</v>
      </c>
      <c r="EL62" s="53"/>
      <c r="EM62" s="53"/>
      <c r="EN62" s="41">
        <f t="shared" si="68"/>
        <v>0</v>
      </c>
      <c r="EO62" s="53">
        <f t="shared" si="69"/>
        <v>0</v>
      </c>
      <c r="EP62" s="53"/>
      <c r="EQ62" s="53"/>
      <c r="ER62" s="41">
        <f t="shared" si="70"/>
        <v>0</v>
      </c>
      <c r="ES62" s="53">
        <f t="shared" si="71"/>
        <v>0</v>
      </c>
      <c r="ET62" s="53"/>
      <c r="EU62" s="53"/>
      <c r="EV62" s="41">
        <f t="shared" si="72"/>
        <v>0</v>
      </c>
      <c r="EW62" s="53">
        <f t="shared" si="73"/>
        <v>0</v>
      </c>
      <c r="EX62" s="53"/>
      <c r="EY62" s="53"/>
      <c r="EZ62" s="41">
        <f t="shared" si="74"/>
        <v>0</v>
      </c>
      <c r="FA62" s="53">
        <f t="shared" si="75"/>
        <v>0</v>
      </c>
      <c r="FB62" s="53"/>
      <c r="FC62" s="53"/>
      <c r="FD62" s="41">
        <f t="shared" si="76"/>
        <v>0</v>
      </c>
      <c r="FE62" s="53">
        <f t="shared" si="77"/>
        <v>0</v>
      </c>
      <c r="FF62" s="53"/>
      <c r="FG62" s="53"/>
      <c r="FH62" s="41">
        <f t="shared" si="78"/>
        <v>0</v>
      </c>
      <c r="FI62" s="53">
        <f t="shared" si="79"/>
        <v>0</v>
      </c>
      <c r="FJ62" s="53"/>
      <c r="FK62" s="53"/>
      <c r="FL62" s="41">
        <f t="shared" si="83"/>
        <v>0</v>
      </c>
      <c r="FM62" s="53">
        <f t="shared" si="84"/>
        <v>0</v>
      </c>
      <c r="FN62" s="53"/>
      <c r="FO62" s="40"/>
      <c r="FP62" s="52">
        <f t="shared" si="85"/>
        <v>4457.4893085653866</v>
      </c>
      <c r="FQ62" s="41">
        <f t="shared" si="86"/>
        <v>-1.2905467109318058E-2</v>
      </c>
      <c r="FT62" s="22"/>
      <c r="FU62" s="101" t="s">
        <v>5403</v>
      </c>
      <c r="FV62" s="280" t="s">
        <v>5404</v>
      </c>
      <c r="FW62" s="280" t="s">
        <v>5534</v>
      </c>
      <c r="FX62" s="273"/>
      <c r="FY62" s="229" t="s">
        <v>354</v>
      </c>
      <c r="FZ62" s="229" t="s">
        <v>355</v>
      </c>
      <c r="GA62" s="229" t="s">
        <v>356</v>
      </c>
    </row>
    <row r="63" spans="2:183" ht="11.25" customHeight="1" x14ac:dyDescent="0.2">
      <c r="B63" s="39">
        <v>45170</v>
      </c>
      <c r="C63" s="45">
        <v>4515.7673961699893</v>
      </c>
      <c r="D63" s="112" t="s">
        <v>5566</v>
      </c>
      <c r="E63" s="112">
        <f t="shared" si="82"/>
        <v>45170</v>
      </c>
      <c r="F63" s="46"/>
      <c r="G63" s="52">
        <v>49.79</v>
      </c>
      <c r="H63" s="41">
        <f t="shared" si="0"/>
        <v>-1.949586451358809E-2</v>
      </c>
      <c r="I63" s="53">
        <f t="shared" si="1"/>
        <v>1</v>
      </c>
      <c r="J63" s="40"/>
      <c r="K63" s="52">
        <v>78.45</v>
      </c>
      <c r="L63" s="41">
        <f t="shared" si="2"/>
        <v>-2.4860161591050312E-2</v>
      </c>
      <c r="M63" s="53">
        <f t="shared" si="3"/>
        <v>1</v>
      </c>
      <c r="N63" s="40"/>
      <c r="O63" s="52">
        <v>77.52</v>
      </c>
      <c r="P63" s="41">
        <f t="shared" si="4"/>
        <v>-2.2816084709441631E-2</v>
      </c>
      <c r="Q63" s="53">
        <f t="shared" si="5"/>
        <v>1</v>
      </c>
      <c r="R63" s="40"/>
      <c r="S63" s="52">
        <v>87.93</v>
      </c>
      <c r="T63" s="41">
        <f t="shared" si="6"/>
        <v>-2.9255906381099539E-2</v>
      </c>
      <c r="U63" s="53">
        <f t="shared" si="7"/>
        <v>1</v>
      </c>
      <c r="V63" s="40"/>
      <c r="W63" s="52">
        <v>68.41</v>
      </c>
      <c r="X63" s="41">
        <f t="shared" si="8"/>
        <v>-2.1736021736021849E-2</v>
      </c>
      <c r="Y63" s="53">
        <f t="shared" si="9"/>
        <v>1</v>
      </c>
      <c r="Z63" s="40"/>
      <c r="AA63" s="52">
        <v>94.34</v>
      </c>
      <c r="AB63" s="41">
        <f t="shared" si="10"/>
        <v>-4.8523206751054371E-3</v>
      </c>
      <c r="AC63" s="53">
        <f t="shared" si="11"/>
        <v>1</v>
      </c>
      <c r="AD63" s="40"/>
      <c r="AE63" s="52">
        <v>53.6</v>
      </c>
      <c r="AF63" s="41">
        <f t="shared" si="12"/>
        <v>-5.7830901740200336E-2</v>
      </c>
      <c r="AG63" s="53">
        <f t="shared" si="13"/>
        <v>1</v>
      </c>
      <c r="AH63" s="40"/>
      <c r="AI63" s="52">
        <v>96.22</v>
      </c>
      <c r="AJ63" s="41">
        <f t="shared" si="14"/>
        <v>4.8036758563074766E-3</v>
      </c>
      <c r="AK63" s="53">
        <f t="shared" si="15"/>
        <v>1</v>
      </c>
      <c r="AL63" s="40"/>
      <c r="AM63" s="52">
        <v>50.36</v>
      </c>
      <c r="AN63" s="41">
        <f t="shared" si="16"/>
        <v>-1.7174082747853259E-2</v>
      </c>
      <c r="AO63" s="53">
        <f t="shared" si="17"/>
        <v>1</v>
      </c>
      <c r="AP63" s="40"/>
      <c r="AQ63" s="52">
        <v>33.78</v>
      </c>
      <c r="AR63" s="41">
        <f t="shared" si="18"/>
        <v>-1.3146362839614234E-2</v>
      </c>
      <c r="AS63" s="53">
        <f t="shared" si="19"/>
        <v>1</v>
      </c>
      <c r="AT63" s="41"/>
      <c r="AU63" s="41">
        <v>75.97</v>
      </c>
      <c r="AV63" s="41">
        <f t="shared" si="20"/>
        <v>-4.0298130368873086E-2</v>
      </c>
      <c r="AW63" s="53">
        <f t="shared" si="21"/>
        <v>1</v>
      </c>
      <c r="AX63" s="41"/>
      <c r="AY63" s="41">
        <v>43.99</v>
      </c>
      <c r="AZ63" s="41">
        <f t="shared" si="22"/>
        <v>2.2784233310548796E-3</v>
      </c>
      <c r="BA63" s="53">
        <f t="shared" si="23"/>
        <v>1</v>
      </c>
      <c r="BB63" s="41"/>
      <c r="BC63" s="41">
        <v>67.22</v>
      </c>
      <c r="BD63" s="41">
        <f t="shared" si="24"/>
        <v>-1.2777206638272975E-2</v>
      </c>
      <c r="BE63" s="53">
        <f t="shared" si="25"/>
        <v>1</v>
      </c>
      <c r="BF63" s="41"/>
      <c r="BG63" s="41">
        <v>56.51</v>
      </c>
      <c r="BH63" s="41">
        <f t="shared" si="26"/>
        <v>-1.8582841264327854E-2</v>
      </c>
      <c r="BI63" s="53">
        <f t="shared" si="27"/>
        <v>1</v>
      </c>
      <c r="BJ63" s="41"/>
      <c r="BK63" s="41"/>
      <c r="BL63" s="41">
        <f t="shared" si="28"/>
        <v>0</v>
      </c>
      <c r="BM63" s="53">
        <f t="shared" si="29"/>
        <v>0</v>
      </c>
      <c r="BN63" s="41"/>
      <c r="BO63" s="41"/>
      <c r="BP63" s="41">
        <f t="shared" si="30"/>
        <v>0</v>
      </c>
      <c r="BQ63" s="53">
        <f t="shared" si="31"/>
        <v>0</v>
      </c>
      <c r="BR63" s="41"/>
      <c r="BS63" s="41"/>
      <c r="BT63" s="41">
        <f t="shared" si="32"/>
        <v>0</v>
      </c>
      <c r="BU63" s="53">
        <f t="shared" si="33"/>
        <v>0</v>
      </c>
      <c r="BV63" s="41"/>
      <c r="BW63" s="41"/>
      <c r="BX63" s="41">
        <f t="shared" si="34"/>
        <v>0</v>
      </c>
      <c r="BY63" s="53">
        <f t="shared" si="35"/>
        <v>0</v>
      </c>
      <c r="BZ63" s="41"/>
      <c r="CA63" s="41"/>
      <c r="CB63" s="41">
        <f t="shared" si="36"/>
        <v>0</v>
      </c>
      <c r="CC63" s="53">
        <f t="shared" si="37"/>
        <v>0</v>
      </c>
      <c r="CD63" s="41"/>
      <c r="CE63" s="41"/>
      <c r="CF63" s="41">
        <f t="shared" si="38"/>
        <v>0</v>
      </c>
      <c r="CG63" s="53">
        <f t="shared" si="39"/>
        <v>0</v>
      </c>
      <c r="CH63" s="41"/>
      <c r="CI63" s="41"/>
      <c r="CJ63" s="41">
        <f t="shared" si="40"/>
        <v>0</v>
      </c>
      <c r="CK63" s="53">
        <f t="shared" si="41"/>
        <v>0</v>
      </c>
      <c r="CL63" s="41"/>
      <c r="CM63" s="41"/>
      <c r="CN63" s="41">
        <f t="shared" si="42"/>
        <v>0</v>
      </c>
      <c r="CO63" s="53">
        <f t="shared" si="43"/>
        <v>0</v>
      </c>
      <c r="CP63" s="41"/>
      <c r="CQ63" s="41"/>
      <c r="CR63" s="41">
        <f t="shared" si="44"/>
        <v>0</v>
      </c>
      <c r="CS63" s="53">
        <f t="shared" si="45"/>
        <v>0</v>
      </c>
      <c r="CT63" s="41"/>
      <c r="CU63" s="41"/>
      <c r="CV63" s="41">
        <f t="shared" si="46"/>
        <v>0</v>
      </c>
      <c r="CW63" s="53">
        <f t="shared" si="47"/>
        <v>0</v>
      </c>
      <c r="CX63" s="41"/>
      <c r="CY63" s="41"/>
      <c r="CZ63" s="41">
        <f t="shared" si="48"/>
        <v>0</v>
      </c>
      <c r="DA63" s="53">
        <f t="shared" si="49"/>
        <v>0</v>
      </c>
      <c r="DB63" s="53"/>
      <c r="DC63" s="53"/>
      <c r="DD63" s="41">
        <f t="shared" si="50"/>
        <v>0</v>
      </c>
      <c r="DE63" s="53">
        <f t="shared" si="51"/>
        <v>0</v>
      </c>
      <c r="DF63" s="53"/>
      <c r="DG63" s="53"/>
      <c r="DH63" s="41">
        <f t="shared" si="52"/>
        <v>0</v>
      </c>
      <c r="DI63" s="53">
        <f t="shared" si="53"/>
        <v>0</v>
      </c>
      <c r="DJ63" s="53"/>
      <c r="DK63" s="53"/>
      <c r="DL63" s="41">
        <f t="shared" si="54"/>
        <v>0</v>
      </c>
      <c r="DM63" s="53">
        <f t="shared" si="55"/>
        <v>0</v>
      </c>
      <c r="DN63" s="53"/>
      <c r="DO63" s="53"/>
      <c r="DP63" s="41">
        <f t="shared" si="56"/>
        <v>0</v>
      </c>
      <c r="DQ63" s="53">
        <f t="shared" si="57"/>
        <v>0</v>
      </c>
      <c r="DR63" s="53"/>
      <c r="DS63" s="53"/>
      <c r="DT63" s="41">
        <f t="shared" si="58"/>
        <v>0</v>
      </c>
      <c r="DU63" s="53">
        <f t="shared" si="59"/>
        <v>0</v>
      </c>
      <c r="DV63" s="53"/>
      <c r="DW63" s="53"/>
      <c r="DX63" s="41">
        <f t="shared" si="60"/>
        <v>0</v>
      </c>
      <c r="DY63" s="53">
        <f t="shared" si="61"/>
        <v>0</v>
      </c>
      <c r="DZ63" s="53"/>
      <c r="EA63" s="53"/>
      <c r="EB63" s="41">
        <f t="shared" si="62"/>
        <v>0</v>
      </c>
      <c r="EC63" s="53">
        <f t="shared" si="63"/>
        <v>0</v>
      </c>
      <c r="ED63" s="53"/>
      <c r="EE63" s="53"/>
      <c r="EF63" s="41">
        <f t="shared" si="64"/>
        <v>0</v>
      </c>
      <c r="EG63" s="53">
        <f t="shared" si="65"/>
        <v>0</v>
      </c>
      <c r="EH63" s="53"/>
      <c r="EI63" s="53"/>
      <c r="EJ63" s="41">
        <f t="shared" si="66"/>
        <v>0</v>
      </c>
      <c r="EK63" s="53">
        <f t="shared" si="67"/>
        <v>0</v>
      </c>
      <c r="EL63" s="53"/>
      <c r="EM63" s="53"/>
      <c r="EN63" s="41">
        <f t="shared" si="68"/>
        <v>0</v>
      </c>
      <c r="EO63" s="53">
        <f t="shared" si="69"/>
        <v>0</v>
      </c>
      <c r="EP63" s="53"/>
      <c r="EQ63" s="53"/>
      <c r="ER63" s="41">
        <f t="shared" si="70"/>
        <v>0</v>
      </c>
      <c r="ES63" s="53">
        <f t="shared" si="71"/>
        <v>0</v>
      </c>
      <c r="ET63" s="53"/>
      <c r="EU63" s="53"/>
      <c r="EV63" s="41">
        <f t="shared" si="72"/>
        <v>0</v>
      </c>
      <c r="EW63" s="53">
        <f t="shared" si="73"/>
        <v>0</v>
      </c>
      <c r="EX63" s="53"/>
      <c r="EY63" s="53"/>
      <c r="EZ63" s="41">
        <f t="shared" si="74"/>
        <v>0</v>
      </c>
      <c r="FA63" s="53">
        <f t="shared" si="75"/>
        <v>0</v>
      </c>
      <c r="FB63" s="53"/>
      <c r="FC63" s="53"/>
      <c r="FD63" s="41">
        <f t="shared" si="76"/>
        <v>0</v>
      </c>
      <c r="FE63" s="53">
        <f t="shared" si="77"/>
        <v>0</v>
      </c>
      <c r="FF63" s="53"/>
      <c r="FG63" s="53"/>
      <c r="FH63" s="41">
        <f t="shared" si="78"/>
        <v>0</v>
      </c>
      <c r="FI63" s="53">
        <f t="shared" si="79"/>
        <v>0</v>
      </c>
      <c r="FJ63" s="53"/>
      <c r="FK63" s="53"/>
      <c r="FL63" s="41">
        <f t="shared" si="83"/>
        <v>0</v>
      </c>
      <c r="FM63" s="53">
        <f t="shared" si="84"/>
        <v>0</v>
      </c>
      <c r="FN63" s="53"/>
      <c r="FO63" s="40"/>
      <c r="FP63" s="52">
        <f t="shared" si="85"/>
        <v>4515.7673961699893</v>
      </c>
      <c r="FQ63" s="41">
        <f t="shared" si="86"/>
        <v>2.4981619707641789E-2</v>
      </c>
      <c r="FT63" s="22"/>
      <c r="FU63" s="101" t="s">
        <v>5405</v>
      </c>
      <c r="FV63" s="280" t="s">
        <v>5302</v>
      </c>
      <c r="FW63" s="280" t="s">
        <v>5302</v>
      </c>
      <c r="FX63" s="273"/>
      <c r="FY63" s="229" t="s">
        <v>1073</v>
      </c>
      <c r="FZ63" s="229" t="s">
        <v>1074</v>
      </c>
      <c r="GA63" s="229" t="s">
        <v>1075</v>
      </c>
    </row>
    <row r="64" spans="2:183" ht="11.25" customHeight="1" x14ac:dyDescent="0.2">
      <c r="B64" s="39">
        <v>45163</v>
      </c>
      <c r="C64" s="45">
        <v>4405.7057310530445</v>
      </c>
      <c r="D64" s="112" t="s">
        <v>5566</v>
      </c>
      <c r="E64" s="112">
        <f t="shared" si="82"/>
        <v>45163</v>
      </c>
      <c r="F64" s="46"/>
      <c r="G64" s="52">
        <v>50.78</v>
      </c>
      <c r="H64" s="41">
        <f t="shared" si="0"/>
        <v>3.1608060055314802E-3</v>
      </c>
      <c r="I64" s="53">
        <f t="shared" si="1"/>
        <v>1</v>
      </c>
      <c r="J64" s="40"/>
      <c r="K64" s="52">
        <v>80.45</v>
      </c>
      <c r="L64" s="41">
        <f t="shared" si="2"/>
        <v>-1.4893881097181039E-3</v>
      </c>
      <c r="M64" s="53">
        <f t="shared" si="3"/>
        <v>1</v>
      </c>
      <c r="N64" s="40"/>
      <c r="O64" s="52">
        <v>79.33</v>
      </c>
      <c r="P64" s="41">
        <f t="shared" si="4"/>
        <v>3.9230574538091645E-3</v>
      </c>
      <c r="Q64" s="53">
        <f t="shared" si="5"/>
        <v>1</v>
      </c>
      <c r="R64" s="40"/>
      <c r="S64" s="52">
        <v>90.58</v>
      </c>
      <c r="T64" s="41">
        <f t="shared" si="6"/>
        <v>-6.7982456140351921E-3</v>
      </c>
      <c r="U64" s="53">
        <f t="shared" si="7"/>
        <v>1</v>
      </c>
      <c r="V64" s="40"/>
      <c r="W64" s="52">
        <v>69.930000000000007</v>
      </c>
      <c r="X64" s="41">
        <f t="shared" si="8"/>
        <v>1.2891077636153048E-2</v>
      </c>
      <c r="Y64" s="53">
        <f t="shared" si="9"/>
        <v>1</v>
      </c>
      <c r="Z64" s="40"/>
      <c r="AA64" s="52">
        <v>94.8</v>
      </c>
      <c r="AB64" s="41">
        <f t="shared" si="10"/>
        <v>-8.1607030759572874E-3</v>
      </c>
      <c r="AC64" s="53">
        <f t="shared" si="11"/>
        <v>1</v>
      </c>
      <c r="AD64" s="40"/>
      <c r="AE64" s="52">
        <v>56.89</v>
      </c>
      <c r="AF64" s="41">
        <f t="shared" si="12"/>
        <v>8.6879432624114017E-3</v>
      </c>
      <c r="AG64" s="53">
        <f t="shared" si="13"/>
        <v>1</v>
      </c>
      <c r="AH64" s="40"/>
      <c r="AI64" s="52">
        <v>95.76</v>
      </c>
      <c r="AJ64" s="41">
        <f t="shared" si="14"/>
        <v>1.4084507042253502E-2</v>
      </c>
      <c r="AK64" s="53">
        <f t="shared" si="15"/>
        <v>1</v>
      </c>
      <c r="AL64" s="40"/>
      <c r="AM64" s="52">
        <v>51.24</v>
      </c>
      <c r="AN64" s="41">
        <f t="shared" si="16"/>
        <v>1.5637216575450363E-3</v>
      </c>
      <c r="AO64" s="53">
        <f t="shared" si="17"/>
        <v>1</v>
      </c>
      <c r="AP64" s="40"/>
      <c r="AQ64" s="52">
        <v>34.229999999999997</v>
      </c>
      <c r="AR64" s="41">
        <f t="shared" si="18"/>
        <v>3.2239155920281704E-3</v>
      </c>
      <c r="AS64" s="53">
        <f t="shared" si="19"/>
        <v>1</v>
      </c>
      <c r="AT64" s="41"/>
      <c r="AU64" s="41">
        <v>79.16</v>
      </c>
      <c r="AV64" s="41">
        <f t="shared" si="20"/>
        <v>1.1629392971245878E-2</v>
      </c>
      <c r="AW64" s="53">
        <f t="shared" si="21"/>
        <v>1</v>
      </c>
      <c r="AX64" s="41"/>
      <c r="AY64" s="41">
        <v>43.89</v>
      </c>
      <c r="AZ64" s="41">
        <f t="shared" si="22"/>
        <v>-5.8890147225367784E-3</v>
      </c>
      <c r="BA64" s="53">
        <f t="shared" si="23"/>
        <v>1</v>
      </c>
      <c r="BB64" s="41"/>
      <c r="BC64" s="41">
        <v>68.09</v>
      </c>
      <c r="BD64" s="41">
        <f t="shared" si="24"/>
        <v>4.1291844860640303E-3</v>
      </c>
      <c r="BE64" s="53">
        <f t="shared" si="25"/>
        <v>1</v>
      </c>
      <c r="BF64" s="41"/>
      <c r="BG64" s="41">
        <v>57.58</v>
      </c>
      <c r="BH64" s="41">
        <f t="shared" si="26"/>
        <v>-1.0482900842069043E-2</v>
      </c>
      <c r="BI64" s="53">
        <f t="shared" si="27"/>
        <v>1</v>
      </c>
      <c r="BJ64" s="41"/>
      <c r="BK64" s="41"/>
      <c r="BL64" s="41">
        <f t="shared" si="28"/>
        <v>0</v>
      </c>
      <c r="BM64" s="53">
        <f t="shared" si="29"/>
        <v>0</v>
      </c>
      <c r="BN64" s="41"/>
      <c r="BO64" s="41"/>
      <c r="BP64" s="41">
        <f t="shared" si="30"/>
        <v>0</v>
      </c>
      <c r="BQ64" s="53">
        <f t="shared" si="31"/>
        <v>0</v>
      </c>
      <c r="BR64" s="41"/>
      <c r="BS64" s="41"/>
      <c r="BT64" s="41">
        <f t="shared" si="32"/>
        <v>0</v>
      </c>
      <c r="BU64" s="53">
        <f t="shared" si="33"/>
        <v>0</v>
      </c>
      <c r="BV64" s="41"/>
      <c r="BW64" s="41"/>
      <c r="BX64" s="41">
        <f t="shared" si="34"/>
        <v>0</v>
      </c>
      <c r="BY64" s="53">
        <f t="shared" si="35"/>
        <v>0</v>
      </c>
      <c r="BZ64" s="41"/>
      <c r="CA64" s="41"/>
      <c r="CB64" s="41">
        <f t="shared" si="36"/>
        <v>0</v>
      </c>
      <c r="CC64" s="53">
        <f t="shared" si="37"/>
        <v>0</v>
      </c>
      <c r="CD64" s="41"/>
      <c r="CE64" s="41"/>
      <c r="CF64" s="41">
        <f t="shared" si="38"/>
        <v>0</v>
      </c>
      <c r="CG64" s="53">
        <f t="shared" si="39"/>
        <v>0</v>
      </c>
      <c r="CH64" s="41"/>
      <c r="CI64" s="41"/>
      <c r="CJ64" s="41">
        <f t="shared" si="40"/>
        <v>0</v>
      </c>
      <c r="CK64" s="53">
        <f t="shared" si="41"/>
        <v>0</v>
      </c>
      <c r="CL64" s="41"/>
      <c r="CM64" s="41"/>
      <c r="CN64" s="41">
        <f t="shared" si="42"/>
        <v>0</v>
      </c>
      <c r="CO64" s="53">
        <f t="shared" si="43"/>
        <v>0</v>
      </c>
      <c r="CP64" s="41"/>
      <c r="CQ64" s="41"/>
      <c r="CR64" s="41">
        <f t="shared" si="44"/>
        <v>0</v>
      </c>
      <c r="CS64" s="53">
        <f t="shared" si="45"/>
        <v>0</v>
      </c>
      <c r="CT64" s="41"/>
      <c r="CU64" s="41"/>
      <c r="CV64" s="41">
        <f t="shared" si="46"/>
        <v>0</v>
      </c>
      <c r="CW64" s="53">
        <f t="shared" si="47"/>
        <v>0</v>
      </c>
      <c r="CX64" s="41"/>
      <c r="CY64" s="41"/>
      <c r="CZ64" s="41">
        <f t="shared" si="48"/>
        <v>0</v>
      </c>
      <c r="DA64" s="53">
        <f t="shared" si="49"/>
        <v>0</v>
      </c>
      <c r="DB64" s="53"/>
      <c r="DC64" s="53"/>
      <c r="DD64" s="41">
        <f t="shared" si="50"/>
        <v>0</v>
      </c>
      <c r="DE64" s="53">
        <f t="shared" si="51"/>
        <v>0</v>
      </c>
      <c r="DF64" s="53"/>
      <c r="DG64" s="53"/>
      <c r="DH64" s="41">
        <f t="shared" si="52"/>
        <v>0</v>
      </c>
      <c r="DI64" s="53">
        <f t="shared" si="53"/>
        <v>0</v>
      </c>
      <c r="DJ64" s="53"/>
      <c r="DK64" s="53"/>
      <c r="DL64" s="41">
        <f t="shared" si="54"/>
        <v>0</v>
      </c>
      <c r="DM64" s="53">
        <f t="shared" si="55"/>
        <v>0</v>
      </c>
      <c r="DN64" s="53"/>
      <c r="DO64" s="53"/>
      <c r="DP64" s="41">
        <f t="shared" si="56"/>
        <v>0</v>
      </c>
      <c r="DQ64" s="53">
        <f t="shared" si="57"/>
        <v>0</v>
      </c>
      <c r="DR64" s="53"/>
      <c r="DS64" s="53"/>
      <c r="DT64" s="41">
        <f t="shared" si="58"/>
        <v>0</v>
      </c>
      <c r="DU64" s="53">
        <f t="shared" si="59"/>
        <v>0</v>
      </c>
      <c r="DV64" s="53"/>
      <c r="DW64" s="53"/>
      <c r="DX64" s="41">
        <f t="shared" si="60"/>
        <v>0</v>
      </c>
      <c r="DY64" s="53">
        <f t="shared" si="61"/>
        <v>0</v>
      </c>
      <c r="DZ64" s="53"/>
      <c r="EA64" s="53"/>
      <c r="EB64" s="41">
        <f t="shared" si="62"/>
        <v>0</v>
      </c>
      <c r="EC64" s="53">
        <f t="shared" si="63"/>
        <v>0</v>
      </c>
      <c r="ED64" s="53"/>
      <c r="EE64" s="53"/>
      <c r="EF64" s="41">
        <f t="shared" si="64"/>
        <v>0</v>
      </c>
      <c r="EG64" s="53">
        <f t="shared" si="65"/>
        <v>0</v>
      </c>
      <c r="EH64" s="53"/>
      <c r="EI64" s="53"/>
      <c r="EJ64" s="41">
        <f t="shared" si="66"/>
        <v>0</v>
      </c>
      <c r="EK64" s="53">
        <f t="shared" si="67"/>
        <v>0</v>
      </c>
      <c r="EL64" s="53"/>
      <c r="EM64" s="53"/>
      <c r="EN64" s="41">
        <f t="shared" si="68"/>
        <v>0</v>
      </c>
      <c r="EO64" s="53">
        <f t="shared" si="69"/>
        <v>0</v>
      </c>
      <c r="EP64" s="53"/>
      <c r="EQ64" s="53"/>
      <c r="ER64" s="41">
        <f t="shared" si="70"/>
        <v>0</v>
      </c>
      <c r="ES64" s="53">
        <f t="shared" si="71"/>
        <v>0</v>
      </c>
      <c r="ET64" s="53"/>
      <c r="EU64" s="53"/>
      <c r="EV64" s="41">
        <f t="shared" si="72"/>
        <v>0</v>
      </c>
      <c r="EW64" s="53">
        <f t="shared" si="73"/>
        <v>0</v>
      </c>
      <c r="EX64" s="53"/>
      <c r="EY64" s="53"/>
      <c r="EZ64" s="41">
        <f t="shared" si="74"/>
        <v>0</v>
      </c>
      <c r="FA64" s="53">
        <f t="shared" si="75"/>
        <v>0</v>
      </c>
      <c r="FB64" s="53"/>
      <c r="FC64" s="53"/>
      <c r="FD64" s="41">
        <f t="shared" si="76"/>
        <v>0</v>
      </c>
      <c r="FE64" s="53">
        <f t="shared" si="77"/>
        <v>0</v>
      </c>
      <c r="FF64" s="53"/>
      <c r="FG64" s="53"/>
      <c r="FH64" s="41">
        <f t="shared" si="78"/>
        <v>0</v>
      </c>
      <c r="FI64" s="53">
        <f t="shared" si="79"/>
        <v>0</v>
      </c>
      <c r="FJ64" s="53"/>
      <c r="FK64" s="53"/>
      <c r="FL64" s="41">
        <f t="shared" si="83"/>
        <v>0</v>
      </c>
      <c r="FM64" s="53">
        <f t="shared" si="84"/>
        <v>0</v>
      </c>
      <c r="FN64" s="53"/>
      <c r="FO64" s="40"/>
      <c r="FP64" s="52">
        <f t="shared" si="85"/>
        <v>4405.7057310530445</v>
      </c>
      <c r="FQ64" s="41">
        <f t="shared" si="86"/>
        <v>8.2372098004288574E-3</v>
      </c>
      <c r="FT64" s="22"/>
      <c r="FU64" s="101" t="s">
        <v>5406</v>
      </c>
      <c r="FV64" s="280" t="s">
        <v>5311</v>
      </c>
      <c r="FW64" s="280" t="s">
        <v>5535</v>
      </c>
      <c r="FX64" s="273"/>
      <c r="FY64" s="229" t="s">
        <v>1564</v>
      </c>
      <c r="FZ64" s="229" t="s">
        <v>1565</v>
      </c>
      <c r="GA64" s="229" t="s">
        <v>1566</v>
      </c>
    </row>
    <row r="65" spans="2:183" ht="11.25" customHeight="1" x14ac:dyDescent="0.2">
      <c r="B65" s="39">
        <v>45156</v>
      </c>
      <c r="C65" s="45">
        <v>4369.7115006548038</v>
      </c>
      <c r="D65" s="112" t="s">
        <v>5566</v>
      </c>
      <c r="E65" s="112">
        <f t="shared" si="82"/>
        <v>45156</v>
      </c>
      <c r="F65" s="46"/>
      <c r="G65" s="52">
        <v>50.62</v>
      </c>
      <c r="H65" s="41">
        <f t="shared" si="0"/>
        <v>-2.3910528345545745E-2</v>
      </c>
      <c r="I65" s="53">
        <f t="shared" si="1"/>
        <v>1</v>
      </c>
      <c r="J65" s="40"/>
      <c r="K65" s="52">
        <v>80.569999999999993</v>
      </c>
      <c r="L65" s="41">
        <f t="shared" si="2"/>
        <v>-4.2021999752812622E-3</v>
      </c>
      <c r="M65" s="53">
        <f t="shared" si="3"/>
        <v>1</v>
      </c>
      <c r="N65" s="40"/>
      <c r="O65" s="52">
        <v>79.02</v>
      </c>
      <c r="P65" s="41">
        <f t="shared" si="4"/>
        <v>-2.5767476266798206E-2</v>
      </c>
      <c r="Q65" s="53">
        <f t="shared" si="5"/>
        <v>1</v>
      </c>
      <c r="R65" s="40"/>
      <c r="S65" s="52">
        <v>91.2</v>
      </c>
      <c r="T65" s="41">
        <f t="shared" si="6"/>
        <v>-2.7925815391174447E-2</v>
      </c>
      <c r="U65" s="53">
        <f t="shared" si="7"/>
        <v>1</v>
      </c>
      <c r="V65" s="40"/>
      <c r="W65" s="52">
        <v>69.040000000000006</v>
      </c>
      <c r="X65" s="41">
        <f t="shared" si="8"/>
        <v>-2.1125762087055078E-2</v>
      </c>
      <c r="Y65" s="53">
        <f t="shared" si="9"/>
        <v>1</v>
      </c>
      <c r="Z65" s="40"/>
      <c r="AA65" s="52">
        <v>95.58</v>
      </c>
      <c r="AB65" s="41">
        <f t="shared" si="10"/>
        <v>-7.5796905824940808E-3</v>
      </c>
      <c r="AC65" s="53">
        <f t="shared" si="11"/>
        <v>1</v>
      </c>
      <c r="AD65" s="40"/>
      <c r="AE65" s="52">
        <v>56.4</v>
      </c>
      <c r="AF65" s="41">
        <f t="shared" si="12"/>
        <v>-3.2258064516129115E-2</v>
      </c>
      <c r="AG65" s="53">
        <f t="shared" si="13"/>
        <v>1</v>
      </c>
      <c r="AH65" s="40"/>
      <c r="AI65" s="52">
        <v>94.43</v>
      </c>
      <c r="AJ65" s="41">
        <f t="shared" si="14"/>
        <v>-3.4359341445955649E-2</v>
      </c>
      <c r="AK65" s="53">
        <f t="shared" si="15"/>
        <v>1</v>
      </c>
      <c r="AL65" s="40"/>
      <c r="AM65" s="52">
        <v>51.16</v>
      </c>
      <c r="AN65" s="41">
        <f t="shared" si="16"/>
        <v>-5.0834879406308042E-2</v>
      </c>
      <c r="AO65" s="53">
        <f t="shared" si="17"/>
        <v>1</v>
      </c>
      <c r="AP65" s="40"/>
      <c r="AQ65" s="52">
        <v>34.119999999999997</v>
      </c>
      <c r="AR65" s="41">
        <f t="shared" si="18"/>
        <v>-1.3017066820943057E-2</v>
      </c>
      <c r="AS65" s="53">
        <f t="shared" si="19"/>
        <v>1</v>
      </c>
      <c r="AT65" s="41"/>
      <c r="AU65" s="41">
        <v>78.25</v>
      </c>
      <c r="AV65" s="41">
        <f t="shared" si="20"/>
        <v>1.0981912144702788E-2</v>
      </c>
      <c r="AW65" s="53">
        <f t="shared" si="21"/>
        <v>1</v>
      </c>
      <c r="AX65" s="41"/>
      <c r="AY65" s="41">
        <v>44.15</v>
      </c>
      <c r="AZ65" s="41">
        <f t="shared" si="22"/>
        <v>-6.3229365584553499E-2</v>
      </c>
      <c r="BA65" s="53">
        <f t="shared" si="23"/>
        <v>1</v>
      </c>
      <c r="BB65" s="41"/>
      <c r="BC65" s="41">
        <v>67.81</v>
      </c>
      <c r="BD65" s="41">
        <f t="shared" si="24"/>
        <v>-2.4316546762589875E-2</v>
      </c>
      <c r="BE65" s="53">
        <f t="shared" si="25"/>
        <v>1</v>
      </c>
      <c r="BF65" s="41"/>
      <c r="BG65" s="41">
        <v>58.19</v>
      </c>
      <c r="BH65" s="41">
        <f t="shared" si="26"/>
        <v>-2.5293132328308321E-2</v>
      </c>
      <c r="BI65" s="53">
        <f t="shared" si="27"/>
        <v>1</v>
      </c>
      <c r="BJ65" s="41"/>
      <c r="BK65" s="41"/>
      <c r="BL65" s="41">
        <f t="shared" si="28"/>
        <v>0</v>
      </c>
      <c r="BM65" s="53">
        <f t="shared" si="29"/>
        <v>0</v>
      </c>
      <c r="BN65" s="41"/>
      <c r="BO65" s="41"/>
      <c r="BP65" s="41">
        <f t="shared" si="30"/>
        <v>0</v>
      </c>
      <c r="BQ65" s="53">
        <f t="shared" si="31"/>
        <v>0</v>
      </c>
      <c r="BR65" s="41"/>
      <c r="BS65" s="41"/>
      <c r="BT65" s="41">
        <f t="shared" si="32"/>
        <v>0</v>
      </c>
      <c r="BU65" s="53">
        <f t="shared" si="33"/>
        <v>0</v>
      </c>
      <c r="BV65" s="41"/>
      <c r="BW65" s="41"/>
      <c r="BX65" s="41">
        <f t="shared" si="34"/>
        <v>0</v>
      </c>
      <c r="BY65" s="53">
        <f t="shared" si="35"/>
        <v>0</v>
      </c>
      <c r="BZ65" s="41"/>
      <c r="CA65" s="41"/>
      <c r="CB65" s="41">
        <f t="shared" si="36"/>
        <v>0</v>
      </c>
      <c r="CC65" s="53">
        <f t="shared" si="37"/>
        <v>0</v>
      </c>
      <c r="CD65" s="41"/>
      <c r="CE65" s="41"/>
      <c r="CF65" s="41">
        <f t="shared" si="38"/>
        <v>0</v>
      </c>
      <c r="CG65" s="53">
        <f t="shared" si="39"/>
        <v>0</v>
      </c>
      <c r="CH65" s="41"/>
      <c r="CI65" s="41"/>
      <c r="CJ65" s="41">
        <f t="shared" si="40"/>
        <v>0</v>
      </c>
      <c r="CK65" s="53">
        <f t="shared" si="41"/>
        <v>0</v>
      </c>
      <c r="CL65" s="41"/>
      <c r="CM65" s="41"/>
      <c r="CN65" s="41">
        <f t="shared" si="42"/>
        <v>0</v>
      </c>
      <c r="CO65" s="53">
        <f t="shared" si="43"/>
        <v>0</v>
      </c>
      <c r="CP65" s="41"/>
      <c r="CQ65" s="41"/>
      <c r="CR65" s="41">
        <f t="shared" si="44"/>
        <v>0</v>
      </c>
      <c r="CS65" s="53">
        <f t="shared" si="45"/>
        <v>0</v>
      </c>
      <c r="CT65" s="41"/>
      <c r="CU65" s="41"/>
      <c r="CV65" s="41">
        <f t="shared" si="46"/>
        <v>0</v>
      </c>
      <c r="CW65" s="53">
        <f t="shared" si="47"/>
        <v>0</v>
      </c>
      <c r="CX65" s="41"/>
      <c r="CY65" s="41"/>
      <c r="CZ65" s="41">
        <f t="shared" si="48"/>
        <v>0</v>
      </c>
      <c r="DA65" s="53">
        <f t="shared" si="49"/>
        <v>0</v>
      </c>
      <c r="DB65" s="53"/>
      <c r="DC65" s="53"/>
      <c r="DD65" s="41">
        <f t="shared" si="50"/>
        <v>0</v>
      </c>
      <c r="DE65" s="53">
        <f t="shared" si="51"/>
        <v>0</v>
      </c>
      <c r="DF65" s="53"/>
      <c r="DG65" s="53"/>
      <c r="DH65" s="41">
        <f t="shared" si="52"/>
        <v>0</v>
      </c>
      <c r="DI65" s="53">
        <f t="shared" si="53"/>
        <v>0</v>
      </c>
      <c r="DJ65" s="53"/>
      <c r="DK65" s="53"/>
      <c r="DL65" s="41">
        <f t="shared" si="54"/>
        <v>0</v>
      </c>
      <c r="DM65" s="53">
        <f t="shared" si="55"/>
        <v>0</v>
      </c>
      <c r="DN65" s="53"/>
      <c r="DO65" s="53"/>
      <c r="DP65" s="41">
        <f t="shared" si="56"/>
        <v>0</v>
      </c>
      <c r="DQ65" s="53">
        <f t="shared" si="57"/>
        <v>0</v>
      </c>
      <c r="DR65" s="53"/>
      <c r="DS65" s="53"/>
      <c r="DT65" s="41">
        <f t="shared" si="58"/>
        <v>0</v>
      </c>
      <c r="DU65" s="53">
        <f t="shared" si="59"/>
        <v>0</v>
      </c>
      <c r="DV65" s="53"/>
      <c r="DW65" s="53"/>
      <c r="DX65" s="41">
        <f t="shared" si="60"/>
        <v>0</v>
      </c>
      <c r="DY65" s="53">
        <f t="shared" si="61"/>
        <v>0</v>
      </c>
      <c r="DZ65" s="53"/>
      <c r="EA65" s="53"/>
      <c r="EB65" s="41">
        <f t="shared" si="62"/>
        <v>0</v>
      </c>
      <c r="EC65" s="53">
        <f t="shared" si="63"/>
        <v>0</v>
      </c>
      <c r="ED65" s="53"/>
      <c r="EE65" s="53"/>
      <c r="EF65" s="41">
        <f t="shared" si="64"/>
        <v>0</v>
      </c>
      <c r="EG65" s="53">
        <f t="shared" si="65"/>
        <v>0</v>
      </c>
      <c r="EH65" s="53"/>
      <c r="EI65" s="53"/>
      <c r="EJ65" s="41">
        <f t="shared" si="66"/>
        <v>0</v>
      </c>
      <c r="EK65" s="53">
        <f t="shared" si="67"/>
        <v>0</v>
      </c>
      <c r="EL65" s="53"/>
      <c r="EM65" s="53"/>
      <c r="EN65" s="41">
        <f t="shared" si="68"/>
        <v>0</v>
      </c>
      <c r="EO65" s="53">
        <f t="shared" si="69"/>
        <v>0</v>
      </c>
      <c r="EP65" s="53"/>
      <c r="EQ65" s="53"/>
      <c r="ER65" s="41">
        <f t="shared" si="70"/>
        <v>0</v>
      </c>
      <c r="ES65" s="53">
        <f t="shared" si="71"/>
        <v>0</v>
      </c>
      <c r="ET65" s="53"/>
      <c r="EU65" s="53"/>
      <c r="EV65" s="41">
        <f t="shared" si="72"/>
        <v>0</v>
      </c>
      <c r="EW65" s="53">
        <f t="shared" si="73"/>
        <v>0</v>
      </c>
      <c r="EX65" s="53"/>
      <c r="EY65" s="53"/>
      <c r="EZ65" s="41">
        <f t="shared" si="74"/>
        <v>0</v>
      </c>
      <c r="FA65" s="53">
        <f t="shared" si="75"/>
        <v>0</v>
      </c>
      <c r="FB65" s="53"/>
      <c r="FC65" s="53"/>
      <c r="FD65" s="41">
        <f t="shared" si="76"/>
        <v>0</v>
      </c>
      <c r="FE65" s="53">
        <f t="shared" si="77"/>
        <v>0</v>
      </c>
      <c r="FF65" s="53"/>
      <c r="FG65" s="53"/>
      <c r="FH65" s="41">
        <f t="shared" si="78"/>
        <v>0</v>
      </c>
      <c r="FI65" s="53">
        <f t="shared" si="79"/>
        <v>0</v>
      </c>
      <c r="FJ65" s="53"/>
      <c r="FK65" s="53"/>
      <c r="FL65" s="41">
        <f t="shared" si="83"/>
        <v>0</v>
      </c>
      <c r="FM65" s="53">
        <f t="shared" si="84"/>
        <v>0</v>
      </c>
      <c r="FN65" s="53"/>
      <c r="FO65" s="40"/>
      <c r="FP65" s="52">
        <f t="shared" si="85"/>
        <v>4369.7115006548038</v>
      </c>
      <c r="FQ65" s="41">
        <f t="shared" si="86"/>
        <v>-2.1133940142444185E-2</v>
      </c>
      <c r="FT65" s="22"/>
      <c r="FU65" s="101" t="s">
        <v>5407</v>
      </c>
      <c r="FV65" s="280" t="s">
        <v>5408</v>
      </c>
      <c r="FW65" s="280" t="s">
        <v>5536</v>
      </c>
      <c r="FX65" s="273"/>
      <c r="FY65" s="229" t="s">
        <v>5258</v>
      </c>
      <c r="FZ65" s="229" t="s">
        <v>5259</v>
      </c>
      <c r="GA65" s="229" t="s">
        <v>5260</v>
      </c>
    </row>
    <row r="66" spans="2:183" ht="11.25" customHeight="1" x14ac:dyDescent="0.2">
      <c r="B66" s="39">
        <v>45149</v>
      </c>
      <c r="C66" s="45">
        <v>4464.0545625728228</v>
      </c>
      <c r="D66" s="112" t="s">
        <v>5566</v>
      </c>
      <c r="E66" s="112">
        <f t="shared" si="82"/>
        <v>45149</v>
      </c>
      <c r="F66" s="46"/>
      <c r="G66" s="52">
        <v>51.86</v>
      </c>
      <c r="H66" s="41">
        <f t="shared" si="0"/>
        <v>1.0916179337232101E-2</v>
      </c>
      <c r="I66" s="53">
        <f t="shared" si="1"/>
        <v>1</v>
      </c>
      <c r="J66" s="40"/>
      <c r="K66" s="52">
        <v>80.91</v>
      </c>
      <c r="L66" s="41">
        <f t="shared" si="2"/>
        <v>-6.0196560196561499E-3</v>
      </c>
      <c r="M66" s="53">
        <f t="shared" si="3"/>
        <v>1</v>
      </c>
      <c r="N66" s="40"/>
      <c r="O66" s="52">
        <v>81.11</v>
      </c>
      <c r="P66" s="41">
        <f t="shared" si="4"/>
        <v>-1.6001969473165012E-3</v>
      </c>
      <c r="Q66" s="53">
        <f t="shared" si="5"/>
        <v>1</v>
      </c>
      <c r="R66" s="40"/>
      <c r="S66" s="52">
        <v>93.82</v>
      </c>
      <c r="T66" s="41">
        <f t="shared" si="6"/>
        <v>4.8736865638274063E-2</v>
      </c>
      <c r="U66" s="53">
        <f t="shared" si="7"/>
        <v>1</v>
      </c>
      <c r="V66" s="40"/>
      <c r="W66" s="52">
        <v>70.53</v>
      </c>
      <c r="X66" s="41">
        <f t="shared" si="8"/>
        <v>1.8630849220104162E-2</v>
      </c>
      <c r="Y66" s="53">
        <f t="shared" si="9"/>
        <v>1</v>
      </c>
      <c r="Z66" s="40"/>
      <c r="AA66" s="52">
        <v>96.31</v>
      </c>
      <c r="AB66" s="41">
        <f t="shared" si="10"/>
        <v>-1.362146661204422E-2</v>
      </c>
      <c r="AC66" s="53">
        <f t="shared" si="11"/>
        <v>1</v>
      </c>
      <c r="AD66" s="40"/>
      <c r="AE66" s="52">
        <v>58.28</v>
      </c>
      <c r="AF66" s="41">
        <f t="shared" si="12"/>
        <v>1.710296684118684E-2</v>
      </c>
      <c r="AG66" s="53">
        <f t="shared" si="13"/>
        <v>1</v>
      </c>
      <c r="AH66" s="40"/>
      <c r="AI66" s="52">
        <v>97.79</v>
      </c>
      <c r="AJ66" s="41">
        <f t="shared" si="14"/>
        <v>-8.3155866544974977E-3</v>
      </c>
      <c r="AK66" s="53">
        <f t="shared" si="15"/>
        <v>1</v>
      </c>
      <c r="AL66" s="40"/>
      <c r="AM66" s="52">
        <v>53.9</v>
      </c>
      <c r="AN66" s="41">
        <f t="shared" si="16"/>
        <v>-7.3664825046040328E-3</v>
      </c>
      <c r="AO66" s="53">
        <f t="shared" si="17"/>
        <v>1</v>
      </c>
      <c r="AP66" s="40"/>
      <c r="AQ66" s="52">
        <v>34.57</v>
      </c>
      <c r="AR66" s="41">
        <f t="shared" si="18"/>
        <v>-3.1718569780853079E-3</v>
      </c>
      <c r="AS66" s="53">
        <f t="shared" si="19"/>
        <v>1</v>
      </c>
      <c r="AT66" s="41"/>
      <c r="AU66" s="41">
        <v>77.400000000000006</v>
      </c>
      <c r="AV66" s="41">
        <f t="shared" si="20"/>
        <v>-1.5016543649783554E-2</v>
      </c>
      <c r="AW66" s="53">
        <f t="shared" si="21"/>
        <v>1</v>
      </c>
      <c r="AX66" s="41"/>
      <c r="AY66" s="41">
        <v>47.13</v>
      </c>
      <c r="AZ66" s="41">
        <f t="shared" si="22"/>
        <v>1.1373390557939844E-2</v>
      </c>
      <c r="BA66" s="53">
        <f t="shared" si="23"/>
        <v>1</v>
      </c>
      <c r="BB66" s="41"/>
      <c r="BC66" s="41">
        <v>69.5</v>
      </c>
      <c r="BD66" s="41">
        <f t="shared" si="24"/>
        <v>2.4469339622641417E-2</v>
      </c>
      <c r="BE66" s="53">
        <f t="shared" si="25"/>
        <v>1</v>
      </c>
      <c r="BF66" s="41"/>
      <c r="BG66" s="41">
        <v>59.7</v>
      </c>
      <c r="BH66" s="41">
        <f t="shared" si="26"/>
        <v>-1.142573273720815E-2</v>
      </c>
      <c r="BI66" s="53">
        <f t="shared" si="27"/>
        <v>1</v>
      </c>
      <c r="BJ66" s="41"/>
      <c r="BK66" s="41"/>
      <c r="BL66" s="41">
        <f t="shared" si="28"/>
        <v>0</v>
      </c>
      <c r="BM66" s="53">
        <f t="shared" si="29"/>
        <v>0</v>
      </c>
      <c r="BN66" s="41"/>
      <c r="BO66" s="41"/>
      <c r="BP66" s="41">
        <f t="shared" si="30"/>
        <v>0</v>
      </c>
      <c r="BQ66" s="53">
        <f t="shared" si="31"/>
        <v>0</v>
      </c>
      <c r="BR66" s="41"/>
      <c r="BS66" s="41"/>
      <c r="BT66" s="41">
        <f t="shared" si="32"/>
        <v>0</v>
      </c>
      <c r="BU66" s="53">
        <f t="shared" si="33"/>
        <v>0</v>
      </c>
      <c r="BV66" s="41"/>
      <c r="BW66" s="41"/>
      <c r="BX66" s="41">
        <f t="shared" si="34"/>
        <v>0</v>
      </c>
      <c r="BY66" s="53">
        <f t="shared" si="35"/>
        <v>0</v>
      </c>
      <c r="BZ66" s="41"/>
      <c r="CA66" s="41"/>
      <c r="CB66" s="41">
        <f t="shared" si="36"/>
        <v>0</v>
      </c>
      <c r="CC66" s="53">
        <f t="shared" si="37"/>
        <v>0</v>
      </c>
      <c r="CD66" s="41"/>
      <c r="CE66" s="41"/>
      <c r="CF66" s="41">
        <f t="shared" si="38"/>
        <v>0</v>
      </c>
      <c r="CG66" s="53">
        <f t="shared" si="39"/>
        <v>0</v>
      </c>
      <c r="CH66" s="41"/>
      <c r="CI66" s="41"/>
      <c r="CJ66" s="41">
        <f t="shared" si="40"/>
        <v>0</v>
      </c>
      <c r="CK66" s="53">
        <f t="shared" si="41"/>
        <v>0</v>
      </c>
      <c r="CL66" s="41"/>
      <c r="CM66" s="41"/>
      <c r="CN66" s="41">
        <f t="shared" si="42"/>
        <v>0</v>
      </c>
      <c r="CO66" s="53">
        <f t="shared" si="43"/>
        <v>0</v>
      </c>
      <c r="CP66" s="41"/>
      <c r="CQ66" s="41"/>
      <c r="CR66" s="41">
        <f t="shared" si="44"/>
        <v>0</v>
      </c>
      <c r="CS66" s="53">
        <f t="shared" si="45"/>
        <v>0</v>
      </c>
      <c r="CT66" s="41"/>
      <c r="CU66" s="41"/>
      <c r="CV66" s="41">
        <f t="shared" si="46"/>
        <v>0</v>
      </c>
      <c r="CW66" s="53">
        <f t="shared" si="47"/>
        <v>0</v>
      </c>
      <c r="CX66" s="41"/>
      <c r="CY66" s="41"/>
      <c r="CZ66" s="41">
        <f t="shared" si="48"/>
        <v>0</v>
      </c>
      <c r="DA66" s="53">
        <f t="shared" si="49"/>
        <v>0</v>
      </c>
      <c r="DB66" s="53"/>
      <c r="DC66" s="53"/>
      <c r="DD66" s="41">
        <f t="shared" si="50"/>
        <v>0</v>
      </c>
      <c r="DE66" s="53">
        <f t="shared" si="51"/>
        <v>0</v>
      </c>
      <c r="DF66" s="53"/>
      <c r="DG66" s="53"/>
      <c r="DH66" s="41">
        <f t="shared" si="52"/>
        <v>0</v>
      </c>
      <c r="DI66" s="53">
        <f t="shared" si="53"/>
        <v>0</v>
      </c>
      <c r="DJ66" s="53"/>
      <c r="DK66" s="53"/>
      <c r="DL66" s="41">
        <f t="shared" si="54"/>
        <v>0</v>
      </c>
      <c r="DM66" s="53">
        <f t="shared" si="55"/>
        <v>0</v>
      </c>
      <c r="DN66" s="53"/>
      <c r="DO66" s="53"/>
      <c r="DP66" s="41">
        <f t="shared" si="56"/>
        <v>0</v>
      </c>
      <c r="DQ66" s="53">
        <f t="shared" si="57"/>
        <v>0</v>
      </c>
      <c r="DR66" s="53"/>
      <c r="DS66" s="53"/>
      <c r="DT66" s="41">
        <f t="shared" si="58"/>
        <v>0</v>
      </c>
      <c r="DU66" s="53">
        <f t="shared" si="59"/>
        <v>0</v>
      </c>
      <c r="DV66" s="53"/>
      <c r="DW66" s="53"/>
      <c r="DX66" s="41">
        <f t="shared" si="60"/>
        <v>0</v>
      </c>
      <c r="DY66" s="53">
        <f t="shared" si="61"/>
        <v>0</v>
      </c>
      <c r="DZ66" s="53"/>
      <c r="EA66" s="53"/>
      <c r="EB66" s="41">
        <f t="shared" si="62"/>
        <v>0</v>
      </c>
      <c r="EC66" s="53">
        <f t="shared" si="63"/>
        <v>0</v>
      </c>
      <c r="ED66" s="53"/>
      <c r="EE66" s="53"/>
      <c r="EF66" s="41">
        <f t="shared" si="64"/>
        <v>0</v>
      </c>
      <c r="EG66" s="53">
        <f t="shared" si="65"/>
        <v>0</v>
      </c>
      <c r="EH66" s="53"/>
      <c r="EI66" s="53"/>
      <c r="EJ66" s="41">
        <f t="shared" si="66"/>
        <v>0</v>
      </c>
      <c r="EK66" s="53">
        <f t="shared" si="67"/>
        <v>0</v>
      </c>
      <c r="EL66" s="53"/>
      <c r="EM66" s="53"/>
      <c r="EN66" s="41">
        <f t="shared" si="68"/>
        <v>0</v>
      </c>
      <c r="EO66" s="53">
        <f t="shared" si="69"/>
        <v>0</v>
      </c>
      <c r="EP66" s="53"/>
      <c r="EQ66" s="53"/>
      <c r="ER66" s="41">
        <f t="shared" si="70"/>
        <v>0</v>
      </c>
      <c r="ES66" s="53">
        <f t="shared" si="71"/>
        <v>0</v>
      </c>
      <c r="ET66" s="53"/>
      <c r="EU66" s="53"/>
      <c r="EV66" s="41">
        <f t="shared" si="72"/>
        <v>0</v>
      </c>
      <c r="EW66" s="53">
        <f t="shared" si="73"/>
        <v>0</v>
      </c>
      <c r="EX66" s="53"/>
      <c r="EY66" s="53"/>
      <c r="EZ66" s="41">
        <f t="shared" si="74"/>
        <v>0</v>
      </c>
      <c r="FA66" s="53">
        <f t="shared" si="75"/>
        <v>0</v>
      </c>
      <c r="FB66" s="53"/>
      <c r="FC66" s="53"/>
      <c r="FD66" s="41">
        <f t="shared" si="76"/>
        <v>0</v>
      </c>
      <c r="FE66" s="53">
        <f t="shared" si="77"/>
        <v>0</v>
      </c>
      <c r="FF66" s="53"/>
      <c r="FG66" s="53"/>
      <c r="FH66" s="41">
        <f t="shared" si="78"/>
        <v>0</v>
      </c>
      <c r="FI66" s="53">
        <f t="shared" si="79"/>
        <v>0</v>
      </c>
      <c r="FJ66" s="53"/>
      <c r="FK66" s="53"/>
      <c r="FL66" s="41">
        <f t="shared" si="83"/>
        <v>0</v>
      </c>
      <c r="FM66" s="53">
        <f t="shared" si="84"/>
        <v>0</v>
      </c>
      <c r="FN66" s="53"/>
      <c r="FO66" s="40"/>
      <c r="FP66" s="52">
        <f t="shared" si="85"/>
        <v>4464.0545625728228</v>
      </c>
      <c r="FQ66" s="41">
        <f t="shared" si="86"/>
        <v>-3.1217451640681571E-3</v>
      </c>
      <c r="FT66" s="22"/>
      <c r="FU66" s="101" t="s">
        <v>5409</v>
      </c>
      <c r="FV66" s="280" t="s">
        <v>5288</v>
      </c>
      <c r="FW66" s="280" t="s">
        <v>5537</v>
      </c>
      <c r="FX66" s="273"/>
      <c r="FY66" s="229" t="s">
        <v>4456</v>
      </c>
      <c r="FZ66" s="229" t="s">
        <v>4457</v>
      </c>
      <c r="GA66" s="229" t="s">
        <v>4458</v>
      </c>
    </row>
    <row r="67" spans="2:183" ht="11.25" customHeight="1" x14ac:dyDescent="0.2">
      <c r="B67" s="39">
        <v>45142</v>
      </c>
      <c r="C67" s="45">
        <v>4478.0338430669508</v>
      </c>
      <c r="D67" s="112" t="s">
        <v>5566</v>
      </c>
      <c r="E67" s="112">
        <f t="shared" si="82"/>
        <v>45142</v>
      </c>
      <c r="F67" s="46"/>
      <c r="G67" s="52">
        <v>51.3</v>
      </c>
      <c r="H67" s="41">
        <f t="shared" si="0"/>
        <v>-4.8060864724438712E-2</v>
      </c>
      <c r="I67" s="53">
        <f t="shared" si="1"/>
        <v>1</v>
      </c>
      <c r="J67" s="40"/>
      <c r="K67" s="52">
        <v>81.400000000000006</v>
      </c>
      <c r="L67" s="41">
        <f t="shared" si="2"/>
        <v>-5.1613654899219319E-2</v>
      </c>
      <c r="M67" s="53">
        <f t="shared" si="3"/>
        <v>1</v>
      </c>
      <c r="N67" s="40"/>
      <c r="O67" s="52">
        <v>81.239999999999995</v>
      </c>
      <c r="P67" s="41">
        <f t="shared" si="4"/>
        <v>-4.8934675719972009E-2</v>
      </c>
      <c r="Q67" s="53">
        <f t="shared" si="5"/>
        <v>1</v>
      </c>
      <c r="R67" s="40"/>
      <c r="S67" s="52">
        <v>89.46</v>
      </c>
      <c r="T67" s="41">
        <f t="shared" si="6"/>
        <v>-4.1568459395757595E-2</v>
      </c>
      <c r="U67" s="53">
        <f t="shared" si="7"/>
        <v>1</v>
      </c>
      <c r="V67" s="40"/>
      <c r="W67" s="52">
        <v>69.239999999999995</v>
      </c>
      <c r="X67" s="41">
        <f t="shared" si="8"/>
        <v>-5.0986842105263164E-2</v>
      </c>
      <c r="Y67" s="53">
        <f t="shared" si="9"/>
        <v>1</v>
      </c>
      <c r="Z67" s="40"/>
      <c r="AA67" s="52">
        <v>97.64</v>
      </c>
      <c r="AB67" s="41">
        <f t="shared" si="10"/>
        <v>-5.4517284787450326E-2</v>
      </c>
      <c r="AC67" s="53">
        <f t="shared" si="11"/>
        <v>1</v>
      </c>
      <c r="AD67" s="40"/>
      <c r="AE67" s="52">
        <v>57.3</v>
      </c>
      <c r="AF67" s="41">
        <f t="shared" si="12"/>
        <v>-4.7381546134663388E-2</v>
      </c>
      <c r="AG67" s="53">
        <f t="shared" si="13"/>
        <v>1</v>
      </c>
      <c r="AH67" s="40"/>
      <c r="AI67" s="52">
        <v>98.61</v>
      </c>
      <c r="AJ67" s="41">
        <f t="shared" si="14"/>
        <v>-3.7575639273862871E-2</v>
      </c>
      <c r="AK67" s="53">
        <f t="shared" si="15"/>
        <v>1</v>
      </c>
      <c r="AL67" s="40"/>
      <c r="AM67" s="52">
        <v>54.3</v>
      </c>
      <c r="AN67" s="41">
        <f t="shared" si="16"/>
        <v>-4.4350580781415072E-2</v>
      </c>
      <c r="AO67" s="53">
        <f t="shared" si="17"/>
        <v>1</v>
      </c>
      <c r="AP67" s="40"/>
      <c r="AQ67" s="52">
        <v>34.68</v>
      </c>
      <c r="AR67" s="41">
        <f t="shared" si="18"/>
        <v>-3.5595105672969973E-2</v>
      </c>
      <c r="AS67" s="53">
        <f t="shared" si="19"/>
        <v>1</v>
      </c>
      <c r="AT67" s="41"/>
      <c r="AU67" s="41">
        <v>78.58</v>
      </c>
      <c r="AV67" s="41">
        <f t="shared" si="20"/>
        <v>-6.2291169451073936E-2</v>
      </c>
      <c r="AW67" s="53">
        <f t="shared" si="21"/>
        <v>1</v>
      </c>
      <c r="AX67" s="41"/>
      <c r="AY67" s="41">
        <v>46.6</v>
      </c>
      <c r="AZ67" s="41">
        <f t="shared" si="22"/>
        <v>-1.9772822885990693E-2</v>
      </c>
      <c r="BA67" s="53">
        <f t="shared" si="23"/>
        <v>1</v>
      </c>
      <c r="BB67" s="41"/>
      <c r="BC67" s="41">
        <v>67.84</v>
      </c>
      <c r="BD67" s="41">
        <f t="shared" si="24"/>
        <v>-6.2335867311679172E-2</v>
      </c>
      <c r="BE67" s="53">
        <f t="shared" si="25"/>
        <v>1</v>
      </c>
      <c r="BF67" s="41"/>
      <c r="BG67" s="41">
        <v>60.39</v>
      </c>
      <c r="BH67" s="41">
        <f t="shared" si="26"/>
        <v>-3.9751947845444446E-2</v>
      </c>
      <c r="BI67" s="53">
        <f t="shared" si="27"/>
        <v>1</v>
      </c>
      <c r="BJ67" s="41"/>
      <c r="BK67" s="41"/>
      <c r="BL67" s="41">
        <f t="shared" si="28"/>
        <v>0</v>
      </c>
      <c r="BM67" s="53">
        <f t="shared" si="29"/>
        <v>0</v>
      </c>
      <c r="BN67" s="41"/>
      <c r="BO67" s="41"/>
      <c r="BP67" s="41">
        <f t="shared" si="30"/>
        <v>0</v>
      </c>
      <c r="BQ67" s="53">
        <f t="shared" si="31"/>
        <v>0</v>
      </c>
      <c r="BR67" s="41"/>
      <c r="BS67" s="41"/>
      <c r="BT67" s="41">
        <f t="shared" si="32"/>
        <v>0</v>
      </c>
      <c r="BU67" s="53">
        <f t="shared" si="33"/>
        <v>0</v>
      </c>
      <c r="BV67" s="41"/>
      <c r="BW67" s="41"/>
      <c r="BX67" s="41">
        <f t="shared" si="34"/>
        <v>0</v>
      </c>
      <c r="BY67" s="53">
        <f t="shared" si="35"/>
        <v>0</v>
      </c>
      <c r="BZ67" s="41"/>
      <c r="CA67" s="41"/>
      <c r="CB67" s="41">
        <f t="shared" si="36"/>
        <v>0</v>
      </c>
      <c r="CC67" s="53">
        <f t="shared" si="37"/>
        <v>0</v>
      </c>
      <c r="CD67" s="41"/>
      <c r="CE67" s="41"/>
      <c r="CF67" s="41">
        <f t="shared" si="38"/>
        <v>0</v>
      </c>
      <c r="CG67" s="53">
        <f t="shared" si="39"/>
        <v>0</v>
      </c>
      <c r="CH67" s="41"/>
      <c r="CI67" s="41"/>
      <c r="CJ67" s="41">
        <f t="shared" si="40"/>
        <v>0</v>
      </c>
      <c r="CK67" s="53">
        <f t="shared" si="41"/>
        <v>0</v>
      </c>
      <c r="CL67" s="41"/>
      <c r="CM67" s="41"/>
      <c r="CN67" s="41">
        <f t="shared" si="42"/>
        <v>0</v>
      </c>
      <c r="CO67" s="53">
        <f t="shared" si="43"/>
        <v>0</v>
      </c>
      <c r="CP67" s="41"/>
      <c r="CQ67" s="41"/>
      <c r="CR67" s="41">
        <f t="shared" si="44"/>
        <v>0</v>
      </c>
      <c r="CS67" s="53">
        <f t="shared" si="45"/>
        <v>0</v>
      </c>
      <c r="CT67" s="41"/>
      <c r="CU67" s="41"/>
      <c r="CV67" s="41">
        <f t="shared" si="46"/>
        <v>0</v>
      </c>
      <c r="CW67" s="53">
        <f t="shared" si="47"/>
        <v>0</v>
      </c>
      <c r="CX67" s="41"/>
      <c r="CY67" s="41"/>
      <c r="CZ67" s="41">
        <f t="shared" si="48"/>
        <v>0</v>
      </c>
      <c r="DA67" s="53">
        <f t="shared" si="49"/>
        <v>0</v>
      </c>
      <c r="DB67" s="53"/>
      <c r="DC67" s="53"/>
      <c r="DD67" s="41">
        <f t="shared" si="50"/>
        <v>0</v>
      </c>
      <c r="DE67" s="53">
        <f t="shared" si="51"/>
        <v>0</v>
      </c>
      <c r="DF67" s="53"/>
      <c r="DG67" s="53"/>
      <c r="DH67" s="41">
        <f t="shared" si="52"/>
        <v>0</v>
      </c>
      <c r="DI67" s="53">
        <f t="shared" si="53"/>
        <v>0</v>
      </c>
      <c r="DJ67" s="53"/>
      <c r="DK67" s="53"/>
      <c r="DL67" s="41">
        <f t="shared" si="54"/>
        <v>0</v>
      </c>
      <c r="DM67" s="53">
        <f t="shared" si="55"/>
        <v>0</v>
      </c>
      <c r="DN67" s="53"/>
      <c r="DO67" s="53"/>
      <c r="DP67" s="41">
        <f t="shared" si="56"/>
        <v>0</v>
      </c>
      <c r="DQ67" s="53">
        <f t="shared" si="57"/>
        <v>0</v>
      </c>
      <c r="DR67" s="53"/>
      <c r="DS67" s="53"/>
      <c r="DT67" s="41">
        <f t="shared" si="58"/>
        <v>0</v>
      </c>
      <c r="DU67" s="53">
        <f t="shared" si="59"/>
        <v>0</v>
      </c>
      <c r="DV67" s="53"/>
      <c r="DW67" s="53"/>
      <c r="DX67" s="41">
        <f t="shared" si="60"/>
        <v>0</v>
      </c>
      <c r="DY67" s="53">
        <f t="shared" si="61"/>
        <v>0</v>
      </c>
      <c r="DZ67" s="53"/>
      <c r="EA67" s="53"/>
      <c r="EB67" s="41">
        <f t="shared" si="62"/>
        <v>0</v>
      </c>
      <c r="EC67" s="53">
        <f t="shared" si="63"/>
        <v>0</v>
      </c>
      <c r="ED67" s="53"/>
      <c r="EE67" s="53"/>
      <c r="EF67" s="41">
        <f t="shared" si="64"/>
        <v>0</v>
      </c>
      <c r="EG67" s="53">
        <f t="shared" si="65"/>
        <v>0</v>
      </c>
      <c r="EH67" s="53"/>
      <c r="EI67" s="53"/>
      <c r="EJ67" s="41">
        <f t="shared" si="66"/>
        <v>0</v>
      </c>
      <c r="EK67" s="53">
        <f t="shared" si="67"/>
        <v>0</v>
      </c>
      <c r="EL67" s="53"/>
      <c r="EM67" s="53"/>
      <c r="EN67" s="41">
        <f t="shared" si="68"/>
        <v>0</v>
      </c>
      <c r="EO67" s="53">
        <f t="shared" si="69"/>
        <v>0</v>
      </c>
      <c r="EP67" s="53"/>
      <c r="EQ67" s="53"/>
      <c r="ER67" s="41">
        <f t="shared" si="70"/>
        <v>0</v>
      </c>
      <c r="ES67" s="53">
        <f t="shared" si="71"/>
        <v>0</v>
      </c>
      <c r="ET67" s="53"/>
      <c r="EU67" s="53"/>
      <c r="EV67" s="41">
        <f t="shared" si="72"/>
        <v>0</v>
      </c>
      <c r="EW67" s="53">
        <f t="shared" si="73"/>
        <v>0</v>
      </c>
      <c r="EX67" s="53"/>
      <c r="EY67" s="53"/>
      <c r="EZ67" s="41">
        <f t="shared" si="74"/>
        <v>0</v>
      </c>
      <c r="FA67" s="53">
        <f t="shared" si="75"/>
        <v>0</v>
      </c>
      <c r="FB67" s="53"/>
      <c r="FC67" s="53"/>
      <c r="FD67" s="41">
        <f t="shared" si="76"/>
        <v>0</v>
      </c>
      <c r="FE67" s="53">
        <f t="shared" si="77"/>
        <v>0</v>
      </c>
      <c r="FF67" s="53"/>
      <c r="FG67" s="53"/>
      <c r="FH67" s="41">
        <f t="shared" si="78"/>
        <v>0</v>
      </c>
      <c r="FI67" s="53">
        <f t="shared" si="79"/>
        <v>0</v>
      </c>
      <c r="FJ67" s="53"/>
      <c r="FK67" s="53"/>
      <c r="FL67" s="41">
        <f t="shared" si="83"/>
        <v>0</v>
      </c>
      <c r="FM67" s="53">
        <f t="shared" si="84"/>
        <v>0</v>
      </c>
      <c r="FN67" s="53"/>
      <c r="FO67" s="40"/>
      <c r="FP67" s="52">
        <f t="shared" si="85"/>
        <v>4478.0338430669508</v>
      </c>
      <c r="FQ67" s="41">
        <f t="shared" si="86"/>
        <v>-2.2739463566674889E-2</v>
      </c>
      <c r="FT67" s="22"/>
      <c r="FU67" s="101" t="s">
        <v>5410</v>
      </c>
      <c r="FV67" s="280" t="s">
        <v>5411</v>
      </c>
      <c r="FW67" s="280" t="s">
        <v>5411</v>
      </c>
      <c r="FX67" s="273"/>
      <c r="FY67" s="229" t="s">
        <v>168</v>
      </c>
      <c r="FZ67" s="229" t="s">
        <v>169</v>
      </c>
      <c r="GA67" s="229" t="s">
        <v>170</v>
      </c>
    </row>
    <row r="68" spans="2:183" ht="11.25" customHeight="1" x14ac:dyDescent="0.2">
      <c r="B68" s="39">
        <v>45135</v>
      </c>
      <c r="C68" s="45">
        <v>4582.2313253436796</v>
      </c>
      <c r="D68" s="112" t="s">
        <v>5566</v>
      </c>
      <c r="E68" s="112">
        <f t="shared" si="82"/>
        <v>45135</v>
      </c>
      <c r="F68" s="46"/>
      <c r="G68" s="52">
        <v>53.89</v>
      </c>
      <c r="H68" s="41">
        <f t="shared" si="0"/>
        <v>-3.3189809831359884E-2</v>
      </c>
      <c r="I68" s="53">
        <f t="shared" si="1"/>
        <v>1</v>
      </c>
      <c r="J68" s="40"/>
      <c r="K68" s="52">
        <v>85.83</v>
      </c>
      <c r="L68" s="41">
        <f t="shared" si="2"/>
        <v>-2.7862725110431641E-2</v>
      </c>
      <c r="M68" s="53">
        <f t="shared" si="3"/>
        <v>1</v>
      </c>
      <c r="N68" s="40"/>
      <c r="O68" s="52">
        <v>85.42</v>
      </c>
      <c r="P68" s="41">
        <f t="shared" si="4"/>
        <v>-2.8545433867849468E-2</v>
      </c>
      <c r="Q68" s="53">
        <f t="shared" si="5"/>
        <v>1</v>
      </c>
      <c r="R68" s="40"/>
      <c r="S68" s="52">
        <v>93.34</v>
      </c>
      <c r="T68" s="41">
        <f t="shared" si="6"/>
        <v>-1.5193078708588326E-2</v>
      </c>
      <c r="U68" s="53">
        <f t="shared" si="7"/>
        <v>1</v>
      </c>
      <c r="V68" s="40"/>
      <c r="W68" s="52">
        <v>72.959999999999994</v>
      </c>
      <c r="X68" s="41">
        <f t="shared" si="8"/>
        <v>7.7348066298341678E-3</v>
      </c>
      <c r="Y68" s="53">
        <f t="shared" si="9"/>
        <v>1</v>
      </c>
      <c r="Z68" s="40"/>
      <c r="AA68" s="52">
        <v>103.27</v>
      </c>
      <c r="AB68" s="41">
        <f t="shared" si="10"/>
        <v>-6.9237426675641256E-3</v>
      </c>
      <c r="AC68" s="53">
        <f t="shared" si="11"/>
        <v>1</v>
      </c>
      <c r="AD68" s="40"/>
      <c r="AE68" s="52">
        <v>60.15</v>
      </c>
      <c r="AF68" s="41">
        <f t="shared" si="12"/>
        <v>-2.2904483430799316E-2</v>
      </c>
      <c r="AG68" s="53">
        <f t="shared" si="13"/>
        <v>1</v>
      </c>
      <c r="AH68" s="40"/>
      <c r="AI68" s="52">
        <v>102.46</v>
      </c>
      <c r="AJ68" s="41">
        <f t="shared" si="14"/>
        <v>-3.3487406848410672E-2</v>
      </c>
      <c r="AK68" s="53">
        <f t="shared" si="15"/>
        <v>1</v>
      </c>
      <c r="AL68" s="40"/>
      <c r="AM68" s="52">
        <v>56.82</v>
      </c>
      <c r="AN68" s="41">
        <f t="shared" si="16"/>
        <v>-9.9320439100888391E-3</v>
      </c>
      <c r="AO68" s="53">
        <f t="shared" si="17"/>
        <v>1</v>
      </c>
      <c r="AP68" s="40"/>
      <c r="AQ68" s="52">
        <v>35.96</v>
      </c>
      <c r="AR68" s="41">
        <f t="shared" si="18"/>
        <v>-2.7845363611787022E-2</v>
      </c>
      <c r="AS68" s="53">
        <f t="shared" si="19"/>
        <v>1</v>
      </c>
      <c r="AT68" s="41"/>
      <c r="AU68" s="41">
        <v>83.8</v>
      </c>
      <c r="AV68" s="41">
        <f t="shared" si="20"/>
        <v>-1.8965113556544178E-2</v>
      </c>
      <c r="AW68" s="53">
        <f t="shared" si="21"/>
        <v>1</v>
      </c>
      <c r="AX68" s="41"/>
      <c r="AY68" s="41">
        <v>47.54</v>
      </c>
      <c r="AZ68" s="41">
        <f t="shared" si="22"/>
        <v>-3.295362082994302E-2</v>
      </c>
      <c r="BA68" s="53">
        <f t="shared" si="23"/>
        <v>1</v>
      </c>
      <c r="BB68" s="41"/>
      <c r="BC68" s="41">
        <v>72.349999999999994</v>
      </c>
      <c r="BD68" s="41">
        <f t="shared" si="24"/>
        <v>-9.7180399671503714E-3</v>
      </c>
      <c r="BE68" s="53">
        <f t="shared" si="25"/>
        <v>1</v>
      </c>
      <c r="BF68" s="41"/>
      <c r="BG68" s="41">
        <v>62.89</v>
      </c>
      <c r="BH68" s="41">
        <f t="shared" si="26"/>
        <v>-3.5577365434749209E-2</v>
      </c>
      <c r="BI68" s="53">
        <f t="shared" si="27"/>
        <v>1</v>
      </c>
      <c r="BJ68" s="41"/>
      <c r="BK68" s="41"/>
      <c r="BL68" s="41">
        <f t="shared" si="28"/>
        <v>0</v>
      </c>
      <c r="BM68" s="53">
        <f t="shared" si="29"/>
        <v>0</v>
      </c>
      <c r="BN68" s="41"/>
      <c r="BO68" s="41"/>
      <c r="BP68" s="41">
        <f t="shared" si="30"/>
        <v>0</v>
      </c>
      <c r="BQ68" s="53">
        <f t="shared" si="31"/>
        <v>0</v>
      </c>
      <c r="BR68" s="41"/>
      <c r="BS68" s="41"/>
      <c r="BT68" s="41">
        <f t="shared" si="32"/>
        <v>0</v>
      </c>
      <c r="BU68" s="53">
        <f t="shared" si="33"/>
        <v>0</v>
      </c>
      <c r="BV68" s="41"/>
      <c r="BW68" s="41"/>
      <c r="BX68" s="41">
        <f t="shared" si="34"/>
        <v>0</v>
      </c>
      <c r="BY68" s="53">
        <f t="shared" si="35"/>
        <v>0</v>
      </c>
      <c r="BZ68" s="41"/>
      <c r="CA68" s="41"/>
      <c r="CB68" s="41">
        <f t="shared" si="36"/>
        <v>0</v>
      </c>
      <c r="CC68" s="53">
        <f t="shared" si="37"/>
        <v>0</v>
      </c>
      <c r="CD68" s="41"/>
      <c r="CE68" s="41"/>
      <c r="CF68" s="41">
        <f t="shared" si="38"/>
        <v>0</v>
      </c>
      <c r="CG68" s="53">
        <f t="shared" si="39"/>
        <v>0</v>
      </c>
      <c r="CH68" s="41"/>
      <c r="CI68" s="41"/>
      <c r="CJ68" s="41">
        <f t="shared" si="40"/>
        <v>0</v>
      </c>
      <c r="CK68" s="53">
        <f t="shared" si="41"/>
        <v>0</v>
      </c>
      <c r="CL68" s="41"/>
      <c r="CM68" s="41"/>
      <c r="CN68" s="41">
        <f t="shared" si="42"/>
        <v>0</v>
      </c>
      <c r="CO68" s="53">
        <f t="shared" si="43"/>
        <v>0</v>
      </c>
      <c r="CP68" s="41"/>
      <c r="CQ68" s="41"/>
      <c r="CR68" s="41">
        <f t="shared" si="44"/>
        <v>0</v>
      </c>
      <c r="CS68" s="53">
        <f t="shared" si="45"/>
        <v>0</v>
      </c>
      <c r="CT68" s="41"/>
      <c r="CU68" s="41"/>
      <c r="CV68" s="41">
        <f t="shared" si="46"/>
        <v>0</v>
      </c>
      <c r="CW68" s="53">
        <f t="shared" si="47"/>
        <v>0</v>
      </c>
      <c r="CX68" s="41"/>
      <c r="CY68" s="41"/>
      <c r="CZ68" s="41">
        <f t="shared" si="48"/>
        <v>0</v>
      </c>
      <c r="DA68" s="53">
        <f t="shared" si="49"/>
        <v>0</v>
      </c>
      <c r="DB68" s="53"/>
      <c r="DC68" s="53"/>
      <c r="DD68" s="41">
        <f t="shared" si="50"/>
        <v>0</v>
      </c>
      <c r="DE68" s="53">
        <f t="shared" si="51"/>
        <v>0</v>
      </c>
      <c r="DF68" s="53"/>
      <c r="DG68" s="53"/>
      <c r="DH68" s="41">
        <f t="shared" si="52"/>
        <v>0</v>
      </c>
      <c r="DI68" s="53">
        <f t="shared" si="53"/>
        <v>0</v>
      </c>
      <c r="DJ68" s="53"/>
      <c r="DK68" s="53"/>
      <c r="DL68" s="41">
        <f t="shared" si="54"/>
        <v>0</v>
      </c>
      <c r="DM68" s="53">
        <f t="shared" si="55"/>
        <v>0</v>
      </c>
      <c r="DN68" s="53"/>
      <c r="DO68" s="53"/>
      <c r="DP68" s="41">
        <f t="shared" si="56"/>
        <v>0</v>
      </c>
      <c r="DQ68" s="53">
        <f t="shared" si="57"/>
        <v>0</v>
      </c>
      <c r="DR68" s="53"/>
      <c r="DS68" s="53"/>
      <c r="DT68" s="41">
        <f t="shared" si="58"/>
        <v>0</v>
      </c>
      <c r="DU68" s="53">
        <f t="shared" si="59"/>
        <v>0</v>
      </c>
      <c r="DV68" s="53"/>
      <c r="DW68" s="53"/>
      <c r="DX68" s="41">
        <f t="shared" si="60"/>
        <v>0</v>
      </c>
      <c r="DY68" s="53">
        <f t="shared" si="61"/>
        <v>0</v>
      </c>
      <c r="DZ68" s="53"/>
      <c r="EA68" s="53"/>
      <c r="EB68" s="41">
        <f t="shared" si="62"/>
        <v>0</v>
      </c>
      <c r="EC68" s="53">
        <f t="shared" si="63"/>
        <v>0</v>
      </c>
      <c r="ED68" s="53"/>
      <c r="EE68" s="53"/>
      <c r="EF68" s="41">
        <f t="shared" si="64"/>
        <v>0</v>
      </c>
      <c r="EG68" s="53">
        <f t="shared" si="65"/>
        <v>0</v>
      </c>
      <c r="EH68" s="53"/>
      <c r="EI68" s="53"/>
      <c r="EJ68" s="41">
        <f t="shared" si="66"/>
        <v>0</v>
      </c>
      <c r="EK68" s="53">
        <f t="shared" si="67"/>
        <v>0</v>
      </c>
      <c r="EL68" s="53"/>
      <c r="EM68" s="53"/>
      <c r="EN68" s="41">
        <f t="shared" si="68"/>
        <v>0</v>
      </c>
      <c r="EO68" s="53">
        <f t="shared" si="69"/>
        <v>0</v>
      </c>
      <c r="EP68" s="53"/>
      <c r="EQ68" s="53"/>
      <c r="ER68" s="41">
        <f t="shared" si="70"/>
        <v>0</v>
      </c>
      <c r="ES68" s="53">
        <f t="shared" si="71"/>
        <v>0</v>
      </c>
      <c r="ET68" s="53"/>
      <c r="EU68" s="53"/>
      <c r="EV68" s="41">
        <f t="shared" si="72"/>
        <v>0</v>
      </c>
      <c r="EW68" s="53">
        <f t="shared" si="73"/>
        <v>0</v>
      </c>
      <c r="EX68" s="53"/>
      <c r="EY68" s="53"/>
      <c r="EZ68" s="41">
        <f t="shared" si="74"/>
        <v>0</v>
      </c>
      <c r="FA68" s="53">
        <f t="shared" si="75"/>
        <v>0</v>
      </c>
      <c r="FB68" s="53"/>
      <c r="FC68" s="53"/>
      <c r="FD68" s="41">
        <f t="shared" si="76"/>
        <v>0</v>
      </c>
      <c r="FE68" s="53">
        <f t="shared" si="77"/>
        <v>0</v>
      </c>
      <c r="FF68" s="53"/>
      <c r="FG68" s="53"/>
      <c r="FH68" s="41">
        <f t="shared" si="78"/>
        <v>0</v>
      </c>
      <c r="FI68" s="53">
        <f t="shared" si="79"/>
        <v>0</v>
      </c>
      <c r="FJ68" s="53"/>
      <c r="FK68" s="53"/>
      <c r="FL68" s="41">
        <f t="shared" si="83"/>
        <v>0</v>
      </c>
      <c r="FM68" s="53">
        <f t="shared" si="84"/>
        <v>0</v>
      </c>
      <c r="FN68" s="53"/>
      <c r="FO68" s="40"/>
      <c r="FP68" s="52">
        <f t="shared" si="85"/>
        <v>4582.2313253436796</v>
      </c>
      <c r="FQ68" s="41">
        <f t="shared" si="86"/>
        <v>1.0116702700589952E-2</v>
      </c>
      <c r="FT68" s="22"/>
      <c r="FU68" s="101" t="s">
        <v>5412</v>
      </c>
      <c r="FV68" s="280" t="s">
        <v>5413</v>
      </c>
      <c r="FW68" s="280" t="s">
        <v>5538</v>
      </c>
      <c r="FX68" s="273"/>
      <c r="FY68" s="229" t="s">
        <v>204</v>
      </c>
      <c r="FZ68" s="229" t="s">
        <v>205</v>
      </c>
      <c r="GA68" s="229" t="s">
        <v>206</v>
      </c>
    </row>
    <row r="69" spans="2:183" ht="11.25" customHeight="1" x14ac:dyDescent="0.2">
      <c r="B69" s="39">
        <v>45128</v>
      </c>
      <c r="C69" s="45">
        <v>4536.3385370154647</v>
      </c>
      <c r="D69" s="112" t="s">
        <v>5566</v>
      </c>
      <c r="E69" s="112">
        <f t="shared" si="82"/>
        <v>45128</v>
      </c>
      <c r="F69" s="46"/>
      <c r="G69" s="52">
        <v>55.74</v>
      </c>
      <c r="H69" s="41">
        <f t="shared" si="0"/>
        <v>2.9172821270310401E-2</v>
      </c>
      <c r="I69" s="53">
        <f t="shared" si="1"/>
        <v>1</v>
      </c>
      <c r="J69" s="40"/>
      <c r="K69" s="52">
        <v>88.29</v>
      </c>
      <c r="L69" s="41">
        <f t="shared" si="2"/>
        <v>3.2994032994033029E-2</v>
      </c>
      <c r="M69" s="53">
        <f t="shared" si="3"/>
        <v>1</v>
      </c>
      <c r="N69" s="40"/>
      <c r="O69" s="52">
        <v>87.93</v>
      </c>
      <c r="P69" s="41">
        <f t="shared" si="4"/>
        <v>8.1403347855997232E-3</v>
      </c>
      <c r="Q69" s="53">
        <f t="shared" si="5"/>
        <v>1</v>
      </c>
      <c r="R69" s="40"/>
      <c r="S69" s="52">
        <v>94.78</v>
      </c>
      <c r="T69" s="41">
        <f t="shared" si="6"/>
        <v>1.9030211805182162E-2</v>
      </c>
      <c r="U69" s="53">
        <f t="shared" si="7"/>
        <v>1</v>
      </c>
      <c r="V69" s="40"/>
      <c r="W69" s="52">
        <v>72.400000000000006</v>
      </c>
      <c r="X69" s="41">
        <f t="shared" si="8"/>
        <v>2.7387540797502608E-2</v>
      </c>
      <c r="Y69" s="53">
        <f t="shared" si="9"/>
        <v>1</v>
      </c>
      <c r="Z69" s="40"/>
      <c r="AA69" s="52">
        <v>103.99</v>
      </c>
      <c r="AB69" s="41">
        <f t="shared" si="10"/>
        <v>4.1149379255106089E-2</v>
      </c>
      <c r="AC69" s="53">
        <f t="shared" si="11"/>
        <v>1</v>
      </c>
      <c r="AD69" s="40"/>
      <c r="AE69" s="52">
        <v>61.56</v>
      </c>
      <c r="AF69" s="41">
        <f t="shared" si="12"/>
        <v>2.3271276595744794E-2</v>
      </c>
      <c r="AG69" s="53">
        <f t="shared" si="13"/>
        <v>1</v>
      </c>
      <c r="AH69" s="40"/>
      <c r="AI69" s="52">
        <v>106.01</v>
      </c>
      <c r="AJ69" s="41">
        <f t="shared" si="14"/>
        <v>2.3756639304683747E-2</v>
      </c>
      <c r="AK69" s="53">
        <f t="shared" si="15"/>
        <v>1</v>
      </c>
      <c r="AL69" s="40"/>
      <c r="AM69" s="52">
        <v>57.39</v>
      </c>
      <c r="AN69" s="41">
        <f t="shared" si="16"/>
        <v>9.498680738786236E-3</v>
      </c>
      <c r="AO69" s="53">
        <f t="shared" si="17"/>
        <v>1</v>
      </c>
      <c r="AP69" s="40"/>
      <c r="AQ69" s="52">
        <v>36.99</v>
      </c>
      <c r="AR69" s="41">
        <f t="shared" si="18"/>
        <v>1.760660247592849E-2</v>
      </c>
      <c r="AS69" s="53">
        <f t="shared" si="19"/>
        <v>1</v>
      </c>
      <c r="AT69" s="41"/>
      <c r="AU69" s="41">
        <v>85.42</v>
      </c>
      <c r="AV69" s="41">
        <f t="shared" si="20"/>
        <v>2.6682692307692379E-2</v>
      </c>
      <c r="AW69" s="53">
        <f t="shared" si="21"/>
        <v>1</v>
      </c>
      <c r="AX69" s="41"/>
      <c r="AY69" s="41">
        <v>49.16</v>
      </c>
      <c r="AZ69" s="41">
        <f t="shared" si="22"/>
        <v>3.4947368421052616E-2</v>
      </c>
      <c r="BA69" s="53">
        <f t="shared" si="23"/>
        <v>1</v>
      </c>
      <c r="BB69" s="41"/>
      <c r="BC69" s="41">
        <v>73.06</v>
      </c>
      <c r="BD69" s="41">
        <f t="shared" si="24"/>
        <v>2.35360044830486E-2</v>
      </c>
      <c r="BE69" s="53">
        <f t="shared" si="25"/>
        <v>1</v>
      </c>
      <c r="BF69" s="41"/>
      <c r="BG69" s="41">
        <v>65.209999999999994</v>
      </c>
      <c r="BH69" s="41">
        <f t="shared" si="26"/>
        <v>1.4625797417146424E-2</v>
      </c>
      <c r="BI69" s="53">
        <f t="shared" si="27"/>
        <v>1</v>
      </c>
      <c r="BJ69" s="41"/>
      <c r="BK69" s="41"/>
      <c r="BL69" s="41">
        <f t="shared" si="28"/>
        <v>0</v>
      </c>
      <c r="BM69" s="53">
        <f t="shared" si="29"/>
        <v>0</v>
      </c>
      <c r="BN69" s="41"/>
      <c r="BO69" s="41"/>
      <c r="BP69" s="41">
        <f t="shared" si="30"/>
        <v>0</v>
      </c>
      <c r="BQ69" s="53">
        <f t="shared" si="31"/>
        <v>0</v>
      </c>
      <c r="BR69" s="41"/>
      <c r="BS69" s="41"/>
      <c r="BT69" s="41">
        <f t="shared" si="32"/>
        <v>0</v>
      </c>
      <c r="BU69" s="53">
        <f t="shared" si="33"/>
        <v>0</v>
      </c>
      <c r="BV69" s="41"/>
      <c r="BW69" s="41"/>
      <c r="BX69" s="41">
        <f t="shared" si="34"/>
        <v>0</v>
      </c>
      <c r="BY69" s="53">
        <f t="shared" si="35"/>
        <v>0</v>
      </c>
      <c r="BZ69" s="41"/>
      <c r="CA69" s="41"/>
      <c r="CB69" s="41">
        <f t="shared" si="36"/>
        <v>0</v>
      </c>
      <c r="CC69" s="53">
        <f t="shared" si="37"/>
        <v>0</v>
      </c>
      <c r="CD69" s="41"/>
      <c r="CE69" s="41"/>
      <c r="CF69" s="41">
        <f t="shared" si="38"/>
        <v>0</v>
      </c>
      <c r="CG69" s="53">
        <f t="shared" si="39"/>
        <v>0</v>
      </c>
      <c r="CH69" s="41"/>
      <c r="CI69" s="41"/>
      <c r="CJ69" s="41">
        <f t="shared" si="40"/>
        <v>0</v>
      </c>
      <c r="CK69" s="53">
        <f t="shared" si="41"/>
        <v>0</v>
      </c>
      <c r="CL69" s="41"/>
      <c r="CM69" s="41"/>
      <c r="CN69" s="41">
        <f t="shared" si="42"/>
        <v>0</v>
      </c>
      <c r="CO69" s="53">
        <f t="shared" si="43"/>
        <v>0</v>
      </c>
      <c r="CP69" s="41"/>
      <c r="CQ69" s="41"/>
      <c r="CR69" s="41">
        <f t="shared" si="44"/>
        <v>0</v>
      </c>
      <c r="CS69" s="53">
        <f t="shared" si="45"/>
        <v>0</v>
      </c>
      <c r="CT69" s="41"/>
      <c r="CU69" s="41"/>
      <c r="CV69" s="41">
        <f t="shared" si="46"/>
        <v>0</v>
      </c>
      <c r="CW69" s="53">
        <f t="shared" si="47"/>
        <v>0</v>
      </c>
      <c r="CX69" s="41"/>
      <c r="CY69" s="41"/>
      <c r="CZ69" s="41">
        <f t="shared" si="48"/>
        <v>0</v>
      </c>
      <c r="DA69" s="53">
        <f t="shared" si="49"/>
        <v>0</v>
      </c>
      <c r="DB69" s="53"/>
      <c r="DC69" s="53"/>
      <c r="DD69" s="41">
        <f t="shared" si="50"/>
        <v>0</v>
      </c>
      <c r="DE69" s="53">
        <f t="shared" si="51"/>
        <v>0</v>
      </c>
      <c r="DF69" s="53"/>
      <c r="DG69" s="53"/>
      <c r="DH69" s="41">
        <f t="shared" si="52"/>
        <v>0</v>
      </c>
      <c r="DI69" s="53">
        <f t="shared" si="53"/>
        <v>0</v>
      </c>
      <c r="DJ69" s="53"/>
      <c r="DK69" s="53"/>
      <c r="DL69" s="41">
        <f t="shared" si="54"/>
        <v>0</v>
      </c>
      <c r="DM69" s="53">
        <f t="shared" si="55"/>
        <v>0</v>
      </c>
      <c r="DN69" s="53"/>
      <c r="DO69" s="53"/>
      <c r="DP69" s="41">
        <f t="shared" si="56"/>
        <v>0</v>
      </c>
      <c r="DQ69" s="53">
        <f t="shared" si="57"/>
        <v>0</v>
      </c>
      <c r="DR69" s="53"/>
      <c r="DS69" s="53"/>
      <c r="DT69" s="41">
        <f t="shared" si="58"/>
        <v>0</v>
      </c>
      <c r="DU69" s="53">
        <f t="shared" si="59"/>
        <v>0</v>
      </c>
      <c r="DV69" s="53"/>
      <c r="DW69" s="53"/>
      <c r="DX69" s="41">
        <f t="shared" si="60"/>
        <v>0</v>
      </c>
      <c r="DY69" s="53">
        <f t="shared" si="61"/>
        <v>0</v>
      </c>
      <c r="DZ69" s="53"/>
      <c r="EA69" s="53"/>
      <c r="EB69" s="41">
        <f t="shared" si="62"/>
        <v>0</v>
      </c>
      <c r="EC69" s="53">
        <f t="shared" si="63"/>
        <v>0</v>
      </c>
      <c r="ED69" s="53"/>
      <c r="EE69" s="53"/>
      <c r="EF69" s="41">
        <f t="shared" si="64"/>
        <v>0</v>
      </c>
      <c r="EG69" s="53">
        <f t="shared" si="65"/>
        <v>0</v>
      </c>
      <c r="EH69" s="53"/>
      <c r="EI69" s="53"/>
      <c r="EJ69" s="41">
        <f t="shared" si="66"/>
        <v>0</v>
      </c>
      <c r="EK69" s="53">
        <f t="shared" si="67"/>
        <v>0</v>
      </c>
      <c r="EL69" s="53"/>
      <c r="EM69" s="53"/>
      <c r="EN69" s="41">
        <f t="shared" si="68"/>
        <v>0</v>
      </c>
      <c r="EO69" s="53">
        <f t="shared" si="69"/>
        <v>0</v>
      </c>
      <c r="EP69" s="53"/>
      <c r="EQ69" s="53"/>
      <c r="ER69" s="41">
        <f t="shared" si="70"/>
        <v>0</v>
      </c>
      <c r="ES69" s="53">
        <f t="shared" si="71"/>
        <v>0</v>
      </c>
      <c r="ET69" s="53"/>
      <c r="EU69" s="53"/>
      <c r="EV69" s="41">
        <f t="shared" si="72"/>
        <v>0</v>
      </c>
      <c r="EW69" s="53">
        <f t="shared" si="73"/>
        <v>0</v>
      </c>
      <c r="EX69" s="53"/>
      <c r="EY69" s="53"/>
      <c r="EZ69" s="41">
        <f t="shared" si="74"/>
        <v>0</v>
      </c>
      <c r="FA69" s="53">
        <f t="shared" si="75"/>
        <v>0</v>
      </c>
      <c r="FB69" s="53"/>
      <c r="FC69" s="53"/>
      <c r="FD69" s="41">
        <f t="shared" si="76"/>
        <v>0</v>
      </c>
      <c r="FE69" s="53">
        <f t="shared" si="77"/>
        <v>0</v>
      </c>
      <c r="FF69" s="53"/>
      <c r="FG69" s="53"/>
      <c r="FH69" s="41">
        <f t="shared" si="78"/>
        <v>0</v>
      </c>
      <c r="FI69" s="53">
        <f t="shared" si="79"/>
        <v>0</v>
      </c>
      <c r="FJ69" s="53"/>
      <c r="FK69" s="53"/>
      <c r="FL69" s="41">
        <f t="shared" si="83"/>
        <v>0</v>
      </c>
      <c r="FM69" s="53">
        <f t="shared" si="84"/>
        <v>0</v>
      </c>
      <c r="FN69" s="53"/>
      <c r="FO69" s="40"/>
      <c r="FP69" s="52">
        <f t="shared" si="85"/>
        <v>4536.3385370154647</v>
      </c>
      <c r="FQ69" s="41">
        <f t="shared" si="86"/>
        <v>6.8624446448202203E-3</v>
      </c>
      <c r="FT69" s="22"/>
      <c r="FU69" s="101" t="s">
        <v>5414</v>
      </c>
      <c r="FV69" s="280" t="s">
        <v>5415</v>
      </c>
      <c r="FW69" s="280" t="s">
        <v>5539</v>
      </c>
      <c r="FX69" s="273"/>
      <c r="FY69" s="229" t="s">
        <v>195</v>
      </c>
      <c r="FZ69" s="229" t="s">
        <v>196</v>
      </c>
      <c r="GA69" s="229" t="s">
        <v>197</v>
      </c>
    </row>
    <row r="70" spans="2:183" ht="11.25" customHeight="1" x14ac:dyDescent="0.2">
      <c r="B70" s="39">
        <v>45121</v>
      </c>
      <c r="C70" s="45">
        <v>4505.4203393351299</v>
      </c>
      <c r="D70" s="112" t="s">
        <v>5566</v>
      </c>
      <c r="E70" s="112">
        <f t="shared" si="82"/>
        <v>45121</v>
      </c>
      <c r="F70" s="46"/>
      <c r="G70" s="52">
        <v>54.16</v>
      </c>
      <c r="H70" s="41">
        <f t="shared" si="0"/>
        <v>2.907087212616366E-2</v>
      </c>
      <c r="I70" s="53">
        <f t="shared" si="1"/>
        <v>1</v>
      </c>
      <c r="J70" s="40"/>
      <c r="K70" s="52">
        <v>85.47</v>
      </c>
      <c r="L70" s="41">
        <f t="shared" si="2"/>
        <v>3.9022611232676807E-2</v>
      </c>
      <c r="M70" s="53">
        <f t="shared" si="3"/>
        <v>1</v>
      </c>
      <c r="N70" s="40"/>
      <c r="O70" s="52">
        <v>87.22</v>
      </c>
      <c r="P70" s="41">
        <f t="shared" si="4"/>
        <v>3.4760944358761314E-2</v>
      </c>
      <c r="Q70" s="53">
        <f t="shared" si="5"/>
        <v>1</v>
      </c>
      <c r="R70" s="40"/>
      <c r="S70" s="52">
        <v>93.01</v>
      </c>
      <c r="T70" s="41">
        <f t="shared" si="6"/>
        <v>3.6092235713490073E-2</v>
      </c>
      <c r="U70" s="53">
        <f t="shared" si="7"/>
        <v>1</v>
      </c>
      <c r="V70" s="40"/>
      <c r="W70" s="52">
        <v>70.47</v>
      </c>
      <c r="X70" s="41">
        <f t="shared" si="8"/>
        <v>2.3380772582050513E-2</v>
      </c>
      <c r="Y70" s="53">
        <f t="shared" si="9"/>
        <v>1</v>
      </c>
      <c r="Z70" s="40"/>
      <c r="AA70" s="52">
        <v>99.88</v>
      </c>
      <c r="AB70" s="41">
        <f t="shared" si="10"/>
        <v>2.483069977426644E-2</v>
      </c>
      <c r="AC70" s="53">
        <f t="shared" si="11"/>
        <v>1</v>
      </c>
      <c r="AD70" s="40"/>
      <c r="AE70" s="52">
        <v>60.16</v>
      </c>
      <c r="AF70" s="41">
        <f t="shared" si="12"/>
        <v>2.5046856363946102E-2</v>
      </c>
      <c r="AG70" s="53">
        <f t="shared" si="13"/>
        <v>1</v>
      </c>
      <c r="AH70" s="40"/>
      <c r="AI70" s="52">
        <v>103.55</v>
      </c>
      <c r="AJ70" s="41">
        <f t="shared" si="14"/>
        <v>3.8643609313093741E-4</v>
      </c>
      <c r="AK70" s="53">
        <f t="shared" si="15"/>
        <v>1</v>
      </c>
      <c r="AL70" s="40"/>
      <c r="AM70" s="52">
        <v>56.85</v>
      </c>
      <c r="AN70" s="41">
        <f t="shared" si="16"/>
        <v>7.6214108472172359E-3</v>
      </c>
      <c r="AO70" s="53">
        <f t="shared" si="17"/>
        <v>1</v>
      </c>
      <c r="AP70" s="40"/>
      <c r="AQ70" s="52">
        <v>36.35</v>
      </c>
      <c r="AR70" s="41">
        <f t="shared" si="18"/>
        <v>2.1928591509699169E-2</v>
      </c>
      <c r="AS70" s="53">
        <f t="shared" si="19"/>
        <v>1</v>
      </c>
      <c r="AT70" s="41"/>
      <c r="AU70" s="41">
        <v>83.2</v>
      </c>
      <c r="AV70" s="41">
        <f t="shared" si="20"/>
        <v>1.5625E-2</v>
      </c>
      <c r="AW70" s="53">
        <f t="shared" si="21"/>
        <v>1</v>
      </c>
      <c r="AX70" s="41"/>
      <c r="AY70" s="41">
        <v>47.5</v>
      </c>
      <c r="AZ70" s="41">
        <f t="shared" si="22"/>
        <v>2.3265833692373894E-2</v>
      </c>
      <c r="BA70" s="53">
        <f t="shared" si="23"/>
        <v>1</v>
      </c>
      <c r="BB70" s="41"/>
      <c r="BC70" s="41">
        <v>71.38</v>
      </c>
      <c r="BD70" s="41">
        <f t="shared" si="24"/>
        <v>9.9037917374078521E-3</v>
      </c>
      <c r="BE70" s="53">
        <f t="shared" si="25"/>
        <v>1</v>
      </c>
      <c r="BF70" s="41"/>
      <c r="BG70" s="41">
        <v>64.27</v>
      </c>
      <c r="BH70" s="41">
        <f t="shared" si="26"/>
        <v>2.1293500715080294E-2</v>
      </c>
      <c r="BI70" s="53">
        <f t="shared" si="27"/>
        <v>1</v>
      </c>
      <c r="BJ70" s="41"/>
      <c r="BK70" s="41"/>
      <c r="BL70" s="41">
        <f t="shared" si="28"/>
        <v>0</v>
      </c>
      <c r="BM70" s="53">
        <f t="shared" si="29"/>
        <v>0</v>
      </c>
      <c r="BN70" s="41"/>
      <c r="BO70" s="41"/>
      <c r="BP70" s="41">
        <f t="shared" si="30"/>
        <v>0</v>
      </c>
      <c r="BQ70" s="53">
        <f t="shared" si="31"/>
        <v>0</v>
      </c>
      <c r="BR70" s="41"/>
      <c r="BS70" s="41"/>
      <c r="BT70" s="41">
        <f t="shared" si="32"/>
        <v>0</v>
      </c>
      <c r="BU70" s="53">
        <f t="shared" si="33"/>
        <v>0</v>
      </c>
      <c r="BV70" s="41"/>
      <c r="BW70" s="41"/>
      <c r="BX70" s="41">
        <f t="shared" si="34"/>
        <v>0</v>
      </c>
      <c r="BY70" s="53">
        <f t="shared" si="35"/>
        <v>0</v>
      </c>
      <c r="BZ70" s="41"/>
      <c r="CA70" s="41"/>
      <c r="CB70" s="41">
        <f t="shared" si="36"/>
        <v>0</v>
      </c>
      <c r="CC70" s="53">
        <f t="shared" si="37"/>
        <v>0</v>
      </c>
      <c r="CD70" s="41"/>
      <c r="CE70" s="41"/>
      <c r="CF70" s="41">
        <f t="shared" si="38"/>
        <v>0</v>
      </c>
      <c r="CG70" s="53">
        <f t="shared" si="39"/>
        <v>0</v>
      </c>
      <c r="CH70" s="41"/>
      <c r="CI70" s="41"/>
      <c r="CJ70" s="41">
        <f t="shared" si="40"/>
        <v>0</v>
      </c>
      <c r="CK70" s="53">
        <f t="shared" si="41"/>
        <v>0</v>
      </c>
      <c r="CL70" s="41"/>
      <c r="CM70" s="41"/>
      <c r="CN70" s="41">
        <f t="shared" si="42"/>
        <v>0</v>
      </c>
      <c r="CO70" s="53">
        <f t="shared" si="43"/>
        <v>0</v>
      </c>
      <c r="CP70" s="41"/>
      <c r="CQ70" s="41"/>
      <c r="CR70" s="41">
        <f t="shared" si="44"/>
        <v>0</v>
      </c>
      <c r="CS70" s="53">
        <f t="shared" si="45"/>
        <v>0</v>
      </c>
      <c r="CT70" s="41"/>
      <c r="CU70" s="41"/>
      <c r="CV70" s="41">
        <f t="shared" si="46"/>
        <v>0</v>
      </c>
      <c r="CW70" s="53">
        <f t="shared" si="47"/>
        <v>0</v>
      </c>
      <c r="CX70" s="41"/>
      <c r="CY70" s="41"/>
      <c r="CZ70" s="41">
        <f t="shared" si="48"/>
        <v>0</v>
      </c>
      <c r="DA70" s="53">
        <f t="shared" si="49"/>
        <v>0</v>
      </c>
      <c r="DB70" s="53"/>
      <c r="DC70" s="53"/>
      <c r="DD70" s="41">
        <f t="shared" si="50"/>
        <v>0</v>
      </c>
      <c r="DE70" s="53">
        <f t="shared" si="51"/>
        <v>0</v>
      </c>
      <c r="DF70" s="53"/>
      <c r="DG70" s="53"/>
      <c r="DH70" s="41">
        <f t="shared" si="52"/>
        <v>0</v>
      </c>
      <c r="DI70" s="53">
        <f t="shared" si="53"/>
        <v>0</v>
      </c>
      <c r="DJ70" s="53"/>
      <c r="DK70" s="53"/>
      <c r="DL70" s="41">
        <f t="shared" si="54"/>
        <v>0</v>
      </c>
      <c r="DM70" s="53">
        <f t="shared" si="55"/>
        <v>0</v>
      </c>
      <c r="DN70" s="53"/>
      <c r="DO70" s="53"/>
      <c r="DP70" s="41">
        <f t="shared" si="56"/>
        <v>0</v>
      </c>
      <c r="DQ70" s="53">
        <f t="shared" si="57"/>
        <v>0</v>
      </c>
      <c r="DR70" s="53"/>
      <c r="DS70" s="53"/>
      <c r="DT70" s="41">
        <f t="shared" si="58"/>
        <v>0</v>
      </c>
      <c r="DU70" s="53">
        <f t="shared" si="59"/>
        <v>0</v>
      </c>
      <c r="DV70" s="53"/>
      <c r="DW70" s="53"/>
      <c r="DX70" s="41">
        <f t="shared" si="60"/>
        <v>0</v>
      </c>
      <c r="DY70" s="53">
        <f t="shared" si="61"/>
        <v>0</v>
      </c>
      <c r="DZ70" s="53"/>
      <c r="EA70" s="53"/>
      <c r="EB70" s="41">
        <f t="shared" si="62"/>
        <v>0</v>
      </c>
      <c r="EC70" s="53">
        <f t="shared" si="63"/>
        <v>0</v>
      </c>
      <c r="ED70" s="53"/>
      <c r="EE70" s="53"/>
      <c r="EF70" s="41">
        <f t="shared" si="64"/>
        <v>0</v>
      </c>
      <c r="EG70" s="53">
        <f t="shared" si="65"/>
        <v>0</v>
      </c>
      <c r="EH70" s="53"/>
      <c r="EI70" s="53"/>
      <c r="EJ70" s="41">
        <f t="shared" si="66"/>
        <v>0</v>
      </c>
      <c r="EK70" s="53">
        <f t="shared" si="67"/>
        <v>0</v>
      </c>
      <c r="EL70" s="53"/>
      <c r="EM70" s="53"/>
      <c r="EN70" s="41">
        <f t="shared" si="68"/>
        <v>0</v>
      </c>
      <c r="EO70" s="53">
        <f t="shared" si="69"/>
        <v>0</v>
      </c>
      <c r="EP70" s="53"/>
      <c r="EQ70" s="53"/>
      <c r="ER70" s="41">
        <f t="shared" si="70"/>
        <v>0</v>
      </c>
      <c r="ES70" s="53">
        <f t="shared" si="71"/>
        <v>0</v>
      </c>
      <c r="ET70" s="53"/>
      <c r="EU70" s="53"/>
      <c r="EV70" s="41">
        <f t="shared" si="72"/>
        <v>0</v>
      </c>
      <c r="EW70" s="53">
        <f t="shared" si="73"/>
        <v>0</v>
      </c>
      <c r="EX70" s="53"/>
      <c r="EY70" s="53"/>
      <c r="EZ70" s="41">
        <f t="shared" si="74"/>
        <v>0</v>
      </c>
      <c r="FA70" s="53">
        <f t="shared" si="75"/>
        <v>0</v>
      </c>
      <c r="FB70" s="53"/>
      <c r="FC70" s="53"/>
      <c r="FD70" s="41">
        <f t="shared" si="76"/>
        <v>0</v>
      </c>
      <c r="FE70" s="53">
        <f t="shared" si="77"/>
        <v>0</v>
      </c>
      <c r="FF70" s="53"/>
      <c r="FG70" s="53"/>
      <c r="FH70" s="41">
        <f t="shared" si="78"/>
        <v>0</v>
      </c>
      <c r="FI70" s="53">
        <f t="shared" si="79"/>
        <v>0</v>
      </c>
      <c r="FJ70" s="53"/>
      <c r="FK70" s="53"/>
      <c r="FL70" s="41">
        <f t="shared" si="83"/>
        <v>0</v>
      </c>
      <c r="FM70" s="53">
        <f t="shared" si="84"/>
        <v>0</v>
      </c>
      <c r="FN70" s="53"/>
      <c r="FO70" s="40"/>
      <c r="FP70" s="52">
        <f t="shared" si="85"/>
        <v>4505.4203393351299</v>
      </c>
      <c r="FQ70" s="41">
        <f t="shared" si="86"/>
        <v>2.4202960942203866E-2</v>
      </c>
      <c r="FT70" s="22"/>
      <c r="FU70" s="101" t="s">
        <v>5416</v>
      </c>
      <c r="FV70" s="280" t="s">
        <v>5417</v>
      </c>
      <c r="FW70" s="280" t="s">
        <v>5417</v>
      </c>
      <c r="FX70" s="273"/>
      <c r="FY70" s="229" t="s">
        <v>120</v>
      </c>
      <c r="FZ70" s="229" t="s">
        <v>121</v>
      </c>
      <c r="GA70" s="229" t="s">
        <v>122</v>
      </c>
    </row>
    <row r="71" spans="2:183" ht="11.25" customHeight="1" x14ac:dyDescent="0.2">
      <c r="B71" s="39">
        <v>45114</v>
      </c>
      <c r="C71" s="45">
        <v>4398.952659920471</v>
      </c>
      <c r="D71" s="112" t="s">
        <v>5566</v>
      </c>
      <c r="E71" s="112">
        <f t="shared" si="82"/>
        <v>45114</v>
      </c>
      <c r="F71" s="46"/>
      <c r="G71" s="52">
        <v>52.63</v>
      </c>
      <c r="H71" s="41">
        <f t="shared" si="0"/>
        <v>2.8582317073171382E-3</v>
      </c>
      <c r="I71" s="53">
        <f t="shared" si="1"/>
        <v>1</v>
      </c>
      <c r="J71" s="40"/>
      <c r="K71" s="52">
        <v>82.26</v>
      </c>
      <c r="L71" s="41">
        <f t="shared" si="2"/>
        <v>7.2241949308191611E-3</v>
      </c>
      <c r="M71" s="53">
        <f t="shared" si="3"/>
        <v>1</v>
      </c>
      <c r="N71" s="40"/>
      <c r="O71" s="52">
        <v>84.29</v>
      </c>
      <c r="P71" s="41">
        <f t="shared" si="4"/>
        <v>1.0688836104513211E-3</v>
      </c>
      <c r="Q71" s="53">
        <f t="shared" si="5"/>
        <v>1</v>
      </c>
      <c r="R71" s="40"/>
      <c r="S71" s="52">
        <v>89.77</v>
      </c>
      <c r="T71" s="41">
        <f t="shared" si="6"/>
        <v>3.3429908624915683E-4</v>
      </c>
      <c r="U71" s="53">
        <f t="shared" si="7"/>
        <v>1</v>
      </c>
      <c r="V71" s="40"/>
      <c r="W71" s="52">
        <v>68.86</v>
      </c>
      <c r="X71" s="41">
        <f t="shared" si="8"/>
        <v>-8.4953203743700634E-3</v>
      </c>
      <c r="Y71" s="53">
        <f t="shared" si="9"/>
        <v>1</v>
      </c>
      <c r="Z71" s="40"/>
      <c r="AA71" s="52">
        <v>97.46</v>
      </c>
      <c r="AB71" s="41">
        <f t="shared" si="10"/>
        <v>9.2430933552423156E-4</v>
      </c>
      <c r="AC71" s="53">
        <f t="shared" si="11"/>
        <v>1</v>
      </c>
      <c r="AD71" s="40"/>
      <c r="AE71" s="52">
        <v>58.69</v>
      </c>
      <c r="AF71" s="41">
        <f t="shared" si="12"/>
        <v>4.621704895583667E-3</v>
      </c>
      <c r="AG71" s="53">
        <f t="shared" si="13"/>
        <v>1</v>
      </c>
      <c r="AH71" s="40"/>
      <c r="AI71" s="52">
        <v>103.51</v>
      </c>
      <c r="AJ71" s="41">
        <f t="shared" si="14"/>
        <v>8.8693957115011379E-3</v>
      </c>
      <c r="AK71" s="53">
        <f t="shared" si="15"/>
        <v>1</v>
      </c>
      <c r="AL71" s="40"/>
      <c r="AM71" s="52">
        <v>56.42</v>
      </c>
      <c r="AN71" s="41">
        <f t="shared" si="16"/>
        <v>-5.9901338971105611E-3</v>
      </c>
      <c r="AO71" s="53">
        <f t="shared" si="17"/>
        <v>1</v>
      </c>
      <c r="AP71" s="40"/>
      <c r="AQ71" s="52">
        <v>35.57</v>
      </c>
      <c r="AR71" s="41">
        <f t="shared" si="18"/>
        <v>-9.4681147312725145E-3</v>
      </c>
      <c r="AS71" s="53">
        <f t="shared" si="19"/>
        <v>1</v>
      </c>
      <c r="AT71" s="41"/>
      <c r="AU71" s="41">
        <v>81.92</v>
      </c>
      <c r="AV71" s="41">
        <f t="shared" si="20"/>
        <v>5.6469432850478896E-3</v>
      </c>
      <c r="AW71" s="53">
        <f t="shared" si="21"/>
        <v>1</v>
      </c>
      <c r="AX71" s="41"/>
      <c r="AY71" s="41">
        <v>46.42</v>
      </c>
      <c r="AZ71" s="41">
        <f t="shared" si="22"/>
        <v>-8.7550715353404973E-3</v>
      </c>
      <c r="BA71" s="53">
        <f t="shared" si="23"/>
        <v>1</v>
      </c>
      <c r="BB71" s="41"/>
      <c r="BC71" s="41">
        <v>70.680000000000007</v>
      </c>
      <c r="BD71" s="41">
        <f t="shared" si="24"/>
        <v>6.1209964412811679E-3</v>
      </c>
      <c r="BE71" s="53">
        <f t="shared" si="25"/>
        <v>1</v>
      </c>
      <c r="BF71" s="41"/>
      <c r="BG71" s="41">
        <v>62.93</v>
      </c>
      <c r="BH71" s="41">
        <f t="shared" si="26"/>
        <v>1.222454560077213E-2</v>
      </c>
      <c r="BI71" s="53">
        <f t="shared" si="27"/>
        <v>1</v>
      </c>
      <c r="BJ71" s="41"/>
      <c r="BK71" s="41"/>
      <c r="BL71" s="41">
        <f t="shared" si="28"/>
        <v>0</v>
      </c>
      <c r="BM71" s="53">
        <f t="shared" si="29"/>
        <v>0</v>
      </c>
      <c r="BN71" s="41"/>
      <c r="BO71" s="41"/>
      <c r="BP71" s="41">
        <f t="shared" si="30"/>
        <v>0</v>
      </c>
      <c r="BQ71" s="53">
        <f t="shared" si="31"/>
        <v>0</v>
      </c>
      <c r="BR71" s="41"/>
      <c r="BS71" s="41"/>
      <c r="BT71" s="41">
        <f t="shared" si="32"/>
        <v>0</v>
      </c>
      <c r="BU71" s="53">
        <f t="shared" si="33"/>
        <v>0</v>
      </c>
      <c r="BV71" s="41"/>
      <c r="BW71" s="41"/>
      <c r="BX71" s="41">
        <f t="shared" si="34"/>
        <v>0</v>
      </c>
      <c r="BY71" s="53">
        <f t="shared" si="35"/>
        <v>0</v>
      </c>
      <c r="BZ71" s="41"/>
      <c r="CA71" s="41"/>
      <c r="CB71" s="41">
        <f t="shared" si="36"/>
        <v>0</v>
      </c>
      <c r="CC71" s="53">
        <f t="shared" si="37"/>
        <v>0</v>
      </c>
      <c r="CD71" s="41"/>
      <c r="CE71" s="41"/>
      <c r="CF71" s="41">
        <f t="shared" si="38"/>
        <v>0</v>
      </c>
      <c r="CG71" s="53">
        <f t="shared" si="39"/>
        <v>0</v>
      </c>
      <c r="CH71" s="41"/>
      <c r="CI71" s="41"/>
      <c r="CJ71" s="41">
        <f t="shared" si="40"/>
        <v>0</v>
      </c>
      <c r="CK71" s="53">
        <f t="shared" si="41"/>
        <v>0</v>
      </c>
      <c r="CL71" s="41"/>
      <c r="CM71" s="41"/>
      <c r="CN71" s="41">
        <f t="shared" si="42"/>
        <v>0</v>
      </c>
      <c r="CO71" s="53">
        <f t="shared" si="43"/>
        <v>0</v>
      </c>
      <c r="CP71" s="41"/>
      <c r="CQ71" s="41"/>
      <c r="CR71" s="41">
        <f t="shared" si="44"/>
        <v>0</v>
      </c>
      <c r="CS71" s="53">
        <f t="shared" si="45"/>
        <v>0</v>
      </c>
      <c r="CT71" s="41"/>
      <c r="CU71" s="41"/>
      <c r="CV71" s="41">
        <f t="shared" si="46"/>
        <v>0</v>
      </c>
      <c r="CW71" s="53">
        <f t="shared" si="47"/>
        <v>0</v>
      </c>
      <c r="CX71" s="41"/>
      <c r="CY71" s="41"/>
      <c r="CZ71" s="41">
        <f t="shared" si="48"/>
        <v>0</v>
      </c>
      <c r="DA71" s="53">
        <f t="shared" si="49"/>
        <v>0</v>
      </c>
      <c r="DB71" s="53"/>
      <c r="DC71" s="53"/>
      <c r="DD71" s="41">
        <f t="shared" si="50"/>
        <v>0</v>
      </c>
      <c r="DE71" s="53">
        <f t="shared" si="51"/>
        <v>0</v>
      </c>
      <c r="DF71" s="53"/>
      <c r="DG71" s="53"/>
      <c r="DH71" s="41">
        <f t="shared" si="52"/>
        <v>0</v>
      </c>
      <c r="DI71" s="53">
        <f t="shared" si="53"/>
        <v>0</v>
      </c>
      <c r="DJ71" s="53"/>
      <c r="DK71" s="53"/>
      <c r="DL71" s="41">
        <f t="shared" si="54"/>
        <v>0</v>
      </c>
      <c r="DM71" s="53">
        <f t="shared" si="55"/>
        <v>0</v>
      </c>
      <c r="DN71" s="53"/>
      <c r="DO71" s="53"/>
      <c r="DP71" s="41">
        <f t="shared" si="56"/>
        <v>0</v>
      </c>
      <c r="DQ71" s="53">
        <f t="shared" si="57"/>
        <v>0</v>
      </c>
      <c r="DR71" s="53"/>
      <c r="DS71" s="53"/>
      <c r="DT71" s="41">
        <f t="shared" si="58"/>
        <v>0</v>
      </c>
      <c r="DU71" s="53">
        <f t="shared" si="59"/>
        <v>0</v>
      </c>
      <c r="DV71" s="53"/>
      <c r="DW71" s="53"/>
      <c r="DX71" s="41">
        <f t="shared" si="60"/>
        <v>0</v>
      </c>
      <c r="DY71" s="53">
        <f t="shared" si="61"/>
        <v>0</v>
      </c>
      <c r="DZ71" s="53"/>
      <c r="EA71" s="53"/>
      <c r="EB71" s="41">
        <f t="shared" si="62"/>
        <v>0</v>
      </c>
      <c r="EC71" s="53">
        <f t="shared" si="63"/>
        <v>0</v>
      </c>
      <c r="ED71" s="53"/>
      <c r="EE71" s="53"/>
      <c r="EF71" s="41">
        <f t="shared" si="64"/>
        <v>0</v>
      </c>
      <c r="EG71" s="53">
        <f t="shared" si="65"/>
        <v>0</v>
      </c>
      <c r="EH71" s="53"/>
      <c r="EI71" s="53"/>
      <c r="EJ71" s="41">
        <f t="shared" si="66"/>
        <v>0</v>
      </c>
      <c r="EK71" s="53">
        <f t="shared" si="67"/>
        <v>0</v>
      </c>
      <c r="EL71" s="53"/>
      <c r="EM71" s="53"/>
      <c r="EN71" s="41">
        <f t="shared" si="68"/>
        <v>0</v>
      </c>
      <c r="EO71" s="53">
        <f t="shared" si="69"/>
        <v>0</v>
      </c>
      <c r="EP71" s="53"/>
      <c r="EQ71" s="53"/>
      <c r="ER71" s="41">
        <f t="shared" si="70"/>
        <v>0</v>
      </c>
      <c r="ES71" s="53">
        <f t="shared" si="71"/>
        <v>0</v>
      </c>
      <c r="ET71" s="53"/>
      <c r="EU71" s="53"/>
      <c r="EV71" s="41">
        <f t="shared" si="72"/>
        <v>0</v>
      </c>
      <c r="EW71" s="53">
        <f t="shared" si="73"/>
        <v>0</v>
      </c>
      <c r="EX71" s="53"/>
      <c r="EY71" s="53"/>
      <c r="EZ71" s="41">
        <f t="shared" si="74"/>
        <v>0</v>
      </c>
      <c r="FA71" s="53">
        <f t="shared" si="75"/>
        <v>0</v>
      </c>
      <c r="FB71" s="53"/>
      <c r="FC71" s="53"/>
      <c r="FD71" s="41">
        <f t="shared" si="76"/>
        <v>0</v>
      </c>
      <c r="FE71" s="53">
        <f t="shared" si="77"/>
        <v>0</v>
      </c>
      <c r="FF71" s="53"/>
      <c r="FG71" s="53"/>
      <c r="FH71" s="41">
        <f t="shared" si="78"/>
        <v>0</v>
      </c>
      <c r="FI71" s="53">
        <f t="shared" si="79"/>
        <v>0</v>
      </c>
      <c r="FJ71" s="53"/>
      <c r="FK71" s="53"/>
      <c r="FL71" s="41">
        <f t="shared" si="83"/>
        <v>0</v>
      </c>
      <c r="FM71" s="53">
        <f t="shared" si="84"/>
        <v>0</v>
      </c>
      <c r="FN71" s="53"/>
      <c r="FO71" s="40"/>
      <c r="FP71" s="52">
        <f t="shared" si="85"/>
        <v>4398.952659920471</v>
      </c>
      <c r="FQ71" s="41">
        <f t="shared" si="86"/>
        <v>-1.1556010212488421E-2</v>
      </c>
      <c r="FT71" s="22"/>
      <c r="FU71" s="101" t="s">
        <v>5418</v>
      </c>
      <c r="FV71" s="280" t="s">
        <v>5305</v>
      </c>
      <c r="FW71" s="280" t="s">
        <v>5540</v>
      </c>
      <c r="FX71" s="273"/>
      <c r="FY71" s="229" t="s">
        <v>240</v>
      </c>
      <c r="FZ71" s="229" t="s">
        <v>241</v>
      </c>
      <c r="GA71" s="229" t="s">
        <v>242</v>
      </c>
    </row>
    <row r="72" spans="2:183" ht="11.25" customHeight="1" x14ac:dyDescent="0.2">
      <c r="B72" s="39">
        <v>45107</v>
      </c>
      <c r="C72" s="45">
        <v>4450.3813118092057</v>
      </c>
      <c r="D72" s="112" t="s">
        <v>5566</v>
      </c>
      <c r="E72" s="112">
        <f t="shared" si="82"/>
        <v>45107</v>
      </c>
      <c r="F72" s="46"/>
      <c r="G72" s="52">
        <v>52.48</v>
      </c>
      <c r="H72" s="41">
        <f t="shared" si="0"/>
        <v>1.2540999421184695E-2</v>
      </c>
      <c r="I72" s="53">
        <f t="shared" si="1"/>
        <v>1</v>
      </c>
      <c r="J72" s="40"/>
      <c r="K72" s="52">
        <v>81.67</v>
      </c>
      <c r="L72" s="41">
        <f t="shared" si="2"/>
        <v>1.0392181120870925E-2</v>
      </c>
      <c r="M72" s="53">
        <f t="shared" si="3"/>
        <v>1</v>
      </c>
      <c r="N72" s="40"/>
      <c r="O72" s="52">
        <v>84.2</v>
      </c>
      <c r="P72" s="41">
        <f t="shared" si="4"/>
        <v>8.5040124565818331E-3</v>
      </c>
      <c r="Q72" s="53">
        <f t="shared" si="5"/>
        <v>1</v>
      </c>
      <c r="R72" s="40"/>
      <c r="S72" s="52">
        <v>89.74</v>
      </c>
      <c r="T72" s="41">
        <f t="shared" si="6"/>
        <v>2.2291573785104823E-4</v>
      </c>
      <c r="U72" s="53">
        <f t="shared" si="7"/>
        <v>1</v>
      </c>
      <c r="V72" s="40"/>
      <c r="W72" s="52">
        <v>69.45</v>
      </c>
      <c r="X72" s="41">
        <f t="shared" si="8"/>
        <v>2.4940968122786344E-2</v>
      </c>
      <c r="Y72" s="53">
        <f t="shared" si="9"/>
        <v>1</v>
      </c>
      <c r="Z72" s="40"/>
      <c r="AA72" s="52">
        <v>97.37</v>
      </c>
      <c r="AB72" s="41">
        <f t="shared" si="10"/>
        <v>2.4709152681974267E-3</v>
      </c>
      <c r="AC72" s="53">
        <f t="shared" si="11"/>
        <v>1</v>
      </c>
      <c r="AD72" s="40"/>
      <c r="AE72" s="52">
        <v>58.42</v>
      </c>
      <c r="AF72" s="41">
        <f t="shared" si="12"/>
        <v>1.9368347583318846E-2</v>
      </c>
      <c r="AG72" s="53">
        <f t="shared" si="13"/>
        <v>1</v>
      </c>
      <c r="AH72" s="40"/>
      <c r="AI72" s="52">
        <v>102.6</v>
      </c>
      <c r="AJ72" s="41">
        <f t="shared" si="14"/>
        <v>2.7365129007037581E-3</v>
      </c>
      <c r="AK72" s="53">
        <f t="shared" si="15"/>
        <v>1</v>
      </c>
      <c r="AL72" s="40"/>
      <c r="AM72" s="52">
        <v>56.76</v>
      </c>
      <c r="AN72" s="41">
        <f t="shared" si="16"/>
        <v>1.1223944414751497E-2</v>
      </c>
      <c r="AO72" s="53">
        <f t="shared" si="17"/>
        <v>1</v>
      </c>
      <c r="AP72" s="40"/>
      <c r="AQ72" s="52">
        <v>35.909999999999997</v>
      </c>
      <c r="AR72" s="41">
        <f t="shared" si="18"/>
        <v>6.4461883408071241E-3</v>
      </c>
      <c r="AS72" s="53">
        <f t="shared" si="19"/>
        <v>1</v>
      </c>
      <c r="AT72" s="41"/>
      <c r="AU72" s="41">
        <v>81.459999999999994</v>
      </c>
      <c r="AV72" s="41">
        <f t="shared" si="20"/>
        <v>8.0435589654743733E-3</v>
      </c>
      <c r="AW72" s="53">
        <f t="shared" si="21"/>
        <v>1</v>
      </c>
      <c r="AX72" s="41"/>
      <c r="AY72" s="41">
        <v>46.83</v>
      </c>
      <c r="AZ72" s="41">
        <f t="shared" si="22"/>
        <v>1.693811074918572E-2</v>
      </c>
      <c r="BA72" s="53">
        <f t="shared" si="23"/>
        <v>1</v>
      </c>
      <c r="BB72" s="41"/>
      <c r="BC72" s="41">
        <v>70.25</v>
      </c>
      <c r="BD72" s="41">
        <f t="shared" si="24"/>
        <v>-2.8388928317956141E-3</v>
      </c>
      <c r="BE72" s="53">
        <f t="shared" si="25"/>
        <v>1</v>
      </c>
      <c r="BF72" s="41"/>
      <c r="BG72" s="41">
        <v>62.17</v>
      </c>
      <c r="BH72" s="41">
        <f t="shared" si="26"/>
        <v>1.1272141706923922E-3</v>
      </c>
      <c r="BI72" s="53">
        <f t="shared" si="27"/>
        <v>1</v>
      </c>
      <c r="BJ72" s="41"/>
      <c r="BK72" s="41"/>
      <c r="BL72" s="41">
        <f t="shared" si="28"/>
        <v>0</v>
      </c>
      <c r="BM72" s="53">
        <f t="shared" si="29"/>
        <v>0</v>
      </c>
      <c r="BN72" s="41"/>
      <c r="BO72" s="41"/>
      <c r="BP72" s="41">
        <f t="shared" si="30"/>
        <v>0</v>
      </c>
      <c r="BQ72" s="53">
        <f t="shared" si="31"/>
        <v>0</v>
      </c>
      <c r="BR72" s="41"/>
      <c r="BS72" s="41"/>
      <c r="BT72" s="41">
        <f t="shared" si="32"/>
        <v>0</v>
      </c>
      <c r="BU72" s="53">
        <f t="shared" si="33"/>
        <v>0</v>
      </c>
      <c r="BV72" s="41"/>
      <c r="BW72" s="41"/>
      <c r="BX72" s="41">
        <f t="shared" si="34"/>
        <v>0</v>
      </c>
      <c r="BY72" s="53">
        <f t="shared" si="35"/>
        <v>0</v>
      </c>
      <c r="BZ72" s="41"/>
      <c r="CA72" s="41"/>
      <c r="CB72" s="41">
        <f t="shared" si="36"/>
        <v>0</v>
      </c>
      <c r="CC72" s="53">
        <f t="shared" si="37"/>
        <v>0</v>
      </c>
      <c r="CD72" s="41"/>
      <c r="CE72" s="41"/>
      <c r="CF72" s="41">
        <f t="shared" si="38"/>
        <v>0</v>
      </c>
      <c r="CG72" s="53">
        <f t="shared" si="39"/>
        <v>0</v>
      </c>
      <c r="CH72" s="41"/>
      <c r="CI72" s="41"/>
      <c r="CJ72" s="41">
        <f t="shared" si="40"/>
        <v>0</v>
      </c>
      <c r="CK72" s="53">
        <f t="shared" si="41"/>
        <v>0</v>
      </c>
      <c r="CL72" s="41"/>
      <c r="CM72" s="41"/>
      <c r="CN72" s="41">
        <f t="shared" si="42"/>
        <v>0</v>
      </c>
      <c r="CO72" s="53">
        <f t="shared" si="43"/>
        <v>0</v>
      </c>
      <c r="CP72" s="41"/>
      <c r="CQ72" s="41"/>
      <c r="CR72" s="41">
        <f t="shared" si="44"/>
        <v>0</v>
      </c>
      <c r="CS72" s="53">
        <f t="shared" si="45"/>
        <v>0</v>
      </c>
      <c r="CT72" s="41"/>
      <c r="CU72" s="41"/>
      <c r="CV72" s="41">
        <f t="shared" si="46"/>
        <v>0</v>
      </c>
      <c r="CW72" s="53">
        <f t="shared" si="47"/>
        <v>0</v>
      </c>
      <c r="CX72" s="41"/>
      <c r="CY72" s="41"/>
      <c r="CZ72" s="41">
        <f t="shared" si="48"/>
        <v>0</v>
      </c>
      <c r="DA72" s="53">
        <f t="shared" si="49"/>
        <v>0</v>
      </c>
      <c r="DB72" s="53"/>
      <c r="DC72" s="53"/>
      <c r="DD72" s="41">
        <f t="shared" si="50"/>
        <v>0</v>
      </c>
      <c r="DE72" s="53">
        <f t="shared" si="51"/>
        <v>0</v>
      </c>
      <c r="DF72" s="53"/>
      <c r="DG72" s="53"/>
      <c r="DH72" s="41">
        <f t="shared" si="52"/>
        <v>0</v>
      </c>
      <c r="DI72" s="53">
        <f t="shared" si="53"/>
        <v>0</v>
      </c>
      <c r="DJ72" s="53"/>
      <c r="DK72" s="53"/>
      <c r="DL72" s="41">
        <f t="shared" si="54"/>
        <v>0</v>
      </c>
      <c r="DM72" s="53">
        <f t="shared" si="55"/>
        <v>0</v>
      </c>
      <c r="DN72" s="53"/>
      <c r="DO72" s="53"/>
      <c r="DP72" s="41">
        <f t="shared" si="56"/>
        <v>0</v>
      </c>
      <c r="DQ72" s="53">
        <f t="shared" si="57"/>
        <v>0</v>
      </c>
      <c r="DR72" s="53"/>
      <c r="DS72" s="53"/>
      <c r="DT72" s="41">
        <f t="shared" si="58"/>
        <v>0</v>
      </c>
      <c r="DU72" s="53">
        <f t="shared" si="59"/>
        <v>0</v>
      </c>
      <c r="DV72" s="53"/>
      <c r="DW72" s="53"/>
      <c r="DX72" s="41">
        <f t="shared" si="60"/>
        <v>0</v>
      </c>
      <c r="DY72" s="53">
        <f t="shared" si="61"/>
        <v>0</v>
      </c>
      <c r="DZ72" s="53"/>
      <c r="EA72" s="53"/>
      <c r="EB72" s="41">
        <f t="shared" si="62"/>
        <v>0</v>
      </c>
      <c r="EC72" s="53">
        <f t="shared" si="63"/>
        <v>0</v>
      </c>
      <c r="ED72" s="53"/>
      <c r="EE72" s="53"/>
      <c r="EF72" s="41">
        <f t="shared" si="64"/>
        <v>0</v>
      </c>
      <c r="EG72" s="53">
        <f t="shared" si="65"/>
        <v>0</v>
      </c>
      <c r="EH72" s="53"/>
      <c r="EI72" s="53"/>
      <c r="EJ72" s="41">
        <f t="shared" si="66"/>
        <v>0</v>
      </c>
      <c r="EK72" s="53">
        <f t="shared" si="67"/>
        <v>0</v>
      </c>
      <c r="EL72" s="53"/>
      <c r="EM72" s="53"/>
      <c r="EN72" s="41">
        <f t="shared" si="68"/>
        <v>0</v>
      </c>
      <c r="EO72" s="53">
        <f t="shared" si="69"/>
        <v>0</v>
      </c>
      <c r="EP72" s="53"/>
      <c r="EQ72" s="53"/>
      <c r="ER72" s="41">
        <f t="shared" si="70"/>
        <v>0</v>
      </c>
      <c r="ES72" s="53">
        <f t="shared" si="71"/>
        <v>0</v>
      </c>
      <c r="ET72" s="53"/>
      <c r="EU72" s="53"/>
      <c r="EV72" s="41">
        <f t="shared" si="72"/>
        <v>0</v>
      </c>
      <c r="EW72" s="53">
        <f t="shared" si="73"/>
        <v>0</v>
      </c>
      <c r="EX72" s="53"/>
      <c r="EY72" s="53"/>
      <c r="EZ72" s="41">
        <f t="shared" si="74"/>
        <v>0</v>
      </c>
      <c r="FA72" s="53">
        <f t="shared" si="75"/>
        <v>0</v>
      </c>
      <c r="FB72" s="53"/>
      <c r="FC72" s="53"/>
      <c r="FD72" s="41">
        <f t="shared" si="76"/>
        <v>0</v>
      </c>
      <c r="FE72" s="53">
        <f t="shared" si="77"/>
        <v>0</v>
      </c>
      <c r="FF72" s="53"/>
      <c r="FG72" s="53"/>
      <c r="FH72" s="41">
        <f t="shared" si="78"/>
        <v>0</v>
      </c>
      <c r="FI72" s="53">
        <f t="shared" si="79"/>
        <v>0</v>
      </c>
      <c r="FJ72" s="53"/>
      <c r="FK72" s="53"/>
      <c r="FL72" s="41">
        <f t="shared" si="83"/>
        <v>0</v>
      </c>
      <c r="FM72" s="53">
        <f t="shared" si="84"/>
        <v>0</v>
      </c>
      <c r="FN72" s="53"/>
      <c r="FO72" s="40"/>
      <c r="FP72" s="52">
        <f t="shared" si="85"/>
        <v>4450.3813118092057</v>
      </c>
      <c r="FQ72" s="41">
        <f t="shared" si="86"/>
        <v>2.3468923727842927E-2</v>
      </c>
      <c r="FT72" s="22"/>
      <c r="FU72" s="101" t="s">
        <v>5419</v>
      </c>
      <c r="FV72" s="280" t="s">
        <v>5306</v>
      </c>
      <c r="FW72" s="280" t="s">
        <v>5541</v>
      </c>
      <c r="FX72" s="273"/>
      <c r="FY72" s="229" t="s">
        <v>1152</v>
      </c>
      <c r="FZ72" s="229" t="s">
        <v>1153</v>
      </c>
      <c r="GA72" s="229" t="s">
        <v>1154</v>
      </c>
    </row>
    <row r="73" spans="2:183" ht="11.25" customHeight="1" x14ac:dyDescent="0.2">
      <c r="B73" s="39">
        <v>45100</v>
      </c>
      <c r="C73" s="45">
        <v>4348.3306709492572</v>
      </c>
      <c r="D73" s="112" t="s">
        <v>5566</v>
      </c>
      <c r="E73" s="112">
        <f t="shared" si="82"/>
        <v>45100</v>
      </c>
      <c r="F73" s="46"/>
      <c r="G73" s="52">
        <v>51.83</v>
      </c>
      <c r="H73" s="41">
        <f t="shared" si="0"/>
        <v>-3.5541496092296287E-2</v>
      </c>
      <c r="I73" s="53">
        <f t="shared" si="1"/>
        <v>1</v>
      </c>
      <c r="J73" s="40"/>
      <c r="K73" s="52">
        <v>80.83</v>
      </c>
      <c r="L73" s="41">
        <f t="shared" si="2"/>
        <v>-3.8653663177925734E-2</v>
      </c>
      <c r="M73" s="53">
        <f t="shared" si="3"/>
        <v>1</v>
      </c>
      <c r="N73" s="40"/>
      <c r="O73" s="52">
        <v>83.49</v>
      </c>
      <c r="P73" s="41">
        <f t="shared" si="4"/>
        <v>-1.6955139526669161E-2</v>
      </c>
      <c r="Q73" s="53">
        <f t="shared" si="5"/>
        <v>1</v>
      </c>
      <c r="R73" s="40"/>
      <c r="S73" s="52">
        <v>89.72</v>
      </c>
      <c r="T73" s="41">
        <f t="shared" si="6"/>
        <v>-2.6686916901714097E-2</v>
      </c>
      <c r="U73" s="53">
        <f t="shared" si="7"/>
        <v>1</v>
      </c>
      <c r="V73" s="40"/>
      <c r="W73" s="52">
        <v>67.760000000000005</v>
      </c>
      <c r="X73" s="41">
        <f t="shared" si="8"/>
        <v>-3.4482758620689724E-2</v>
      </c>
      <c r="Y73" s="53">
        <f t="shared" si="9"/>
        <v>1</v>
      </c>
      <c r="Z73" s="40"/>
      <c r="AA73" s="52">
        <v>97.13</v>
      </c>
      <c r="AB73" s="41">
        <f t="shared" si="10"/>
        <v>-4.7838447211057789E-2</v>
      </c>
      <c r="AC73" s="53">
        <f t="shared" si="11"/>
        <v>1</v>
      </c>
      <c r="AD73" s="40"/>
      <c r="AE73" s="52">
        <v>57.31</v>
      </c>
      <c r="AF73" s="41">
        <f t="shared" si="12"/>
        <v>-3.3721126285617964E-2</v>
      </c>
      <c r="AG73" s="53">
        <f t="shared" si="13"/>
        <v>1</v>
      </c>
      <c r="AH73" s="40"/>
      <c r="AI73" s="52">
        <v>102.32</v>
      </c>
      <c r="AJ73" s="41">
        <f t="shared" si="14"/>
        <v>-3.2526475037821578E-2</v>
      </c>
      <c r="AK73" s="53">
        <f t="shared" si="15"/>
        <v>1</v>
      </c>
      <c r="AL73" s="40"/>
      <c r="AM73" s="52">
        <v>56.13</v>
      </c>
      <c r="AN73" s="41">
        <f t="shared" si="16"/>
        <v>-4.4270389919972675E-2</v>
      </c>
      <c r="AO73" s="53">
        <f t="shared" si="17"/>
        <v>1</v>
      </c>
      <c r="AP73" s="40"/>
      <c r="AQ73" s="52">
        <v>35.68</v>
      </c>
      <c r="AR73" s="41">
        <f t="shared" si="18"/>
        <v>-3.0434782608695587E-2</v>
      </c>
      <c r="AS73" s="53">
        <f t="shared" si="19"/>
        <v>1</v>
      </c>
      <c r="AT73" s="41"/>
      <c r="AU73" s="41">
        <v>80.81</v>
      </c>
      <c r="AV73" s="41">
        <f t="shared" si="20"/>
        <v>-2.9309309309309306E-2</v>
      </c>
      <c r="AW73" s="53">
        <f t="shared" si="21"/>
        <v>1</v>
      </c>
      <c r="AX73" s="41"/>
      <c r="AY73" s="41">
        <v>46.05</v>
      </c>
      <c r="AZ73" s="41">
        <f t="shared" si="22"/>
        <v>-5.3831929319909655E-2</v>
      </c>
      <c r="BA73" s="53">
        <f t="shared" si="23"/>
        <v>1</v>
      </c>
      <c r="BB73" s="41"/>
      <c r="BC73" s="41">
        <v>70.45</v>
      </c>
      <c r="BD73" s="41">
        <f t="shared" si="24"/>
        <v>-1.8255295429208451E-2</v>
      </c>
      <c r="BE73" s="53">
        <f t="shared" si="25"/>
        <v>1</v>
      </c>
      <c r="BF73" s="41"/>
      <c r="BG73" s="41">
        <v>62.1</v>
      </c>
      <c r="BH73" s="41">
        <f t="shared" si="26"/>
        <v>-2.8473091364205283E-2</v>
      </c>
      <c r="BI73" s="53">
        <f t="shared" si="27"/>
        <v>1</v>
      </c>
      <c r="BJ73" s="41"/>
      <c r="BK73" s="41"/>
      <c r="BL73" s="41">
        <f t="shared" si="28"/>
        <v>0</v>
      </c>
      <c r="BM73" s="53">
        <f t="shared" si="29"/>
        <v>0</v>
      </c>
      <c r="BN73" s="41"/>
      <c r="BO73" s="41"/>
      <c r="BP73" s="41">
        <f t="shared" si="30"/>
        <v>0</v>
      </c>
      <c r="BQ73" s="53">
        <f t="shared" si="31"/>
        <v>0</v>
      </c>
      <c r="BR73" s="41"/>
      <c r="BS73" s="41"/>
      <c r="BT73" s="41">
        <f t="shared" si="32"/>
        <v>0</v>
      </c>
      <c r="BU73" s="53">
        <f t="shared" si="33"/>
        <v>0</v>
      </c>
      <c r="BV73" s="41"/>
      <c r="BW73" s="41"/>
      <c r="BX73" s="41">
        <f t="shared" si="34"/>
        <v>0</v>
      </c>
      <c r="BY73" s="53">
        <f t="shared" si="35"/>
        <v>0</v>
      </c>
      <c r="BZ73" s="41"/>
      <c r="CA73" s="41"/>
      <c r="CB73" s="41">
        <f t="shared" si="36"/>
        <v>0</v>
      </c>
      <c r="CC73" s="53">
        <f t="shared" si="37"/>
        <v>0</v>
      </c>
      <c r="CD73" s="41"/>
      <c r="CE73" s="41"/>
      <c r="CF73" s="41">
        <f t="shared" si="38"/>
        <v>0</v>
      </c>
      <c r="CG73" s="53">
        <f t="shared" si="39"/>
        <v>0</v>
      </c>
      <c r="CH73" s="41"/>
      <c r="CI73" s="41"/>
      <c r="CJ73" s="41">
        <f t="shared" si="40"/>
        <v>0</v>
      </c>
      <c r="CK73" s="53">
        <f t="shared" si="41"/>
        <v>0</v>
      </c>
      <c r="CL73" s="41"/>
      <c r="CM73" s="41"/>
      <c r="CN73" s="41">
        <f t="shared" si="42"/>
        <v>0</v>
      </c>
      <c r="CO73" s="53">
        <f t="shared" si="43"/>
        <v>0</v>
      </c>
      <c r="CP73" s="41"/>
      <c r="CQ73" s="41"/>
      <c r="CR73" s="41">
        <f t="shared" si="44"/>
        <v>0</v>
      </c>
      <c r="CS73" s="53">
        <f t="shared" si="45"/>
        <v>0</v>
      </c>
      <c r="CT73" s="41"/>
      <c r="CU73" s="41"/>
      <c r="CV73" s="41">
        <f t="shared" si="46"/>
        <v>0</v>
      </c>
      <c r="CW73" s="53">
        <f t="shared" si="47"/>
        <v>0</v>
      </c>
      <c r="CX73" s="41"/>
      <c r="CY73" s="41"/>
      <c r="CZ73" s="41">
        <f t="shared" si="48"/>
        <v>0</v>
      </c>
      <c r="DA73" s="53">
        <f t="shared" si="49"/>
        <v>0</v>
      </c>
      <c r="DB73" s="53"/>
      <c r="DC73" s="53"/>
      <c r="DD73" s="41">
        <f t="shared" si="50"/>
        <v>0</v>
      </c>
      <c r="DE73" s="53">
        <f t="shared" si="51"/>
        <v>0</v>
      </c>
      <c r="DF73" s="53"/>
      <c r="DG73" s="53"/>
      <c r="DH73" s="41">
        <f t="shared" si="52"/>
        <v>0</v>
      </c>
      <c r="DI73" s="53">
        <f t="shared" si="53"/>
        <v>0</v>
      </c>
      <c r="DJ73" s="53"/>
      <c r="DK73" s="53"/>
      <c r="DL73" s="41">
        <f t="shared" si="54"/>
        <v>0</v>
      </c>
      <c r="DM73" s="53">
        <f t="shared" si="55"/>
        <v>0</v>
      </c>
      <c r="DN73" s="53"/>
      <c r="DO73" s="53"/>
      <c r="DP73" s="41">
        <f t="shared" si="56"/>
        <v>0</v>
      </c>
      <c r="DQ73" s="53">
        <f t="shared" si="57"/>
        <v>0</v>
      </c>
      <c r="DR73" s="53"/>
      <c r="DS73" s="53"/>
      <c r="DT73" s="41">
        <f t="shared" si="58"/>
        <v>0</v>
      </c>
      <c r="DU73" s="53">
        <f t="shared" si="59"/>
        <v>0</v>
      </c>
      <c r="DV73" s="53"/>
      <c r="DW73" s="53"/>
      <c r="DX73" s="41">
        <f t="shared" si="60"/>
        <v>0</v>
      </c>
      <c r="DY73" s="53">
        <f t="shared" si="61"/>
        <v>0</v>
      </c>
      <c r="DZ73" s="53"/>
      <c r="EA73" s="53"/>
      <c r="EB73" s="41">
        <f t="shared" si="62"/>
        <v>0</v>
      </c>
      <c r="EC73" s="53">
        <f t="shared" si="63"/>
        <v>0</v>
      </c>
      <c r="ED73" s="53"/>
      <c r="EE73" s="53"/>
      <c r="EF73" s="41">
        <f t="shared" si="64"/>
        <v>0</v>
      </c>
      <c r="EG73" s="53">
        <f t="shared" si="65"/>
        <v>0</v>
      </c>
      <c r="EH73" s="53"/>
      <c r="EI73" s="53"/>
      <c r="EJ73" s="41">
        <f t="shared" si="66"/>
        <v>0</v>
      </c>
      <c r="EK73" s="53">
        <f t="shared" si="67"/>
        <v>0</v>
      </c>
      <c r="EL73" s="53"/>
      <c r="EM73" s="53"/>
      <c r="EN73" s="41">
        <f t="shared" si="68"/>
        <v>0</v>
      </c>
      <c r="EO73" s="53">
        <f t="shared" si="69"/>
        <v>0</v>
      </c>
      <c r="EP73" s="53"/>
      <c r="EQ73" s="53"/>
      <c r="ER73" s="41">
        <f t="shared" si="70"/>
        <v>0</v>
      </c>
      <c r="ES73" s="53">
        <f t="shared" si="71"/>
        <v>0</v>
      </c>
      <c r="ET73" s="53"/>
      <c r="EU73" s="53"/>
      <c r="EV73" s="41">
        <f t="shared" si="72"/>
        <v>0</v>
      </c>
      <c r="EW73" s="53">
        <f t="shared" si="73"/>
        <v>0</v>
      </c>
      <c r="EX73" s="53"/>
      <c r="EY73" s="53"/>
      <c r="EZ73" s="41">
        <f t="shared" si="74"/>
        <v>0</v>
      </c>
      <c r="FA73" s="53">
        <f t="shared" si="75"/>
        <v>0</v>
      </c>
      <c r="FB73" s="53"/>
      <c r="FC73" s="53"/>
      <c r="FD73" s="41">
        <f t="shared" si="76"/>
        <v>0</v>
      </c>
      <c r="FE73" s="53">
        <f t="shared" si="77"/>
        <v>0</v>
      </c>
      <c r="FF73" s="53"/>
      <c r="FG73" s="53"/>
      <c r="FH73" s="41">
        <f t="shared" si="78"/>
        <v>0</v>
      </c>
      <c r="FI73" s="53">
        <f t="shared" si="79"/>
        <v>0</v>
      </c>
      <c r="FJ73" s="53"/>
      <c r="FK73" s="53"/>
      <c r="FL73" s="41">
        <f t="shared" si="83"/>
        <v>0</v>
      </c>
      <c r="FM73" s="53">
        <f t="shared" si="84"/>
        <v>0</v>
      </c>
      <c r="FN73" s="53"/>
      <c r="FO73" s="40"/>
      <c r="FP73" s="52">
        <f t="shared" si="85"/>
        <v>4348.3306709492572</v>
      </c>
      <c r="FQ73" s="41">
        <f t="shared" si="86"/>
        <v>-1.3893271120188344E-2</v>
      </c>
      <c r="FT73" s="22"/>
      <c r="FU73" s="101" t="s">
        <v>5420</v>
      </c>
      <c r="FV73" s="280" t="s">
        <v>5299</v>
      </c>
      <c r="FW73" s="280" t="s">
        <v>5542</v>
      </c>
      <c r="FX73" s="273"/>
      <c r="FY73" s="229" t="s">
        <v>288</v>
      </c>
      <c r="FZ73" s="229" t="s">
        <v>289</v>
      </c>
      <c r="GA73" s="229" t="s">
        <v>290</v>
      </c>
    </row>
    <row r="74" spans="2:183" ht="11.25" customHeight="1" x14ac:dyDescent="0.2">
      <c r="B74" s="39">
        <v>45093</v>
      </c>
      <c r="C74" s="45">
        <v>4409.5943609357919</v>
      </c>
      <c r="D74" s="112" t="s">
        <v>5566</v>
      </c>
      <c r="E74" s="112">
        <f t="shared" si="82"/>
        <v>45093</v>
      </c>
      <c r="F74" s="46"/>
      <c r="G74" s="52">
        <v>53.74</v>
      </c>
      <c r="H74" s="41">
        <f t="shared" si="0"/>
        <v>9.5810633101636178E-3</v>
      </c>
      <c r="I74" s="53">
        <f t="shared" si="1"/>
        <v>1</v>
      </c>
      <c r="J74" s="40"/>
      <c r="K74" s="52">
        <v>84.08</v>
      </c>
      <c r="L74" s="41">
        <f t="shared" si="2"/>
        <v>8.6372360844528817E-3</v>
      </c>
      <c r="M74" s="53">
        <f t="shared" si="3"/>
        <v>1</v>
      </c>
      <c r="N74" s="40"/>
      <c r="O74" s="52">
        <v>84.93</v>
      </c>
      <c r="P74" s="41">
        <f t="shared" si="4"/>
        <v>1.4937858508604185E-2</v>
      </c>
      <c r="Q74" s="53">
        <f t="shared" si="5"/>
        <v>1</v>
      </c>
      <c r="R74" s="40"/>
      <c r="S74" s="52">
        <v>92.18</v>
      </c>
      <c r="T74" s="41">
        <f t="shared" si="6"/>
        <v>7.2115384615385469E-3</v>
      </c>
      <c r="U74" s="53">
        <f t="shared" si="7"/>
        <v>1</v>
      </c>
      <c r="V74" s="40"/>
      <c r="W74" s="52">
        <v>70.180000000000007</v>
      </c>
      <c r="X74" s="41">
        <f t="shared" si="8"/>
        <v>3.6326048434731417E-2</v>
      </c>
      <c r="Y74" s="53">
        <f t="shared" si="9"/>
        <v>1</v>
      </c>
      <c r="Z74" s="40"/>
      <c r="AA74" s="52">
        <v>102.01</v>
      </c>
      <c r="AB74" s="41">
        <f t="shared" si="10"/>
        <v>5.6190851735016256E-3</v>
      </c>
      <c r="AC74" s="53">
        <f t="shared" si="11"/>
        <v>1</v>
      </c>
      <c r="AD74" s="40"/>
      <c r="AE74" s="52">
        <v>59.31</v>
      </c>
      <c r="AF74" s="41">
        <f t="shared" si="12"/>
        <v>-1.5151515151514694E-3</v>
      </c>
      <c r="AG74" s="53">
        <f t="shared" si="13"/>
        <v>1</v>
      </c>
      <c r="AH74" s="40"/>
      <c r="AI74" s="52">
        <v>105.76</v>
      </c>
      <c r="AJ74" s="41">
        <f t="shared" si="14"/>
        <v>8.5170814800794581E-4</v>
      </c>
      <c r="AK74" s="53">
        <f t="shared" si="15"/>
        <v>1</v>
      </c>
      <c r="AL74" s="40"/>
      <c r="AM74" s="52">
        <v>58.73</v>
      </c>
      <c r="AN74" s="41">
        <f t="shared" si="16"/>
        <v>-6.5967523680650064E-3</v>
      </c>
      <c r="AO74" s="53">
        <f t="shared" si="17"/>
        <v>1</v>
      </c>
      <c r="AP74" s="40"/>
      <c r="AQ74" s="52">
        <v>36.799999999999997</v>
      </c>
      <c r="AR74" s="41">
        <f t="shared" si="18"/>
        <v>1.5172413793103301E-2</v>
      </c>
      <c r="AS74" s="53">
        <f t="shared" si="19"/>
        <v>1</v>
      </c>
      <c r="AT74" s="41"/>
      <c r="AU74" s="41">
        <v>83.25</v>
      </c>
      <c r="AV74" s="41">
        <f t="shared" si="20"/>
        <v>3.0449313033791281E-2</v>
      </c>
      <c r="AW74" s="53">
        <f t="shared" si="21"/>
        <v>1</v>
      </c>
      <c r="AX74" s="41"/>
      <c r="AY74" s="41">
        <v>48.67</v>
      </c>
      <c r="AZ74" s="41">
        <f t="shared" si="22"/>
        <v>-1.7561566410980944E-2</v>
      </c>
      <c r="BA74" s="53">
        <f t="shared" si="23"/>
        <v>1</v>
      </c>
      <c r="BB74" s="41"/>
      <c r="BC74" s="41">
        <v>71.760000000000005</v>
      </c>
      <c r="BD74" s="41">
        <f t="shared" si="24"/>
        <v>7.0165590794275534E-3</v>
      </c>
      <c r="BE74" s="53">
        <f t="shared" si="25"/>
        <v>1</v>
      </c>
      <c r="BF74" s="41"/>
      <c r="BG74" s="41">
        <v>63.92</v>
      </c>
      <c r="BH74" s="41">
        <f t="shared" si="26"/>
        <v>7.4074074074073071E-3</v>
      </c>
      <c r="BI74" s="53">
        <f t="shared" si="27"/>
        <v>1</v>
      </c>
      <c r="BJ74" s="41"/>
      <c r="BK74" s="41"/>
      <c r="BL74" s="41">
        <f t="shared" si="28"/>
        <v>0</v>
      </c>
      <c r="BM74" s="53">
        <f t="shared" si="29"/>
        <v>0</v>
      </c>
      <c r="BN74" s="41"/>
      <c r="BO74" s="41"/>
      <c r="BP74" s="41">
        <f t="shared" si="30"/>
        <v>0</v>
      </c>
      <c r="BQ74" s="53">
        <f t="shared" si="31"/>
        <v>0</v>
      </c>
      <c r="BR74" s="41"/>
      <c r="BS74" s="41"/>
      <c r="BT74" s="41">
        <f t="shared" si="32"/>
        <v>0</v>
      </c>
      <c r="BU74" s="53">
        <f t="shared" si="33"/>
        <v>0</v>
      </c>
      <c r="BV74" s="41"/>
      <c r="BW74" s="41"/>
      <c r="BX74" s="41">
        <f t="shared" si="34"/>
        <v>0</v>
      </c>
      <c r="BY74" s="53">
        <f t="shared" si="35"/>
        <v>0</v>
      </c>
      <c r="BZ74" s="41"/>
      <c r="CA74" s="41"/>
      <c r="CB74" s="41">
        <f t="shared" si="36"/>
        <v>0</v>
      </c>
      <c r="CC74" s="53">
        <f t="shared" si="37"/>
        <v>0</v>
      </c>
      <c r="CD74" s="41"/>
      <c r="CE74" s="41"/>
      <c r="CF74" s="41">
        <f t="shared" si="38"/>
        <v>0</v>
      </c>
      <c r="CG74" s="53">
        <f t="shared" si="39"/>
        <v>0</v>
      </c>
      <c r="CH74" s="41"/>
      <c r="CI74" s="41"/>
      <c r="CJ74" s="41">
        <f t="shared" si="40"/>
        <v>0</v>
      </c>
      <c r="CK74" s="53">
        <f t="shared" si="41"/>
        <v>0</v>
      </c>
      <c r="CL74" s="41"/>
      <c r="CM74" s="41"/>
      <c r="CN74" s="41">
        <f t="shared" si="42"/>
        <v>0</v>
      </c>
      <c r="CO74" s="53">
        <f t="shared" si="43"/>
        <v>0</v>
      </c>
      <c r="CP74" s="41"/>
      <c r="CQ74" s="41"/>
      <c r="CR74" s="41">
        <f t="shared" si="44"/>
        <v>0</v>
      </c>
      <c r="CS74" s="53">
        <f t="shared" si="45"/>
        <v>0</v>
      </c>
      <c r="CT74" s="41"/>
      <c r="CU74" s="41"/>
      <c r="CV74" s="41">
        <f t="shared" si="46"/>
        <v>0</v>
      </c>
      <c r="CW74" s="53">
        <f t="shared" si="47"/>
        <v>0</v>
      </c>
      <c r="CX74" s="41"/>
      <c r="CY74" s="41"/>
      <c r="CZ74" s="41">
        <f t="shared" si="48"/>
        <v>0</v>
      </c>
      <c r="DA74" s="53">
        <f t="shared" si="49"/>
        <v>0</v>
      </c>
      <c r="DB74" s="53"/>
      <c r="DC74" s="53"/>
      <c r="DD74" s="41">
        <f t="shared" si="50"/>
        <v>0</v>
      </c>
      <c r="DE74" s="53">
        <f t="shared" si="51"/>
        <v>0</v>
      </c>
      <c r="DF74" s="53"/>
      <c r="DG74" s="53"/>
      <c r="DH74" s="41">
        <f t="shared" si="52"/>
        <v>0</v>
      </c>
      <c r="DI74" s="53">
        <f t="shared" si="53"/>
        <v>0</v>
      </c>
      <c r="DJ74" s="53"/>
      <c r="DK74" s="53"/>
      <c r="DL74" s="41">
        <f t="shared" si="54"/>
        <v>0</v>
      </c>
      <c r="DM74" s="53">
        <f t="shared" si="55"/>
        <v>0</v>
      </c>
      <c r="DN74" s="53"/>
      <c r="DO74" s="53"/>
      <c r="DP74" s="41">
        <f t="shared" si="56"/>
        <v>0</v>
      </c>
      <c r="DQ74" s="53">
        <f t="shared" si="57"/>
        <v>0</v>
      </c>
      <c r="DR74" s="53"/>
      <c r="DS74" s="53"/>
      <c r="DT74" s="41">
        <f t="shared" si="58"/>
        <v>0</v>
      </c>
      <c r="DU74" s="53">
        <f t="shared" si="59"/>
        <v>0</v>
      </c>
      <c r="DV74" s="53"/>
      <c r="DW74" s="53"/>
      <c r="DX74" s="41">
        <f t="shared" si="60"/>
        <v>0</v>
      </c>
      <c r="DY74" s="53">
        <f t="shared" si="61"/>
        <v>0</v>
      </c>
      <c r="DZ74" s="53"/>
      <c r="EA74" s="53"/>
      <c r="EB74" s="41">
        <f t="shared" si="62"/>
        <v>0</v>
      </c>
      <c r="EC74" s="53">
        <f t="shared" si="63"/>
        <v>0</v>
      </c>
      <c r="ED74" s="53"/>
      <c r="EE74" s="53"/>
      <c r="EF74" s="41">
        <f t="shared" si="64"/>
        <v>0</v>
      </c>
      <c r="EG74" s="53">
        <f t="shared" si="65"/>
        <v>0</v>
      </c>
      <c r="EH74" s="53"/>
      <c r="EI74" s="53"/>
      <c r="EJ74" s="41">
        <f t="shared" si="66"/>
        <v>0</v>
      </c>
      <c r="EK74" s="53">
        <f t="shared" si="67"/>
        <v>0</v>
      </c>
      <c r="EL74" s="53"/>
      <c r="EM74" s="53"/>
      <c r="EN74" s="41">
        <f t="shared" si="68"/>
        <v>0</v>
      </c>
      <c r="EO74" s="53">
        <f t="shared" si="69"/>
        <v>0</v>
      </c>
      <c r="EP74" s="53"/>
      <c r="EQ74" s="53"/>
      <c r="ER74" s="41">
        <f t="shared" si="70"/>
        <v>0</v>
      </c>
      <c r="ES74" s="53">
        <f t="shared" si="71"/>
        <v>0</v>
      </c>
      <c r="ET74" s="53"/>
      <c r="EU74" s="53"/>
      <c r="EV74" s="41">
        <f t="shared" si="72"/>
        <v>0</v>
      </c>
      <c r="EW74" s="53">
        <f t="shared" si="73"/>
        <v>0</v>
      </c>
      <c r="EX74" s="53"/>
      <c r="EY74" s="53"/>
      <c r="EZ74" s="41">
        <f t="shared" si="74"/>
        <v>0</v>
      </c>
      <c r="FA74" s="53">
        <f t="shared" si="75"/>
        <v>0</v>
      </c>
      <c r="FB74" s="53"/>
      <c r="FC74" s="53"/>
      <c r="FD74" s="41">
        <f t="shared" si="76"/>
        <v>0</v>
      </c>
      <c r="FE74" s="53">
        <f t="shared" si="77"/>
        <v>0</v>
      </c>
      <c r="FF74" s="53"/>
      <c r="FG74" s="53"/>
      <c r="FH74" s="41">
        <f t="shared" si="78"/>
        <v>0</v>
      </c>
      <c r="FI74" s="53">
        <f t="shared" si="79"/>
        <v>0</v>
      </c>
      <c r="FJ74" s="53"/>
      <c r="FK74" s="53"/>
      <c r="FL74" s="41">
        <f t="shared" si="83"/>
        <v>0</v>
      </c>
      <c r="FM74" s="53">
        <f t="shared" si="84"/>
        <v>0</v>
      </c>
      <c r="FN74" s="53"/>
      <c r="FO74" s="40"/>
      <c r="FP74" s="52">
        <f t="shared" si="85"/>
        <v>4409.5943609357919</v>
      </c>
      <c r="FQ74" s="41">
        <f t="shared" si="86"/>
        <v>2.5759647042048694E-2</v>
      </c>
      <c r="FT74" s="22"/>
      <c r="FU74" s="101" t="s">
        <v>5421</v>
      </c>
      <c r="FV74" s="280" t="s">
        <v>5308</v>
      </c>
      <c r="FW74" s="280" t="s">
        <v>5543</v>
      </c>
      <c r="FX74" s="273"/>
      <c r="FY74" s="229" t="s">
        <v>282</v>
      </c>
      <c r="FZ74" s="229" t="s">
        <v>283</v>
      </c>
      <c r="GA74" s="229" t="s">
        <v>284</v>
      </c>
    </row>
    <row r="75" spans="2:183" ht="11.25" customHeight="1" x14ac:dyDescent="0.2">
      <c r="B75" s="39">
        <v>45086</v>
      </c>
      <c r="C75" s="45">
        <v>4298.8573138469646</v>
      </c>
      <c r="D75" s="112" t="s">
        <v>5566</v>
      </c>
      <c r="E75" s="112">
        <f t="shared" si="82"/>
        <v>45086</v>
      </c>
      <c r="F75" s="46"/>
      <c r="G75" s="52">
        <v>53.23</v>
      </c>
      <c r="H75" s="41">
        <f t="shared" si="0"/>
        <v>2.4047710657945309E-2</v>
      </c>
      <c r="I75" s="53">
        <f t="shared" si="1"/>
        <v>1</v>
      </c>
      <c r="J75" s="40"/>
      <c r="K75" s="52">
        <v>83.36</v>
      </c>
      <c r="L75" s="41">
        <f t="shared" si="2"/>
        <v>2.698041148207464E-2</v>
      </c>
      <c r="M75" s="53">
        <f t="shared" si="3"/>
        <v>1</v>
      </c>
      <c r="N75" s="40"/>
      <c r="O75" s="52">
        <v>83.68</v>
      </c>
      <c r="P75" s="41">
        <f t="shared" si="4"/>
        <v>2.7561414020371711E-3</v>
      </c>
      <c r="Q75" s="53">
        <f t="shared" si="5"/>
        <v>1</v>
      </c>
      <c r="R75" s="40"/>
      <c r="S75" s="52">
        <v>91.52</v>
      </c>
      <c r="T75" s="41">
        <f t="shared" si="6"/>
        <v>2.0517395182872322E-2</v>
      </c>
      <c r="U75" s="53">
        <f t="shared" si="7"/>
        <v>1</v>
      </c>
      <c r="V75" s="40"/>
      <c r="W75" s="52">
        <v>67.72</v>
      </c>
      <c r="X75" s="41">
        <f t="shared" si="8"/>
        <v>1.5596880623875098E-2</v>
      </c>
      <c r="Y75" s="53">
        <f t="shared" si="9"/>
        <v>1</v>
      </c>
      <c r="Z75" s="40"/>
      <c r="AA75" s="52">
        <v>101.44</v>
      </c>
      <c r="AB75" s="41">
        <f t="shared" si="10"/>
        <v>2.011263073209979E-2</v>
      </c>
      <c r="AC75" s="53">
        <f t="shared" si="11"/>
        <v>1</v>
      </c>
      <c r="AD75" s="40"/>
      <c r="AE75" s="52">
        <v>59.4</v>
      </c>
      <c r="AF75" s="41">
        <f t="shared" si="12"/>
        <v>2.8927767192101106E-2</v>
      </c>
      <c r="AG75" s="53">
        <f t="shared" si="13"/>
        <v>1</v>
      </c>
      <c r="AH75" s="40"/>
      <c r="AI75" s="52">
        <v>105.67</v>
      </c>
      <c r="AJ75" s="41">
        <f t="shared" si="14"/>
        <v>4.9453162149311058E-3</v>
      </c>
      <c r="AK75" s="53">
        <f t="shared" si="15"/>
        <v>1</v>
      </c>
      <c r="AL75" s="40"/>
      <c r="AM75" s="52">
        <v>59.12</v>
      </c>
      <c r="AN75" s="41">
        <f t="shared" si="16"/>
        <v>2.5854589623459878E-2</v>
      </c>
      <c r="AO75" s="53">
        <f t="shared" si="17"/>
        <v>1</v>
      </c>
      <c r="AP75" s="40"/>
      <c r="AQ75" s="52">
        <v>36.25</v>
      </c>
      <c r="AR75" s="41">
        <f t="shared" si="18"/>
        <v>1.5975336322870071E-2</v>
      </c>
      <c r="AS75" s="53">
        <f t="shared" si="19"/>
        <v>1</v>
      </c>
      <c r="AT75" s="41"/>
      <c r="AU75" s="41">
        <v>80.790000000000006</v>
      </c>
      <c r="AV75" s="41">
        <f t="shared" si="20"/>
        <v>4.4338159255429277E-2</v>
      </c>
      <c r="AW75" s="53">
        <f t="shared" si="21"/>
        <v>1</v>
      </c>
      <c r="AX75" s="41"/>
      <c r="AY75" s="41">
        <v>49.54</v>
      </c>
      <c r="AZ75" s="41">
        <f t="shared" si="22"/>
        <v>-2.4164317358034149E-3</v>
      </c>
      <c r="BA75" s="53">
        <f t="shared" si="23"/>
        <v>1</v>
      </c>
      <c r="BB75" s="41"/>
      <c r="BC75" s="41">
        <v>71.260000000000005</v>
      </c>
      <c r="BD75" s="41">
        <f t="shared" si="24"/>
        <v>2.6061915046796225E-2</v>
      </c>
      <c r="BE75" s="53">
        <f t="shared" si="25"/>
        <v>1</v>
      </c>
      <c r="BF75" s="41"/>
      <c r="BG75" s="41">
        <v>63.45</v>
      </c>
      <c r="BH75" s="41">
        <f t="shared" si="26"/>
        <v>4.9097244219196146E-3</v>
      </c>
      <c r="BI75" s="53">
        <f t="shared" si="27"/>
        <v>1</v>
      </c>
      <c r="BJ75" s="41"/>
      <c r="BK75" s="41"/>
      <c r="BL75" s="41">
        <f t="shared" si="28"/>
        <v>0</v>
      </c>
      <c r="BM75" s="53">
        <f t="shared" si="29"/>
        <v>0</v>
      </c>
      <c r="BN75" s="41"/>
      <c r="BO75" s="41"/>
      <c r="BP75" s="41">
        <f t="shared" si="30"/>
        <v>0</v>
      </c>
      <c r="BQ75" s="53">
        <f t="shared" si="31"/>
        <v>0</v>
      </c>
      <c r="BR75" s="41"/>
      <c r="BS75" s="41"/>
      <c r="BT75" s="41">
        <f t="shared" si="32"/>
        <v>0</v>
      </c>
      <c r="BU75" s="53">
        <f t="shared" si="33"/>
        <v>0</v>
      </c>
      <c r="BV75" s="41"/>
      <c r="BW75" s="41"/>
      <c r="BX75" s="41">
        <f t="shared" si="34"/>
        <v>0</v>
      </c>
      <c r="BY75" s="53">
        <f t="shared" si="35"/>
        <v>0</v>
      </c>
      <c r="BZ75" s="41"/>
      <c r="CA75" s="41"/>
      <c r="CB75" s="41">
        <f t="shared" si="36"/>
        <v>0</v>
      </c>
      <c r="CC75" s="53">
        <f t="shared" si="37"/>
        <v>0</v>
      </c>
      <c r="CD75" s="41"/>
      <c r="CE75" s="41"/>
      <c r="CF75" s="41">
        <f t="shared" si="38"/>
        <v>0</v>
      </c>
      <c r="CG75" s="53">
        <f t="shared" si="39"/>
        <v>0</v>
      </c>
      <c r="CH75" s="41"/>
      <c r="CI75" s="41"/>
      <c r="CJ75" s="41">
        <f t="shared" si="40"/>
        <v>0</v>
      </c>
      <c r="CK75" s="53">
        <f t="shared" si="41"/>
        <v>0</v>
      </c>
      <c r="CL75" s="41"/>
      <c r="CM75" s="41"/>
      <c r="CN75" s="41">
        <f t="shared" si="42"/>
        <v>0</v>
      </c>
      <c r="CO75" s="53">
        <f t="shared" si="43"/>
        <v>0</v>
      </c>
      <c r="CP75" s="41"/>
      <c r="CQ75" s="41"/>
      <c r="CR75" s="41">
        <f t="shared" si="44"/>
        <v>0</v>
      </c>
      <c r="CS75" s="53">
        <f t="shared" si="45"/>
        <v>0</v>
      </c>
      <c r="CT75" s="41"/>
      <c r="CU75" s="41"/>
      <c r="CV75" s="41">
        <f t="shared" si="46"/>
        <v>0</v>
      </c>
      <c r="CW75" s="53">
        <f t="shared" si="47"/>
        <v>0</v>
      </c>
      <c r="CX75" s="41"/>
      <c r="CY75" s="41"/>
      <c r="CZ75" s="41">
        <f t="shared" si="48"/>
        <v>0</v>
      </c>
      <c r="DA75" s="53">
        <f t="shared" si="49"/>
        <v>0</v>
      </c>
      <c r="DB75" s="53"/>
      <c r="DC75" s="53"/>
      <c r="DD75" s="41">
        <f t="shared" si="50"/>
        <v>0</v>
      </c>
      <c r="DE75" s="53">
        <f t="shared" si="51"/>
        <v>0</v>
      </c>
      <c r="DF75" s="53"/>
      <c r="DG75" s="53"/>
      <c r="DH75" s="41">
        <f t="shared" si="52"/>
        <v>0</v>
      </c>
      <c r="DI75" s="53">
        <f t="shared" si="53"/>
        <v>0</v>
      </c>
      <c r="DJ75" s="53"/>
      <c r="DK75" s="53"/>
      <c r="DL75" s="41">
        <f t="shared" si="54"/>
        <v>0</v>
      </c>
      <c r="DM75" s="53">
        <f t="shared" si="55"/>
        <v>0</v>
      </c>
      <c r="DN75" s="53"/>
      <c r="DO75" s="53"/>
      <c r="DP75" s="41">
        <f t="shared" si="56"/>
        <v>0</v>
      </c>
      <c r="DQ75" s="53">
        <f t="shared" si="57"/>
        <v>0</v>
      </c>
      <c r="DR75" s="53"/>
      <c r="DS75" s="53"/>
      <c r="DT75" s="41">
        <f t="shared" si="58"/>
        <v>0</v>
      </c>
      <c r="DU75" s="53">
        <f t="shared" si="59"/>
        <v>0</v>
      </c>
      <c r="DV75" s="53"/>
      <c r="DW75" s="53"/>
      <c r="DX75" s="41">
        <f t="shared" si="60"/>
        <v>0</v>
      </c>
      <c r="DY75" s="53">
        <f t="shared" si="61"/>
        <v>0</v>
      </c>
      <c r="DZ75" s="53"/>
      <c r="EA75" s="53"/>
      <c r="EB75" s="41">
        <f t="shared" si="62"/>
        <v>0</v>
      </c>
      <c r="EC75" s="53">
        <f t="shared" si="63"/>
        <v>0</v>
      </c>
      <c r="ED75" s="53"/>
      <c r="EE75" s="53"/>
      <c r="EF75" s="41">
        <f t="shared" si="64"/>
        <v>0</v>
      </c>
      <c r="EG75" s="53">
        <f t="shared" si="65"/>
        <v>0</v>
      </c>
      <c r="EH75" s="53"/>
      <c r="EI75" s="53"/>
      <c r="EJ75" s="41">
        <f t="shared" si="66"/>
        <v>0</v>
      </c>
      <c r="EK75" s="53">
        <f t="shared" si="67"/>
        <v>0</v>
      </c>
      <c r="EL75" s="53"/>
      <c r="EM75" s="53"/>
      <c r="EN75" s="41">
        <f t="shared" si="68"/>
        <v>0</v>
      </c>
      <c r="EO75" s="53">
        <f t="shared" si="69"/>
        <v>0</v>
      </c>
      <c r="EP75" s="53"/>
      <c r="EQ75" s="53"/>
      <c r="ER75" s="41">
        <f t="shared" si="70"/>
        <v>0</v>
      </c>
      <c r="ES75" s="53">
        <f t="shared" si="71"/>
        <v>0</v>
      </c>
      <c r="ET75" s="53"/>
      <c r="EU75" s="53"/>
      <c r="EV75" s="41">
        <f t="shared" si="72"/>
        <v>0</v>
      </c>
      <c r="EW75" s="53">
        <f t="shared" si="73"/>
        <v>0</v>
      </c>
      <c r="EX75" s="53"/>
      <c r="EY75" s="53"/>
      <c r="EZ75" s="41">
        <f t="shared" si="74"/>
        <v>0</v>
      </c>
      <c r="FA75" s="53">
        <f t="shared" si="75"/>
        <v>0</v>
      </c>
      <c r="FB75" s="53"/>
      <c r="FC75" s="53"/>
      <c r="FD75" s="41">
        <f t="shared" si="76"/>
        <v>0</v>
      </c>
      <c r="FE75" s="53">
        <f t="shared" si="77"/>
        <v>0</v>
      </c>
      <c r="FF75" s="53"/>
      <c r="FG75" s="53"/>
      <c r="FH75" s="41">
        <f t="shared" si="78"/>
        <v>0</v>
      </c>
      <c r="FI75" s="53">
        <f t="shared" si="79"/>
        <v>0</v>
      </c>
      <c r="FJ75" s="53"/>
      <c r="FK75" s="53"/>
      <c r="FL75" s="41">
        <f t="shared" si="83"/>
        <v>0</v>
      </c>
      <c r="FM75" s="53">
        <f t="shared" si="84"/>
        <v>0</v>
      </c>
      <c r="FN75" s="53"/>
      <c r="FO75" s="40"/>
      <c r="FP75" s="52">
        <f t="shared" si="85"/>
        <v>4298.8573138469646</v>
      </c>
      <c r="FQ75" s="41">
        <f t="shared" si="86"/>
        <v>3.8510819739636659E-3</v>
      </c>
      <c r="FT75" s="22"/>
      <c r="FU75" s="101" t="s">
        <v>5422</v>
      </c>
      <c r="FV75" s="280" t="s">
        <v>5296</v>
      </c>
      <c r="FW75" s="280" t="s">
        <v>5516</v>
      </c>
      <c r="FX75" s="273"/>
      <c r="FY75" s="229" t="s">
        <v>285</v>
      </c>
      <c r="FZ75" s="229" t="s">
        <v>286</v>
      </c>
      <c r="GA75" s="229" t="s">
        <v>287</v>
      </c>
    </row>
    <row r="76" spans="2:183" ht="11.25" customHeight="1" x14ac:dyDescent="0.2">
      <c r="B76" s="39">
        <v>45079</v>
      </c>
      <c r="C76" s="45">
        <v>4282.3655729829279</v>
      </c>
      <c r="D76" s="112" t="s">
        <v>5566</v>
      </c>
      <c r="E76" s="112">
        <f t="shared" si="82"/>
        <v>45079</v>
      </c>
      <c r="F76" s="46"/>
      <c r="G76" s="52">
        <v>51.98</v>
      </c>
      <c r="H76" s="41">
        <f t="shared" si="0"/>
        <v>1.9815577790857297E-2</v>
      </c>
      <c r="I76" s="53">
        <f t="shared" si="1"/>
        <v>1</v>
      </c>
      <c r="J76" s="40"/>
      <c r="K76" s="52">
        <v>81.17</v>
      </c>
      <c r="L76" s="41">
        <f t="shared" si="2"/>
        <v>4.9523337872974249E-3</v>
      </c>
      <c r="M76" s="53">
        <f t="shared" si="3"/>
        <v>1</v>
      </c>
      <c r="N76" s="40"/>
      <c r="O76" s="52">
        <v>83.45</v>
      </c>
      <c r="P76" s="41">
        <f t="shared" si="4"/>
        <v>1.4589665653495398E-2</v>
      </c>
      <c r="Q76" s="53">
        <f t="shared" si="5"/>
        <v>1</v>
      </c>
      <c r="R76" s="40"/>
      <c r="S76" s="52">
        <v>89.68</v>
      </c>
      <c r="T76" s="41">
        <f t="shared" si="6"/>
        <v>1.1048478015783569E-2</v>
      </c>
      <c r="U76" s="53">
        <f t="shared" si="7"/>
        <v>1</v>
      </c>
      <c r="V76" s="40"/>
      <c r="W76" s="52">
        <v>66.680000000000007</v>
      </c>
      <c r="X76" s="41">
        <f t="shared" si="8"/>
        <v>1.5998781045253763E-2</v>
      </c>
      <c r="Y76" s="53">
        <f t="shared" si="9"/>
        <v>1</v>
      </c>
      <c r="Z76" s="40"/>
      <c r="AA76" s="52">
        <v>99.44</v>
      </c>
      <c r="AB76" s="41">
        <f t="shared" si="10"/>
        <v>2.7272727272727337E-2</v>
      </c>
      <c r="AC76" s="53">
        <f t="shared" si="11"/>
        <v>1</v>
      </c>
      <c r="AD76" s="40"/>
      <c r="AE76" s="52">
        <v>57.73</v>
      </c>
      <c r="AF76" s="41">
        <f t="shared" si="12"/>
        <v>4.6989209885137662E-3</v>
      </c>
      <c r="AG76" s="53">
        <f t="shared" si="13"/>
        <v>1</v>
      </c>
      <c r="AH76" s="40"/>
      <c r="AI76" s="52">
        <v>105.15</v>
      </c>
      <c r="AJ76" s="41">
        <f t="shared" si="14"/>
        <v>1.731811145510842E-2</v>
      </c>
      <c r="AK76" s="53">
        <f t="shared" si="15"/>
        <v>1</v>
      </c>
      <c r="AL76" s="40"/>
      <c r="AM76" s="52">
        <v>57.63</v>
      </c>
      <c r="AN76" s="41">
        <f t="shared" si="16"/>
        <v>2.6906628652886733E-2</v>
      </c>
      <c r="AO76" s="53">
        <f t="shared" si="17"/>
        <v>1</v>
      </c>
      <c r="AP76" s="40"/>
      <c r="AQ76" s="52">
        <v>35.68</v>
      </c>
      <c r="AR76" s="41">
        <f t="shared" si="18"/>
        <v>2.0594965675057253E-2</v>
      </c>
      <c r="AS76" s="53">
        <f t="shared" si="19"/>
        <v>1</v>
      </c>
      <c r="AT76" s="41"/>
      <c r="AU76" s="41">
        <v>77.36</v>
      </c>
      <c r="AV76" s="41">
        <f t="shared" si="20"/>
        <v>7.2916666666666963E-3</v>
      </c>
      <c r="AW76" s="53">
        <f t="shared" si="21"/>
        <v>1</v>
      </c>
      <c r="AX76" s="41"/>
      <c r="AY76" s="41">
        <v>49.66</v>
      </c>
      <c r="AZ76" s="41">
        <f t="shared" si="22"/>
        <v>2.8157349896480222E-2</v>
      </c>
      <c r="BA76" s="53">
        <f t="shared" si="23"/>
        <v>1</v>
      </c>
      <c r="BB76" s="41"/>
      <c r="BC76" s="41">
        <v>69.45</v>
      </c>
      <c r="BD76" s="41">
        <f t="shared" si="24"/>
        <v>-2.8789405498774734E-4</v>
      </c>
      <c r="BE76" s="53">
        <f t="shared" si="25"/>
        <v>1</v>
      </c>
      <c r="BF76" s="41"/>
      <c r="BG76" s="41">
        <v>63.14</v>
      </c>
      <c r="BH76" s="41">
        <f t="shared" si="26"/>
        <v>-1.8345771144278489E-2</v>
      </c>
      <c r="BI76" s="53">
        <f t="shared" si="27"/>
        <v>1</v>
      </c>
      <c r="BJ76" s="41"/>
      <c r="BK76" s="41"/>
      <c r="BL76" s="41">
        <f t="shared" si="28"/>
        <v>0</v>
      </c>
      <c r="BM76" s="53">
        <f t="shared" si="29"/>
        <v>0</v>
      </c>
      <c r="BN76" s="41"/>
      <c r="BO76" s="41"/>
      <c r="BP76" s="41">
        <f t="shared" si="30"/>
        <v>0</v>
      </c>
      <c r="BQ76" s="53">
        <f t="shared" si="31"/>
        <v>0</v>
      </c>
      <c r="BR76" s="41"/>
      <c r="BS76" s="41"/>
      <c r="BT76" s="41">
        <f t="shared" si="32"/>
        <v>0</v>
      </c>
      <c r="BU76" s="53">
        <f t="shared" si="33"/>
        <v>0</v>
      </c>
      <c r="BV76" s="41"/>
      <c r="BW76" s="41"/>
      <c r="BX76" s="41">
        <f t="shared" si="34"/>
        <v>0</v>
      </c>
      <c r="BY76" s="53">
        <f t="shared" si="35"/>
        <v>0</v>
      </c>
      <c r="BZ76" s="41"/>
      <c r="CA76" s="41"/>
      <c r="CB76" s="41">
        <f t="shared" si="36"/>
        <v>0</v>
      </c>
      <c r="CC76" s="53">
        <f t="shared" si="37"/>
        <v>0</v>
      </c>
      <c r="CD76" s="41"/>
      <c r="CE76" s="41"/>
      <c r="CF76" s="41">
        <f t="shared" si="38"/>
        <v>0</v>
      </c>
      <c r="CG76" s="53">
        <f t="shared" si="39"/>
        <v>0</v>
      </c>
      <c r="CH76" s="41"/>
      <c r="CI76" s="41"/>
      <c r="CJ76" s="41">
        <f t="shared" si="40"/>
        <v>0</v>
      </c>
      <c r="CK76" s="53">
        <f t="shared" si="41"/>
        <v>0</v>
      </c>
      <c r="CL76" s="41"/>
      <c r="CM76" s="41"/>
      <c r="CN76" s="41">
        <f t="shared" si="42"/>
        <v>0</v>
      </c>
      <c r="CO76" s="53">
        <f t="shared" si="43"/>
        <v>0</v>
      </c>
      <c r="CP76" s="41"/>
      <c r="CQ76" s="41"/>
      <c r="CR76" s="41">
        <f t="shared" si="44"/>
        <v>0</v>
      </c>
      <c r="CS76" s="53">
        <f t="shared" si="45"/>
        <v>0</v>
      </c>
      <c r="CT76" s="41"/>
      <c r="CU76" s="41"/>
      <c r="CV76" s="41">
        <f t="shared" si="46"/>
        <v>0</v>
      </c>
      <c r="CW76" s="53">
        <f t="shared" si="47"/>
        <v>0</v>
      </c>
      <c r="CX76" s="41"/>
      <c r="CY76" s="41"/>
      <c r="CZ76" s="41">
        <f t="shared" si="48"/>
        <v>0</v>
      </c>
      <c r="DA76" s="53">
        <f t="shared" si="49"/>
        <v>0</v>
      </c>
      <c r="DB76" s="53"/>
      <c r="DC76" s="53"/>
      <c r="DD76" s="41">
        <f t="shared" si="50"/>
        <v>0</v>
      </c>
      <c r="DE76" s="53">
        <f t="shared" si="51"/>
        <v>0</v>
      </c>
      <c r="DF76" s="53"/>
      <c r="DG76" s="53"/>
      <c r="DH76" s="41">
        <f t="shared" si="52"/>
        <v>0</v>
      </c>
      <c r="DI76" s="53">
        <f t="shared" si="53"/>
        <v>0</v>
      </c>
      <c r="DJ76" s="53"/>
      <c r="DK76" s="53"/>
      <c r="DL76" s="41">
        <f t="shared" si="54"/>
        <v>0</v>
      </c>
      <c r="DM76" s="53">
        <f t="shared" si="55"/>
        <v>0</v>
      </c>
      <c r="DN76" s="53"/>
      <c r="DO76" s="53"/>
      <c r="DP76" s="41">
        <f t="shared" si="56"/>
        <v>0</v>
      </c>
      <c r="DQ76" s="53">
        <f t="shared" si="57"/>
        <v>0</v>
      </c>
      <c r="DR76" s="53"/>
      <c r="DS76" s="53"/>
      <c r="DT76" s="41">
        <f t="shared" si="58"/>
        <v>0</v>
      </c>
      <c r="DU76" s="53">
        <f t="shared" si="59"/>
        <v>0</v>
      </c>
      <c r="DV76" s="53"/>
      <c r="DW76" s="53"/>
      <c r="DX76" s="41">
        <f t="shared" si="60"/>
        <v>0</v>
      </c>
      <c r="DY76" s="53">
        <f t="shared" si="61"/>
        <v>0</v>
      </c>
      <c r="DZ76" s="53"/>
      <c r="EA76" s="53"/>
      <c r="EB76" s="41">
        <f t="shared" si="62"/>
        <v>0</v>
      </c>
      <c r="EC76" s="53">
        <f t="shared" si="63"/>
        <v>0</v>
      </c>
      <c r="ED76" s="53"/>
      <c r="EE76" s="53"/>
      <c r="EF76" s="41">
        <f t="shared" si="64"/>
        <v>0</v>
      </c>
      <c r="EG76" s="53">
        <f t="shared" si="65"/>
        <v>0</v>
      </c>
      <c r="EH76" s="53"/>
      <c r="EI76" s="53"/>
      <c r="EJ76" s="41">
        <f t="shared" si="66"/>
        <v>0</v>
      </c>
      <c r="EK76" s="53">
        <f t="shared" si="67"/>
        <v>0</v>
      </c>
      <c r="EL76" s="53"/>
      <c r="EM76" s="53"/>
      <c r="EN76" s="41">
        <f t="shared" si="68"/>
        <v>0</v>
      </c>
      <c r="EO76" s="53">
        <f t="shared" si="69"/>
        <v>0</v>
      </c>
      <c r="EP76" s="53"/>
      <c r="EQ76" s="53"/>
      <c r="ER76" s="41">
        <f t="shared" si="70"/>
        <v>0</v>
      </c>
      <c r="ES76" s="53">
        <f t="shared" si="71"/>
        <v>0</v>
      </c>
      <c r="ET76" s="53"/>
      <c r="EU76" s="53"/>
      <c r="EV76" s="41">
        <f t="shared" si="72"/>
        <v>0</v>
      </c>
      <c r="EW76" s="53">
        <f t="shared" si="73"/>
        <v>0</v>
      </c>
      <c r="EX76" s="53"/>
      <c r="EY76" s="53"/>
      <c r="EZ76" s="41">
        <f t="shared" si="74"/>
        <v>0</v>
      </c>
      <c r="FA76" s="53">
        <f t="shared" si="75"/>
        <v>0</v>
      </c>
      <c r="FB76" s="53"/>
      <c r="FC76" s="53"/>
      <c r="FD76" s="41">
        <f t="shared" si="76"/>
        <v>0</v>
      </c>
      <c r="FE76" s="53">
        <f t="shared" si="77"/>
        <v>0</v>
      </c>
      <c r="FF76" s="53"/>
      <c r="FG76" s="53"/>
      <c r="FH76" s="41">
        <f t="shared" si="78"/>
        <v>0</v>
      </c>
      <c r="FI76" s="53">
        <f t="shared" si="79"/>
        <v>0</v>
      </c>
      <c r="FJ76" s="53"/>
      <c r="FK76" s="53"/>
      <c r="FL76" s="41">
        <f t="shared" si="83"/>
        <v>0</v>
      </c>
      <c r="FM76" s="53">
        <f t="shared" si="84"/>
        <v>0</v>
      </c>
      <c r="FN76" s="53"/>
      <c r="FO76" s="40"/>
      <c r="FP76" s="52">
        <f t="shared" si="85"/>
        <v>4282.3655729829279</v>
      </c>
      <c r="FQ76" s="41">
        <f t="shared" si="86"/>
        <v>1.8288886858625064E-2</v>
      </c>
      <c r="FT76" s="22"/>
      <c r="FU76" s="101" t="s">
        <v>5423</v>
      </c>
      <c r="FV76" s="280" t="s">
        <v>5297</v>
      </c>
      <c r="FW76" s="280" t="s">
        <v>5544</v>
      </c>
      <c r="FX76" s="273"/>
      <c r="FY76" s="229" t="s">
        <v>42</v>
      </c>
      <c r="FZ76" s="229" t="s">
        <v>54</v>
      </c>
      <c r="GA76" s="229" t="s">
        <v>1066</v>
      </c>
    </row>
    <row r="77" spans="2:183" ht="11.25" customHeight="1" x14ac:dyDescent="0.2">
      <c r="B77" s="39">
        <v>45072</v>
      </c>
      <c r="C77" s="45">
        <v>4205.4525275178357</v>
      </c>
      <c r="D77" s="112" t="s">
        <v>5566</v>
      </c>
      <c r="E77" s="112">
        <f t="shared" si="82"/>
        <v>45072</v>
      </c>
      <c r="F77" s="46"/>
      <c r="G77" s="52">
        <v>50.97</v>
      </c>
      <c r="H77" s="41">
        <f t="shared" si="0"/>
        <v>-3.1172780840144521E-2</v>
      </c>
      <c r="I77" s="53">
        <f t="shared" si="1"/>
        <v>1</v>
      </c>
      <c r="J77" s="40"/>
      <c r="K77" s="52">
        <v>80.77</v>
      </c>
      <c r="L77" s="41">
        <f t="shared" si="2"/>
        <v>-3.9824060865430444E-2</v>
      </c>
      <c r="M77" s="53">
        <f t="shared" si="3"/>
        <v>1</v>
      </c>
      <c r="N77" s="40"/>
      <c r="O77" s="52">
        <v>82.25</v>
      </c>
      <c r="P77" s="41">
        <f t="shared" si="4"/>
        <v>-4.9792051756007427E-2</v>
      </c>
      <c r="Q77" s="53">
        <f t="shared" si="5"/>
        <v>1</v>
      </c>
      <c r="R77" s="40"/>
      <c r="S77" s="52">
        <v>88.7</v>
      </c>
      <c r="T77" s="41">
        <f t="shared" si="6"/>
        <v>-4.1184736785212395E-2</v>
      </c>
      <c r="U77" s="53">
        <f t="shared" si="7"/>
        <v>1</v>
      </c>
      <c r="V77" s="40"/>
      <c r="W77" s="52">
        <v>65.63</v>
      </c>
      <c r="X77" s="41">
        <f t="shared" si="8"/>
        <v>-3.8247362250879213E-2</v>
      </c>
      <c r="Y77" s="53">
        <f t="shared" si="9"/>
        <v>1</v>
      </c>
      <c r="Z77" s="40"/>
      <c r="AA77" s="52">
        <v>96.8</v>
      </c>
      <c r="AB77" s="41">
        <f t="shared" si="10"/>
        <v>-3.7294878170064605E-2</v>
      </c>
      <c r="AC77" s="53">
        <f t="shared" si="11"/>
        <v>1</v>
      </c>
      <c r="AD77" s="40"/>
      <c r="AE77" s="52">
        <v>57.46</v>
      </c>
      <c r="AF77" s="41">
        <f t="shared" si="12"/>
        <v>-3.0701754385964897E-2</v>
      </c>
      <c r="AG77" s="53">
        <f t="shared" si="13"/>
        <v>1</v>
      </c>
      <c r="AH77" s="40"/>
      <c r="AI77" s="52">
        <v>103.36</v>
      </c>
      <c r="AJ77" s="41">
        <f t="shared" si="14"/>
        <v>-2.6375282592313476E-2</v>
      </c>
      <c r="AK77" s="53">
        <f t="shared" si="15"/>
        <v>1</v>
      </c>
      <c r="AL77" s="40"/>
      <c r="AM77" s="52">
        <v>56.12</v>
      </c>
      <c r="AN77" s="41">
        <f t="shared" si="16"/>
        <v>-3.3413709955218862E-2</v>
      </c>
      <c r="AO77" s="53">
        <f t="shared" si="17"/>
        <v>1</v>
      </c>
      <c r="AP77" s="40"/>
      <c r="AQ77" s="52">
        <v>34.96</v>
      </c>
      <c r="AR77" s="41">
        <f t="shared" si="18"/>
        <v>-3.2115171650055285E-2</v>
      </c>
      <c r="AS77" s="53">
        <f t="shared" si="19"/>
        <v>1</v>
      </c>
      <c r="AT77" s="41"/>
      <c r="AU77" s="41">
        <v>76.8</v>
      </c>
      <c r="AV77" s="41">
        <f t="shared" si="20"/>
        <v>-9.2879256965944235E-3</v>
      </c>
      <c r="AW77" s="53">
        <f t="shared" si="21"/>
        <v>1</v>
      </c>
      <c r="AX77" s="41"/>
      <c r="AY77" s="41">
        <v>48.3</v>
      </c>
      <c r="AZ77" s="41">
        <f t="shared" si="22"/>
        <v>-2.1474878444084355E-2</v>
      </c>
      <c r="BA77" s="53">
        <f t="shared" si="23"/>
        <v>1</v>
      </c>
      <c r="BB77" s="41"/>
      <c r="BC77" s="41">
        <v>69.47</v>
      </c>
      <c r="BD77" s="41">
        <f t="shared" si="24"/>
        <v>-2.7167063436493444E-2</v>
      </c>
      <c r="BE77" s="53">
        <f t="shared" si="25"/>
        <v>1</v>
      </c>
      <c r="BF77" s="41"/>
      <c r="BG77" s="41">
        <v>64.319999999999993</v>
      </c>
      <c r="BH77" s="41">
        <f t="shared" si="26"/>
        <v>-2.4419839223418949E-2</v>
      </c>
      <c r="BI77" s="53">
        <f t="shared" si="27"/>
        <v>1</v>
      </c>
      <c r="BJ77" s="41"/>
      <c r="BK77" s="41"/>
      <c r="BL77" s="41">
        <f t="shared" si="28"/>
        <v>0</v>
      </c>
      <c r="BM77" s="53">
        <f t="shared" si="29"/>
        <v>0</v>
      </c>
      <c r="BN77" s="41"/>
      <c r="BO77" s="41"/>
      <c r="BP77" s="41">
        <f t="shared" si="30"/>
        <v>0</v>
      </c>
      <c r="BQ77" s="53">
        <f t="shared" si="31"/>
        <v>0</v>
      </c>
      <c r="BR77" s="41"/>
      <c r="BS77" s="41"/>
      <c r="BT77" s="41">
        <f t="shared" si="32"/>
        <v>0</v>
      </c>
      <c r="BU77" s="53">
        <f t="shared" si="33"/>
        <v>0</v>
      </c>
      <c r="BV77" s="41"/>
      <c r="BW77" s="41"/>
      <c r="BX77" s="41">
        <f t="shared" si="34"/>
        <v>0</v>
      </c>
      <c r="BY77" s="53">
        <f t="shared" si="35"/>
        <v>0</v>
      </c>
      <c r="BZ77" s="41"/>
      <c r="CA77" s="41"/>
      <c r="CB77" s="41">
        <f t="shared" si="36"/>
        <v>0</v>
      </c>
      <c r="CC77" s="53">
        <f t="shared" si="37"/>
        <v>0</v>
      </c>
      <c r="CD77" s="41"/>
      <c r="CE77" s="41"/>
      <c r="CF77" s="41">
        <f t="shared" si="38"/>
        <v>0</v>
      </c>
      <c r="CG77" s="53">
        <f t="shared" si="39"/>
        <v>0</v>
      </c>
      <c r="CH77" s="41"/>
      <c r="CI77" s="41"/>
      <c r="CJ77" s="41">
        <f t="shared" si="40"/>
        <v>0</v>
      </c>
      <c r="CK77" s="53">
        <f t="shared" si="41"/>
        <v>0</v>
      </c>
      <c r="CL77" s="41"/>
      <c r="CM77" s="41"/>
      <c r="CN77" s="41">
        <f t="shared" si="42"/>
        <v>0</v>
      </c>
      <c r="CO77" s="53">
        <f t="shared" si="43"/>
        <v>0</v>
      </c>
      <c r="CP77" s="41"/>
      <c r="CQ77" s="41"/>
      <c r="CR77" s="41">
        <f t="shared" si="44"/>
        <v>0</v>
      </c>
      <c r="CS77" s="53">
        <f t="shared" si="45"/>
        <v>0</v>
      </c>
      <c r="CT77" s="41"/>
      <c r="CU77" s="41"/>
      <c r="CV77" s="41">
        <f t="shared" si="46"/>
        <v>0</v>
      </c>
      <c r="CW77" s="53">
        <f t="shared" si="47"/>
        <v>0</v>
      </c>
      <c r="CX77" s="41"/>
      <c r="CY77" s="41"/>
      <c r="CZ77" s="41">
        <f t="shared" si="48"/>
        <v>0</v>
      </c>
      <c r="DA77" s="53">
        <f t="shared" si="49"/>
        <v>0</v>
      </c>
      <c r="DB77" s="53"/>
      <c r="DC77" s="53"/>
      <c r="DD77" s="41">
        <f t="shared" si="50"/>
        <v>0</v>
      </c>
      <c r="DE77" s="53">
        <f t="shared" si="51"/>
        <v>0</v>
      </c>
      <c r="DF77" s="53"/>
      <c r="DG77" s="53"/>
      <c r="DH77" s="41">
        <f t="shared" si="52"/>
        <v>0</v>
      </c>
      <c r="DI77" s="53">
        <f t="shared" si="53"/>
        <v>0</v>
      </c>
      <c r="DJ77" s="53"/>
      <c r="DK77" s="53"/>
      <c r="DL77" s="41">
        <f t="shared" si="54"/>
        <v>0</v>
      </c>
      <c r="DM77" s="53">
        <f t="shared" si="55"/>
        <v>0</v>
      </c>
      <c r="DN77" s="53"/>
      <c r="DO77" s="53"/>
      <c r="DP77" s="41">
        <f t="shared" si="56"/>
        <v>0</v>
      </c>
      <c r="DQ77" s="53">
        <f t="shared" si="57"/>
        <v>0</v>
      </c>
      <c r="DR77" s="53"/>
      <c r="DS77" s="53"/>
      <c r="DT77" s="41">
        <f t="shared" si="58"/>
        <v>0</v>
      </c>
      <c r="DU77" s="53">
        <f t="shared" si="59"/>
        <v>0</v>
      </c>
      <c r="DV77" s="53"/>
      <c r="DW77" s="53"/>
      <c r="DX77" s="41">
        <f t="shared" si="60"/>
        <v>0</v>
      </c>
      <c r="DY77" s="53">
        <f t="shared" si="61"/>
        <v>0</v>
      </c>
      <c r="DZ77" s="53"/>
      <c r="EA77" s="53"/>
      <c r="EB77" s="41">
        <f t="shared" si="62"/>
        <v>0</v>
      </c>
      <c r="EC77" s="53">
        <f t="shared" si="63"/>
        <v>0</v>
      </c>
      <c r="ED77" s="53"/>
      <c r="EE77" s="53"/>
      <c r="EF77" s="41">
        <f t="shared" si="64"/>
        <v>0</v>
      </c>
      <c r="EG77" s="53">
        <f t="shared" si="65"/>
        <v>0</v>
      </c>
      <c r="EH77" s="53"/>
      <c r="EI77" s="53"/>
      <c r="EJ77" s="41">
        <f t="shared" si="66"/>
        <v>0</v>
      </c>
      <c r="EK77" s="53">
        <f t="shared" si="67"/>
        <v>0</v>
      </c>
      <c r="EL77" s="53"/>
      <c r="EM77" s="53"/>
      <c r="EN77" s="41">
        <f t="shared" si="68"/>
        <v>0</v>
      </c>
      <c r="EO77" s="53">
        <f t="shared" si="69"/>
        <v>0</v>
      </c>
      <c r="EP77" s="53"/>
      <c r="EQ77" s="53"/>
      <c r="ER77" s="41">
        <f t="shared" si="70"/>
        <v>0</v>
      </c>
      <c r="ES77" s="53">
        <f t="shared" si="71"/>
        <v>0</v>
      </c>
      <c r="ET77" s="53"/>
      <c r="EU77" s="53"/>
      <c r="EV77" s="41">
        <f t="shared" si="72"/>
        <v>0</v>
      </c>
      <c r="EW77" s="53">
        <f t="shared" si="73"/>
        <v>0</v>
      </c>
      <c r="EX77" s="53"/>
      <c r="EY77" s="53"/>
      <c r="EZ77" s="41">
        <f t="shared" si="74"/>
        <v>0</v>
      </c>
      <c r="FA77" s="53">
        <f t="shared" si="75"/>
        <v>0</v>
      </c>
      <c r="FB77" s="53"/>
      <c r="FC77" s="53"/>
      <c r="FD77" s="41">
        <f t="shared" si="76"/>
        <v>0</v>
      </c>
      <c r="FE77" s="53">
        <f t="shared" si="77"/>
        <v>0</v>
      </c>
      <c r="FF77" s="53"/>
      <c r="FG77" s="53"/>
      <c r="FH77" s="41">
        <f t="shared" si="78"/>
        <v>0</v>
      </c>
      <c r="FI77" s="53">
        <f t="shared" si="79"/>
        <v>0</v>
      </c>
      <c r="FJ77" s="53"/>
      <c r="FK77" s="53"/>
      <c r="FL77" s="41">
        <f t="shared" si="83"/>
        <v>0</v>
      </c>
      <c r="FM77" s="53">
        <f t="shared" si="84"/>
        <v>0</v>
      </c>
      <c r="FN77" s="53"/>
      <c r="FO77" s="40"/>
      <c r="FP77" s="52">
        <f t="shared" si="85"/>
        <v>4205.4525275178357</v>
      </c>
      <c r="FQ77" s="41">
        <f t="shared" si="86"/>
        <v>3.2139324130804336E-3</v>
      </c>
      <c r="FT77" s="22"/>
      <c r="FU77" s="101" t="s">
        <v>5424</v>
      </c>
      <c r="FV77" s="280" t="s">
        <v>5425</v>
      </c>
      <c r="FW77" s="280" t="s">
        <v>5545</v>
      </c>
      <c r="FX77" s="273"/>
      <c r="FY77" s="229" t="s">
        <v>4407</v>
      </c>
      <c r="FZ77" s="229" t="s">
        <v>4408</v>
      </c>
      <c r="GA77" s="229" t="s">
        <v>4409</v>
      </c>
    </row>
    <row r="78" spans="2:183" ht="11.25" customHeight="1" x14ac:dyDescent="0.2">
      <c r="B78" s="39">
        <v>45065</v>
      </c>
      <c r="C78" s="45">
        <v>4191.9797878028385</v>
      </c>
      <c r="D78" s="112" t="s">
        <v>5566</v>
      </c>
      <c r="E78" s="112">
        <f t="shared" si="82"/>
        <v>45065</v>
      </c>
      <c r="F78" s="46"/>
      <c r="G78" s="52">
        <v>52.61</v>
      </c>
      <c r="H78" s="41">
        <f t="shared" si="0"/>
        <v>-4.3976013083772525E-2</v>
      </c>
      <c r="I78" s="53">
        <f t="shared" si="1"/>
        <v>1</v>
      </c>
      <c r="J78" s="40"/>
      <c r="K78" s="52">
        <v>84.12</v>
      </c>
      <c r="L78" s="41">
        <f t="shared" si="2"/>
        <v>-4.1039671682626455E-2</v>
      </c>
      <c r="M78" s="53">
        <f t="shared" si="3"/>
        <v>1</v>
      </c>
      <c r="N78" s="40"/>
      <c r="O78" s="52">
        <v>86.56</v>
      </c>
      <c r="P78" s="41">
        <f t="shared" si="4"/>
        <v>-5.564041021165167E-2</v>
      </c>
      <c r="Q78" s="53">
        <f t="shared" si="5"/>
        <v>1</v>
      </c>
      <c r="R78" s="40"/>
      <c r="S78" s="52">
        <v>92.51</v>
      </c>
      <c r="T78" s="41">
        <f t="shared" si="6"/>
        <v>-5.0692662904053387E-2</v>
      </c>
      <c r="U78" s="53">
        <f t="shared" si="7"/>
        <v>1</v>
      </c>
      <c r="V78" s="40"/>
      <c r="W78" s="52">
        <v>68.239999999999995</v>
      </c>
      <c r="X78" s="41">
        <f t="shared" si="8"/>
        <v>-7.3832790445168439E-2</v>
      </c>
      <c r="Y78" s="53">
        <f t="shared" si="9"/>
        <v>1</v>
      </c>
      <c r="Z78" s="40"/>
      <c r="AA78" s="52">
        <v>100.55</v>
      </c>
      <c r="AB78" s="41">
        <f t="shared" si="10"/>
        <v>-6.1508306888183761E-2</v>
      </c>
      <c r="AC78" s="53">
        <f t="shared" si="11"/>
        <v>1</v>
      </c>
      <c r="AD78" s="40"/>
      <c r="AE78" s="52">
        <v>59.28</v>
      </c>
      <c r="AF78" s="41">
        <f t="shared" si="12"/>
        <v>-4.9543049543049444E-2</v>
      </c>
      <c r="AG78" s="53">
        <f t="shared" si="13"/>
        <v>1</v>
      </c>
      <c r="AH78" s="40"/>
      <c r="AI78" s="52">
        <v>106.16</v>
      </c>
      <c r="AJ78" s="41">
        <f t="shared" si="14"/>
        <v>-2.7749793937173695E-2</v>
      </c>
      <c r="AK78" s="53">
        <f t="shared" si="15"/>
        <v>1</v>
      </c>
      <c r="AL78" s="40"/>
      <c r="AM78" s="52">
        <v>58.06</v>
      </c>
      <c r="AN78" s="41">
        <f t="shared" si="16"/>
        <v>-2.1900269541778927E-2</v>
      </c>
      <c r="AO78" s="53">
        <f t="shared" si="17"/>
        <v>1</v>
      </c>
      <c r="AP78" s="40"/>
      <c r="AQ78" s="52">
        <v>36.119999999999997</v>
      </c>
      <c r="AR78" s="41">
        <f t="shared" si="18"/>
        <v>-4.368546465448786E-2</v>
      </c>
      <c r="AS78" s="53">
        <f t="shared" si="19"/>
        <v>1</v>
      </c>
      <c r="AT78" s="41"/>
      <c r="AU78" s="41">
        <v>77.52</v>
      </c>
      <c r="AV78" s="41">
        <f t="shared" si="20"/>
        <v>-4.0712783071402137E-2</v>
      </c>
      <c r="AW78" s="53">
        <f t="shared" si="21"/>
        <v>1</v>
      </c>
      <c r="AX78" s="41"/>
      <c r="AY78" s="41">
        <v>49.36</v>
      </c>
      <c r="AZ78" s="41">
        <f t="shared" si="22"/>
        <v>-3.3104799216454373E-2</v>
      </c>
      <c r="BA78" s="53">
        <f t="shared" si="23"/>
        <v>1</v>
      </c>
      <c r="BB78" s="41"/>
      <c r="BC78" s="41">
        <v>71.41</v>
      </c>
      <c r="BD78" s="41">
        <f t="shared" si="24"/>
        <v>-2.644853442399453E-2</v>
      </c>
      <c r="BE78" s="53">
        <f t="shared" si="25"/>
        <v>1</v>
      </c>
      <c r="BF78" s="41"/>
      <c r="BG78" s="41">
        <v>65.930000000000007</v>
      </c>
      <c r="BH78" s="41">
        <f t="shared" si="26"/>
        <v>-4.2967048918565731E-2</v>
      </c>
      <c r="BI78" s="53">
        <f t="shared" si="27"/>
        <v>1</v>
      </c>
      <c r="BJ78" s="41"/>
      <c r="BK78" s="41"/>
      <c r="BL78" s="41">
        <f t="shared" si="28"/>
        <v>0</v>
      </c>
      <c r="BM78" s="53">
        <f t="shared" si="29"/>
        <v>0</v>
      </c>
      <c r="BN78" s="41"/>
      <c r="BO78" s="41"/>
      <c r="BP78" s="41">
        <f t="shared" si="30"/>
        <v>0</v>
      </c>
      <c r="BQ78" s="53">
        <f t="shared" si="31"/>
        <v>0</v>
      </c>
      <c r="BR78" s="41"/>
      <c r="BS78" s="41"/>
      <c r="BT78" s="41">
        <f t="shared" si="32"/>
        <v>0</v>
      </c>
      <c r="BU78" s="53">
        <f t="shared" si="33"/>
        <v>0</v>
      </c>
      <c r="BV78" s="41"/>
      <c r="BW78" s="41"/>
      <c r="BX78" s="41">
        <f t="shared" si="34"/>
        <v>0</v>
      </c>
      <c r="BY78" s="53">
        <f t="shared" si="35"/>
        <v>0</v>
      </c>
      <c r="BZ78" s="41"/>
      <c r="CA78" s="41"/>
      <c r="CB78" s="41">
        <f t="shared" si="36"/>
        <v>0</v>
      </c>
      <c r="CC78" s="53">
        <f t="shared" si="37"/>
        <v>0</v>
      </c>
      <c r="CD78" s="41"/>
      <c r="CE78" s="41"/>
      <c r="CF78" s="41">
        <f t="shared" si="38"/>
        <v>0</v>
      </c>
      <c r="CG78" s="53">
        <f t="shared" si="39"/>
        <v>0</v>
      </c>
      <c r="CH78" s="41"/>
      <c r="CI78" s="41"/>
      <c r="CJ78" s="41">
        <f t="shared" si="40"/>
        <v>0</v>
      </c>
      <c r="CK78" s="53">
        <f t="shared" si="41"/>
        <v>0</v>
      </c>
      <c r="CL78" s="41"/>
      <c r="CM78" s="41"/>
      <c r="CN78" s="41">
        <f t="shared" si="42"/>
        <v>0</v>
      </c>
      <c r="CO78" s="53">
        <f t="shared" si="43"/>
        <v>0</v>
      </c>
      <c r="CP78" s="41"/>
      <c r="CQ78" s="41"/>
      <c r="CR78" s="41">
        <f t="shared" si="44"/>
        <v>0</v>
      </c>
      <c r="CS78" s="53">
        <f t="shared" si="45"/>
        <v>0</v>
      </c>
      <c r="CT78" s="41"/>
      <c r="CU78" s="41"/>
      <c r="CV78" s="41">
        <f t="shared" si="46"/>
        <v>0</v>
      </c>
      <c r="CW78" s="53">
        <f t="shared" si="47"/>
        <v>0</v>
      </c>
      <c r="CX78" s="41"/>
      <c r="CY78" s="41"/>
      <c r="CZ78" s="41">
        <f t="shared" si="48"/>
        <v>0</v>
      </c>
      <c r="DA78" s="53">
        <f t="shared" si="49"/>
        <v>0</v>
      </c>
      <c r="DB78" s="53"/>
      <c r="DC78" s="53"/>
      <c r="DD78" s="41">
        <f t="shared" si="50"/>
        <v>0</v>
      </c>
      <c r="DE78" s="53">
        <f t="shared" si="51"/>
        <v>0</v>
      </c>
      <c r="DF78" s="53"/>
      <c r="DG78" s="53"/>
      <c r="DH78" s="41">
        <f t="shared" si="52"/>
        <v>0</v>
      </c>
      <c r="DI78" s="53">
        <f t="shared" si="53"/>
        <v>0</v>
      </c>
      <c r="DJ78" s="53"/>
      <c r="DK78" s="53"/>
      <c r="DL78" s="41">
        <f t="shared" si="54"/>
        <v>0</v>
      </c>
      <c r="DM78" s="53">
        <f t="shared" si="55"/>
        <v>0</v>
      </c>
      <c r="DN78" s="53"/>
      <c r="DO78" s="53"/>
      <c r="DP78" s="41">
        <f t="shared" si="56"/>
        <v>0</v>
      </c>
      <c r="DQ78" s="53">
        <f t="shared" si="57"/>
        <v>0</v>
      </c>
      <c r="DR78" s="53"/>
      <c r="DS78" s="53"/>
      <c r="DT78" s="41">
        <f t="shared" si="58"/>
        <v>0</v>
      </c>
      <c r="DU78" s="53">
        <f t="shared" si="59"/>
        <v>0</v>
      </c>
      <c r="DV78" s="53"/>
      <c r="DW78" s="53"/>
      <c r="DX78" s="41">
        <f t="shared" si="60"/>
        <v>0</v>
      </c>
      <c r="DY78" s="53">
        <f t="shared" si="61"/>
        <v>0</v>
      </c>
      <c r="DZ78" s="53"/>
      <c r="EA78" s="53"/>
      <c r="EB78" s="41">
        <f t="shared" si="62"/>
        <v>0</v>
      </c>
      <c r="EC78" s="53">
        <f t="shared" si="63"/>
        <v>0</v>
      </c>
      <c r="ED78" s="53"/>
      <c r="EE78" s="53"/>
      <c r="EF78" s="41">
        <f t="shared" si="64"/>
        <v>0</v>
      </c>
      <c r="EG78" s="53">
        <f t="shared" si="65"/>
        <v>0</v>
      </c>
      <c r="EH78" s="53"/>
      <c r="EI78" s="53"/>
      <c r="EJ78" s="41">
        <f t="shared" si="66"/>
        <v>0</v>
      </c>
      <c r="EK78" s="53">
        <f t="shared" si="67"/>
        <v>0</v>
      </c>
      <c r="EL78" s="53"/>
      <c r="EM78" s="53"/>
      <c r="EN78" s="41">
        <f t="shared" si="68"/>
        <v>0</v>
      </c>
      <c r="EO78" s="53">
        <f t="shared" si="69"/>
        <v>0</v>
      </c>
      <c r="EP78" s="53"/>
      <c r="EQ78" s="53"/>
      <c r="ER78" s="41">
        <f t="shared" si="70"/>
        <v>0</v>
      </c>
      <c r="ES78" s="53">
        <f t="shared" si="71"/>
        <v>0</v>
      </c>
      <c r="ET78" s="53"/>
      <c r="EU78" s="53"/>
      <c r="EV78" s="41">
        <f t="shared" si="72"/>
        <v>0</v>
      </c>
      <c r="EW78" s="53">
        <f t="shared" si="73"/>
        <v>0</v>
      </c>
      <c r="EX78" s="53"/>
      <c r="EY78" s="53"/>
      <c r="EZ78" s="41">
        <f t="shared" si="74"/>
        <v>0</v>
      </c>
      <c r="FA78" s="53">
        <f t="shared" si="75"/>
        <v>0</v>
      </c>
      <c r="FB78" s="53"/>
      <c r="FC78" s="53"/>
      <c r="FD78" s="41">
        <f t="shared" si="76"/>
        <v>0</v>
      </c>
      <c r="FE78" s="53">
        <f t="shared" si="77"/>
        <v>0</v>
      </c>
      <c r="FF78" s="53"/>
      <c r="FG78" s="53"/>
      <c r="FH78" s="41">
        <f t="shared" si="78"/>
        <v>0</v>
      </c>
      <c r="FI78" s="53">
        <f t="shared" si="79"/>
        <v>0</v>
      </c>
      <c r="FJ78" s="53"/>
      <c r="FK78" s="53"/>
      <c r="FL78" s="41">
        <f t="shared" si="83"/>
        <v>0</v>
      </c>
      <c r="FM78" s="53">
        <f t="shared" si="84"/>
        <v>0</v>
      </c>
      <c r="FN78" s="53"/>
      <c r="FO78" s="40"/>
      <c r="FP78" s="52">
        <f t="shared" si="85"/>
        <v>4191.9797878028385</v>
      </c>
      <c r="FQ78" s="41">
        <f t="shared" si="86"/>
        <v>1.6463974865817743E-2</v>
      </c>
      <c r="FT78" s="22"/>
      <c r="FU78" s="101" t="s">
        <v>5426</v>
      </c>
      <c r="FV78" s="280" t="s">
        <v>5303</v>
      </c>
      <c r="FW78" s="280" t="s">
        <v>5546</v>
      </c>
      <c r="FX78" s="273"/>
      <c r="FY78" s="229" t="s">
        <v>4426</v>
      </c>
      <c r="FZ78" s="229" t="s">
        <v>4427</v>
      </c>
      <c r="GA78" s="229" t="s">
        <v>4428</v>
      </c>
    </row>
    <row r="79" spans="2:183" ht="11.25" customHeight="1" x14ac:dyDescent="0.2">
      <c r="B79" s="39">
        <v>45058</v>
      </c>
      <c r="C79" s="45">
        <v>4124.0810215199381</v>
      </c>
      <c r="D79" s="112" t="s">
        <v>5566</v>
      </c>
      <c r="E79" s="112">
        <f t="shared" si="82"/>
        <v>45058</v>
      </c>
      <c r="F79" s="46"/>
      <c r="G79" s="52">
        <v>55.03</v>
      </c>
      <c r="H79" s="41">
        <f t="shared" si="0"/>
        <v>-1.451642170204992E-3</v>
      </c>
      <c r="I79" s="53">
        <f t="shared" si="1"/>
        <v>1</v>
      </c>
      <c r="J79" s="40"/>
      <c r="K79" s="52">
        <v>87.72</v>
      </c>
      <c r="L79" s="41">
        <f t="shared" si="2"/>
        <v>-3.0396816624295386E-2</v>
      </c>
      <c r="M79" s="53">
        <f t="shared" si="3"/>
        <v>1</v>
      </c>
      <c r="N79" s="40"/>
      <c r="O79" s="52">
        <v>91.66</v>
      </c>
      <c r="P79" s="41">
        <f t="shared" si="4"/>
        <v>-4.8854630333297067E-3</v>
      </c>
      <c r="Q79" s="53">
        <f t="shared" si="5"/>
        <v>1</v>
      </c>
      <c r="R79" s="40"/>
      <c r="S79" s="52">
        <v>97.45</v>
      </c>
      <c r="T79" s="41">
        <f t="shared" si="6"/>
        <v>-1.9223027375201207E-2</v>
      </c>
      <c r="U79" s="53">
        <f t="shared" si="7"/>
        <v>1</v>
      </c>
      <c r="V79" s="40"/>
      <c r="W79" s="52">
        <v>73.680000000000007</v>
      </c>
      <c r="X79" s="41">
        <f t="shared" si="8"/>
        <v>1.6313213703100793E-3</v>
      </c>
      <c r="Y79" s="53">
        <f t="shared" si="9"/>
        <v>1</v>
      </c>
      <c r="Z79" s="40"/>
      <c r="AA79" s="52">
        <v>107.14</v>
      </c>
      <c r="AB79" s="41">
        <f t="shared" si="10"/>
        <v>-2.049180327868827E-3</v>
      </c>
      <c r="AC79" s="53">
        <f t="shared" si="11"/>
        <v>1</v>
      </c>
      <c r="AD79" s="40"/>
      <c r="AE79" s="52">
        <v>62.37</v>
      </c>
      <c r="AF79" s="41">
        <f t="shared" si="12"/>
        <v>-3.5149384885765356E-3</v>
      </c>
      <c r="AG79" s="53">
        <f t="shared" si="13"/>
        <v>1</v>
      </c>
      <c r="AH79" s="40"/>
      <c r="AI79" s="52">
        <v>109.19</v>
      </c>
      <c r="AJ79" s="41">
        <f t="shared" si="14"/>
        <v>-1.6040371271514808E-2</v>
      </c>
      <c r="AK79" s="53">
        <f t="shared" si="15"/>
        <v>1</v>
      </c>
      <c r="AL79" s="40"/>
      <c r="AM79" s="52">
        <v>59.36</v>
      </c>
      <c r="AN79" s="41">
        <f t="shared" si="16"/>
        <v>-5.8616647127784915E-3</v>
      </c>
      <c r="AO79" s="53">
        <f t="shared" si="17"/>
        <v>1</v>
      </c>
      <c r="AP79" s="40"/>
      <c r="AQ79" s="52">
        <v>37.770000000000003</v>
      </c>
      <c r="AR79" s="41">
        <f t="shared" si="18"/>
        <v>5.2980132450342055E-4</v>
      </c>
      <c r="AS79" s="53">
        <f t="shared" si="19"/>
        <v>1</v>
      </c>
      <c r="AT79" s="41"/>
      <c r="AU79" s="41">
        <v>80.81</v>
      </c>
      <c r="AV79" s="41">
        <f t="shared" si="20"/>
        <v>8.6120818771842078E-3</v>
      </c>
      <c r="AW79" s="53">
        <f t="shared" si="21"/>
        <v>1</v>
      </c>
      <c r="AX79" s="41"/>
      <c r="AY79" s="41">
        <v>51.05</v>
      </c>
      <c r="AZ79" s="41">
        <f t="shared" si="22"/>
        <v>-5.8422590068160085E-3</v>
      </c>
      <c r="BA79" s="53">
        <f t="shared" si="23"/>
        <v>1</v>
      </c>
      <c r="BB79" s="41"/>
      <c r="BC79" s="41">
        <v>73.349999999999994</v>
      </c>
      <c r="BD79" s="41">
        <f t="shared" si="24"/>
        <v>-2.1216973578863096E-2</v>
      </c>
      <c r="BE79" s="53">
        <f t="shared" si="25"/>
        <v>1</v>
      </c>
      <c r="BF79" s="41"/>
      <c r="BG79" s="41">
        <v>68.89</v>
      </c>
      <c r="BH79" s="41">
        <f t="shared" si="26"/>
        <v>-9.7743280149488188E-3</v>
      </c>
      <c r="BI79" s="53">
        <f t="shared" si="27"/>
        <v>1</v>
      </c>
      <c r="BJ79" s="41"/>
      <c r="BK79" s="41"/>
      <c r="BL79" s="41">
        <f t="shared" si="28"/>
        <v>0</v>
      </c>
      <c r="BM79" s="53">
        <f t="shared" si="29"/>
        <v>0</v>
      </c>
      <c r="BN79" s="41"/>
      <c r="BO79" s="41"/>
      <c r="BP79" s="41">
        <f t="shared" si="30"/>
        <v>0</v>
      </c>
      <c r="BQ79" s="53">
        <f t="shared" si="31"/>
        <v>0</v>
      </c>
      <c r="BR79" s="41"/>
      <c r="BS79" s="41"/>
      <c r="BT79" s="41">
        <f t="shared" si="32"/>
        <v>0</v>
      </c>
      <c r="BU79" s="53">
        <f t="shared" si="33"/>
        <v>0</v>
      </c>
      <c r="BV79" s="41"/>
      <c r="BW79" s="41"/>
      <c r="BX79" s="41">
        <f t="shared" si="34"/>
        <v>0</v>
      </c>
      <c r="BY79" s="53">
        <f t="shared" si="35"/>
        <v>0</v>
      </c>
      <c r="BZ79" s="41"/>
      <c r="CA79" s="41"/>
      <c r="CB79" s="41">
        <f t="shared" si="36"/>
        <v>0</v>
      </c>
      <c r="CC79" s="53">
        <f t="shared" si="37"/>
        <v>0</v>
      </c>
      <c r="CD79" s="41"/>
      <c r="CE79" s="41"/>
      <c r="CF79" s="41">
        <f t="shared" si="38"/>
        <v>0</v>
      </c>
      <c r="CG79" s="53">
        <f t="shared" si="39"/>
        <v>0</v>
      </c>
      <c r="CH79" s="41"/>
      <c r="CI79" s="41"/>
      <c r="CJ79" s="41">
        <f t="shared" si="40"/>
        <v>0</v>
      </c>
      <c r="CK79" s="53">
        <f t="shared" si="41"/>
        <v>0</v>
      </c>
      <c r="CL79" s="41"/>
      <c r="CM79" s="41"/>
      <c r="CN79" s="41">
        <f t="shared" si="42"/>
        <v>0</v>
      </c>
      <c r="CO79" s="53">
        <f t="shared" si="43"/>
        <v>0</v>
      </c>
      <c r="CP79" s="41"/>
      <c r="CQ79" s="41"/>
      <c r="CR79" s="41">
        <f t="shared" si="44"/>
        <v>0</v>
      </c>
      <c r="CS79" s="53">
        <f t="shared" si="45"/>
        <v>0</v>
      </c>
      <c r="CT79" s="41"/>
      <c r="CU79" s="41"/>
      <c r="CV79" s="41">
        <f t="shared" si="46"/>
        <v>0</v>
      </c>
      <c r="CW79" s="53">
        <f t="shared" si="47"/>
        <v>0</v>
      </c>
      <c r="CX79" s="41"/>
      <c r="CY79" s="41"/>
      <c r="CZ79" s="41">
        <f t="shared" si="48"/>
        <v>0</v>
      </c>
      <c r="DA79" s="53">
        <f t="shared" si="49"/>
        <v>0</v>
      </c>
      <c r="DB79" s="53"/>
      <c r="DC79" s="53"/>
      <c r="DD79" s="41">
        <f t="shared" si="50"/>
        <v>0</v>
      </c>
      <c r="DE79" s="53">
        <f t="shared" si="51"/>
        <v>0</v>
      </c>
      <c r="DF79" s="53"/>
      <c r="DG79" s="53"/>
      <c r="DH79" s="41">
        <f t="shared" si="52"/>
        <v>0</v>
      </c>
      <c r="DI79" s="53">
        <f t="shared" si="53"/>
        <v>0</v>
      </c>
      <c r="DJ79" s="53"/>
      <c r="DK79" s="53"/>
      <c r="DL79" s="41">
        <f t="shared" si="54"/>
        <v>0</v>
      </c>
      <c r="DM79" s="53">
        <f t="shared" si="55"/>
        <v>0</v>
      </c>
      <c r="DN79" s="53"/>
      <c r="DO79" s="53"/>
      <c r="DP79" s="41">
        <f t="shared" si="56"/>
        <v>0</v>
      </c>
      <c r="DQ79" s="53">
        <f t="shared" si="57"/>
        <v>0</v>
      </c>
      <c r="DR79" s="53"/>
      <c r="DS79" s="53"/>
      <c r="DT79" s="41">
        <f t="shared" si="58"/>
        <v>0</v>
      </c>
      <c r="DU79" s="53">
        <f t="shared" si="59"/>
        <v>0</v>
      </c>
      <c r="DV79" s="53"/>
      <c r="DW79" s="53"/>
      <c r="DX79" s="41">
        <f t="shared" si="60"/>
        <v>0</v>
      </c>
      <c r="DY79" s="53">
        <f t="shared" si="61"/>
        <v>0</v>
      </c>
      <c r="DZ79" s="53"/>
      <c r="EA79" s="53"/>
      <c r="EB79" s="41">
        <f t="shared" si="62"/>
        <v>0</v>
      </c>
      <c r="EC79" s="53">
        <f t="shared" si="63"/>
        <v>0</v>
      </c>
      <c r="ED79" s="53"/>
      <c r="EE79" s="53"/>
      <c r="EF79" s="41">
        <f t="shared" si="64"/>
        <v>0</v>
      </c>
      <c r="EG79" s="53">
        <f t="shared" si="65"/>
        <v>0</v>
      </c>
      <c r="EH79" s="53"/>
      <c r="EI79" s="53"/>
      <c r="EJ79" s="41">
        <f t="shared" si="66"/>
        <v>0</v>
      </c>
      <c r="EK79" s="53">
        <f t="shared" si="67"/>
        <v>0</v>
      </c>
      <c r="EL79" s="53"/>
      <c r="EM79" s="53"/>
      <c r="EN79" s="41">
        <f t="shared" si="68"/>
        <v>0</v>
      </c>
      <c r="EO79" s="53">
        <f t="shared" si="69"/>
        <v>0</v>
      </c>
      <c r="EP79" s="53"/>
      <c r="EQ79" s="53"/>
      <c r="ER79" s="41">
        <f t="shared" si="70"/>
        <v>0</v>
      </c>
      <c r="ES79" s="53">
        <f t="shared" si="71"/>
        <v>0</v>
      </c>
      <c r="ET79" s="53"/>
      <c r="EU79" s="53"/>
      <c r="EV79" s="41">
        <f t="shared" si="72"/>
        <v>0</v>
      </c>
      <c r="EW79" s="53">
        <f t="shared" si="73"/>
        <v>0</v>
      </c>
      <c r="EX79" s="53"/>
      <c r="EY79" s="53"/>
      <c r="EZ79" s="41">
        <f t="shared" si="74"/>
        <v>0</v>
      </c>
      <c r="FA79" s="53">
        <f t="shared" si="75"/>
        <v>0</v>
      </c>
      <c r="FB79" s="53"/>
      <c r="FC79" s="53"/>
      <c r="FD79" s="41">
        <f t="shared" si="76"/>
        <v>0</v>
      </c>
      <c r="FE79" s="53">
        <f t="shared" si="77"/>
        <v>0</v>
      </c>
      <c r="FF79" s="53"/>
      <c r="FG79" s="53"/>
      <c r="FH79" s="41">
        <f t="shared" si="78"/>
        <v>0</v>
      </c>
      <c r="FI79" s="53">
        <f t="shared" si="79"/>
        <v>0</v>
      </c>
      <c r="FJ79" s="53"/>
      <c r="FK79" s="53"/>
      <c r="FL79" s="41">
        <f t="shared" si="83"/>
        <v>0</v>
      </c>
      <c r="FM79" s="53">
        <f t="shared" si="84"/>
        <v>0</v>
      </c>
      <c r="FN79" s="53"/>
      <c r="FO79" s="40"/>
      <c r="FP79" s="52">
        <f t="shared" si="85"/>
        <v>4124.0810215199381</v>
      </c>
      <c r="FQ79" s="41">
        <f t="shared" si="86"/>
        <v>-2.9428402892407446E-3</v>
      </c>
      <c r="FT79" s="22"/>
      <c r="FU79" s="101" t="s">
        <v>5427</v>
      </c>
      <c r="FV79" s="280" t="s">
        <v>5428</v>
      </c>
      <c r="FW79" s="280" t="s">
        <v>5547</v>
      </c>
      <c r="FX79" s="273"/>
      <c r="FY79" s="229" t="s">
        <v>363</v>
      </c>
      <c r="FZ79" s="229" t="s">
        <v>364</v>
      </c>
      <c r="GA79" s="229" t="s">
        <v>365</v>
      </c>
    </row>
    <row r="80" spans="2:183" ht="11.25" customHeight="1" x14ac:dyDescent="0.2">
      <c r="B80" s="39">
        <v>45051</v>
      </c>
      <c r="C80" s="45">
        <v>4136.2533545381802</v>
      </c>
      <c r="D80" s="112" t="s">
        <v>5566</v>
      </c>
      <c r="E80" s="112">
        <f t="shared" si="82"/>
        <v>45051</v>
      </c>
      <c r="F80" s="46"/>
      <c r="G80" s="52">
        <v>55.11</v>
      </c>
      <c r="H80" s="41">
        <f t="shared" si="0"/>
        <v>-5.4406964091402443E-4</v>
      </c>
      <c r="I80" s="53">
        <f t="shared" si="1"/>
        <v>1</v>
      </c>
      <c r="J80" s="40"/>
      <c r="K80" s="52">
        <v>90.47</v>
      </c>
      <c r="L80" s="41">
        <f t="shared" si="2"/>
        <v>1.6859615600764322E-2</v>
      </c>
      <c r="M80" s="53">
        <f t="shared" si="3"/>
        <v>1</v>
      </c>
      <c r="N80" s="40"/>
      <c r="O80" s="52">
        <v>92.11</v>
      </c>
      <c r="P80" s="41">
        <f t="shared" si="4"/>
        <v>-3.3542523263363488E-3</v>
      </c>
      <c r="Q80" s="53">
        <f t="shared" si="5"/>
        <v>1</v>
      </c>
      <c r="R80" s="40"/>
      <c r="S80" s="52">
        <v>99.36</v>
      </c>
      <c r="T80" s="41">
        <f t="shared" si="6"/>
        <v>4.8543689320388328E-3</v>
      </c>
      <c r="U80" s="53">
        <f t="shared" si="7"/>
        <v>1</v>
      </c>
      <c r="V80" s="40"/>
      <c r="W80" s="52">
        <v>73.56</v>
      </c>
      <c r="X80" s="41">
        <f t="shared" si="8"/>
        <v>-5.434782608694233E-4</v>
      </c>
      <c r="Y80" s="53">
        <f t="shared" si="9"/>
        <v>1</v>
      </c>
      <c r="Z80" s="40"/>
      <c r="AA80" s="52">
        <v>107.36</v>
      </c>
      <c r="AB80" s="41">
        <f t="shared" si="10"/>
        <v>-2.0449897750510759E-3</v>
      </c>
      <c r="AC80" s="53">
        <f t="shared" si="11"/>
        <v>1</v>
      </c>
      <c r="AD80" s="40"/>
      <c r="AE80" s="52">
        <v>62.59</v>
      </c>
      <c r="AF80" s="41">
        <f t="shared" si="12"/>
        <v>7.7282241184994938E-3</v>
      </c>
      <c r="AG80" s="53">
        <f t="shared" si="13"/>
        <v>1</v>
      </c>
      <c r="AH80" s="40"/>
      <c r="AI80" s="52">
        <v>110.97</v>
      </c>
      <c r="AJ80" s="41">
        <f t="shared" si="14"/>
        <v>-1.3498920086393307E-3</v>
      </c>
      <c r="AK80" s="53">
        <f t="shared" si="15"/>
        <v>1</v>
      </c>
      <c r="AL80" s="40"/>
      <c r="AM80" s="52">
        <v>59.71</v>
      </c>
      <c r="AN80" s="41">
        <f t="shared" si="16"/>
        <v>1.8594336403957801E-2</v>
      </c>
      <c r="AO80" s="53">
        <f t="shared" si="17"/>
        <v>1</v>
      </c>
      <c r="AP80" s="40"/>
      <c r="AQ80" s="52">
        <v>37.75</v>
      </c>
      <c r="AR80" s="41">
        <f t="shared" si="18"/>
        <v>5.5940330314332432E-3</v>
      </c>
      <c r="AS80" s="53">
        <f t="shared" si="19"/>
        <v>1</v>
      </c>
      <c r="AT80" s="41"/>
      <c r="AU80" s="41">
        <v>80.12</v>
      </c>
      <c r="AV80" s="41">
        <f t="shared" si="20"/>
        <v>2.1157277593678359E-2</v>
      </c>
      <c r="AW80" s="53">
        <f t="shared" si="21"/>
        <v>1</v>
      </c>
      <c r="AX80" s="41"/>
      <c r="AY80" s="41">
        <v>51.35</v>
      </c>
      <c r="AZ80" s="41">
        <f t="shared" si="22"/>
        <v>1.4421177400237184E-2</v>
      </c>
      <c r="BA80" s="53">
        <f t="shared" si="23"/>
        <v>1</v>
      </c>
      <c r="BB80" s="41"/>
      <c r="BC80" s="41">
        <v>74.94</v>
      </c>
      <c r="BD80" s="41">
        <f t="shared" si="24"/>
        <v>1.8898708361658745E-2</v>
      </c>
      <c r="BE80" s="53">
        <f t="shared" si="25"/>
        <v>1</v>
      </c>
      <c r="BF80" s="41"/>
      <c r="BG80" s="41">
        <v>69.569999999999993</v>
      </c>
      <c r="BH80" s="41">
        <f t="shared" si="26"/>
        <v>-4.8633957945930506E-3</v>
      </c>
      <c r="BI80" s="53">
        <f t="shared" si="27"/>
        <v>1</v>
      </c>
      <c r="BJ80" s="41"/>
      <c r="BK80" s="41"/>
      <c r="BL80" s="41">
        <f t="shared" si="28"/>
        <v>0</v>
      </c>
      <c r="BM80" s="53">
        <f t="shared" si="29"/>
        <v>0</v>
      </c>
      <c r="BN80" s="41"/>
      <c r="BO80" s="41"/>
      <c r="BP80" s="41">
        <f t="shared" si="30"/>
        <v>0</v>
      </c>
      <c r="BQ80" s="53">
        <f t="shared" si="31"/>
        <v>0</v>
      </c>
      <c r="BR80" s="41"/>
      <c r="BS80" s="41"/>
      <c r="BT80" s="41">
        <f t="shared" si="32"/>
        <v>0</v>
      </c>
      <c r="BU80" s="53">
        <f t="shared" si="33"/>
        <v>0</v>
      </c>
      <c r="BV80" s="41"/>
      <c r="BW80" s="41"/>
      <c r="BX80" s="41">
        <f t="shared" si="34"/>
        <v>0</v>
      </c>
      <c r="BY80" s="53">
        <f t="shared" si="35"/>
        <v>0</v>
      </c>
      <c r="BZ80" s="41"/>
      <c r="CA80" s="41"/>
      <c r="CB80" s="41">
        <f t="shared" si="36"/>
        <v>0</v>
      </c>
      <c r="CC80" s="53">
        <f t="shared" si="37"/>
        <v>0</v>
      </c>
      <c r="CD80" s="41"/>
      <c r="CE80" s="41"/>
      <c r="CF80" s="41">
        <f t="shared" si="38"/>
        <v>0</v>
      </c>
      <c r="CG80" s="53">
        <f t="shared" si="39"/>
        <v>0</v>
      </c>
      <c r="CH80" s="41"/>
      <c r="CI80" s="41"/>
      <c r="CJ80" s="41">
        <f t="shared" si="40"/>
        <v>0</v>
      </c>
      <c r="CK80" s="53">
        <f t="shared" si="41"/>
        <v>0</v>
      </c>
      <c r="CL80" s="41"/>
      <c r="CM80" s="41"/>
      <c r="CN80" s="41">
        <f t="shared" si="42"/>
        <v>0</v>
      </c>
      <c r="CO80" s="53">
        <f t="shared" si="43"/>
        <v>0</v>
      </c>
      <c r="CP80" s="41"/>
      <c r="CQ80" s="41"/>
      <c r="CR80" s="41">
        <f t="shared" si="44"/>
        <v>0</v>
      </c>
      <c r="CS80" s="53">
        <f t="shared" si="45"/>
        <v>0</v>
      </c>
      <c r="CT80" s="41"/>
      <c r="CU80" s="41"/>
      <c r="CV80" s="41">
        <f t="shared" si="46"/>
        <v>0</v>
      </c>
      <c r="CW80" s="53">
        <f t="shared" si="47"/>
        <v>0</v>
      </c>
      <c r="CX80" s="41"/>
      <c r="CY80" s="41"/>
      <c r="CZ80" s="41">
        <f t="shared" si="48"/>
        <v>0</v>
      </c>
      <c r="DA80" s="53">
        <f t="shared" si="49"/>
        <v>0</v>
      </c>
      <c r="DB80" s="53"/>
      <c r="DC80" s="53"/>
      <c r="DD80" s="41">
        <f t="shared" si="50"/>
        <v>0</v>
      </c>
      <c r="DE80" s="53">
        <f t="shared" si="51"/>
        <v>0</v>
      </c>
      <c r="DF80" s="53"/>
      <c r="DG80" s="53"/>
      <c r="DH80" s="41">
        <f t="shared" si="52"/>
        <v>0</v>
      </c>
      <c r="DI80" s="53">
        <f t="shared" si="53"/>
        <v>0</v>
      </c>
      <c r="DJ80" s="53"/>
      <c r="DK80" s="53"/>
      <c r="DL80" s="41">
        <f t="shared" si="54"/>
        <v>0</v>
      </c>
      <c r="DM80" s="53">
        <f t="shared" si="55"/>
        <v>0</v>
      </c>
      <c r="DN80" s="53"/>
      <c r="DO80" s="53"/>
      <c r="DP80" s="41">
        <f t="shared" si="56"/>
        <v>0</v>
      </c>
      <c r="DQ80" s="53">
        <f t="shared" si="57"/>
        <v>0</v>
      </c>
      <c r="DR80" s="53"/>
      <c r="DS80" s="53"/>
      <c r="DT80" s="41">
        <f t="shared" si="58"/>
        <v>0</v>
      </c>
      <c r="DU80" s="53">
        <f t="shared" si="59"/>
        <v>0</v>
      </c>
      <c r="DV80" s="53"/>
      <c r="DW80" s="53"/>
      <c r="DX80" s="41">
        <f t="shared" si="60"/>
        <v>0</v>
      </c>
      <c r="DY80" s="53">
        <f t="shared" si="61"/>
        <v>0</v>
      </c>
      <c r="DZ80" s="53"/>
      <c r="EA80" s="53"/>
      <c r="EB80" s="41">
        <f t="shared" si="62"/>
        <v>0</v>
      </c>
      <c r="EC80" s="53">
        <f t="shared" si="63"/>
        <v>0</v>
      </c>
      <c r="ED80" s="53"/>
      <c r="EE80" s="53"/>
      <c r="EF80" s="41">
        <f t="shared" si="64"/>
        <v>0</v>
      </c>
      <c r="EG80" s="53">
        <f t="shared" si="65"/>
        <v>0</v>
      </c>
      <c r="EH80" s="53"/>
      <c r="EI80" s="53"/>
      <c r="EJ80" s="41">
        <f t="shared" si="66"/>
        <v>0</v>
      </c>
      <c r="EK80" s="53">
        <f t="shared" si="67"/>
        <v>0</v>
      </c>
      <c r="EL80" s="53"/>
      <c r="EM80" s="53"/>
      <c r="EN80" s="41">
        <f t="shared" si="68"/>
        <v>0</v>
      </c>
      <c r="EO80" s="53">
        <f t="shared" si="69"/>
        <v>0</v>
      </c>
      <c r="EP80" s="53"/>
      <c r="EQ80" s="53"/>
      <c r="ER80" s="41">
        <f t="shared" si="70"/>
        <v>0</v>
      </c>
      <c r="ES80" s="53">
        <f t="shared" si="71"/>
        <v>0</v>
      </c>
      <c r="ET80" s="53"/>
      <c r="EU80" s="53"/>
      <c r="EV80" s="41">
        <f t="shared" si="72"/>
        <v>0</v>
      </c>
      <c r="EW80" s="53">
        <f t="shared" si="73"/>
        <v>0</v>
      </c>
      <c r="EX80" s="53"/>
      <c r="EY80" s="53"/>
      <c r="EZ80" s="41">
        <f t="shared" si="74"/>
        <v>0</v>
      </c>
      <c r="FA80" s="53">
        <f t="shared" si="75"/>
        <v>0</v>
      </c>
      <c r="FB80" s="53"/>
      <c r="FC80" s="53"/>
      <c r="FD80" s="41">
        <f t="shared" si="76"/>
        <v>0</v>
      </c>
      <c r="FE80" s="53">
        <f t="shared" si="77"/>
        <v>0</v>
      </c>
      <c r="FF80" s="53"/>
      <c r="FG80" s="53"/>
      <c r="FH80" s="41">
        <f t="shared" si="78"/>
        <v>0</v>
      </c>
      <c r="FI80" s="53">
        <f t="shared" si="79"/>
        <v>0</v>
      </c>
      <c r="FJ80" s="53"/>
      <c r="FK80" s="53"/>
      <c r="FL80" s="41">
        <f t="shared" si="83"/>
        <v>0</v>
      </c>
      <c r="FM80" s="53">
        <f t="shared" si="84"/>
        <v>0</v>
      </c>
      <c r="FN80" s="53"/>
      <c r="FO80" s="40"/>
      <c r="FP80" s="52">
        <f t="shared" si="85"/>
        <v>4136.2533545381802</v>
      </c>
      <c r="FQ80" s="41">
        <f t="shared" si="86"/>
        <v>-7.9693474811357579E-3</v>
      </c>
      <c r="FT80" s="22"/>
      <c r="FU80" s="101" t="s">
        <v>5429</v>
      </c>
      <c r="FV80" s="280" t="s">
        <v>5430</v>
      </c>
      <c r="FW80" s="280" t="s">
        <v>5548</v>
      </c>
      <c r="FX80" s="273"/>
      <c r="FY80" s="229" t="s">
        <v>4945</v>
      </c>
      <c r="FZ80" s="229" t="s">
        <v>4946</v>
      </c>
      <c r="GA80" s="229" t="s">
        <v>4947</v>
      </c>
    </row>
    <row r="81" spans="2:183" ht="11.25" customHeight="1" x14ac:dyDescent="0.2">
      <c r="B81" s="39">
        <v>45044</v>
      </c>
      <c r="C81" s="45">
        <v>4169.4814006359811</v>
      </c>
      <c r="D81" s="112" t="s">
        <v>5566</v>
      </c>
      <c r="E81" s="112">
        <f t="shared" si="82"/>
        <v>45044</v>
      </c>
      <c r="F81" s="46"/>
      <c r="G81" s="52">
        <v>55.14</v>
      </c>
      <c r="H81" s="41">
        <f t="shared" si="0"/>
        <v>-2.7129679869777323E-3</v>
      </c>
      <c r="I81" s="53">
        <f t="shared" si="1"/>
        <v>1</v>
      </c>
      <c r="J81" s="40"/>
      <c r="K81" s="52">
        <v>88.97</v>
      </c>
      <c r="L81" s="41">
        <f t="shared" si="2"/>
        <v>-1.1004891062694422E-2</v>
      </c>
      <c r="M81" s="53">
        <f t="shared" si="3"/>
        <v>1</v>
      </c>
      <c r="N81" s="40"/>
      <c r="O81" s="52">
        <v>92.42</v>
      </c>
      <c r="P81" s="41">
        <f t="shared" si="4"/>
        <v>-1.597103918228282E-2</v>
      </c>
      <c r="Q81" s="53">
        <f t="shared" si="5"/>
        <v>1</v>
      </c>
      <c r="R81" s="40"/>
      <c r="S81" s="52">
        <v>98.88</v>
      </c>
      <c r="T81" s="41">
        <f t="shared" si="6"/>
        <v>5.2867019113460589E-3</v>
      </c>
      <c r="U81" s="53">
        <f t="shared" si="7"/>
        <v>1</v>
      </c>
      <c r="V81" s="40"/>
      <c r="W81" s="52">
        <v>73.599999999999994</v>
      </c>
      <c r="X81" s="41">
        <f t="shared" si="8"/>
        <v>9.1868915398325424E-3</v>
      </c>
      <c r="Y81" s="53">
        <f t="shared" si="9"/>
        <v>1</v>
      </c>
      <c r="Z81" s="40"/>
      <c r="AA81" s="52">
        <v>107.58</v>
      </c>
      <c r="AB81" s="41">
        <f t="shared" si="10"/>
        <v>-9.7569955817379261E-3</v>
      </c>
      <c r="AC81" s="53">
        <f t="shared" si="11"/>
        <v>1</v>
      </c>
      <c r="AD81" s="40"/>
      <c r="AE81" s="52">
        <v>62.11</v>
      </c>
      <c r="AF81" s="41">
        <f t="shared" si="12"/>
        <v>-1.4439860361790013E-2</v>
      </c>
      <c r="AG81" s="53">
        <f t="shared" si="13"/>
        <v>1</v>
      </c>
      <c r="AH81" s="40"/>
      <c r="AI81" s="52">
        <v>111.12</v>
      </c>
      <c r="AJ81" s="41">
        <f t="shared" si="14"/>
        <v>-1.7966223499819023E-3</v>
      </c>
      <c r="AK81" s="53">
        <f t="shared" si="15"/>
        <v>1</v>
      </c>
      <c r="AL81" s="40"/>
      <c r="AM81" s="52">
        <v>58.62</v>
      </c>
      <c r="AN81" s="41">
        <f t="shared" si="16"/>
        <v>-1.0966762274337905E-2</v>
      </c>
      <c r="AO81" s="53">
        <f t="shared" si="17"/>
        <v>1</v>
      </c>
      <c r="AP81" s="40"/>
      <c r="AQ81" s="52">
        <v>37.54</v>
      </c>
      <c r="AR81" s="41">
        <f t="shared" si="18"/>
        <v>-2.1265284423178654E-3</v>
      </c>
      <c r="AS81" s="53">
        <f t="shared" si="19"/>
        <v>1</v>
      </c>
      <c r="AT81" s="41"/>
      <c r="AU81" s="41">
        <v>78.459999999999994</v>
      </c>
      <c r="AV81" s="41">
        <f t="shared" si="20"/>
        <v>-2.6430078173470761E-2</v>
      </c>
      <c r="AW81" s="53">
        <f t="shared" si="21"/>
        <v>1</v>
      </c>
      <c r="AX81" s="41"/>
      <c r="AY81" s="41">
        <v>50.62</v>
      </c>
      <c r="AZ81" s="41">
        <f t="shared" si="22"/>
        <v>1.1867088607593335E-3</v>
      </c>
      <c r="BA81" s="53">
        <f t="shared" si="23"/>
        <v>1</v>
      </c>
      <c r="BB81" s="41"/>
      <c r="BC81" s="41">
        <v>73.55</v>
      </c>
      <c r="BD81" s="41">
        <f t="shared" si="24"/>
        <v>-8.151066431191234E-4</v>
      </c>
      <c r="BE81" s="53">
        <f t="shared" si="25"/>
        <v>1</v>
      </c>
      <c r="BF81" s="41"/>
      <c r="BG81" s="41">
        <v>69.91</v>
      </c>
      <c r="BH81" s="41">
        <f t="shared" si="26"/>
        <v>-7.524134014764372E-3</v>
      </c>
      <c r="BI81" s="53">
        <f t="shared" si="27"/>
        <v>1</v>
      </c>
      <c r="BJ81" s="41"/>
      <c r="BK81" s="41"/>
      <c r="BL81" s="41">
        <f t="shared" si="28"/>
        <v>0</v>
      </c>
      <c r="BM81" s="53">
        <f t="shared" si="29"/>
        <v>0</v>
      </c>
      <c r="BN81" s="41"/>
      <c r="BO81" s="41"/>
      <c r="BP81" s="41">
        <f t="shared" si="30"/>
        <v>0</v>
      </c>
      <c r="BQ81" s="53">
        <f t="shared" si="31"/>
        <v>0</v>
      </c>
      <c r="BR81" s="41"/>
      <c r="BS81" s="41"/>
      <c r="BT81" s="41">
        <f t="shared" si="32"/>
        <v>0</v>
      </c>
      <c r="BU81" s="53">
        <f t="shared" si="33"/>
        <v>0</v>
      </c>
      <c r="BV81" s="41"/>
      <c r="BW81" s="41"/>
      <c r="BX81" s="41">
        <f t="shared" si="34"/>
        <v>0</v>
      </c>
      <c r="BY81" s="53">
        <f t="shared" si="35"/>
        <v>0</v>
      </c>
      <c r="BZ81" s="41"/>
      <c r="CA81" s="41"/>
      <c r="CB81" s="41">
        <f t="shared" si="36"/>
        <v>0</v>
      </c>
      <c r="CC81" s="53">
        <f t="shared" si="37"/>
        <v>0</v>
      </c>
      <c r="CD81" s="41"/>
      <c r="CE81" s="41"/>
      <c r="CF81" s="41">
        <f t="shared" si="38"/>
        <v>0</v>
      </c>
      <c r="CG81" s="53">
        <f t="shared" si="39"/>
        <v>0</v>
      </c>
      <c r="CH81" s="41"/>
      <c r="CI81" s="41"/>
      <c r="CJ81" s="41">
        <f t="shared" si="40"/>
        <v>0</v>
      </c>
      <c r="CK81" s="53">
        <f t="shared" si="41"/>
        <v>0</v>
      </c>
      <c r="CL81" s="41"/>
      <c r="CM81" s="41"/>
      <c r="CN81" s="41">
        <f t="shared" si="42"/>
        <v>0</v>
      </c>
      <c r="CO81" s="53">
        <f t="shared" si="43"/>
        <v>0</v>
      </c>
      <c r="CP81" s="41"/>
      <c r="CQ81" s="41"/>
      <c r="CR81" s="41">
        <f t="shared" si="44"/>
        <v>0</v>
      </c>
      <c r="CS81" s="53">
        <f t="shared" si="45"/>
        <v>0</v>
      </c>
      <c r="CT81" s="41"/>
      <c r="CU81" s="41"/>
      <c r="CV81" s="41">
        <f t="shared" si="46"/>
        <v>0</v>
      </c>
      <c r="CW81" s="53">
        <f t="shared" si="47"/>
        <v>0</v>
      </c>
      <c r="CX81" s="41"/>
      <c r="CY81" s="41"/>
      <c r="CZ81" s="41">
        <f t="shared" si="48"/>
        <v>0</v>
      </c>
      <c r="DA81" s="53">
        <f t="shared" si="49"/>
        <v>0</v>
      </c>
      <c r="DB81" s="53"/>
      <c r="DC81" s="53"/>
      <c r="DD81" s="41">
        <f t="shared" si="50"/>
        <v>0</v>
      </c>
      <c r="DE81" s="53">
        <f t="shared" si="51"/>
        <v>0</v>
      </c>
      <c r="DF81" s="53"/>
      <c r="DG81" s="53"/>
      <c r="DH81" s="41">
        <f t="shared" si="52"/>
        <v>0</v>
      </c>
      <c r="DI81" s="53">
        <f t="shared" si="53"/>
        <v>0</v>
      </c>
      <c r="DJ81" s="53"/>
      <c r="DK81" s="53"/>
      <c r="DL81" s="41">
        <f t="shared" si="54"/>
        <v>0</v>
      </c>
      <c r="DM81" s="53">
        <f t="shared" si="55"/>
        <v>0</v>
      </c>
      <c r="DN81" s="53"/>
      <c r="DO81" s="53"/>
      <c r="DP81" s="41">
        <f t="shared" si="56"/>
        <v>0</v>
      </c>
      <c r="DQ81" s="53">
        <f t="shared" si="57"/>
        <v>0</v>
      </c>
      <c r="DR81" s="53"/>
      <c r="DS81" s="53"/>
      <c r="DT81" s="41">
        <f t="shared" si="58"/>
        <v>0</v>
      </c>
      <c r="DU81" s="53">
        <f t="shared" si="59"/>
        <v>0</v>
      </c>
      <c r="DV81" s="53"/>
      <c r="DW81" s="53"/>
      <c r="DX81" s="41">
        <f t="shared" si="60"/>
        <v>0</v>
      </c>
      <c r="DY81" s="53">
        <f t="shared" si="61"/>
        <v>0</v>
      </c>
      <c r="DZ81" s="53"/>
      <c r="EA81" s="53"/>
      <c r="EB81" s="41">
        <f t="shared" si="62"/>
        <v>0</v>
      </c>
      <c r="EC81" s="53">
        <f t="shared" si="63"/>
        <v>0</v>
      </c>
      <c r="ED81" s="53"/>
      <c r="EE81" s="53"/>
      <c r="EF81" s="41">
        <f t="shared" si="64"/>
        <v>0</v>
      </c>
      <c r="EG81" s="53">
        <f t="shared" si="65"/>
        <v>0</v>
      </c>
      <c r="EH81" s="53"/>
      <c r="EI81" s="53"/>
      <c r="EJ81" s="41">
        <f t="shared" si="66"/>
        <v>0</v>
      </c>
      <c r="EK81" s="53">
        <f t="shared" si="67"/>
        <v>0</v>
      </c>
      <c r="EL81" s="53"/>
      <c r="EM81" s="53"/>
      <c r="EN81" s="41">
        <f t="shared" si="68"/>
        <v>0</v>
      </c>
      <c r="EO81" s="53">
        <f t="shared" si="69"/>
        <v>0</v>
      </c>
      <c r="EP81" s="53"/>
      <c r="EQ81" s="53"/>
      <c r="ER81" s="41">
        <f t="shared" si="70"/>
        <v>0</v>
      </c>
      <c r="ES81" s="53">
        <f t="shared" si="71"/>
        <v>0</v>
      </c>
      <c r="ET81" s="53"/>
      <c r="EU81" s="53"/>
      <c r="EV81" s="41">
        <f t="shared" si="72"/>
        <v>0</v>
      </c>
      <c r="EW81" s="53">
        <f t="shared" si="73"/>
        <v>0</v>
      </c>
      <c r="EX81" s="53"/>
      <c r="EY81" s="53"/>
      <c r="EZ81" s="41">
        <f t="shared" si="74"/>
        <v>0</v>
      </c>
      <c r="FA81" s="53">
        <f t="shared" si="75"/>
        <v>0</v>
      </c>
      <c r="FB81" s="53"/>
      <c r="FC81" s="53"/>
      <c r="FD81" s="41">
        <f t="shared" si="76"/>
        <v>0</v>
      </c>
      <c r="FE81" s="53">
        <f t="shared" si="77"/>
        <v>0</v>
      </c>
      <c r="FF81" s="53"/>
      <c r="FG81" s="53"/>
      <c r="FH81" s="41">
        <f t="shared" si="78"/>
        <v>0</v>
      </c>
      <c r="FI81" s="53">
        <f t="shared" si="79"/>
        <v>0</v>
      </c>
      <c r="FJ81" s="53"/>
      <c r="FK81" s="53"/>
      <c r="FL81" s="41">
        <f t="shared" si="83"/>
        <v>0</v>
      </c>
      <c r="FM81" s="53">
        <f t="shared" si="84"/>
        <v>0</v>
      </c>
      <c r="FN81" s="53"/>
      <c r="FO81" s="40"/>
      <c r="FP81" s="52">
        <f t="shared" si="85"/>
        <v>4169.4814006359811</v>
      </c>
      <c r="FQ81" s="41">
        <f t="shared" si="86"/>
        <v>8.6996237458230041E-3</v>
      </c>
      <c r="FT81" s="22"/>
      <c r="FU81" s="101" t="s">
        <v>5431</v>
      </c>
      <c r="FV81" s="280" t="s">
        <v>5432</v>
      </c>
      <c r="FW81" s="280" t="s">
        <v>5493</v>
      </c>
      <c r="FX81" s="273"/>
      <c r="FY81" s="229" t="s">
        <v>327</v>
      </c>
      <c r="FZ81" s="229" t="s">
        <v>328</v>
      </c>
      <c r="GA81" s="229" t="s">
        <v>329</v>
      </c>
    </row>
    <row r="82" spans="2:183" ht="11.25" customHeight="1" x14ac:dyDescent="0.2">
      <c r="B82" s="39">
        <v>45037</v>
      </c>
      <c r="C82" s="45">
        <v>4133.5213204031361</v>
      </c>
      <c r="D82" s="112" t="s">
        <v>5566</v>
      </c>
      <c r="E82" s="112">
        <f t="shared" si="82"/>
        <v>45037</v>
      </c>
      <c r="F82" s="46"/>
      <c r="G82" s="52">
        <v>55.29</v>
      </c>
      <c r="H82" s="41">
        <f t="shared" si="0"/>
        <v>1.7108167770419458E-2</v>
      </c>
      <c r="I82" s="53">
        <f t="shared" si="1"/>
        <v>1</v>
      </c>
      <c r="J82" s="40"/>
      <c r="K82" s="52">
        <v>89.96</v>
      </c>
      <c r="L82" s="41">
        <f t="shared" si="2"/>
        <v>5.5890900961323986E-3</v>
      </c>
      <c r="M82" s="53">
        <f t="shared" si="3"/>
        <v>1</v>
      </c>
      <c r="N82" s="40"/>
      <c r="O82" s="52">
        <v>93.92</v>
      </c>
      <c r="P82" s="41">
        <f t="shared" si="4"/>
        <v>1.5351351351351461E-2</v>
      </c>
      <c r="Q82" s="53">
        <f t="shared" si="5"/>
        <v>1</v>
      </c>
      <c r="R82" s="40"/>
      <c r="S82" s="52">
        <v>98.36</v>
      </c>
      <c r="T82" s="41">
        <f t="shared" si="6"/>
        <v>7.3740270380990847E-3</v>
      </c>
      <c r="U82" s="53">
        <f t="shared" si="7"/>
        <v>1</v>
      </c>
      <c r="V82" s="40"/>
      <c r="W82" s="52">
        <v>72.930000000000007</v>
      </c>
      <c r="X82" s="41">
        <f t="shared" si="8"/>
        <v>1.8433179723502446E-2</v>
      </c>
      <c r="Y82" s="53">
        <f t="shared" si="9"/>
        <v>1</v>
      </c>
      <c r="Z82" s="40"/>
      <c r="AA82" s="52">
        <v>108.64</v>
      </c>
      <c r="AB82" s="41">
        <f t="shared" si="10"/>
        <v>9.2902266815311219E-3</v>
      </c>
      <c r="AC82" s="53">
        <f t="shared" si="11"/>
        <v>1</v>
      </c>
      <c r="AD82" s="40"/>
      <c r="AE82" s="52">
        <v>63.02</v>
      </c>
      <c r="AF82" s="41">
        <f t="shared" si="12"/>
        <v>2.7053455019556694E-2</v>
      </c>
      <c r="AG82" s="53">
        <f t="shared" si="13"/>
        <v>1</v>
      </c>
      <c r="AH82" s="40"/>
      <c r="AI82" s="52">
        <v>111.32</v>
      </c>
      <c r="AJ82" s="41">
        <f t="shared" si="14"/>
        <v>8.8816385716874446E-3</v>
      </c>
      <c r="AK82" s="53">
        <f t="shared" si="15"/>
        <v>1</v>
      </c>
      <c r="AL82" s="40"/>
      <c r="AM82" s="52">
        <v>59.27</v>
      </c>
      <c r="AN82" s="41">
        <f t="shared" si="16"/>
        <v>1.1606076122205211E-2</v>
      </c>
      <c r="AO82" s="53">
        <f t="shared" si="17"/>
        <v>1</v>
      </c>
      <c r="AP82" s="40"/>
      <c r="AQ82" s="52">
        <v>37.619999999999997</v>
      </c>
      <c r="AR82" s="41">
        <f t="shared" si="18"/>
        <v>-8.4343700579863068E-3</v>
      </c>
      <c r="AS82" s="53">
        <f t="shared" si="19"/>
        <v>1</v>
      </c>
      <c r="AT82" s="41"/>
      <c r="AU82" s="41">
        <v>80.59</v>
      </c>
      <c r="AV82" s="41">
        <f t="shared" si="20"/>
        <v>2.6885830784913356E-2</v>
      </c>
      <c r="AW82" s="53">
        <f t="shared" si="21"/>
        <v>1</v>
      </c>
      <c r="AX82" s="41"/>
      <c r="AY82" s="41">
        <v>50.56</v>
      </c>
      <c r="AZ82" s="41">
        <f t="shared" si="22"/>
        <v>2.1620529399878796E-2</v>
      </c>
      <c r="BA82" s="53">
        <f t="shared" si="23"/>
        <v>1</v>
      </c>
      <c r="BB82" s="41"/>
      <c r="BC82" s="41">
        <v>73.61</v>
      </c>
      <c r="BD82" s="41">
        <f t="shared" si="24"/>
        <v>2.3213789268835106E-2</v>
      </c>
      <c r="BE82" s="53">
        <f t="shared" si="25"/>
        <v>1</v>
      </c>
      <c r="BF82" s="41"/>
      <c r="BG82" s="41">
        <v>70.44</v>
      </c>
      <c r="BH82" s="41">
        <f t="shared" si="26"/>
        <v>4.2771599657827064E-3</v>
      </c>
      <c r="BI82" s="53">
        <f t="shared" si="27"/>
        <v>1</v>
      </c>
      <c r="BJ82" s="41"/>
      <c r="BK82" s="41"/>
      <c r="BL82" s="41">
        <f t="shared" si="28"/>
        <v>0</v>
      </c>
      <c r="BM82" s="53">
        <f t="shared" si="29"/>
        <v>0</v>
      </c>
      <c r="BN82" s="41"/>
      <c r="BO82" s="41"/>
      <c r="BP82" s="41">
        <f t="shared" si="30"/>
        <v>0</v>
      </c>
      <c r="BQ82" s="53">
        <f t="shared" si="31"/>
        <v>0</v>
      </c>
      <c r="BR82" s="41"/>
      <c r="BS82" s="41"/>
      <c r="BT82" s="41">
        <f t="shared" si="32"/>
        <v>0</v>
      </c>
      <c r="BU82" s="53">
        <f t="shared" si="33"/>
        <v>0</v>
      </c>
      <c r="BV82" s="41"/>
      <c r="BW82" s="41"/>
      <c r="BX82" s="41">
        <f t="shared" si="34"/>
        <v>0</v>
      </c>
      <c r="BY82" s="53">
        <f t="shared" si="35"/>
        <v>0</v>
      </c>
      <c r="BZ82" s="41"/>
      <c r="CA82" s="41"/>
      <c r="CB82" s="41">
        <f t="shared" si="36"/>
        <v>0</v>
      </c>
      <c r="CC82" s="53">
        <f t="shared" si="37"/>
        <v>0</v>
      </c>
      <c r="CD82" s="41"/>
      <c r="CE82" s="41"/>
      <c r="CF82" s="41">
        <f t="shared" si="38"/>
        <v>0</v>
      </c>
      <c r="CG82" s="53">
        <f t="shared" si="39"/>
        <v>0</v>
      </c>
      <c r="CH82" s="41"/>
      <c r="CI82" s="41"/>
      <c r="CJ82" s="41">
        <f t="shared" si="40"/>
        <v>0</v>
      </c>
      <c r="CK82" s="53">
        <f t="shared" si="41"/>
        <v>0</v>
      </c>
      <c r="CL82" s="41"/>
      <c r="CM82" s="41"/>
      <c r="CN82" s="41">
        <f t="shared" si="42"/>
        <v>0</v>
      </c>
      <c r="CO82" s="53">
        <f t="shared" si="43"/>
        <v>0</v>
      </c>
      <c r="CP82" s="41"/>
      <c r="CQ82" s="41"/>
      <c r="CR82" s="41">
        <f t="shared" si="44"/>
        <v>0</v>
      </c>
      <c r="CS82" s="53">
        <f t="shared" si="45"/>
        <v>0</v>
      </c>
      <c r="CT82" s="41"/>
      <c r="CU82" s="41"/>
      <c r="CV82" s="41">
        <f t="shared" si="46"/>
        <v>0</v>
      </c>
      <c r="CW82" s="53">
        <f t="shared" si="47"/>
        <v>0</v>
      </c>
      <c r="CX82" s="41"/>
      <c r="CY82" s="41"/>
      <c r="CZ82" s="41">
        <f t="shared" si="48"/>
        <v>0</v>
      </c>
      <c r="DA82" s="53">
        <f t="shared" si="49"/>
        <v>0</v>
      </c>
      <c r="DB82" s="53"/>
      <c r="DC82" s="53"/>
      <c r="DD82" s="41">
        <f t="shared" si="50"/>
        <v>0</v>
      </c>
      <c r="DE82" s="53">
        <f t="shared" si="51"/>
        <v>0</v>
      </c>
      <c r="DF82" s="53"/>
      <c r="DG82" s="53"/>
      <c r="DH82" s="41">
        <f t="shared" si="52"/>
        <v>0</v>
      </c>
      <c r="DI82" s="53">
        <f t="shared" si="53"/>
        <v>0</v>
      </c>
      <c r="DJ82" s="53"/>
      <c r="DK82" s="53"/>
      <c r="DL82" s="41">
        <f t="shared" si="54"/>
        <v>0</v>
      </c>
      <c r="DM82" s="53">
        <f t="shared" si="55"/>
        <v>0</v>
      </c>
      <c r="DN82" s="53"/>
      <c r="DO82" s="53"/>
      <c r="DP82" s="41">
        <f t="shared" si="56"/>
        <v>0</v>
      </c>
      <c r="DQ82" s="53">
        <f t="shared" si="57"/>
        <v>0</v>
      </c>
      <c r="DR82" s="53"/>
      <c r="DS82" s="53"/>
      <c r="DT82" s="41">
        <f t="shared" si="58"/>
        <v>0</v>
      </c>
      <c r="DU82" s="53">
        <f t="shared" si="59"/>
        <v>0</v>
      </c>
      <c r="DV82" s="53"/>
      <c r="DW82" s="53"/>
      <c r="DX82" s="41">
        <f t="shared" si="60"/>
        <v>0</v>
      </c>
      <c r="DY82" s="53">
        <f t="shared" si="61"/>
        <v>0</v>
      </c>
      <c r="DZ82" s="53"/>
      <c r="EA82" s="53"/>
      <c r="EB82" s="41">
        <f t="shared" si="62"/>
        <v>0</v>
      </c>
      <c r="EC82" s="53">
        <f t="shared" si="63"/>
        <v>0</v>
      </c>
      <c r="ED82" s="53"/>
      <c r="EE82" s="53"/>
      <c r="EF82" s="41">
        <f t="shared" si="64"/>
        <v>0</v>
      </c>
      <c r="EG82" s="53">
        <f t="shared" si="65"/>
        <v>0</v>
      </c>
      <c r="EH82" s="53"/>
      <c r="EI82" s="53"/>
      <c r="EJ82" s="41">
        <f t="shared" si="66"/>
        <v>0</v>
      </c>
      <c r="EK82" s="53">
        <f t="shared" si="67"/>
        <v>0</v>
      </c>
      <c r="EL82" s="53"/>
      <c r="EM82" s="53"/>
      <c r="EN82" s="41">
        <f t="shared" si="68"/>
        <v>0</v>
      </c>
      <c r="EO82" s="53">
        <f t="shared" si="69"/>
        <v>0</v>
      </c>
      <c r="EP82" s="53"/>
      <c r="EQ82" s="53"/>
      <c r="ER82" s="41">
        <f t="shared" si="70"/>
        <v>0</v>
      </c>
      <c r="ES82" s="53">
        <f t="shared" si="71"/>
        <v>0</v>
      </c>
      <c r="ET82" s="53"/>
      <c r="EU82" s="53"/>
      <c r="EV82" s="41">
        <f t="shared" si="72"/>
        <v>0</v>
      </c>
      <c r="EW82" s="53">
        <f t="shared" si="73"/>
        <v>0</v>
      </c>
      <c r="EX82" s="53"/>
      <c r="EY82" s="53"/>
      <c r="EZ82" s="41">
        <f t="shared" si="74"/>
        <v>0</v>
      </c>
      <c r="FA82" s="53">
        <f t="shared" si="75"/>
        <v>0</v>
      </c>
      <c r="FB82" s="53"/>
      <c r="FC82" s="53"/>
      <c r="FD82" s="41">
        <f t="shared" si="76"/>
        <v>0</v>
      </c>
      <c r="FE82" s="53">
        <f t="shared" si="77"/>
        <v>0</v>
      </c>
      <c r="FF82" s="53"/>
      <c r="FG82" s="53"/>
      <c r="FH82" s="41">
        <f t="shared" si="78"/>
        <v>0</v>
      </c>
      <c r="FI82" s="53">
        <f t="shared" si="79"/>
        <v>0</v>
      </c>
      <c r="FJ82" s="53"/>
      <c r="FK82" s="53"/>
      <c r="FL82" s="41">
        <f t="shared" si="83"/>
        <v>0</v>
      </c>
      <c r="FM82" s="53">
        <f t="shared" si="84"/>
        <v>0</v>
      </c>
      <c r="FN82" s="53"/>
      <c r="FO82" s="40"/>
      <c r="FP82" s="52">
        <f t="shared" si="85"/>
        <v>4133.5213204031361</v>
      </c>
      <c r="FQ82" s="41">
        <f t="shared" si="86"/>
        <v>-9.9511209109870435E-4</v>
      </c>
      <c r="FT82" s="22"/>
      <c r="FU82" s="101" t="s">
        <v>5466</v>
      </c>
      <c r="FV82" s="280" t="s">
        <v>5433</v>
      </c>
      <c r="FW82" s="280" t="s">
        <v>5549</v>
      </c>
      <c r="FX82" s="273"/>
      <c r="FY82" s="229" t="s">
        <v>330</v>
      </c>
      <c r="FZ82" s="229" t="s">
        <v>331</v>
      </c>
      <c r="GA82" s="229" t="s">
        <v>332</v>
      </c>
    </row>
    <row r="83" spans="2:183" ht="11.25" customHeight="1" x14ac:dyDescent="0.2">
      <c r="B83" s="39">
        <v>45030</v>
      </c>
      <c r="C83" s="45">
        <v>4137.6387347366708</v>
      </c>
      <c r="D83" s="112" t="s">
        <v>5566</v>
      </c>
      <c r="E83" s="112">
        <f t="shared" si="82"/>
        <v>45030</v>
      </c>
      <c r="F83" s="46"/>
      <c r="G83" s="52">
        <v>54.36</v>
      </c>
      <c r="H83" s="41">
        <f t="shared" si="0"/>
        <v>-1.253405994550405E-2</v>
      </c>
      <c r="I83" s="53">
        <f t="shared" si="1"/>
        <v>1</v>
      </c>
      <c r="J83" s="40"/>
      <c r="K83" s="52">
        <v>89.46</v>
      </c>
      <c r="L83" s="41">
        <f t="shared" si="2"/>
        <v>-6.7725102697901995E-3</v>
      </c>
      <c r="M83" s="53">
        <f t="shared" si="3"/>
        <v>1</v>
      </c>
      <c r="N83" s="40"/>
      <c r="O83" s="52">
        <v>92.5</v>
      </c>
      <c r="P83" s="41">
        <f t="shared" si="4"/>
        <v>-2.5187058699546849E-2</v>
      </c>
      <c r="Q83" s="53">
        <f t="shared" si="5"/>
        <v>1</v>
      </c>
      <c r="R83" s="40"/>
      <c r="S83" s="52">
        <v>97.64</v>
      </c>
      <c r="T83" s="41">
        <f t="shared" si="6"/>
        <v>-2.1054742330058107E-2</v>
      </c>
      <c r="U83" s="53">
        <f t="shared" si="7"/>
        <v>1</v>
      </c>
      <c r="V83" s="40"/>
      <c r="W83" s="52">
        <v>71.61</v>
      </c>
      <c r="X83" s="41">
        <f t="shared" si="8"/>
        <v>-1.3092613009922816E-2</v>
      </c>
      <c r="Y83" s="53">
        <f t="shared" si="9"/>
        <v>1</v>
      </c>
      <c r="Z83" s="40"/>
      <c r="AA83" s="52">
        <v>107.64</v>
      </c>
      <c r="AB83" s="41">
        <f t="shared" si="10"/>
        <v>-3.0008110300081103E-2</v>
      </c>
      <c r="AC83" s="53">
        <f t="shared" si="11"/>
        <v>1</v>
      </c>
      <c r="AD83" s="40"/>
      <c r="AE83" s="52">
        <v>61.36</v>
      </c>
      <c r="AF83" s="41">
        <f t="shared" si="12"/>
        <v>-3.0494548901880192E-2</v>
      </c>
      <c r="AG83" s="53">
        <f t="shared" si="13"/>
        <v>1</v>
      </c>
      <c r="AH83" s="40"/>
      <c r="AI83" s="52">
        <v>110.34</v>
      </c>
      <c r="AJ83" s="41">
        <f t="shared" si="14"/>
        <v>-5.5875991348233178E-3</v>
      </c>
      <c r="AK83" s="53">
        <f t="shared" si="15"/>
        <v>1</v>
      </c>
      <c r="AL83" s="40"/>
      <c r="AM83" s="52">
        <v>58.59</v>
      </c>
      <c r="AN83" s="41">
        <f t="shared" si="16"/>
        <v>-4.0609137055837463E-2</v>
      </c>
      <c r="AO83" s="53">
        <f t="shared" si="17"/>
        <v>1</v>
      </c>
      <c r="AP83" s="40"/>
      <c r="AQ83" s="52">
        <v>37.94</v>
      </c>
      <c r="AR83" s="41">
        <f t="shared" si="18"/>
        <v>-1.4289425824889679E-2</v>
      </c>
      <c r="AS83" s="53">
        <f t="shared" si="19"/>
        <v>1</v>
      </c>
      <c r="AT83" s="41"/>
      <c r="AU83" s="41">
        <v>78.48</v>
      </c>
      <c r="AV83" s="41">
        <f t="shared" si="20"/>
        <v>-2.2543280607796756E-2</v>
      </c>
      <c r="AW83" s="53">
        <f t="shared" si="21"/>
        <v>1</v>
      </c>
      <c r="AX83" s="41"/>
      <c r="AY83" s="41">
        <v>49.49</v>
      </c>
      <c r="AZ83" s="41">
        <f t="shared" si="22"/>
        <v>-1.92231470471661E-2</v>
      </c>
      <c r="BA83" s="53">
        <f t="shared" si="23"/>
        <v>1</v>
      </c>
      <c r="BB83" s="41"/>
      <c r="BC83" s="41">
        <v>71.94</v>
      </c>
      <c r="BD83" s="41">
        <f t="shared" si="24"/>
        <v>-5.1168579726179608E-3</v>
      </c>
      <c r="BE83" s="53">
        <f t="shared" si="25"/>
        <v>1</v>
      </c>
      <c r="BF83" s="41"/>
      <c r="BG83" s="41">
        <v>70.14</v>
      </c>
      <c r="BH83" s="41">
        <f t="shared" si="26"/>
        <v>-1.5855198540760451E-2</v>
      </c>
      <c r="BI83" s="53">
        <f t="shared" si="27"/>
        <v>1</v>
      </c>
      <c r="BJ83" s="41"/>
      <c r="BK83" s="41"/>
      <c r="BL83" s="41">
        <f t="shared" si="28"/>
        <v>0</v>
      </c>
      <c r="BM83" s="53">
        <f t="shared" si="29"/>
        <v>0</v>
      </c>
      <c r="BN83" s="41"/>
      <c r="BO83" s="41"/>
      <c r="BP83" s="41">
        <f t="shared" si="30"/>
        <v>0</v>
      </c>
      <c r="BQ83" s="53">
        <f t="shared" si="31"/>
        <v>0</v>
      </c>
      <c r="BR83" s="41"/>
      <c r="BS83" s="41"/>
      <c r="BT83" s="41">
        <f t="shared" si="32"/>
        <v>0</v>
      </c>
      <c r="BU83" s="53">
        <f t="shared" si="33"/>
        <v>0</v>
      </c>
      <c r="BV83" s="41"/>
      <c r="BW83" s="41"/>
      <c r="BX83" s="41">
        <f t="shared" si="34"/>
        <v>0</v>
      </c>
      <c r="BY83" s="53">
        <f t="shared" si="35"/>
        <v>0</v>
      </c>
      <c r="BZ83" s="41"/>
      <c r="CA83" s="41"/>
      <c r="CB83" s="41">
        <f t="shared" si="36"/>
        <v>0</v>
      </c>
      <c r="CC83" s="53">
        <f t="shared" si="37"/>
        <v>0</v>
      </c>
      <c r="CD83" s="41"/>
      <c r="CE83" s="41"/>
      <c r="CF83" s="41">
        <f t="shared" si="38"/>
        <v>0</v>
      </c>
      <c r="CG83" s="53">
        <f t="shared" si="39"/>
        <v>0</v>
      </c>
      <c r="CH83" s="41"/>
      <c r="CI83" s="41"/>
      <c r="CJ83" s="41">
        <f t="shared" si="40"/>
        <v>0</v>
      </c>
      <c r="CK83" s="53">
        <f t="shared" si="41"/>
        <v>0</v>
      </c>
      <c r="CL83" s="41"/>
      <c r="CM83" s="41"/>
      <c r="CN83" s="41">
        <f t="shared" si="42"/>
        <v>0</v>
      </c>
      <c r="CO83" s="53">
        <f t="shared" si="43"/>
        <v>0</v>
      </c>
      <c r="CP83" s="41"/>
      <c r="CQ83" s="41"/>
      <c r="CR83" s="41">
        <f t="shared" si="44"/>
        <v>0</v>
      </c>
      <c r="CS83" s="53">
        <f t="shared" si="45"/>
        <v>0</v>
      </c>
      <c r="CT83" s="41"/>
      <c r="CU83" s="41"/>
      <c r="CV83" s="41">
        <f t="shared" si="46"/>
        <v>0</v>
      </c>
      <c r="CW83" s="53">
        <f t="shared" si="47"/>
        <v>0</v>
      </c>
      <c r="CX83" s="41"/>
      <c r="CY83" s="41"/>
      <c r="CZ83" s="41">
        <f t="shared" si="48"/>
        <v>0</v>
      </c>
      <c r="DA83" s="53">
        <f t="shared" si="49"/>
        <v>0</v>
      </c>
      <c r="DB83" s="53"/>
      <c r="DC83" s="53"/>
      <c r="DD83" s="41">
        <f t="shared" si="50"/>
        <v>0</v>
      </c>
      <c r="DE83" s="53">
        <f t="shared" si="51"/>
        <v>0</v>
      </c>
      <c r="DF83" s="53"/>
      <c r="DG83" s="53"/>
      <c r="DH83" s="41">
        <f t="shared" si="52"/>
        <v>0</v>
      </c>
      <c r="DI83" s="53">
        <f t="shared" si="53"/>
        <v>0</v>
      </c>
      <c r="DJ83" s="53"/>
      <c r="DK83" s="53"/>
      <c r="DL83" s="41">
        <f t="shared" si="54"/>
        <v>0</v>
      </c>
      <c r="DM83" s="53">
        <f t="shared" si="55"/>
        <v>0</v>
      </c>
      <c r="DN83" s="53"/>
      <c r="DO83" s="53"/>
      <c r="DP83" s="41">
        <f t="shared" si="56"/>
        <v>0</v>
      </c>
      <c r="DQ83" s="53">
        <f t="shared" si="57"/>
        <v>0</v>
      </c>
      <c r="DR83" s="53"/>
      <c r="DS83" s="53"/>
      <c r="DT83" s="41">
        <f t="shared" si="58"/>
        <v>0</v>
      </c>
      <c r="DU83" s="53">
        <f t="shared" si="59"/>
        <v>0</v>
      </c>
      <c r="DV83" s="53"/>
      <c r="DW83" s="53"/>
      <c r="DX83" s="41">
        <f t="shared" si="60"/>
        <v>0</v>
      </c>
      <c r="DY83" s="53">
        <f t="shared" si="61"/>
        <v>0</v>
      </c>
      <c r="DZ83" s="53"/>
      <c r="EA83" s="53"/>
      <c r="EB83" s="41">
        <f t="shared" si="62"/>
        <v>0</v>
      </c>
      <c r="EC83" s="53">
        <f t="shared" si="63"/>
        <v>0</v>
      </c>
      <c r="ED83" s="53"/>
      <c r="EE83" s="53"/>
      <c r="EF83" s="41">
        <f t="shared" si="64"/>
        <v>0</v>
      </c>
      <c r="EG83" s="53">
        <f t="shared" si="65"/>
        <v>0</v>
      </c>
      <c r="EH83" s="53"/>
      <c r="EI83" s="53"/>
      <c r="EJ83" s="41">
        <f t="shared" si="66"/>
        <v>0</v>
      </c>
      <c r="EK83" s="53">
        <f t="shared" si="67"/>
        <v>0</v>
      </c>
      <c r="EL83" s="53"/>
      <c r="EM83" s="53"/>
      <c r="EN83" s="41">
        <f t="shared" si="68"/>
        <v>0</v>
      </c>
      <c r="EO83" s="53">
        <f t="shared" si="69"/>
        <v>0</v>
      </c>
      <c r="EP83" s="53"/>
      <c r="EQ83" s="53"/>
      <c r="ER83" s="41">
        <f t="shared" si="70"/>
        <v>0</v>
      </c>
      <c r="ES83" s="53">
        <f t="shared" si="71"/>
        <v>0</v>
      </c>
      <c r="ET83" s="53"/>
      <c r="EU83" s="53"/>
      <c r="EV83" s="41">
        <f t="shared" si="72"/>
        <v>0</v>
      </c>
      <c r="EW83" s="53">
        <f t="shared" si="73"/>
        <v>0</v>
      </c>
      <c r="EX83" s="53"/>
      <c r="EY83" s="53"/>
      <c r="EZ83" s="41">
        <f t="shared" si="74"/>
        <v>0</v>
      </c>
      <c r="FA83" s="53">
        <f t="shared" si="75"/>
        <v>0</v>
      </c>
      <c r="FB83" s="53"/>
      <c r="FC83" s="53"/>
      <c r="FD83" s="41">
        <f t="shared" si="76"/>
        <v>0</v>
      </c>
      <c r="FE83" s="53">
        <f t="shared" si="77"/>
        <v>0</v>
      </c>
      <c r="FF83" s="53"/>
      <c r="FG83" s="53"/>
      <c r="FH83" s="41">
        <f t="shared" si="78"/>
        <v>0</v>
      </c>
      <c r="FI83" s="53">
        <f t="shared" si="79"/>
        <v>0</v>
      </c>
      <c r="FJ83" s="53"/>
      <c r="FK83" s="53"/>
      <c r="FL83" s="41">
        <f t="shared" si="83"/>
        <v>0</v>
      </c>
      <c r="FM83" s="53">
        <f t="shared" si="84"/>
        <v>0</v>
      </c>
      <c r="FN83" s="53"/>
      <c r="FO83" s="40"/>
      <c r="FP83" s="52">
        <f t="shared" si="85"/>
        <v>4137.6387347366708</v>
      </c>
      <c r="FQ83" s="41">
        <f t="shared" si="86"/>
        <v>7.9463686000393885E-3</v>
      </c>
      <c r="FT83" s="22"/>
      <c r="FU83" s="101" t="s">
        <v>5434</v>
      </c>
      <c r="FV83" s="280" t="s">
        <v>5435</v>
      </c>
      <c r="FW83" s="280" t="s">
        <v>5435</v>
      </c>
      <c r="FX83" s="273"/>
      <c r="FY83" s="229" t="s">
        <v>2501</v>
      </c>
      <c r="FZ83" s="229" t="s">
        <v>2502</v>
      </c>
      <c r="GA83" s="229" t="s">
        <v>2503</v>
      </c>
    </row>
    <row r="84" spans="2:183" ht="11.25" customHeight="1" x14ac:dyDescent="0.2">
      <c r="B84" s="39">
        <v>45023</v>
      </c>
      <c r="C84" s="45">
        <v>4105.0187426971288</v>
      </c>
      <c r="D84" s="112" t="s">
        <v>5566</v>
      </c>
      <c r="E84" s="112">
        <f t="shared" si="82"/>
        <v>45023</v>
      </c>
      <c r="F84" s="46"/>
      <c r="G84" s="52">
        <v>55.05</v>
      </c>
      <c r="H84" s="41">
        <f t="shared" si="0"/>
        <v>3.0898876404494402E-2</v>
      </c>
      <c r="I84" s="53">
        <f t="shared" si="1"/>
        <v>1</v>
      </c>
      <c r="J84" s="40"/>
      <c r="K84" s="52">
        <v>90.07</v>
      </c>
      <c r="L84" s="41">
        <f t="shared" si="2"/>
        <v>4.2597522861442139E-2</v>
      </c>
      <c r="M84" s="53">
        <f t="shared" si="3"/>
        <v>1</v>
      </c>
      <c r="N84" s="40"/>
      <c r="O84" s="52">
        <v>94.89</v>
      </c>
      <c r="P84" s="41">
        <f t="shared" si="4"/>
        <v>4.2861852950873747E-2</v>
      </c>
      <c r="Q84" s="53">
        <f t="shared" si="5"/>
        <v>1</v>
      </c>
      <c r="R84" s="40"/>
      <c r="S84" s="52">
        <v>99.74</v>
      </c>
      <c r="T84" s="41">
        <f t="shared" si="6"/>
        <v>3.3896548149683792E-2</v>
      </c>
      <c r="U84" s="53">
        <f t="shared" si="7"/>
        <v>1</v>
      </c>
      <c r="V84" s="40"/>
      <c r="W84" s="52">
        <v>72.56</v>
      </c>
      <c r="X84" s="41">
        <f t="shared" si="8"/>
        <v>2.7907635642442363E-2</v>
      </c>
      <c r="Y84" s="53">
        <f t="shared" si="9"/>
        <v>1</v>
      </c>
      <c r="Z84" s="40"/>
      <c r="AA84" s="52">
        <v>110.97</v>
      </c>
      <c r="AB84" s="41">
        <f t="shared" si="10"/>
        <v>2.9979580471505507E-2</v>
      </c>
      <c r="AC84" s="53">
        <f t="shared" si="11"/>
        <v>1</v>
      </c>
      <c r="AD84" s="40"/>
      <c r="AE84" s="52">
        <v>63.29</v>
      </c>
      <c r="AF84" s="41">
        <f t="shared" si="12"/>
        <v>3.5503926701570654E-2</v>
      </c>
      <c r="AG84" s="53">
        <f t="shared" si="13"/>
        <v>1</v>
      </c>
      <c r="AH84" s="40"/>
      <c r="AI84" s="52">
        <v>110.96</v>
      </c>
      <c r="AJ84" s="41">
        <f t="shared" si="14"/>
        <v>2.4277670082156311E-2</v>
      </c>
      <c r="AK84" s="53">
        <f t="shared" si="15"/>
        <v>1</v>
      </c>
      <c r="AL84" s="40"/>
      <c r="AM84" s="52">
        <v>61.07</v>
      </c>
      <c r="AN84" s="41">
        <f t="shared" si="16"/>
        <v>5.5478741790528918E-2</v>
      </c>
      <c r="AO84" s="53">
        <f t="shared" si="17"/>
        <v>1</v>
      </c>
      <c r="AP84" s="40"/>
      <c r="AQ84" s="52">
        <v>38.49</v>
      </c>
      <c r="AR84" s="41">
        <f t="shared" si="18"/>
        <v>2.2039298990971901E-2</v>
      </c>
      <c r="AS84" s="53">
        <f t="shared" si="19"/>
        <v>1</v>
      </c>
      <c r="AT84" s="41"/>
      <c r="AU84" s="41">
        <v>80.290000000000006</v>
      </c>
      <c r="AV84" s="41">
        <f t="shared" si="20"/>
        <v>1.3250883392226243E-2</v>
      </c>
      <c r="AW84" s="53">
        <f t="shared" si="21"/>
        <v>1</v>
      </c>
      <c r="AX84" s="41"/>
      <c r="AY84" s="41">
        <v>50.46</v>
      </c>
      <c r="AZ84" s="41">
        <f t="shared" si="22"/>
        <v>3.211290652485177E-2</v>
      </c>
      <c r="BA84" s="53">
        <f t="shared" si="23"/>
        <v>1</v>
      </c>
      <c r="BB84" s="41"/>
      <c r="BC84" s="41">
        <v>72.31</v>
      </c>
      <c r="BD84" s="41">
        <f t="shared" si="24"/>
        <v>3.9235412474849074E-2</v>
      </c>
      <c r="BE84" s="53">
        <f t="shared" si="25"/>
        <v>1</v>
      </c>
      <c r="BF84" s="41"/>
      <c r="BG84" s="41">
        <v>71.27</v>
      </c>
      <c r="BH84" s="41">
        <f t="shared" si="26"/>
        <v>5.6791221826808957E-2</v>
      </c>
      <c r="BI84" s="53">
        <f t="shared" si="27"/>
        <v>1</v>
      </c>
      <c r="BJ84" s="41"/>
      <c r="BK84" s="41"/>
      <c r="BL84" s="41">
        <f t="shared" si="28"/>
        <v>0</v>
      </c>
      <c r="BM84" s="53">
        <f t="shared" si="29"/>
        <v>0</v>
      </c>
      <c r="BN84" s="41"/>
      <c r="BO84" s="41"/>
      <c r="BP84" s="41">
        <f t="shared" si="30"/>
        <v>0</v>
      </c>
      <c r="BQ84" s="53">
        <f t="shared" si="31"/>
        <v>0</v>
      </c>
      <c r="BR84" s="41"/>
      <c r="BS84" s="41"/>
      <c r="BT84" s="41">
        <f t="shared" si="32"/>
        <v>0</v>
      </c>
      <c r="BU84" s="53">
        <f t="shared" si="33"/>
        <v>0</v>
      </c>
      <c r="BV84" s="41"/>
      <c r="BW84" s="41"/>
      <c r="BX84" s="41">
        <f t="shared" si="34"/>
        <v>0</v>
      </c>
      <c r="BY84" s="53">
        <f t="shared" si="35"/>
        <v>0</v>
      </c>
      <c r="BZ84" s="41"/>
      <c r="CA84" s="41"/>
      <c r="CB84" s="41">
        <f t="shared" si="36"/>
        <v>0</v>
      </c>
      <c r="CC84" s="53">
        <f t="shared" si="37"/>
        <v>0</v>
      </c>
      <c r="CD84" s="41"/>
      <c r="CE84" s="41"/>
      <c r="CF84" s="41">
        <f t="shared" si="38"/>
        <v>0</v>
      </c>
      <c r="CG84" s="53">
        <f t="shared" si="39"/>
        <v>0</v>
      </c>
      <c r="CH84" s="41"/>
      <c r="CI84" s="41"/>
      <c r="CJ84" s="41">
        <f t="shared" si="40"/>
        <v>0</v>
      </c>
      <c r="CK84" s="53">
        <f t="shared" si="41"/>
        <v>0</v>
      </c>
      <c r="CL84" s="41"/>
      <c r="CM84" s="41"/>
      <c r="CN84" s="41">
        <f t="shared" si="42"/>
        <v>0</v>
      </c>
      <c r="CO84" s="53">
        <f t="shared" si="43"/>
        <v>0</v>
      </c>
      <c r="CP84" s="41"/>
      <c r="CQ84" s="41"/>
      <c r="CR84" s="41">
        <f t="shared" si="44"/>
        <v>0</v>
      </c>
      <c r="CS84" s="53">
        <f t="shared" si="45"/>
        <v>0</v>
      </c>
      <c r="CT84" s="41"/>
      <c r="CU84" s="41"/>
      <c r="CV84" s="41">
        <f t="shared" si="46"/>
        <v>0</v>
      </c>
      <c r="CW84" s="53">
        <f t="shared" si="47"/>
        <v>0</v>
      </c>
      <c r="CX84" s="41"/>
      <c r="CY84" s="41"/>
      <c r="CZ84" s="41">
        <f t="shared" si="48"/>
        <v>0</v>
      </c>
      <c r="DA84" s="53">
        <f t="shared" si="49"/>
        <v>0</v>
      </c>
      <c r="DB84" s="53"/>
      <c r="DC84" s="53"/>
      <c r="DD84" s="41">
        <f t="shared" si="50"/>
        <v>0</v>
      </c>
      <c r="DE84" s="53">
        <f t="shared" si="51"/>
        <v>0</v>
      </c>
      <c r="DF84" s="53"/>
      <c r="DG84" s="53"/>
      <c r="DH84" s="41">
        <f t="shared" si="52"/>
        <v>0</v>
      </c>
      <c r="DI84" s="53">
        <f t="shared" si="53"/>
        <v>0</v>
      </c>
      <c r="DJ84" s="53"/>
      <c r="DK84" s="53"/>
      <c r="DL84" s="41">
        <f t="shared" si="54"/>
        <v>0</v>
      </c>
      <c r="DM84" s="53">
        <f t="shared" si="55"/>
        <v>0</v>
      </c>
      <c r="DN84" s="53"/>
      <c r="DO84" s="53"/>
      <c r="DP84" s="41">
        <f t="shared" si="56"/>
        <v>0</v>
      </c>
      <c r="DQ84" s="53">
        <f t="shared" si="57"/>
        <v>0</v>
      </c>
      <c r="DR84" s="53"/>
      <c r="DS84" s="53"/>
      <c r="DT84" s="41">
        <f t="shared" si="58"/>
        <v>0</v>
      </c>
      <c r="DU84" s="53">
        <f t="shared" si="59"/>
        <v>0</v>
      </c>
      <c r="DV84" s="53"/>
      <c r="DW84" s="53"/>
      <c r="DX84" s="41">
        <f t="shared" si="60"/>
        <v>0</v>
      </c>
      <c r="DY84" s="53">
        <f t="shared" si="61"/>
        <v>0</v>
      </c>
      <c r="DZ84" s="53"/>
      <c r="EA84" s="53"/>
      <c r="EB84" s="41">
        <f t="shared" si="62"/>
        <v>0</v>
      </c>
      <c r="EC84" s="53">
        <f t="shared" si="63"/>
        <v>0</v>
      </c>
      <c r="ED84" s="53"/>
      <c r="EE84" s="53"/>
      <c r="EF84" s="41">
        <f t="shared" si="64"/>
        <v>0</v>
      </c>
      <c r="EG84" s="53">
        <f t="shared" si="65"/>
        <v>0</v>
      </c>
      <c r="EH84" s="53"/>
      <c r="EI84" s="53"/>
      <c r="EJ84" s="41">
        <f t="shared" si="66"/>
        <v>0</v>
      </c>
      <c r="EK84" s="53">
        <f t="shared" si="67"/>
        <v>0</v>
      </c>
      <c r="EL84" s="53"/>
      <c r="EM84" s="53"/>
      <c r="EN84" s="41">
        <f t="shared" si="68"/>
        <v>0</v>
      </c>
      <c r="EO84" s="53">
        <f t="shared" si="69"/>
        <v>0</v>
      </c>
      <c r="EP84" s="53"/>
      <c r="EQ84" s="53"/>
      <c r="ER84" s="41">
        <f t="shared" si="70"/>
        <v>0</v>
      </c>
      <c r="ES84" s="53">
        <f t="shared" si="71"/>
        <v>0</v>
      </c>
      <c r="ET84" s="53"/>
      <c r="EU84" s="53"/>
      <c r="EV84" s="41">
        <f t="shared" si="72"/>
        <v>0</v>
      </c>
      <c r="EW84" s="53">
        <f t="shared" si="73"/>
        <v>0</v>
      </c>
      <c r="EX84" s="53"/>
      <c r="EY84" s="53"/>
      <c r="EZ84" s="41">
        <f t="shared" si="74"/>
        <v>0</v>
      </c>
      <c r="FA84" s="53">
        <f t="shared" si="75"/>
        <v>0</v>
      </c>
      <c r="FB84" s="53"/>
      <c r="FC84" s="53"/>
      <c r="FD84" s="41">
        <f t="shared" si="76"/>
        <v>0</v>
      </c>
      <c r="FE84" s="53">
        <f t="shared" si="77"/>
        <v>0</v>
      </c>
      <c r="FF84" s="53"/>
      <c r="FG84" s="53"/>
      <c r="FH84" s="41">
        <f t="shared" si="78"/>
        <v>0</v>
      </c>
      <c r="FI84" s="53">
        <f t="shared" si="79"/>
        <v>0</v>
      </c>
      <c r="FJ84" s="53"/>
      <c r="FK84" s="53"/>
      <c r="FL84" s="41">
        <f t="shared" si="83"/>
        <v>0</v>
      </c>
      <c r="FM84" s="53">
        <f t="shared" si="84"/>
        <v>0</v>
      </c>
      <c r="FN84" s="53"/>
      <c r="FO84" s="40"/>
      <c r="FP84" s="52">
        <f t="shared" si="85"/>
        <v>4105.0187426971288</v>
      </c>
      <c r="FQ84" s="41">
        <f t="shared" si="86"/>
        <v>-1.044871126789304E-3</v>
      </c>
      <c r="FT84" s="22"/>
      <c r="FU84" s="101" t="s">
        <v>5436</v>
      </c>
      <c r="FV84" s="280" t="s">
        <v>5437</v>
      </c>
      <c r="FW84" s="280" t="s">
        <v>5437</v>
      </c>
      <c r="FX84" s="273"/>
      <c r="FY84" s="229" t="s">
        <v>2483</v>
      </c>
      <c r="FZ84" s="229" t="s">
        <v>2484</v>
      </c>
      <c r="GA84" s="229" t="s">
        <v>2485</v>
      </c>
    </row>
    <row r="85" spans="2:183" ht="11.25" customHeight="1" x14ac:dyDescent="0.2">
      <c r="B85" s="39">
        <v>45016</v>
      </c>
      <c r="C85" s="45">
        <v>4109.3124446214697</v>
      </c>
      <c r="D85" s="112" t="s">
        <v>5566</v>
      </c>
      <c r="E85" s="112">
        <f t="shared" si="82"/>
        <v>45016</v>
      </c>
      <c r="F85" s="46"/>
      <c r="G85" s="52">
        <v>53.4</v>
      </c>
      <c r="H85" s="41">
        <f t="shared" si="0"/>
        <v>3.0291337063476753E-2</v>
      </c>
      <c r="I85" s="53">
        <f t="shared" si="1"/>
        <v>1</v>
      </c>
      <c r="J85" s="40"/>
      <c r="K85" s="52">
        <v>86.39</v>
      </c>
      <c r="L85" s="41">
        <f t="shared" si="2"/>
        <v>2.7962874821513495E-2</v>
      </c>
      <c r="M85" s="53">
        <f t="shared" si="3"/>
        <v>1</v>
      </c>
      <c r="N85" s="40"/>
      <c r="O85" s="52">
        <v>90.99</v>
      </c>
      <c r="P85" s="41">
        <f t="shared" si="4"/>
        <v>2.1326748232124659E-2</v>
      </c>
      <c r="Q85" s="53">
        <f t="shared" si="5"/>
        <v>1</v>
      </c>
      <c r="R85" s="40"/>
      <c r="S85" s="52">
        <v>96.47</v>
      </c>
      <c r="T85" s="41">
        <f t="shared" si="6"/>
        <v>2.2252834587262793E-2</v>
      </c>
      <c r="U85" s="53">
        <f t="shared" si="7"/>
        <v>1</v>
      </c>
      <c r="V85" s="40"/>
      <c r="W85" s="52">
        <v>70.59</v>
      </c>
      <c r="X85" s="41">
        <f t="shared" si="8"/>
        <v>3.2319391634981098E-2</v>
      </c>
      <c r="Y85" s="53">
        <f t="shared" si="9"/>
        <v>1</v>
      </c>
      <c r="Z85" s="40"/>
      <c r="AA85" s="52">
        <v>107.74</v>
      </c>
      <c r="AB85" s="41">
        <f t="shared" si="10"/>
        <v>3.9058732761114934E-2</v>
      </c>
      <c r="AC85" s="53">
        <f t="shared" si="11"/>
        <v>1</v>
      </c>
      <c r="AD85" s="40"/>
      <c r="AE85" s="52">
        <v>61.12</v>
      </c>
      <c r="AF85" s="41">
        <f t="shared" si="12"/>
        <v>2.8090832632464258E-2</v>
      </c>
      <c r="AG85" s="53">
        <f t="shared" si="13"/>
        <v>1</v>
      </c>
      <c r="AH85" s="40"/>
      <c r="AI85" s="52">
        <v>108.33</v>
      </c>
      <c r="AJ85" s="41">
        <f t="shared" si="14"/>
        <v>2.526973310618974E-2</v>
      </c>
      <c r="AK85" s="53">
        <f t="shared" si="15"/>
        <v>1</v>
      </c>
      <c r="AL85" s="40"/>
      <c r="AM85" s="52">
        <v>57.86</v>
      </c>
      <c r="AN85" s="41">
        <f t="shared" si="16"/>
        <v>4.8758383179263953E-2</v>
      </c>
      <c r="AO85" s="53">
        <f t="shared" si="17"/>
        <v>1</v>
      </c>
      <c r="AP85" s="40"/>
      <c r="AQ85" s="52">
        <v>37.659999999999997</v>
      </c>
      <c r="AR85" s="41">
        <f t="shared" si="18"/>
        <v>5.5789178581440835E-2</v>
      </c>
      <c r="AS85" s="53">
        <f t="shared" si="19"/>
        <v>1</v>
      </c>
      <c r="AT85" s="41"/>
      <c r="AU85" s="41">
        <v>79.239999999999995</v>
      </c>
      <c r="AV85" s="41">
        <f t="shared" si="20"/>
        <v>2.61590261590261E-2</v>
      </c>
      <c r="AW85" s="53">
        <f t="shared" si="21"/>
        <v>1</v>
      </c>
      <c r="AX85" s="41"/>
      <c r="AY85" s="41">
        <v>48.89</v>
      </c>
      <c r="AZ85" s="41">
        <f t="shared" si="22"/>
        <v>3.7123462028001653E-2</v>
      </c>
      <c r="BA85" s="53">
        <f t="shared" si="23"/>
        <v>1</v>
      </c>
      <c r="BB85" s="41"/>
      <c r="BC85" s="41">
        <v>69.58</v>
      </c>
      <c r="BD85" s="41">
        <f t="shared" si="24"/>
        <v>1.4433590902463767E-2</v>
      </c>
      <c r="BE85" s="53">
        <f t="shared" si="25"/>
        <v>1</v>
      </c>
      <c r="BF85" s="41"/>
      <c r="BG85" s="41">
        <v>67.44</v>
      </c>
      <c r="BH85" s="41">
        <f t="shared" si="26"/>
        <v>2.8832951945080065E-2</v>
      </c>
      <c r="BI85" s="53">
        <f t="shared" si="27"/>
        <v>1</v>
      </c>
      <c r="BJ85" s="41"/>
      <c r="BK85" s="41"/>
      <c r="BL85" s="41">
        <f t="shared" si="28"/>
        <v>0</v>
      </c>
      <c r="BM85" s="53">
        <f t="shared" si="29"/>
        <v>0</v>
      </c>
      <c r="BN85" s="41"/>
      <c r="BO85" s="41"/>
      <c r="BP85" s="41">
        <f t="shared" si="30"/>
        <v>0</v>
      </c>
      <c r="BQ85" s="53">
        <f t="shared" si="31"/>
        <v>0</v>
      </c>
      <c r="BR85" s="41"/>
      <c r="BS85" s="41"/>
      <c r="BT85" s="41">
        <f t="shared" si="32"/>
        <v>0</v>
      </c>
      <c r="BU85" s="53">
        <f t="shared" si="33"/>
        <v>0</v>
      </c>
      <c r="BV85" s="41"/>
      <c r="BW85" s="41"/>
      <c r="BX85" s="41">
        <f t="shared" si="34"/>
        <v>0</v>
      </c>
      <c r="BY85" s="53">
        <f t="shared" si="35"/>
        <v>0</v>
      </c>
      <c r="BZ85" s="41"/>
      <c r="CA85" s="41"/>
      <c r="CB85" s="41">
        <f t="shared" si="36"/>
        <v>0</v>
      </c>
      <c r="CC85" s="53">
        <f t="shared" si="37"/>
        <v>0</v>
      </c>
      <c r="CD85" s="41"/>
      <c r="CE85" s="41"/>
      <c r="CF85" s="41">
        <f t="shared" si="38"/>
        <v>0</v>
      </c>
      <c r="CG85" s="53">
        <f t="shared" si="39"/>
        <v>0</v>
      </c>
      <c r="CH85" s="41"/>
      <c r="CI85" s="41"/>
      <c r="CJ85" s="41">
        <f t="shared" si="40"/>
        <v>0</v>
      </c>
      <c r="CK85" s="53">
        <f t="shared" si="41"/>
        <v>0</v>
      </c>
      <c r="CL85" s="41"/>
      <c r="CM85" s="41"/>
      <c r="CN85" s="41">
        <f t="shared" si="42"/>
        <v>0</v>
      </c>
      <c r="CO85" s="53">
        <f t="shared" si="43"/>
        <v>0</v>
      </c>
      <c r="CP85" s="41"/>
      <c r="CQ85" s="41"/>
      <c r="CR85" s="41">
        <f t="shared" si="44"/>
        <v>0</v>
      </c>
      <c r="CS85" s="53">
        <f t="shared" si="45"/>
        <v>0</v>
      </c>
      <c r="CT85" s="41"/>
      <c r="CU85" s="41"/>
      <c r="CV85" s="41">
        <f t="shared" si="46"/>
        <v>0</v>
      </c>
      <c r="CW85" s="53">
        <f t="shared" si="47"/>
        <v>0</v>
      </c>
      <c r="CX85" s="41"/>
      <c r="CY85" s="41"/>
      <c r="CZ85" s="41">
        <f t="shared" si="48"/>
        <v>0</v>
      </c>
      <c r="DA85" s="53">
        <f t="shared" si="49"/>
        <v>0</v>
      </c>
      <c r="DB85" s="53"/>
      <c r="DC85" s="53"/>
      <c r="DD85" s="41">
        <f t="shared" si="50"/>
        <v>0</v>
      </c>
      <c r="DE85" s="53">
        <f t="shared" si="51"/>
        <v>0</v>
      </c>
      <c r="DF85" s="53"/>
      <c r="DG85" s="53"/>
      <c r="DH85" s="41">
        <f t="shared" si="52"/>
        <v>0</v>
      </c>
      <c r="DI85" s="53">
        <f t="shared" si="53"/>
        <v>0</v>
      </c>
      <c r="DJ85" s="53"/>
      <c r="DK85" s="53"/>
      <c r="DL85" s="41">
        <f t="shared" si="54"/>
        <v>0</v>
      </c>
      <c r="DM85" s="53">
        <f t="shared" si="55"/>
        <v>0</v>
      </c>
      <c r="DN85" s="53"/>
      <c r="DO85" s="53"/>
      <c r="DP85" s="41">
        <f t="shared" si="56"/>
        <v>0</v>
      </c>
      <c r="DQ85" s="53">
        <f t="shared" si="57"/>
        <v>0</v>
      </c>
      <c r="DR85" s="53"/>
      <c r="DS85" s="53"/>
      <c r="DT85" s="41">
        <f t="shared" si="58"/>
        <v>0</v>
      </c>
      <c r="DU85" s="53">
        <f t="shared" si="59"/>
        <v>0</v>
      </c>
      <c r="DV85" s="53"/>
      <c r="DW85" s="53"/>
      <c r="DX85" s="41">
        <f t="shared" si="60"/>
        <v>0</v>
      </c>
      <c r="DY85" s="53">
        <f t="shared" si="61"/>
        <v>0</v>
      </c>
      <c r="DZ85" s="53"/>
      <c r="EA85" s="53"/>
      <c r="EB85" s="41">
        <f t="shared" si="62"/>
        <v>0</v>
      </c>
      <c r="EC85" s="53">
        <f t="shared" si="63"/>
        <v>0</v>
      </c>
      <c r="ED85" s="53"/>
      <c r="EE85" s="53"/>
      <c r="EF85" s="41">
        <f t="shared" si="64"/>
        <v>0</v>
      </c>
      <c r="EG85" s="53">
        <f t="shared" si="65"/>
        <v>0</v>
      </c>
      <c r="EH85" s="53"/>
      <c r="EI85" s="53"/>
      <c r="EJ85" s="41">
        <f t="shared" si="66"/>
        <v>0</v>
      </c>
      <c r="EK85" s="53">
        <f t="shared" si="67"/>
        <v>0</v>
      </c>
      <c r="EL85" s="53"/>
      <c r="EM85" s="53"/>
      <c r="EN85" s="41">
        <f t="shared" si="68"/>
        <v>0</v>
      </c>
      <c r="EO85" s="53">
        <f t="shared" si="69"/>
        <v>0</v>
      </c>
      <c r="EP85" s="53"/>
      <c r="EQ85" s="53"/>
      <c r="ER85" s="41">
        <f t="shared" si="70"/>
        <v>0</v>
      </c>
      <c r="ES85" s="53">
        <f t="shared" si="71"/>
        <v>0</v>
      </c>
      <c r="ET85" s="53"/>
      <c r="EU85" s="53"/>
      <c r="EV85" s="41">
        <f t="shared" si="72"/>
        <v>0</v>
      </c>
      <c r="EW85" s="53">
        <f t="shared" si="73"/>
        <v>0</v>
      </c>
      <c r="EX85" s="53"/>
      <c r="EY85" s="53"/>
      <c r="EZ85" s="41">
        <f t="shared" si="74"/>
        <v>0</v>
      </c>
      <c r="FA85" s="53">
        <f t="shared" si="75"/>
        <v>0</v>
      </c>
      <c r="FB85" s="53"/>
      <c r="FC85" s="53"/>
      <c r="FD85" s="41">
        <f t="shared" si="76"/>
        <v>0</v>
      </c>
      <c r="FE85" s="53">
        <f t="shared" si="77"/>
        <v>0</v>
      </c>
      <c r="FF85" s="53"/>
      <c r="FG85" s="53"/>
      <c r="FH85" s="41">
        <f t="shared" si="78"/>
        <v>0</v>
      </c>
      <c r="FI85" s="53">
        <f t="shared" si="79"/>
        <v>0</v>
      </c>
      <c r="FJ85" s="53"/>
      <c r="FK85" s="53"/>
      <c r="FL85" s="41">
        <f t="shared" si="83"/>
        <v>0</v>
      </c>
      <c r="FM85" s="53">
        <f t="shared" si="84"/>
        <v>0</v>
      </c>
      <c r="FN85" s="53"/>
      <c r="FO85" s="40"/>
      <c r="FP85" s="52">
        <f t="shared" si="85"/>
        <v>4109.3124446214697</v>
      </c>
      <c r="FQ85" s="41">
        <f t="shared" si="86"/>
        <v>3.4834174275070406E-2</v>
      </c>
      <c r="FT85" s="22"/>
      <c r="FU85" s="101" t="s">
        <v>5467</v>
      </c>
      <c r="FV85" s="280" t="s">
        <v>5438</v>
      </c>
      <c r="FW85" s="280" t="s">
        <v>5550</v>
      </c>
      <c r="FX85" s="273"/>
      <c r="FY85" s="229" t="s">
        <v>1802</v>
      </c>
      <c r="FZ85" s="229" t="s">
        <v>1803</v>
      </c>
      <c r="GA85" s="229" t="s">
        <v>1804</v>
      </c>
    </row>
    <row r="86" spans="2:183" ht="11.25" customHeight="1" x14ac:dyDescent="0.2">
      <c r="B86" s="39">
        <v>45009</v>
      </c>
      <c r="C86" s="45">
        <v>3970.9864119052263</v>
      </c>
      <c r="D86" s="112" t="s">
        <v>5566</v>
      </c>
      <c r="E86" s="112">
        <f t="shared" si="82"/>
        <v>45009</v>
      </c>
      <c r="F86" s="46"/>
      <c r="G86" s="52">
        <v>51.83</v>
      </c>
      <c r="H86" s="41">
        <f t="shared" si="0"/>
        <v>-2.5202181681399316E-2</v>
      </c>
      <c r="I86" s="53">
        <f t="shared" si="1"/>
        <v>1</v>
      </c>
      <c r="J86" s="40"/>
      <c r="K86" s="52">
        <v>84.04</v>
      </c>
      <c r="L86" s="41">
        <f t="shared" si="2"/>
        <v>-1.1526699600094004E-2</v>
      </c>
      <c r="M86" s="53">
        <f t="shared" si="3"/>
        <v>1</v>
      </c>
      <c r="N86" s="40"/>
      <c r="O86" s="52">
        <v>89.09</v>
      </c>
      <c r="P86" s="41">
        <f t="shared" si="4"/>
        <v>-1.775082690187435E-2</v>
      </c>
      <c r="Q86" s="53">
        <f t="shared" si="5"/>
        <v>1</v>
      </c>
      <c r="R86" s="40"/>
      <c r="S86" s="52">
        <v>94.37</v>
      </c>
      <c r="T86" s="41">
        <f t="shared" si="6"/>
        <v>-2.0956530760452341E-2</v>
      </c>
      <c r="U86" s="53">
        <f t="shared" si="7"/>
        <v>1</v>
      </c>
      <c r="V86" s="40"/>
      <c r="W86" s="52">
        <v>68.38</v>
      </c>
      <c r="X86" s="41">
        <f t="shared" si="8"/>
        <v>9.1499409681226052E-3</v>
      </c>
      <c r="Y86" s="53">
        <f t="shared" si="9"/>
        <v>1</v>
      </c>
      <c r="Z86" s="40"/>
      <c r="AA86" s="52">
        <v>103.69</v>
      </c>
      <c r="AB86" s="41">
        <f t="shared" si="10"/>
        <v>-8.415415511140778E-3</v>
      </c>
      <c r="AC86" s="53">
        <f t="shared" si="11"/>
        <v>1</v>
      </c>
      <c r="AD86" s="40"/>
      <c r="AE86" s="52">
        <v>59.45</v>
      </c>
      <c r="AF86" s="41">
        <f t="shared" si="12"/>
        <v>-7.0151995991313276E-3</v>
      </c>
      <c r="AG86" s="53">
        <f t="shared" si="13"/>
        <v>1</v>
      </c>
      <c r="AH86" s="40"/>
      <c r="AI86" s="52">
        <v>105.66</v>
      </c>
      <c r="AJ86" s="41">
        <f t="shared" si="14"/>
        <v>-1.0859389627410621E-2</v>
      </c>
      <c r="AK86" s="53">
        <f t="shared" si="15"/>
        <v>1</v>
      </c>
      <c r="AL86" s="40"/>
      <c r="AM86" s="52">
        <v>55.17</v>
      </c>
      <c r="AN86" s="41">
        <f t="shared" si="16"/>
        <v>-2.2674933569530542E-2</v>
      </c>
      <c r="AO86" s="53">
        <f t="shared" si="17"/>
        <v>1</v>
      </c>
      <c r="AP86" s="40"/>
      <c r="AQ86" s="52">
        <v>35.67</v>
      </c>
      <c r="AR86" s="41">
        <f t="shared" si="18"/>
        <v>-2.802690582959233E-4</v>
      </c>
      <c r="AS86" s="53">
        <f t="shared" si="19"/>
        <v>1</v>
      </c>
      <c r="AT86" s="41"/>
      <c r="AU86" s="41">
        <v>77.22</v>
      </c>
      <c r="AV86" s="41">
        <f t="shared" si="20"/>
        <v>-5.4095826893354459E-3</v>
      </c>
      <c r="AW86" s="53">
        <f t="shared" si="21"/>
        <v>1</v>
      </c>
      <c r="AX86" s="41"/>
      <c r="AY86" s="41">
        <v>47.14</v>
      </c>
      <c r="AZ86" s="41">
        <f t="shared" si="22"/>
        <v>-2.0365752285951721E-2</v>
      </c>
      <c r="BA86" s="53">
        <f t="shared" si="23"/>
        <v>1</v>
      </c>
      <c r="BB86" s="41"/>
      <c r="BC86" s="41">
        <v>68.59</v>
      </c>
      <c r="BD86" s="41">
        <f t="shared" si="24"/>
        <v>1.0162002945508064E-2</v>
      </c>
      <c r="BE86" s="53">
        <f t="shared" si="25"/>
        <v>1</v>
      </c>
      <c r="BF86" s="41"/>
      <c r="BG86" s="41">
        <v>65.55</v>
      </c>
      <c r="BH86" s="41">
        <f t="shared" si="26"/>
        <v>-1.9886363636363646E-2</v>
      </c>
      <c r="BI86" s="53">
        <f t="shared" si="27"/>
        <v>1</v>
      </c>
      <c r="BJ86" s="41"/>
      <c r="BK86" s="41"/>
      <c r="BL86" s="41">
        <f t="shared" si="28"/>
        <v>0</v>
      </c>
      <c r="BM86" s="53">
        <f t="shared" si="29"/>
        <v>0</v>
      </c>
      <c r="BN86" s="41"/>
      <c r="BO86" s="41"/>
      <c r="BP86" s="41">
        <f t="shared" si="30"/>
        <v>0</v>
      </c>
      <c r="BQ86" s="53">
        <f t="shared" si="31"/>
        <v>0</v>
      </c>
      <c r="BR86" s="41"/>
      <c r="BS86" s="41"/>
      <c r="BT86" s="41">
        <f t="shared" si="32"/>
        <v>0</v>
      </c>
      <c r="BU86" s="53">
        <f t="shared" si="33"/>
        <v>0</v>
      </c>
      <c r="BV86" s="41"/>
      <c r="BW86" s="41"/>
      <c r="BX86" s="41">
        <f t="shared" si="34"/>
        <v>0</v>
      </c>
      <c r="BY86" s="53">
        <f t="shared" si="35"/>
        <v>0</v>
      </c>
      <c r="BZ86" s="41"/>
      <c r="CA86" s="41"/>
      <c r="CB86" s="41">
        <f t="shared" si="36"/>
        <v>0</v>
      </c>
      <c r="CC86" s="53">
        <f t="shared" si="37"/>
        <v>0</v>
      </c>
      <c r="CD86" s="41"/>
      <c r="CE86" s="41"/>
      <c r="CF86" s="41">
        <f t="shared" si="38"/>
        <v>0</v>
      </c>
      <c r="CG86" s="53">
        <f t="shared" si="39"/>
        <v>0</v>
      </c>
      <c r="CH86" s="41"/>
      <c r="CI86" s="41"/>
      <c r="CJ86" s="41">
        <f t="shared" si="40"/>
        <v>0</v>
      </c>
      <c r="CK86" s="53">
        <f t="shared" si="41"/>
        <v>0</v>
      </c>
      <c r="CL86" s="41"/>
      <c r="CM86" s="41"/>
      <c r="CN86" s="41">
        <f t="shared" si="42"/>
        <v>0</v>
      </c>
      <c r="CO86" s="53">
        <f t="shared" si="43"/>
        <v>0</v>
      </c>
      <c r="CP86" s="41"/>
      <c r="CQ86" s="41"/>
      <c r="CR86" s="41">
        <f t="shared" si="44"/>
        <v>0</v>
      </c>
      <c r="CS86" s="53">
        <f t="shared" si="45"/>
        <v>0</v>
      </c>
      <c r="CT86" s="41"/>
      <c r="CU86" s="41"/>
      <c r="CV86" s="41">
        <f t="shared" si="46"/>
        <v>0</v>
      </c>
      <c r="CW86" s="53">
        <f t="shared" si="47"/>
        <v>0</v>
      </c>
      <c r="CX86" s="41"/>
      <c r="CY86" s="41"/>
      <c r="CZ86" s="41">
        <f t="shared" si="48"/>
        <v>0</v>
      </c>
      <c r="DA86" s="53">
        <f t="shared" si="49"/>
        <v>0</v>
      </c>
      <c r="DB86" s="53"/>
      <c r="DC86" s="53"/>
      <c r="DD86" s="41">
        <f t="shared" si="50"/>
        <v>0</v>
      </c>
      <c r="DE86" s="53">
        <f t="shared" si="51"/>
        <v>0</v>
      </c>
      <c r="DF86" s="53"/>
      <c r="DG86" s="53"/>
      <c r="DH86" s="41">
        <f t="shared" si="52"/>
        <v>0</v>
      </c>
      <c r="DI86" s="53">
        <f t="shared" si="53"/>
        <v>0</v>
      </c>
      <c r="DJ86" s="53"/>
      <c r="DK86" s="53"/>
      <c r="DL86" s="41">
        <f t="shared" si="54"/>
        <v>0</v>
      </c>
      <c r="DM86" s="53">
        <f t="shared" si="55"/>
        <v>0</v>
      </c>
      <c r="DN86" s="53"/>
      <c r="DO86" s="53"/>
      <c r="DP86" s="41">
        <f t="shared" si="56"/>
        <v>0</v>
      </c>
      <c r="DQ86" s="53">
        <f t="shared" si="57"/>
        <v>0</v>
      </c>
      <c r="DR86" s="53"/>
      <c r="DS86" s="53"/>
      <c r="DT86" s="41">
        <f t="shared" si="58"/>
        <v>0</v>
      </c>
      <c r="DU86" s="53">
        <f t="shared" si="59"/>
        <v>0</v>
      </c>
      <c r="DV86" s="53"/>
      <c r="DW86" s="53"/>
      <c r="DX86" s="41">
        <f t="shared" si="60"/>
        <v>0</v>
      </c>
      <c r="DY86" s="53">
        <f t="shared" si="61"/>
        <v>0</v>
      </c>
      <c r="DZ86" s="53"/>
      <c r="EA86" s="53"/>
      <c r="EB86" s="41">
        <f t="shared" si="62"/>
        <v>0</v>
      </c>
      <c r="EC86" s="53">
        <f t="shared" si="63"/>
        <v>0</v>
      </c>
      <c r="ED86" s="53"/>
      <c r="EE86" s="53"/>
      <c r="EF86" s="41">
        <f t="shared" si="64"/>
        <v>0</v>
      </c>
      <c r="EG86" s="53">
        <f t="shared" si="65"/>
        <v>0</v>
      </c>
      <c r="EH86" s="53"/>
      <c r="EI86" s="53"/>
      <c r="EJ86" s="41">
        <f t="shared" si="66"/>
        <v>0</v>
      </c>
      <c r="EK86" s="53">
        <f t="shared" si="67"/>
        <v>0</v>
      </c>
      <c r="EL86" s="53"/>
      <c r="EM86" s="53"/>
      <c r="EN86" s="41">
        <f t="shared" si="68"/>
        <v>0</v>
      </c>
      <c r="EO86" s="53">
        <f t="shared" si="69"/>
        <v>0</v>
      </c>
      <c r="EP86" s="53"/>
      <c r="EQ86" s="53"/>
      <c r="ER86" s="41">
        <f t="shared" si="70"/>
        <v>0</v>
      </c>
      <c r="ES86" s="53">
        <f t="shared" si="71"/>
        <v>0</v>
      </c>
      <c r="ET86" s="53"/>
      <c r="EU86" s="53"/>
      <c r="EV86" s="41">
        <f t="shared" si="72"/>
        <v>0</v>
      </c>
      <c r="EW86" s="53">
        <f t="shared" si="73"/>
        <v>0</v>
      </c>
      <c r="EX86" s="53"/>
      <c r="EY86" s="53"/>
      <c r="EZ86" s="41">
        <f t="shared" si="74"/>
        <v>0</v>
      </c>
      <c r="FA86" s="53">
        <f t="shared" si="75"/>
        <v>0</v>
      </c>
      <c r="FB86" s="53"/>
      <c r="FC86" s="53"/>
      <c r="FD86" s="41">
        <f t="shared" si="76"/>
        <v>0</v>
      </c>
      <c r="FE86" s="53">
        <f t="shared" si="77"/>
        <v>0</v>
      </c>
      <c r="FF86" s="53"/>
      <c r="FG86" s="53"/>
      <c r="FH86" s="41">
        <f t="shared" si="78"/>
        <v>0</v>
      </c>
      <c r="FI86" s="53">
        <f t="shared" si="79"/>
        <v>0</v>
      </c>
      <c r="FJ86" s="53"/>
      <c r="FK86" s="53"/>
      <c r="FL86" s="41">
        <f t="shared" si="83"/>
        <v>0</v>
      </c>
      <c r="FM86" s="53">
        <f t="shared" si="84"/>
        <v>0</v>
      </c>
      <c r="FN86" s="53"/>
      <c r="FO86" s="40"/>
      <c r="FP86" s="52">
        <f t="shared" si="85"/>
        <v>3970.9864119052263</v>
      </c>
      <c r="FQ86" s="41">
        <f t="shared" si="86"/>
        <v>1.3876488868788339E-2</v>
      </c>
      <c r="FT86" s="22"/>
      <c r="FU86" s="102" t="s">
        <v>5439</v>
      </c>
      <c r="FV86" s="281" t="s">
        <v>5310</v>
      </c>
      <c r="FW86" s="281" t="s">
        <v>5551</v>
      </c>
      <c r="FX86" s="274"/>
      <c r="FY86" s="229" t="s">
        <v>2759</v>
      </c>
      <c r="FZ86" s="229" t="s">
        <v>2760</v>
      </c>
      <c r="GA86" s="229" t="s">
        <v>2761</v>
      </c>
    </row>
    <row r="87" spans="2:183" ht="11.25" customHeight="1" x14ac:dyDescent="0.2">
      <c r="B87" s="39">
        <v>45002</v>
      </c>
      <c r="C87" s="45">
        <v>3916.6372388571431</v>
      </c>
      <c r="D87" s="112" t="s">
        <v>5566</v>
      </c>
      <c r="E87" s="112">
        <f t="shared" si="82"/>
        <v>45002</v>
      </c>
      <c r="F87" s="46"/>
      <c r="G87" s="52">
        <v>53.17</v>
      </c>
      <c r="H87" s="41">
        <f t="shared" si="0"/>
        <v>5.9374377366009146E-2</v>
      </c>
      <c r="I87" s="53">
        <f t="shared" si="1"/>
        <v>1</v>
      </c>
      <c r="J87" s="40"/>
      <c r="K87" s="52">
        <v>85.02</v>
      </c>
      <c r="L87" s="41">
        <f t="shared" si="2"/>
        <v>4.8982109808759944E-2</v>
      </c>
      <c r="M87" s="53">
        <f t="shared" si="3"/>
        <v>1</v>
      </c>
      <c r="N87" s="40"/>
      <c r="O87" s="52">
        <v>90.7</v>
      </c>
      <c r="P87" s="41">
        <f t="shared" si="4"/>
        <v>3.6216154461327532E-2</v>
      </c>
      <c r="Q87" s="53">
        <f t="shared" si="5"/>
        <v>1</v>
      </c>
      <c r="R87" s="40"/>
      <c r="S87" s="52">
        <v>96.39</v>
      </c>
      <c r="T87" s="41">
        <f t="shared" si="6"/>
        <v>3.8349671442421629E-2</v>
      </c>
      <c r="U87" s="53">
        <f t="shared" si="7"/>
        <v>1</v>
      </c>
      <c r="V87" s="40"/>
      <c r="W87" s="52">
        <v>67.760000000000005</v>
      </c>
      <c r="X87" s="41">
        <f t="shared" si="8"/>
        <v>2.3101313604106943E-2</v>
      </c>
      <c r="Y87" s="53">
        <f t="shared" si="9"/>
        <v>1</v>
      </c>
      <c r="Z87" s="40"/>
      <c r="AA87" s="52">
        <v>104.57</v>
      </c>
      <c r="AB87" s="41">
        <f t="shared" si="10"/>
        <v>3.9256609024050704E-2</v>
      </c>
      <c r="AC87" s="53">
        <f t="shared" si="11"/>
        <v>1</v>
      </c>
      <c r="AD87" s="40"/>
      <c r="AE87" s="52">
        <v>59.87</v>
      </c>
      <c r="AF87" s="41">
        <f t="shared" si="12"/>
        <v>4.013203613620564E-2</v>
      </c>
      <c r="AG87" s="53">
        <f t="shared" si="13"/>
        <v>1</v>
      </c>
      <c r="AH87" s="40"/>
      <c r="AI87" s="52">
        <v>106.82</v>
      </c>
      <c r="AJ87" s="41">
        <f t="shared" si="14"/>
        <v>5.0550747442958066E-2</v>
      </c>
      <c r="AK87" s="53">
        <f t="shared" si="15"/>
        <v>1</v>
      </c>
      <c r="AL87" s="40"/>
      <c r="AM87" s="52">
        <v>56.45</v>
      </c>
      <c r="AN87" s="41">
        <f t="shared" si="16"/>
        <v>1.092406876790819E-2</v>
      </c>
      <c r="AO87" s="53">
        <f t="shared" si="17"/>
        <v>1</v>
      </c>
      <c r="AP87" s="40"/>
      <c r="AQ87" s="52">
        <v>35.68</v>
      </c>
      <c r="AR87" s="41">
        <f t="shared" si="18"/>
        <v>3.7209302325581506E-2</v>
      </c>
      <c r="AS87" s="53">
        <f t="shared" si="19"/>
        <v>1</v>
      </c>
      <c r="AT87" s="41"/>
      <c r="AU87" s="41">
        <v>77.64</v>
      </c>
      <c r="AV87" s="41">
        <f t="shared" si="20"/>
        <v>4.904742602351031E-2</v>
      </c>
      <c r="AW87" s="53">
        <f t="shared" si="21"/>
        <v>1</v>
      </c>
      <c r="AX87" s="41"/>
      <c r="AY87" s="41">
        <v>48.12</v>
      </c>
      <c r="AZ87" s="41">
        <f t="shared" si="22"/>
        <v>5.4800526085050372E-2</v>
      </c>
      <c r="BA87" s="53">
        <f t="shared" si="23"/>
        <v>1</v>
      </c>
      <c r="BB87" s="41"/>
      <c r="BC87" s="41">
        <v>67.900000000000006</v>
      </c>
      <c r="BD87" s="41">
        <f t="shared" si="24"/>
        <v>6.1933062245855597E-2</v>
      </c>
      <c r="BE87" s="53">
        <f t="shared" si="25"/>
        <v>1</v>
      </c>
      <c r="BF87" s="41"/>
      <c r="BG87" s="41">
        <v>66.88</v>
      </c>
      <c r="BH87" s="41">
        <f t="shared" si="26"/>
        <v>5.7893071812717523E-2</v>
      </c>
      <c r="BI87" s="53">
        <f t="shared" si="27"/>
        <v>1</v>
      </c>
      <c r="BJ87" s="41"/>
      <c r="BK87" s="41"/>
      <c r="BL87" s="41">
        <f t="shared" si="28"/>
        <v>0</v>
      </c>
      <c r="BM87" s="53">
        <f t="shared" si="29"/>
        <v>0</v>
      </c>
      <c r="BN87" s="41"/>
      <c r="BO87" s="41"/>
      <c r="BP87" s="41">
        <f t="shared" si="30"/>
        <v>0</v>
      </c>
      <c r="BQ87" s="53">
        <f t="shared" si="31"/>
        <v>0</v>
      </c>
      <c r="BR87" s="41"/>
      <c r="BS87" s="41"/>
      <c r="BT87" s="41">
        <f t="shared" si="32"/>
        <v>0</v>
      </c>
      <c r="BU87" s="53">
        <f t="shared" si="33"/>
        <v>0</v>
      </c>
      <c r="BV87" s="41"/>
      <c r="BW87" s="41"/>
      <c r="BX87" s="41">
        <f t="shared" si="34"/>
        <v>0</v>
      </c>
      <c r="BY87" s="53">
        <f t="shared" si="35"/>
        <v>0</v>
      </c>
      <c r="BZ87" s="41"/>
      <c r="CA87" s="41"/>
      <c r="CB87" s="41">
        <f t="shared" si="36"/>
        <v>0</v>
      </c>
      <c r="CC87" s="53">
        <f t="shared" si="37"/>
        <v>0</v>
      </c>
      <c r="CD87" s="41"/>
      <c r="CE87" s="41"/>
      <c r="CF87" s="41">
        <f t="shared" si="38"/>
        <v>0</v>
      </c>
      <c r="CG87" s="53">
        <f t="shared" si="39"/>
        <v>0</v>
      </c>
      <c r="CH87" s="41"/>
      <c r="CI87" s="41"/>
      <c r="CJ87" s="41">
        <f t="shared" si="40"/>
        <v>0</v>
      </c>
      <c r="CK87" s="53">
        <f t="shared" si="41"/>
        <v>0</v>
      </c>
      <c r="CL87" s="41"/>
      <c r="CM87" s="41"/>
      <c r="CN87" s="41">
        <f t="shared" si="42"/>
        <v>0</v>
      </c>
      <c r="CO87" s="53">
        <f t="shared" si="43"/>
        <v>0</v>
      </c>
      <c r="CP87" s="41"/>
      <c r="CQ87" s="41"/>
      <c r="CR87" s="41">
        <f t="shared" si="44"/>
        <v>0</v>
      </c>
      <c r="CS87" s="53">
        <f t="shared" si="45"/>
        <v>0</v>
      </c>
      <c r="CT87" s="41"/>
      <c r="CU87" s="41"/>
      <c r="CV87" s="41">
        <f t="shared" si="46"/>
        <v>0</v>
      </c>
      <c r="CW87" s="53">
        <f t="shared" si="47"/>
        <v>0</v>
      </c>
      <c r="CX87" s="41"/>
      <c r="CY87" s="41"/>
      <c r="CZ87" s="41">
        <f t="shared" si="48"/>
        <v>0</v>
      </c>
      <c r="DA87" s="53">
        <f t="shared" si="49"/>
        <v>0</v>
      </c>
      <c r="DB87" s="53"/>
      <c r="DC87" s="53"/>
      <c r="DD87" s="41">
        <f t="shared" si="50"/>
        <v>0</v>
      </c>
      <c r="DE87" s="53">
        <f t="shared" si="51"/>
        <v>0</v>
      </c>
      <c r="DF87" s="53"/>
      <c r="DG87" s="53"/>
      <c r="DH87" s="41">
        <f t="shared" si="52"/>
        <v>0</v>
      </c>
      <c r="DI87" s="53">
        <f t="shared" si="53"/>
        <v>0</v>
      </c>
      <c r="DJ87" s="53"/>
      <c r="DK87" s="53"/>
      <c r="DL87" s="41">
        <f t="shared" si="54"/>
        <v>0</v>
      </c>
      <c r="DM87" s="53">
        <f t="shared" si="55"/>
        <v>0</v>
      </c>
      <c r="DN87" s="53"/>
      <c r="DO87" s="53"/>
      <c r="DP87" s="41">
        <f t="shared" si="56"/>
        <v>0</v>
      </c>
      <c r="DQ87" s="53">
        <f t="shared" si="57"/>
        <v>0</v>
      </c>
      <c r="DR87" s="53"/>
      <c r="DS87" s="53"/>
      <c r="DT87" s="41">
        <f t="shared" si="58"/>
        <v>0</v>
      </c>
      <c r="DU87" s="53">
        <f t="shared" si="59"/>
        <v>0</v>
      </c>
      <c r="DV87" s="53"/>
      <c r="DW87" s="53"/>
      <c r="DX87" s="41">
        <f t="shared" si="60"/>
        <v>0</v>
      </c>
      <c r="DY87" s="53">
        <f t="shared" si="61"/>
        <v>0</v>
      </c>
      <c r="DZ87" s="53"/>
      <c r="EA87" s="53"/>
      <c r="EB87" s="41">
        <f t="shared" si="62"/>
        <v>0</v>
      </c>
      <c r="EC87" s="53">
        <f t="shared" si="63"/>
        <v>0</v>
      </c>
      <c r="ED87" s="53"/>
      <c r="EE87" s="53"/>
      <c r="EF87" s="41">
        <f t="shared" si="64"/>
        <v>0</v>
      </c>
      <c r="EG87" s="53">
        <f t="shared" si="65"/>
        <v>0</v>
      </c>
      <c r="EH87" s="53"/>
      <c r="EI87" s="53"/>
      <c r="EJ87" s="41">
        <f t="shared" si="66"/>
        <v>0</v>
      </c>
      <c r="EK87" s="53">
        <f t="shared" si="67"/>
        <v>0</v>
      </c>
      <c r="EL87" s="53"/>
      <c r="EM87" s="53"/>
      <c r="EN87" s="41">
        <f t="shared" si="68"/>
        <v>0</v>
      </c>
      <c r="EO87" s="53">
        <f t="shared" si="69"/>
        <v>0</v>
      </c>
      <c r="EP87" s="53"/>
      <c r="EQ87" s="53"/>
      <c r="ER87" s="41">
        <f t="shared" si="70"/>
        <v>0</v>
      </c>
      <c r="ES87" s="53">
        <f t="shared" si="71"/>
        <v>0</v>
      </c>
      <c r="ET87" s="53"/>
      <c r="EU87" s="53"/>
      <c r="EV87" s="41">
        <f t="shared" si="72"/>
        <v>0</v>
      </c>
      <c r="EW87" s="53">
        <f t="shared" si="73"/>
        <v>0</v>
      </c>
      <c r="EX87" s="53"/>
      <c r="EY87" s="53"/>
      <c r="EZ87" s="41">
        <f t="shared" si="74"/>
        <v>0</v>
      </c>
      <c r="FA87" s="53">
        <f t="shared" si="75"/>
        <v>0</v>
      </c>
      <c r="FB87" s="53"/>
      <c r="FC87" s="53"/>
      <c r="FD87" s="41">
        <f t="shared" si="76"/>
        <v>0</v>
      </c>
      <c r="FE87" s="53">
        <f t="shared" si="77"/>
        <v>0</v>
      </c>
      <c r="FF87" s="53"/>
      <c r="FG87" s="53"/>
      <c r="FH87" s="41">
        <f t="shared" si="78"/>
        <v>0</v>
      </c>
      <c r="FI87" s="53">
        <f t="shared" si="79"/>
        <v>0</v>
      </c>
      <c r="FJ87" s="53"/>
      <c r="FK87" s="53"/>
      <c r="FL87" s="41">
        <f t="shared" si="83"/>
        <v>0</v>
      </c>
      <c r="FM87" s="53">
        <f t="shared" si="84"/>
        <v>0</v>
      </c>
      <c r="FN87" s="53"/>
      <c r="FO87" s="40"/>
      <c r="FP87" s="52">
        <f t="shared" si="85"/>
        <v>3916.6372388571431</v>
      </c>
      <c r="FQ87" s="41">
        <f t="shared" si="86"/>
        <v>1.4255094863382833E-2</v>
      </c>
      <c r="FY87" s="229" t="s">
        <v>670</v>
      </c>
      <c r="FZ87" s="229" t="s">
        <v>671</v>
      </c>
      <c r="GA87" s="229" t="s">
        <v>672</v>
      </c>
    </row>
    <row r="88" spans="2:183" ht="11.25" customHeight="1" x14ac:dyDescent="0.2">
      <c r="B88" s="39">
        <v>44995</v>
      </c>
      <c r="C88" s="45">
        <v>3861.5899083895683</v>
      </c>
      <c r="D88" s="112" t="s">
        <v>5566</v>
      </c>
      <c r="E88" s="112">
        <f t="shared" si="82"/>
        <v>44995</v>
      </c>
      <c r="F88" s="46"/>
      <c r="G88" s="52">
        <v>50.19</v>
      </c>
      <c r="H88" s="41">
        <f t="shared" si="0"/>
        <v>-3.6105242942193305E-2</v>
      </c>
      <c r="I88" s="53">
        <f t="shared" si="1"/>
        <v>1</v>
      </c>
      <c r="J88" s="40"/>
      <c r="K88" s="52">
        <v>81.05</v>
      </c>
      <c r="L88" s="41">
        <f t="shared" si="2"/>
        <v>-3.2007643616386083E-2</v>
      </c>
      <c r="M88" s="53">
        <f t="shared" si="3"/>
        <v>1</v>
      </c>
      <c r="N88" s="40"/>
      <c r="O88" s="52">
        <v>87.53</v>
      </c>
      <c r="P88" s="41">
        <f t="shared" si="4"/>
        <v>-1.7510382759007737E-2</v>
      </c>
      <c r="Q88" s="53">
        <f t="shared" si="5"/>
        <v>1</v>
      </c>
      <c r="R88" s="40"/>
      <c r="S88" s="52">
        <v>92.83</v>
      </c>
      <c r="T88" s="41">
        <f t="shared" si="6"/>
        <v>-2.6837194674494191E-2</v>
      </c>
      <c r="U88" s="53">
        <f t="shared" si="7"/>
        <v>1</v>
      </c>
      <c r="V88" s="40"/>
      <c r="W88" s="52">
        <v>66.23</v>
      </c>
      <c r="X88" s="41">
        <f t="shared" si="8"/>
        <v>-1.5898959881129215E-2</v>
      </c>
      <c r="Y88" s="53">
        <f t="shared" si="9"/>
        <v>1</v>
      </c>
      <c r="Z88" s="40"/>
      <c r="AA88" s="52">
        <v>100.62</v>
      </c>
      <c r="AB88" s="41">
        <f t="shared" si="10"/>
        <v>-4.2352717236128212E-2</v>
      </c>
      <c r="AC88" s="53">
        <f t="shared" si="11"/>
        <v>1</v>
      </c>
      <c r="AD88" s="40"/>
      <c r="AE88" s="52">
        <v>57.56</v>
      </c>
      <c r="AF88" s="41">
        <f t="shared" si="12"/>
        <v>-3.3092558373929104E-2</v>
      </c>
      <c r="AG88" s="53">
        <f t="shared" si="13"/>
        <v>1</v>
      </c>
      <c r="AH88" s="40"/>
      <c r="AI88" s="52">
        <v>101.68</v>
      </c>
      <c r="AJ88" s="41">
        <f t="shared" si="14"/>
        <v>-1.4537701104865297E-2</v>
      </c>
      <c r="AK88" s="53">
        <f t="shared" si="15"/>
        <v>1</v>
      </c>
      <c r="AL88" s="40"/>
      <c r="AM88" s="52">
        <v>55.84</v>
      </c>
      <c r="AN88" s="41">
        <f t="shared" si="16"/>
        <v>-3.2235701906412451E-2</v>
      </c>
      <c r="AO88" s="53">
        <f t="shared" si="17"/>
        <v>1</v>
      </c>
      <c r="AP88" s="40"/>
      <c r="AQ88" s="52">
        <v>34.4</v>
      </c>
      <c r="AR88" s="41">
        <f t="shared" si="18"/>
        <v>-3.9106145251396662E-2</v>
      </c>
      <c r="AS88" s="53">
        <f t="shared" si="19"/>
        <v>1</v>
      </c>
      <c r="AT88" s="41"/>
      <c r="AU88" s="41">
        <v>74.010000000000005</v>
      </c>
      <c r="AV88" s="41">
        <f t="shared" si="20"/>
        <v>-3.1536247055744537E-2</v>
      </c>
      <c r="AW88" s="53">
        <f t="shared" si="21"/>
        <v>1</v>
      </c>
      <c r="AX88" s="41"/>
      <c r="AY88" s="41">
        <v>45.62</v>
      </c>
      <c r="AZ88" s="41">
        <f t="shared" si="22"/>
        <v>-4.380632990987221E-2</v>
      </c>
      <c r="BA88" s="53">
        <f t="shared" si="23"/>
        <v>1</v>
      </c>
      <c r="BB88" s="41"/>
      <c r="BC88" s="41">
        <v>63.94</v>
      </c>
      <c r="BD88" s="41">
        <f t="shared" si="24"/>
        <v>-1.3423854343465602E-2</v>
      </c>
      <c r="BE88" s="53">
        <f t="shared" si="25"/>
        <v>1</v>
      </c>
      <c r="BF88" s="41"/>
      <c r="BG88" s="41">
        <v>63.22</v>
      </c>
      <c r="BH88" s="41">
        <f t="shared" si="26"/>
        <v>-2.8878648233486848E-2</v>
      </c>
      <c r="BI88" s="53">
        <f t="shared" si="27"/>
        <v>1</v>
      </c>
      <c r="BJ88" s="41"/>
      <c r="BK88" s="41"/>
      <c r="BL88" s="41">
        <f t="shared" si="28"/>
        <v>0</v>
      </c>
      <c r="BM88" s="53">
        <f t="shared" si="29"/>
        <v>0</v>
      </c>
      <c r="BN88" s="41"/>
      <c r="BO88" s="41"/>
      <c r="BP88" s="41">
        <f t="shared" si="30"/>
        <v>0</v>
      </c>
      <c r="BQ88" s="53">
        <f t="shared" si="31"/>
        <v>0</v>
      </c>
      <c r="BR88" s="41"/>
      <c r="BS88" s="41"/>
      <c r="BT88" s="41">
        <f t="shared" si="32"/>
        <v>0</v>
      </c>
      <c r="BU88" s="53">
        <f t="shared" si="33"/>
        <v>0</v>
      </c>
      <c r="BV88" s="41"/>
      <c r="BW88" s="41"/>
      <c r="BX88" s="41">
        <f t="shared" si="34"/>
        <v>0</v>
      </c>
      <c r="BY88" s="53">
        <f t="shared" si="35"/>
        <v>0</v>
      </c>
      <c r="BZ88" s="41"/>
      <c r="CA88" s="41"/>
      <c r="CB88" s="41">
        <f t="shared" si="36"/>
        <v>0</v>
      </c>
      <c r="CC88" s="53">
        <f t="shared" si="37"/>
        <v>0</v>
      </c>
      <c r="CD88" s="41"/>
      <c r="CE88" s="41"/>
      <c r="CF88" s="41">
        <f t="shared" si="38"/>
        <v>0</v>
      </c>
      <c r="CG88" s="53">
        <f t="shared" si="39"/>
        <v>0</v>
      </c>
      <c r="CH88" s="41"/>
      <c r="CI88" s="41"/>
      <c r="CJ88" s="41">
        <f t="shared" si="40"/>
        <v>0</v>
      </c>
      <c r="CK88" s="53">
        <f t="shared" si="41"/>
        <v>0</v>
      </c>
      <c r="CL88" s="41"/>
      <c r="CM88" s="41"/>
      <c r="CN88" s="41">
        <f t="shared" si="42"/>
        <v>0</v>
      </c>
      <c r="CO88" s="53">
        <f t="shared" si="43"/>
        <v>0</v>
      </c>
      <c r="CP88" s="41"/>
      <c r="CQ88" s="41"/>
      <c r="CR88" s="41">
        <f t="shared" si="44"/>
        <v>0</v>
      </c>
      <c r="CS88" s="53">
        <f t="shared" si="45"/>
        <v>0</v>
      </c>
      <c r="CT88" s="41"/>
      <c r="CU88" s="41"/>
      <c r="CV88" s="41">
        <f t="shared" si="46"/>
        <v>0</v>
      </c>
      <c r="CW88" s="53">
        <f t="shared" si="47"/>
        <v>0</v>
      </c>
      <c r="CX88" s="41"/>
      <c r="CY88" s="41"/>
      <c r="CZ88" s="41">
        <f t="shared" si="48"/>
        <v>0</v>
      </c>
      <c r="DA88" s="53">
        <f t="shared" si="49"/>
        <v>0</v>
      </c>
      <c r="DB88" s="53"/>
      <c r="DC88" s="53"/>
      <c r="DD88" s="41">
        <f t="shared" si="50"/>
        <v>0</v>
      </c>
      <c r="DE88" s="53">
        <f t="shared" si="51"/>
        <v>0</v>
      </c>
      <c r="DF88" s="53"/>
      <c r="DG88" s="53"/>
      <c r="DH88" s="41">
        <f t="shared" si="52"/>
        <v>0</v>
      </c>
      <c r="DI88" s="53">
        <f t="shared" si="53"/>
        <v>0</v>
      </c>
      <c r="DJ88" s="53"/>
      <c r="DK88" s="53"/>
      <c r="DL88" s="41">
        <f t="shared" si="54"/>
        <v>0</v>
      </c>
      <c r="DM88" s="53">
        <f t="shared" si="55"/>
        <v>0</v>
      </c>
      <c r="DN88" s="53"/>
      <c r="DO88" s="53"/>
      <c r="DP88" s="41">
        <f t="shared" si="56"/>
        <v>0</v>
      </c>
      <c r="DQ88" s="53">
        <f t="shared" si="57"/>
        <v>0</v>
      </c>
      <c r="DR88" s="53"/>
      <c r="DS88" s="53"/>
      <c r="DT88" s="41">
        <f t="shared" si="58"/>
        <v>0</v>
      </c>
      <c r="DU88" s="53">
        <f t="shared" si="59"/>
        <v>0</v>
      </c>
      <c r="DV88" s="53"/>
      <c r="DW88" s="53"/>
      <c r="DX88" s="41">
        <f t="shared" si="60"/>
        <v>0</v>
      </c>
      <c r="DY88" s="53">
        <f t="shared" si="61"/>
        <v>0</v>
      </c>
      <c r="DZ88" s="53"/>
      <c r="EA88" s="53"/>
      <c r="EB88" s="41">
        <f t="shared" si="62"/>
        <v>0</v>
      </c>
      <c r="EC88" s="53">
        <f t="shared" si="63"/>
        <v>0</v>
      </c>
      <c r="ED88" s="53"/>
      <c r="EE88" s="53"/>
      <c r="EF88" s="41">
        <f t="shared" si="64"/>
        <v>0</v>
      </c>
      <c r="EG88" s="53">
        <f t="shared" si="65"/>
        <v>0</v>
      </c>
      <c r="EH88" s="53"/>
      <c r="EI88" s="53"/>
      <c r="EJ88" s="41">
        <f t="shared" si="66"/>
        <v>0</v>
      </c>
      <c r="EK88" s="53">
        <f t="shared" si="67"/>
        <v>0</v>
      </c>
      <c r="EL88" s="53"/>
      <c r="EM88" s="53"/>
      <c r="EN88" s="41">
        <f t="shared" si="68"/>
        <v>0</v>
      </c>
      <c r="EO88" s="53">
        <f t="shared" si="69"/>
        <v>0</v>
      </c>
      <c r="EP88" s="53"/>
      <c r="EQ88" s="53"/>
      <c r="ER88" s="41">
        <f t="shared" si="70"/>
        <v>0</v>
      </c>
      <c r="ES88" s="53">
        <f t="shared" si="71"/>
        <v>0</v>
      </c>
      <c r="ET88" s="53"/>
      <c r="EU88" s="53"/>
      <c r="EV88" s="41">
        <f t="shared" si="72"/>
        <v>0</v>
      </c>
      <c r="EW88" s="53">
        <f t="shared" si="73"/>
        <v>0</v>
      </c>
      <c r="EX88" s="53"/>
      <c r="EY88" s="53"/>
      <c r="EZ88" s="41">
        <f t="shared" si="74"/>
        <v>0</v>
      </c>
      <c r="FA88" s="53">
        <f t="shared" si="75"/>
        <v>0</v>
      </c>
      <c r="FB88" s="53"/>
      <c r="FC88" s="53"/>
      <c r="FD88" s="41">
        <f t="shared" si="76"/>
        <v>0</v>
      </c>
      <c r="FE88" s="53">
        <f t="shared" si="77"/>
        <v>0</v>
      </c>
      <c r="FF88" s="53"/>
      <c r="FG88" s="53"/>
      <c r="FH88" s="41">
        <f t="shared" si="78"/>
        <v>0</v>
      </c>
      <c r="FI88" s="53">
        <f t="shared" si="79"/>
        <v>0</v>
      </c>
      <c r="FJ88" s="53"/>
      <c r="FK88" s="53"/>
      <c r="FL88" s="41">
        <f t="shared" si="83"/>
        <v>0</v>
      </c>
      <c r="FM88" s="53">
        <f t="shared" si="84"/>
        <v>0</v>
      </c>
      <c r="FN88" s="53"/>
      <c r="FO88" s="40"/>
      <c r="FP88" s="52">
        <f t="shared" si="85"/>
        <v>3861.5899083895683</v>
      </c>
      <c r="FQ88" s="41">
        <f t="shared" si="86"/>
        <v>-4.549288770013693E-2</v>
      </c>
      <c r="FY88" s="229" t="s">
        <v>1655</v>
      </c>
      <c r="FZ88" s="229" t="s">
        <v>1656</v>
      </c>
      <c r="GA88" s="229" t="s">
        <v>1657</v>
      </c>
    </row>
    <row r="89" spans="2:183" ht="11.25" customHeight="1" x14ac:dyDescent="0.2">
      <c r="B89" s="39">
        <v>44988</v>
      </c>
      <c r="C89" s="45">
        <v>4045.6376475657216</v>
      </c>
      <c r="D89" s="112" t="s">
        <v>5566</v>
      </c>
      <c r="E89" s="112">
        <f t="shared" si="82"/>
        <v>44988</v>
      </c>
      <c r="F89" s="46"/>
      <c r="G89" s="52">
        <v>52.07</v>
      </c>
      <c r="H89" s="41">
        <f t="shared" si="0"/>
        <v>-1.2329286798179018E-2</v>
      </c>
      <c r="I89" s="53">
        <f t="shared" si="1"/>
        <v>1</v>
      </c>
      <c r="J89" s="40"/>
      <c r="K89" s="52">
        <v>83.73</v>
      </c>
      <c r="L89" s="41">
        <f t="shared" si="2"/>
        <v>-7.5856347042787542E-3</v>
      </c>
      <c r="M89" s="53">
        <f t="shared" si="3"/>
        <v>1</v>
      </c>
      <c r="N89" s="40"/>
      <c r="O89" s="52">
        <v>89.09</v>
      </c>
      <c r="P89" s="41">
        <f t="shared" si="4"/>
        <v>-1.4818091341369022E-2</v>
      </c>
      <c r="Q89" s="53">
        <f t="shared" si="5"/>
        <v>1</v>
      </c>
      <c r="R89" s="40"/>
      <c r="S89" s="52">
        <v>95.39</v>
      </c>
      <c r="T89" s="41">
        <f t="shared" si="6"/>
        <v>-1.57862154354107E-2</v>
      </c>
      <c r="U89" s="53">
        <f t="shared" si="7"/>
        <v>1</v>
      </c>
      <c r="V89" s="40"/>
      <c r="W89" s="52">
        <v>67.3</v>
      </c>
      <c r="X89" s="41">
        <f t="shared" si="8"/>
        <v>-1.9379280198164039E-2</v>
      </c>
      <c r="Y89" s="53">
        <f t="shared" si="9"/>
        <v>1</v>
      </c>
      <c r="Z89" s="40"/>
      <c r="AA89" s="52">
        <v>105.07</v>
      </c>
      <c r="AB89" s="41">
        <f t="shared" si="10"/>
        <v>-2.0874103065883998E-2</v>
      </c>
      <c r="AC89" s="53">
        <f t="shared" si="11"/>
        <v>1</v>
      </c>
      <c r="AD89" s="40"/>
      <c r="AE89" s="52">
        <v>59.53</v>
      </c>
      <c r="AF89" s="41">
        <f t="shared" si="12"/>
        <v>-1.8142833580735651E-2</v>
      </c>
      <c r="AG89" s="53">
        <f t="shared" si="13"/>
        <v>1</v>
      </c>
      <c r="AH89" s="40"/>
      <c r="AI89" s="52">
        <v>103.18</v>
      </c>
      <c r="AJ89" s="41">
        <f t="shared" si="14"/>
        <v>-1.045362999904087E-2</v>
      </c>
      <c r="AK89" s="53">
        <f t="shared" si="15"/>
        <v>1</v>
      </c>
      <c r="AL89" s="40"/>
      <c r="AM89" s="52">
        <v>57.7</v>
      </c>
      <c r="AN89" s="41">
        <f t="shared" si="16"/>
        <v>-5.1966048848073321E-4</v>
      </c>
      <c r="AO89" s="53">
        <f t="shared" si="17"/>
        <v>1</v>
      </c>
      <c r="AP89" s="40"/>
      <c r="AQ89" s="52">
        <v>35.799999999999997</v>
      </c>
      <c r="AR89" s="41">
        <f t="shared" si="18"/>
        <v>-3.3216311099108942E-2</v>
      </c>
      <c r="AS89" s="53">
        <f t="shared" si="19"/>
        <v>1</v>
      </c>
      <c r="AT89" s="41"/>
      <c r="AU89" s="41">
        <v>76.42</v>
      </c>
      <c r="AV89" s="41">
        <f t="shared" si="20"/>
        <v>4.1428182065958108E-2</v>
      </c>
      <c r="AW89" s="53">
        <f t="shared" si="21"/>
        <v>1</v>
      </c>
      <c r="AX89" s="41"/>
      <c r="AY89" s="41">
        <v>47.71</v>
      </c>
      <c r="AZ89" s="41">
        <f t="shared" si="22"/>
        <v>-1.7706403129503778E-2</v>
      </c>
      <c r="BA89" s="53">
        <f t="shared" si="23"/>
        <v>1</v>
      </c>
      <c r="BB89" s="41"/>
      <c r="BC89" s="41">
        <v>64.81</v>
      </c>
      <c r="BD89" s="41">
        <f t="shared" si="24"/>
        <v>3.8723667905824488E-3</v>
      </c>
      <c r="BE89" s="53">
        <f t="shared" si="25"/>
        <v>1</v>
      </c>
      <c r="BF89" s="41"/>
      <c r="BG89" s="41">
        <v>65.099999999999994</v>
      </c>
      <c r="BH89" s="41">
        <f t="shared" si="26"/>
        <v>-1.0788633946208881E-2</v>
      </c>
      <c r="BI89" s="53">
        <f t="shared" si="27"/>
        <v>1</v>
      </c>
      <c r="BJ89" s="41"/>
      <c r="BK89" s="41"/>
      <c r="BL89" s="41">
        <f t="shared" si="28"/>
        <v>0</v>
      </c>
      <c r="BM89" s="53">
        <f t="shared" si="29"/>
        <v>0</v>
      </c>
      <c r="BN89" s="41"/>
      <c r="BO89" s="41"/>
      <c r="BP89" s="41">
        <f t="shared" si="30"/>
        <v>0</v>
      </c>
      <c r="BQ89" s="53">
        <f t="shared" si="31"/>
        <v>0</v>
      </c>
      <c r="BR89" s="41"/>
      <c r="BS89" s="41"/>
      <c r="BT89" s="41">
        <f t="shared" si="32"/>
        <v>0</v>
      </c>
      <c r="BU89" s="53">
        <f t="shared" si="33"/>
        <v>0</v>
      </c>
      <c r="BV89" s="41"/>
      <c r="BW89" s="41"/>
      <c r="BX89" s="41">
        <f t="shared" si="34"/>
        <v>0</v>
      </c>
      <c r="BY89" s="53">
        <f t="shared" si="35"/>
        <v>0</v>
      </c>
      <c r="BZ89" s="41"/>
      <c r="CA89" s="41"/>
      <c r="CB89" s="41">
        <f t="shared" si="36"/>
        <v>0</v>
      </c>
      <c r="CC89" s="53">
        <f t="shared" si="37"/>
        <v>0</v>
      </c>
      <c r="CD89" s="41"/>
      <c r="CE89" s="41"/>
      <c r="CF89" s="41">
        <f t="shared" si="38"/>
        <v>0</v>
      </c>
      <c r="CG89" s="53">
        <f t="shared" si="39"/>
        <v>0</v>
      </c>
      <c r="CH89" s="41"/>
      <c r="CI89" s="41"/>
      <c r="CJ89" s="41">
        <f t="shared" si="40"/>
        <v>0</v>
      </c>
      <c r="CK89" s="53">
        <f t="shared" si="41"/>
        <v>0</v>
      </c>
      <c r="CL89" s="41"/>
      <c r="CM89" s="41"/>
      <c r="CN89" s="41">
        <f t="shared" si="42"/>
        <v>0</v>
      </c>
      <c r="CO89" s="53">
        <f t="shared" si="43"/>
        <v>0</v>
      </c>
      <c r="CP89" s="41"/>
      <c r="CQ89" s="41"/>
      <c r="CR89" s="41">
        <f t="shared" si="44"/>
        <v>0</v>
      </c>
      <c r="CS89" s="53">
        <f t="shared" si="45"/>
        <v>0</v>
      </c>
      <c r="CT89" s="41"/>
      <c r="CU89" s="41"/>
      <c r="CV89" s="41">
        <f t="shared" si="46"/>
        <v>0</v>
      </c>
      <c r="CW89" s="53">
        <f t="shared" si="47"/>
        <v>0</v>
      </c>
      <c r="CX89" s="41"/>
      <c r="CY89" s="41"/>
      <c r="CZ89" s="41">
        <f t="shared" si="48"/>
        <v>0</v>
      </c>
      <c r="DA89" s="53">
        <f t="shared" si="49"/>
        <v>0</v>
      </c>
      <c r="DB89" s="53"/>
      <c r="DC89" s="53"/>
      <c r="DD89" s="41">
        <f t="shared" si="50"/>
        <v>0</v>
      </c>
      <c r="DE89" s="53">
        <f t="shared" si="51"/>
        <v>0</v>
      </c>
      <c r="DF89" s="53"/>
      <c r="DG89" s="53"/>
      <c r="DH89" s="41">
        <f t="shared" si="52"/>
        <v>0</v>
      </c>
      <c r="DI89" s="53">
        <f t="shared" si="53"/>
        <v>0</v>
      </c>
      <c r="DJ89" s="53"/>
      <c r="DK89" s="53"/>
      <c r="DL89" s="41">
        <f t="shared" si="54"/>
        <v>0</v>
      </c>
      <c r="DM89" s="53">
        <f t="shared" si="55"/>
        <v>0</v>
      </c>
      <c r="DN89" s="53"/>
      <c r="DO89" s="53"/>
      <c r="DP89" s="41">
        <f t="shared" si="56"/>
        <v>0</v>
      </c>
      <c r="DQ89" s="53">
        <f t="shared" si="57"/>
        <v>0</v>
      </c>
      <c r="DR89" s="53"/>
      <c r="DS89" s="53"/>
      <c r="DT89" s="41">
        <f t="shared" si="58"/>
        <v>0</v>
      </c>
      <c r="DU89" s="53">
        <f t="shared" si="59"/>
        <v>0</v>
      </c>
      <c r="DV89" s="53"/>
      <c r="DW89" s="53"/>
      <c r="DX89" s="41">
        <f t="shared" si="60"/>
        <v>0</v>
      </c>
      <c r="DY89" s="53">
        <f t="shared" si="61"/>
        <v>0</v>
      </c>
      <c r="DZ89" s="53"/>
      <c r="EA89" s="53"/>
      <c r="EB89" s="41">
        <f t="shared" si="62"/>
        <v>0</v>
      </c>
      <c r="EC89" s="53">
        <f t="shared" si="63"/>
        <v>0</v>
      </c>
      <c r="ED89" s="53"/>
      <c r="EE89" s="53"/>
      <c r="EF89" s="41">
        <f t="shared" si="64"/>
        <v>0</v>
      </c>
      <c r="EG89" s="53">
        <f t="shared" si="65"/>
        <v>0</v>
      </c>
      <c r="EH89" s="53"/>
      <c r="EI89" s="53"/>
      <c r="EJ89" s="41">
        <f t="shared" si="66"/>
        <v>0</v>
      </c>
      <c r="EK89" s="53">
        <f t="shared" si="67"/>
        <v>0</v>
      </c>
      <c r="EL89" s="53"/>
      <c r="EM89" s="53"/>
      <c r="EN89" s="41">
        <f t="shared" si="68"/>
        <v>0</v>
      </c>
      <c r="EO89" s="53">
        <f t="shared" si="69"/>
        <v>0</v>
      </c>
      <c r="EP89" s="53"/>
      <c r="EQ89" s="53"/>
      <c r="ER89" s="41">
        <f t="shared" si="70"/>
        <v>0</v>
      </c>
      <c r="ES89" s="53">
        <f t="shared" si="71"/>
        <v>0</v>
      </c>
      <c r="ET89" s="53"/>
      <c r="EU89" s="53"/>
      <c r="EV89" s="41">
        <f t="shared" si="72"/>
        <v>0</v>
      </c>
      <c r="EW89" s="53">
        <f t="shared" si="73"/>
        <v>0</v>
      </c>
      <c r="EX89" s="53"/>
      <c r="EY89" s="53"/>
      <c r="EZ89" s="41">
        <f t="shared" si="74"/>
        <v>0</v>
      </c>
      <c r="FA89" s="53">
        <f t="shared" si="75"/>
        <v>0</v>
      </c>
      <c r="FB89" s="53"/>
      <c r="FC89" s="53"/>
      <c r="FD89" s="41">
        <f t="shared" si="76"/>
        <v>0</v>
      </c>
      <c r="FE89" s="53">
        <f t="shared" si="77"/>
        <v>0</v>
      </c>
      <c r="FF89" s="53"/>
      <c r="FG89" s="53"/>
      <c r="FH89" s="41">
        <f t="shared" si="78"/>
        <v>0</v>
      </c>
      <c r="FI89" s="53">
        <f t="shared" si="79"/>
        <v>0</v>
      </c>
      <c r="FJ89" s="53"/>
      <c r="FK89" s="53"/>
      <c r="FL89" s="41">
        <f t="shared" si="83"/>
        <v>0</v>
      </c>
      <c r="FM89" s="53">
        <f t="shared" si="84"/>
        <v>0</v>
      </c>
      <c r="FN89" s="53"/>
      <c r="FO89" s="40"/>
      <c r="FP89" s="52">
        <f t="shared" si="85"/>
        <v>4045.6376475657216</v>
      </c>
      <c r="FQ89" s="41">
        <f t="shared" si="86"/>
        <v>1.9042864306047846E-2</v>
      </c>
      <c r="FY89" s="229" t="s">
        <v>643</v>
      </c>
      <c r="FZ89" s="229" t="s">
        <v>644</v>
      </c>
      <c r="GA89" s="229" t="s">
        <v>645</v>
      </c>
    </row>
    <row r="90" spans="2:183" ht="11.25" customHeight="1" x14ac:dyDescent="0.2">
      <c r="B90" s="39">
        <v>44981</v>
      </c>
      <c r="C90" s="45">
        <v>3970.0367759512624</v>
      </c>
      <c r="D90" s="112" t="s">
        <v>5566</v>
      </c>
      <c r="E90" s="112">
        <f t="shared" si="82"/>
        <v>44981</v>
      </c>
      <c r="F90" s="46"/>
      <c r="G90" s="52">
        <v>52.72</v>
      </c>
      <c r="H90" s="41">
        <f t="shared" si="0"/>
        <v>-2.316101537891424E-2</v>
      </c>
      <c r="I90" s="53">
        <f t="shared" si="1"/>
        <v>1</v>
      </c>
      <c r="J90" s="40"/>
      <c r="K90" s="52">
        <v>84.37</v>
      </c>
      <c r="L90" s="41">
        <f t="shared" si="2"/>
        <v>-3.311941324776535E-2</v>
      </c>
      <c r="M90" s="53">
        <f t="shared" si="3"/>
        <v>1</v>
      </c>
      <c r="N90" s="40"/>
      <c r="O90" s="52">
        <v>90.43</v>
      </c>
      <c r="P90" s="41">
        <f t="shared" si="4"/>
        <v>-2.1426252570068027E-2</v>
      </c>
      <c r="Q90" s="53">
        <f t="shared" si="5"/>
        <v>1</v>
      </c>
      <c r="R90" s="40"/>
      <c r="S90" s="52">
        <v>96.92</v>
      </c>
      <c r="T90" s="41">
        <f t="shared" si="6"/>
        <v>-2.5831741883606374E-2</v>
      </c>
      <c r="U90" s="53">
        <f t="shared" si="7"/>
        <v>1</v>
      </c>
      <c r="V90" s="40"/>
      <c r="W90" s="52">
        <v>68.63</v>
      </c>
      <c r="X90" s="41">
        <f t="shared" si="8"/>
        <v>1.5386891552004567E-2</v>
      </c>
      <c r="Y90" s="53">
        <f t="shared" si="9"/>
        <v>1</v>
      </c>
      <c r="Z90" s="40"/>
      <c r="AA90" s="52">
        <v>107.31</v>
      </c>
      <c r="AB90" s="41">
        <f t="shared" si="10"/>
        <v>-1.9373115233482618E-2</v>
      </c>
      <c r="AC90" s="53">
        <f t="shared" si="11"/>
        <v>1</v>
      </c>
      <c r="AD90" s="40"/>
      <c r="AE90" s="52">
        <v>60.63</v>
      </c>
      <c r="AF90" s="41">
        <f t="shared" si="12"/>
        <v>-2.3671497584541012E-2</v>
      </c>
      <c r="AG90" s="53">
        <f t="shared" si="13"/>
        <v>1</v>
      </c>
      <c r="AH90" s="40"/>
      <c r="AI90" s="52">
        <v>104.27</v>
      </c>
      <c r="AJ90" s="41">
        <f t="shared" si="14"/>
        <v>-1.3061997160435546E-2</v>
      </c>
      <c r="AK90" s="53">
        <f t="shared" si="15"/>
        <v>1</v>
      </c>
      <c r="AL90" s="40"/>
      <c r="AM90" s="52">
        <v>57.73</v>
      </c>
      <c r="AN90" s="41">
        <f t="shared" si="16"/>
        <v>-1.2824897400820823E-2</v>
      </c>
      <c r="AO90" s="53">
        <f t="shared" si="17"/>
        <v>1</v>
      </c>
      <c r="AP90" s="40"/>
      <c r="AQ90" s="52">
        <v>37.03</v>
      </c>
      <c r="AR90" s="41">
        <f t="shared" si="18"/>
        <v>-3.5928143712574689E-2</v>
      </c>
      <c r="AS90" s="53">
        <f t="shared" si="19"/>
        <v>1</v>
      </c>
      <c r="AT90" s="41"/>
      <c r="AU90" s="41">
        <v>73.38</v>
      </c>
      <c r="AV90" s="41">
        <f t="shared" si="20"/>
        <v>-2.2902796271637826E-2</v>
      </c>
      <c r="AW90" s="53">
        <f t="shared" si="21"/>
        <v>1</v>
      </c>
      <c r="AX90" s="41"/>
      <c r="AY90" s="41">
        <v>48.57</v>
      </c>
      <c r="AZ90" s="41">
        <f t="shared" si="22"/>
        <v>-2.1160822249093103E-2</v>
      </c>
      <c r="BA90" s="53">
        <f t="shared" si="23"/>
        <v>1</v>
      </c>
      <c r="BB90" s="41"/>
      <c r="BC90" s="41">
        <v>64.56</v>
      </c>
      <c r="BD90" s="41">
        <f t="shared" si="24"/>
        <v>-3.1067086897793694E-2</v>
      </c>
      <c r="BE90" s="53">
        <f t="shared" si="25"/>
        <v>1</v>
      </c>
      <c r="BF90" s="41"/>
      <c r="BG90" s="41">
        <v>65.81</v>
      </c>
      <c r="BH90" s="41">
        <f t="shared" si="26"/>
        <v>-3.2348184090574938E-2</v>
      </c>
      <c r="BI90" s="53">
        <f t="shared" si="27"/>
        <v>1</v>
      </c>
      <c r="BJ90" s="41"/>
      <c r="BK90" s="41"/>
      <c r="BL90" s="41">
        <f t="shared" si="28"/>
        <v>0</v>
      </c>
      <c r="BM90" s="53">
        <f t="shared" si="29"/>
        <v>0</v>
      </c>
      <c r="BN90" s="41"/>
      <c r="BO90" s="41"/>
      <c r="BP90" s="41">
        <f t="shared" si="30"/>
        <v>0</v>
      </c>
      <c r="BQ90" s="53">
        <f t="shared" si="31"/>
        <v>0</v>
      </c>
      <c r="BR90" s="41"/>
      <c r="BS90" s="41"/>
      <c r="BT90" s="41">
        <f t="shared" si="32"/>
        <v>0</v>
      </c>
      <c r="BU90" s="53">
        <f t="shared" si="33"/>
        <v>0</v>
      </c>
      <c r="BV90" s="41"/>
      <c r="BW90" s="41"/>
      <c r="BX90" s="41">
        <f t="shared" si="34"/>
        <v>0</v>
      </c>
      <c r="BY90" s="53">
        <f t="shared" si="35"/>
        <v>0</v>
      </c>
      <c r="BZ90" s="41"/>
      <c r="CA90" s="41"/>
      <c r="CB90" s="41">
        <f t="shared" si="36"/>
        <v>0</v>
      </c>
      <c r="CC90" s="53">
        <f t="shared" si="37"/>
        <v>0</v>
      </c>
      <c r="CD90" s="41"/>
      <c r="CE90" s="41"/>
      <c r="CF90" s="41">
        <f t="shared" si="38"/>
        <v>0</v>
      </c>
      <c r="CG90" s="53">
        <f t="shared" si="39"/>
        <v>0</v>
      </c>
      <c r="CH90" s="41"/>
      <c r="CI90" s="41"/>
      <c r="CJ90" s="41">
        <f t="shared" si="40"/>
        <v>0</v>
      </c>
      <c r="CK90" s="53">
        <f t="shared" si="41"/>
        <v>0</v>
      </c>
      <c r="CL90" s="41"/>
      <c r="CM90" s="41"/>
      <c r="CN90" s="41">
        <f t="shared" si="42"/>
        <v>0</v>
      </c>
      <c r="CO90" s="53">
        <f t="shared" si="43"/>
        <v>0</v>
      </c>
      <c r="CP90" s="41"/>
      <c r="CQ90" s="41"/>
      <c r="CR90" s="41">
        <f t="shared" si="44"/>
        <v>0</v>
      </c>
      <c r="CS90" s="53">
        <f t="shared" si="45"/>
        <v>0</v>
      </c>
      <c r="CT90" s="41"/>
      <c r="CU90" s="41"/>
      <c r="CV90" s="41">
        <f t="shared" si="46"/>
        <v>0</v>
      </c>
      <c r="CW90" s="53">
        <f t="shared" si="47"/>
        <v>0</v>
      </c>
      <c r="CX90" s="41"/>
      <c r="CY90" s="41"/>
      <c r="CZ90" s="41">
        <f t="shared" si="48"/>
        <v>0</v>
      </c>
      <c r="DA90" s="53">
        <f t="shared" si="49"/>
        <v>0</v>
      </c>
      <c r="DB90" s="53"/>
      <c r="DC90" s="53"/>
      <c r="DD90" s="41">
        <f t="shared" si="50"/>
        <v>0</v>
      </c>
      <c r="DE90" s="53">
        <f t="shared" si="51"/>
        <v>0</v>
      </c>
      <c r="DF90" s="53"/>
      <c r="DG90" s="53"/>
      <c r="DH90" s="41">
        <f t="shared" si="52"/>
        <v>0</v>
      </c>
      <c r="DI90" s="53">
        <f t="shared" si="53"/>
        <v>0</v>
      </c>
      <c r="DJ90" s="53"/>
      <c r="DK90" s="53"/>
      <c r="DL90" s="41">
        <f t="shared" si="54"/>
        <v>0</v>
      </c>
      <c r="DM90" s="53">
        <f t="shared" si="55"/>
        <v>0</v>
      </c>
      <c r="DN90" s="53"/>
      <c r="DO90" s="53"/>
      <c r="DP90" s="41">
        <f t="shared" si="56"/>
        <v>0</v>
      </c>
      <c r="DQ90" s="53">
        <f t="shared" si="57"/>
        <v>0</v>
      </c>
      <c r="DR90" s="53"/>
      <c r="DS90" s="53"/>
      <c r="DT90" s="41">
        <f t="shared" si="58"/>
        <v>0</v>
      </c>
      <c r="DU90" s="53">
        <f t="shared" si="59"/>
        <v>0</v>
      </c>
      <c r="DV90" s="53"/>
      <c r="DW90" s="53"/>
      <c r="DX90" s="41">
        <f t="shared" si="60"/>
        <v>0</v>
      </c>
      <c r="DY90" s="53">
        <f t="shared" si="61"/>
        <v>0</v>
      </c>
      <c r="DZ90" s="53"/>
      <c r="EA90" s="53"/>
      <c r="EB90" s="41">
        <f t="shared" si="62"/>
        <v>0</v>
      </c>
      <c r="EC90" s="53">
        <f t="shared" si="63"/>
        <v>0</v>
      </c>
      <c r="ED90" s="53"/>
      <c r="EE90" s="53"/>
      <c r="EF90" s="41">
        <f t="shared" si="64"/>
        <v>0</v>
      </c>
      <c r="EG90" s="53">
        <f t="shared" si="65"/>
        <v>0</v>
      </c>
      <c r="EH90" s="53"/>
      <c r="EI90" s="53"/>
      <c r="EJ90" s="41">
        <f t="shared" si="66"/>
        <v>0</v>
      </c>
      <c r="EK90" s="53">
        <f t="shared" si="67"/>
        <v>0</v>
      </c>
      <c r="EL90" s="53"/>
      <c r="EM90" s="53"/>
      <c r="EN90" s="41">
        <f t="shared" si="68"/>
        <v>0</v>
      </c>
      <c r="EO90" s="53">
        <f t="shared" si="69"/>
        <v>0</v>
      </c>
      <c r="EP90" s="53"/>
      <c r="EQ90" s="53"/>
      <c r="ER90" s="41">
        <f t="shared" si="70"/>
        <v>0</v>
      </c>
      <c r="ES90" s="53">
        <f t="shared" si="71"/>
        <v>0</v>
      </c>
      <c r="ET90" s="53"/>
      <c r="EU90" s="53"/>
      <c r="EV90" s="41">
        <f t="shared" si="72"/>
        <v>0</v>
      </c>
      <c r="EW90" s="53">
        <f t="shared" si="73"/>
        <v>0</v>
      </c>
      <c r="EX90" s="53"/>
      <c r="EY90" s="53"/>
      <c r="EZ90" s="41">
        <f t="shared" si="74"/>
        <v>0</v>
      </c>
      <c r="FA90" s="53">
        <f t="shared" si="75"/>
        <v>0</v>
      </c>
      <c r="FB90" s="53"/>
      <c r="FC90" s="53"/>
      <c r="FD90" s="41">
        <f t="shared" si="76"/>
        <v>0</v>
      </c>
      <c r="FE90" s="53">
        <f t="shared" si="77"/>
        <v>0</v>
      </c>
      <c r="FF90" s="53"/>
      <c r="FG90" s="53"/>
      <c r="FH90" s="41">
        <f t="shared" si="78"/>
        <v>0</v>
      </c>
      <c r="FI90" s="53">
        <f t="shared" si="79"/>
        <v>0</v>
      </c>
      <c r="FJ90" s="53"/>
      <c r="FK90" s="53"/>
      <c r="FL90" s="41">
        <f t="shared" si="83"/>
        <v>0</v>
      </c>
      <c r="FM90" s="53">
        <f t="shared" si="84"/>
        <v>0</v>
      </c>
      <c r="FN90" s="53"/>
      <c r="FO90" s="40"/>
      <c r="FP90" s="52">
        <f t="shared" si="85"/>
        <v>3970.0367759512624</v>
      </c>
      <c r="FQ90" s="41">
        <f t="shared" si="86"/>
        <v>-2.6735806676130847E-2</v>
      </c>
      <c r="FY90" s="229" t="s">
        <v>4777</v>
      </c>
      <c r="FZ90" s="229" t="s">
        <v>4778</v>
      </c>
      <c r="GA90" s="229" t="s">
        <v>4779</v>
      </c>
    </row>
    <row r="91" spans="2:183" ht="11.25" customHeight="1" x14ac:dyDescent="0.2">
      <c r="B91" s="39">
        <v>44974</v>
      </c>
      <c r="C91" s="45">
        <v>4079.0946622549477</v>
      </c>
      <c r="D91" s="112" t="s">
        <v>5566</v>
      </c>
      <c r="E91" s="112">
        <f t="shared" si="82"/>
        <v>44974</v>
      </c>
      <c r="F91" s="46"/>
      <c r="G91" s="52">
        <v>53.97</v>
      </c>
      <c r="H91" s="41">
        <f t="shared" ref="H91:H154" si="87">IF(ISERROR(G91/G92-1),0,(G91/G92-1))</f>
        <v>1.3901934999060783E-2</v>
      </c>
      <c r="I91" s="53">
        <f t="shared" ref="I91:I154" si="88">IF(G91=0,0,1)</f>
        <v>1</v>
      </c>
      <c r="J91" s="40"/>
      <c r="K91" s="52">
        <v>87.26</v>
      </c>
      <c r="L91" s="41">
        <f t="shared" ref="L91:L154" si="89">IF(ISERROR(K91/K92-1),0,(K91/K92-1))</f>
        <v>2.0584795321637595E-2</v>
      </c>
      <c r="M91" s="53">
        <f t="shared" ref="M91:M154" si="90">IF(K91=0,0,1)</f>
        <v>1</v>
      </c>
      <c r="N91" s="40"/>
      <c r="O91" s="52">
        <v>92.41</v>
      </c>
      <c r="P91" s="41">
        <f t="shared" ref="P91:P154" si="91">IF(ISERROR(O91/O92-1),0,(O91/O92-1))</f>
        <v>2.0541137493097716E-2</v>
      </c>
      <c r="Q91" s="53">
        <f t="shared" ref="Q91:Q154" si="92">IF(O91=0,0,1)</f>
        <v>1</v>
      </c>
      <c r="R91" s="40"/>
      <c r="S91" s="52">
        <v>99.49</v>
      </c>
      <c r="T91" s="41">
        <f t="shared" ref="T91:T154" si="93">IF(ISERROR(S91/S92-1),0,(S91/S92-1))</f>
        <v>3.8341237009382745E-3</v>
      </c>
      <c r="U91" s="53">
        <f t="shared" ref="U91:U154" si="94">IF(S91=0,0,1)</f>
        <v>1</v>
      </c>
      <c r="V91" s="40"/>
      <c r="W91" s="52">
        <v>67.59</v>
      </c>
      <c r="X91" s="41">
        <f t="shared" ref="X91:X154" si="95">IF(ISERROR(W91/W92-1),0,(W91/W92-1))</f>
        <v>8.6554245634979932E-3</v>
      </c>
      <c r="Y91" s="53">
        <f t="shared" ref="Y91:Y154" si="96">IF(W91=0,0,1)</f>
        <v>1</v>
      </c>
      <c r="Z91" s="40"/>
      <c r="AA91" s="52">
        <v>109.43</v>
      </c>
      <c r="AB91" s="41">
        <f t="shared" ref="AB91:AB154" si="97">IF(ISERROR(AA91/AA92-1),0,(AA91/AA92-1))</f>
        <v>3.4407789015975077E-2</v>
      </c>
      <c r="AC91" s="53">
        <f t="shared" ref="AC91:AC154" si="98">IF(AA91=0,0,1)</f>
        <v>1</v>
      </c>
      <c r="AD91" s="40"/>
      <c r="AE91" s="52">
        <v>62.1</v>
      </c>
      <c r="AF91" s="41">
        <f t="shared" ref="AF91:AF154" si="99">IF(ISERROR(AE91/AE92-1),0,(AE91/AE92-1))</f>
        <v>1.6865891599803451E-2</v>
      </c>
      <c r="AG91" s="53">
        <f t="shared" ref="AG91:AG154" si="100">IF(AE91=0,0,1)</f>
        <v>1</v>
      </c>
      <c r="AH91" s="40"/>
      <c r="AI91" s="52">
        <v>105.65</v>
      </c>
      <c r="AJ91" s="41">
        <f t="shared" ref="AJ91:AJ154" si="101">IF(ISERROR(AI91/AI92-1),0,(AI91/AI92-1))</f>
        <v>2.3541949234644477E-2</v>
      </c>
      <c r="AK91" s="53">
        <f t="shared" ref="AK91:AK154" si="102">IF(AI91=0,0,1)</f>
        <v>1</v>
      </c>
      <c r="AL91" s="40"/>
      <c r="AM91" s="52">
        <v>58.48</v>
      </c>
      <c r="AN91" s="41">
        <f t="shared" ref="AN91:AN154" si="103">IF(ISERROR(AM91/AM92-1),0,(AM91/AM92-1))</f>
        <v>3.4861086533356955E-2</v>
      </c>
      <c r="AO91" s="53">
        <f t="shared" ref="AO91:AO154" si="104">IF(AM91=0,0,1)</f>
        <v>1</v>
      </c>
      <c r="AP91" s="40"/>
      <c r="AQ91" s="52">
        <v>38.409999999999997</v>
      </c>
      <c r="AR91" s="41">
        <f t="shared" ref="AR91:AR154" si="105">IF(ISERROR(AQ91/AQ92-1),0,(AQ91/AQ92-1))</f>
        <v>-1.8191268191268817E-3</v>
      </c>
      <c r="AS91" s="53">
        <f t="shared" ref="AS91:AS154" si="106">IF(AQ91=0,0,1)</f>
        <v>1</v>
      </c>
      <c r="AT91" s="41"/>
      <c r="AU91" s="41">
        <v>75.099999999999994</v>
      </c>
      <c r="AV91" s="41">
        <f t="shared" ref="AV91:AV154" si="107">IF(ISERROR(AU91/AU92-1),0,(AU91/AU92-1))</f>
        <v>1.3632069105142364E-2</v>
      </c>
      <c r="AW91" s="53">
        <f t="shared" ref="AW91:AW154" si="108">IF(AU91=0,0,1)</f>
        <v>1</v>
      </c>
      <c r="AX91" s="41"/>
      <c r="AY91" s="41">
        <v>49.62</v>
      </c>
      <c r="AZ91" s="41">
        <f t="shared" ref="AZ91:AZ154" si="109">IF(ISERROR(AY91/AY92-1),0,(AY91/AY92-1))</f>
        <v>4.0469700146781307E-2</v>
      </c>
      <c r="BA91" s="53">
        <f t="shared" ref="BA91:BA154" si="110">IF(AY91=0,0,1)</f>
        <v>1</v>
      </c>
      <c r="BB91" s="41"/>
      <c r="BC91" s="41">
        <v>66.63</v>
      </c>
      <c r="BD91" s="41">
        <f t="shared" ref="BD91:BD154" si="111">IF(ISERROR(BC91/BC92-1),0,(BC91/BC92-1))</f>
        <v>-3.7380382775119569E-3</v>
      </c>
      <c r="BE91" s="53">
        <f t="shared" ref="BE91:BE154" si="112">IF(BC91=0,0,1)</f>
        <v>1</v>
      </c>
      <c r="BF91" s="41"/>
      <c r="BG91" s="41">
        <v>68.010000000000005</v>
      </c>
      <c r="BH91" s="41">
        <f t="shared" ref="BH91:BH154" si="113">IF(ISERROR(BG91/BG92-1),0,(BG91/BG92-1))</f>
        <v>-6.863317757009324E-3</v>
      </c>
      <c r="BI91" s="53">
        <f t="shared" ref="BI91:BI154" si="114">IF(BG91=0,0,1)</f>
        <v>1</v>
      </c>
      <c r="BJ91" s="41"/>
      <c r="BK91" s="41"/>
      <c r="BL91" s="41">
        <f t="shared" ref="BL91:BL154" si="115">IF(ISERROR(BK91/BK92-1),0,(BK91/BK92-1))</f>
        <v>0</v>
      </c>
      <c r="BM91" s="53">
        <f t="shared" ref="BM91:BM154" si="116">IF(BK91=0,0,1)</f>
        <v>0</v>
      </c>
      <c r="BN91" s="41"/>
      <c r="BO91" s="41"/>
      <c r="BP91" s="41">
        <f t="shared" ref="BP91:BP154" si="117">IF(ISERROR(BO91/BO92-1),0,(BO91/BO92-1))</f>
        <v>0</v>
      </c>
      <c r="BQ91" s="53">
        <f t="shared" ref="BQ91:BQ154" si="118">IF(BO91=0,0,1)</f>
        <v>0</v>
      </c>
      <c r="BR91" s="41"/>
      <c r="BS91" s="41"/>
      <c r="BT91" s="41">
        <f t="shared" ref="BT91:BT154" si="119">IF(ISERROR(BS91/BS92-1),0,(BS91/BS92-1))</f>
        <v>0</v>
      </c>
      <c r="BU91" s="53">
        <f t="shared" ref="BU91:BU154" si="120">IF(BS91=0,0,1)</f>
        <v>0</v>
      </c>
      <c r="BV91" s="41"/>
      <c r="BW91" s="41"/>
      <c r="BX91" s="41">
        <f t="shared" ref="BX91:BX154" si="121">IF(ISERROR(BW91/BW92-1),0,(BW91/BW92-1))</f>
        <v>0</v>
      </c>
      <c r="BY91" s="53">
        <f t="shared" ref="BY91:BY154" si="122">IF(BW91=0,0,1)</f>
        <v>0</v>
      </c>
      <c r="BZ91" s="41"/>
      <c r="CA91" s="41"/>
      <c r="CB91" s="41">
        <f t="shared" ref="CB91:CB154" si="123">IF(ISERROR(CA91/CA92-1),0,(CA91/CA92-1))</f>
        <v>0</v>
      </c>
      <c r="CC91" s="53">
        <f t="shared" ref="CC91:CC154" si="124">IF(CA91=0,0,1)</f>
        <v>0</v>
      </c>
      <c r="CD91" s="41"/>
      <c r="CE91" s="41"/>
      <c r="CF91" s="41">
        <f t="shared" ref="CF91:CF154" si="125">IF(ISERROR(CE91/CE92-1),0,(CE91/CE92-1))</f>
        <v>0</v>
      </c>
      <c r="CG91" s="53">
        <f t="shared" ref="CG91:CG154" si="126">IF(CE91=0,0,1)</f>
        <v>0</v>
      </c>
      <c r="CH91" s="41"/>
      <c r="CI91" s="41"/>
      <c r="CJ91" s="41">
        <f t="shared" ref="CJ91:CJ154" si="127">IF(ISERROR(CI91/CI92-1),0,(CI91/CI92-1))</f>
        <v>0</v>
      </c>
      <c r="CK91" s="53">
        <f t="shared" ref="CK91:CK154" si="128">IF(CI91=0,0,1)</f>
        <v>0</v>
      </c>
      <c r="CL91" s="41"/>
      <c r="CM91" s="41"/>
      <c r="CN91" s="41">
        <f t="shared" ref="CN91:CN154" si="129">IF(ISERROR(CM91/CM92-1),0,(CM91/CM92-1))</f>
        <v>0</v>
      </c>
      <c r="CO91" s="53">
        <f t="shared" ref="CO91:CO154" si="130">IF(CM91=0,0,1)</f>
        <v>0</v>
      </c>
      <c r="CP91" s="41"/>
      <c r="CQ91" s="41"/>
      <c r="CR91" s="41">
        <f t="shared" ref="CR91:CR154" si="131">IF(ISERROR(CQ91/CQ92-1),0,(CQ91/CQ92-1))</f>
        <v>0</v>
      </c>
      <c r="CS91" s="53">
        <f t="shared" ref="CS91:CS154" si="132">IF(CQ91=0,0,1)</f>
        <v>0</v>
      </c>
      <c r="CT91" s="41"/>
      <c r="CU91" s="41"/>
      <c r="CV91" s="41">
        <f t="shared" ref="CV91:CV154" si="133">IF(ISERROR(CU91/CU92-1),0,(CU91/CU92-1))</f>
        <v>0</v>
      </c>
      <c r="CW91" s="53">
        <f t="shared" ref="CW91:CW154" si="134">IF(CU91=0,0,1)</f>
        <v>0</v>
      </c>
      <c r="CX91" s="41"/>
      <c r="CY91" s="41"/>
      <c r="CZ91" s="41">
        <f t="shared" ref="CZ91:CZ154" si="135">IF(ISERROR(CY91/CY92-1),0,(CY91/CY92-1))</f>
        <v>0</v>
      </c>
      <c r="DA91" s="53">
        <f t="shared" ref="DA91:DA154" si="136">IF(CY91=0,0,1)</f>
        <v>0</v>
      </c>
      <c r="DB91" s="53"/>
      <c r="DC91" s="53"/>
      <c r="DD91" s="41">
        <f t="shared" ref="DD91:DD154" si="137">IF(ISERROR(DC91/DC92-1),0,(DC91/DC92-1))</f>
        <v>0</v>
      </c>
      <c r="DE91" s="53">
        <f t="shared" ref="DE91:DE154" si="138">IF(DC91=0,0,1)</f>
        <v>0</v>
      </c>
      <c r="DF91" s="53"/>
      <c r="DG91" s="53"/>
      <c r="DH91" s="41">
        <f t="shared" ref="DH91:DH154" si="139">IF(ISERROR(DG91/DG92-1),0,(DG91/DG92-1))</f>
        <v>0</v>
      </c>
      <c r="DI91" s="53">
        <f t="shared" ref="DI91:DI154" si="140">IF(DG91=0,0,1)</f>
        <v>0</v>
      </c>
      <c r="DJ91" s="53"/>
      <c r="DK91" s="53"/>
      <c r="DL91" s="41">
        <f t="shared" ref="DL91:DL154" si="141">IF(ISERROR(DK91/DK92-1),0,(DK91/DK92-1))</f>
        <v>0</v>
      </c>
      <c r="DM91" s="53">
        <f t="shared" ref="DM91:DM154" si="142">IF(DK91=0,0,1)</f>
        <v>0</v>
      </c>
      <c r="DN91" s="53"/>
      <c r="DO91" s="53"/>
      <c r="DP91" s="41">
        <f t="shared" ref="DP91:DP154" si="143">IF(ISERROR(DO91/DO92-1),0,(DO91/DO92-1))</f>
        <v>0</v>
      </c>
      <c r="DQ91" s="53">
        <f t="shared" ref="DQ91:DQ154" si="144">IF(DO91=0,0,1)</f>
        <v>0</v>
      </c>
      <c r="DR91" s="53"/>
      <c r="DS91" s="53"/>
      <c r="DT91" s="41">
        <f t="shared" ref="DT91:DT154" si="145">IF(ISERROR(DS91/DS92-1),0,(DS91/DS92-1))</f>
        <v>0</v>
      </c>
      <c r="DU91" s="53">
        <f t="shared" ref="DU91:DU154" si="146">IF(DS91=0,0,1)</f>
        <v>0</v>
      </c>
      <c r="DV91" s="53"/>
      <c r="DW91" s="53"/>
      <c r="DX91" s="41">
        <f t="shared" ref="DX91:DX154" si="147">IF(ISERROR(DW91/DW92-1),0,(DW91/DW92-1))</f>
        <v>0</v>
      </c>
      <c r="DY91" s="53">
        <f t="shared" ref="DY91:DY154" si="148">IF(DW91=0,0,1)</f>
        <v>0</v>
      </c>
      <c r="DZ91" s="53"/>
      <c r="EA91" s="53"/>
      <c r="EB91" s="41">
        <f t="shared" ref="EB91:EB154" si="149">IF(ISERROR(EA91/EA92-1),0,(EA91/EA92-1))</f>
        <v>0</v>
      </c>
      <c r="EC91" s="53">
        <f t="shared" ref="EC91:EC154" si="150">IF(EA91=0,0,1)</f>
        <v>0</v>
      </c>
      <c r="ED91" s="53"/>
      <c r="EE91" s="53"/>
      <c r="EF91" s="41">
        <f t="shared" ref="EF91:EF154" si="151">IF(ISERROR(EE91/EE92-1),0,(EE91/EE92-1))</f>
        <v>0</v>
      </c>
      <c r="EG91" s="53">
        <f t="shared" ref="EG91:EG154" si="152">IF(EE91=0,0,1)</f>
        <v>0</v>
      </c>
      <c r="EH91" s="53"/>
      <c r="EI91" s="53"/>
      <c r="EJ91" s="41">
        <f t="shared" ref="EJ91:EJ154" si="153">IF(ISERROR(EI91/EI92-1),0,(EI91/EI92-1))</f>
        <v>0</v>
      </c>
      <c r="EK91" s="53">
        <f t="shared" ref="EK91:EK154" si="154">IF(EI91=0,0,1)</f>
        <v>0</v>
      </c>
      <c r="EL91" s="53"/>
      <c r="EM91" s="53"/>
      <c r="EN91" s="41">
        <f t="shared" ref="EN91:EN154" si="155">IF(ISERROR(EM91/EM92-1),0,(EM91/EM92-1))</f>
        <v>0</v>
      </c>
      <c r="EO91" s="53">
        <f t="shared" ref="EO91:EO154" si="156">IF(EM91=0,0,1)</f>
        <v>0</v>
      </c>
      <c r="EP91" s="53"/>
      <c r="EQ91" s="53"/>
      <c r="ER91" s="41">
        <f t="shared" ref="ER91:ER154" si="157">IF(ISERROR(EQ91/EQ92-1),0,(EQ91/EQ92-1))</f>
        <v>0</v>
      </c>
      <c r="ES91" s="53">
        <f t="shared" ref="ES91:ES154" si="158">IF(EQ91=0,0,1)</f>
        <v>0</v>
      </c>
      <c r="ET91" s="53"/>
      <c r="EU91" s="53"/>
      <c r="EV91" s="41">
        <f t="shared" ref="EV91:EV154" si="159">IF(ISERROR(EU91/EU92-1),0,(EU91/EU92-1))</f>
        <v>0</v>
      </c>
      <c r="EW91" s="53">
        <f t="shared" ref="EW91:EW154" si="160">IF(EU91=0,0,1)</f>
        <v>0</v>
      </c>
      <c r="EX91" s="53"/>
      <c r="EY91" s="53"/>
      <c r="EZ91" s="41">
        <f t="shared" ref="EZ91:EZ154" si="161">IF(ISERROR(EY91/EY92-1),0,(EY91/EY92-1))</f>
        <v>0</v>
      </c>
      <c r="FA91" s="53">
        <f t="shared" ref="FA91:FA154" si="162">IF(EY91=0,0,1)</f>
        <v>0</v>
      </c>
      <c r="FB91" s="53"/>
      <c r="FC91" s="53"/>
      <c r="FD91" s="41">
        <f t="shared" ref="FD91:FD154" si="163">IF(ISERROR(FC91/FC92-1),0,(FC91/FC92-1))</f>
        <v>0</v>
      </c>
      <c r="FE91" s="53">
        <f t="shared" ref="FE91:FE154" si="164">IF(FC91=0,0,1)</f>
        <v>0</v>
      </c>
      <c r="FF91" s="53"/>
      <c r="FG91" s="53"/>
      <c r="FH91" s="41">
        <f t="shared" ref="FH91:FH154" si="165">IF(ISERROR(FG91/FG92-1),0,(FG91/FG92-1))</f>
        <v>0</v>
      </c>
      <c r="FI91" s="53">
        <f t="shared" ref="FI91:FI154" si="166">IF(FG91=0,0,1)</f>
        <v>0</v>
      </c>
      <c r="FJ91" s="53"/>
      <c r="FK91" s="53"/>
      <c r="FL91" s="41">
        <f t="shared" si="83"/>
        <v>0</v>
      </c>
      <c r="FM91" s="53">
        <f t="shared" si="84"/>
        <v>0</v>
      </c>
      <c r="FN91" s="53"/>
      <c r="FO91" s="40"/>
      <c r="FP91" s="52">
        <f t="shared" si="85"/>
        <v>4079.0946622549477</v>
      </c>
      <c r="FQ91" s="41">
        <f t="shared" si="86"/>
        <v>-2.7789777219380252E-3</v>
      </c>
      <c r="FY91" s="229" t="s">
        <v>5270</v>
      </c>
      <c r="FZ91" s="229" t="s">
        <v>5271</v>
      </c>
      <c r="GA91" s="229" t="s">
        <v>5272</v>
      </c>
    </row>
    <row r="92" spans="2:183" ht="11.25" customHeight="1" x14ac:dyDescent="0.2">
      <c r="B92" s="39">
        <v>44967</v>
      </c>
      <c r="C92" s="45">
        <v>4090.4619649279171</v>
      </c>
      <c r="D92" s="112" t="s">
        <v>5566</v>
      </c>
      <c r="E92" s="112">
        <f t="shared" ref="E92:E155" si="167">IF(WEEKDAY(B92,11)=6,B92-1,IF(WEEKDAY(B92,11)=7,B92-2,B92))</f>
        <v>44967</v>
      </c>
      <c r="F92" s="46"/>
      <c r="G92" s="52">
        <v>53.23</v>
      </c>
      <c r="H92" s="41">
        <f t="shared" si="87"/>
        <v>-2.0622422197226209E-3</v>
      </c>
      <c r="I92" s="53">
        <f t="shared" si="88"/>
        <v>1</v>
      </c>
      <c r="J92" s="40"/>
      <c r="K92" s="52">
        <v>85.5</v>
      </c>
      <c r="L92" s="41">
        <f t="shared" si="89"/>
        <v>2.3446658851113966E-3</v>
      </c>
      <c r="M92" s="53">
        <f t="shared" si="90"/>
        <v>1</v>
      </c>
      <c r="N92" s="40"/>
      <c r="O92" s="52">
        <v>90.55</v>
      </c>
      <c r="P92" s="41">
        <f t="shared" si="91"/>
        <v>-1.6936271848876361E-2</v>
      </c>
      <c r="Q92" s="53">
        <f t="shared" si="92"/>
        <v>1</v>
      </c>
      <c r="R92" s="40"/>
      <c r="S92" s="52">
        <v>99.11</v>
      </c>
      <c r="T92" s="41">
        <f t="shared" si="93"/>
        <v>-1.4615231656392891E-2</v>
      </c>
      <c r="U92" s="53">
        <f t="shared" si="94"/>
        <v>1</v>
      </c>
      <c r="V92" s="40"/>
      <c r="W92" s="52">
        <v>67.010000000000005</v>
      </c>
      <c r="X92" s="41">
        <f t="shared" si="95"/>
        <v>2.0936144758487707E-3</v>
      </c>
      <c r="Y92" s="53">
        <f t="shared" si="96"/>
        <v>1</v>
      </c>
      <c r="Z92" s="40"/>
      <c r="AA92" s="52">
        <v>105.79</v>
      </c>
      <c r="AB92" s="41">
        <f t="shared" si="97"/>
        <v>-2.1188008882309317E-2</v>
      </c>
      <c r="AC92" s="53">
        <f t="shared" si="98"/>
        <v>1</v>
      </c>
      <c r="AD92" s="40"/>
      <c r="AE92" s="52">
        <v>61.07</v>
      </c>
      <c r="AF92" s="41">
        <f t="shared" si="99"/>
        <v>-9.2472420506164443E-3</v>
      </c>
      <c r="AG92" s="53">
        <f t="shared" si="100"/>
        <v>1</v>
      </c>
      <c r="AH92" s="40"/>
      <c r="AI92" s="52">
        <v>103.22</v>
      </c>
      <c r="AJ92" s="41">
        <f t="shared" si="101"/>
        <v>-2.6869048741397172E-2</v>
      </c>
      <c r="AK92" s="53">
        <f t="shared" si="102"/>
        <v>1</v>
      </c>
      <c r="AL92" s="40"/>
      <c r="AM92" s="52">
        <v>56.51</v>
      </c>
      <c r="AN92" s="41">
        <f t="shared" si="103"/>
        <v>-1.9434322401527093E-2</v>
      </c>
      <c r="AO92" s="53">
        <f t="shared" si="104"/>
        <v>1</v>
      </c>
      <c r="AP92" s="40"/>
      <c r="AQ92" s="52">
        <v>38.479999999999997</v>
      </c>
      <c r="AR92" s="41">
        <f t="shared" si="105"/>
        <v>-8.2474226804123418E-3</v>
      </c>
      <c r="AS92" s="53">
        <f t="shared" si="106"/>
        <v>1</v>
      </c>
      <c r="AT92" s="41"/>
      <c r="AU92" s="41">
        <v>74.09</v>
      </c>
      <c r="AV92" s="41">
        <f t="shared" si="107"/>
        <v>-2.3589878755930327E-2</v>
      </c>
      <c r="AW92" s="53">
        <f t="shared" si="108"/>
        <v>1</v>
      </c>
      <c r="AX92" s="41"/>
      <c r="AY92" s="41">
        <v>47.69</v>
      </c>
      <c r="AZ92" s="41">
        <f t="shared" si="109"/>
        <v>-1.446579871874365E-2</v>
      </c>
      <c r="BA92" s="53">
        <f t="shared" si="110"/>
        <v>1</v>
      </c>
      <c r="BB92" s="41"/>
      <c r="BC92" s="41">
        <v>66.88</v>
      </c>
      <c r="BD92" s="41">
        <f t="shared" si="111"/>
        <v>-5.7975323323918859E-3</v>
      </c>
      <c r="BE92" s="53">
        <f t="shared" si="112"/>
        <v>1</v>
      </c>
      <c r="BF92" s="41"/>
      <c r="BG92" s="41">
        <v>68.48</v>
      </c>
      <c r="BH92" s="41">
        <f t="shared" si="113"/>
        <v>7.3551044424831069E-3</v>
      </c>
      <c r="BI92" s="53">
        <f t="shared" si="114"/>
        <v>1</v>
      </c>
      <c r="BJ92" s="41"/>
      <c r="BK92" s="41"/>
      <c r="BL92" s="41">
        <f t="shared" si="115"/>
        <v>0</v>
      </c>
      <c r="BM92" s="53">
        <f t="shared" si="116"/>
        <v>0</v>
      </c>
      <c r="BN92" s="41"/>
      <c r="BO92" s="41"/>
      <c r="BP92" s="41">
        <f t="shared" si="117"/>
        <v>0</v>
      </c>
      <c r="BQ92" s="53">
        <f t="shared" si="118"/>
        <v>0</v>
      </c>
      <c r="BR92" s="41"/>
      <c r="BS92" s="41"/>
      <c r="BT92" s="41">
        <f t="shared" si="119"/>
        <v>0</v>
      </c>
      <c r="BU92" s="53">
        <f t="shared" si="120"/>
        <v>0</v>
      </c>
      <c r="BV92" s="41"/>
      <c r="BW92" s="41"/>
      <c r="BX92" s="41">
        <f t="shared" si="121"/>
        <v>0</v>
      </c>
      <c r="BY92" s="53">
        <f t="shared" si="122"/>
        <v>0</v>
      </c>
      <c r="BZ92" s="41"/>
      <c r="CA92" s="41"/>
      <c r="CB92" s="41">
        <f t="shared" si="123"/>
        <v>0</v>
      </c>
      <c r="CC92" s="53">
        <f t="shared" si="124"/>
        <v>0</v>
      </c>
      <c r="CD92" s="41"/>
      <c r="CE92" s="41"/>
      <c r="CF92" s="41">
        <f t="shared" si="125"/>
        <v>0</v>
      </c>
      <c r="CG92" s="53">
        <f t="shared" si="126"/>
        <v>0</v>
      </c>
      <c r="CH92" s="41"/>
      <c r="CI92" s="41"/>
      <c r="CJ92" s="41">
        <f t="shared" si="127"/>
        <v>0</v>
      </c>
      <c r="CK92" s="53">
        <f t="shared" si="128"/>
        <v>0</v>
      </c>
      <c r="CL92" s="41"/>
      <c r="CM92" s="41"/>
      <c r="CN92" s="41">
        <f t="shared" si="129"/>
        <v>0</v>
      </c>
      <c r="CO92" s="53">
        <f t="shared" si="130"/>
        <v>0</v>
      </c>
      <c r="CP92" s="41"/>
      <c r="CQ92" s="41"/>
      <c r="CR92" s="41">
        <f t="shared" si="131"/>
        <v>0</v>
      </c>
      <c r="CS92" s="53">
        <f t="shared" si="132"/>
        <v>0</v>
      </c>
      <c r="CT92" s="41"/>
      <c r="CU92" s="41"/>
      <c r="CV92" s="41">
        <f t="shared" si="133"/>
        <v>0</v>
      </c>
      <c r="CW92" s="53">
        <f t="shared" si="134"/>
        <v>0</v>
      </c>
      <c r="CX92" s="41"/>
      <c r="CY92" s="41"/>
      <c r="CZ92" s="41">
        <f t="shared" si="135"/>
        <v>0</v>
      </c>
      <c r="DA92" s="53">
        <f t="shared" si="136"/>
        <v>0</v>
      </c>
      <c r="DB92" s="53"/>
      <c r="DC92" s="53"/>
      <c r="DD92" s="41">
        <f t="shared" si="137"/>
        <v>0</v>
      </c>
      <c r="DE92" s="53">
        <f t="shared" si="138"/>
        <v>0</v>
      </c>
      <c r="DF92" s="53"/>
      <c r="DG92" s="53"/>
      <c r="DH92" s="41">
        <f t="shared" si="139"/>
        <v>0</v>
      </c>
      <c r="DI92" s="53">
        <f t="shared" si="140"/>
        <v>0</v>
      </c>
      <c r="DJ92" s="53"/>
      <c r="DK92" s="53"/>
      <c r="DL92" s="41">
        <f t="shared" si="141"/>
        <v>0</v>
      </c>
      <c r="DM92" s="53">
        <f t="shared" si="142"/>
        <v>0</v>
      </c>
      <c r="DN92" s="53"/>
      <c r="DO92" s="53"/>
      <c r="DP92" s="41">
        <f t="shared" si="143"/>
        <v>0</v>
      </c>
      <c r="DQ92" s="53">
        <f t="shared" si="144"/>
        <v>0</v>
      </c>
      <c r="DR92" s="53"/>
      <c r="DS92" s="53"/>
      <c r="DT92" s="41">
        <f t="shared" si="145"/>
        <v>0</v>
      </c>
      <c r="DU92" s="53">
        <f t="shared" si="146"/>
        <v>0</v>
      </c>
      <c r="DV92" s="53"/>
      <c r="DW92" s="53"/>
      <c r="DX92" s="41">
        <f t="shared" si="147"/>
        <v>0</v>
      </c>
      <c r="DY92" s="53">
        <f t="shared" si="148"/>
        <v>0</v>
      </c>
      <c r="DZ92" s="53"/>
      <c r="EA92" s="53"/>
      <c r="EB92" s="41">
        <f t="shared" si="149"/>
        <v>0</v>
      </c>
      <c r="EC92" s="53">
        <f t="shared" si="150"/>
        <v>0</v>
      </c>
      <c r="ED92" s="53"/>
      <c r="EE92" s="53"/>
      <c r="EF92" s="41">
        <f t="shared" si="151"/>
        <v>0</v>
      </c>
      <c r="EG92" s="53">
        <f t="shared" si="152"/>
        <v>0</v>
      </c>
      <c r="EH92" s="53"/>
      <c r="EI92" s="53"/>
      <c r="EJ92" s="41">
        <f t="shared" si="153"/>
        <v>0</v>
      </c>
      <c r="EK92" s="53">
        <f t="shared" si="154"/>
        <v>0</v>
      </c>
      <c r="EL92" s="53"/>
      <c r="EM92" s="53"/>
      <c r="EN92" s="41">
        <f t="shared" si="155"/>
        <v>0</v>
      </c>
      <c r="EO92" s="53">
        <f t="shared" si="156"/>
        <v>0</v>
      </c>
      <c r="EP92" s="53"/>
      <c r="EQ92" s="53"/>
      <c r="ER92" s="41">
        <f t="shared" si="157"/>
        <v>0</v>
      </c>
      <c r="ES92" s="53">
        <f t="shared" si="158"/>
        <v>0</v>
      </c>
      <c r="ET92" s="53"/>
      <c r="EU92" s="53"/>
      <c r="EV92" s="41">
        <f t="shared" si="159"/>
        <v>0</v>
      </c>
      <c r="EW92" s="53">
        <f t="shared" si="160"/>
        <v>0</v>
      </c>
      <c r="EX92" s="53"/>
      <c r="EY92" s="53"/>
      <c r="EZ92" s="41">
        <f t="shared" si="161"/>
        <v>0</v>
      </c>
      <c r="FA92" s="53">
        <f t="shared" si="162"/>
        <v>0</v>
      </c>
      <c r="FB92" s="53"/>
      <c r="FC92" s="53"/>
      <c r="FD92" s="41">
        <f t="shared" si="163"/>
        <v>0</v>
      </c>
      <c r="FE92" s="53">
        <f t="shared" si="164"/>
        <v>0</v>
      </c>
      <c r="FF92" s="53"/>
      <c r="FG92" s="53"/>
      <c r="FH92" s="41">
        <f t="shared" si="165"/>
        <v>0</v>
      </c>
      <c r="FI92" s="53">
        <f t="shared" si="166"/>
        <v>0</v>
      </c>
      <c r="FJ92" s="53"/>
      <c r="FK92" s="53"/>
      <c r="FL92" s="41">
        <f t="shared" ref="FL92:FL155" si="168">IF(ISERROR(FK92/FK93-1),0,(FK92/FK93-1))</f>
        <v>0</v>
      </c>
      <c r="FM92" s="53">
        <f t="shared" ref="FM92:FM155" si="169">IF(FK92=0,0,1)</f>
        <v>0</v>
      </c>
      <c r="FN92" s="53"/>
      <c r="FO92" s="40"/>
      <c r="FP92" s="52">
        <f t="shared" ref="FP92:FP155" si="170">C92</f>
        <v>4090.4619649279171</v>
      </c>
      <c r="FQ92" s="41">
        <f t="shared" ref="FQ92:FQ155" si="171">IF(ISERROR(FP92/FP93-1),0,(FP92/FP93-1))</f>
        <v>-1.1125308812655499E-2</v>
      </c>
      <c r="FY92" s="229" t="s">
        <v>691</v>
      </c>
      <c r="FZ92" s="229" t="s">
        <v>692</v>
      </c>
      <c r="GA92" s="229" t="s">
        <v>693</v>
      </c>
    </row>
    <row r="93" spans="2:183" ht="11.25" customHeight="1" x14ac:dyDescent="0.2">
      <c r="B93" s="39">
        <v>44960</v>
      </c>
      <c r="C93" s="45">
        <v>4136.4816001271993</v>
      </c>
      <c r="D93" s="112" t="s">
        <v>5566</v>
      </c>
      <c r="E93" s="112">
        <f t="shared" si="167"/>
        <v>44960</v>
      </c>
      <c r="F93" s="46"/>
      <c r="G93" s="52">
        <v>53.34</v>
      </c>
      <c r="H93" s="41">
        <f t="shared" si="87"/>
        <v>-1.9845644983461974E-2</v>
      </c>
      <c r="I93" s="53">
        <f t="shared" si="88"/>
        <v>1</v>
      </c>
      <c r="J93" s="40"/>
      <c r="K93" s="52">
        <v>85.3</v>
      </c>
      <c r="L93" s="41">
        <f t="shared" si="89"/>
        <v>-2.1564579031888131E-2</v>
      </c>
      <c r="M93" s="53">
        <f t="shared" si="90"/>
        <v>1</v>
      </c>
      <c r="N93" s="40"/>
      <c r="O93" s="52">
        <v>92.11</v>
      </c>
      <c r="P93" s="41">
        <f t="shared" si="91"/>
        <v>-1.0314816804555593E-2</v>
      </c>
      <c r="Q93" s="53">
        <f t="shared" si="92"/>
        <v>1</v>
      </c>
      <c r="R93" s="40"/>
      <c r="S93" s="52">
        <v>100.58</v>
      </c>
      <c r="T93" s="41">
        <f t="shared" si="93"/>
        <v>-9.8444575703878767E-3</v>
      </c>
      <c r="U93" s="53">
        <f t="shared" si="94"/>
        <v>1</v>
      </c>
      <c r="V93" s="40"/>
      <c r="W93" s="52">
        <v>66.87</v>
      </c>
      <c r="X93" s="41">
        <f t="shared" si="95"/>
        <v>-2.7203956939190976E-2</v>
      </c>
      <c r="Y93" s="53">
        <f t="shared" si="96"/>
        <v>1</v>
      </c>
      <c r="Z93" s="40"/>
      <c r="AA93" s="52">
        <v>108.08</v>
      </c>
      <c r="AB93" s="41">
        <f t="shared" si="97"/>
        <v>-5.7952350289761645E-3</v>
      </c>
      <c r="AC93" s="53">
        <f t="shared" si="98"/>
        <v>1</v>
      </c>
      <c r="AD93" s="40"/>
      <c r="AE93" s="52">
        <v>61.64</v>
      </c>
      <c r="AF93" s="41">
        <f t="shared" si="99"/>
        <v>-1.6196954972464983E-3</v>
      </c>
      <c r="AG93" s="53">
        <f t="shared" si="100"/>
        <v>1</v>
      </c>
      <c r="AH93" s="40"/>
      <c r="AI93" s="52">
        <v>106.07</v>
      </c>
      <c r="AJ93" s="41">
        <f t="shared" si="101"/>
        <v>8.2699619771862132E-3</v>
      </c>
      <c r="AK93" s="53">
        <f t="shared" si="102"/>
        <v>1</v>
      </c>
      <c r="AL93" s="40"/>
      <c r="AM93" s="52">
        <v>57.63</v>
      </c>
      <c r="AN93" s="41">
        <f t="shared" si="103"/>
        <v>1.5864621893178388E-2</v>
      </c>
      <c r="AO93" s="53">
        <f t="shared" si="104"/>
        <v>1</v>
      </c>
      <c r="AP93" s="40"/>
      <c r="AQ93" s="52">
        <v>38.799999999999997</v>
      </c>
      <c r="AR93" s="41">
        <f t="shared" si="105"/>
        <v>-1.0960999235279156E-2</v>
      </c>
      <c r="AS93" s="53">
        <f t="shared" si="106"/>
        <v>1</v>
      </c>
      <c r="AT93" s="41"/>
      <c r="AU93" s="41">
        <v>75.88</v>
      </c>
      <c r="AV93" s="41">
        <f t="shared" si="107"/>
        <v>2.4436343998919918E-2</v>
      </c>
      <c r="AW93" s="53">
        <f t="shared" si="108"/>
        <v>1</v>
      </c>
      <c r="AX93" s="41"/>
      <c r="AY93" s="41">
        <v>48.39</v>
      </c>
      <c r="AZ93" s="41">
        <f t="shared" si="109"/>
        <v>2.4777636594663255E-2</v>
      </c>
      <c r="BA93" s="53">
        <f t="shared" si="110"/>
        <v>1</v>
      </c>
      <c r="BB93" s="41"/>
      <c r="BC93" s="41">
        <v>67.27</v>
      </c>
      <c r="BD93" s="41">
        <f t="shared" si="111"/>
        <v>-1.0735294117647065E-2</v>
      </c>
      <c r="BE93" s="53">
        <f t="shared" si="112"/>
        <v>1</v>
      </c>
      <c r="BF93" s="41"/>
      <c r="BG93" s="41">
        <v>67.98</v>
      </c>
      <c r="BH93" s="41">
        <f t="shared" si="113"/>
        <v>-6.576063130206089E-3</v>
      </c>
      <c r="BI93" s="53">
        <f t="shared" si="114"/>
        <v>1</v>
      </c>
      <c r="BJ93" s="41"/>
      <c r="BK93" s="41"/>
      <c r="BL93" s="41">
        <f t="shared" si="115"/>
        <v>0</v>
      </c>
      <c r="BM93" s="53">
        <f t="shared" si="116"/>
        <v>0</v>
      </c>
      <c r="BN93" s="41"/>
      <c r="BO93" s="41"/>
      <c r="BP93" s="41">
        <f t="shared" si="117"/>
        <v>0</v>
      </c>
      <c r="BQ93" s="53">
        <f t="shared" si="118"/>
        <v>0</v>
      </c>
      <c r="BR93" s="41"/>
      <c r="BS93" s="41"/>
      <c r="BT93" s="41">
        <f t="shared" si="119"/>
        <v>0</v>
      </c>
      <c r="BU93" s="53">
        <f t="shared" si="120"/>
        <v>0</v>
      </c>
      <c r="BV93" s="41"/>
      <c r="BW93" s="41"/>
      <c r="BX93" s="41">
        <f t="shared" si="121"/>
        <v>0</v>
      </c>
      <c r="BY93" s="53">
        <f t="shared" si="122"/>
        <v>0</v>
      </c>
      <c r="BZ93" s="41"/>
      <c r="CA93" s="41"/>
      <c r="CB93" s="41">
        <f t="shared" si="123"/>
        <v>0</v>
      </c>
      <c r="CC93" s="53">
        <f t="shared" si="124"/>
        <v>0</v>
      </c>
      <c r="CD93" s="41"/>
      <c r="CE93" s="41"/>
      <c r="CF93" s="41">
        <f t="shared" si="125"/>
        <v>0</v>
      </c>
      <c r="CG93" s="53">
        <f t="shared" si="126"/>
        <v>0</v>
      </c>
      <c r="CH93" s="41"/>
      <c r="CI93" s="41"/>
      <c r="CJ93" s="41">
        <f t="shared" si="127"/>
        <v>0</v>
      </c>
      <c r="CK93" s="53">
        <f t="shared" si="128"/>
        <v>0</v>
      </c>
      <c r="CL93" s="41"/>
      <c r="CM93" s="41"/>
      <c r="CN93" s="41">
        <f t="shared" si="129"/>
        <v>0</v>
      </c>
      <c r="CO93" s="53">
        <f t="shared" si="130"/>
        <v>0</v>
      </c>
      <c r="CP93" s="41"/>
      <c r="CQ93" s="41"/>
      <c r="CR93" s="41">
        <f t="shared" si="131"/>
        <v>0</v>
      </c>
      <c r="CS93" s="53">
        <f t="shared" si="132"/>
        <v>0</v>
      </c>
      <c r="CT93" s="41"/>
      <c r="CU93" s="41"/>
      <c r="CV93" s="41">
        <f t="shared" si="133"/>
        <v>0</v>
      </c>
      <c r="CW93" s="53">
        <f t="shared" si="134"/>
        <v>0</v>
      </c>
      <c r="CX93" s="41"/>
      <c r="CY93" s="41"/>
      <c r="CZ93" s="41">
        <f t="shared" si="135"/>
        <v>0</v>
      </c>
      <c r="DA93" s="53">
        <f t="shared" si="136"/>
        <v>0</v>
      </c>
      <c r="DB93" s="53"/>
      <c r="DC93" s="53"/>
      <c r="DD93" s="41">
        <f t="shared" si="137"/>
        <v>0</v>
      </c>
      <c r="DE93" s="53">
        <f t="shared" si="138"/>
        <v>0</v>
      </c>
      <c r="DF93" s="53"/>
      <c r="DG93" s="53"/>
      <c r="DH93" s="41">
        <f t="shared" si="139"/>
        <v>0</v>
      </c>
      <c r="DI93" s="53">
        <f t="shared" si="140"/>
        <v>0</v>
      </c>
      <c r="DJ93" s="53"/>
      <c r="DK93" s="53"/>
      <c r="DL93" s="41">
        <f t="shared" si="141"/>
        <v>0</v>
      </c>
      <c r="DM93" s="53">
        <f t="shared" si="142"/>
        <v>0</v>
      </c>
      <c r="DN93" s="53"/>
      <c r="DO93" s="53"/>
      <c r="DP93" s="41">
        <f t="shared" si="143"/>
        <v>0</v>
      </c>
      <c r="DQ93" s="53">
        <f t="shared" si="144"/>
        <v>0</v>
      </c>
      <c r="DR93" s="53"/>
      <c r="DS93" s="53"/>
      <c r="DT93" s="41">
        <f t="shared" si="145"/>
        <v>0</v>
      </c>
      <c r="DU93" s="53">
        <f t="shared" si="146"/>
        <v>0</v>
      </c>
      <c r="DV93" s="53"/>
      <c r="DW93" s="53"/>
      <c r="DX93" s="41">
        <f t="shared" si="147"/>
        <v>0</v>
      </c>
      <c r="DY93" s="53">
        <f t="shared" si="148"/>
        <v>0</v>
      </c>
      <c r="DZ93" s="53"/>
      <c r="EA93" s="53"/>
      <c r="EB93" s="41">
        <f t="shared" si="149"/>
        <v>0</v>
      </c>
      <c r="EC93" s="53">
        <f t="shared" si="150"/>
        <v>0</v>
      </c>
      <c r="ED93" s="53"/>
      <c r="EE93" s="53"/>
      <c r="EF93" s="41">
        <f t="shared" si="151"/>
        <v>0</v>
      </c>
      <c r="EG93" s="53">
        <f t="shared" si="152"/>
        <v>0</v>
      </c>
      <c r="EH93" s="53"/>
      <c r="EI93" s="53"/>
      <c r="EJ93" s="41">
        <f t="shared" si="153"/>
        <v>0</v>
      </c>
      <c r="EK93" s="53">
        <f t="shared" si="154"/>
        <v>0</v>
      </c>
      <c r="EL93" s="53"/>
      <c r="EM93" s="53"/>
      <c r="EN93" s="41">
        <f t="shared" si="155"/>
        <v>0</v>
      </c>
      <c r="EO93" s="53">
        <f t="shared" si="156"/>
        <v>0</v>
      </c>
      <c r="EP93" s="53"/>
      <c r="EQ93" s="53"/>
      <c r="ER93" s="41">
        <f t="shared" si="157"/>
        <v>0</v>
      </c>
      <c r="ES93" s="53">
        <f t="shared" si="158"/>
        <v>0</v>
      </c>
      <c r="ET93" s="53"/>
      <c r="EU93" s="53"/>
      <c r="EV93" s="41">
        <f t="shared" si="159"/>
        <v>0</v>
      </c>
      <c r="EW93" s="53">
        <f t="shared" si="160"/>
        <v>0</v>
      </c>
      <c r="EX93" s="53"/>
      <c r="EY93" s="53"/>
      <c r="EZ93" s="41">
        <f t="shared" si="161"/>
        <v>0</v>
      </c>
      <c r="FA93" s="53">
        <f t="shared" si="162"/>
        <v>0</v>
      </c>
      <c r="FB93" s="53"/>
      <c r="FC93" s="53"/>
      <c r="FD93" s="41">
        <f t="shared" si="163"/>
        <v>0</v>
      </c>
      <c r="FE93" s="53">
        <f t="shared" si="164"/>
        <v>0</v>
      </c>
      <c r="FF93" s="53"/>
      <c r="FG93" s="53"/>
      <c r="FH93" s="41">
        <f t="shared" si="165"/>
        <v>0</v>
      </c>
      <c r="FI93" s="53">
        <f t="shared" si="166"/>
        <v>0</v>
      </c>
      <c r="FJ93" s="53"/>
      <c r="FK93" s="53"/>
      <c r="FL93" s="41">
        <f t="shared" si="168"/>
        <v>0</v>
      </c>
      <c r="FM93" s="53">
        <f t="shared" si="169"/>
        <v>0</v>
      </c>
      <c r="FN93" s="53"/>
      <c r="FO93" s="40"/>
      <c r="FP93" s="52">
        <f t="shared" si="170"/>
        <v>4136.4816001271993</v>
      </c>
      <c r="FQ93" s="41">
        <f t="shared" si="171"/>
        <v>1.6195151461783741E-2</v>
      </c>
      <c r="FY93" s="229" t="s">
        <v>1640</v>
      </c>
      <c r="FZ93" s="229" t="s">
        <v>1641</v>
      </c>
      <c r="GA93" s="229" t="s">
        <v>1642</v>
      </c>
    </row>
    <row r="94" spans="2:183" ht="11.25" customHeight="1" x14ac:dyDescent="0.2">
      <c r="B94" s="39">
        <v>44953</v>
      </c>
      <c r="C94" s="45">
        <v>4070.5582920533748</v>
      </c>
      <c r="D94" s="112" t="s">
        <v>5566</v>
      </c>
      <c r="E94" s="112">
        <f t="shared" si="167"/>
        <v>44953</v>
      </c>
      <c r="F94" s="46"/>
      <c r="G94" s="52">
        <v>54.42</v>
      </c>
      <c r="H94" s="41">
        <f t="shared" si="87"/>
        <v>9.8348487660049333E-3</v>
      </c>
      <c r="I94" s="53">
        <f t="shared" si="88"/>
        <v>1</v>
      </c>
      <c r="J94" s="40"/>
      <c r="K94" s="52">
        <v>87.18</v>
      </c>
      <c r="L94" s="41">
        <f t="shared" si="89"/>
        <v>5.7683433317952115E-3</v>
      </c>
      <c r="M94" s="53">
        <f t="shared" si="90"/>
        <v>1</v>
      </c>
      <c r="N94" s="40"/>
      <c r="O94" s="52">
        <v>93.07</v>
      </c>
      <c r="P94" s="41">
        <f t="shared" si="91"/>
        <v>9.764565476836129E-3</v>
      </c>
      <c r="Q94" s="53">
        <f t="shared" si="92"/>
        <v>1</v>
      </c>
      <c r="R94" s="40"/>
      <c r="S94" s="52">
        <v>101.58</v>
      </c>
      <c r="T94" s="41">
        <f t="shared" si="93"/>
        <v>-2.3571007660576626E-3</v>
      </c>
      <c r="U94" s="53">
        <f t="shared" si="94"/>
        <v>1</v>
      </c>
      <c r="V94" s="40"/>
      <c r="W94" s="52">
        <v>68.739999999999995</v>
      </c>
      <c r="X94" s="41">
        <f t="shared" si="95"/>
        <v>3.0121384684549612E-2</v>
      </c>
      <c r="Y94" s="53">
        <f t="shared" si="96"/>
        <v>1</v>
      </c>
      <c r="Z94" s="40"/>
      <c r="AA94" s="52">
        <v>108.71</v>
      </c>
      <c r="AB94" s="41">
        <f t="shared" si="97"/>
        <v>1.1820551005212065E-2</v>
      </c>
      <c r="AC94" s="53">
        <f t="shared" si="98"/>
        <v>1</v>
      </c>
      <c r="AD94" s="40"/>
      <c r="AE94" s="52">
        <v>61.74</v>
      </c>
      <c r="AF94" s="41">
        <f t="shared" si="99"/>
        <v>3.5211267605633756E-2</v>
      </c>
      <c r="AG94" s="53">
        <f t="shared" si="100"/>
        <v>1</v>
      </c>
      <c r="AH94" s="40"/>
      <c r="AI94" s="52">
        <v>105.2</v>
      </c>
      <c r="AJ94" s="41">
        <f t="shared" si="101"/>
        <v>1.6425120772946888E-2</v>
      </c>
      <c r="AK94" s="53">
        <f t="shared" si="102"/>
        <v>1</v>
      </c>
      <c r="AL94" s="40"/>
      <c r="AM94" s="52">
        <v>56.73</v>
      </c>
      <c r="AN94" s="41">
        <f t="shared" si="103"/>
        <v>1.9223859144807731E-2</v>
      </c>
      <c r="AO94" s="53">
        <f t="shared" si="104"/>
        <v>1</v>
      </c>
      <c r="AP94" s="40"/>
      <c r="AQ94" s="52">
        <v>39.229999999999997</v>
      </c>
      <c r="AR94" s="41">
        <f t="shared" si="105"/>
        <v>2.2679874869655725E-2</v>
      </c>
      <c r="AS94" s="53">
        <f t="shared" si="106"/>
        <v>1</v>
      </c>
      <c r="AT94" s="41"/>
      <c r="AU94" s="41">
        <v>74.069999999999993</v>
      </c>
      <c r="AV94" s="41">
        <f t="shared" si="107"/>
        <v>-1.7117834394904552E-2</v>
      </c>
      <c r="AW94" s="53">
        <f t="shared" si="108"/>
        <v>1</v>
      </c>
      <c r="AX94" s="41"/>
      <c r="AY94" s="41">
        <v>47.22</v>
      </c>
      <c r="AZ94" s="41">
        <f t="shared" si="109"/>
        <v>1.5483870967741842E-2</v>
      </c>
      <c r="BA94" s="53">
        <f t="shared" si="110"/>
        <v>1</v>
      </c>
      <c r="BB94" s="41"/>
      <c r="BC94" s="41">
        <v>68</v>
      </c>
      <c r="BD94" s="41">
        <f t="shared" si="111"/>
        <v>1.3110846245530272E-2</v>
      </c>
      <c r="BE94" s="53">
        <f t="shared" si="112"/>
        <v>1</v>
      </c>
      <c r="BF94" s="41"/>
      <c r="BG94" s="41">
        <v>68.430000000000007</v>
      </c>
      <c r="BH94" s="41">
        <f t="shared" si="113"/>
        <v>-1.7505470459516781E-3</v>
      </c>
      <c r="BI94" s="53">
        <f t="shared" si="114"/>
        <v>1</v>
      </c>
      <c r="BJ94" s="41"/>
      <c r="BK94" s="41"/>
      <c r="BL94" s="41">
        <f t="shared" si="115"/>
        <v>0</v>
      </c>
      <c r="BM94" s="53">
        <f t="shared" si="116"/>
        <v>0</v>
      </c>
      <c r="BN94" s="41"/>
      <c r="BO94" s="41"/>
      <c r="BP94" s="41">
        <f t="shared" si="117"/>
        <v>0</v>
      </c>
      <c r="BQ94" s="53">
        <f t="shared" si="118"/>
        <v>0</v>
      </c>
      <c r="BR94" s="41"/>
      <c r="BS94" s="41"/>
      <c r="BT94" s="41">
        <f t="shared" si="119"/>
        <v>0</v>
      </c>
      <c r="BU94" s="53">
        <f t="shared" si="120"/>
        <v>0</v>
      </c>
      <c r="BV94" s="41"/>
      <c r="BW94" s="41"/>
      <c r="BX94" s="41">
        <f t="shared" si="121"/>
        <v>0</v>
      </c>
      <c r="BY94" s="53">
        <f t="shared" si="122"/>
        <v>0</v>
      </c>
      <c r="BZ94" s="41"/>
      <c r="CA94" s="41"/>
      <c r="CB94" s="41">
        <f t="shared" si="123"/>
        <v>0</v>
      </c>
      <c r="CC94" s="53">
        <f t="shared" si="124"/>
        <v>0</v>
      </c>
      <c r="CD94" s="41"/>
      <c r="CE94" s="41"/>
      <c r="CF94" s="41">
        <f t="shared" si="125"/>
        <v>0</v>
      </c>
      <c r="CG94" s="53">
        <f t="shared" si="126"/>
        <v>0</v>
      </c>
      <c r="CH94" s="41"/>
      <c r="CI94" s="41"/>
      <c r="CJ94" s="41">
        <f t="shared" si="127"/>
        <v>0</v>
      </c>
      <c r="CK94" s="53">
        <f t="shared" si="128"/>
        <v>0</v>
      </c>
      <c r="CL94" s="41"/>
      <c r="CM94" s="41"/>
      <c r="CN94" s="41">
        <f t="shared" si="129"/>
        <v>0</v>
      </c>
      <c r="CO94" s="53">
        <f t="shared" si="130"/>
        <v>0</v>
      </c>
      <c r="CP94" s="41"/>
      <c r="CQ94" s="41"/>
      <c r="CR94" s="41">
        <f t="shared" si="131"/>
        <v>0</v>
      </c>
      <c r="CS94" s="53">
        <f t="shared" si="132"/>
        <v>0</v>
      </c>
      <c r="CT94" s="41"/>
      <c r="CU94" s="41"/>
      <c r="CV94" s="41">
        <f t="shared" si="133"/>
        <v>0</v>
      </c>
      <c r="CW94" s="53">
        <f t="shared" si="134"/>
        <v>0</v>
      </c>
      <c r="CX94" s="41"/>
      <c r="CY94" s="41"/>
      <c r="CZ94" s="41">
        <f t="shared" si="135"/>
        <v>0</v>
      </c>
      <c r="DA94" s="53">
        <f t="shared" si="136"/>
        <v>0</v>
      </c>
      <c r="DB94" s="53"/>
      <c r="DC94" s="53"/>
      <c r="DD94" s="41">
        <f t="shared" si="137"/>
        <v>0</v>
      </c>
      <c r="DE94" s="53">
        <f t="shared" si="138"/>
        <v>0</v>
      </c>
      <c r="DF94" s="53"/>
      <c r="DG94" s="53"/>
      <c r="DH94" s="41">
        <f t="shared" si="139"/>
        <v>0</v>
      </c>
      <c r="DI94" s="53">
        <f t="shared" si="140"/>
        <v>0</v>
      </c>
      <c r="DJ94" s="53"/>
      <c r="DK94" s="53"/>
      <c r="DL94" s="41">
        <f t="shared" si="141"/>
        <v>0</v>
      </c>
      <c r="DM94" s="53">
        <f t="shared" si="142"/>
        <v>0</v>
      </c>
      <c r="DN94" s="53"/>
      <c r="DO94" s="53"/>
      <c r="DP94" s="41">
        <f t="shared" si="143"/>
        <v>0</v>
      </c>
      <c r="DQ94" s="53">
        <f t="shared" si="144"/>
        <v>0</v>
      </c>
      <c r="DR94" s="53"/>
      <c r="DS94" s="53"/>
      <c r="DT94" s="41">
        <f t="shared" si="145"/>
        <v>0</v>
      </c>
      <c r="DU94" s="53">
        <f t="shared" si="146"/>
        <v>0</v>
      </c>
      <c r="DV94" s="53"/>
      <c r="DW94" s="53"/>
      <c r="DX94" s="41">
        <f t="shared" si="147"/>
        <v>0</v>
      </c>
      <c r="DY94" s="53">
        <f t="shared" si="148"/>
        <v>0</v>
      </c>
      <c r="DZ94" s="53"/>
      <c r="EA94" s="53"/>
      <c r="EB94" s="41">
        <f t="shared" si="149"/>
        <v>0</v>
      </c>
      <c r="EC94" s="53">
        <f t="shared" si="150"/>
        <v>0</v>
      </c>
      <c r="ED94" s="53"/>
      <c r="EE94" s="53"/>
      <c r="EF94" s="41">
        <f t="shared" si="151"/>
        <v>0</v>
      </c>
      <c r="EG94" s="53">
        <f t="shared" si="152"/>
        <v>0</v>
      </c>
      <c r="EH94" s="53"/>
      <c r="EI94" s="53"/>
      <c r="EJ94" s="41">
        <f t="shared" si="153"/>
        <v>0</v>
      </c>
      <c r="EK94" s="53">
        <f t="shared" si="154"/>
        <v>0</v>
      </c>
      <c r="EL94" s="53"/>
      <c r="EM94" s="53"/>
      <c r="EN94" s="41">
        <f t="shared" si="155"/>
        <v>0</v>
      </c>
      <c r="EO94" s="53">
        <f t="shared" si="156"/>
        <v>0</v>
      </c>
      <c r="EP94" s="53"/>
      <c r="EQ94" s="53"/>
      <c r="ER94" s="41">
        <f t="shared" si="157"/>
        <v>0</v>
      </c>
      <c r="ES94" s="53">
        <f t="shared" si="158"/>
        <v>0</v>
      </c>
      <c r="ET94" s="53"/>
      <c r="EU94" s="53"/>
      <c r="EV94" s="41">
        <f t="shared" si="159"/>
        <v>0</v>
      </c>
      <c r="EW94" s="53">
        <f t="shared" si="160"/>
        <v>0</v>
      </c>
      <c r="EX94" s="53"/>
      <c r="EY94" s="53"/>
      <c r="EZ94" s="41">
        <f t="shared" si="161"/>
        <v>0</v>
      </c>
      <c r="FA94" s="53">
        <f t="shared" si="162"/>
        <v>0</v>
      </c>
      <c r="FB94" s="53"/>
      <c r="FC94" s="53"/>
      <c r="FD94" s="41">
        <f t="shared" si="163"/>
        <v>0</v>
      </c>
      <c r="FE94" s="53">
        <f t="shared" si="164"/>
        <v>0</v>
      </c>
      <c r="FF94" s="53"/>
      <c r="FG94" s="53"/>
      <c r="FH94" s="41">
        <f t="shared" si="165"/>
        <v>0</v>
      </c>
      <c r="FI94" s="53">
        <f t="shared" si="166"/>
        <v>0</v>
      </c>
      <c r="FJ94" s="53"/>
      <c r="FK94" s="53"/>
      <c r="FL94" s="41">
        <f t="shared" si="168"/>
        <v>0</v>
      </c>
      <c r="FM94" s="53">
        <f t="shared" si="169"/>
        <v>0</v>
      </c>
      <c r="FN94" s="53"/>
      <c r="FO94" s="40"/>
      <c r="FP94" s="52">
        <f t="shared" si="170"/>
        <v>4070.5582920533748</v>
      </c>
      <c r="FQ94" s="41">
        <f t="shared" si="171"/>
        <v>2.4655787516331351E-2</v>
      </c>
      <c r="FY94" s="229" t="s">
        <v>4780</v>
      </c>
      <c r="FZ94" s="229" t="s">
        <v>4781</v>
      </c>
      <c r="GA94" s="229" t="s">
        <v>4782</v>
      </c>
    </row>
    <row r="95" spans="2:183" ht="11.25" customHeight="1" x14ac:dyDescent="0.2">
      <c r="B95" s="39">
        <v>44946</v>
      </c>
      <c r="C95" s="45">
        <v>3972.6104528429228</v>
      </c>
      <c r="D95" s="112" t="s">
        <v>5566</v>
      </c>
      <c r="E95" s="112">
        <f t="shared" si="167"/>
        <v>44946</v>
      </c>
      <c r="F95" s="46"/>
      <c r="G95" s="52">
        <v>53.89</v>
      </c>
      <c r="H95" s="41">
        <f t="shared" si="87"/>
        <v>-2.9183930823275084E-2</v>
      </c>
      <c r="I95" s="53">
        <f t="shared" si="88"/>
        <v>1</v>
      </c>
      <c r="J95" s="40"/>
      <c r="K95" s="52">
        <v>86.68</v>
      </c>
      <c r="L95" s="41">
        <f t="shared" si="89"/>
        <v>-3.8491403216860731E-2</v>
      </c>
      <c r="M95" s="53">
        <f t="shared" si="90"/>
        <v>1</v>
      </c>
      <c r="N95" s="40"/>
      <c r="O95" s="52">
        <v>92.17</v>
      </c>
      <c r="P95" s="41">
        <f t="shared" si="91"/>
        <v>-2.8152678194854563E-2</v>
      </c>
      <c r="Q95" s="53">
        <f t="shared" si="92"/>
        <v>1</v>
      </c>
      <c r="R95" s="40"/>
      <c r="S95" s="52">
        <v>101.82</v>
      </c>
      <c r="T95" s="41">
        <f t="shared" si="93"/>
        <v>-3.0100971613640781E-2</v>
      </c>
      <c r="U95" s="53">
        <f t="shared" si="94"/>
        <v>1</v>
      </c>
      <c r="V95" s="40"/>
      <c r="W95" s="52">
        <v>66.73</v>
      </c>
      <c r="X95" s="41">
        <f t="shared" si="95"/>
        <v>-2.1554252199413426E-2</v>
      </c>
      <c r="Y95" s="53">
        <f t="shared" si="96"/>
        <v>1</v>
      </c>
      <c r="Z95" s="40"/>
      <c r="AA95" s="52">
        <v>107.44</v>
      </c>
      <c r="AB95" s="41">
        <f t="shared" si="97"/>
        <v>8.2582582582582109E-3</v>
      </c>
      <c r="AC95" s="53">
        <f t="shared" si="98"/>
        <v>1</v>
      </c>
      <c r="AD95" s="40"/>
      <c r="AE95" s="52">
        <v>59.64</v>
      </c>
      <c r="AF95" s="41">
        <f t="shared" si="99"/>
        <v>-5.167753219907778E-2</v>
      </c>
      <c r="AG95" s="53">
        <f t="shared" si="100"/>
        <v>1</v>
      </c>
      <c r="AH95" s="40"/>
      <c r="AI95" s="52">
        <v>103.5</v>
      </c>
      <c r="AJ95" s="41">
        <f t="shared" si="101"/>
        <v>-3.6761284318287624E-2</v>
      </c>
      <c r="AK95" s="53">
        <f t="shared" si="102"/>
        <v>1</v>
      </c>
      <c r="AL95" s="40"/>
      <c r="AM95" s="52">
        <v>55.66</v>
      </c>
      <c r="AN95" s="41">
        <f t="shared" si="103"/>
        <v>-5.0170648464163858E-2</v>
      </c>
      <c r="AO95" s="53">
        <f t="shared" si="104"/>
        <v>1</v>
      </c>
      <c r="AP95" s="40"/>
      <c r="AQ95" s="52">
        <v>38.36</v>
      </c>
      <c r="AR95" s="41">
        <f t="shared" si="105"/>
        <v>-3.9559339008512717E-2</v>
      </c>
      <c r="AS95" s="53">
        <f t="shared" si="106"/>
        <v>1</v>
      </c>
      <c r="AT95" s="41"/>
      <c r="AU95" s="41">
        <v>75.36</v>
      </c>
      <c r="AV95" s="41">
        <f t="shared" si="107"/>
        <v>-1.3267878466238781E-4</v>
      </c>
      <c r="AW95" s="53">
        <f t="shared" si="108"/>
        <v>1</v>
      </c>
      <c r="AX95" s="41"/>
      <c r="AY95" s="41">
        <v>46.5</v>
      </c>
      <c r="AZ95" s="41">
        <f t="shared" si="109"/>
        <v>-3.6469125569830063E-2</v>
      </c>
      <c r="BA95" s="53">
        <f t="shared" si="110"/>
        <v>1</v>
      </c>
      <c r="BB95" s="41"/>
      <c r="BC95" s="41">
        <v>67.12</v>
      </c>
      <c r="BD95" s="41">
        <f t="shared" si="111"/>
        <v>-4.5506257110352499E-2</v>
      </c>
      <c r="BE95" s="53">
        <f t="shared" si="112"/>
        <v>1</v>
      </c>
      <c r="BF95" s="41"/>
      <c r="BG95" s="41">
        <v>68.55</v>
      </c>
      <c r="BH95" s="41">
        <f t="shared" si="113"/>
        <v>-3.6813264015737035E-2</v>
      </c>
      <c r="BI95" s="53">
        <f t="shared" si="114"/>
        <v>1</v>
      </c>
      <c r="BJ95" s="41"/>
      <c r="BK95" s="41"/>
      <c r="BL95" s="41">
        <f t="shared" si="115"/>
        <v>0</v>
      </c>
      <c r="BM95" s="53">
        <f t="shared" si="116"/>
        <v>0</v>
      </c>
      <c r="BN95" s="41"/>
      <c r="BO95" s="41"/>
      <c r="BP95" s="41">
        <f t="shared" si="117"/>
        <v>0</v>
      </c>
      <c r="BQ95" s="53">
        <f t="shared" si="118"/>
        <v>0</v>
      </c>
      <c r="BR95" s="41"/>
      <c r="BS95" s="41"/>
      <c r="BT95" s="41">
        <f t="shared" si="119"/>
        <v>0</v>
      </c>
      <c r="BU95" s="53">
        <f t="shared" si="120"/>
        <v>0</v>
      </c>
      <c r="BV95" s="41"/>
      <c r="BW95" s="41"/>
      <c r="BX95" s="41">
        <f t="shared" si="121"/>
        <v>0</v>
      </c>
      <c r="BY95" s="53">
        <f t="shared" si="122"/>
        <v>0</v>
      </c>
      <c r="BZ95" s="41"/>
      <c r="CA95" s="41"/>
      <c r="CB95" s="41">
        <f t="shared" si="123"/>
        <v>0</v>
      </c>
      <c r="CC95" s="53">
        <f t="shared" si="124"/>
        <v>0</v>
      </c>
      <c r="CD95" s="41"/>
      <c r="CE95" s="41"/>
      <c r="CF95" s="41">
        <f t="shared" si="125"/>
        <v>0</v>
      </c>
      <c r="CG95" s="53">
        <f t="shared" si="126"/>
        <v>0</v>
      </c>
      <c r="CH95" s="41"/>
      <c r="CI95" s="41"/>
      <c r="CJ95" s="41">
        <f t="shared" si="127"/>
        <v>0</v>
      </c>
      <c r="CK95" s="53">
        <f t="shared" si="128"/>
        <v>0</v>
      </c>
      <c r="CL95" s="41"/>
      <c r="CM95" s="41"/>
      <c r="CN95" s="41">
        <f t="shared" si="129"/>
        <v>0</v>
      </c>
      <c r="CO95" s="53">
        <f t="shared" si="130"/>
        <v>0</v>
      </c>
      <c r="CP95" s="41"/>
      <c r="CQ95" s="41"/>
      <c r="CR95" s="41">
        <f t="shared" si="131"/>
        <v>0</v>
      </c>
      <c r="CS95" s="53">
        <f t="shared" si="132"/>
        <v>0</v>
      </c>
      <c r="CT95" s="41"/>
      <c r="CU95" s="41"/>
      <c r="CV95" s="41">
        <f t="shared" si="133"/>
        <v>0</v>
      </c>
      <c r="CW95" s="53">
        <f t="shared" si="134"/>
        <v>0</v>
      </c>
      <c r="CX95" s="41"/>
      <c r="CY95" s="41"/>
      <c r="CZ95" s="41">
        <f t="shared" si="135"/>
        <v>0</v>
      </c>
      <c r="DA95" s="53">
        <f t="shared" si="136"/>
        <v>0</v>
      </c>
      <c r="DB95" s="53"/>
      <c r="DC95" s="53"/>
      <c r="DD95" s="41">
        <f t="shared" si="137"/>
        <v>0</v>
      </c>
      <c r="DE95" s="53">
        <f t="shared" si="138"/>
        <v>0</v>
      </c>
      <c r="DF95" s="53"/>
      <c r="DG95" s="53"/>
      <c r="DH95" s="41">
        <f t="shared" si="139"/>
        <v>0</v>
      </c>
      <c r="DI95" s="53">
        <f t="shared" si="140"/>
        <v>0</v>
      </c>
      <c r="DJ95" s="53"/>
      <c r="DK95" s="53"/>
      <c r="DL95" s="41">
        <f t="shared" si="141"/>
        <v>0</v>
      </c>
      <c r="DM95" s="53">
        <f t="shared" si="142"/>
        <v>0</v>
      </c>
      <c r="DN95" s="53"/>
      <c r="DO95" s="53"/>
      <c r="DP95" s="41">
        <f t="shared" si="143"/>
        <v>0</v>
      </c>
      <c r="DQ95" s="53">
        <f t="shared" si="144"/>
        <v>0</v>
      </c>
      <c r="DR95" s="53"/>
      <c r="DS95" s="53"/>
      <c r="DT95" s="41">
        <f t="shared" si="145"/>
        <v>0</v>
      </c>
      <c r="DU95" s="53">
        <f t="shared" si="146"/>
        <v>0</v>
      </c>
      <c r="DV95" s="53"/>
      <c r="DW95" s="53"/>
      <c r="DX95" s="41">
        <f t="shared" si="147"/>
        <v>0</v>
      </c>
      <c r="DY95" s="53">
        <f t="shared" si="148"/>
        <v>0</v>
      </c>
      <c r="DZ95" s="53"/>
      <c r="EA95" s="53"/>
      <c r="EB95" s="41">
        <f t="shared" si="149"/>
        <v>0</v>
      </c>
      <c r="EC95" s="53">
        <f t="shared" si="150"/>
        <v>0</v>
      </c>
      <c r="ED95" s="53"/>
      <c r="EE95" s="53"/>
      <c r="EF95" s="41">
        <f t="shared" si="151"/>
        <v>0</v>
      </c>
      <c r="EG95" s="53">
        <f t="shared" si="152"/>
        <v>0</v>
      </c>
      <c r="EH95" s="53"/>
      <c r="EI95" s="53"/>
      <c r="EJ95" s="41">
        <f t="shared" si="153"/>
        <v>0</v>
      </c>
      <c r="EK95" s="53">
        <f t="shared" si="154"/>
        <v>0</v>
      </c>
      <c r="EL95" s="53"/>
      <c r="EM95" s="53"/>
      <c r="EN95" s="41">
        <f t="shared" si="155"/>
        <v>0</v>
      </c>
      <c r="EO95" s="53">
        <f t="shared" si="156"/>
        <v>0</v>
      </c>
      <c r="EP95" s="53"/>
      <c r="EQ95" s="53"/>
      <c r="ER95" s="41">
        <f t="shared" si="157"/>
        <v>0</v>
      </c>
      <c r="ES95" s="53">
        <f t="shared" si="158"/>
        <v>0</v>
      </c>
      <c r="ET95" s="53"/>
      <c r="EU95" s="53"/>
      <c r="EV95" s="41">
        <f t="shared" si="159"/>
        <v>0</v>
      </c>
      <c r="EW95" s="53">
        <f t="shared" si="160"/>
        <v>0</v>
      </c>
      <c r="EX95" s="53"/>
      <c r="EY95" s="53"/>
      <c r="EZ95" s="41">
        <f t="shared" si="161"/>
        <v>0</v>
      </c>
      <c r="FA95" s="53">
        <f t="shared" si="162"/>
        <v>0</v>
      </c>
      <c r="FB95" s="53"/>
      <c r="FC95" s="53"/>
      <c r="FD95" s="41">
        <f t="shared" si="163"/>
        <v>0</v>
      </c>
      <c r="FE95" s="53">
        <f t="shared" si="164"/>
        <v>0</v>
      </c>
      <c r="FF95" s="53"/>
      <c r="FG95" s="53"/>
      <c r="FH95" s="41">
        <f t="shared" si="165"/>
        <v>0</v>
      </c>
      <c r="FI95" s="53">
        <f t="shared" si="166"/>
        <v>0</v>
      </c>
      <c r="FJ95" s="53"/>
      <c r="FK95" s="53"/>
      <c r="FL95" s="41">
        <f t="shared" si="168"/>
        <v>0</v>
      </c>
      <c r="FM95" s="53">
        <f t="shared" si="169"/>
        <v>0</v>
      </c>
      <c r="FN95" s="53"/>
      <c r="FO95" s="40"/>
      <c r="FP95" s="52">
        <f t="shared" si="170"/>
        <v>3972.6104528429228</v>
      </c>
      <c r="FQ95" s="41">
        <f t="shared" si="171"/>
        <v>-6.6216008107088387E-3</v>
      </c>
      <c r="FY95" s="229" t="s">
        <v>697</v>
      </c>
      <c r="FZ95" s="229" t="s">
        <v>698</v>
      </c>
      <c r="GA95" s="229" t="s">
        <v>699</v>
      </c>
    </row>
    <row r="96" spans="2:183" ht="11.25" customHeight="1" x14ac:dyDescent="0.2">
      <c r="B96" s="39">
        <v>44939</v>
      </c>
      <c r="C96" s="45">
        <v>3999.0908359644432</v>
      </c>
      <c r="D96" s="112" t="s">
        <v>5566</v>
      </c>
      <c r="E96" s="112">
        <f t="shared" si="167"/>
        <v>44939</v>
      </c>
      <c r="F96" s="46"/>
      <c r="G96" s="52">
        <v>55.51</v>
      </c>
      <c r="H96" s="41">
        <f t="shared" si="87"/>
        <v>2.890695573622315E-3</v>
      </c>
      <c r="I96" s="53">
        <f t="shared" si="88"/>
        <v>1</v>
      </c>
      <c r="J96" s="40"/>
      <c r="K96" s="52">
        <v>90.15</v>
      </c>
      <c r="L96" s="41">
        <f t="shared" si="89"/>
        <v>2.0720108695652328E-2</v>
      </c>
      <c r="M96" s="53">
        <f t="shared" si="90"/>
        <v>1</v>
      </c>
      <c r="N96" s="40"/>
      <c r="O96" s="52">
        <v>94.84</v>
      </c>
      <c r="P96" s="41">
        <f t="shared" si="91"/>
        <v>-1.7507510618460564E-2</v>
      </c>
      <c r="Q96" s="53">
        <f t="shared" si="92"/>
        <v>1</v>
      </c>
      <c r="R96" s="40"/>
      <c r="S96" s="52">
        <v>104.98</v>
      </c>
      <c r="T96" s="41">
        <f t="shared" si="93"/>
        <v>-1.9015021867275772E-3</v>
      </c>
      <c r="U96" s="53">
        <f t="shared" si="94"/>
        <v>1</v>
      </c>
      <c r="V96" s="40"/>
      <c r="W96" s="52">
        <v>68.2</v>
      </c>
      <c r="X96" s="41">
        <f t="shared" si="95"/>
        <v>1.9889337520562211E-2</v>
      </c>
      <c r="Y96" s="53">
        <f t="shared" si="96"/>
        <v>1</v>
      </c>
      <c r="Z96" s="40"/>
      <c r="AA96" s="52">
        <v>106.56</v>
      </c>
      <c r="AB96" s="41">
        <f t="shared" si="97"/>
        <v>-1.0401188707280906E-2</v>
      </c>
      <c r="AC96" s="53">
        <f t="shared" si="98"/>
        <v>1</v>
      </c>
      <c r="AD96" s="40"/>
      <c r="AE96" s="52">
        <v>62.89</v>
      </c>
      <c r="AF96" s="41">
        <f t="shared" si="99"/>
        <v>-2.9175671503550493E-2</v>
      </c>
      <c r="AG96" s="53">
        <f t="shared" si="100"/>
        <v>1</v>
      </c>
      <c r="AH96" s="40"/>
      <c r="AI96" s="52">
        <v>107.45</v>
      </c>
      <c r="AJ96" s="41">
        <f t="shared" si="101"/>
        <v>-1.4401027334433936E-2</v>
      </c>
      <c r="AK96" s="53">
        <f t="shared" si="102"/>
        <v>1</v>
      </c>
      <c r="AL96" s="40"/>
      <c r="AM96" s="52">
        <v>58.6</v>
      </c>
      <c r="AN96" s="41">
        <f t="shared" si="103"/>
        <v>-1.0970464135021119E-2</v>
      </c>
      <c r="AO96" s="53">
        <f t="shared" si="104"/>
        <v>1</v>
      </c>
      <c r="AP96" s="40"/>
      <c r="AQ96" s="52">
        <v>39.94</v>
      </c>
      <c r="AR96" s="41">
        <f t="shared" si="105"/>
        <v>1.9918283963227923E-2</v>
      </c>
      <c r="AS96" s="53">
        <f t="shared" si="106"/>
        <v>1</v>
      </c>
      <c r="AT96" s="41"/>
      <c r="AU96" s="41">
        <v>75.37</v>
      </c>
      <c r="AV96" s="41">
        <f t="shared" si="107"/>
        <v>-1.1926848661540923E-3</v>
      </c>
      <c r="AW96" s="53">
        <f t="shared" si="108"/>
        <v>1</v>
      </c>
      <c r="AX96" s="41"/>
      <c r="AY96" s="41">
        <v>48.26</v>
      </c>
      <c r="AZ96" s="41">
        <f t="shared" si="109"/>
        <v>-1.9703432866138515E-2</v>
      </c>
      <c r="BA96" s="53">
        <f t="shared" si="110"/>
        <v>1</v>
      </c>
      <c r="BB96" s="41"/>
      <c r="BC96" s="41">
        <v>70.319999999999993</v>
      </c>
      <c r="BD96" s="41">
        <f t="shared" si="111"/>
        <v>-1.8288426636884014E-2</v>
      </c>
      <c r="BE96" s="53">
        <f t="shared" si="112"/>
        <v>1</v>
      </c>
      <c r="BF96" s="41"/>
      <c r="BG96" s="41">
        <v>71.17</v>
      </c>
      <c r="BH96" s="41">
        <f t="shared" si="113"/>
        <v>-1.6832655351382009E-3</v>
      </c>
      <c r="BI96" s="53">
        <f t="shared" si="114"/>
        <v>1</v>
      </c>
      <c r="BJ96" s="41"/>
      <c r="BK96" s="41"/>
      <c r="BL96" s="41">
        <f t="shared" si="115"/>
        <v>0</v>
      </c>
      <c r="BM96" s="53">
        <f t="shared" si="116"/>
        <v>0</v>
      </c>
      <c r="BN96" s="41"/>
      <c r="BO96" s="41"/>
      <c r="BP96" s="41">
        <f t="shared" si="117"/>
        <v>0</v>
      </c>
      <c r="BQ96" s="53">
        <f t="shared" si="118"/>
        <v>0</v>
      </c>
      <c r="BR96" s="41"/>
      <c r="BS96" s="41"/>
      <c r="BT96" s="41">
        <f t="shared" si="119"/>
        <v>0</v>
      </c>
      <c r="BU96" s="53">
        <f t="shared" si="120"/>
        <v>0</v>
      </c>
      <c r="BV96" s="41"/>
      <c r="BW96" s="41"/>
      <c r="BX96" s="41">
        <f t="shared" si="121"/>
        <v>0</v>
      </c>
      <c r="BY96" s="53">
        <f t="shared" si="122"/>
        <v>0</v>
      </c>
      <c r="BZ96" s="41"/>
      <c r="CA96" s="41"/>
      <c r="CB96" s="41">
        <f t="shared" si="123"/>
        <v>0</v>
      </c>
      <c r="CC96" s="53">
        <f t="shared" si="124"/>
        <v>0</v>
      </c>
      <c r="CD96" s="41"/>
      <c r="CE96" s="41"/>
      <c r="CF96" s="41">
        <f t="shared" si="125"/>
        <v>0</v>
      </c>
      <c r="CG96" s="53">
        <f t="shared" si="126"/>
        <v>0</v>
      </c>
      <c r="CH96" s="41"/>
      <c r="CI96" s="41"/>
      <c r="CJ96" s="41">
        <f t="shared" si="127"/>
        <v>0</v>
      </c>
      <c r="CK96" s="53">
        <f t="shared" si="128"/>
        <v>0</v>
      </c>
      <c r="CL96" s="41"/>
      <c r="CM96" s="41"/>
      <c r="CN96" s="41">
        <f t="shared" si="129"/>
        <v>0</v>
      </c>
      <c r="CO96" s="53">
        <f t="shared" si="130"/>
        <v>0</v>
      </c>
      <c r="CP96" s="41"/>
      <c r="CQ96" s="41"/>
      <c r="CR96" s="41">
        <f t="shared" si="131"/>
        <v>0</v>
      </c>
      <c r="CS96" s="53">
        <f t="shared" si="132"/>
        <v>0</v>
      </c>
      <c r="CT96" s="41"/>
      <c r="CU96" s="41"/>
      <c r="CV96" s="41">
        <f t="shared" si="133"/>
        <v>0</v>
      </c>
      <c r="CW96" s="53">
        <f t="shared" si="134"/>
        <v>0</v>
      </c>
      <c r="CX96" s="41"/>
      <c r="CY96" s="41"/>
      <c r="CZ96" s="41">
        <f t="shared" si="135"/>
        <v>0</v>
      </c>
      <c r="DA96" s="53">
        <f t="shared" si="136"/>
        <v>0</v>
      </c>
      <c r="DB96" s="53"/>
      <c r="DC96" s="53"/>
      <c r="DD96" s="41">
        <f t="shared" si="137"/>
        <v>0</v>
      </c>
      <c r="DE96" s="53">
        <f t="shared" si="138"/>
        <v>0</v>
      </c>
      <c r="DF96" s="53"/>
      <c r="DG96" s="53"/>
      <c r="DH96" s="41">
        <f t="shared" si="139"/>
        <v>0</v>
      </c>
      <c r="DI96" s="53">
        <f t="shared" si="140"/>
        <v>0</v>
      </c>
      <c r="DJ96" s="53"/>
      <c r="DK96" s="53"/>
      <c r="DL96" s="41">
        <f t="shared" si="141"/>
        <v>0</v>
      </c>
      <c r="DM96" s="53">
        <f t="shared" si="142"/>
        <v>0</v>
      </c>
      <c r="DN96" s="53"/>
      <c r="DO96" s="53"/>
      <c r="DP96" s="41">
        <f t="shared" si="143"/>
        <v>0</v>
      </c>
      <c r="DQ96" s="53">
        <f t="shared" si="144"/>
        <v>0</v>
      </c>
      <c r="DR96" s="53"/>
      <c r="DS96" s="53"/>
      <c r="DT96" s="41">
        <f t="shared" si="145"/>
        <v>0</v>
      </c>
      <c r="DU96" s="53">
        <f t="shared" si="146"/>
        <v>0</v>
      </c>
      <c r="DV96" s="53"/>
      <c r="DW96" s="53"/>
      <c r="DX96" s="41">
        <f t="shared" si="147"/>
        <v>0</v>
      </c>
      <c r="DY96" s="53">
        <f t="shared" si="148"/>
        <v>0</v>
      </c>
      <c r="DZ96" s="53"/>
      <c r="EA96" s="53"/>
      <c r="EB96" s="41">
        <f t="shared" si="149"/>
        <v>0</v>
      </c>
      <c r="EC96" s="53">
        <f t="shared" si="150"/>
        <v>0</v>
      </c>
      <c r="ED96" s="53"/>
      <c r="EE96" s="53"/>
      <c r="EF96" s="41">
        <f t="shared" si="151"/>
        <v>0</v>
      </c>
      <c r="EG96" s="53">
        <f t="shared" si="152"/>
        <v>0</v>
      </c>
      <c r="EH96" s="53"/>
      <c r="EI96" s="53"/>
      <c r="EJ96" s="41">
        <f t="shared" si="153"/>
        <v>0</v>
      </c>
      <c r="EK96" s="53">
        <f t="shared" si="154"/>
        <v>0</v>
      </c>
      <c r="EL96" s="53"/>
      <c r="EM96" s="53"/>
      <c r="EN96" s="41">
        <f t="shared" si="155"/>
        <v>0</v>
      </c>
      <c r="EO96" s="53">
        <f t="shared" si="156"/>
        <v>0</v>
      </c>
      <c r="EP96" s="53"/>
      <c r="EQ96" s="53"/>
      <c r="ER96" s="41">
        <f t="shared" si="157"/>
        <v>0</v>
      </c>
      <c r="ES96" s="53">
        <f t="shared" si="158"/>
        <v>0</v>
      </c>
      <c r="ET96" s="53"/>
      <c r="EU96" s="53"/>
      <c r="EV96" s="41">
        <f t="shared" si="159"/>
        <v>0</v>
      </c>
      <c r="EW96" s="53">
        <f t="shared" si="160"/>
        <v>0</v>
      </c>
      <c r="EX96" s="53"/>
      <c r="EY96" s="53"/>
      <c r="EZ96" s="41">
        <f t="shared" si="161"/>
        <v>0</v>
      </c>
      <c r="FA96" s="53">
        <f t="shared" si="162"/>
        <v>0</v>
      </c>
      <c r="FB96" s="53"/>
      <c r="FC96" s="53"/>
      <c r="FD96" s="41">
        <f t="shared" si="163"/>
        <v>0</v>
      </c>
      <c r="FE96" s="53">
        <f t="shared" si="164"/>
        <v>0</v>
      </c>
      <c r="FF96" s="53"/>
      <c r="FG96" s="53"/>
      <c r="FH96" s="41">
        <f t="shared" si="165"/>
        <v>0</v>
      </c>
      <c r="FI96" s="53">
        <f t="shared" si="166"/>
        <v>0</v>
      </c>
      <c r="FJ96" s="53"/>
      <c r="FK96" s="53"/>
      <c r="FL96" s="41">
        <f t="shared" si="168"/>
        <v>0</v>
      </c>
      <c r="FM96" s="53">
        <f t="shared" si="169"/>
        <v>0</v>
      </c>
      <c r="FN96" s="53"/>
      <c r="FO96" s="40"/>
      <c r="FP96" s="52">
        <f t="shared" si="170"/>
        <v>3999.0908359644432</v>
      </c>
      <c r="FQ96" s="41">
        <f t="shared" si="171"/>
        <v>2.6704300433103123E-2</v>
      </c>
      <c r="FY96" s="229" t="s">
        <v>646</v>
      </c>
      <c r="FZ96" s="229" t="s">
        <v>647</v>
      </c>
      <c r="GA96" s="229" t="s">
        <v>648</v>
      </c>
    </row>
    <row r="97" spans="2:183" ht="11.25" customHeight="1" x14ac:dyDescent="0.2">
      <c r="B97" s="39">
        <v>44932</v>
      </c>
      <c r="C97" s="45">
        <v>3895.0755677924735</v>
      </c>
      <c r="D97" s="112" t="s">
        <v>5566</v>
      </c>
      <c r="E97" s="112">
        <f t="shared" si="167"/>
        <v>44932</v>
      </c>
      <c r="F97" s="46"/>
      <c r="G97" s="52">
        <v>55.35</v>
      </c>
      <c r="H97" s="41">
        <f t="shared" si="87"/>
        <v>2.5357725049810487E-3</v>
      </c>
      <c r="I97" s="53">
        <f t="shared" si="88"/>
        <v>1</v>
      </c>
      <c r="J97" s="40"/>
      <c r="K97" s="52">
        <v>88.32</v>
      </c>
      <c r="L97" s="41">
        <f t="shared" si="89"/>
        <v>-6.7476383265857587E-3</v>
      </c>
      <c r="M97" s="53">
        <f t="shared" si="90"/>
        <v>1</v>
      </c>
      <c r="N97" s="40"/>
      <c r="O97" s="52">
        <v>96.53</v>
      </c>
      <c r="P97" s="41">
        <f t="shared" si="91"/>
        <v>1.6640337019483864E-2</v>
      </c>
      <c r="Q97" s="53">
        <f t="shared" si="92"/>
        <v>1</v>
      </c>
      <c r="R97" s="40"/>
      <c r="S97" s="52">
        <v>105.18</v>
      </c>
      <c r="T97" s="41">
        <f t="shared" si="93"/>
        <v>2.1264200407806744E-2</v>
      </c>
      <c r="U97" s="53">
        <f t="shared" si="94"/>
        <v>1</v>
      </c>
      <c r="V97" s="40"/>
      <c r="W97" s="52">
        <v>66.87</v>
      </c>
      <c r="X97" s="41">
        <f t="shared" si="95"/>
        <v>5.1084564602326354E-2</v>
      </c>
      <c r="Y97" s="53">
        <f t="shared" si="96"/>
        <v>1</v>
      </c>
      <c r="Z97" s="40"/>
      <c r="AA97" s="52">
        <v>107.68</v>
      </c>
      <c r="AB97" s="41">
        <f t="shared" si="97"/>
        <v>-4.2844444444444352E-2</v>
      </c>
      <c r="AC97" s="53">
        <f t="shared" si="98"/>
        <v>1</v>
      </c>
      <c r="AD97" s="40"/>
      <c r="AE97" s="52">
        <v>64.78</v>
      </c>
      <c r="AF97" s="41">
        <f t="shared" si="99"/>
        <v>2.9397743524551156E-2</v>
      </c>
      <c r="AG97" s="53">
        <f t="shared" si="100"/>
        <v>1</v>
      </c>
      <c r="AH97" s="40"/>
      <c r="AI97" s="52">
        <v>109.02</v>
      </c>
      <c r="AJ97" s="41">
        <f t="shared" si="101"/>
        <v>1.0848400556328297E-2</v>
      </c>
      <c r="AK97" s="53">
        <f t="shared" si="102"/>
        <v>1</v>
      </c>
      <c r="AL97" s="40"/>
      <c r="AM97" s="52">
        <v>59.25</v>
      </c>
      <c r="AN97" s="41">
        <f t="shared" si="103"/>
        <v>-1.5166835187058192E-3</v>
      </c>
      <c r="AO97" s="53">
        <f t="shared" si="104"/>
        <v>1</v>
      </c>
      <c r="AP97" s="40"/>
      <c r="AQ97" s="52">
        <v>39.159999999999997</v>
      </c>
      <c r="AR97" s="41">
        <f t="shared" si="105"/>
        <v>-9.8609355246523922E-3</v>
      </c>
      <c r="AS97" s="53">
        <f t="shared" si="106"/>
        <v>1</v>
      </c>
      <c r="AT97" s="41"/>
      <c r="AU97" s="41">
        <v>75.459999999999994</v>
      </c>
      <c r="AV97" s="41">
        <f t="shared" si="107"/>
        <v>-7.6275644397687525E-3</v>
      </c>
      <c r="AW97" s="53">
        <f t="shared" si="108"/>
        <v>1</v>
      </c>
      <c r="AX97" s="41"/>
      <c r="AY97" s="41">
        <v>49.23</v>
      </c>
      <c r="AZ97" s="41">
        <f t="shared" si="109"/>
        <v>4.6938775510203534E-3</v>
      </c>
      <c r="BA97" s="53">
        <f t="shared" si="110"/>
        <v>1</v>
      </c>
      <c r="BB97" s="41"/>
      <c r="BC97" s="41">
        <v>71.63</v>
      </c>
      <c r="BD97" s="41">
        <f t="shared" si="111"/>
        <v>3.0808010082621351E-3</v>
      </c>
      <c r="BE97" s="53">
        <f t="shared" si="112"/>
        <v>1</v>
      </c>
      <c r="BF97" s="41"/>
      <c r="BG97" s="41">
        <v>71.290000000000006</v>
      </c>
      <c r="BH97" s="41">
        <f t="shared" si="113"/>
        <v>1.6830694622735898E-2</v>
      </c>
      <c r="BI97" s="53">
        <f t="shared" si="114"/>
        <v>1</v>
      </c>
      <c r="BJ97" s="41"/>
      <c r="BK97" s="41"/>
      <c r="BL97" s="41">
        <f t="shared" si="115"/>
        <v>0</v>
      </c>
      <c r="BM97" s="53">
        <f t="shared" si="116"/>
        <v>0</v>
      </c>
      <c r="BN97" s="41"/>
      <c r="BO97" s="41"/>
      <c r="BP97" s="41">
        <f t="shared" si="117"/>
        <v>0</v>
      </c>
      <c r="BQ97" s="53">
        <f t="shared" si="118"/>
        <v>0</v>
      </c>
      <c r="BR97" s="41"/>
      <c r="BS97" s="41"/>
      <c r="BT97" s="41">
        <f t="shared" si="119"/>
        <v>0</v>
      </c>
      <c r="BU97" s="53">
        <f t="shared" si="120"/>
        <v>0</v>
      </c>
      <c r="BV97" s="41"/>
      <c r="BW97" s="41"/>
      <c r="BX97" s="41">
        <f t="shared" si="121"/>
        <v>0</v>
      </c>
      <c r="BY97" s="53">
        <f t="shared" si="122"/>
        <v>0</v>
      </c>
      <c r="BZ97" s="41"/>
      <c r="CA97" s="41"/>
      <c r="CB97" s="41">
        <f t="shared" si="123"/>
        <v>0</v>
      </c>
      <c r="CC97" s="53">
        <f t="shared" si="124"/>
        <v>0</v>
      </c>
      <c r="CD97" s="41"/>
      <c r="CE97" s="41"/>
      <c r="CF97" s="41">
        <f t="shared" si="125"/>
        <v>0</v>
      </c>
      <c r="CG97" s="53">
        <f t="shared" si="126"/>
        <v>0</v>
      </c>
      <c r="CH97" s="41"/>
      <c r="CI97" s="41"/>
      <c r="CJ97" s="41">
        <f t="shared" si="127"/>
        <v>0</v>
      </c>
      <c r="CK97" s="53">
        <f t="shared" si="128"/>
        <v>0</v>
      </c>
      <c r="CL97" s="41"/>
      <c r="CM97" s="41"/>
      <c r="CN97" s="41">
        <f t="shared" si="129"/>
        <v>0</v>
      </c>
      <c r="CO97" s="53">
        <f t="shared" si="130"/>
        <v>0</v>
      </c>
      <c r="CP97" s="41"/>
      <c r="CQ97" s="41"/>
      <c r="CR97" s="41">
        <f t="shared" si="131"/>
        <v>0</v>
      </c>
      <c r="CS97" s="53">
        <f t="shared" si="132"/>
        <v>0</v>
      </c>
      <c r="CT97" s="41"/>
      <c r="CU97" s="41"/>
      <c r="CV97" s="41">
        <f t="shared" si="133"/>
        <v>0</v>
      </c>
      <c r="CW97" s="53">
        <f t="shared" si="134"/>
        <v>0</v>
      </c>
      <c r="CX97" s="41"/>
      <c r="CY97" s="41"/>
      <c r="CZ97" s="41">
        <f t="shared" si="135"/>
        <v>0</v>
      </c>
      <c r="DA97" s="53">
        <f t="shared" si="136"/>
        <v>0</v>
      </c>
      <c r="DB97" s="53"/>
      <c r="DC97" s="53"/>
      <c r="DD97" s="41">
        <f t="shared" si="137"/>
        <v>0</v>
      </c>
      <c r="DE97" s="53">
        <f t="shared" si="138"/>
        <v>0</v>
      </c>
      <c r="DF97" s="53"/>
      <c r="DG97" s="53"/>
      <c r="DH97" s="41">
        <f t="shared" si="139"/>
        <v>0</v>
      </c>
      <c r="DI97" s="53">
        <f t="shared" si="140"/>
        <v>0</v>
      </c>
      <c r="DJ97" s="53"/>
      <c r="DK97" s="53"/>
      <c r="DL97" s="41">
        <f t="shared" si="141"/>
        <v>0</v>
      </c>
      <c r="DM97" s="53">
        <f t="shared" si="142"/>
        <v>0</v>
      </c>
      <c r="DN97" s="53"/>
      <c r="DO97" s="53"/>
      <c r="DP97" s="41">
        <f t="shared" si="143"/>
        <v>0</v>
      </c>
      <c r="DQ97" s="53">
        <f t="shared" si="144"/>
        <v>0</v>
      </c>
      <c r="DR97" s="53"/>
      <c r="DS97" s="53"/>
      <c r="DT97" s="41">
        <f t="shared" si="145"/>
        <v>0</v>
      </c>
      <c r="DU97" s="53">
        <f t="shared" si="146"/>
        <v>0</v>
      </c>
      <c r="DV97" s="53"/>
      <c r="DW97" s="53"/>
      <c r="DX97" s="41">
        <f t="shared" si="147"/>
        <v>0</v>
      </c>
      <c r="DY97" s="53">
        <f t="shared" si="148"/>
        <v>0</v>
      </c>
      <c r="DZ97" s="53"/>
      <c r="EA97" s="53"/>
      <c r="EB97" s="41">
        <f t="shared" si="149"/>
        <v>0</v>
      </c>
      <c r="EC97" s="53">
        <f t="shared" si="150"/>
        <v>0</v>
      </c>
      <c r="ED97" s="53"/>
      <c r="EE97" s="53"/>
      <c r="EF97" s="41">
        <f t="shared" si="151"/>
        <v>0</v>
      </c>
      <c r="EG97" s="53">
        <f t="shared" si="152"/>
        <v>0</v>
      </c>
      <c r="EH97" s="53"/>
      <c r="EI97" s="53"/>
      <c r="EJ97" s="41">
        <f t="shared" si="153"/>
        <v>0</v>
      </c>
      <c r="EK97" s="53">
        <f t="shared" si="154"/>
        <v>0</v>
      </c>
      <c r="EL97" s="53"/>
      <c r="EM97" s="53"/>
      <c r="EN97" s="41">
        <f t="shared" si="155"/>
        <v>0</v>
      </c>
      <c r="EO97" s="53">
        <f t="shared" si="156"/>
        <v>0</v>
      </c>
      <c r="EP97" s="53"/>
      <c r="EQ97" s="53"/>
      <c r="ER97" s="41">
        <f t="shared" si="157"/>
        <v>0</v>
      </c>
      <c r="ES97" s="53">
        <f t="shared" si="158"/>
        <v>0</v>
      </c>
      <c r="ET97" s="53"/>
      <c r="EU97" s="53"/>
      <c r="EV97" s="41">
        <f t="shared" si="159"/>
        <v>0</v>
      </c>
      <c r="EW97" s="53">
        <f t="shared" si="160"/>
        <v>0</v>
      </c>
      <c r="EX97" s="53"/>
      <c r="EY97" s="53"/>
      <c r="EZ97" s="41">
        <f t="shared" si="161"/>
        <v>0</v>
      </c>
      <c r="FA97" s="53">
        <f t="shared" si="162"/>
        <v>0</v>
      </c>
      <c r="FB97" s="53"/>
      <c r="FC97" s="53"/>
      <c r="FD97" s="41">
        <f t="shared" si="163"/>
        <v>0</v>
      </c>
      <c r="FE97" s="53">
        <f t="shared" si="164"/>
        <v>0</v>
      </c>
      <c r="FF97" s="53"/>
      <c r="FG97" s="53"/>
      <c r="FH97" s="41">
        <f t="shared" si="165"/>
        <v>0</v>
      </c>
      <c r="FI97" s="53">
        <f t="shared" si="166"/>
        <v>0</v>
      </c>
      <c r="FJ97" s="53"/>
      <c r="FK97" s="53"/>
      <c r="FL97" s="41">
        <f t="shared" si="168"/>
        <v>0</v>
      </c>
      <c r="FM97" s="53">
        <f t="shared" si="169"/>
        <v>0</v>
      </c>
      <c r="FN97" s="53"/>
      <c r="FO97" s="40"/>
      <c r="FP97" s="52">
        <f t="shared" si="170"/>
        <v>3895.0755677924735</v>
      </c>
      <c r="FQ97" s="41">
        <f t="shared" si="171"/>
        <v>1.4475590708563413E-2</v>
      </c>
      <c r="FY97" s="229" t="s">
        <v>4939</v>
      </c>
      <c r="FZ97" s="229" t="s">
        <v>4940</v>
      </c>
      <c r="GA97" s="229" t="s">
        <v>4941</v>
      </c>
    </row>
    <row r="98" spans="2:183" ht="11.25" customHeight="1" x14ac:dyDescent="0.2">
      <c r="B98" s="39">
        <v>44925</v>
      </c>
      <c r="C98" s="45">
        <v>3839.4965866768139</v>
      </c>
      <c r="D98" s="112" t="s">
        <v>5566</v>
      </c>
      <c r="E98" s="112">
        <f t="shared" si="167"/>
        <v>44925</v>
      </c>
      <c r="F98" s="46"/>
      <c r="G98" s="52">
        <v>55.21</v>
      </c>
      <c r="H98" s="41">
        <f t="shared" si="87"/>
        <v>-1.6274864376129017E-3</v>
      </c>
      <c r="I98" s="53">
        <f t="shared" si="88"/>
        <v>1</v>
      </c>
      <c r="J98" s="40"/>
      <c r="K98" s="52">
        <v>88.92</v>
      </c>
      <c r="L98" s="41">
        <f t="shared" si="89"/>
        <v>-6.8133586507316268E-3</v>
      </c>
      <c r="M98" s="53">
        <f t="shared" si="90"/>
        <v>1</v>
      </c>
      <c r="N98" s="40"/>
      <c r="O98" s="52">
        <v>94.95</v>
      </c>
      <c r="P98" s="41">
        <f t="shared" si="91"/>
        <v>-7.7333054655658318E-3</v>
      </c>
      <c r="Q98" s="53">
        <f t="shared" si="92"/>
        <v>1</v>
      </c>
      <c r="R98" s="40"/>
      <c r="S98" s="52">
        <v>102.99</v>
      </c>
      <c r="T98" s="41">
        <f t="shared" si="93"/>
        <v>0</v>
      </c>
      <c r="U98" s="53">
        <f t="shared" si="94"/>
        <v>1</v>
      </c>
      <c r="V98" s="40"/>
      <c r="W98" s="52">
        <v>63.62</v>
      </c>
      <c r="X98" s="41">
        <f t="shared" si="95"/>
        <v>-2.3933722000613833E-2</v>
      </c>
      <c r="Y98" s="53">
        <f t="shared" si="96"/>
        <v>1</v>
      </c>
      <c r="Z98" s="40"/>
      <c r="AA98" s="52">
        <v>112.5</v>
      </c>
      <c r="AB98" s="41">
        <f t="shared" si="97"/>
        <v>-8.1988891827559085E-3</v>
      </c>
      <c r="AC98" s="53">
        <f t="shared" si="98"/>
        <v>1</v>
      </c>
      <c r="AD98" s="40"/>
      <c r="AE98" s="52">
        <v>62.93</v>
      </c>
      <c r="AF98" s="41">
        <f t="shared" si="99"/>
        <v>-6.4730028418061858E-3</v>
      </c>
      <c r="AG98" s="53">
        <f t="shared" si="100"/>
        <v>1</v>
      </c>
      <c r="AH98" s="40"/>
      <c r="AI98" s="52">
        <v>107.85</v>
      </c>
      <c r="AJ98" s="41">
        <f t="shared" si="101"/>
        <v>-2.780867630700623E-4</v>
      </c>
      <c r="AK98" s="53">
        <f t="shared" si="102"/>
        <v>1</v>
      </c>
      <c r="AL98" s="40"/>
      <c r="AM98" s="52">
        <v>59.34</v>
      </c>
      <c r="AN98" s="41">
        <f t="shared" si="103"/>
        <v>1.453239870063272E-2</v>
      </c>
      <c r="AO98" s="53">
        <f t="shared" si="104"/>
        <v>1</v>
      </c>
      <c r="AP98" s="40"/>
      <c r="AQ98" s="52">
        <v>39.549999999999997</v>
      </c>
      <c r="AR98" s="41">
        <f t="shared" si="105"/>
        <v>-1.1744127936032078E-2</v>
      </c>
      <c r="AS98" s="53">
        <f t="shared" si="106"/>
        <v>1</v>
      </c>
      <c r="AT98" s="41"/>
      <c r="AU98" s="41">
        <v>76.040000000000006</v>
      </c>
      <c r="AV98" s="41">
        <f t="shared" si="107"/>
        <v>-2.4252534325676867E-2</v>
      </c>
      <c r="AW98" s="53">
        <f t="shared" si="108"/>
        <v>1</v>
      </c>
      <c r="AX98" s="41"/>
      <c r="AY98" s="41">
        <v>49</v>
      </c>
      <c r="AZ98" s="41">
        <f t="shared" si="109"/>
        <v>2.041232904674839E-4</v>
      </c>
      <c r="BA98" s="53">
        <f t="shared" si="110"/>
        <v>1</v>
      </c>
      <c r="BB98" s="41"/>
      <c r="BC98" s="41">
        <v>71.41</v>
      </c>
      <c r="BD98" s="41">
        <f t="shared" si="111"/>
        <v>-4.5999442431000626E-3</v>
      </c>
      <c r="BE98" s="53">
        <f t="shared" si="112"/>
        <v>1</v>
      </c>
      <c r="BF98" s="41"/>
      <c r="BG98" s="41">
        <v>70.11</v>
      </c>
      <c r="BH98" s="41">
        <f t="shared" si="113"/>
        <v>-1.1560693641618602E-2</v>
      </c>
      <c r="BI98" s="53">
        <f t="shared" si="114"/>
        <v>1</v>
      </c>
      <c r="BJ98" s="41"/>
      <c r="BK98" s="41"/>
      <c r="BL98" s="41">
        <f t="shared" si="115"/>
        <v>0</v>
      </c>
      <c r="BM98" s="53">
        <f t="shared" si="116"/>
        <v>0</v>
      </c>
      <c r="BN98" s="41"/>
      <c r="BO98" s="41"/>
      <c r="BP98" s="41">
        <f t="shared" si="117"/>
        <v>0</v>
      </c>
      <c r="BQ98" s="53">
        <f t="shared" si="118"/>
        <v>0</v>
      </c>
      <c r="BR98" s="41"/>
      <c r="BS98" s="41"/>
      <c r="BT98" s="41">
        <f t="shared" si="119"/>
        <v>0</v>
      </c>
      <c r="BU98" s="53">
        <f t="shared" si="120"/>
        <v>0</v>
      </c>
      <c r="BV98" s="41"/>
      <c r="BW98" s="41"/>
      <c r="BX98" s="41">
        <f t="shared" si="121"/>
        <v>0</v>
      </c>
      <c r="BY98" s="53">
        <f t="shared" si="122"/>
        <v>0</v>
      </c>
      <c r="BZ98" s="41"/>
      <c r="CA98" s="41"/>
      <c r="CB98" s="41">
        <f t="shared" si="123"/>
        <v>0</v>
      </c>
      <c r="CC98" s="53">
        <f t="shared" si="124"/>
        <v>0</v>
      </c>
      <c r="CD98" s="41"/>
      <c r="CE98" s="41"/>
      <c r="CF98" s="41">
        <f t="shared" si="125"/>
        <v>0</v>
      </c>
      <c r="CG98" s="53">
        <f t="shared" si="126"/>
        <v>0</v>
      </c>
      <c r="CH98" s="41"/>
      <c r="CI98" s="41"/>
      <c r="CJ98" s="41">
        <f t="shared" si="127"/>
        <v>0</v>
      </c>
      <c r="CK98" s="53">
        <f t="shared" si="128"/>
        <v>0</v>
      </c>
      <c r="CL98" s="41"/>
      <c r="CM98" s="41"/>
      <c r="CN98" s="41">
        <f t="shared" si="129"/>
        <v>0</v>
      </c>
      <c r="CO98" s="53">
        <f t="shared" si="130"/>
        <v>0</v>
      </c>
      <c r="CP98" s="41"/>
      <c r="CQ98" s="41"/>
      <c r="CR98" s="41">
        <f t="shared" si="131"/>
        <v>0</v>
      </c>
      <c r="CS98" s="53">
        <f t="shared" si="132"/>
        <v>0</v>
      </c>
      <c r="CT98" s="41"/>
      <c r="CU98" s="41"/>
      <c r="CV98" s="41">
        <f t="shared" si="133"/>
        <v>0</v>
      </c>
      <c r="CW98" s="53">
        <f t="shared" si="134"/>
        <v>0</v>
      </c>
      <c r="CX98" s="41"/>
      <c r="CY98" s="41"/>
      <c r="CZ98" s="41">
        <f t="shared" si="135"/>
        <v>0</v>
      </c>
      <c r="DA98" s="53">
        <f t="shared" si="136"/>
        <v>0</v>
      </c>
      <c r="DB98" s="53"/>
      <c r="DC98" s="53"/>
      <c r="DD98" s="41">
        <f t="shared" si="137"/>
        <v>0</v>
      </c>
      <c r="DE98" s="53">
        <f t="shared" si="138"/>
        <v>0</v>
      </c>
      <c r="DF98" s="53"/>
      <c r="DG98" s="53"/>
      <c r="DH98" s="41">
        <f t="shared" si="139"/>
        <v>0</v>
      </c>
      <c r="DI98" s="53">
        <f t="shared" si="140"/>
        <v>0</v>
      </c>
      <c r="DJ98" s="53"/>
      <c r="DK98" s="53"/>
      <c r="DL98" s="41">
        <f t="shared" si="141"/>
        <v>0</v>
      </c>
      <c r="DM98" s="53">
        <f t="shared" si="142"/>
        <v>0</v>
      </c>
      <c r="DN98" s="53"/>
      <c r="DO98" s="53"/>
      <c r="DP98" s="41">
        <f t="shared" si="143"/>
        <v>0</v>
      </c>
      <c r="DQ98" s="53">
        <f t="shared" si="144"/>
        <v>0</v>
      </c>
      <c r="DR98" s="53"/>
      <c r="DS98" s="53"/>
      <c r="DT98" s="41">
        <f t="shared" si="145"/>
        <v>0</v>
      </c>
      <c r="DU98" s="53">
        <f t="shared" si="146"/>
        <v>0</v>
      </c>
      <c r="DV98" s="53"/>
      <c r="DW98" s="53"/>
      <c r="DX98" s="41">
        <f t="shared" si="147"/>
        <v>0</v>
      </c>
      <c r="DY98" s="53">
        <f t="shared" si="148"/>
        <v>0</v>
      </c>
      <c r="DZ98" s="53"/>
      <c r="EA98" s="53"/>
      <c r="EB98" s="41">
        <f t="shared" si="149"/>
        <v>0</v>
      </c>
      <c r="EC98" s="53">
        <f t="shared" si="150"/>
        <v>0</v>
      </c>
      <c r="ED98" s="53"/>
      <c r="EE98" s="53"/>
      <c r="EF98" s="41">
        <f t="shared" si="151"/>
        <v>0</v>
      </c>
      <c r="EG98" s="53">
        <f t="shared" si="152"/>
        <v>0</v>
      </c>
      <c r="EH98" s="53"/>
      <c r="EI98" s="53"/>
      <c r="EJ98" s="41">
        <f t="shared" si="153"/>
        <v>0</v>
      </c>
      <c r="EK98" s="53">
        <f t="shared" si="154"/>
        <v>0</v>
      </c>
      <c r="EL98" s="53"/>
      <c r="EM98" s="53"/>
      <c r="EN98" s="41">
        <f t="shared" si="155"/>
        <v>0</v>
      </c>
      <c r="EO98" s="53">
        <f t="shared" si="156"/>
        <v>0</v>
      </c>
      <c r="EP98" s="53"/>
      <c r="EQ98" s="53"/>
      <c r="ER98" s="41">
        <f t="shared" si="157"/>
        <v>0</v>
      </c>
      <c r="ES98" s="53">
        <f t="shared" si="158"/>
        <v>0</v>
      </c>
      <c r="ET98" s="53"/>
      <c r="EU98" s="53"/>
      <c r="EV98" s="41">
        <f t="shared" si="159"/>
        <v>0</v>
      </c>
      <c r="EW98" s="53">
        <f t="shared" si="160"/>
        <v>0</v>
      </c>
      <c r="EX98" s="53"/>
      <c r="EY98" s="53"/>
      <c r="EZ98" s="41">
        <f t="shared" si="161"/>
        <v>0</v>
      </c>
      <c r="FA98" s="53">
        <f t="shared" si="162"/>
        <v>0</v>
      </c>
      <c r="FB98" s="53"/>
      <c r="FC98" s="53"/>
      <c r="FD98" s="41">
        <f t="shared" si="163"/>
        <v>0</v>
      </c>
      <c r="FE98" s="53">
        <f t="shared" si="164"/>
        <v>0</v>
      </c>
      <c r="FF98" s="53"/>
      <c r="FG98" s="53"/>
      <c r="FH98" s="41">
        <f t="shared" si="165"/>
        <v>0</v>
      </c>
      <c r="FI98" s="53">
        <f t="shared" si="166"/>
        <v>0</v>
      </c>
      <c r="FJ98" s="53"/>
      <c r="FK98" s="53"/>
      <c r="FL98" s="41">
        <f t="shared" si="168"/>
        <v>0</v>
      </c>
      <c r="FM98" s="53">
        <f t="shared" si="169"/>
        <v>0</v>
      </c>
      <c r="FN98" s="53"/>
      <c r="FO98" s="40"/>
      <c r="FP98" s="52">
        <f t="shared" si="170"/>
        <v>3839.4965866768139</v>
      </c>
      <c r="FQ98" s="41">
        <f t="shared" si="171"/>
        <v>-1.3832766073306191E-3</v>
      </c>
      <c r="FY98" s="229" t="s">
        <v>4942</v>
      </c>
      <c r="FZ98" s="229" t="s">
        <v>4943</v>
      </c>
      <c r="GA98" s="229" t="s">
        <v>4944</v>
      </c>
    </row>
    <row r="99" spans="2:183" ht="11.25" customHeight="1" x14ac:dyDescent="0.2">
      <c r="B99" s="39">
        <v>44918</v>
      </c>
      <c r="C99" s="45">
        <v>3844.8150293664498</v>
      </c>
      <c r="D99" s="112" t="s">
        <v>5566</v>
      </c>
      <c r="E99" s="112">
        <f t="shared" si="167"/>
        <v>44918</v>
      </c>
      <c r="F99" s="46"/>
      <c r="G99" s="52">
        <v>55.3</v>
      </c>
      <c r="H99" s="41">
        <f t="shared" si="87"/>
        <v>1.2635048525911019E-2</v>
      </c>
      <c r="I99" s="53">
        <f t="shared" si="88"/>
        <v>1</v>
      </c>
      <c r="J99" s="40"/>
      <c r="K99" s="52">
        <v>89.53</v>
      </c>
      <c r="L99" s="41">
        <f t="shared" si="89"/>
        <v>2.051749686538229E-2</v>
      </c>
      <c r="M99" s="53">
        <f t="shared" si="90"/>
        <v>1</v>
      </c>
      <c r="N99" s="40"/>
      <c r="O99" s="52">
        <v>95.69</v>
      </c>
      <c r="P99" s="41">
        <f t="shared" si="91"/>
        <v>1.1843079200592133E-2</v>
      </c>
      <c r="Q99" s="53">
        <f t="shared" si="92"/>
        <v>1</v>
      </c>
      <c r="R99" s="40"/>
      <c r="S99" s="52">
        <v>102.99</v>
      </c>
      <c r="T99" s="41">
        <f t="shared" si="93"/>
        <v>2.6410205301973244E-2</v>
      </c>
      <c r="U99" s="53">
        <f t="shared" si="94"/>
        <v>1</v>
      </c>
      <c r="V99" s="40"/>
      <c r="W99" s="52">
        <v>65.180000000000007</v>
      </c>
      <c r="X99" s="41">
        <f t="shared" si="95"/>
        <v>1.2288786482337333E-3</v>
      </c>
      <c r="Y99" s="53">
        <f t="shared" si="96"/>
        <v>1</v>
      </c>
      <c r="Z99" s="40"/>
      <c r="AA99" s="52">
        <v>113.43</v>
      </c>
      <c r="AB99" s="41">
        <f t="shared" si="97"/>
        <v>-8.9121887287024748E-3</v>
      </c>
      <c r="AC99" s="53">
        <f t="shared" si="98"/>
        <v>1</v>
      </c>
      <c r="AD99" s="40"/>
      <c r="AE99" s="52">
        <v>63.34</v>
      </c>
      <c r="AF99" s="41">
        <f t="shared" si="99"/>
        <v>2.3098045549992063E-2</v>
      </c>
      <c r="AG99" s="53">
        <f t="shared" si="100"/>
        <v>1</v>
      </c>
      <c r="AH99" s="40"/>
      <c r="AI99" s="52">
        <v>107.88</v>
      </c>
      <c r="AJ99" s="41">
        <f t="shared" si="101"/>
        <v>2.0527859237536639E-2</v>
      </c>
      <c r="AK99" s="53">
        <f t="shared" si="102"/>
        <v>1</v>
      </c>
      <c r="AL99" s="40"/>
      <c r="AM99" s="52">
        <v>58.49</v>
      </c>
      <c r="AN99" s="41">
        <f t="shared" si="103"/>
        <v>3.1387762299418087E-2</v>
      </c>
      <c r="AO99" s="53">
        <f t="shared" si="104"/>
        <v>1</v>
      </c>
      <c r="AP99" s="40"/>
      <c r="AQ99" s="52">
        <v>40.020000000000003</v>
      </c>
      <c r="AR99" s="41">
        <f t="shared" si="105"/>
        <v>1.3164556962025342E-2</v>
      </c>
      <c r="AS99" s="53">
        <f t="shared" si="106"/>
        <v>1</v>
      </c>
      <c r="AT99" s="41"/>
      <c r="AU99" s="41">
        <v>77.930000000000007</v>
      </c>
      <c r="AV99" s="41">
        <f t="shared" si="107"/>
        <v>3.8510911424904926E-4</v>
      </c>
      <c r="AW99" s="53">
        <f t="shared" si="108"/>
        <v>1</v>
      </c>
      <c r="AX99" s="41"/>
      <c r="AY99" s="41">
        <v>48.99</v>
      </c>
      <c r="AZ99" s="41">
        <f t="shared" si="109"/>
        <v>1.2817862311350181E-2</v>
      </c>
      <c r="BA99" s="53">
        <f t="shared" si="110"/>
        <v>1</v>
      </c>
      <c r="BB99" s="41"/>
      <c r="BC99" s="41">
        <v>71.739999999999995</v>
      </c>
      <c r="BD99" s="41">
        <f t="shared" si="111"/>
        <v>3.3270920351432975E-2</v>
      </c>
      <c r="BE99" s="53">
        <f t="shared" si="112"/>
        <v>1</v>
      </c>
      <c r="BF99" s="41"/>
      <c r="BG99" s="41">
        <v>70.930000000000007</v>
      </c>
      <c r="BH99" s="41">
        <f t="shared" si="113"/>
        <v>1.4445080091533224E-2</v>
      </c>
      <c r="BI99" s="53">
        <f t="shared" si="114"/>
        <v>1</v>
      </c>
      <c r="BJ99" s="41"/>
      <c r="BK99" s="41"/>
      <c r="BL99" s="41">
        <f t="shared" si="115"/>
        <v>0</v>
      </c>
      <c r="BM99" s="53">
        <f t="shared" si="116"/>
        <v>0</v>
      </c>
      <c r="BN99" s="41"/>
      <c r="BO99" s="41"/>
      <c r="BP99" s="41">
        <f t="shared" si="117"/>
        <v>0</v>
      </c>
      <c r="BQ99" s="53">
        <f t="shared" si="118"/>
        <v>0</v>
      </c>
      <c r="BR99" s="41"/>
      <c r="BS99" s="41"/>
      <c r="BT99" s="41">
        <f t="shared" si="119"/>
        <v>0</v>
      </c>
      <c r="BU99" s="53">
        <f t="shared" si="120"/>
        <v>0</v>
      </c>
      <c r="BV99" s="41"/>
      <c r="BW99" s="41"/>
      <c r="BX99" s="41">
        <f t="shared" si="121"/>
        <v>0</v>
      </c>
      <c r="BY99" s="53">
        <f t="shared" si="122"/>
        <v>0</v>
      </c>
      <c r="BZ99" s="41"/>
      <c r="CA99" s="41"/>
      <c r="CB99" s="41">
        <f t="shared" si="123"/>
        <v>0</v>
      </c>
      <c r="CC99" s="53">
        <f t="shared" si="124"/>
        <v>0</v>
      </c>
      <c r="CD99" s="41"/>
      <c r="CE99" s="41"/>
      <c r="CF99" s="41">
        <f t="shared" si="125"/>
        <v>0</v>
      </c>
      <c r="CG99" s="53">
        <f t="shared" si="126"/>
        <v>0</v>
      </c>
      <c r="CH99" s="41"/>
      <c r="CI99" s="41"/>
      <c r="CJ99" s="41">
        <f t="shared" si="127"/>
        <v>0</v>
      </c>
      <c r="CK99" s="53">
        <f t="shared" si="128"/>
        <v>0</v>
      </c>
      <c r="CL99" s="41"/>
      <c r="CM99" s="41"/>
      <c r="CN99" s="41">
        <f t="shared" si="129"/>
        <v>0</v>
      </c>
      <c r="CO99" s="53">
        <f t="shared" si="130"/>
        <v>0</v>
      </c>
      <c r="CP99" s="41"/>
      <c r="CQ99" s="41"/>
      <c r="CR99" s="41">
        <f t="shared" si="131"/>
        <v>0</v>
      </c>
      <c r="CS99" s="53">
        <f t="shared" si="132"/>
        <v>0</v>
      </c>
      <c r="CT99" s="41"/>
      <c r="CU99" s="41"/>
      <c r="CV99" s="41">
        <f t="shared" si="133"/>
        <v>0</v>
      </c>
      <c r="CW99" s="53">
        <f t="shared" si="134"/>
        <v>0</v>
      </c>
      <c r="CX99" s="41"/>
      <c r="CY99" s="41"/>
      <c r="CZ99" s="41">
        <f t="shared" si="135"/>
        <v>0</v>
      </c>
      <c r="DA99" s="53">
        <f t="shared" si="136"/>
        <v>0</v>
      </c>
      <c r="DB99" s="53"/>
      <c r="DC99" s="53"/>
      <c r="DD99" s="41">
        <f t="shared" si="137"/>
        <v>0</v>
      </c>
      <c r="DE99" s="53">
        <f t="shared" si="138"/>
        <v>0</v>
      </c>
      <c r="DF99" s="53"/>
      <c r="DG99" s="53"/>
      <c r="DH99" s="41">
        <f t="shared" si="139"/>
        <v>0</v>
      </c>
      <c r="DI99" s="53">
        <f t="shared" si="140"/>
        <v>0</v>
      </c>
      <c r="DJ99" s="53"/>
      <c r="DK99" s="53"/>
      <c r="DL99" s="41">
        <f t="shared" si="141"/>
        <v>0</v>
      </c>
      <c r="DM99" s="53">
        <f t="shared" si="142"/>
        <v>0</v>
      </c>
      <c r="DN99" s="53"/>
      <c r="DO99" s="53"/>
      <c r="DP99" s="41">
        <f t="shared" si="143"/>
        <v>0</v>
      </c>
      <c r="DQ99" s="53">
        <f t="shared" si="144"/>
        <v>0</v>
      </c>
      <c r="DR99" s="53"/>
      <c r="DS99" s="53"/>
      <c r="DT99" s="41">
        <f t="shared" si="145"/>
        <v>0</v>
      </c>
      <c r="DU99" s="53">
        <f t="shared" si="146"/>
        <v>0</v>
      </c>
      <c r="DV99" s="53"/>
      <c r="DW99" s="53"/>
      <c r="DX99" s="41">
        <f t="shared" si="147"/>
        <v>0</v>
      </c>
      <c r="DY99" s="53">
        <f t="shared" si="148"/>
        <v>0</v>
      </c>
      <c r="DZ99" s="53"/>
      <c r="EA99" s="53"/>
      <c r="EB99" s="41">
        <f t="shared" si="149"/>
        <v>0</v>
      </c>
      <c r="EC99" s="53">
        <f t="shared" si="150"/>
        <v>0</v>
      </c>
      <c r="ED99" s="53"/>
      <c r="EE99" s="53"/>
      <c r="EF99" s="41">
        <f t="shared" si="151"/>
        <v>0</v>
      </c>
      <c r="EG99" s="53">
        <f t="shared" si="152"/>
        <v>0</v>
      </c>
      <c r="EH99" s="53"/>
      <c r="EI99" s="53"/>
      <c r="EJ99" s="41">
        <f t="shared" si="153"/>
        <v>0</v>
      </c>
      <c r="EK99" s="53">
        <f t="shared" si="154"/>
        <v>0</v>
      </c>
      <c r="EL99" s="53"/>
      <c r="EM99" s="53"/>
      <c r="EN99" s="41">
        <f t="shared" si="155"/>
        <v>0</v>
      </c>
      <c r="EO99" s="53">
        <f t="shared" si="156"/>
        <v>0</v>
      </c>
      <c r="EP99" s="53"/>
      <c r="EQ99" s="53"/>
      <c r="ER99" s="41">
        <f t="shared" si="157"/>
        <v>0</v>
      </c>
      <c r="ES99" s="53">
        <f t="shared" si="158"/>
        <v>0</v>
      </c>
      <c r="ET99" s="53"/>
      <c r="EU99" s="53"/>
      <c r="EV99" s="41">
        <f t="shared" si="159"/>
        <v>0</v>
      </c>
      <c r="EW99" s="53">
        <f t="shared" si="160"/>
        <v>0</v>
      </c>
      <c r="EX99" s="53"/>
      <c r="EY99" s="53"/>
      <c r="EZ99" s="41">
        <f t="shared" si="161"/>
        <v>0</v>
      </c>
      <c r="FA99" s="53">
        <f t="shared" si="162"/>
        <v>0</v>
      </c>
      <c r="FB99" s="53"/>
      <c r="FC99" s="53"/>
      <c r="FD99" s="41">
        <f t="shared" si="163"/>
        <v>0</v>
      </c>
      <c r="FE99" s="53">
        <f t="shared" si="164"/>
        <v>0</v>
      </c>
      <c r="FF99" s="53"/>
      <c r="FG99" s="53"/>
      <c r="FH99" s="41">
        <f t="shared" si="165"/>
        <v>0</v>
      </c>
      <c r="FI99" s="53">
        <f t="shared" si="166"/>
        <v>0</v>
      </c>
      <c r="FJ99" s="53"/>
      <c r="FK99" s="53"/>
      <c r="FL99" s="41">
        <f t="shared" si="168"/>
        <v>0</v>
      </c>
      <c r="FM99" s="53">
        <f t="shared" si="169"/>
        <v>0</v>
      </c>
      <c r="FN99" s="53"/>
      <c r="FO99" s="40"/>
      <c r="FP99" s="52">
        <f t="shared" si="170"/>
        <v>3844.8150293664498</v>
      </c>
      <c r="FQ99" s="41">
        <f t="shared" si="171"/>
        <v>-1.9594629224076732E-3</v>
      </c>
      <c r="FY99" s="229" t="s">
        <v>970</v>
      </c>
      <c r="FZ99" s="229" t="s">
        <v>971</v>
      </c>
      <c r="GA99" s="229" t="s">
        <v>972</v>
      </c>
    </row>
    <row r="100" spans="2:183" ht="11.25" customHeight="1" x14ac:dyDescent="0.2">
      <c r="B100" s="39">
        <v>44911</v>
      </c>
      <c r="C100" s="45">
        <v>3852.3635929905481</v>
      </c>
      <c r="D100" s="112" t="s">
        <v>5566</v>
      </c>
      <c r="E100" s="112">
        <f t="shared" si="167"/>
        <v>44911</v>
      </c>
      <c r="F100" s="46"/>
      <c r="G100" s="52">
        <v>54.61</v>
      </c>
      <c r="H100" s="41">
        <f t="shared" si="87"/>
        <v>-1.2655939251491666E-2</v>
      </c>
      <c r="I100" s="53">
        <f t="shared" si="88"/>
        <v>1</v>
      </c>
      <c r="J100" s="40"/>
      <c r="K100" s="52">
        <v>87.73</v>
      </c>
      <c r="L100" s="41">
        <f t="shared" si="89"/>
        <v>-9.9311590113981829E-3</v>
      </c>
      <c r="M100" s="53">
        <f t="shared" si="90"/>
        <v>1</v>
      </c>
      <c r="N100" s="40"/>
      <c r="O100" s="52">
        <v>94.57</v>
      </c>
      <c r="P100" s="41">
        <f t="shared" si="91"/>
        <v>-2.0811762269621115E-2</v>
      </c>
      <c r="Q100" s="53">
        <f t="shared" si="92"/>
        <v>1</v>
      </c>
      <c r="R100" s="40"/>
      <c r="S100" s="52">
        <v>100.34</v>
      </c>
      <c r="T100" s="41">
        <f t="shared" si="93"/>
        <v>-9.9651220727414724E-5</v>
      </c>
      <c r="U100" s="53">
        <f t="shared" si="94"/>
        <v>1</v>
      </c>
      <c r="V100" s="40"/>
      <c r="W100" s="52">
        <v>65.099999999999994</v>
      </c>
      <c r="X100" s="41">
        <f t="shared" si="95"/>
        <v>-1.0487916096671435E-2</v>
      </c>
      <c r="Y100" s="53">
        <f t="shared" si="96"/>
        <v>1</v>
      </c>
      <c r="Z100" s="40"/>
      <c r="AA100" s="52">
        <v>114.45</v>
      </c>
      <c r="AB100" s="41">
        <f t="shared" si="97"/>
        <v>-2.0706768203987314E-2</v>
      </c>
      <c r="AC100" s="53">
        <f t="shared" si="98"/>
        <v>1</v>
      </c>
      <c r="AD100" s="40"/>
      <c r="AE100" s="52">
        <v>61.91</v>
      </c>
      <c r="AF100" s="41">
        <f t="shared" si="99"/>
        <v>-7.6935406315115085E-3</v>
      </c>
      <c r="AG100" s="53">
        <f t="shared" si="100"/>
        <v>1</v>
      </c>
      <c r="AH100" s="40"/>
      <c r="AI100" s="52">
        <v>105.71</v>
      </c>
      <c r="AJ100" s="41">
        <f t="shared" si="101"/>
        <v>-2.0024103087049272E-2</v>
      </c>
      <c r="AK100" s="53">
        <f t="shared" si="102"/>
        <v>1</v>
      </c>
      <c r="AL100" s="40"/>
      <c r="AM100" s="52">
        <v>56.71</v>
      </c>
      <c r="AN100" s="41">
        <f t="shared" si="103"/>
        <v>-1.7328019407381712E-2</v>
      </c>
      <c r="AO100" s="53">
        <f t="shared" si="104"/>
        <v>1</v>
      </c>
      <c r="AP100" s="40"/>
      <c r="AQ100" s="52">
        <v>39.5</v>
      </c>
      <c r="AR100" s="41">
        <f t="shared" si="105"/>
        <v>-1.1264080100125251E-2</v>
      </c>
      <c r="AS100" s="53">
        <f t="shared" si="106"/>
        <v>1</v>
      </c>
      <c r="AT100" s="41"/>
      <c r="AU100" s="41">
        <v>77.900000000000006</v>
      </c>
      <c r="AV100" s="41">
        <f t="shared" si="107"/>
        <v>5.1612903225806139E-3</v>
      </c>
      <c r="AW100" s="53">
        <f t="shared" si="108"/>
        <v>1</v>
      </c>
      <c r="AX100" s="41"/>
      <c r="AY100" s="41">
        <v>48.37</v>
      </c>
      <c r="AZ100" s="41">
        <f t="shared" si="109"/>
        <v>-3.9126853377265958E-3</v>
      </c>
      <c r="BA100" s="53">
        <f t="shared" si="110"/>
        <v>1</v>
      </c>
      <c r="BB100" s="41"/>
      <c r="BC100" s="41">
        <v>69.430000000000007</v>
      </c>
      <c r="BD100" s="41">
        <f t="shared" si="111"/>
        <v>1.5652428320655387E-2</v>
      </c>
      <c r="BE100" s="53">
        <f t="shared" si="112"/>
        <v>1</v>
      </c>
      <c r="BF100" s="41"/>
      <c r="BG100" s="41">
        <v>69.92</v>
      </c>
      <c r="BH100" s="41">
        <f t="shared" si="113"/>
        <v>1.1454753722794919E-3</v>
      </c>
      <c r="BI100" s="53">
        <f t="shared" si="114"/>
        <v>1</v>
      </c>
      <c r="BJ100" s="41"/>
      <c r="BK100" s="41"/>
      <c r="BL100" s="41">
        <f t="shared" si="115"/>
        <v>0</v>
      </c>
      <c r="BM100" s="53">
        <f t="shared" si="116"/>
        <v>0</v>
      </c>
      <c r="BN100" s="41"/>
      <c r="BO100" s="41"/>
      <c r="BP100" s="41">
        <f t="shared" si="117"/>
        <v>0</v>
      </c>
      <c r="BQ100" s="53">
        <f t="shared" si="118"/>
        <v>0</v>
      </c>
      <c r="BR100" s="41"/>
      <c r="BS100" s="41"/>
      <c r="BT100" s="41">
        <f t="shared" si="119"/>
        <v>0</v>
      </c>
      <c r="BU100" s="53">
        <f t="shared" si="120"/>
        <v>0</v>
      </c>
      <c r="BV100" s="41"/>
      <c r="BW100" s="41"/>
      <c r="BX100" s="41">
        <f t="shared" si="121"/>
        <v>0</v>
      </c>
      <c r="BY100" s="53">
        <f t="shared" si="122"/>
        <v>0</v>
      </c>
      <c r="BZ100" s="41"/>
      <c r="CA100" s="41"/>
      <c r="CB100" s="41">
        <f t="shared" si="123"/>
        <v>0</v>
      </c>
      <c r="CC100" s="53">
        <f t="shared" si="124"/>
        <v>0</v>
      </c>
      <c r="CD100" s="41"/>
      <c r="CE100" s="41"/>
      <c r="CF100" s="41">
        <f t="shared" si="125"/>
        <v>0</v>
      </c>
      <c r="CG100" s="53">
        <f t="shared" si="126"/>
        <v>0</v>
      </c>
      <c r="CH100" s="41"/>
      <c r="CI100" s="41"/>
      <c r="CJ100" s="41">
        <f t="shared" si="127"/>
        <v>0</v>
      </c>
      <c r="CK100" s="53">
        <f t="shared" si="128"/>
        <v>0</v>
      </c>
      <c r="CL100" s="41"/>
      <c r="CM100" s="41"/>
      <c r="CN100" s="41">
        <f t="shared" si="129"/>
        <v>0</v>
      </c>
      <c r="CO100" s="53">
        <f t="shared" si="130"/>
        <v>0</v>
      </c>
      <c r="CP100" s="41"/>
      <c r="CQ100" s="41"/>
      <c r="CR100" s="41">
        <f t="shared" si="131"/>
        <v>0</v>
      </c>
      <c r="CS100" s="53">
        <f t="shared" si="132"/>
        <v>0</v>
      </c>
      <c r="CT100" s="41"/>
      <c r="CU100" s="41"/>
      <c r="CV100" s="41">
        <f t="shared" si="133"/>
        <v>0</v>
      </c>
      <c r="CW100" s="53">
        <f t="shared" si="134"/>
        <v>0</v>
      </c>
      <c r="CX100" s="41"/>
      <c r="CY100" s="41"/>
      <c r="CZ100" s="41">
        <f t="shared" si="135"/>
        <v>0</v>
      </c>
      <c r="DA100" s="53">
        <f t="shared" si="136"/>
        <v>0</v>
      </c>
      <c r="DB100" s="53"/>
      <c r="DC100" s="53"/>
      <c r="DD100" s="41">
        <f t="shared" si="137"/>
        <v>0</v>
      </c>
      <c r="DE100" s="53">
        <f t="shared" si="138"/>
        <v>0</v>
      </c>
      <c r="DF100" s="53"/>
      <c r="DG100" s="53"/>
      <c r="DH100" s="41">
        <f t="shared" si="139"/>
        <v>0</v>
      </c>
      <c r="DI100" s="53">
        <f t="shared" si="140"/>
        <v>0</v>
      </c>
      <c r="DJ100" s="53"/>
      <c r="DK100" s="53"/>
      <c r="DL100" s="41">
        <f t="shared" si="141"/>
        <v>0</v>
      </c>
      <c r="DM100" s="53">
        <f t="shared" si="142"/>
        <v>0</v>
      </c>
      <c r="DN100" s="53"/>
      <c r="DO100" s="53"/>
      <c r="DP100" s="41">
        <f t="shared" si="143"/>
        <v>0</v>
      </c>
      <c r="DQ100" s="53">
        <f t="shared" si="144"/>
        <v>0</v>
      </c>
      <c r="DR100" s="53"/>
      <c r="DS100" s="53"/>
      <c r="DT100" s="41">
        <f t="shared" si="145"/>
        <v>0</v>
      </c>
      <c r="DU100" s="53">
        <f t="shared" si="146"/>
        <v>0</v>
      </c>
      <c r="DV100" s="53"/>
      <c r="DW100" s="53"/>
      <c r="DX100" s="41">
        <f t="shared" si="147"/>
        <v>0</v>
      </c>
      <c r="DY100" s="53">
        <f t="shared" si="148"/>
        <v>0</v>
      </c>
      <c r="DZ100" s="53"/>
      <c r="EA100" s="53"/>
      <c r="EB100" s="41">
        <f t="shared" si="149"/>
        <v>0</v>
      </c>
      <c r="EC100" s="53">
        <f t="shared" si="150"/>
        <v>0</v>
      </c>
      <c r="ED100" s="53"/>
      <c r="EE100" s="53"/>
      <c r="EF100" s="41">
        <f t="shared" si="151"/>
        <v>0</v>
      </c>
      <c r="EG100" s="53">
        <f t="shared" si="152"/>
        <v>0</v>
      </c>
      <c r="EH100" s="53"/>
      <c r="EI100" s="53"/>
      <c r="EJ100" s="41">
        <f t="shared" si="153"/>
        <v>0</v>
      </c>
      <c r="EK100" s="53">
        <f t="shared" si="154"/>
        <v>0</v>
      </c>
      <c r="EL100" s="53"/>
      <c r="EM100" s="53"/>
      <c r="EN100" s="41">
        <f t="shared" si="155"/>
        <v>0</v>
      </c>
      <c r="EO100" s="53">
        <f t="shared" si="156"/>
        <v>0</v>
      </c>
      <c r="EP100" s="53"/>
      <c r="EQ100" s="53"/>
      <c r="ER100" s="41">
        <f t="shared" si="157"/>
        <v>0</v>
      </c>
      <c r="ES100" s="53">
        <f t="shared" si="158"/>
        <v>0</v>
      </c>
      <c r="ET100" s="53"/>
      <c r="EU100" s="53"/>
      <c r="EV100" s="41">
        <f t="shared" si="159"/>
        <v>0</v>
      </c>
      <c r="EW100" s="53">
        <f t="shared" si="160"/>
        <v>0</v>
      </c>
      <c r="EX100" s="53"/>
      <c r="EY100" s="53"/>
      <c r="EZ100" s="41">
        <f t="shared" si="161"/>
        <v>0</v>
      </c>
      <c r="FA100" s="53">
        <f t="shared" si="162"/>
        <v>0</v>
      </c>
      <c r="FB100" s="53"/>
      <c r="FC100" s="53"/>
      <c r="FD100" s="41">
        <f t="shared" si="163"/>
        <v>0</v>
      </c>
      <c r="FE100" s="53">
        <f t="shared" si="164"/>
        <v>0</v>
      </c>
      <c r="FF100" s="53"/>
      <c r="FG100" s="53"/>
      <c r="FH100" s="41">
        <f t="shared" si="165"/>
        <v>0</v>
      </c>
      <c r="FI100" s="53">
        <f t="shared" si="166"/>
        <v>0</v>
      </c>
      <c r="FJ100" s="53"/>
      <c r="FK100" s="53"/>
      <c r="FL100" s="41">
        <f t="shared" si="168"/>
        <v>0</v>
      </c>
      <c r="FM100" s="53">
        <f t="shared" si="169"/>
        <v>0</v>
      </c>
      <c r="FN100" s="53"/>
      <c r="FO100" s="40"/>
      <c r="FP100" s="52">
        <f t="shared" si="170"/>
        <v>3852.3635929905481</v>
      </c>
      <c r="FQ100" s="41">
        <f t="shared" si="171"/>
        <v>-2.0845204755925995E-2</v>
      </c>
      <c r="FY100" s="229" t="s">
        <v>4807</v>
      </c>
      <c r="FZ100" s="229" t="s">
        <v>4808</v>
      </c>
      <c r="GA100" s="229" t="s">
        <v>4809</v>
      </c>
    </row>
    <row r="101" spans="2:183" ht="11.25" customHeight="1" x14ac:dyDescent="0.2">
      <c r="B101" s="39">
        <v>44904</v>
      </c>
      <c r="C101" s="45">
        <v>3934.3764762243432</v>
      </c>
      <c r="D101" s="112" t="s">
        <v>5566</v>
      </c>
      <c r="E101" s="112">
        <f t="shared" si="167"/>
        <v>44904</v>
      </c>
      <c r="F101" s="46"/>
      <c r="G101" s="52">
        <v>55.31</v>
      </c>
      <c r="H101" s="41">
        <f t="shared" si="87"/>
        <v>9.3065693430658403E-3</v>
      </c>
      <c r="I101" s="53">
        <f t="shared" si="88"/>
        <v>1</v>
      </c>
      <c r="J101" s="40"/>
      <c r="K101" s="52">
        <v>88.61</v>
      </c>
      <c r="L101" s="41">
        <f t="shared" si="89"/>
        <v>6.4743298500680169E-3</v>
      </c>
      <c r="M101" s="53">
        <f t="shared" si="90"/>
        <v>1</v>
      </c>
      <c r="N101" s="40"/>
      <c r="O101" s="52">
        <v>96.58</v>
      </c>
      <c r="P101" s="41">
        <f t="shared" si="91"/>
        <v>1.5349032800672679E-2</v>
      </c>
      <c r="Q101" s="53">
        <f t="shared" si="92"/>
        <v>1</v>
      </c>
      <c r="R101" s="40"/>
      <c r="S101" s="52">
        <v>100.35</v>
      </c>
      <c r="T101" s="41">
        <f t="shared" si="93"/>
        <v>8.3400321543407596E-3</v>
      </c>
      <c r="U101" s="53">
        <f t="shared" si="94"/>
        <v>1</v>
      </c>
      <c r="V101" s="40"/>
      <c r="W101" s="52">
        <v>65.790000000000006</v>
      </c>
      <c r="X101" s="41">
        <f t="shared" si="95"/>
        <v>6.4249655805415085E-3</v>
      </c>
      <c r="Y101" s="53">
        <f t="shared" si="96"/>
        <v>1</v>
      </c>
      <c r="Z101" s="40"/>
      <c r="AA101" s="52">
        <v>116.87</v>
      </c>
      <c r="AB101" s="41">
        <f t="shared" si="97"/>
        <v>8.2822879820552142E-3</v>
      </c>
      <c r="AC101" s="53">
        <f t="shared" si="98"/>
        <v>1</v>
      </c>
      <c r="AD101" s="40"/>
      <c r="AE101" s="52">
        <v>62.39</v>
      </c>
      <c r="AF101" s="41">
        <f t="shared" si="99"/>
        <v>6.6495726495726437E-2</v>
      </c>
      <c r="AG101" s="53">
        <f t="shared" si="100"/>
        <v>1</v>
      </c>
      <c r="AH101" s="40"/>
      <c r="AI101" s="52">
        <v>107.87</v>
      </c>
      <c r="AJ101" s="41">
        <f t="shared" si="101"/>
        <v>-6.904805744798348E-3</v>
      </c>
      <c r="AK101" s="53">
        <f t="shared" si="102"/>
        <v>1</v>
      </c>
      <c r="AL101" s="40"/>
      <c r="AM101" s="52">
        <v>57.71</v>
      </c>
      <c r="AN101" s="41">
        <f t="shared" si="103"/>
        <v>-7.7372764786793891E-3</v>
      </c>
      <c r="AO101" s="53">
        <f t="shared" si="104"/>
        <v>1</v>
      </c>
      <c r="AP101" s="40"/>
      <c r="AQ101" s="52">
        <v>39.950000000000003</v>
      </c>
      <c r="AR101" s="41">
        <f t="shared" si="105"/>
        <v>7.8203834510595094E-3</v>
      </c>
      <c r="AS101" s="53">
        <f t="shared" si="106"/>
        <v>1</v>
      </c>
      <c r="AT101" s="41"/>
      <c r="AU101" s="41">
        <v>77.5</v>
      </c>
      <c r="AV101" s="41">
        <f t="shared" si="107"/>
        <v>-7.9365079365080193E-3</v>
      </c>
      <c r="AW101" s="53">
        <f t="shared" si="108"/>
        <v>1</v>
      </c>
      <c r="AX101" s="41"/>
      <c r="AY101" s="41">
        <v>48.56</v>
      </c>
      <c r="AZ101" s="41">
        <f t="shared" si="109"/>
        <v>-4.5100451004509434E-3</v>
      </c>
      <c r="BA101" s="53">
        <f t="shared" si="110"/>
        <v>1</v>
      </c>
      <c r="BB101" s="41"/>
      <c r="BC101" s="41">
        <v>68.36</v>
      </c>
      <c r="BD101" s="41">
        <f t="shared" si="111"/>
        <v>1.5147015147014997E-2</v>
      </c>
      <c r="BE101" s="53">
        <f t="shared" si="112"/>
        <v>1</v>
      </c>
      <c r="BF101" s="41"/>
      <c r="BG101" s="41">
        <v>69.84</v>
      </c>
      <c r="BH101" s="41">
        <f t="shared" si="113"/>
        <v>1.0124385305178007E-2</v>
      </c>
      <c r="BI101" s="53">
        <f t="shared" si="114"/>
        <v>1</v>
      </c>
      <c r="BJ101" s="41"/>
      <c r="BK101" s="41"/>
      <c r="BL101" s="41">
        <f t="shared" si="115"/>
        <v>0</v>
      </c>
      <c r="BM101" s="53">
        <f t="shared" si="116"/>
        <v>0</v>
      </c>
      <c r="BN101" s="41"/>
      <c r="BO101" s="41"/>
      <c r="BP101" s="41">
        <f t="shared" si="117"/>
        <v>0</v>
      </c>
      <c r="BQ101" s="53">
        <f t="shared" si="118"/>
        <v>0</v>
      </c>
      <c r="BR101" s="41"/>
      <c r="BS101" s="41"/>
      <c r="BT101" s="41">
        <f t="shared" si="119"/>
        <v>0</v>
      </c>
      <c r="BU101" s="53">
        <f t="shared" si="120"/>
        <v>0</v>
      </c>
      <c r="BV101" s="41"/>
      <c r="BW101" s="41"/>
      <c r="BX101" s="41">
        <f t="shared" si="121"/>
        <v>0</v>
      </c>
      <c r="BY101" s="53">
        <f t="shared" si="122"/>
        <v>0</v>
      </c>
      <c r="BZ101" s="41"/>
      <c r="CA101" s="41"/>
      <c r="CB101" s="41">
        <f t="shared" si="123"/>
        <v>0</v>
      </c>
      <c r="CC101" s="53">
        <f t="shared" si="124"/>
        <v>0</v>
      </c>
      <c r="CD101" s="41"/>
      <c r="CE101" s="41"/>
      <c r="CF101" s="41">
        <f t="shared" si="125"/>
        <v>0</v>
      </c>
      <c r="CG101" s="53">
        <f t="shared" si="126"/>
        <v>0</v>
      </c>
      <c r="CH101" s="41"/>
      <c r="CI101" s="41"/>
      <c r="CJ101" s="41">
        <f t="shared" si="127"/>
        <v>0</v>
      </c>
      <c r="CK101" s="53">
        <f t="shared" si="128"/>
        <v>0</v>
      </c>
      <c r="CL101" s="41"/>
      <c r="CM101" s="41"/>
      <c r="CN101" s="41">
        <f t="shared" si="129"/>
        <v>0</v>
      </c>
      <c r="CO101" s="53">
        <f t="shared" si="130"/>
        <v>0</v>
      </c>
      <c r="CP101" s="41"/>
      <c r="CQ101" s="41"/>
      <c r="CR101" s="41">
        <f t="shared" si="131"/>
        <v>0</v>
      </c>
      <c r="CS101" s="53">
        <f t="shared" si="132"/>
        <v>0</v>
      </c>
      <c r="CT101" s="41"/>
      <c r="CU101" s="41"/>
      <c r="CV101" s="41">
        <f t="shared" si="133"/>
        <v>0</v>
      </c>
      <c r="CW101" s="53">
        <f t="shared" si="134"/>
        <v>0</v>
      </c>
      <c r="CX101" s="41"/>
      <c r="CY101" s="41"/>
      <c r="CZ101" s="41">
        <f t="shared" si="135"/>
        <v>0</v>
      </c>
      <c r="DA101" s="53">
        <f t="shared" si="136"/>
        <v>0</v>
      </c>
      <c r="DB101" s="53"/>
      <c r="DC101" s="53"/>
      <c r="DD101" s="41">
        <f t="shared" si="137"/>
        <v>0</v>
      </c>
      <c r="DE101" s="53">
        <f t="shared" si="138"/>
        <v>0</v>
      </c>
      <c r="DF101" s="53"/>
      <c r="DG101" s="53"/>
      <c r="DH101" s="41">
        <f t="shared" si="139"/>
        <v>0</v>
      </c>
      <c r="DI101" s="53">
        <f t="shared" si="140"/>
        <v>0</v>
      </c>
      <c r="DJ101" s="53"/>
      <c r="DK101" s="53"/>
      <c r="DL101" s="41">
        <f t="shared" si="141"/>
        <v>0</v>
      </c>
      <c r="DM101" s="53">
        <f t="shared" si="142"/>
        <v>0</v>
      </c>
      <c r="DN101" s="53"/>
      <c r="DO101" s="53"/>
      <c r="DP101" s="41">
        <f t="shared" si="143"/>
        <v>0</v>
      </c>
      <c r="DQ101" s="53">
        <f t="shared" si="144"/>
        <v>0</v>
      </c>
      <c r="DR101" s="53"/>
      <c r="DS101" s="53"/>
      <c r="DT101" s="41">
        <f t="shared" si="145"/>
        <v>0</v>
      </c>
      <c r="DU101" s="53">
        <f t="shared" si="146"/>
        <v>0</v>
      </c>
      <c r="DV101" s="53"/>
      <c r="DW101" s="53"/>
      <c r="DX101" s="41">
        <f t="shared" si="147"/>
        <v>0</v>
      </c>
      <c r="DY101" s="53">
        <f t="shared" si="148"/>
        <v>0</v>
      </c>
      <c r="DZ101" s="53"/>
      <c r="EA101" s="53"/>
      <c r="EB101" s="41">
        <f t="shared" si="149"/>
        <v>0</v>
      </c>
      <c r="EC101" s="53">
        <f t="shared" si="150"/>
        <v>0</v>
      </c>
      <c r="ED101" s="53"/>
      <c r="EE101" s="53"/>
      <c r="EF101" s="41">
        <f t="shared" si="151"/>
        <v>0</v>
      </c>
      <c r="EG101" s="53">
        <f t="shared" si="152"/>
        <v>0</v>
      </c>
      <c r="EH101" s="53"/>
      <c r="EI101" s="53"/>
      <c r="EJ101" s="41">
        <f t="shared" si="153"/>
        <v>0</v>
      </c>
      <c r="EK101" s="53">
        <f t="shared" si="154"/>
        <v>0</v>
      </c>
      <c r="EL101" s="53"/>
      <c r="EM101" s="53"/>
      <c r="EN101" s="41">
        <f t="shared" si="155"/>
        <v>0</v>
      </c>
      <c r="EO101" s="53">
        <f t="shared" si="156"/>
        <v>0</v>
      </c>
      <c r="EP101" s="53"/>
      <c r="EQ101" s="53"/>
      <c r="ER101" s="41">
        <f t="shared" si="157"/>
        <v>0</v>
      </c>
      <c r="ES101" s="53">
        <f t="shared" si="158"/>
        <v>0</v>
      </c>
      <c r="ET101" s="53"/>
      <c r="EU101" s="53"/>
      <c r="EV101" s="41">
        <f t="shared" si="159"/>
        <v>0</v>
      </c>
      <c r="EW101" s="53">
        <f t="shared" si="160"/>
        <v>0</v>
      </c>
      <c r="EX101" s="53"/>
      <c r="EY101" s="53"/>
      <c r="EZ101" s="41">
        <f t="shared" si="161"/>
        <v>0</v>
      </c>
      <c r="FA101" s="53">
        <f t="shared" si="162"/>
        <v>0</v>
      </c>
      <c r="FB101" s="53"/>
      <c r="FC101" s="53"/>
      <c r="FD101" s="41">
        <f t="shared" si="163"/>
        <v>0</v>
      </c>
      <c r="FE101" s="53">
        <f t="shared" si="164"/>
        <v>0</v>
      </c>
      <c r="FF101" s="53"/>
      <c r="FG101" s="53"/>
      <c r="FH101" s="41">
        <f t="shared" si="165"/>
        <v>0</v>
      </c>
      <c r="FI101" s="53">
        <f t="shared" si="166"/>
        <v>0</v>
      </c>
      <c r="FJ101" s="53"/>
      <c r="FK101" s="53"/>
      <c r="FL101" s="41">
        <f t="shared" si="168"/>
        <v>0</v>
      </c>
      <c r="FM101" s="53">
        <f t="shared" si="169"/>
        <v>0</v>
      </c>
      <c r="FN101" s="53"/>
      <c r="FO101" s="40"/>
      <c r="FP101" s="52">
        <f t="shared" si="170"/>
        <v>3934.3764762243432</v>
      </c>
      <c r="FQ101" s="41">
        <f t="shared" si="171"/>
        <v>-3.3726344285003429E-2</v>
      </c>
      <c r="FY101" s="229" t="s">
        <v>1237</v>
      </c>
      <c r="FZ101" s="229" t="s">
        <v>1238</v>
      </c>
      <c r="GA101" s="229" t="s">
        <v>1239</v>
      </c>
    </row>
    <row r="102" spans="2:183" ht="11.25" customHeight="1" x14ac:dyDescent="0.2">
      <c r="B102" s="39">
        <v>44897</v>
      </c>
      <c r="C102" s="45">
        <v>4071.7000333752158</v>
      </c>
      <c r="D102" s="112" t="s">
        <v>5566</v>
      </c>
      <c r="E102" s="112">
        <f t="shared" si="167"/>
        <v>44897</v>
      </c>
      <c r="F102" s="46"/>
      <c r="G102" s="52">
        <v>54.8</v>
      </c>
      <c r="H102" s="41">
        <f t="shared" si="87"/>
        <v>-2.9229406554473036E-2</v>
      </c>
      <c r="I102" s="53">
        <f t="shared" si="88"/>
        <v>1</v>
      </c>
      <c r="J102" s="40"/>
      <c r="K102" s="52">
        <v>88.04</v>
      </c>
      <c r="L102" s="41">
        <f t="shared" si="89"/>
        <v>-8.6701947978831129E-3</v>
      </c>
      <c r="M102" s="53">
        <f t="shared" si="90"/>
        <v>1</v>
      </c>
      <c r="N102" s="40"/>
      <c r="O102" s="52">
        <v>95.12</v>
      </c>
      <c r="P102" s="41">
        <f t="shared" si="91"/>
        <v>-3.6660731119723122E-3</v>
      </c>
      <c r="Q102" s="53">
        <f t="shared" si="92"/>
        <v>1</v>
      </c>
      <c r="R102" s="40"/>
      <c r="S102" s="52">
        <v>99.52</v>
      </c>
      <c r="T102" s="41">
        <f t="shared" si="93"/>
        <v>-1.0038144950813566E-3</v>
      </c>
      <c r="U102" s="53">
        <f t="shared" si="94"/>
        <v>1</v>
      </c>
      <c r="V102" s="40"/>
      <c r="W102" s="52">
        <v>65.37</v>
      </c>
      <c r="X102" s="41">
        <f t="shared" si="95"/>
        <v>1.7748715553479677E-2</v>
      </c>
      <c r="Y102" s="53">
        <f t="shared" si="96"/>
        <v>1</v>
      </c>
      <c r="Z102" s="40"/>
      <c r="AA102" s="52">
        <v>115.91</v>
      </c>
      <c r="AB102" s="41">
        <f t="shared" si="97"/>
        <v>1.8989010989010957E-2</v>
      </c>
      <c r="AC102" s="53">
        <f t="shared" si="98"/>
        <v>1</v>
      </c>
      <c r="AD102" s="40"/>
      <c r="AE102" s="52">
        <v>58.5</v>
      </c>
      <c r="AF102" s="41">
        <f t="shared" si="99"/>
        <v>-8.6426029486527112E-3</v>
      </c>
      <c r="AG102" s="53">
        <f t="shared" si="100"/>
        <v>1</v>
      </c>
      <c r="AH102" s="40"/>
      <c r="AI102" s="52">
        <v>108.62</v>
      </c>
      <c r="AJ102" s="41">
        <f t="shared" si="101"/>
        <v>-2.8458643165335529E-3</v>
      </c>
      <c r="AK102" s="53">
        <f t="shared" si="102"/>
        <v>1</v>
      </c>
      <c r="AL102" s="40"/>
      <c r="AM102" s="52">
        <v>58.16</v>
      </c>
      <c r="AN102" s="41">
        <f t="shared" si="103"/>
        <v>2.2402205755642779E-3</v>
      </c>
      <c r="AO102" s="53">
        <f t="shared" si="104"/>
        <v>1</v>
      </c>
      <c r="AP102" s="40"/>
      <c r="AQ102" s="52">
        <v>39.64</v>
      </c>
      <c r="AR102" s="41">
        <f t="shared" si="105"/>
        <v>-8.5042521260629833E-3</v>
      </c>
      <c r="AS102" s="53">
        <f t="shared" si="106"/>
        <v>1</v>
      </c>
      <c r="AT102" s="41"/>
      <c r="AU102" s="41">
        <v>78.12</v>
      </c>
      <c r="AV102" s="41">
        <f t="shared" si="107"/>
        <v>2.1176470588235352E-2</v>
      </c>
      <c r="AW102" s="53">
        <f t="shared" si="108"/>
        <v>1</v>
      </c>
      <c r="AX102" s="41"/>
      <c r="AY102" s="41">
        <v>48.78</v>
      </c>
      <c r="AZ102" s="41">
        <f t="shared" si="109"/>
        <v>-4.0983606557365437E-4</v>
      </c>
      <c r="BA102" s="53">
        <f t="shared" si="110"/>
        <v>1</v>
      </c>
      <c r="BB102" s="41"/>
      <c r="BC102" s="41">
        <v>67.34</v>
      </c>
      <c r="BD102" s="41">
        <f t="shared" si="111"/>
        <v>6.4265431176206977E-3</v>
      </c>
      <c r="BE102" s="53">
        <f t="shared" si="112"/>
        <v>1</v>
      </c>
      <c r="BF102" s="41"/>
      <c r="BG102" s="41">
        <v>69.14</v>
      </c>
      <c r="BH102" s="41">
        <f t="shared" si="113"/>
        <v>-7.0371966106562711E-3</v>
      </c>
      <c r="BI102" s="53">
        <f t="shared" si="114"/>
        <v>1</v>
      </c>
      <c r="BJ102" s="41"/>
      <c r="BK102" s="41"/>
      <c r="BL102" s="41">
        <f t="shared" si="115"/>
        <v>0</v>
      </c>
      <c r="BM102" s="53">
        <f t="shared" si="116"/>
        <v>0</v>
      </c>
      <c r="BN102" s="41"/>
      <c r="BO102" s="41"/>
      <c r="BP102" s="41">
        <f t="shared" si="117"/>
        <v>0</v>
      </c>
      <c r="BQ102" s="53">
        <f t="shared" si="118"/>
        <v>0</v>
      </c>
      <c r="BR102" s="41"/>
      <c r="BS102" s="41"/>
      <c r="BT102" s="41">
        <f t="shared" si="119"/>
        <v>0</v>
      </c>
      <c r="BU102" s="53">
        <f t="shared" si="120"/>
        <v>0</v>
      </c>
      <c r="BV102" s="41"/>
      <c r="BW102" s="41"/>
      <c r="BX102" s="41">
        <f t="shared" si="121"/>
        <v>0</v>
      </c>
      <c r="BY102" s="53">
        <f t="shared" si="122"/>
        <v>0</v>
      </c>
      <c r="BZ102" s="41"/>
      <c r="CA102" s="41"/>
      <c r="CB102" s="41">
        <f t="shared" si="123"/>
        <v>0</v>
      </c>
      <c r="CC102" s="53">
        <f t="shared" si="124"/>
        <v>0</v>
      </c>
      <c r="CD102" s="41"/>
      <c r="CE102" s="41"/>
      <c r="CF102" s="41">
        <f t="shared" si="125"/>
        <v>0</v>
      </c>
      <c r="CG102" s="53">
        <f t="shared" si="126"/>
        <v>0</v>
      </c>
      <c r="CH102" s="41"/>
      <c r="CI102" s="41"/>
      <c r="CJ102" s="41">
        <f t="shared" si="127"/>
        <v>0</v>
      </c>
      <c r="CK102" s="53">
        <f t="shared" si="128"/>
        <v>0</v>
      </c>
      <c r="CL102" s="41"/>
      <c r="CM102" s="41"/>
      <c r="CN102" s="41">
        <f t="shared" si="129"/>
        <v>0</v>
      </c>
      <c r="CO102" s="53">
        <f t="shared" si="130"/>
        <v>0</v>
      </c>
      <c r="CP102" s="41"/>
      <c r="CQ102" s="41"/>
      <c r="CR102" s="41">
        <f t="shared" si="131"/>
        <v>0</v>
      </c>
      <c r="CS102" s="53">
        <f t="shared" si="132"/>
        <v>0</v>
      </c>
      <c r="CT102" s="41"/>
      <c r="CU102" s="41"/>
      <c r="CV102" s="41">
        <f t="shared" si="133"/>
        <v>0</v>
      </c>
      <c r="CW102" s="53">
        <f t="shared" si="134"/>
        <v>0</v>
      </c>
      <c r="CX102" s="41"/>
      <c r="CY102" s="41"/>
      <c r="CZ102" s="41">
        <f t="shared" si="135"/>
        <v>0</v>
      </c>
      <c r="DA102" s="53">
        <f t="shared" si="136"/>
        <v>0</v>
      </c>
      <c r="DB102" s="53"/>
      <c r="DC102" s="53"/>
      <c r="DD102" s="41">
        <f t="shared" si="137"/>
        <v>0</v>
      </c>
      <c r="DE102" s="53">
        <f t="shared" si="138"/>
        <v>0</v>
      </c>
      <c r="DF102" s="53"/>
      <c r="DG102" s="53"/>
      <c r="DH102" s="41">
        <f t="shared" si="139"/>
        <v>0</v>
      </c>
      <c r="DI102" s="53">
        <f t="shared" si="140"/>
        <v>0</v>
      </c>
      <c r="DJ102" s="53"/>
      <c r="DK102" s="53"/>
      <c r="DL102" s="41">
        <f t="shared" si="141"/>
        <v>0</v>
      </c>
      <c r="DM102" s="53">
        <f t="shared" si="142"/>
        <v>0</v>
      </c>
      <c r="DN102" s="53"/>
      <c r="DO102" s="53"/>
      <c r="DP102" s="41">
        <f t="shared" si="143"/>
        <v>0</v>
      </c>
      <c r="DQ102" s="53">
        <f t="shared" si="144"/>
        <v>0</v>
      </c>
      <c r="DR102" s="53"/>
      <c r="DS102" s="53"/>
      <c r="DT102" s="41">
        <f t="shared" si="145"/>
        <v>0</v>
      </c>
      <c r="DU102" s="53">
        <f t="shared" si="146"/>
        <v>0</v>
      </c>
      <c r="DV102" s="53"/>
      <c r="DW102" s="53"/>
      <c r="DX102" s="41">
        <f t="shared" si="147"/>
        <v>0</v>
      </c>
      <c r="DY102" s="53">
        <f t="shared" si="148"/>
        <v>0</v>
      </c>
      <c r="DZ102" s="53"/>
      <c r="EA102" s="53"/>
      <c r="EB102" s="41">
        <f t="shared" si="149"/>
        <v>0</v>
      </c>
      <c r="EC102" s="53">
        <f t="shared" si="150"/>
        <v>0</v>
      </c>
      <c r="ED102" s="53"/>
      <c r="EE102" s="53"/>
      <c r="EF102" s="41">
        <f t="shared" si="151"/>
        <v>0</v>
      </c>
      <c r="EG102" s="53">
        <f t="shared" si="152"/>
        <v>0</v>
      </c>
      <c r="EH102" s="53"/>
      <c r="EI102" s="53"/>
      <c r="EJ102" s="41">
        <f t="shared" si="153"/>
        <v>0</v>
      </c>
      <c r="EK102" s="53">
        <f t="shared" si="154"/>
        <v>0</v>
      </c>
      <c r="EL102" s="53"/>
      <c r="EM102" s="53"/>
      <c r="EN102" s="41">
        <f t="shared" si="155"/>
        <v>0</v>
      </c>
      <c r="EO102" s="53">
        <f t="shared" si="156"/>
        <v>0</v>
      </c>
      <c r="EP102" s="53"/>
      <c r="EQ102" s="53"/>
      <c r="ER102" s="41">
        <f t="shared" si="157"/>
        <v>0</v>
      </c>
      <c r="ES102" s="53">
        <f t="shared" si="158"/>
        <v>0</v>
      </c>
      <c r="ET102" s="53"/>
      <c r="EU102" s="53"/>
      <c r="EV102" s="41">
        <f t="shared" si="159"/>
        <v>0</v>
      </c>
      <c r="EW102" s="53">
        <f t="shared" si="160"/>
        <v>0</v>
      </c>
      <c r="EX102" s="53"/>
      <c r="EY102" s="53"/>
      <c r="EZ102" s="41">
        <f t="shared" si="161"/>
        <v>0</v>
      </c>
      <c r="FA102" s="53">
        <f t="shared" si="162"/>
        <v>0</v>
      </c>
      <c r="FB102" s="53"/>
      <c r="FC102" s="53"/>
      <c r="FD102" s="41">
        <f t="shared" si="163"/>
        <v>0</v>
      </c>
      <c r="FE102" s="53">
        <f t="shared" si="164"/>
        <v>0</v>
      </c>
      <c r="FF102" s="53"/>
      <c r="FG102" s="53"/>
      <c r="FH102" s="41">
        <f t="shared" si="165"/>
        <v>0</v>
      </c>
      <c r="FI102" s="53">
        <f t="shared" si="166"/>
        <v>0</v>
      </c>
      <c r="FJ102" s="53"/>
      <c r="FK102" s="53"/>
      <c r="FL102" s="41">
        <f t="shared" si="168"/>
        <v>0</v>
      </c>
      <c r="FM102" s="53">
        <f t="shared" si="169"/>
        <v>0</v>
      </c>
      <c r="FN102" s="53"/>
      <c r="FO102" s="40"/>
      <c r="FP102" s="52">
        <f t="shared" si="170"/>
        <v>4071.7000333752158</v>
      </c>
      <c r="FQ102" s="41">
        <f t="shared" si="171"/>
        <v>1.1322212415802335E-2</v>
      </c>
      <c r="FY102" s="229" t="s">
        <v>4567</v>
      </c>
      <c r="FZ102" s="229" t="s">
        <v>4568</v>
      </c>
      <c r="GA102" s="229" t="s">
        <v>4569</v>
      </c>
    </row>
    <row r="103" spans="2:183" ht="11.25" customHeight="1" x14ac:dyDescent="0.2">
      <c r="B103" s="39">
        <v>44890</v>
      </c>
      <c r="C103" s="45">
        <v>4026.1154984907498</v>
      </c>
      <c r="D103" s="112" t="s">
        <v>5566</v>
      </c>
      <c r="E103" s="112">
        <f t="shared" si="167"/>
        <v>44890</v>
      </c>
      <c r="F103" s="46"/>
      <c r="G103" s="52">
        <v>56.45</v>
      </c>
      <c r="H103" s="41">
        <f t="shared" si="87"/>
        <v>2.1534563879840762E-2</v>
      </c>
      <c r="I103" s="53">
        <f t="shared" si="88"/>
        <v>1</v>
      </c>
      <c r="J103" s="40"/>
      <c r="K103" s="52">
        <v>88.81</v>
      </c>
      <c r="L103" s="41">
        <f t="shared" si="89"/>
        <v>3.0517521466697506E-2</v>
      </c>
      <c r="M103" s="53">
        <f t="shared" si="90"/>
        <v>1</v>
      </c>
      <c r="N103" s="40"/>
      <c r="O103" s="52">
        <v>95.47</v>
      </c>
      <c r="P103" s="41">
        <f t="shared" si="91"/>
        <v>4.5902716914986819E-2</v>
      </c>
      <c r="Q103" s="53">
        <f t="shared" si="92"/>
        <v>1</v>
      </c>
      <c r="R103" s="40"/>
      <c r="S103" s="52">
        <v>99.62</v>
      </c>
      <c r="T103" s="41">
        <f t="shared" si="93"/>
        <v>2.9238557702242041E-2</v>
      </c>
      <c r="U103" s="53">
        <f t="shared" si="94"/>
        <v>1</v>
      </c>
      <c r="V103" s="40"/>
      <c r="W103" s="52">
        <v>64.23</v>
      </c>
      <c r="X103" s="41">
        <f t="shared" si="95"/>
        <v>4.0667530784186834E-2</v>
      </c>
      <c r="Y103" s="53">
        <f t="shared" si="96"/>
        <v>1</v>
      </c>
      <c r="Z103" s="40"/>
      <c r="AA103" s="52">
        <v>113.75</v>
      </c>
      <c r="AB103" s="41">
        <f t="shared" si="97"/>
        <v>1.6350964974982007E-2</v>
      </c>
      <c r="AC103" s="53">
        <f t="shared" si="98"/>
        <v>1</v>
      </c>
      <c r="AD103" s="40"/>
      <c r="AE103" s="52">
        <v>59.01</v>
      </c>
      <c r="AF103" s="41">
        <f t="shared" si="99"/>
        <v>6.1381074168798122E-3</v>
      </c>
      <c r="AG103" s="53">
        <f t="shared" si="100"/>
        <v>1</v>
      </c>
      <c r="AH103" s="40"/>
      <c r="AI103" s="52">
        <v>108.93</v>
      </c>
      <c r="AJ103" s="41">
        <f t="shared" si="101"/>
        <v>3.221832654221557E-2</v>
      </c>
      <c r="AK103" s="53">
        <f t="shared" si="102"/>
        <v>1</v>
      </c>
      <c r="AL103" s="40"/>
      <c r="AM103" s="52">
        <v>58.03</v>
      </c>
      <c r="AN103" s="41">
        <f t="shared" si="103"/>
        <v>4.5020709526382152E-2</v>
      </c>
      <c r="AO103" s="53">
        <f t="shared" si="104"/>
        <v>1</v>
      </c>
      <c r="AP103" s="40"/>
      <c r="AQ103" s="52">
        <v>39.979999999999997</v>
      </c>
      <c r="AR103" s="41">
        <f t="shared" si="105"/>
        <v>1.8858307849133338E-2</v>
      </c>
      <c r="AS103" s="53">
        <f t="shared" si="106"/>
        <v>1</v>
      </c>
      <c r="AT103" s="41"/>
      <c r="AU103" s="41">
        <v>76.5</v>
      </c>
      <c r="AV103" s="41">
        <f t="shared" si="107"/>
        <v>3.7569510375695003E-2</v>
      </c>
      <c r="AW103" s="53">
        <f t="shared" si="108"/>
        <v>1</v>
      </c>
      <c r="AX103" s="41"/>
      <c r="AY103" s="41">
        <v>48.8</v>
      </c>
      <c r="AZ103" s="41">
        <f t="shared" si="109"/>
        <v>3.5433906216846944E-2</v>
      </c>
      <c r="BA103" s="53">
        <f t="shared" si="110"/>
        <v>1</v>
      </c>
      <c r="BB103" s="41"/>
      <c r="BC103" s="41">
        <v>66.91</v>
      </c>
      <c r="BD103" s="41">
        <f t="shared" si="111"/>
        <v>2.0436175080067231E-2</v>
      </c>
      <c r="BE103" s="53">
        <f t="shared" si="112"/>
        <v>1</v>
      </c>
      <c r="BF103" s="41"/>
      <c r="BG103" s="41">
        <v>69.63</v>
      </c>
      <c r="BH103" s="41">
        <f t="shared" si="113"/>
        <v>1.8280198888563914E-2</v>
      </c>
      <c r="BI103" s="53">
        <f t="shared" si="114"/>
        <v>1</v>
      </c>
      <c r="BJ103" s="41"/>
      <c r="BK103" s="41"/>
      <c r="BL103" s="41">
        <f t="shared" si="115"/>
        <v>0</v>
      </c>
      <c r="BM103" s="53">
        <f t="shared" si="116"/>
        <v>0</v>
      </c>
      <c r="BN103" s="41"/>
      <c r="BO103" s="41"/>
      <c r="BP103" s="41">
        <f t="shared" si="117"/>
        <v>0</v>
      </c>
      <c r="BQ103" s="53">
        <f t="shared" si="118"/>
        <v>0</v>
      </c>
      <c r="BR103" s="41"/>
      <c r="BS103" s="41"/>
      <c r="BT103" s="41">
        <f t="shared" si="119"/>
        <v>0</v>
      </c>
      <c r="BU103" s="53">
        <f t="shared" si="120"/>
        <v>0</v>
      </c>
      <c r="BV103" s="41"/>
      <c r="BW103" s="41"/>
      <c r="BX103" s="41">
        <f t="shared" si="121"/>
        <v>0</v>
      </c>
      <c r="BY103" s="53">
        <f t="shared" si="122"/>
        <v>0</v>
      </c>
      <c r="BZ103" s="41"/>
      <c r="CA103" s="41"/>
      <c r="CB103" s="41">
        <f t="shared" si="123"/>
        <v>0</v>
      </c>
      <c r="CC103" s="53">
        <f t="shared" si="124"/>
        <v>0</v>
      </c>
      <c r="CD103" s="41"/>
      <c r="CE103" s="41"/>
      <c r="CF103" s="41">
        <f t="shared" si="125"/>
        <v>0</v>
      </c>
      <c r="CG103" s="53">
        <f t="shared" si="126"/>
        <v>0</v>
      </c>
      <c r="CH103" s="41"/>
      <c r="CI103" s="41"/>
      <c r="CJ103" s="41">
        <f t="shared" si="127"/>
        <v>0</v>
      </c>
      <c r="CK103" s="53">
        <f t="shared" si="128"/>
        <v>0</v>
      </c>
      <c r="CL103" s="41"/>
      <c r="CM103" s="41"/>
      <c r="CN103" s="41">
        <f t="shared" si="129"/>
        <v>0</v>
      </c>
      <c r="CO103" s="53">
        <f t="shared" si="130"/>
        <v>0</v>
      </c>
      <c r="CP103" s="41"/>
      <c r="CQ103" s="41"/>
      <c r="CR103" s="41">
        <f t="shared" si="131"/>
        <v>0</v>
      </c>
      <c r="CS103" s="53">
        <f t="shared" si="132"/>
        <v>0</v>
      </c>
      <c r="CT103" s="41"/>
      <c r="CU103" s="41"/>
      <c r="CV103" s="41">
        <f t="shared" si="133"/>
        <v>0</v>
      </c>
      <c r="CW103" s="53">
        <f t="shared" si="134"/>
        <v>0</v>
      </c>
      <c r="CX103" s="41"/>
      <c r="CY103" s="41"/>
      <c r="CZ103" s="41">
        <f t="shared" si="135"/>
        <v>0</v>
      </c>
      <c r="DA103" s="53">
        <f t="shared" si="136"/>
        <v>0</v>
      </c>
      <c r="DB103" s="53"/>
      <c r="DC103" s="53"/>
      <c r="DD103" s="41">
        <f t="shared" si="137"/>
        <v>0</v>
      </c>
      <c r="DE103" s="53">
        <f t="shared" si="138"/>
        <v>0</v>
      </c>
      <c r="DF103" s="53"/>
      <c r="DG103" s="53"/>
      <c r="DH103" s="41">
        <f t="shared" si="139"/>
        <v>0</v>
      </c>
      <c r="DI103" s="53">
        <f t="shared" si="140"/>
        <v>0</v>
      </c>
      <c r="DJ103" s="53"/>
      <c r="DK103" s="53"/>
      <c r="DL103" s="41">
        <f t="shared" si="141"/>
        <v>0</v>
      </c>
      <c r="DM103" s="53">
        <f t="shared" si="142"/>
        <v>0</v>
      </c>
      <c r="DN103" s="53"/>
      <c r="DO103" s="53"/>
      <c r="DP103" s="41">
        <f t="shared" si="143"/>
        <v>0</v>
      </c>
      <c r="DQ103" s="53">
        <f t="shared" si="144"/>
        <v>0</v>
      </c>
      <c r="DR103" s="53"/>
      <c r="DS103" s="53"/>
      <c r="DT103" s="41">
        <f t="shared" si="145"/>
        <v>0</v>
      </c>
      <c r="DU103" s="53">
        <f t="shared" si="146"/>
        <v>0</v>
      </c>
      <c r="DV103" s="53"/>
      <c r="DW103" s="53"/>
      <c r="DX103" s="41">
        <f t="shared" si="147"/>
        <v>0</v>
      </c>
      <c r="DY103" s="53">
        <f t="shared" si="148"/>
        <v>0</v>
      </c>
      <c r="DZ103" s="53"/>
      <c r="EA103" s="53"/>
      <c r="EB103" s="41">
        <f t="shared" si="149"/>
        <v>0</v>
      </c>
      <c r="EC103" s="53">
        <f t="shared" si="150"/>
        <v>0</v>
      </c>
      <c r="ED103" s="53"/>
      <c r="EE103" s="53"/>
      <c r="EF103" s="41">
        <f t="shared" si="151"/>
        <v>0</v>
      </c>
      <c r="EG103" s="53">
        <f t="shared" si="152"/>
        <v>0</v>
      </c>
      <c r="EH103" s="53"/>
      <c r="EI103" s="53"/>
      <c r="EJ103" s="41">
        <f t="shared" si="153"/>
        <v>0</v>
      </c>
      <c r="EK103" s="53">
        <f t="shared" si="154"/>
        <v>0</v>
      </c>
      <c r="EL103" s="53"/>
      <c r="EM103" s="53"/>
      <c r="EN103" s="41">
        <f t="shared" si="155"/>
        <v>0</v>
      </c>
      <c r="EO103" s="53">
        <f t="shared" si="156"/>
        <v>0</v>
      </c>
      <c r="EP103" s="53"/>
      <c r="EQ103" s="53"/>
      <c r="ER103" s="41">
        <f t="shared" si="157"/>
        <v>0</v>
      </c>
      <c r="ES103" s="53">
        <f t="shared" si="158"/>
        <v>0</v>
      </c>
      <c r="ET103" s="53"/>
      <c r="EU103" s="53"/>
      <c r="EV103" s="41">
        <f t="shared" si="159"/>
        <v>0</v>
      </c>
      <c r="EW103" s="53">
        <f t="shared" si="160"/>
        <v>0</v>
      </c>
      <c r="EX103" s="53"/>
      <c r="EY103" s="53"/>
      <c r="EZ103" s="41">
        <f t="shared" si="161"/>
        <v>0</v>
      </c>
      <c r="FA103" s="53">
        <f t="shared" si="162"/>
        <v>0</v>
      </c>
      <c r="FB103" s="53"/>
      <c r="FC103" s="53"/>
      <c r="FD103" s="41">
        <f t="shared" si="163"/>
        <v>0</v>
      </c>
      <c r="FE103" s="53">
        <f t="shared" si="164"/>
        <v>0</v>
      </c>
      <c r="FF103" s="53"/>
      <c r="FG103" s="53"/>
      <c r="FH103" s="41">
        <f t="shared" si="165"/>
        <v>0</v>
      </c>
      <c r="FI103" s="53">
        <f t="shared" si="166"/>
        <v>0</v>
      </c>
      <c r="FJ103" s="53"/>
      <c r="FK103" s="53"/>
      <c r="FL103" s="41">
        <f t="shared" si="168"/>
        <v>0</v>
      </c>
      <c r="FM103" s="53">
        <f t="shared" si="169"/>
        <v>0</v>
      </c>
      <c r="FN103" s="53"/>
      <c r="FO103" s="40"/>
      <c r="FP103" s="52">
        <f t="shared" si="170"/>
        <v>4026.1154984907498</v>
      </c>
      <c r="FQ103" s="41">
        <f t="shared" si="171"/>
        <v>1.5326859366344037E-2</v>
      </c>
      <c r="FY103" s="229" t="s">
        <v>1131</v>
      </c>
      <c r="FZ103" s="229" t="s">
        <v>1132</v>
      </c>
      <c r="GA103" s="229" t="s">
        <v>1133</v>
      </c>
    </row>
    <row r="104" spans="2:183" ht="11.25" customHeight="1" x14ac:dyDescent="0.2">
      <c r="B104" s="39">
        <v>44883</v>
      </c>
      <c r="C104" s="45">
        <v>3965.3393006892484</v>
      </c>
      <c r="D104" s="112" t="s">
        <v>5566</v>
      </c>
      <c r="E104" s="112">
        <f t="shared" si="167"/>
        <v>44883</v>
      </c>
      <c r="F104" s="46"/>
      <c r="G104" s="52">
        <v>55.26</v>
      </c>
      <c r="H104" s="41">
        <f t="shared" si="87"/>
        <v>2.4661598368255211E-2</v>
      </c>
      <c r="I104" s="53">
        <f t="shared" si="88"/>
        <v>1</v>
      </c>
      <c r="J104" s="40"/>
      <c r="K104" s="52">
        <v>86.18</v>
      </c>
      <c r="L104" s="41">
        <f t="shared" si="89"/>
        <v>3.4325492078732811E-2</v>
      </c>
      <c r="M104" s="53">
        <f t="shared" si="90"/>
        <v>1</v>
      </c>
      <c r="N104" s="40"/>
      <c r="O104" s="52">
        <v>91.28</v>
      </c>
      <c r="P104" s="41">
        <f t="shared" si="91"/>
        <v>1.4447655034452112E-2</v>
      </c>
      <c r="Q104" s="53">
        <f t="shared" si="92"/>
        <v>1</v>
      </c>
      <c r="R104" s="40"/>
      <c r="S104" s="52">
        <v>96.79</v>
      </c>
      <c r="T104" s="41">
        <f t="shared" si="93"/>
        <v>1.7022170852159402E-2</v>
      </c>
      <c r="U104" s="53">
        <f t="shared" si="94"/>
        <v>1</v>
      </c>
      <c r="V104" s="40"/>
      <c r="W104" s="52">
        <v>61.72</v>
      </c>
      <c r="X104" s="41">
        <f t="shared" si="95"/>
        <v>3.0900283948555263E-2</v>
      </c>
      <c r="Y104" s="53">
        <f t="shared" si="96"/>
        <v>1</v>
      </c>
      <c r="Z104" s="40"/>
      <c r="AA104" s="52">
        <v>111.92</v>
      </c>
      <c r="AB104" s="41">
        <f t="shared" si="97"/>
        <v>1.1660489921359485E-2</v>
      </c>
      <c r="AC104" s="53">
        <f t="shared" si="98"/>
        <v>1</v>
      </c>
      <c r="AD104" s="40"/>
      <c r="AE104" s="52">
        <v>58.65</v>
      </c>
      <c r="AF104" s="41">
        <f t="shared" si="99"/>
        <v>-1.2460010102710917E-2</v>
      </c>
      <c r="AG104" s="53">
        <f t="shared" si="100"/>
        <v>1</v>
      </c>
      <c r="AH104" s="40"/>
      <c r="AI104" s="52">
        <v>105.53</v>
      </c>
      <c r="AJ104" s="41">
        <f t="shared" si="101"/>
        <v>3.3797021943573702E-2</v>
      </c>
      <c r="AK104" s="53">
        <f t="shared" si="102"/>
        <v>1</v>
      </c>
      <c r="AL104" s="40"/>
      <c r="AM104" s="52">
        <v>55.53</v>
      </c>
      <c r="AN104" s="41">
        <f t="shared" si="103"/>
        <v>4.4778927563499549E-2</v>
      </c>
      <c r="AO104" s="53">
        <f t="shared" si="104"/>
        <v>1</v>
      </c>
      <c r="AP104" s="40"/>
      <c r="AQ104" s="52">
        <v>39.24</v>
      </c>
      <c r="AR104" s="41">
        <f t="shared" si="105"/>
        <v>2.1875000000000089E-2</v>
      </c>
      <c r="AS104" s="53">
        <f t="shared" si="106"/>
        <v>1</v>
      </c>
      <c r="AT104" s="41"/>
      <c r="AU104" s="41">
        <v>73.73</v>
      </c>
      <c r="AV104" s="41">
        <f t="shared" si="107"/>
        <v>2.9173646007816911E-2</v>
      </c>
      <c r="AW104" s="53">
        <f t="shared" si="108"/>
        <v>1</v>
      </c>
      <c r="AX104" s="41"/>
      <c r="AY104" s="41">
        <v>47.13</v>
      </c>
      <c r="AZ104" s="41">
        <f t="shared" si="109"/>
        <v>2.7244986922406289E-2</v>
      </c>
      <c r="BA104" s="53">
        <f t="shared" si="110"/>
        <v>1</v>
      </c>
      <c r="BB104" s="41"/>
      <c r="BC104" s="41">
        <v>65.569999999999993</v>
      </c>
      <c r="BD104" s="41">
        <f t="shared" si="111"/>
        <v>7.3744046704560251E-3</v>
      </c>
      <c r="BE104" s="53">
        <f t="shared" si="112"/>
        <v>1</v>
      </c>
      <c r="BF104" s="41"/>
      <c r="BG104" s="41">
        <v>68.38</v>
      </c>
      <c r="BH104" s="41">
        <f t="shared" si="113"/>
        <v>1.3187138835383028E-2</v>
      </c>
      <c r="BI104" s="53">
        <f t="shared" si="114"/>
        <v>1</v>
      </c>
      <c r="BJ104" s="41"/>
      <c r="BK104" s="41"/>
      <c r="BL104" s="41">
        <f t="shared" si="115"/>
        <v>0</v>
      </c>
      <c r="BM104" s="53">
        <f t="shared" si="116"/>
        <v>0</v>
      </c>
      <c r="BN104" s="41"/>
      <c r="BO104" s="41"/>
      <c r="BP104" s="41">
        <f t="shared" si="117"/>
        <v>0</v>
      </c>
      <c r="BQ104" s="53">
        <f t="shared" si="118"/>
        <v>0</v>
      </c>
      <c r="BR104" s="41"/>
      <c r="BS104" s="41"/>
      <c r="BT104" s="41">
        <f t="shared" si="119"/>
        <v>0</v>
      </c>
      <c r="BU104" s="53">
        <f t="shared" si="120"/>
        <v>0</v>
      </c>
      <c r="BV104" s="41"/>
      <c r="BW104" s="41"/>
      <c r="BX104" s="41">
        <f t="shared" si="121"/>
        <v>0</v>
      </c>
      <c r="BY104" s="53">
        <f t="shared" si="122"/>
        <v>0</v>
      </c>
      <c r="BZ104" s="41"/>
      <c r="CA104" s="41"/>
      <c r="CB104" s="41">
        <f t="shared" si="123"/>
        <v>0</v>
      </c>
      <c r="CC104" s="53">
        <f t="shared" si="124"/>
        <v>0</v>
      </c>
      <c r="CD104" s="41"/>
      <c r="CE104" s="41"/>
      <c r="CF104" s="41">
        <f t="shared" si="125"/>
        <v>0</v>
      </c>
      <c r="CG104" s="53">
        <f t="shared" si="126"/>
        <v>0</v>
      </c>
      <c r="CH104" s="41"/>
      <c r="CI104" s="41"/>
      <c r="CJ104" s="41">
        <f t="shared" si="127"/>
        <v>0</v>
      </c>
      <c r="CK104" s="53">
        <f t="shared" si="128"/>
        <v>0</v>
      </c>
      <c r="CL104" s="41"/>
      <c r="CM104" s="41"/>
      <c r="CN104" s="41">
        <f t="shared" si="129"/>
        <v>0</v>
      </c>
      <c r="CO104" s="53">
        <f t="shared" si="130"/>
        <v>0</v>
      </c>
      <c r="CP104" s="41"/>
      <c r="CQ104" s="41"/>
      <c r="CR104" s="41">
        <f t="shared" si="131"/>
        <v>0</v>
      </c>
      <c r="CS104" s="53">
        <f t="shared" si="132"/>
        <v>0</v>
      </c>
      <c r="CT104" s="41"/>
      <c r="CU104" s="41"/>
      <c r="CV104" s="41">
        <f t="shared" si="133"/>
        <v>0</v>
      </c>
      <c r="CW104" s="53">
        <f t="shared" si="134"/>
        <v>0</v>
      </c>
      <c r="CX104" s="41"/>
      <c r="CY104" s="41"/>
      <c r="CZ104" s="41">
        <f t="shared" si="135"/>
        <v>0</v>
      </c>
      <c r="DA104" s="53">
        <f t="shared" si="136"/>
        <v>0</v>
      </c>
      <c r="DB104" s="53"/>
      <c r="DC104" s="53"/>
      <c r="DD104" s="41">
        <f t="shared" si="137"/>
        <v>0</v>
      </c>
      <c r="DE104" s="53">
        <f t="shared" si="138"/>
        <v>0</v>
      </c>
      <c r="DF104" s="53"/>
      <c r="DG104" s="53"/>
      <c r="DH104" s="41">
        <f t="shared" si="139"/>
        <v>0</v>
      </c>
      <c r="DI104" s="53">
        <f t="shared" si="140"/>
        <v>0</v>
      </c>
      <c r="DJ104" s="53"/>
      <c r="DK104" s="53"/>
      <c r="DL104" s="41">
        <f t="shared" si="141"/>
        <v>0</v>
      </c>
      <c r="DM104" s="53">
        <f t="shared" si="142"/>
        <v>0</v>
      </c>
      <c r="DN104" s="53"/>
      <c r="DO104" s="53"/>
      <c r="DP104" s="41">
        <f t="shared" si="143"/>
        <v>0</v>
      </c>
      <c r="DQ104" s="53">
        <f t="shared" si="144"/>
        <v>0</v>
      </c>
      <c r="DR104" s="53"/>
      <c r="DS104" s="53"/>
      <c r="DT104" s="41">
        <f t="shared" si="145"/>
        <v>0</v>
      </c>
      <c r="DU104" s="53">
        <f t="shared" si="146"/>
        <v>0</v>
      </c>
      <c r="DV104" s="53"/>
      <c r="DW104" s="53"/>
      <c r="DX104" s="41">
        <f t="shared" si="147"/>
        <v>0</v>
      </c>
      <c r="DY104" s="53">
        <f t="shared" si="148"/>
        <v>0</v>
      </c>
      <c r="DZ104" s="53"/>
      <c r="EA104" s="53"/>
      <c r="EB104" s="41">
        <f t="shared" si="149"/>
        <v>0</v>
      </c>
      <c r="EC104" s="53">
        <f t="shared" si="150"/>
        <v>0</v>
      </c>
      <c r="ED104" s="53"/>
      <c r="EE104" s="53"/>
      <c r="EF104" s="41">
        <f t="shared" si="151"/>
        <v>0</v>
      </c>
      <c r="EG104" s="53">
        <f t="shared" si="152"/>
        <v>0</v>
      </c>
      <c r="EH104" s="53"/>
      <c r="EI104" s="53"/>
      <c r="EJ104" s="41">
        <f t="shared" si="153"/>
        <v>0</v>
      </c>
      <c r="EK104" s="53">
        <f t="shared" si="154"/>
        <v>0</v>
      </c>
      <c r="EL104" s="53"/>
      <c r="EM104" s="53"/>
      <c r="EN104" s="41">
        <f t="shared" si="155"/>
        <v>0</v>
      </c>
      <c r="EO104" s="53">
        <f t="shared" si="156"/>
        <v>0</v>
      </c>
      <c r="EP104" s="53"/>
      <c r="EQ104" s="53"/>
      <c r="ER104" s="41">
        <f t="shared" si="157"/>
        <v>0</v>
      </c>
      <c r="ES104" s="53">
        <f t="shared" si="158"/>
        <v>0</v>
      </c>
      <c r="ET104" s="53"/>
      <c r="EU104" s="53"/>
      <c r="EV104" s="41">
        <f t="shared" si="159"/>
        <v>0</v>
      </c>
      <c r="EW104" s="53">
        <f t="shared" si="160"/>
        <v>0</v>
      </c>
      <c r="EX104" s="53"/>
      <c r="EY104" s="53"/>
      <c r="EZ104" s="41">
        <f t="shared" si="161"/>
        <v>0</v>
      </c>
      <c r="FA104" s="53">
        <f t="shared" si="162"/>
        <v>0</v>
      </c>
      <c r="FB104" s="53"/>
      <c r="FC104" s="53"/>
      <c r="FD104" s="41">
        <f t="shared" si="163"/>
        <v>0</v>
      </c>
      <c r="FE104" s="53">
        <f t="shared" si="164"/>
        <v>0</v>
      </c>
      <c r="FF104" s="53"/>
      <c r="FG104" s="53"/>
      <c r="FH104" s="41">
        <f t="shared" si="165"/>
        <v>0</v>
      </c>
      <c r="FI104" s="53">
        <f t="shared" si="166"/>
        <v>0</v>
      </c>
      <c r="FJ104" s="53"/>
      <c r="FK104" s="53"/>
      <c r="FL104" s="41">
        <f t="shared" si="168"/>
        <v>0</v>
      </c>
      <c r="FM104" s="53">
        <f t="shared" si="169"/>
        <v>0</v>
      </c>
      <c r="FN104" s="53"/>
      <c r="FO104" s="40"/>
      <c r="FP104" s="52">
        <f t="shared" si="170"/>
        <v>3965.3393006892484</v>
      </c>
      <c r="FQ104" s="41">
        <f t="shared" si="171"/>
        <v>-6.9093257642423023E-3</v>
      </c>
      <c r="FY104" s="229" t="s">
        <v>733</v>
      </c>
      <c r="FZ104" s="229" t="s">
        <v>734</v>
      </c>
      <c r="GA104" s="229" t="s">
        <v>735</v>
      </c>
    </row>
    <row r="105" spans="2:183" ht="11.25" customHeight="1" x14ac:dyDescent="0.2">
      <c r="B105" s="39">
        <v>44876</v>
      </c>
      <c r="C105" s="45">
        <v>3992.9277391924084</v>
      </c>
      <c r="D105" s="112" t="s">
        <v>5566</v>
      </c>
      <c r="E105" s="112">
        <f t="shared" si="167"/>
        <v>44876</v>
      </c>
      <c r="F105" s="46"/>
      <c r="G105" s="52">
        <v>53.93</v>
      </c>
      <c r="H105" s="41">
        <f t="shared" si="87"/>
        <v>2.2757443580504466E-2</v>
      </c>
      <c r="I105" s="53">
        <f t="shared" si="88"/>
        <v>1</v>
      </c>
      <c r="J105" s="40"/>
      <c r="K105" s="52">
        <v>83.32</v>
      </c>
      <c r="L105" s="41">
        <f t="shared" si="89"/>
        <v>2.8261137850178919E-2</v>
      </c>
      <c r="M105" s="53">
        <f t="shared" si="90"/>
        <v>1</v>
      </c>
      <c r="N105" s="40"/>
      <c r="O105" s="52">
        <v>89.98</v>
      </c>
      <c r="P105" s="41">
        <f t="shared" si="91"/>
        <v>4.5774254772803502E-3</v>
      </c>
      <c r="Q105" s="53">
        <f t="shared" si="92"/>
        <v>1</v>
      </c>
      <c r="R105" s="40"/>
      <c r="S105" s="52">
        <v>95.17</v>
      </c>
      <c r="T105" s="41">
        <f t="shared" si="93"/>
        <v>1.6664886230103537E-2</v>
      </c>
      <c r="U105" s="53">
        <f t="shared" si="94"/>
        <v>1</v>
      </c>
      <c r="V105" s="40"/>
      <c r="W105" s="52">
        <v>59.87</v>
      </c>
      <c r="X105" s="41">
        <f t="shared" si="95"/>
        <v>1.423005251567E-2</v>
      </c>
      <c r="Y105" s="53">
        <f t="shared" si="96"/>
        <v>1</v>
      </c>
      <c r="Z105" s="40"/>
      <c r="AA105" s="52">
        <v>110.63</v>
      </c>
      <c r="AB105" s="41">
        <f t="shared" si="97"/>
        <v>-8.1286127167634614E-4</v>
      </c>
      <c r="AC105" s="53">
        <f t="shared" si="98"/>
        <v>1</v>
      </c>
      <c r="AD105" s="40"/>
      <c r="AE105" s="52">
        <v>59.39</v>
      </c>
      <c r="AF105" s="41">
        <f t="shared" si="99"/>
        <v>-5.1277955271565534E-2</v>
      </c>
      <c r="AG105" s="53">
        <f t="shared" si="100"/>
        <v>1</v>
      </c>
      <c r="AH105" s="40"/>
      <c r="AI105" s="52">
        <v>102.08</v>
      </c>
      <c r="AJ105" s="41">
        <f t="shared" si="101"/>
        <v>-1.6570327552986486E-2</v>
      </c>
      <c r="AK105" s="53">
        <f t="shared" si="102"/>
        <v>1</v>
      </c>
      <c r="AL105" s="40"/>
      <c r="AM105" s="52">
        <v>53.15</v>
      </c>
      <c r="AN105" s="41">
        <f t="shared" si="103"/>
        <v>1.1610201751046878E-2</v>
      </c>
      <c r="AO105" s="53">
        <f t="shared" si="104"/>
        <v>1</v>
      </c>
      <c r="AP105" s="40"/>
      <c r="AQ105" s="52">
        <v>38.4</v>
      </c>
      <c r="AR105" s="41">
        <f t="shared" si="105"/>
        <v>2.2908897176345144E-2</v>
      </c>
      <c r="AS105" s="53">
        <f t="shared" si="106"/>
        <v>1</v>
      </c>
      <c r="AT105" s="41"/>
      <c r="AU105" s="41">
        <v>71.64</v>
      </c>
      <c r="AV105" s="41">
        <f t="shared" si="107"/>
        <v>3.0494821634062141E-2</v>
      </c>
      <c r="AW105" s="53">
        <f t="shared" si="108"/>
        <v>1</v>
      </c>
      <c r="AX105" s="41"/>
      <c r="AY105" s="41">
        <v>45.88</v>
      </c>
      <c r="AZ105" s="41">
        <f t="shared" si="109"/>
        <v>1.1018069634200156E-2</v>
      </c>
      <c r="BA105" s="53">
        <f t="shared" si="110"/>
        <v>1</v>
      </c>
      <c r="BB105" s="41"/>
      <c r="BC105" s="41">
        <v>65.09</v>
      </c>
      <c r="BD105" s="41">
        <f t="shared" si="111"/>
        <v>2.7730704051764921E-3</v>
      </c>
      <c r="BE105" s="53">
        <f t="shared" si="112"/>
        <v>1</v>
      </c>
      <c r="BF105" s="41"/>
      <c r="BG105" s="41">
        <v>67.489999999999995</v>
      </c>
      <c r="BH105" s="41">
        <f t="shared" si="113"/>
        <v>2.9595728451563552E-2</v>
      </c>
      <c r="BI105" s="53">
        <f t="shared" si="114"/>
        <v>1</v>
      </c>
      <c r="BJ105" s="41"/>
      <c r="BK105" s="41"/>
      <c r="BL105" s="41">
        <f t="shared" si="115"/>
        <v>0</v>
      </c>
      <c r="BM105" s="53">
        <f t="shared" si="116"/>
        <v>0</v>
      </c>
      <c r="BN105" s="41"/>
      <c r="BO105" s="41"/>
      <c r="BP105" s="41">
        <f t="shared" si="117"/>
        <v>0</v>
      </c>
      <c r="BQ105" s="53">
        <f t="shared" si="118"/>
        <v>0</v>
      </c>
      <c r="BR105" s="41"/>
      <c r="BS105" s="41"/>
      <c r="BT105" s="41">
        <f t="shared" si="119"/>
        <v>0</v>
      </c>
      <c r="BU105" s="53">
        <f t="shared" si="120"/>
        <v>0</v>
      </c>
      <c r="BV105" s="41"/>
      <c r="BW105" s="41"/>
      <c r="BX105" s="41">
        <f t="shared" si="121"/>
        <v>0</v>
      </c>
      <c r="BY105" s="53">
        <f t="shared" si="122"/>
        <v>0</v>
      </c>
      <c r="BZ105" s="41"/>
      <c r="CA105" s="41"/>
      <c r="CB105" s="41">
        <f t="shared" si="123"/>
        <v>0</v>
      </c>
      <c r="CC105" s="53">
        <f t="shared" si="124"/>
        <v>0</v>
      </c>
      <c r="CD105" s="41"/>
      <c r="CE105" s="41"/>
      <c r="CF105" s="41">
        <f t="shared" si="125"/>
        <v>0</v>
      </c>
      <c r="CG105" s="53">
        <f t="shared" si="126"/>
        <v>0</v>
      </c>
      <c r="CH105" s="41"/>
      <c r="CI105" s="41"/>
      <c r="CJ105" s="41">
        <f t="shared" si="127"/>
        <v>0</v>
      </c>
      <c r="CK105" s="53">
        <f t="shared" si="128"/>
        <v>0</v>
      </c>
      <c r="CL105" s="41"/>
      <c r="CM105" s="41"/>
      <c r="CN105" s="41">
        <f t="shared" si="129"/>
        <v>0</v>
      </c>
      <c r="CO105" s="53">
        <f t="shared" si="130"/>
        <v>0</v>
      </c>
      <c r="CP105" s="41"/>
      <c r="CQ105" s="41"/>
      <c r="CR105" s="41">
        <f t="shared" si="131"/>
        <v>0</v>
      </c>
      <c r="CS105" s="53">
        <f t="shared" si="132"/>
        <v>0</v>
      </c>
      <c r="CT105" s="41"/>
      <c r="CU105" s="41"/>
      <c r="CV105" s="41">
        <f t="shared" si="133"/>
        <v>0</v>
      </c>
      <c r="CW105" s="53">
        <f t="shared" si="134"/>
        <v>0</v>
      </c>
      <c r="CX105" s="41"/>
      <c r="CY105" s="41"/>
      <c r="CZ105" s="41">
        <f t="shared" si="135"/>
        <v>0</v>
      </c>
      <c r="DA105" s="53">
        <f t="shared" si="136"/>
        <v>0</v>
      </c>
      <c r="DB105" s="53"/>
      <c r="DC105" s="53"/>
      <c r="DD105" s="41">
        <f t="shared" si="137"/>
        <v>0</v>
      </c>
      <c r="DE105" s="53">
        <f t="shared" si="138"/>
        <v>0</v>
      </c>
      <c r="DF105" s="53"/>
      <c r="DG105" s="53"/>
      <c r="DH105" s="41">
        <f t="shared" si="139"/>
        <v>0</v>
      </c>
      <c r="DI105" s="53">
        <f t="shared" si="140"/>
        <v>0</v>
      </c>
      <c r="DJ105" s="53"/>
      <c r="DK105" s="53"/>
      <c r="DL105" s="41">
        <f t="shared" si="141"/>
        <v>0</v>
      </c>
      <c r="DM105" s="53">
        <f t="shared" si="142"/>
        <v>0</v>
      </c>
      <c r="DN105" s="53"/>
      <c r="DO105" s="53"/>
      <c r="DP105" s="41">
        <f t="shared" si="143"/>
        <v>0</v>
      </c>
      <c r="DQ105" s="53">
        <f t="shared" si="144"/>
        <v>0</v>
      </c>
      <c r="DR105" s="53"/>
      <c r="DS105" s="53"/>
      <c r="DT105" s="41">
        <f t="shared" si="145"/>
        <v>0</v>
      </c>
      <c r="DU105" s="53">
        <f t="shared" si="146"/>
        <v>0</v>
      </c>
      <c r="DV105" s="53"/>
      <c r="DW105" s="53"/>
      <c r="DX105" s="41">
        <f t="shared" si="147"/>
        <v>0</v>
      </c>
      <c r="DY105" s="53">
        <f t="shared" si="148"/>
        <v>0</v>
      </c>
      <c r="DZ105" s="53"/>
      <c r="EA105" s="53"/>
      <c r="EB105" s="41">
        <f t="shared" si="149"/>
        <v>0</v>
      </c>
      <c r="EC105" s="53">
        <f t="shared" si="150"/>
        <v>0</v>
      </c>
      <c r="ED105" s="53"/>
      <c r="EE105" s="53"/>
      <c r="EF105" s="41">
        <f t="shared" si="151"/>
        <v>0</v>
      </c>
      <c r="EG105" s="53">
        <f t="shared" si="152"/>
        <v>0</v>
      </c>
      <c r="EH105" s="53"/>
      <c r="EI105" s="53"/>
      <c r="EJ105" s="41">
        <f t="shared" si="153"/>
        <v>0</v>
      </c>
      <c r="EK105" s="53">
        <f t="shared" si="154"/>
        <v>0</v>
      </c>
      <c r="EL105" s="53"/>
      <c r="EM105" s="53"/>
      <c r="EN105" s="41">
        <f t="shared" si="155"/>
        <v>0</v>
      </c>
      <c r="EO105" s="53">
        <f t="shared" si="156"/>
        <v>0</v>
      </c>
      <c r="EP105" s="53"/>
      <c r="EQ105" s="53"/>
      <c r="ER105" s="41">
        <f t="shared" si="157"/>
        <v>0</v>
      </c>
      <c r="ES105" s="53">
        <f t="shared" si="158"/>
        <v>0</v>
      </c>
      <c r="ET105" s="53"/>
      <c r="EU105" s="53"/>
      <c r="EV105" s="41">
        <f t="shared" si="159"/>
        <v>0</v>
      </c>
      <c r="EW105" s="53">
        <f t="shared" si="160"/>
        <v>0</v>
      </c>
      <c r="EX105" s="53"/>
      <c r="EY105" s="53"/>
      <c r="EZ105" s="41">
        <f t="shared" si="161"/>
        <v>0</v>
      </c>
      <c r="FA105" s="53">
        <f t="shared" si="162"/>
        <v>0</v>
      </c>
      <c r="FB105" s="53"/>
      <c r="FC105" s="53"/>
      <c r="FD105" s="41">
        <f t="shared" si="163"/>
        <v>0</v>
      </c>
      <c r="FE105" s="53">
        <f t="shared" si="164"/>
        <v>0</v>
      </c>
      <c r="FF105" s="53"/>
      <c r="FG105" s="53"/>
      <c r="FH105" s="41">
        <f t="shared" si="165"/>
        <v>0</v>
      </c>
      <c r="FI105" s="53">
        <f t="shared" si="166"/>
        <v>0</v>
      </c>
      <c r="FJ105" s="53"/>
      <c r="FK105" s="53"/>
      <c r="FL105" s="41">
        <f t="shared" si="168"/>
        <v>0</v>
      </c>
      <c r="FM105" s="53">
        <f t="shared" si="169"/>
        <v>0</v>
      </c>
      <c r="FN105" s="53"/>
      <c r="FO105" s="40"/>
      <c r="FP105" s="52">
        <f t="shared" si="170"/>
        <v>3992.9277391924084</v>
      </c>
      <c r="FQ105" s="41">
        <f t="shared" si="171"/>
        <v>5.8978533994446414E-2</v>
      </c>
      <c r="FY105" s="229" t="s">
        <v>4936</v>
      </c>
      <c r="FZ105" s="229" t="s">
        <v>4937</v>
      </c>
      <c r="GA105" s="229" t="s">
        <v>4938</v>
      </c>
    </row>
    <row r="106" spans="2:183" ht="11.25" customHeight="1" x14ac:dyDescent="0.2">
      <c r="B106" s="39">
        <v>44869</v>
      </c>
      <c r="C106" s="45">
        <v>3770.5464379255759</v>
      </c>
      <c r="D106" s="112" t="s">
        <v>5566</v>
      </c>
      <c r="E106" s="112">
        <f t="shared" si="167"/>
        <v>44869</v>
      </c>
      <c r="F106" s="46"/>
      <c r="G106" s="52">
        <v>52.73</v>
      </c>
      <c r="H106" s="41">
        <f t="shared" si="87"/>
        <v>6.8741645980523458E-3</v>
      </c>
      <c r="I106" s="53">
        <f t="shared" si="88"/>
        <v>1</v>
      </c>
      <c r="J106" s="40"/>
      <c r="K106" s="52">
        <v>81.03</v>
      </c>
      <c r="L106" s="41">
        <f t="shared" si="89"/>
        <v>-1.5790112960038849E-2</v>
      </c>
      <c r="M106" s="53">
        <f t="shared" si="90"/>
        <v>1</v>
      </c>
      <c r="N106" s="40"/>
      <c r="O106" s="52">
        <v>89.57</v>
      </c>
      <c r="P106" s="41">
        <f t="shared" si="91"/>
        <v>1.9015659955254893E-3</v>
      </c>
      <c r="Q106" s="53">
        <f t="shared" si="92"/>
        <v>1</v>
      </c>
      <c r="R106" s="40"/>
      <c r="S106" s="52">
        <v>93.61</v>
      </c>
      <c r="T106" s="41">
        <f t="shared" si="93"/>
        <v>-4.1489361702127248E-3</v>
      </c>
      <c r="U106" s="53">
        <f t="shared" si="94"/>
        <v>1</v>
      </c>
      <c r="V106" s="40"/>
      <c r="W106" s="52">
        <v>59.03</v>
      </c>
      <c r="X106" s="41">
        <f t="shared" si="95"/>
        <v>-1.9923626099950131E-2</v>
      </c>
      <c r="Y106" s="53">
        <f t="shared" si="96"/>
        <v>1</v>
      </c>
      <c r="Z106" s="40"/>
      <c r="AA106" s="52">
        <v>110.72</v>
      </c>
      <c r="AB106" s="41">
        <f t="shared" si="97"/>
        <v>2.775457161422068E-2</v>
      </c>
      <c r="AC106" s="53">
        <f t="shared" si="98"/>
        <v>1</v>
      </c>
      <c r="AD106" s="40"/>
      <c r="AE106" s="52">
        <v>62.6</v>
      </c>
      <c r="AF106" s="41">
        <f t="shared" si="99"/>
        <v>1.0329244673983329E-2</v>
      </c>
      <c r="AG106" s="53">
        <f t="shared" si="100"/>
        <v>1</v>
      </c>
      <c r="AH106" s="40"/>
      <c r="AI106" s="52">
        <v>103.8</v>
      </c>
      <c r="AJ106" s="41">
        <f t="shared" si="101"/>
        <v>-4.221028396009241E-3</v>
      </c>
      <c r="AK106" s="53">
        <f t="shared" si="102"/>
        <v>1</v>
      </c>
      <c r="AL106" s="40"/>
      <c r="AM106" s="52">
        <v>52.54</v>
      </c>
      <c r="AN106" s="41">
        <f t="shared" si="103"/>
        <v>-1.6657308628111545E-2</v>
      </c>
      <c r="AO106" s="53">
        <f t="shared" si="104"/>
        <v>1</v>
      </c>
      <c r="AP106" s="40"/>
      <c r="AQ106" s="52">
        <v>37.54</v>
      </c>
      <c r="AR106" s="41">
        <f t="shared" si="105"/>
        <v>1.706854510972633E-2</v>
      </c>
      <c r="AS106" s="53">
        <f t="shared" si="106"/>
        <v>1</v>
      </c>
      <c r="AT106" s="41"/>
      <c r="AU106" s="41">
        <v>69.52</v>
      </c>
      <c r="AV106" s="41">
        <f t="shared" si="107"/>
        <v>1.7862371888726303E-2</v>
      </c>
      <c r="AW106" s="53">
        <f t="shared" si="108"/>
        <v>1</v>
      </c>
      <c r="AX106" s="41"/>
      <c r="AY106" s="41">
        <v>45.38</v>
      </c>
      <c r="AZ106" s="41">
        <f t="shared" si="109"/>
        <v>-1.7597888253408911E-3</v>
      </c>
      <c r="BA106" s="53">
        <f t="shared" si="110"/>
        <v>1</v>
      </c>
      <c r="BB106" s="41"/>
      <c r="BC106" s="41">
        <v>64.91</v>
      </c>
      <c r="BD106" s="41">
        <f t="shared" si="111"/>
        <v>-2.1555622550497588E-2</v>
      </c>
      <c r="BE106" s="53">
        <f t="shared" si="112"/>
        <v>1</v>
      </c>
      <c r="BF106" s="41"/>
      <c r="BG106" s="41">
        <v>65.55</v>
      </c>
      <c r="BH106" s="41">
        <f t="shared" si="113"/>
        <v>2.7535566773748688E-3</v>
      </c>
      <c r="BI106" s="53">
        <f t="shared" si="114"/>
        <v>1</v>
      </c>
      <c r="BJ106" s="41"/>
      <c r="BK106" s="41"/>
      <c r="BL106" s="41">
        <f t="shared" si="115"/>
        <v>0</v>
      </c>
      <c r="BM106" s="53">
        <f t="shared" si="116"/>
        <v>0</v>
      </c>
      <c r="BN106" s="41"/>
      <c r="BO106" s="41"/>
      <c r="BP106" s="41">
        <f t="shared" si="117"/>
        <v>0</v>
      </c>
      <c r="BQ106" s="53">
        <f t="shared" si="118"/>
        <v>0</v>
      </c>
      <c r="BR106" s="41"/>
      <c r="BS106" s="41"/>
      <c r="BT106" s="41">
        <f t="shared" si="119"/>
        <v>0</v>
      </c>
      <c r="BU106" s="53">
        <f t="shared" si="120"/>
        <v>0</v>
      </c>
      <c r="BV106" s="41"/>
      <c r="BW106" s="41"/>
      <c r="BX106" s="41">
        <f t="shared" si="121"/>
        <v>0</v>
      </c>
      <c r="BY106" s="53">
        <f t="shared" si="122"/>
        <v>0</v>
      </c>
      <c r="BZ106" s="41"/>
      <c r="CA106" s="41"/>
      <c r="CB106" s="41">
        <f t="shared" si="123"/>
        <v>0</v>
      </c>
      <c r="CC106" s="53">
        <f t="shared" si="124"/>
        <v>0</v>
      </c>
      <c r="CD106" s="41"/>
      <c r="CE106" s="41"/>
      <c r="CF106" s="41">
        <f t="shared" si="125"/>
        <v>0</v>
      </c>
      <c r="CG106" s="53">
        <f t="shared" si="126"/>
        <v>0</v>
      </c>
      <c r="CH106" s="41"/>
      <c r="CI106" s="41"/>
      <c r="CJ106" s="41">
        <f t="shared" si="127"/>
        <v>0</v>
      </c>
      <c r="CK106" s="53">
        <f t="shared" si="128"/>
        <v>0</v>
      </c>
      <c r="CL106" s="41"/>
      <c r="CM106" s="41"/>
      <c r="CN106" s="41">
        <f t="shared" si="129"/>
        <v>0</v>
      </c>
      <c r="CO106" s="53">
        <f t="shared" si="130"/>
        <v>0</v>
      </c>
      <c r="CP106" s="41"/>
      <c r="CQ106" s="41"/>
      <c r="CR106" s="41">
        <f t="shared" si="131"/>
        <v>0</v>
      </c>
      <c r="CS106" s="53">
        <f t="shared" si="132"/>
        <v>0</v>
      </c>
      <c r="CT106" s="41"/>
      <c r="CU106" s="41"/>
      <c r="CV106" s="41">
        <f t="shared" si="133"/>
        <v>0</v>
      </c>
      <c r="CW106" s="53">
        <f t="shared" si="134"/>
        <v>0</v>
      </c>
      <c r="CX106" s="41"/>
      <c r="CY106" s="41"/>
      <c r="CZ106" s="41">
        <f t="shared" si="135"/>
        <v>0</v>
      </c>
      <c r="DA106" s="53">
        <f t="shared" si="136"/>
        <v>0</v>
      </c>
      <c r="DB106" s="53"/>
      <c r="DC106" s="53"/>
      <c r="DD106" s="41">
        <f t="shared" si="137"/>
        <v>0</v>
      </c>
      <c r="DE106" s="53">
        <f t="shared" si="138"/>
        <v>0</v>
      </c>
      <c r="DF106" s="53"/>
      <c r="DG106" s="53"/>
      <c r="DH106" s="41">
        <f t="shared" si="139"/>
        <v>0</v>
      </c>
      <c r="DI106" s="53">
        <f t="shared" si="140"/>
        <v>0</v>
      </c>
      <c r="DJ106" s="53"/>
      <c r="DK106" s="53"/>
      <c r="DL106" s="41">
        <f t="shared" si="141"/>
        <v>0</v>
      </c>
      <c r="DM106" s="53">
        <f t="shared" si="142"/>
        <v>0</v>
      </c>
      <c r="DN106" s="53"/>
      <c r="DO106" s="53"/>
      <c r="DP106" s="41">
        <f t="shared" si="143"/>
        <v>0</v>
      </c>
      <c r="DQ106" s="53">
        <f t="shared" si="144"/>
        <v>0</v>
      </c>
      <c r="DR106" s="53"/>
      <c r="DS106" s="53"/>
      <c r="DT106" s="41">
        <f t="shared" si="145"/>
        <v>0</v>
      </c>
      <c r="DU106" s="53">
        <f t="shared" si="146"/>
        <v>0</v>
      </c>
      <c r="DV106" s="53"/>
      <c r="DW106" s="53"/>
      <c r="DX106" s="41">
        <f t="shared" si="147"/>
        <v>0</v>
      </c>
      <c r="DY106" s="53">
        <f t="shared" si="148"/>
        <v>0</v>
      </c>
      <c r="DZ106" s="53"/>
      <c r="EA106" s="53"/>
      <c r="EB106" s="41">
        <f t="shared" si="149"/>
        <v>0</v>
      </c>
      <c r="EC106" s="53">
        <f t="shared" si="150"/>
        <v>0</v>
      </c>
      <c r="ED106" s="53"/>
      <c r="EE106" s="53"/>
      <c r="EF106" s="41">
        <f t="shared" si="151"/>
        <v>0</v>
      </c>
      <c r="EG106" s="53">
        <f t="shared" si="152"/>
        <v>0</v>
      </c>
      <c r="EH106" s="53"/>
      <c r="EI106" s="53"/>
      <c r="EJ106" s="41">
        <f t="shared" si="153"/>
        <v>0</v>
      </c>
      <c r="EK106" s="53">
        <f t="shared" si="154"/>
        <v>0</v>
      </c>
      <c r="EL106" s="53"/>
      <c r="EM106" s="53"/>
      <c r="EN106" s="41">
        <f t="shared" si="155"/>
        <v>0</v>
      </c>
      <c r="EO106" s="53">
        <f t="shared" si="156"/>
        <v>0</v>
      </c>
      <c r="EP106" s="53"/>
      <c r="EQ106" s="53"/>
      <c r="ER106" s="41">
        <f t="shared" si="157"/>
        <v>0</v>
      </c>
      <c r="ES106" s="53">
        <f t="shared" si="158"/>
        <v>0</v>
      </c>
      <c r="ET106" s="53"/>
      <c r="EU106" s="53"/>
      <c r="EV106" s="41">
        <f t="shared" si="159"/>
        <v>0</v>
      </c>
      <c r="EW106" s="53">
        <f t="shared" si="160"/>
        <v>0</v>
      </c>
      <c r="EX106" s="53"/>
      <c r="EY106" s="53"/>
      <c r="EZ106" s="41">
        <f t="shared" si="161"/>
        <v>0</v>
      </c>
      <c r="FA106" s="53">
        <f t="shared" si="162"/>
        <v>0</v>
      </c>
      <c r="FB106" s="53"/>
      <c r="FC106" s="53"/>
      <c r="FD106" s="41">
        <f t="shared" si="163"/>
        <v>0</v>
      </c>
      <c r="FE106" s="53">
        <f t="shared" si="164"/>
        <v>0</v>
      </c>
      <c r="FF106" s="53"/>
      <c r="FG106" s="53"/>
      <c r="FH106" s="41">
        <f t="shared" si="165"/>
        <v>0</v>
      </c>
      <c r="FI106" s="53">
        <f t="shared" si="166"/>
        <v>0</v>
      </c>
      <c r="FJ106" s="53"/>
      <c r="FK106" s="53"/>
      <c r="FL106" s="41">
        <f t="shared" si="168"/>
        <v>0</v>
      </c>
      <c r="FM106" s="53">
        <f t="shared" si="169"/>
        <v>0</v>
      </c>
      <c r="FN106" s="53"/>
      <c r="FO106" s="40"/>
      <c r="FP106" s="52">
        <f t="shared" si="170"/>
        <v>3770.5464379255759</v>
      </c>
      <c r="FQ106" s="41">
        <f t="shared" si="171"/>
        <v>-3.345686349351118E-2</v>
      </c>
      <c r="FY106" s="229" t="s">
        <v>4927</v>
      </c>
      <c r="FZ106" s="229" t="s">
        <v>4928</v>
      </c>
      <c r="GA106" s="229" t="s">
        <v>4929</v>
      </c>
    </row>
    <row r="107" spans="2:183" ht="11.25" customHeight="1" x14ac:dyDescent="0.2">
      <c r="B107" s="39">
        <v>44862</v>
      </c>
      <c r="C107" s="45">
        <v>3901.0637968564815</v>
      </c>
      <c r="D107" s="112" t="s">
        <v>5566</v>
      </c>
      <c r="E107" s="112">
        <f t="shared" si="167"/>
        <v>44862</v>
      </c>
      <c r="F107" s="46"/>
      <c r="G107" s="52">
        <v>52.37</v>
      </c>
      <c r="H107" s="41">
        <f t="shared" si="87"/>
        <v>5.2451768488745998E-2</v>
      </c>
      <c r="I107" s="53">
        <f t="shared" si="88"/>
        <v>1</v>
      </c>
      <c r="J107" s="40"/>
      <c r="K107" s="52">
        <v>82.33</v>
      </c>
      <c r="L107" s="41">
        <f t="shared" si="89"/>
        <v>6.1227120391853518E-2</v>
      </c>
      <c r="M107" s="53">
        <f t="shared" si="90"/>
        <v>1</v>
      </c>
      <c r="N107" s="40"/>
      <c r="O107" s="52">
        <v>89.4</v>
      </c>
      <c r="P107" s="41">
        <f t="shared" si="91"/>
        <v>4.4026626182412931E-2</v>
      </c>
      <c r="Q107" s="53">
        <f t="shared" si="92"/>
        <v>1</v>
      </c>
      <c r="R107" s="40"/>
      <c r="S107" s="52">
        <v>94</v>
      </c>
      <c r="T107" s="41">
        <f t="shared" si="93"/>
        <v>6.2627176124802286E-2</v>
      </c>
      <c r="U107" s="53">
        <f t="shared" si="94"/>
        <v>1</v>
      </c>
      <c r="V107" s="40"/>
      <c r="W107" s="52">
        <v>60.23</v>
      </c>
      <c r="X107" s="41">
        <f t="shared" si="95"/>
        <v>8.2494608195542662E-2</v>
      </c>
      <c r="Y107" s="53">
        <f t="shared" si="96"/>
        <v>1</v>
      </c>
      <c r="Z107" s="40"/>
      <c r="AA107" s="52">
        <v>107.73</v>
      </c>
      <c r="AB107" s="41">
        <f t="shared" si="97"/>
        <v>5.3182129240394893E-2</v>
      </c>
      <c r="AC107" s="53">
        <f t="shared" si="98"/>
        <v>1</v>
      </c>
      <c r="AD107" s="40"/>
      <c r="AE107" s="52">
        <v>61.96</v>
      </c>
      <c r="AF107" s="41">
        <f t="shared" si="99"/>
        <v>6.5337001375515902E-2</v>
      </c>
      <c r="AG107" s="53">
        <f t="shared" si="100"/>
        <v>1</v>
      </c>
      <c r="AH107" s="40"/>
      <c r="AI107" s="52">
        <v>104.24</v>
      </c>
      <c r="AJ107" s="41">
        <f t="shared" si="101"/>
        <v>7.1105630908343542E-2</v>
      </c>
      <c r="AK107" s="53">
        <f t="shared" si="102"/>
        <v>1</v>
      </c>
      <c r="AL107" s="40"/>
      <c r="AM107" s="52">
        <v>53.43</v>
      </c>
      <c r="AN107" s="41">
        <f t="shared" si="103"/>
        <v>2.3955538520505915E-2</v>
      </c>
      <c r="AO107" s="53">
        <f t="shared" si="104"/>
        <v>1</v>
      </c>
      <c r="AP107" s="40"/>
      <c r="AQ107" s="52">
        <v>36.909999999999997</v>
      </c>
      <c r="AR107" s="41">
        <f t="shared" si="105"/>
        <v>5.5476122390620386E-2</v>
      </c>
      <c r="AS107" s="53">
        <f t="shared" si="106"/>
        <v>1</v>
      </c>
      <c r="AT107" s="41"/>
      <c r="AU107" s="41">
        <v>68.3</v>
      </c>
      <c r="AV107" s="41">
        <f t="shared" si="107"/>
        <v>6.4194453100654192E-2</v>
      </c>
      <c r="AW107" s="53">
        <f t="shared" si="108"/>
        <v>1</v>
      </c>
      <c r="AX107" s="41"/>
      <c r="AY107" s="41">
        <v>45.46</v>
      </c>
      <c r="AZ107" s="41">
        <f t="shared" si="109"/>
        <v>3.8136560858643476E-2</v>
      </c>
      <c r="BA107" s="53">
        <f t="shared" si="110"/>
        <v>1</v>
      </c>
      <c r="BB107" s="41"/>
      <c r="BC107" s="41">
        <v>66.34</v>
      </c>
      <c r="BD107" s="41">
        <f t="shared" si="111"/>
        <v>2.8527131782945858E-2</v>
      </c>
      <c r="BE107" s="53">
        <f t="shared" si="112"/>
        <v>1</v>
      </c>
      <c r="BF107" s="41"/>
      <c r="BG107" s="41">
        <v>65.37</v>
      </c>
      <c r="BH107" s="41">
        <f t="shared" si="113"/>
        <v>7.3399014778325222E-2</v>
      </c>
      <c r="BI107" s="53">
        <f t="shared" si="114"/>
        <v>1</v>
      </c>
      <c r="BJ107" s="41"/>
      <c r="BK107" s="41"/>
      <c r="BL107" s="41">
        <f t="shared" si="115"/>
        <v>0</v>
      </c>
      <c r="BM107" s="53">
        <f t="shared" si="116"/>
        <v>0</v>
      </c>
      <c r="BN107" s="41"/>
      <c r="BO107" s="41"/>
      <c r="BP107" s="41">
        <f t="shared" si="117"/>
        <v>0</v>
      </c>
      <c r="BQ107" s="53">
        <f t="shared" si="118"/>
        <v>0</v>
      </c>
      <c r="BR107" s="41"/>
      <c r="BS107" s="41"/>
      <c r="BT107" s="41">
        <f t="shared" si="119"/>
        <v>0</v>
      </c>
      <c r="BU107" s="53">
        <f t="shared" si="120"/>
        <v>0</v>
      </c>
      <c r="BV107" s="41"/>
      <c r="BW107" s="41"/>
      <c r="BX107" s="41">
        <f t="shared" si="121"/>
        <v>0</v>
      </c>
      <c r="BY107" s="53">
        <f t="shared" si="122"/>
        <v>0</v>
      </c>
      <c r="BZ107" s="41"/>
      <c r="CA107" s="41"/>
      <c r="CB107" s="41">
        <f t="shared" si="123"/>
        <v>0</v>
      </c>
      <c r="CC107" s="53">
        <f t="shared" si="124"/>
        <v>0</v>
      </c>
      <c r="CD107" s="41"/>
      <c r="CE107" s="41"/>
      <c r="CF107" s="41">
        <f t="shared" si="125"/>
        <v>0</v>
      </c>
      <c r="CG107" s="53">
        <f t="shared" si="126"/>
        <v>0</v>
      </c>
      <c r="CH107" s="41"/>
      <c r="CI107" s="41"/>
      <c r="CJ107" s="41">
        <f t="shared" si="127"/>
        <v>0</v>
      </c>
      <c r="CK107" s="53">
        <f t="shared" si="128"/>
        <v>0</v>
      </c>
      <c r="CL107" s="41"/>
      <c r="CM107" s="41"/>
      <c r="CN107" s="41">
        <f t="shared" si="129"/>
        <v>0</v>
      </c>
      <c r="CO107" s="53">
        <f t="shared" si="130"/>
        <v>0</v>
      </c>
      <c r="CP107" s="41"/>
      <c r="CQ107" s="41"/>
      <c r="CR107" s="41">
        <f t="shared" si="131"/>
        <v>0</v>
      </c>
      <c r="CS107" s="53">
        <f t="shared" si="132"/>
        <v>0</v>
      </c>
      <c r="CT107" s="41"/>
      <c r="CU107" s="41"/>
      <c r="CV107" s="41">
        <f t="shared" si="133"/>
        <v>0</v>
      </c>
      <c r="CW107" s="53">
        <f t="shared" si="134"/>
        <v>0</v>
      </c>
      <c r="CX107" s="41"/>
      <c r="CY107" s="41"/>
      <c r="CZ107" s="41">
        <f t="shared" si="135"/>
        <v>0</v>
      </c>
      <c r="DA107" s="53">
        <f t="shared" si="136"/>
        <v>0</v>
      </c>
      <c r="DB107" s="53"/>
      <c r="DC107" s="53"/>
      <c r="DD107" s="41">
        <f t="shared" si="137"/>
        <v>0</v>
      </c>
      <c r="DE107" s="53">
        <f t="shared" si="138"/>
        <v>0</v>
      </c>
      <c r="DF107" s="53"/>
      <c r="DG107" s="53"/>
      <c r="DH107" s="41">
        <f t="shared" si="139"/>
        <v>0</v>
      </c>
      <c r="DI107" s="53">
        <f t="shared" si="140"/>
        <v>0</v>
      </c>
      <c r="DJ107" s="53"/>
      <c r="DK107" s="53"/>
      <c r="DL107" s="41">
        <f t="shared" si="141"/>
        <v>0</v>
      </c>
      <c r="DM107" s="53">
        <f t="shared" si="142"/>
        <v>0</v>
      </c>
      <c r="DN107" s="53"/>
      <c r="DO107" s="53"/>
      <c r="DP107" s="41">
        <f t="shared" si="143"/>
        <v>0</v>
      </c>
      <c r="DQ107" s="53">
        <f t="shared" si="144"/>
        <v>0</v>
      </c>
      <c r="DR107" s="53"/>
      <c r="DS107" s="53"/>
      <c r="DT107" s="41">
        <f t="shared" si="145"/>
        <v>0</v>
      </c>
      <c r="DU107" s="53">
        <f t="shared" si="146"/>
        <v>0</v>
      </c>
      <c r="DV107" s="53"/>
      <c r="DW107" s="53"/>
      <c r="DX107" s="41">
        <f t="shared" si="147"/>
        <v>0</v>
      </c>
      <c r="DY107" s="53">
        <f t="shared" si="148"/>
        <v>0</v>
      </c>
      <c r="DZ107" s="53"/>
      <c r="EA107" s="53"/>
      <c r="EB107" s="41">
        <f t="shared" si="149"/>
        <v>0</v>
      </c>
      <c r="EC107" s="53">
        <f t="shared" si="150"/>
        <v>0</v>
      </c>
      <c r="ED107" s="53"/>
      <c r="EE107" s="53"/>
      <c r="EF107" s="41">
        <f t="shared" si="151"/>
        <v>0</v>
      </c>
      <c r="EG107" s="53">
        <f t="shared" si="152"/>
        <v>0</v>
      </c>
      <c r="EH107" s="53"/>
      <c r="EI107" s="53"/>
      <c r="EJ107" s="41">
        <f t="shared" si="153"/>
        <v>0</v>
      </c>
      <c r="EK107" s="53">
        <f t="shared" si="154"/>
        <v>0</v>
      </c>
      <c r="EL107" s="53"/>
      <c r="EM107" s="53"/>
      <c r="EN107" s="41">
        <f t="shared" si="155"/>
        <v>0</v>
      </c>
      <c r="EO107" s="53">
        <f t="shared" si="156"/>
        <v>0</v>
      </c>
      <c r="EP107" s="53"/>
      <c r="EQ107" s="53"/>
      <c r="ER107" s="41">
        <f t="shared" si="157"/>
        <v>0</v>
      </c>
      <c r="ES107" s="53">
        <f t="shared" si="158"/>
        <v>0</v>
      </c>
      <c r="ET107" s="53"/>
      <c r="EU107" s="53"/>
      <c r="EV107" s="41">
        <f t="shared" si="159"/>
        <v>0</v>
      </c>
      <c r="EW107" s="53">
        <f t="shared" si="160"/>
        <v>0</v>
      </c>
      <c r="EX107" s="53"/>
      <c r="EY107" s="53"/>
      <c r="EZ107" s="41">
        <f t="shared" si="161"/>
        <v>0</v>
      </c>
      <c r="FA107" s="53">
        <f t="shared" si="162"/>
        <v>0</v>
      </c>
      <c r="FB107" s="53"/>
      <c r="FC107" s="53"/>
      <c r="FD107" s="41">
        <f t="shared" si="163"/>
        <v>0</v>
      </c>
      <c r="FE107" s="53">
        <f t="shared" si="164"/>
        <v>0</v>
      </c>
      <c r="FF107" s="53"/>
      <c r="FG107" s="53"/>
      <c r="FH107" s="41">
        <f t="shared" si="165"/>
        <v>0</v>
      </c>
      <c r="FI107" s="53">
        <f t="shared" si="166"/>
        <v>0</v>
      </c>
      <c r="FJ107" s="53"/>
      <c r="FK107" s="53"/>
      <c r="FL107" s="41">
        <f t="shared" si="168"/>
        <v>0</v>
      </c>
      <c r="FM107" s="53">
        <f t="shared" si="169"/>
        <v>0</v>
      </c>
      <c r="FN107" s="53"/>
      <c r="FO107" s="40"/>
      <c r="FP107" s="52">
        <f t="shared" si="170"/>
        <v>3901.0637968564815</v>
      </c>
      <c r="FQ107" s="41">
        <f t="shared" si="171"/>
        <v>3.9521958213004416E-2</v>
      </c>
      <c r="FY107" s="229" t="s">
        <v>4924</v>
      </c>
      <c r="FZ107" s="229" t="s">
        <v>4925</v>
      </c>
      <c r="GA107" s="229" t="s">
        <v>4926</v>
      </c>
    </row>
    <row r="108" spans="2:183" ht="11.25" customHeight="1" x14ac:dyDescent="0.2">
      <c r="B108" s="39">
        <v>44855</v>
      </c>
      <c r="C108" s="45">
        <v>3752.7478530252743</v>
      </c>
      <c r="D108" s="112" t="s">
        <v>5566</v>
      </c>
      <c r="E108" s="112">
        <f t="shared" si="167"/>
        <v>44855</v>
      </c>
      <c r="F108" s="46"/>
      <c r="G108" s="52">
        <v>49.76</v>
      </c>
      <c r="H108" s="41">
        <f t="shared" si="87"/>
        <v>1.6963008379317301E-2</v>
      </c>
      <c r="I108" s="53">
        <f t="shared" si="88"/>
        <v>1</v>
      </c>
      <c r="J108" s="40"/>
      <c r="K108" s="52">
        <v>77.58</v>
      </c>
      <c r="L108" s="41">
        <f t="shared" si="89"/>
        <v>1.7442622950819553E-2</v>
      </c>
      <c r="M108" s="53">
        <f t="shared" si="90"/>
        <v>1</v>
      </c>
      <c r="N108" s="40"/>
      <c r="O108" s="52">
        <v>85.63</v>
      </c>
      <c r="P108" s="41">
        <f t="shared" si="91"/>
        <v>2.5263409961685745E-2</v>
      </c>
      <c r="Q108" s="53">
        <f t="shared" si="92"/>
        <v>1</v>
      </c>
      <c r="R108" s="40"/>
      <c r="S108" s="52">
        <v>88.46</v>
      </c>
      <c r="T108" s="41">
        <f t="shared" si="93"/>
        <v>1.8889656761114981E-2</v>
      </c>
      <c r="U108" s="53">
        <f t="shared" si="94"/>
        <v>1</v>
      </c>
      <c r="V108" s="40"/>
      <c r="W108" s="52">
        <v>55.64</v>
      </c>
      <c r="X108" s="41">
        <f t="shared" si="95"/>
        <v>1.1084862802107853E-2</v>
      </c>
      <c r="Y108" s="53">
        <f t="shared" si="96"/>
        <v>1</v>
      </c>
      <c r="Z108" s="40"/>
      <c r="AA108" s="52">
        <v>102.29</v>
      </c>
      <c r="AB108" s="41">
        <f t="shared" si="97"/>
        <v>2.2797720227977214E-2</v>
      </c>
      <c r="AC108" s="53">
        <f t="shared" si="98"/>
        <v>1</v>
      </c>
      <c r="AD108" s="40"/>
      <c r="AE108" s="52">
        <v>58.16</v>
      </c>
      <c r="AF108" s="41">
        <f t="shared" si="99"/>
        <v>3.3588057579527097E-2</v>
      </c>
      <c r="AG108" s="53">
        <f t="shared" si="100"/>
        <v>1</v>
      </c>
      <c r="AH108" s="40"/>
      <c r="AI108" s="52">
        <v>97.32</v>
      </c>
      <c r="AJ108" s="41">
        <f t="shared" si="101"/>
        <v>2.6798902722093176E-2</v>
      </c>
      <c r="AK108" s="53">
        <f t="shared" si="102"/>
        <v>1</v>
      </c>
      <c r="AL108" s="40"/>
      <c r="AM108" s="52">
        <v>52.18</v>
      </c>
      <c r="AN108" s="41">
        <f t="shared" si="103"/>
        <v>3.3471974648445091E-2</v>
      </c>
      <c r="AO108" s="53">
        <f t="shared" si="104"/>
        <v>1</v>
      </c>
      <c r="AP108" s="40"/>
      <c r="AQ108" s="52">
        <v>34.97</v>
      </c>
      <c r="AR108" s="41">
        <f t="shared" si="105"/>
        <v>3.584123222748814E-2</v>
      </c>
      <c r="AS108" s="53">
        <f t="shared" si="106"/>
        <v>1</v>
      </c>
      <c r="AT108" s="41"/>
      <c r="AU108" s="41">
        <v>64.180000000000007</v>
      </c>
      <c r="AV108" s="41">
        <f t="shared" si="107"/>
        <v>3.8679397960835304E-2</v>
      </c>
      <c r="AW108" s="53">
        <f t="shared" si="108"/>
        <v>1</v>
      </c>
      <c r="AX108" s="41"/>
      <c r="AY108" s="41">
        <v>43.79</v>
      </c>
      <c r="AZ108" s="41">
        <f t="shared" si="109"/>
        <v>3.3514278970970146E-2</v>
      </c>
      <c r="BA108" s="53">
        <f t="shared" si="110"/>
        <v>1</v>
      </c>
      <c r="BB108" s="41"/>
      <c r="BC108" s="41">
        <v>64.5</v>
      </c>
      <c r="BD108" s="41">
        <f t="shared" si="111"/>
        <v>1.558809636277747E-2</v>
      </c>
      <c r="BE108" s="53">
        <f t="shared" si="112"/>
        <v>1</v>
      </c>
      <c r="BF108" s="41"/>
      <c r="BG108" s="41">
        <v>60.9</v>
      </c>
      <c r="BH108" s="41">
        <f t="shared" si="113"/>
        <v>3.4658511722731822E-2</v>
      </c>
      <c r="BI108" s="53">
        <f t="shared" si="114"/>
        <v>1</v>
      </c>
      <c r="BJ108" s="41"/>
      <c r="BK108" s="41"/>
      <c r="BL108" s="41">
        <f t="shared" si="115"/>
        <v>0</v>
      </c>
      <c r="BM108" s="53">
        <f t="shared" si="116"/>
        <v>0</v>
      </c>
      <c r="BN108" s="41"/>
      <c r="BO108" s="41"/>
      <c r="BP108" s="41">
        <f t="shared" si="117"/>
        <v>0</v>
      </c>
      <c r="BQ108" s="53">
        <f t="shared" si="118"/>
        <v>0</v>
      </c>
      <c r="BR108" s="41"/>
      <c r="BS108" s="41"/>
      <c r="BT108" s="41">
        <f t="shared" si="119"/>
        <v>0</v>
      </c>
      <c r="BU108" s="53">
        <f t="shared" si="120"/>
        <v>0</v>
      </c>
      <c r="BV108" s="41"/>
      <c r="BW108" s="41"/>
      <c r="BX108" s="41">
        <f t="shared" si="121"/>
        <v>0</v>
      </c>
      <c r="BY108" s="53">
        <f t="shared" si="122"/>
        <v>0</v>
      </c>
      <c r="BZ108" s="41"/>
      <c r="CA108" s="41"/>
      <c r="CB108" s="41">
        <f t="shared" si="123"/>
        <v>0</v>
      </c>
      <c r="CC108" s="53">
        <f t="shared" si="124"/>
        <v>0</v>
      </c>
      <c r="CD108" s="41"/>
      <c r="CE108" s="41"/>
      <c r="CF108" s="41">
        <f t="shared" si="125"/>
        <v>0</v>
      </c>
      <c r="CG108" s="53">
        <f t="shared" si="126"/>
        <v>0</v>
      </c>
      <c r="CH108" s="41"/>
      <c r="CI108" s="41"/>
      <c r="CJ108" s="41">
        <f t="shared" si="127"/>
        <v>0</v>
      </c>
      <c r="CK108" s="53">
        <f t="shared" si="128"/>
        <v>0</v>
      </c>
      <c r="CL108" s="41"/>
      <c r="CM108" s="41"/>
      <c r="CN108" s="41">
        <f t="shared" si="129"/>
        <v>0</v>
      </c>
      <c r="CO108" s="53">
        <f t="shared" si="130"/>
        <v>0</v>
      </c>
      <c r="CP108" s="41"/>
      <c r="CQ108" s="41"/>
      <c r="CR108" s="41">
        <f t="shared" si="131"/>
        <v>0</v>
      </c>
      <c r="CS108" s="53">
        <f t="shared" si="132"/>
        <v>0</v>
      </c>
      <c r="CT108" s="41"/>
      <c r="CU108" s="41"/>
      <c r="CV108" s="41">
        <f t="shared" si="133"/>
        <v>0</v>
      </c>
      <c r="CW108" s="53">
        <f t="shared" si="134"/>
        <v>0</v>
      </c>
      <c r="CX108" s="41"/>
      <c r="CY108" s="41"/>
      <c r="CZ108" s="41">
        <f t="shared" si="135"/>
        <v>0</v>
      </c>
      <c r="DA108" s="53">
        <f t="shared" si="136"/>
        <v>0</v>
      </c>
      <c r="DB108" s="53"/>
      <c r="DC108" s="53"/>
      <c r="DD108" s="41">
        <f t="shared" si="137"/>
        <v>0</v>
      </c>
      <c r="DE108" s="53">
        <f t="shared" si="138"/>
        <v>0</v>
      </c>
      <c r="DF108" s="53"/>
      <c r="DG108" s="53"/>
      <c r="DH108" s="41">
        <f t="shared" si="139"/>
        <v>0</v>
      </c>
      <c r="DI108" s="53">
        <f t="shared" si="140"/>
        <v>0</v>
      </c>
      <c r="DJ108" s="53"/>
      <c r="DK108" s="53"/>
      <c r="DL108" s="41">
        <f t="shared" si="141"/>
        <v>0</v>
      </c>
      <c r="DM108" s="53">
        <f t="shared" si="142"/>
        <v>0</v>
      </c>
      <c r="DN108" s="53"/>
      <c r="DO108" s="53"/>
      <c r="DP108" s="41">
        <f t="shared" si="143"/>
        <v>0</v>
      </c>
      <c r="DQ108" s="53">
        <f t="shared" si="144"/>
        <v>0</v>
      </c>
      <c r="DR108" s="53"/>
      <c r="DS108" s="53"/>
      <c r="DT108" s="41">
        <f t="shared" si="145"/>
        <v>0</v>
      </c>
      <c r="DU108" s="53">
        <f t="shared" si="146"/>
        <v>0</v>
      </c>
      <c r="DV108" s="53"/>
      <c r="DW108" s="53"/>
      <c r="DX108" s="41">
        <f t="shared" si="147"/>
        <v>0</v>
      </c>
      <c r="DY108" s="53">
        <f t="shared" si="148"/>
        <v>0</v>
      </c>
      <c r="DZ108" s="53"/>
      <c r="EA108" s="53"/>
      <c r="EB108" s="41">
        <f t="shared" si="149"/>
        <v>0</v>
      </c>
      <c r="EC108" s="53">
        <f t="shared" si="150"/>
        <v>0</v>
      </c>
      <c r="ED108" s="53"/>
      <c r="EE108" s="53"/>
      <c r="EF108" s="41">
        <f t="shared" si="151"/>
        <v>0</v>
      </c>
      <c r="EG108" s="53">
        <f t="shared" si="152"/>
        <v>0</v>
      </c>
      <c r="EH108" s="53"/>
      <c r="EI108" s="53"/>
      <c r="EJ108" s="41">
        <f t="shared" si="153"/>
        <v>0</v>
      </c>
      <c r="EK108" s="53">
        <f t="shared" si="154"/>
        <v>0</v>
      </c>
      <c r="EL108" s="53"/>
      <c r="EM108" s="53"/>
      <c r="EN108" s="41">
        <f t="shared" si="155"/>
        <v>0</v>
      </c>
      <c r="EO108" s="53">
        <f t="shared" si="156"/>
        <v>0</v>
      </c>
      <c r="EP108" s="53"/>
      <c r="EQ108" s="53"/>
      <c r="ER108" s="41">
        <f t="shared" si="157"/>
        <v>0</v>
      </c>
      <c r="ES108" s="53">
        <f t="shared" si="158"/>
        <v>0</v>
      </c>
      <c r="ET108" s="53"/>
      <c r="EU108" s="53"/>
      <c r="EV108" s="41">
        <f t="shared" si="159"/>
        <v>0</v>
      </c>
      <c r="EW108" s="53">
        <f t="shared" si="160"/>
        <v>0</v>
      </c>
      <c r="EX108" s="53"/>
      <c r="EY108" s="53"/>
      <c r="EZ108" s="41">
        <f t="shared" si="161"/>
        <v>0</v>
      </c>
      <c r="FA108" s="53">
        <f t="shared" si="162"/>
        <v>0</v>
      </c>
      <c r="FB108" s="53"/>
      <c r="FC108" s="53"/>
      <c r="FD108" s="41">
        <f t="shared" si="163"/>
        <v>0</v>
      </c>
      <c r="FE108" s="53">
        <f t="shared" si="164"/>
        <v>0</v>
      </c>
      <c r="FF108" s="53"/>
      <c r="FG108" s="53"/>
      <c r="FH108" s="41">
        <f t="shared" si="165"/>
        <v>0</v>
      </c>
      <c r="FI108" s="53">
        <f t="shared" si="166"/>
        <v>0</v>
      </c>
      <c r="FJ108" s="53"/>
      <c r="FK108" s="53"/>
      <c r="FL108" s="41">
        <f t="shared" si="168"/>
        <v>0</v>
      </c>
      <c r="FM108" s="53">
        <f t="shared" si="169"/>
        <v>0</v>
      </c>
      <c r="FN108" s="53"/>
      <c r="FO108" s="40"/>
      <c r="FP108" s="52">
        <f t="shared" si="170"/>
        <v>3752.7478530252743</v>
      </c>
      <c r="FQ108" s="41">
        <f t="shared" si="171"/>
        <v>4.7355697759749127E-2</v>
      </c>
      <c r="FY108" s="229" t="s">
        <v>4951</v>
      </c>
      <c r="FZ108" s="229" t="s">
        <v>4952</v>
      </c>
      <c r="GA108" s="229" t="s">
        <v>4953</v>
      </c>
    </row>
    <row r="109" spans="2:183" ht="11.25" customHeight="1" x14ac:dyDescent="0.2">
      <c r="B109" s="39">
        <v>44848</v>
      </c>
      <c r="C109" s="45">
        <v>3583.0691149647137</v>
      </c>
      <c r="D109" s="112" t="s">
        <v>5566</v>
      </c>
      <c r="E109" s="112">
        <f t="shared" si="167"/>
        <v>44848</v>
      </c>
      <c r="F109" s="46"/>
      <c r="G109" s="52">
        <v>48.93</v>
      </c>
      <c r="H109" s="41">
        <f t="shared" si="87"/>
        <v>-1.4501510574018051E-2</v>
      </c>
      <c r="I109" s="53">
        <f t="shared" si="88"/>
        <v>1</v>
      </c>
      <c r="J109" s="40"/>
      <c r="K109" s="52">
        <v>76.25</v>
      </c>
      <c r="L109" s="41">
        <f t="shared" si="89"/>
        <v>-9.2255717255715908E-3</v>
      </c>
      <c r="M109" s="53">
        <f t="shared" si="90"/>
        <v>1</v>
      </c>
      <c r="N109" s="40"/>
      <c r="O109" s="52">
        <v>83.52</v>
      </c>
      <c r="P109" s="41">
        <f t="shared" si="91"/>
        <v>6.3863116038076484E-3</v>
      </c>
      <c r="Q109" s="53">
        <f t="shared" si="92"/>
        <v>1</v>
      </c>
      <c r="R109" s="40"/>
      <c r="S109" s="52">
        <v>86.82</v>
      </c>
      <c r="T109" s="41">
        <f t="shared" si="93"/>
        <v>-2.5261030650050476E-2</v>
      </c>
      <c r="U109" s="53">
        <f t="shared" si="94"/>
        <v>1</v>
      </c>
      <c r="V109" s="40"/>
      <c r="W109" s="52">
        <v>55.03</v>
      </c>
      <c r="X109" s="41">
        <f t="shared" si="95"/>
        <v>-6.1402012621524893E-2</v>
      </c>
      <c r="Y109" s="53">
        <f t="shared" si="96"/>
        <v>1</v>
      </c>
      <c r="Z109" s="40"/>
      <c r="AA109" s="52">
        <v>100.01</v>
      </c>
      <c r="AB109" s="41">
        <f t="shared" si="97"/>
        <v>-1.2051763311271335E-2</v>
      </c>
      <c r="AC109" s="53">
        <f t="shared" si="98"/>
        <v>1</v>
      </c>
      <c r="AD109" s="40"/>
      <c r="AE109" s="52">
        <v>56.27</v>
      </c>
      <c r="AF109" s="41">
        <f t="shared" si="99"/>
        <v>-1.3499298737727816E-2</v>
      </c>
      <c r="AG109" s="53">
        <f t="shared" si="100"/>
        <v>1</v>
      </c>
      <c r="AH109" s="40"/>
      <c r="AI109" s="52">
        <v>94.78</v>
      </c>
      <c r="AJ109" s="41">
        <f t="shared" si="101"/>
        <v>-1.6090522163396681E-2</v>
      </c>
      <c r="AK109" s="53">
        <f t="shared" si="102"/>
        <v>1</v>
      </c>
      <c r="AL109" s="40"/>
      <c r="AM109" s="52">
        <v>50.49</v>
      </c>
      <c r="AN109" s="41">
        <f t="shared" si="103"/>
        <v>1.3651877133105783E-2</v>
      </c>
      <c r="AO109" s="53">
        <f t="shared" si="104"/>
        <v>1</v>
      </c>
      <c r="AP109" s="40"/>
      <c r="AQ109" s="52">
        <v>33.76</v>
      </c>
      <c r="AR109" s="41">
        <f t="shared" si="105"/>
        <v>-1.9744483159117254E-2</v>
      </c>
      <c r="AS109" s="53">
        <f t="shared" si="106"/>
        <v>1</v>
      </c>
      <c r="AT109" s="41"/>
      <c r="AU109" s="41">
        <v>61.79</v>
      </c>
      <c r="AV109" s="41">
        <f t="shared" si="107"/>
        <v>1.3283043620859303E-2</v>
      </c>
      <c r="AW109" s="53">
        <f t="shared" si="108"/>
        <v>1</v>
      </c>
      <c r="AX109" s="41"/>
      <c r="AY109" s="41">
        <v>42.37</v>
      </c>
      <c r="AZ109" s="41">
        <f t="shared" si="109"/>
        <v>-7.0754716981136223E-4</v>
      </c>
      <c r="BA109" s="53">
        <f t="shared" si="110"/>
        <v>1</v>
      </c>
      <c r="BB109" s="41"/>
      <c r="BC109" s="41">
        <v>63.51</v>
      </c>
      <c r="BD109" s="41">
        <f t="shared" si="111"/>
        <v>-9.5134123518404445E-3</v>
      </c>
      <c r="BE109" s="53">
        <f t="shared" si="112"/>
        <v>1</v>
      </c>
      <c r="BF109" s="41"/>
      <c r="BG109" s="41">
        <v>58.86</v>
      </c>
      <c r="BH109" s="41">
        <f t="shared" si="113"/>
        <v>-1.6705646508519911E-2</v>
      </c>
      <c r="BI109" s="53">
        <f t="shared" si="114"/>
        <v>1</v>
      </c>
      <c r="BJ109" s="41"/>
      <c r="BK109" s="41"/>
      <c r="BL109" s="41">
        <f t="shared" si="115"/>
        <v>0</v>
      </c>
      <c r="BM109" s="53">
        <f t="shared" si="116"/>
        <v>0</v>
      </c>
      <c r="BN109" s="41"/>
      <c r="BO109" s="41"/>
      <c r="BP109" s="41">
        <f t="shared" si="117"/>
        <v>0</v>
      </c>
      <c r="BQ109" s="53">
        <f t="shared" si="118"/>
        <v>0</v>
      </c>
      <c r="BR109" s="41"/>
      <c r="BS109" s="41"/>
      <c r="BT109" s="41">
        <f t="shared" si="119"/>
        <v>0</v>
      </c>
      <c r="BU109" s="53">
        <f t="shared" si="120"/>
        <v>0</v>
      </c>
      <c r="BV109" s="41"/>
      <c r="BW109" s="41"/>
      <c r="BX109" s="41">
        <f t="shared" si="121"/>
        <v>0</v>
      </c>
      <c r="BY109" s="53">
        <f t="shared" si="122"/>
        <v>0</v>
      </c>
      <c r="BZ109" s="41"/>
      <c r="CA109" s="41"/>
      <c r="CB109" s="41">
        <f t="shared" si="123"/>
        <v>0</v>
      </c>
      <c r="CC109" s="53">
        <f t="shared" si="124"/>
        <v>0</v>
      </c>
      <c r="CD109" s="41"/>
      <c r="CE109" s="41"/>
      <c r="CF109" s="41">
        <f t="shared" si="125"/>
        <v>0</v>
      </c>
      <c r="CG109" s="53">
        <f t="shared" si="126"/>
        <v>0</v>
      </c>
      <c r="CH109" s="41"/>
      <c r="CI109" s="41"/>
      <c r="CJ109" s="41">
        <f t="shared" si="127"/>
        <v>0</v>
      </c>
      <c r="CK109" s="53">
        <f t="shared" si="128"/>
        <v>0</v>
      </c>
      <c r="CL109" s="41"/>
      <c r="CM109" s="41"/>
      <c r="CN109" s="41">
        <f t="shared" si="129"/>
        <v>0</v>
      </c>
      <c r="CO109" s="53">
        <f t="shared" si="130"/>
        <v>0</v>
      </c>
      <c r="CP109" s="41"/>
      <c r="CQ109" s="41"/>
      <c r="CR109" s="41">
        <f t="shared" si="131"/>
        <v>0</v>
      </c>
      <c r="CS109" s="53">
        <f t="shared" si="132"/>
        <v>0</v>
      </c>
      <c r="CT109" s="41"/>
      <c r="CU109" s="41"/>
      <c r="CV109" s="41">
        <f t="shared" si="133"/>
        <v>0</v>
      </c>
      <c r="CW109" s="53">
        <f t="shared" si="134"/>
        <v>0</v>
      </c>
      <c r="CX109" s="41"/>
      <c r="CY109" s="41"/>
      <c r="CZ109" s="41">
        <f t="shared" si="135"/>
        <v>0</v>
      </c>
      <c r="DA109" s="53">
        <f t="shared" si="136"/>
        <v>0</v>
      </c>
      <c r="DB109" s="53"/>
      <c r="DC109" s="53"/>
      <c r="DD109" s="41">
        <f t="shared" si="137"/>
        <v>0</v>
      </c>
      <c r="DE109" s="53">
        <f t="shared" si="138"/>
        <v>0</v>
      </c>
      <c r="DF109" s="53"/>
      <c r="DG109" s="53"/>
      <c r="DH109" s="41">
        <f t="shared" si="139"/>
        <v>0</v>
      </c>
      <c r="DI109" s="53">
        <f t="shared" si="140"/>
        <v>0</v>
      </c>
      <c r="DJ109" s="53"/>
      <c r="DK109" s="53"/>
      <c r="DL109" s="41">
        <f t="shared" si="141"/>
        <v>0</v>
      </c>
      <c r="DM109" s="53">
        <f t="shared" si="142"/>
        <v>0</v>
      </c>
      <c r="DN109" s="53"/>
      <c r="DO109" s="53"/>
      <c r="DP109" s="41">
        <f t="shared" si="143"/>
        <v>0</v>
      </c>
      <c r="DQ109" s="53">
        <f t="shared" si="144"/>
        <v>0</v>
      </c>
      <c r="DR109" s="53"/>
      <c r="DS109" s="53"/>
      <c r="DT109" s="41">
        <f t="shared" si="145"/>
        <v>0</v>
      </c>
      <c r="DU109" s="53">
        <f t="shared" si="146"/>
        <v>0</v>
      </c>
      <c r="DV109" s="53"/>
      <c r="DW109" s="53"/>
      <c r="DX109" s="41">
        <f t="shared" si="147"/>
        <v>0</v>
      </c>
      <c r="DY109" s="53">
        <f t="shared" si="148"/>
        <v>0</v>
      </c>
      <c r="DZ109" s="53"/>
      <c r="EA109" s="53"/>
      <c r="EB109" s="41">
        <f t="shared" si="149"/>
        <v>0</v>
      </c>
      <c r="EC109" s="53">
        <f t="shared" si="150"/>
        <v>0</v>
      </c>
      <c r="ED109" s="53"/>
      <c r="EE109" s="53"/>
      <c r="EF109" s="41">
        <f t="shared" si="151"/>
        <v>0</v>
      </c>
      <c r="EG109" s="53">
        <f t="shared" si="152"/>
        <v>0</v>
      </c>
      <c r="EH109" s="53"/>
      <c r="EI109" s="53"/>
      <c r="EJ109" s="41">
        <f t="shared" si="153"/>
        <v>0</v>
      </c>
      <c r="EK109" s="53">
        <f t="shared" si="154"/>
        <v>0</v>
      </c>
      <c r="EL109" s="53"/>
      <c r="EM109" s="53"/>
      <c r="EN109" s="41">
        <f t="shared" si="155"/>
        <v>0</v>
      </c>
      <c r="EO109" s="53">
        <f t="shared" si="156"/>
        <v>0</v>
      </c>
      <c r="EP109" s="53"/>
      <c r="EQ109" s="53"/>
      <c r="ER109" s="41">
        <f t="shared" si="157"/>
        <v>0</v>
      </c>
      <c r="ES109" s="53">
        <f t="shared" si="158"/>
        <v>0</v>
      </c>
      <c r="ET109" s="53"/>
      <c r="EU109" s="53"/>
      <c r="EV109" s="41">
        <f t="shared" si="159"/>
        <v>0</v>
      </c>
      <c r="EW109" s="53">
        <f t="shared" si="160"/>
        <v>0</v>
      </c>
      <c r="EX109" s="53"/>
      <c r="EY109" s="53"/>
      <c r="EZ109" s="41">
        <f t="shared" si="161"/>
        <v>0</v>
      </c>
      <c r="FA109" s="53">
        <f t="shared" si="162"/>
        <v>0</v>
      </c>
      <c r="FB109" s="53"/>
      <c r="FC109" s="53"/>
      <c r="FD109" s="41">
        <f t="shared" si="163"/>
        <v>0</v>
      </c>
      <c r="FE109" s="53">
        <f t="shared" si="164"/>
        <v>0</v>
      </c>
      <c r="FF109" s="53"/>
      <c r="FG109" s="53"/>
      <c r="FH109" s="41">
        <f t="shared" si="165"/>
        <v>0</v>
      </c>
      <c r="FI109" s="53">
        <f t="shared" si="166"/>
        <v>0</v>
      </c>
      <c r="FJ109" s="53"/>
      <c r="FK109" s="53"/>
      <c r="FL109" s="41">
        <f t="shared" si="168"/>
        <v>0</v>
      </c>
      <c r="FM109" s="53">
        <f t="shared" si="169"/>
        <v>0</v>
      </c>
      <c r="FN109" s="53"/>
      <c r="FO109" s="40"/>
      <c r="FP109" s="52">
        <f t="shared" si="170"/>
        <v>3583.0691149647137</v>
      </c>
      <c r="FQ109" s="41">
        <f t="shared" si="171"/>
        <v>-1.5548405729259862E-2</v>
      </c>
      <c r="FY109" s="229" t="s">
        <v>2823</v>
      </c>
      <c r="FZ109" s="229" t="s">
        <v>2824</v>
      </c>
      <c r="GA109" s="229" t="s">
        <v>2825</v>
      </c>
    </row>
    <row r="110" spans="2:183" ht="11.25" customHeight="1" x14ac:dyDescent="0.2">
      <c r="B110" s="39">
        <v>44841</v>
      </c>
      <c r="C110" s="45">
        <v>3639.660025761827</v>
      </c>
      <c r="D110" s="112" t="s">
        <v>5566</v>
      </c>
      <c r="E110" s="112">
        <f t="shared" si="167"/>
        <v>44841</v>
      </c>
      <c r="F110" s="46"/>
      <c r="G110" s="52">
        <v>49.65</v>
      </c>
      <c r="H110" s="41">
        <f t="shared" si="87"/>
        <v>-6.3030760520853102E-2</v>
      </c>
      <c r="I110" s="53">
        <f t="shared" si="88"/>
        <v>1</v>
      </c>
      <c r="J110" s="40"/>
      <c r="K110" s="52">
        <v>76.959999999999994</v>
      </c>
      <c r="L110" s="41">
        <f t="shared" si="89"/>
        <v>-4.456859093730603E-2</v>
      </c>
      <c r="M110" s="53">
        <f t="shared" si="90"/>
        <v>1</v>
      </c>
      <c r="N110" s="40"/>
      <c r="O110" s="52">
        <v>82.99</v>
      </c>
      <c r="P110" s="41">
        <f t="shared" si="91"/>
        <v>-4.0023134759976986E-2</v>
      </c>
      <c r="Q110" s="53">
        <f t="shared" si="92"/>
        <v>1</v>
      </c>
      <c r="R110" s="40"/>
      <c r="S110" s="52">
        <v>89.07</v>
      </c>
      <c r="T110" s="41">
        <f t="shared" si="93"/>
        <v>-4.2463986239518414E-2</v>
      </c>
      <c r="U110" s="53">
        <f t="shared" si="94"/>
        <v>1</v>
      </c>
      <c r="V110" s="40"/>
      <c r="W110" s="52">
        <v>58.63</v>
      </c>
      <c r="X110" s="41">
        <f t="shared" si="95"/>
        <v>3.6231884057971175E-2</v>
      </c>
      <c r="Y110" s="53">
        <f t="shared" si="96"/>
        <v>1</v>
      </c>
      <c r="Z110" s="40"/>
      <c r="AA110" s="52">
        <v>101.23</v>
      </c>
      <c r="AB110" s="41">
        <f t="shared" si="97"/>
        <v>5.9624366491106695E-3</v>
      </c>
      <c r="AC110" s="53">
        <f t="shared" si="98"/>
        <v>1</v>
      </c>
      <c r="AD110" s="40"/>
      <c r="AE110" s="52">
        <v>57.04</v>
      </c>
      <c r="AF110" s="41">
        <f t="shared" si="99"/>
        <v>-3.9730639730639727E-2</v>
      </c>
      <c r="AG110" s="53">
        <f t="shared" si="100"/>
        <v>1</v>
      </c>
      <c r="AH110" s="40"/>
      <c r="AI110" s="52">
        <v>96.33</v>
      </c>
      <c r="AJ110" s="41">
        <f t="shared" si="101"/>
        <v>-2.7067972932027118E-2</v>
      </c>
      <c r="AK110" s="53">
        <f t="shared" si="102"/>
        <v>1</v>
      </c>
      <c r="AL110" s="40"/>
      <c r="AM110" s="52">
        <v>49.81</v>
      </c>
      <c r="AN110" s="41">
        <f t="shared" si="103"/>
        <v>1.0754870129870087E-2</v>
      </c>
      <c r="AO110" s="53">
        <f t="shared" si="104"/>
        <v>1</v>
      </c>
      <c r="AP110" s="40"/>
      <c r="AQ110" s="52">
        <v>34.44</v>
      </c>
      <c r="AR110" s="41">
        <f t="shared" si="105"/>
        <v>-5.5403181568842608E-2</v>
      </c>
      <c r="AS110" s="53">
        <f t="shared" si="106"/>
        <v>1</v>
      </c>
      <c r="AT110" s="41"/>
      <c r="AU110" s="41">
        <v>60.98</v>
      </c>
      <c r="AV110" s="41">
        <f t="shared" si="107"/>
        <v>-5.4720198418849897E-2</v>
      </c>
      <c r="AW110" s="53">
        <f t="shared" si="108"/>
        <v>1</v>
      </c>
      <c r="AX110" s="41"/>
      <c r="AY110" s="41">
        <v>42.4</v>
      </c>
      <c r="AZ110" s="41">
        <f t="shared" si="109"/>
        <v>-2.4390243902439046E-2</v>
      </c>
      <c r="BA110" s="53">
        <f t="shared" si="110"/>
        <v>1</v>
      </c>
      <c r="BB110" s="41"/>
      <c r="BC110" s="41">
        <v>64.12</v>
      </c>
      <c r="BD110" s="41">
        <f t="shared" si="111"/>
        <v>-5.7058823529411717E-2</v>
      </c>
      <c r="BE110" s="53">
        <f t="shared" si="112"/>
        <v>1</v>
      </c>
      <c r="BF110" s="41"/>
      <c r="BG110" s="41">
        <v>59.86</v>
      </c>
      <c r="BH110" s="41">
        <f t="shared" si="113"/>
        <v>-6.4687500000000009E-2</v>
      </c>
      <c r="BI110" s="53">
        <f t="shared" si="114"/>
        <v>1</v>
      </c>
      <c r="BJ110" s="41"/>
      <c r="BK110" s="41"/>
      <c r="BL110" s="41">
        <f t="shared" si="115"/>
        <v>0</v>
      </c>
      <c r="BM110" s="53">
        <f t="shared" si="116"/>
        <v>0</v>
      </c>
      <c r="BN110" s="41"/>
      <c r="BO110" s="41"/>
      <c r="BP110" s="41">
        <f t="shared" si="117"/>
        <v>0</v>
      </c>
      <c r="BQ110" s="53">
        <f t="shared" si="118"/>
        <v>0</v>
      </c>
      <c r="BR110" s="41"/>
      <c r="BS110" s="41"/>
      <c r="BT110" s="41">
        <f t="shared" si="119"/>
        <v>0</v>
      </c>
      <c r="BU110" s="53">
        <f t="shared" si="120"/>
        <v>0</v>
      </c>
      <c r="BV110" s="41"/>
      <c r="BW110" s="41"/>
      <c r="BX110" s="41">
        <f t="shared" si="121"/>
        <v>0</v>
      </c>
      <c r="BY110" s="53">
        <f t="shared" si="122"/>
        <v>0</v>
      </c>
      <c r="BZ110" s="41"/>
      <c r="CA110" s="41"/>
      <c r="CB110" s="41">
        <f t="shared" si="123"/>
        <v>0</v>
      </c>
      <c r="CC110" s="53">
        <f t="shared" si="124"/>
        <v>0</v>
      </c>
      <c r="CD110" s="41"/>
      <c r="CE110" s="41"/>
      <c r="CF110" s="41">
        <f t="shared" si="125"/>
        <v>0</v>
      </c>
      <c r="CG110" s="53">
        <f t="shared" si="126"/>
        <v>0</v>
      </c>
      <c r="CH110" s="41"/>
      <c r="CI110" s="41"/>
      <c r="CJ110" s="41">
        <f t="shared" si="127"/>
        <v>0</v>
      </c>
      <c r="CK110" s="53">
        <f t="shared" si="128"/>
        <v>0</v>
      </c>
      <c r="CL110" s="41"/>
      <c r="CM110" s="41"/>
      <c r="CN110" s="41">
        <f t="shared" si="129"/>
        <v>0</v>
      </c>
      <c r="CO110" s="53">
        <f t="shared" si="130"/>
        <v>0</v>
      </c>
      <c r="CP110" s="41"/>
      <c r="CQ110" s="41"/>
      <c r="CR110" s="41">
        <f t="shared" si="131"/>
        <v>0</v>
      </c>
      <c r="CS110" s="53">
        <f t="shared" si="132"/>
        <v>0</v>
      </c>
      <c r="CT110" s="41"/>
      <c r="CU110" s="41"/>
      <c r="CV110" s="41">
        <f t="shared" si="133"/>
        <v>0</v>
      </c>
      <c r="CW110" s="53">
        <f t="shared" si="134"/>
        <v>0</v>
      </c>
      <c r="CX110" s="41"/>
      <c r="CY110" s="41"/>
      <c r="CZ110" s="41">
        <f t="shared" si="135"/>
        <v>0</v>
      </c>
      <c r="DA110" s="53">
        <f t="shared" si="136"/>
        <v>0</v>
      </c>
      <c r="DB110" s="53"/>
      <c r="DC110" s="53"/>
      <c r="DD110" s="41">
        <f t="shared" si="137"/>
        <v>0</v>
      </c>
      <c r="DE110" s="53">
        <f t="shared" si="138"/>
        <v>0</v>
      </c>
      <c r="DF110" s="53"/>
      <c r="DG110" s="53"/>
      <c r="DH110" s="41">
        <f t="shared" si="139"/>
        <v>0</v>
      </c>
      <c r="DI110" s="53">
        <f t="shared" si="140"/>
        <v>0</v>
      </c>
      <c r="DJ110" s="53"/>
      <c r="DK110" s="53"/>
      <c r="DL110" s="41">
        <f t="shared" si="141"/>
        <v>0</v>
      </c>
      <c r="DM110" s="53">
        <f t="shared" si="142"/>
        <v>0</v>
      </c>
      <c r="DN110" s="53"/>
      <c r="DO110" s="53"/>
      <c r="DP110" s="41">
        <f t="shared" si="143"/>
        <v>0</v>
      </c>
      <c r="DQ110" s="53">
        <f t="shared" si="144"/>
        <v>0</v>
      </c>
      <c r="DR110" s="53"/>
      <c r="DS110" s="53"/>
      <c r="DT110" s="41">
        <f t="shared" si="145"/>
        <v>0</v>
      </c>
      <c r="DU110" s="53">
        <f t="shared" si="146"/>
        <v>0</v>
      </c>
      <c r="DV110" s="53"/>
      <c r="DW110" s="53"/>
      <c r="DX110" s="41">
        <f t="shared" si="147"/>
        <v>0</v>
      </c>
      <c r="DY110" s="53">
        <f t="shared" si="148"/>
        <v>0</v>
      </c>
      <c r="DZ110" s="53"/>
      <c r="EA110" s="53"/>
      <c r="EB110" s="41">
        <f t="shared" si="149"/>
        <v>0</v>
      </c>
      <c r="EC110" s="53">
        <f t="shared" si="150"/>
        <v>0</v>
      </c>
      <c r="ED110" s="53"/>
      <c r="EE110" s="53"/>
      <c r="EF110" s="41">
        <f t="shared" si="151"/>
        <v>0</v>
      </c>
      <c r="EG110" s="53">
        <f t="shared" si="152"/>
        <v>0</v>
      </c>
      <c r="EH110" s="53"/>
      <c r="EI110" s="53"/>
      <c r="EJ110" s="41">
        <f t="shared" si="153"/>
        <v>0</v>
      </c>
      <c r="EK110" s="53">
        <f t="shared" si="154"/>
        <v>0</v>
      </c>
      <c r="EL110" s="53"/>
      <c r="EM110" s="53"/>
      <c r="EN110" s="41">
        <f t="shared" si="155"/>
        <v>0</v>
      </c>
      <c r="EO110" s="53">
        <f t="shared" si="156"/>
        <v>0</v>
      </c>
      <c r="EP110" s="53"/>
      <c r="EQ110" s="53"/>
      <c r="ER110" s="41">
        <f t="shared" si="157"/>
        <v>0</v>
      </c>
      <c r="ES110" s="53">
        <f t="shared" si="158"/>
        <v>0</v>
      </c>
      <c r="ET110" s="53"/>
      <c r="EU110" s="53"/>
      <c r="EV110" s="41">
        <f t="shared" si="159"/>
        <v>0</v>
      </c>
      <c r="EW110" s="53">
        <f t="shared" si="160"/>
        <v>0</v>
      </c>
      <c r="EX110" s="53"/>
      <c r="EY110" s="53"/>
      <c r="EZ110" s="41">
        <f t="shared" si="161"/>
        <v>0</v>
      </c>
      <c r="FA110" s="53">
        <f t="shared" si="162"/>
        <v>0</v>
      </c>
      <c r="FB110" s="53"/>
      <c r="FC110" s="53"/>
      <c r="FD110" s="41">
        <f t="shared" si="163"/>
        <v>0</v>
      </c>
      <c r="FE110" s="53">
        <f t="shared" si="164"/>
        <v>0</v>
      </c>
      <c r="FF110" s="53"/>
      <c r="FG110" s="53"/>
      <c r="FH110" s="41">
        <f t="shared" si="165"/>
        <v>0</v>
      </c>
      <c r="FI110" s="53">
        <f t="shared" si="166"/>
        <v>0</v>
      </c>
      <c r="FJ110" s="53"/>
      <c r="FK110" s="53"/>
      <c r="FL110" s="41">
        <f t="shared" si="168"/>
        <v>0</v>
      </c>
      <c r="FM110" s="53">
        <f t="shared" si="169"/>
        <v>0</v>
      </c>
      <c r="FN110" s="53"/>
      <c r="FO110" s="40"/>
      <c r="FP110" s="52">
        <f t="shared" si="170"/>
        <v>3639.660025761827</v>
      </c>
      <c r="FQ110" s="41">
        <f t="shared" si="171"/>
        <v>1.507015812384549E-2</v>
      </c>
      <c r="FY110" s="229" t="s">
        <v>1763</v>
      </c>
      <c r="FZ110" s="229" t="s">
        <v>1764</v>
      </c>
      <c r="GA110" s="229" t="s">
        <v>1765</v>
      </c>
    </row>
    <row r="111" spans="2:183" ht="11.25" customHeight="1" x14ac:dyDescent="0.2">
      <c r="B111" s="39">
        <v>44834</v>
      </c>
      <c r="C111" s="45">
        <v>3585.6241035486769</v>
      </c>
      <c r="D111" s="112" t="s">
        <v>5566</v>
      </c>
      <c r="E111" s="112">
        <f t="shared" si="167"/>
        <v>44834</v>
      </c>
      <c r="F111" s="46"/>
      <c r="G111" s="52">
        <v>52.99</v>
      </c>
      <c r="H111" s="41">
        <f t="shared" si="87"/>
        <v>-0.10971102150537637</v>
      </c>
      <c r="I111" s="53">
        <f t="shared" si="88"/>
        <v>1</v>
      </c>
      <c r="J111" s="40"/>
      <c r="K111" s="52">
        <v>80.55</v>
      </c>
      <c r="L111" s="41">
        <f t="shared" si="89"/>
        <v>-9.5756623259991014E-2</v>
      </c>
      <c r="M111" s="53">
        <f t="shared" si="90"/>
        <v>1</v>
      </c>
      <c r="N111" s="40"/>
      <c r="O111" s="52">
        <v>86.45</v>
      </c>
      <c r="P111" s="41">
        <f t="shared" si="91"/>
        <v>-0.11551053816247181</v>
      </c>
      <c r="Q111" s="53">
        <f t="shared" si="92"/>
        <v>1</v>
      </c>
      <c r="R111" s="40"/>
      <c r="S111" s="52">
        <v>93.02</v>
      </c>
      <c r="T111" s="41">
        <f t="shared" si="93"/>
        <v>-0.10307588467843021</v>
      </c>
      <c r="U111" s="53">
        <f t="shared" si="94"/>
        <v>1</v>
      </c>
      <c r="V111" s="40"/>
      <c r="W111" s="52">
        <v>56.58</v>
      </c>
      <c r="X111" s="41">
        <f t="shared" si="95"/>
        <v>-0.12765957446808518</v>
      </c>
      <c r="Y111" s="53">
        <f t="shared" si="96"/>
        <v>1</v>
      </c>
      <c r="Z111" s="40"/>
      <c r="AA111" s="52">
        <v>100.63</v>
      </c>
      <c r="AB111" s="41">
        <f t="shared" si="97"/>
        <v>-9.8216686082982396E-2</v>
      </c>
      <c r="AC111" s="53">
        <f t="shared" si="98"/>
        <v>1</v>
      </c>
      <c r="AD111" s="40"/>
      <c r="AE111" s="52">
        <v>59.4</v>
      </c>
      <c r="AF111" s="41">
        <f t="shared" si="99"/>
        <v>-8.5450346420323342E-2</v>
      </c>
      <c r="AG111" s="53">
        <f t="shared" si="100"/>
        <v>1</v>
      </c>
      <c r="AH111" s="40"/>
      <c r="AI111" s="52">
        <v>99.01</v>
      </c>
      <c r="AJ111" s="41">
        <f t="shared" si="101"/>
        <v>-8.6707868277834055E-2</v>
      </c>
      <c r="AK111" s="53">
        <f t="shared" si="102"/>
        <v>1</v>
      </c>
      <c r="AL111" s="40"/>
      <c r="AM111" s="52">
        <v>49.28</v>
      </c>
      <c r="AN111" s="41">
        <f t="shared" si="103"/>
        <v>-6.489563567362433E-2</v>
      </c>
      <c r="AO111" s="53">
        <f t="shared" si="104"/>
        <v>1</v>
      </c>
      <c r="AP111" s="40"/>
      <c r="AQ111" s="52">
        <v>36.46</v>
      </c>
      <c r="AR111" s="41">
        <f t="shared" si="105"/>
        <v>-8.6673346693386777E-2</v>
      </c>
      <c r="AS111" s="53">
        <f t="shared" si="106"/>
        <v>1</v>
      </c>
      <c r="AT111" s="41"/>
      <c r="AU111" s="41">
        <v>64.510000000000005</v>
      </c>
      <c r="AV111" s="41">
        <f t="shared" si="107"/>
        <v>-9.485056826154048E-2</v>
      </c>
      <c r="AW111" s="53">
        <f t="shared" si="108"/>
        <v>1</v>
      </c>
      <c r="AX111" s="41"/>
      <c r="AY111" s="41">
        <v>43.46</v>
      </c>
      <c r="AZ111" s="41">
        <f t="shared" si="109"/>
        <v>-0.11450692746536262</v>
      </c>
      <c r="BA111" s="53">
        <f t="shared" si="110"/>
        <v>1</v>
      </c>
      <c r="BB111" s="41"/>
      <c r="BC111" s="41">
        <v>68</v>
      </c>
      <c r="BD111" s="41">
        <f t="shared" si="111"/>
        <v>-9.3212428323776408E-2</v>
      </c>
      <c r="BE111" s="53">
        <f t="shared" si="112"/>
        <v>1</v>
      </c>
      <c r="BF111" s="41"/>
      <c r="BG111" s="41">
        <v>64</v>
      </c>
      <c r="BH111" s="41">
        <f t="shared" si="113"/>
        <v>-0.10564561207378431</v>
      </c>
      <c r="BI111" s="53">
        <f t="shared" si="114"/>
        <v>1</v>
      </c>
      <c r="BJ111" s="41"/>
      <c r="BK111" s="41"/>
      <c r="BL111" s="41">
        <f t="shared" si="115"/>
        <v>0</v>
      </c>
      <c r="BM111" s="53">
        <f t="shared" si="116"/>
        <v>0</v>
      </c>
      <c r="BN111" s="41"/>
      <c r="BO111" s="41"/>
      <c r="BP111" s="41">
        <f t="shared" si="117"/>
        <v>0</v>
      </c>
      <c r="BQ111" s="53">
        <f t="shared" si="118"/>
        <v>0</v>
      </c>
      <c r="BR111" s="41"/>
      <c r="BS111" s="41"/>
      <c r="BT111" s="41">
        <f t="shared" si="119"/>
        <v>0</v>
      </c>
      <c r="BU111" s="53">
        <f t="shared" si="120"/>
        <v>0</v>
      </c>
      <c r="BV111" s="41"/>
      <c r="BW111" s="41"/>
      <c r="BX111" s="41">
        <f t="shared" si="121"/>
        <v>0</v>
      </c>
      <c r="BY111" s="53">
        <f t="shared" si="122"/>
        <v>0</v>
      </c>
      <c r="BZ111" s="41"/>
      <c r="CA111" s="41"/>
      <c r="CB111" s="41">
        <f t="shared" si="123"/>
        <v>0</v>
      </c>
      <c r="CC111" s="53">
        <f t="shared" si="124"/>
        <v>0</v>
      </c>
      <c r="CD111" s="41"/>
      <c r="CE111" s="41"/>
      <c r="CF111" s="41">
        <f t="shared" si="125"/>
        <v>0</v>
      </c>
      <c r="CG111" s="53">
        <f t="shared" si="126"/>
        <v>0</v>
      </c>
      <c r="CH111" s="41"/>
      <c r="CI111" s="41"/>
      <c r="CJ111" s="41">
        <f t="shared" si="127"/>
        <v>0</v>
      </c>
      <c r="CK111" s="53">
        <f t="shared" si="128"/>
        <v>0</v>
      </c>
      <c r="CL111" s="41"/>
      <c r="CM111" s="41"/>
      <c r="CN111" s="41">
        <f t="shared" si="129"/>
        <v>0</v>
      </c>
      <c r="CO111" s="53">
        <f t="shared" si="130"/>
        <v>0</v>
      </c>
      <c r="CP111" s="41"/>
      <c r="CQ111" s="41"/>
      <c r="CR111" s="41">
        <f t="shared" si="131"/>
        <v>0</v>
      </c>
      <c r="CS111" s="53">
        <f t="shared" si="132"/>
        <v>0</v>
      </c>
      <c r="CT111" s="41"/>
      <c r="CU111" s="41"/>
      <c r="CV111" s="41">
        <f t="shared" si="133"/>
        <v>0</v>
      </c>
      <c r="CW111" s="53">
        <f t="shared" si="134"/>
        <v>0</v>
      </c>
      <c r="CX111" s="41"/>
      <c r="CY111" s="41"/>
      <c r="CZ111" s="41">
        <f t="shared" si="135"/>
        <v>0</v>
      </c>
      <c r="DA111" s="53">
        <f t="shared" si="136"/>
        <v>0</v>
      </c>
      <c r="DB111" s="53"/>
      <c r="DC111" s="53"/>
      <c r="DD111" s="41">
        <f t="shared" si="137"/>
        <v>0</v>
      </c>
      <c r="DE111" s="53">
        <f t="shared" si="138"/>
        <v>0</v>
      </c>
      <c r="DF111" s="53"/>
      <c r="DG111" s="53"/>
      <c r="DH111" s="41">
        <f t="shared" si="139"/>
        <v>0</v>
      </c>
      <c r="DI111" s="53">
        <f t="shared" si="140"/>
        <v>0</v>
      </c>
      <c r="DJ111" s="53"/>
      <c r="DK111" s="53"/>
      <c r="DL111" s="41">
        <f t="shared" si="141"/>
        <v>0</v>
      </c>
      <c r="DM111" s="53">
        <f t="shared" si="142"/>
        <v>0</v>
      </c>
      <c r="DN111" s="53"/>
      <c r="DO111" s="53"/>
      <c r="DP111" s="41">
        <f t="shared" si="143"/>
        <v>0</v>
      </c>
      <c r="DQ111" s="53">
        <f t="shared" si="144"/>
        <v>0</v>
      </c>
      <c r="DR111" s="53"/>
      <c r="DS111" s="53"/>
      <c r="DT111" s="41">
        <f t="shared" si="145"/>
        <v>0</v>
      </c>
      <c r="DU111" s="53">
        <f t="shared" si="146"/>
        <v>0</v>
      </c>
      <c r="DV111" s="53"/>
      <c r="DW111" s="53"/>
      <c r="DX111" s="41">
        <f t="shared" si="147"/>
        <v>0</v>
      </c>
      <c r="DY111" s="53">
        <f t="shared" si="148"/>
        <v>0</v>
      </c>
      <c r="DZ111" s="53"/>
      <c r="EA111" s="53"/>
      <c r="EB111" s="41">
        <f t="shared" si="149"/>
        <v>0</v>
      </c>
      <c r="EC111" s="53">
        <f t="shared" si="150"/>
        <v>0</v>
      </c>
      <c r="ED111" s="53"/>
      <c r="EE111" s="53"/>
      <c r="EF111" s="41">
        <f t="shared" si="151"/>
        <v>0</v>
      </c>
      <c r="EG111" s="53">
        <f t="shared" si="152"/>
        <v>0</v>
      </c>
      <c r="EH111" s="53"/>
      <c r="EI111" s="53"/>
      <c r="EJ111" s="41">
        <f t="shared" si="153"/>
        <v>0</v>
      </c>
      <c r="EK111" s="53">
        <f t="shared" si="154"/>
        <v>0</v>
      </c>
      <c r="EL111" s="53"/>
      <c r="EM111" s="53"/>
      <c r="EN111" s="41">
        <f t="shared" si="155"/>
        <v>0</v>
      </c>
      <c r="EO111" s="53">
        <f t="shared" si="156"/>
        <v>0</v>
      </c>
      <c r="EP111" s="53"/>
      <c r="EQ111" s="53"/>
      <c r="ER111" s="41">
        <f t="shared" si="157"/>
        <v>0</v>
      </c>
      <c r="ES111" s="53">
        <f t="shared" si="158"/>
        <v>0</v>
      </c>
      <c r="ET111" s="53"/>
      <c r="EU111" s="53"/>
      <c r="EV111" s="41">
        <f t="shared" si="159"/>
        <v>0</v>
      </c>
      <c r="EW111" s="53">
        <f t="shared" si="160"/>
        <v>0</v>
      </c>
      <c r="EX111" s="53"/>
      <c r="EY111" s="53"/>
      <c r="EZ111" s="41">
        <f t="shared" si="161"/>
        <v>0</v>
      </c>
      <c r="FA111" s="53">
        <f t="shared" si="162"/>
        <v>0</v>
      </c>
      <c r="FB111" s="53"/>
      <c r="FC111" s="53"/>
      <c r="FD111" s="41">
        <f t="shared" si="163"/>
        <v>0</v>
      </c>
      <c r="FE111" s="53">
        <f t="shared" si="164"/>
        <v>0</v>
      </c>
      <c r="FF111" s="53"/>
      <c r="FG111" s="53"/>
      <c r="FH111" s="41">
        <f t="shared" si="165"/>
        <v>0</v>
      </c>
      <c r="FI111" s="53">
        <f t="shared" si="166"/>
        <v>0</v>
      </c>
      <c r="FJ111" s="53"/>
      <c r="FK111" s="53"/>
      <c r="FL111" s="41">
        <f t="shared" si="168"/>
        <v>0</v>
      </c>
      <c r="FM111" s="53">
        <f t="shared" si="169"/>
        <v>0</v>
      </c>
      <c r="FN111" s="53"/>
      <c r="FO111" s="40"/>
      <c r="FP111" s="52">
        <f t="shared" si="170"/>
        <v>3585.6241035486769</v>
      </c>
      <c r="FQ111" s="41">
        <f t="shared" si="171"/>
        <v>-2.9136913451182522E-2</v>
      </c>
      <c r="FY111" s="229" t="s">
        <v>1862</v>
      </c>
      <c r="FZ111" s="229" t="s">
        <v>1863</v>
      </c>
      <c r="GA111" s="229" t="s">
        <v>1864</v>
      </c>
    </row>
    <row r="112" spans="2:183" ht="11.25" customHeight="1" x14ac:dyDescent="0.2">
      <c r="B112" s="39">
        <v>44827</v>
      </c>
      <c r="C112" s="45">
        <v>3693.2335292453026</v>
      </c>
      <c r="D112" s="112" t="s">
        <v>5566</v>
      </c>
      <c r="E112" s="112">
        <f t="shared" si="167"/>
        <v>44827</v>
      </c>
      <c r="F112" s="46"/>
      <c r="G112" s="52">
        <v>59.52</v>
      </c>
      <c r="H112" s="41">
        <f t="shared" si="87"/>
        <v>-2.2017745645744324E-2</v>
      </c>
      <c r="I112" s="53">
        <f t="shared" si="88"/>
        <v>1</v>
      </c>
      <c r="J112" s="40"/>
      <c r="K112" s="52">
        <v>89.08</v>
      </c>
      <c r="L112" s="41">
        <f t="shared" si="89"/>
        <v>-2.8889131145753866E-2</v>
      </c>
      <c r="M112" s="53">
        <f t="shared" si="90"/>
        <v>1</v>
      </c>
      <c r="N112" s="40"/>
      <c r="O112" s="52">
        <v>97.74</v>
      </c>
      <c r="P112" s="41">
        <f t="shared" si="91"/>
        <v>-2.6106018333997616E-2</v>
      </c>
      <c r="Q112" s="53">
        <f t="shared" si="92"/>
        <v>1</v>
      </c>
      <c r="R112" s="40"/>
      <c r="S112" s="52">
        <v>103.71</v>
      </c>
      <c r="T112" s="41">
        <f t="shared" si="93"/>
        <v>-2.2618037885213549E-2</v>
      </c>
      <c r="U112" s="53">
        <f t="shared" si="94"/>
        <v>1</v>
      </c>
      <c r="V112" s="40"/>
      <c r="W112" s="52">
        <v>64.86</v>
      </c>
      <c r="X112" s="41">
        <f t="shared" si="95"/>
        <v>-3.9395734597156395E-2</v>
      </c>
      <c r="Y112" s="53">
        <f t="shared" si="96"/>
        <v>1</v>
      </c>
      <c r="Z112" s="40"/>
      <c r="AA112" s="52">
        <v>111.59</v>
      </c>
      <c r="AB112" s="41">
        <f t="shared" si="97"/>
        <v>-3.3183157165135979E-2</v>
      </c>
      <c r="AC112" s="53">
        <f t="shared" si="98"/>
        <v>1</v>
      </c>
      <c r="AD112" s="40"/>
      <c r="AE112" s="52">
        <v>64.95</v>
      </c>
      <c r="AF112" s="41">
        <f t="shared" si="99"/>
        <v>-3.1608766959892454E-2</v>
      </c>
      <c r="AG112" s="53">
        <f t="shared" si="100"/>
        <v>1</v>
      </c>
      <c r="AH112" s="40"/>
      <c r="AI112" s="52">
        <v>108.41</v>
      </c>
      <c r="AJ112" s="41">
        <f t="shared" si="101"/>
        <v>-3.2180948878265392E-3</v>
      </c>
      <c r="AK112" s="53">
        <f t="shared" si="102"/>
        <v>1</v>
      </c>
      <c r="AL112" s="40"/>
      <c r="AM112" s="52">
        <v>52.7</v>
      </c>
      <c r="AN112" s="41">
        <f t="shared" si="103"/>
        <v>-1.7890421170331572E-2</v>
      </c>
      <c r="AO112" s="53">
        <f t="shared" si="104"/>
        <v>1</v>
      </c>
      <c r="AP112" s="40"/>
      <c r="AQ112" s="52">
        <v>39.92</v>
      </c>
      <c r="AR112" s="41">
        <f t="shared" si="105"/>
        <v>-2.4199462234172464E-2</v>
      </c>
      <c r="AS112" s="53">
        <f t="shared" si="106"/>
        <v>1</v>
      </c>
      <c r="AT112" s="41"/>
      <c r="AU112" s="41">
        <v>71.27</v>
      </c>
      <c r="AV112" s="41">
        <f t="shared" si="107"/>
        <v>-3.2052152655167698E-2</v>
      </c>
      <c r="AW112" s="53">
        <f t="shared" si="108"/>
        <v>1</v>
      </c>
      <c r="AX112" s="41"/>
      <c r="AY112" s="41">
        <v>49.08</v>
      </c>
      <c r="AZ112" s="41">
        <f t="shared" si="109"/>
        <v>-2.1335992023928219E-2</v>
      </c>
      <c r="BA112" s="53">
        <f t="shared" si="110"/>
        <v>1</v>
      </c>
      <c r="BB112" s="41"/>
      <c r="BC112" s="41">
        <v>74.989999999999995</v>
      </c>
      <c r="BD112" s="41">
        <f t="shared" si="111"/>
        <v>-2.9255663430420742E-2</v>
      </c>
      <c r="BE112" s="53">
        <f t="shared" si="112"/>
        <v>1</v>
      </c>
      <c r="BF112" s="41"/>
      <c r="BG112" s="41">
        <v>71.56</v>
      </c>
      <c r="BH112" s="41">
        <f t="shared" si="113"/>
        <v>-3.1664411366711831E-2</v>
      </c>
      <c r="BI112" s="53">
        <f t="shared" si="114"/>
        <v>1</v>
      </c>
      <c r="BJ112" s="41"/>
      <c r="BK112" s="41"/>
      <c r="BL112" s="41">
        <f t="shared" si="115"/>
        <v>0</v>
      </c>
      <c r="BM112" s="53">
        <f t="shared" si="116"/>
        <v>0</v>
      </c>
      <c r="BN112" s="41"/>
      <c r="BO112" s="41"/>
      <c r="BP112" s="41">
        <f t="shared" si="117"/>
        <v>0</v>
      </c>
      <c r="BQ112" s="53">
        <f t="shared" si="118"/>
        <v>0</v>
      </c>
      <c r="BR112" s="41"/>
      <c r="BS112" s="41"/>
      <c r="BT112" s="41">
        <f t="shared" si="119"/>
        <v>0</v>
      </c>
      <c r="BU112" s="53">
        <f t="shared" si="120"/>
        <v>0</v>
      </c>
      <c r="BV112" s="41"/>
      <c r="BW112" s="41"/>
      <c r="BX112" s="41">
        <f t="shared" si="121"/>
        <v>0</v>
      </c>
      <c r="BY112" s="53">
        <f t="shared" si="122"/>
        <v>0</v>
      </c>
      <c r="BZ112" s="41"/>
      <c r="CA112" s="41"/>
      <c r="CB112" s="41">
        <f t="shared" si="123"/>
        <v>0</v>
      </c>
      <c r="CC112" s="53">
        <f t="shared" si="124"/>
        <v>0</v>
      </c>
      <c r="CD112" s="41"/>
      <c r="CE112" s="41"/>
      <c r="CF112" s="41">
        <f t="shared" si="125"/>
        <v>0</v>
      </c>
      <c r="CG112" s="53">
        <f t="shared" si="126"/>
        <v>0</v>
      </c>
      <c r="CH112" s="41"/>
      <c r="CI112" s="41"/>
      <c r="CJ112" s="41">
        <f t="shared" si="127"/>
        <v>0</v>
      </c>
      <c r="CK112" s="53">
        <f t="shared" si="128"/>
        <v>0</v>
      </c>
      <c r="CL112" s="41"/>
      <c r="CM112" s="41"/>
      <c r="CN112" s="41">
        <f t="shared" si="129"/>
        <v>0</v>
      </c>
      <c r="CO112" s="53">
        <f t="shared" si="130"/>
        <v>0</v>
      </c>
      <c r="CP112" s="41"/>
      <c r="CQ112" s="41"/>
      <c r="CR112" s="41">
        <f t="shared" si="131"/>
        <v>0</v>
      </c>
      <c r="CS112" s="53">
        <f t="shared" si="132"/>
        <v>0</v>
      </c>
      <c r="CT112" s="41"/>
      <c r="CU112" s="41"/>
      <c r="CV112" s="41">
        <f t="shared" si="133"/>
        <v>0</v>
      </c>
      <c r="CW112" s="53">
        <f t="shared" si="134"/>
        <v>0</v>
      </c>
      <c r="CX112" s="41"/>
      <c r="CY112" s="41"/>
      <c r="CZ112" s="41">
        <f t="shared" si="135"/>
        <v>0</v>
      </c>
      <c r="DA112" s="53">
        <f t="shared" si="136"/>
        <v>0</v>
      </c>
      <c r="DB112" s="53"/>
      <c r="DC112" s="53"/>
      <c r="DD112" s="41">
        <f t="shared" si="137"/>
        <v>0</v>
      </c>
      <c r="DE112" s="53">
        <f t="shared" si="138"/>
        <v>0</v>
      </c>
      <c r="DF112" s="53"/>
      <c r="DG112" s="53"/>
      <c r="DH112" s="41">
        <f t="shared" si="139"/>
        <v>0</v>
      </c>
      <c r="DI112" s="53">
        <f t="shared" si="140"/>
        <v>0</v>
      </c>
      <c r="DJ112" s="53"/>
      <c r="DK112" s="53"/>
      <c r="DL112" s="41">
        <f t="shared" si="141"/>
        <v>0</v>
      </c>
      <c r="DM112" s="53">
        <f t="shared" si="142"/>
        <v>0</v>
      </c>
      <c r="DN112" s="53"/>
      <c r="DO112" s="53"/>
      <c r="DP112" s="41">
        <f t="shared" si="143"/>
        <v>0</v>
      </c>
      <c r="DQ112" s="53">
        <f t="shared" si="144"/>
        <v>0</v>
      </c>
      <c r="DR112" s="53"/>
      <c r="DS112" s="53"/>
      <c r="DT112" s="41">
        <f t="shared" si="145"/>
        <v>0</v>
      </c>
      <c r="DU112" s="53">
        <f t="shared" si="146"/>
        <v>0</v>
      </c>
      <c r="DV112" s="53"/>
      <c r="DW112" s="53"/>
      <c r="DX112" s="41">
        <f t="shared" si="147"/>
        <v>0</v>
      </c>
      <c r="DY112" s="53">
        <f t="shared" si="148"/>
        <v>0</v>
      </c>
      <c r="DZ112" s="53"/>
      <c r="EA112" s="53"/>
      <c r="EB112" s="41">
        <f t="shared" si="149"/>
        <v>0</v>
      </c>
      <c r="EC112" s="53">
        <f t="shared" si="150"/>
        <v>0</v>
      </c>
      <c r="ED112" s="53"/>
      <c r="EE112" s="53"/>
      <c r="EF112" s="41">
        <f t="shared" si="151"/>
        <v>0</v>
      </c>
      <c r="EG112" s="53">
        <f t="shared" si="152"/>
        <v>0</v>
      </c>
      <c r="EH112" s="53"/>
      <c r="EI112" s="53"/>
      <c r="EJ112" s="41">
        <f t="shared" si="153"/>
        <v>0</v>
      </c>
      <c r="EK112" s="53">
        <f t="shared" si="154"/>
        <v>0</v>
      </c>
      <c r="EL112" s="53"/>
      <c r="EM112" s="53"/>
      <c r="EN112" s="41">
        <f t="shared" si="155"/>
        <v>0</v>
      </c>
      <c r="EO112" s="53">
        <f t="shared" si="156"/>
        <v>0</v>
      </c>
      <c r="EP112" s="53"/>
      <c r="EQ112" s="53"/>
      <c r="ER112" s="41">
        <f t="shared" si="157"/>
        <v>0</v>
      </c>
      <c r="ES112" s="53">
        <f t="shared" si="158"/>
        <v>0</v>
      </c>
      <c r="ET112" s="53"/>
      <c r="EU112" s="53"/>
      <c r="EV112" s="41">
        <f t="shared" si="159"/>
        <v>0</v>
      </c>
      <c r="EW112" s="53">
        <f t="shared" si="160"/>
        <v>0</v>
      </c>
      <c r="EX112" s="53"/>
      <c r="EY112" s="53"/>
      <c r="EZ112" s="41">
        <f t="shared" si="161"/>
        <v>0</v>
      </c>
      <c r="FA112" s="53">
        <f t="shared" si="162"/>
        <v>0</v>
      </c>
      <c r="FB112" s="53"/>
      <c r="FC112" s="53"/>
      <c r="FD112" s="41">
        <f t="shared" si="163"/>
        <v>0</v>
      </c>
      <c r="FE112" s="53">
        <f t="shared" si="164"/>
        <v>0</v>
      </c>
      <c r="FF112" s="53"/>
      <c r="FG112" s="53"/>
      <c r="FH112" s="41">
        <f t="shared" si="165"/>
        <v>0</v>
      </c>
      <c r="FI112" s="53">
        <f t="shared" si="166"/>
        <v>0</v>
      </c>
      <c r="FJ112" s="53"/>
      <c r="FK112" s="53"/>
      <c r="FL112" s="41">
        <f t="shared" si="168"/>
        <v>0</v>
      </c>
      <c r="FM112" s="53">
        <f t="shared" si="169"/>
        <v>0</v>
      </c>
      <c r="FN112" s="53"/>
      <c r="FO112" s="40"/>
      <c r="FP112" s="52">
        <f t="shared" si="170"/>
        <v>3693.2335292453026</v>
      </c>
      <c r="FQ112" s="41">
        <f t="shared" si="171"/>
        <v>-4.6497598919383321E-2</v>
      </c>
      <c r="FY112" s="229" t="s">
        <v>342</v>
      </c>
      <c r="FZ112" s="229" t="s">
        <v>343</v>
      </c>
      <c r="GA112" s="229" t="s">
        <v>344</v>
      </c>
    </row>
    <row r="113" spans="2:183" ht="11.25" customHeight="1" x14ac:dyDescent="0.2">
      <c r="B113" s="39">
        <v>44820</v>
      </c>
      <c r="C113" s="45">
        <v>3873.3342727398622</v>
      </c>
      <c r="D113" s="112" t="s">
        <v>5566</v>
      </c>
      <c r="E113" s="112">
        <f t="shared" si="167"/>
        <v>44820</v>
      </c>
      <c r="F113" s="46"/>
      <c r="G113" s="52">
        <v>60.86</v>
      </c>
      <c r="H113" s="41">
        <f t="shared" si="87"/>
        <v>-3.5040431266846417E-2</v>
      </c>
      <c r="I113" s="53">
        <f t="shared" si="88"/>
        <v>1</v>
      </c>
      <c r="J113" s="40"/>
      <c r="K113" s="52">
        <v>91.73</v>
      </c>
      <c r="L113" s="41">
        <f t="shared" si="89"/>
        <v>-4.0581529128752125E-2</v>
      </c>
      <c r="M113" s="53">
        <f t="shared" si="90"/>
        <v>1</v>
      </c>
      <c r="N113" s="40"/>
      <c r="O113" s="52">
        <v>100.36</v>
      </c>
      <c r="P113" s="41">
        <f t="shared" si="91"/>
        <v>-4.1543310094546815E-2</v>
      </c>
      <c r="Q113" s="53">
        <f t="shared" si="92"/>
        <v>1</v>
      </c>
      <c r="R113" s="40"/>
      <c r="S113" s="52">
        <v>106.11</v>
      </c>
      <c r="T113" s="41">
        <f t="shared" si="93"/>
        <v>-3.4310156534401171E-2</v>
      </c>
      <c r="U113" s="53">
        <f t="shared" si="94"/>
        <v>1</v>
      </c>
      <c r="V113" s="40"/>
      <c r="W113" s="52">
        <v>67.52</v>
      </c>
      <c r="X113" s="41">
        <f t="shared" si="95"/>
        <v>-2.2865412445730815E-2</v>
      </c>
      <c r="Y113" s="53">
        <f t="shared" si="96"/>
        <v>1</v>
      </c>
      <c r="Z113" s="40"/>
      <c r="AA113" s="52">
        <v>115.42</v>
      </c>
      <c r="AB113" s="41">
        <f t="shared" si="97"/>
        <v>-3.7685509421377272E-2</v>
      </c>
      <c r="AC113" s="53">
        <f t="shared" si="98"/>
        <v>1</v>
      </c>
      <c r="AD113" s="40"/>
      <c r="AE113" s="52">
        <v>67.069999999999993</v>
      </c>
      <c r="AF113" s="41">
        <f t="shared" si="99"/>
        <v>-4.3905915894511982E-2</v>
      </c>
      <c r="AG113" s="53">
        <f t="shared" si="100"/>
        <v>1</v>
      </c>
      <c r="AH113" s="40"/>
      <c r="AI113" s="52">
        <v>108.76</v>
      </c>
      <c r="AJ113" s="41">
        <f t="shared" si="101"/>
        <v>-2.0709526382135746E-2</v>
      </c>
      <c r="AK113" s="53">
        <f t="shared" si="102"/>
        <v>1</v>
      </c>
      <c r="AL113" s="40"/>
      <c r="AM113" s="52">
        <v>53.66</v>
      </c>
      <c r="AN113" s="41">
        <f t="shared" si="103"/>
        <v>-2.7898550724637761E-2</v>
      </c>
      <c r="AO113" s="53">
        <f t="shared" si="104"/>
        <v>1</v>
      </c>
      <c r="AP113" s="40"/>
      <c r="AQ113" s="52">
        <v>40.909999999999997</v>
      </c>
      <c r="AR113" s="41">
        <f t="shared" si="105"/>
        <v>-2.2461170848267709E-2</v>
      </c>
      <c r="AS113" s="53">
        <f t="shared" si="106"/>
        <v>1</v>
      </c>
      <c r="AT113" s="41"/>
      <c r="AU113" s="41">
        <v>73.63</v>
      </c>
      <c r="AV113" s="41">
        <f t="shared" si="107"/>
        <v>-4.4262720664589916E-2</v>
      </c>
      <c r="AW113" s="53">
        <f t="shared" si="108"/>
        <v>1</v>
      </c>
      <c r="AX113" s="41"/>
      <c r="AY113" s="41">
        <v>50.15</v>
      </c>
      <c r="AZ113" s="41">
        <f t="shared" si="109"/>
        <v>-3.8350910834132335E-2</v>
      </c>
      <c r="BA113" s="53">
        <f t="shared" si="110"/>
        <v>1</v>
      </c>
      <c r="BB113" s="41"/>
      <c r="BC113" s="41">
        <v>77.25</v>
      </c>
      <c r="BD113" s="41">
        <f t="shared" si="111"/>
        <v>-2.8546277665995934E-2</v>
      </c>
      <c r="BE113" s="53">
        <f t="shared" si="112"/>
        <v>1</v>
      </c>
      <c r="BF113" s="41"/>
      <c r="BG113" s="41">
        <v>73.900000000000006</v>
      </c>
      <c r="BH113" s="41">
        <f t="shared" si="113"/>
        <v>-4.0010392309690834E-2</v>
      </c>
      <c r="BI113" s="53">
        <f t="shared" si="114"/>
        <v>1</v>
      </c>
      <c r="BJ113" s="41"/>
      <c r="BK113" s="41"/>
      <c r="BL113" s="41">
        <f t="shared" si="115"/>
        <v>0</v>
      </c>
      <c r="BM113" s="53">
        <f t="shared" si="116"/>
        <v>0</v>
      </c>
      <c r="BN113" s="41"/>
      <c r="BO113" s="41"/>
      <c r="BP113" s="41">
        <f t="shared" si="117"/>
        <v>0</v>
      </c>
      <c r="BQ113" s="53">
        <f t="shared" si="118"/>
        <v>0</v>
      </c>
      <c r="BR113" s="41"/>
      <c r="BS113" s="41"/>
      <c r="BT113" s="41">
        <f t="shared" si="119"/>
        <v>0</v>
      </c>
      <c r="BU113" s="53">
        <f t="shared" si="120"/>
        <v>0</v>
      </c>
      <c r="BV113" s="41"/>
      <c r="BW113" s="41"/>
      <c r="BX113" s="41">
        <f t="shared" si="121"/>
        <v>0</v>
      </c>
      <c r="BY113" s="53">
        <f t="shared" si="122"/>
        <v>0</v>
      </c>
      <c r="BZ113" s="41"/>
      <c r="CA113" s="41"/>
      <c r="CB113" s="41">
        <f t="shared" si="123"/>
        <v>0</v>
      </c>
      <c r="CC113" s="53">
        <f t="shared" si="124"/>
        <v>0</v>
      </c>
      <c r="CD113" s="41"/>
      <c r="CE113" s="41"/>
      <c r="CF113" s="41">
        <f t="shared" si="125"/>
        <v>0</v>
      </c>
      <c r="CG113" s="53">
        <f t="shared" si="126"/>
        <v>0</v>
      </c>
      <c r="CH113" s="41"/>
      <c r="CI113" s="41"/>
      <c r="CJ113" s="41">
        <f t="shared" si="127"/>
        <v>0</v>
      </c>
      <c r="CK113" s="53">
        <f t="shared" si="128"/>
        <v>0</v>
      </c>
      <c r="CL113" s="41"/>
      <c r="CM113" s="41"/>
      <c r="CN113" s="41">
        <f t="shared" si="129"/>
        <v>0</v>
      </c>
      <c r="CO113" s="53">
        <f t="shared" si="130"/>
        <v>0</v>
      </c>
      <c r="CP113" s="41"/>
      <c r="CQ113" s="41"/>
      <c r="CR113" s="41">
        <f t="shared" si="131"/>
        <v>0</v>
      </c>
      <c r="CS113" s="53">
        <f t="shared" si="132"/>
        <v>0</v>
      </c>
      <c r="CT113" s="41"/>
      <c r="CU113" s="41"/>
      <c r="CV113" s="41">
        <f t="shared" si="133"/>
        <v>0</v>
      </c>
      <c r="CW113" s="53">
        <f t="shared" si="134"/>
        <v>0</v>
      </c>
      <c r="CX113" s="41"/>
      <c r="CY113" s="41"/>
      <c r="CZ113" s="41">
        <f t="shared" si="135"/>
        <v>0</v>
      </c>
      <c r="DA113" s="53">
        <f t="shared" si="136"/>
        <v>0</v>
      </c>
      <c r="DB113" s="53"/>
      <c r="DC113" s="53"/>
      <c r="DD113" s="41">
        <f t="shared" si="137"/>
        <v>0</v>
      </c>
      <c r="DE113" s="53">
        <f t="shared" si="138"/>
        <v>0</v>
      </c>
      <c r="DF113" s="53"/>
      <c r="DG113" s="53"/>
      <c r="DH113" s="41">
        <f t="shared" si="139"/>
        <v>0</v>
      </c>
      <c r="DI113" s="53">
        <f t="shared" si="140"/>
        <v>0</v>
      </c>
      <c r="DJ113" s="53"/>
      <c r="DK113" s="53"/>
      <c r="DL113" s="41">
        <f t="shared" si="141"/>
        <v>0</v>
      </c>
      <c r="DM113" s="53">
        <f t="shared" si="142"/>
        <v>0</v>
      </c>
      <c r="DN113" s="53"/>
      <c r="DO113" s="53"/>
      <c r="DP113" s="41">
        <f t="shared" si="143"/>
        <v>0</v>
      </c>
      <c r="DQ113" s="53">
        <f t="shared" si="144"/>
        <v>0</v>
      </c>
      <c r="DR113" s="53"/>
      <c r="DS113" s="53"/>
      <c r="DT113" s="41">
        <f t="shared" si="145"/>
        <v>0</v>
      </c>
      <c r="DU113" s="53">
        <f t="shared" si="146"/>
        <v>0</v>
      </c>
      <c r="DV113" s="53"/>
      <c r="DW113" s="53"/>
      <c r="DX113" s="41">
        <f t="shared" si="147"/>
        <v>0</v>
      </c>
      <c r="DY113" s="53">
        <f t="shared" si="148"/>
        <v>0</v>
      </c>
      <c r="DZ113" s="53"/>
      <c r="EA113" s="53"/>
      <c r="EB113" s="41">
        <f t="shared" si="149"/>
        <v>0</v>
      </c>
      <c r="EC113" s="53">
        <f t="shared" si="150"/>
        <v>0</v>
      </c>
      <c r="ED113" s="53"/>
      <c r="EE113" s="53"/>
      <c r="EF113" s="41">
        <f t="shared" si="151"/>
        <v>0</v>
      </c>
      <c r="EG113" s="53">
        <f t="shared" si="152"/>
        <v>0</v>
      </c>
      <c r="EH113" s="53"/>
      <c r="EI113" s="53"/>
      <c r="EJ113" s="41">
        <f t="shared" si="153"/>
        <v>0</v>
      </c>
      <c r="EK113" s="53">
        <f t="shared" si="154"/>
        <v>0</v>
      </c>
      <c r="EL113" s="53"/>
      <c r="EM113" s="53"/>
      <c r="EN113" s="41">
        <f t="shared" si="155"/>
        <v>0</v>
      </c>
      <c r="EO113" s="53">
        <f t="shared" si="156"/>
        <v>0</v>
      </c>
      <c r="EP113" s="53"/>
      <c r="EQ113" s="53"/>
      <c r="ER113" s="41">
        <f t="shared" si="157"/>
        <v>0</v>
      </c>
      <c r="ES113" s="53">
        <f t="shared" si="158"/>
        <v>0</v>
      </c>
      <c r="ET113" s="53"/>
      <c r="EU113" s="53"/>
      <c r="EV113" s="41">
        <f t="shared" si="159"/>
        <v>0</v>
      </c>
      <c r="EW113" s="53">
        <f t="shared" si="160"/>
        <v>0</v>
      </c>
      <c r="EX113" s="53"/>
      <c r="EY113" s="53"/>
      <c r="EZ113" s="41">
        <f t="shared" si="161"/>
        <v>0</v>
      </c>
      <c r="FA113" s="53">
        <f t="shared" si="162"/>
        <v>0</v>
      </c>
      <c r="FB113" s="53"/>
      <c r="FC113" s="53"/>
      <c r="FD113" s="41">
        <f t="shared" si="163"/>
        <v>0</v>
      </c>
      <c r="FE113" s="53">
        <f t="shared" si="164"/>
        <v>0</v>
      </c>
      <c r="FF113" s="53"/>
      <c r="FG113" s="53"/>
      <c r="FH113" s="41">
        <f t="shared" si="165"/>
        <v>0</v>
      </c>
      <c r="FI113" s="53">
        <f t="shared" si="166"/>
        <v>0</v>
      </c>
      <c r="FJ113" s="53"/>
      <c r="FK113" s="53"/>
      <c r="FL113" s="41">
        <f t="shared" si="168"/>
        <v>0</v>
      </c>
      <c r="FM113" s="53">
        <f t="shared" si="169"/>
        <v>0</v>
      </c>
      <c r="FN113" s="53"/>
      <c r="FO113" s="40"/>
      <c r="FP113" s="52">
        <f t="shared" si="170"/>
        <v>3873.3342727398622</v>
      </c>
      <c r="FQ113" s="41">
        <f t="shared" si="171"/>
        <v>-4.7703655679402712E-2</v>
      </c>
      <c r="FY113" s="229" t="s">
        <v>333</v>
      </c>
      <c r="FZ113" s="229" t="s">
        <v>334</v>
      </c>
      <c r="GA113" s="229" t="s">
        <v>335</v>
      </c>
    </row>
    <row r="114" spans="2:183" ht="11.25" customHeight="1" x14ac:dyDescent="0.2">
      <c r="B114" s="39">
        <v>44813</v>
      </c>
      <c r="C114" s="45">
        <v>4067.3623245957529</v>
      </c>
      <c r="D114" s="112" t="s">
        <v>5566</v>
      </c>
      <c r="E114" s="112">
        <f t="shared" si="167"/>
        <v>44813</v>
      </c>
      <c r="F114" s="46"/>
      <c r="G114" s="52">
        <v>63.07</v>
      </c>
      <c r="H114" s="41">
        <f t="shared" si="87"/>
        <v>2.5695234997560545E-2</v>
      </c>
      <c r="I114" s="53">
        <f t="shared" si="88"/>
        <v>1</v>
      </c>
      <c r="J114" s="40"/>
      <c r="K114" s="52">
        <v>95.61</v>
      </c>
      <c r="L114" s="41">
        <f t="shared" si="89"/>
        <v>2.8838911008285617E-2</v>
      </c>
      <c r="M114" s="53">
        <f t="shared" si="90"/>
        <v>1</v>
      </c>
      <c r="N114" s="40"/>
      <c r="O114" s="52">
        <v>104.71</v>
      </c>
      <c r="P114" s="41">
        <f t="shared" si="91"/>
        <v>3.5809674547432779E-2</v>
      </c>
      <c r="Q114" s="53">
        <f t="shared" si="92"/>
        <v>1</v>
      </c>
      <c r="R114" s="40"/>
      <c r="S114" s="52">
        <v>109.88</v>
      </c>
      <c r="T114" s="41">
        <f t="shared" si="93"/>
        <v>2.6915887850467168E-2</v>
      </c>
      <c r="U114" s="53">
        <f t="shared" si="94"/>
        <v>1</v>
      </c>
      <c r="V114" s="40"/>
      <c r="W114" s="52">
        <v>69.099999999999994</v>
      </c>
      <c r="X114" s="41">
        <f t="shared" si="95"/>
        <v>1.6774573278399041E-2</v>
      </c>
      <c r="Y114" s="53">
        <f t="shared" si="96"/>
        <v>1</v>
      </c>
      <c r="Z114" s="40"/>
      <c r="AA114" s="52">
        <v>119.94</v>
      </c>
      <c r="AB114" s="41">
        <f t="shared" si="97"/>
        <v>3.200826019617975E-2</v>
      </c>
      <c r="AC114" s="53">
        <f t="shared" si="98"/>
        <v>1</v>
      </c>
      <c r="AD114" s="40"/>
      <c r="AE114" s="52">
        <v>70.150000000000006</v>
      </c>
      <c r="AF114" s="41">
        <f t="shared" si="99"/>
        <v>2.6034810589439905E-2</v>
      </c>
      <c r="AG114" s="53">
        <f t="shared" si="100"/>
        <v>1</v>
      </c>
      <c r="AH114" s="40"/>
      <c r="AI114" s="52">
        <v>111.06</v>
      </c>
      <c r="AJ114" s="41">
        <f t="shared" si="101"/>
        <v>1.7592083562396832E-2</v>
      </c>
      <c r="AK114" s="53">
        <f t="shared" si="102"/>
        <v>1</v>
      </c>
      <c r="AL114" s="40"/>
      <c r="AM114" s="52">
        <v>55.2</v>
      </c>
      <c r="AN114" s="41">
        <f t="shared" si="103"/>
        <v>3.506469154322156E-2</v>
      </c>
      <c r="AO114" s="53">
        <f t="shared" si="104"/>
        <v>1</v>
      </c>
      <c r="AP114" s="40"/>
      <c r="AQ114" s="52">
        <v>41.85</v>
      </c>
      <c r="AR114" s="41">
        <f t="shared" si="105"/>
        <v>2.9267092966060115E-2</v>
      </c>
      <c r="AS114" s="53">
        <f t="shared" si="106"/>
        <v>1</v>
      </c>
      <c r="AT114" s="41"/>
      <c r="AU114" s="41">
        <v>77.040000000000006</v>
      </c>
      <c r="AV114" s="41">
        <f t="shared" si="107"/>
        <v>2.857142857142847E-2</v>
      </c>
      <c r="AW114" s="53">
        <f t="shared" si="108"/>
        <v>1</v>
      </c>
      <c r="AX114" s="41"/>
      <c r="AY114" s="41">
        <v>52.15</v>
      </c>
      <c r="AZ114" s="41">
        <f t="shared" si="109"/>
        <v>8.3139984532096811E-3</v>
      </c>
      <c r="BA114" s="53">
        <f t="shared" si="110"/>
        <v>1</v>
      </c>
      <c r="BB114" s="41"/>
      <c r="BC114" s="41">
        <v>79.52</v>
      </c>
      <c r="BD114" s="41">
        <f t="shared" si="111"/>
        <v>2.1189161422884073E-2</v>
      </c>
      <c r="BE114" s="53">
        <f t="shared" si="112"/>
        <v>1</v>
      </c>
      <c r="BF114" s="41"/>
      <c r="BG114" s="41">
        <v>76.98</v>
      </c>
      <c r="BH114" s="41">
        <f t="shared" si="113"/>
        <v>3.453836849885783E-2</v>
      </c>
      <c r="BI114" s="53">
        <f t="shared" si="114"/>
        <v>1</v>
      </c>
      <c r="BJ114" s="41"/>
      <c r="BK114" s="41"/>
      <c r="BL114" s="41">
        <f t="shared" si="115"/>
        <v>0</v>
      </c>
      <c r="BM114" s="53">
        <f t="shared" si="116"/>
        <v>0</v>
      </c>
      <c r="BN114" s="41"/>
      <c r="BO114" s="41"/>
      <c r="BP114" s="41">
        <f t="shared" si="117"/>
        <v>0</v>
      </c>
      <c r="BQ114" s="53">
        <f t="shared" si="118"/>
        <v>0</v>
      </c>
      <c r="BR114" s="41"/>
      <c r="BS114" s="41"/>
      <c r="BT114" s="41">
        <f t="shared" si="119"/>
        <v>0</v>
      </c>
      <c r="BU114" s="53">
        <f t="shared" si="120"/>
        <v>0</v>
      </c>
      <c r="BV114" s="41"/>
      <c r="BW114" s="41"/>
      <c r="BX114" s="41">
        <f t="shared" si="121"/>
        <v>0</v>
      </c>
      <c r="BY114" s="53">
        <f t="shared" si="122"/>
        <v>0</v>
      </c>
      <c r="BZ114" s="41"/>
      <c r="CA114" s="41"/>
      <c r="CB114" s="41">
        <f t="shared" si="123"/>
        <v>0</v>
      </c>
      <c r="CC114" s="53">
        <f t="shared" si="124"/>
        <v>0</v>
      </c>
      <c r="CD114" s="41"/>
      <c r="CE114" s="41"/>
      <c r="CF114" s="41">
        <f t="shared" si="125"/>
        <v>0</v>
      </c>
      <c r="CG114" s="53">
        <f t="shared" si="126"/>
        <v>0</v>
      </c>
      <c r="CH114" s="41"/>
      <c r="CI114" s="41"/>
      <c r="CJ114" s="41">
        <f t="shared" si="127"/>
        <v>0</v>
      </c>
      <c r="CK114" s="53">
        <f t="shared" si="128"/>
        <v>0</v>
      </c>
      <c r="CL114" s="41"/>
      <c r="CM114" s="41"/>
      <c r="CN114" s="41">
        <f t="shared" si="129"/>
        <v>0</v>
      </c>
      <c r="CO114" s="53">
        <f t="shared" si="130"/>
        <v>0</v>
      </c>
      <c r="CP114" s="41"/>
      <c r="CQ114" s="41"/>
      <c r="CR114" s="41">
        <f t="shared" si="131"/>
        <v>0</v>
      </c>
      <c r="CS114" s="53">
        <f t="shared" si="132"/>
        <v>0</v>
      </c>
      <c r="CT114" s="41"/>
      <c r="CU114" s="41"/>
      <c r="CV114" s="41">
        <f t="shared" si="133"/>
        <v>0</v>
      </c>
      <c r="CW114" s="53">
        <f t="shared" si="134"/>
        <v>0</v>
      </c>
      <c r="CX114" s="41"/>
      <c r="CY114" s="41"/>
      <c r="CZ114" s="41">
        <f t="shared" si="135"/>
        <v>0</v>
      </c>
      <c r="DA114" s="53">
        <f t="shared" si="136"/>
        <v>0</v>
      </c>
      <c r="DB114" s="53"/>
      <c r="DC114" s="53"/>
      <c r="DD114" s="41">
        <f t="shared" si="137"/>
        <v>0</v>
      </c>
      <c r="DE114" s="53">
        <f t="shared" si="138"/>
        <v>0</v>
      </c>
      <c r="DF114" s="53"/>
      <c r="DG114" s="53"/>
      <c r="DH114" s="41">
        <f t="shared" si="139"/>
        <v>0</v>
      </c>
      <c r="DI114" s="53">
        <f t="shared" si="140"/>
        <v>0</v>
      </c>
      <c r="DJ114" s="53"/>
      <c r="DK114" s="53"/>
      <c r="DL114" s="41">
        <f t="shared" si="141"/>
        <v>0</v>
      </c>
      <c r="DM114" s="53">
        <f t="shared" si="142"/>
        <v>0</v>
      </c>
      <c r="DN114" s="53"/>
      <c r="DO114" s="53"/>
      <c r="DP114" s="41">
        <f t="shared" si="143"/>
        <v>0</v>
      </c>
      <c r="DQ114" s="53">
        <f t="shared" si="144"/>
        <v>0</v>
      </c>
      <c r="DR114" s="53"/>
      <c r="DS114" s="53"/>
      <c r="DT114" s="41">
        <f t="shared" si="145"/>
        <v>0</v>
      </c>
      <c r="DU114" s="53">
        <f t="shared" si="146"/>
        <v>0</v>
      </c>
      <c r="DV114" s="53"/>
      <c r="DW114" s="53"/>
      <c r="DX114" s="41">
        <f t="shared" si="147"/>
        <v>0</v>
      </c>
      <c r="DY114" s="53">
        <f t="shared" si="148"/>
        <v>0</v>
      </c>
      <c r="DZ114" s="53"/>
      <c r="EA114" s="53"/>
      <c r="EB114" s="41">
        <f t="shared" si="149"/>
        <v>0</v>
      </c>
      <c r="EC114" s="53">
        <f t="shared" si="150"/>
        <v>0</v>
      </c>
      <c r="ED114" s="53"/>
      <c r="EE114" s="53"/>
      <c r="EF114" s="41">
        <f t="shared" si="151"/>
        <v>0</v>
      </c>
      <c r="EG114" s="53">
        <f t="shared" si="152"/>
        <v>0</v>
      </c>
      <c r="EH114" s="53"/>
      <c r="EI114" s="53"/>
      <c r="EJ114" s="41">
        <f t="shared" si="153"/>
        <v>0</v>
      </c>
      <c r="EK114" s="53">
        <f t="shared" si="154"/>
        <v>0</v>
      </c>
      <c r="EL114" s="53"/>
      <c r="EM114" s="53"/>
      <c r="EN114" s="41">
        <f t="shared" si="155"/>
        <v>0</v>
      </c>
      <c r="EO114" s="53">
        <f t="shared" si="156"/>
        <v>0</v>
      </c>
      <c r="EP114" s="53"/>
      <c r="EQ114" s="53"/>
      <c r="ER114" s="41">
        <f t="shared" si="157"/>
        <v>0</v>
      </c>
      <c r="ES114" s="53">
        <f t="shared" si="158"/>
        <v>0</v>
      </c>
      <c r="ET114" s="53"/>
      <c r="EU114" s="53"/>
      <c r="EV114" s="41">
        <f t="shared" si="159"/>
        <v>0</v>
      </c>
      <c r="EW114" s="53">
        <f t="shared" si="160"/>
        <v>0</v>
      </c>
      <c r="EX114" s="53"/>
      <c r="EY114" s="53"/>
      <c r="EZ114" s="41">
        <f t="shared" si="161"/>
        <v>0</v>
      </c>
      <c r="FA114" s="53">
        <f t="shared" si="162"/>
        <v>0</v>
      </c>
      <c r="FB114" s="53"/>
      <c r="FC114" s="53"/>
      <c r="FD114" s="41">
        <f t="shared" si="163"/>
        <v>0</v>
      </c>
      <c r="FE114" s="53">
        <f t="shared" si="164"/>
        <v>0</v>
      </c>
      <c r="FF114" s="53"/>
      <c r="FG114" s="53"/>
      <c r="FH114" s="41">
        <f t="shared" si="165"/>
        <v>0</v>
      </c>
      <c r="FI114" s="53">
        <f t="shared" si="166"/>
        <v>0</v>
      </c>
      <c r="FJ114" s="53"/>
      <c r="FK114" s="53"/>
      <c r="FL114" s="41">
        <f t="shared" si="168"/>
        <v>0</v>
      </c>
      <c r="FM114" s="53">
        <f t="shared" si="169"/>
        <v>0</v>
      </c>
      <c r="FN114" s="53"/>
      <c r="FO114" s="40"/>
      <c r="FP114" s="52">
        <f t="shared" si="170"/>
        <v>4067.3623245957529</v>
      </c>
      <c r="FQ114" s="41">
        <f t="shared" si="171"/>
        <v>3.6466176952465679E-2</v>
      </c>
      <c r="FY114" s="229" t="s">
        <v>4948</v>
      </c>
      <c r="FZ114" s="229" t="s">
        <v>4949</v>
      </c>
      <c r="GA114" s="229" t="s">
        <v>4950</v>
      </c>
    </row>
    <row r="115" spans="2:183" ht="11.25" customHeight="1" x14ac:dyDescent="0.2">
      <c r="B115" s="39">
        <v>44806</v>
      </c>
      <c r="C115" s="45">
        <v>3924.2595803319591</v>
      </c>
      <c r="D115" s="112" t="s">
        <v>5566</v>
      </c>
      <c r="E115" s="112">
        <f t="shared" si="167"/>
        <v>44806</v>
      </c>
      <c r="F115" s="46"/>
      <c r="G115" s="52">
        <v>61.49</v>
      </c>
      <c r="H115" s="41">
        <f t="shared" si="87"/>
        <v>-1.2526096033402934E-2</v>
      </c>
      <c r="I115" s="53">
        <f t="shared" si="88"/>
        <v>1</v>
      </c>
      <c r="J115" s="40"/>
      <c r="K115" s="52">
        <v>92.93</v>
      </c>
      <c r="L115" s="41">
        <f t="shared" si="89"/>
        <v>-1.9622323029855449E-2</v>
      </c>
      <c r="M115" s="53">
        <f t="shared" si="90"/>
        <v>1</v>
      </c>
      <c r="N115" s="40"/>
      <c r="O115" s="52">
        <v>101.09</v>
      </c>
      <c r="P115" s="41">
        <f t="shared" si="91"/>
        <v>-7.1695148300922051E-3</v>
      </c>
      <c r="Q115" s="53">
        <f t="shared" si="92"/>
        <v>1</v>
      </c>
      <c r="R115" s="40"/>
      <c r="S115" s="52">
        <v>107</v>
      </c>
      <c r="T115" s="41">
        <f t="shared" si="93"/>
        <v>-1.5910972132806123E-2</v>
      </c>
      <c r="U115" s="53">
        <f t="shared" si="94"/>
        <v>1</v>
      </c>
      <c r="V115" s="40"/>
      <c r="W115" s="52">
        <v>67.959999999999994</v>
      </c>
      <c r="X115" s="41">
        <f t="shared" si="95"/>
        <v>-1.8911505702324249E-2</v>
      </c>
      <c r="Y115" s="53">
        <f t="shared" si="96"/>
        <v>1</v>
      </c>
      <c r="Z115" s="40"/>
      <c r="AA115" s="52">
        <v>116.22</v>
      </c>
      <c r="AB115" s="41">
        <f t="shared" si="97"/>
        <v>-2.3115071026309164E-2</v>
      </c>
      <c r="AC115" s="53">
        <f t="shared" si="98"/>
        <v>1</v>
      </c>
      <c r="AD115" s="40"/>
      <c r="AE115" s="52">
        <v>68.37</v>
      </c>
      <c r="AF115" s="41">
        <f t="shared" si="99"/>
        <v>-1.5975820379965477E-2</v>
      </c>
      <c r="AG115" s="53">
        <f t="shared" si="100"/>
        <v>1</v>
      </c>
      <c r="AH115" s="40"/>
      <c r="AI115" s="52">
        <v>109.14</v>
      </c>
      <c r="AJ115" s="41">
        <f t="shared" si="101"/>
        <v>-2.072678331090172E-2</v>
      </c>
      <c r="AK115" s="53">
        <f t="shared" si="102"/>
        <v>1</v>
      </c>
      <c r="AL115" s="40"/>
      <c r="AM115" s="52">
        <v>53.33</v>
      </c>
      <c r="AN115" s="41">
        <f t="shared" si="103"/>
        <v>-3.8232642019837781E-2</v>
      </c>
      <c r="AO115" s="53">
        <f t="shared" si="104"/>
        <v>1</v>
      </c>
      <c r="AP115" s="40"/>
      <c r="AQ115" s="52">
        <v>40.659999999999997</v>
      </c>
      <c r="AR115" s="41">
        <f t="shared" si="105"/>
        <v>-2.0240963855421734E-2</v>
      </c>
      <c r="AS115" s="53">
        <f t="shared" si="106"/>
        <v>1</v>
      </c>
      <c r="AT115" s="41"/>
      <c r="AU115" s="41">
        <v>74.900000000000006</v>
      </c>
      <c r="AV115" s="41">
        <f t="shared" si="107"/>
        <v>-1.343519494204426E-2</v>
      </c>
      <c r="AW115" s="53">
        <f t="shared" si="108"/>
        <v>1</v>
      </c>
      <c r="AX115" s="41"/>
      <c r="AY115" s="41">
        <v>51.72</v>
      </c>
      <c r="AZ115" s="41">
        <f t="shared" si="109"/>
        <v>-1.6168917633631374E-2</v>
      </c>
      <c r="BA115" s="53">
        <f t="shared" si="110"/>
        <v>1</v>
      </c>
      <c r="BB115" s="41"/>
      <c r="BC115" s="41">
        <v>77.87</v>
      </c>
      <c r="BD115" s="41">
        <f t="shared" si="111"/>
        <v>-4.2199488491048154E-3</v>
      </c>
      <c r="BE115" s="53">
        <f t="shared" si="112"/>
        <v>1</v>
      </c>
      <c r="BF115" s="41"/>
      <c r="BG115" s="41">
        <v>74.41</v>
      </c>
      <c r="BH115" s="41">
        <f t="shared" si="113"/>
        <v>-6.9398104897906432E-3</v>
      </c>
      <c r="BI115" s="53">
        <f t="shared" si="114"/>
        <v>1</v>
      </c>
      <c r="BJ115" s="41"/>
      <c r="BK115" s="41"/>
      <c r="BL115" s="41">
        <f t="shared" si="115"/>
        <v>0</v>
      </c>
      <c r="BM115" s="53">
        <f t="shared" si="116"/>
        <v>0</v>
      </c>
      <c r="BN115" s="41"/>
      <c r="BO115" s="41"/>
      <c r="BP115" s="41">
        <f t="shared" si="117"/>
        <v>0</v>
      </c>
      <c r="BQ115" s="53">
        <f t="shared" si="118"/>
        <v>0</v>
      </c>
      <c r="BR115" s="41"/>
      <c r="BS115" s="41"/>
      <c r="BT115" s="41">
        <f t="shared" si="119"/>
        <v>0</v>
      </c>
      <c r="BU115" s="53">
        <f t="shared" si="120"/>
        <v>0</v>
      </c>
      <c r="BV115" s="41"/>
      <c r="BW115" s="41"/>
      <c r="BX115" s="41">
        <f t="shared" si="121"/>
        <v>0</v>
      </c>
      <c r="BY115" s="53">
        <f t="shared" si="122"/>
        <v>0</v>
      </c>
      <c r="BZ115" s="41"/>
      <c r="CA115" s="41"/>
      <c r="CB115" s="41">
        <f t="shared" si="123"/>
        <v>0</v>
      </c>
      <c r="CC115" s="53">
        <f t="shared" si="124"/>
        <v>0</v>
      </c>
      <c r="CD115" s="41"/>
      <c r="CE115" s="41"/>
      <c r="CF115" s="41">
        <f t="shared" si="125"/>
        <v>0</v>
      </c>
      <c r="CG115" s="53">
        <f t="shared" si="126"/>
        <v>0</v>
      </c>
      <c r="CH115" s="41"/>
      <c r="CI115" s="41"/>
      <c r="CJ115" s="41">
        <f t="shared" si="127"/>
        <v>0</v>
      </c>
      <c r="CK115" s="53">
        <f t="shared" si="128"/>
        <v>0</v>
      </c>
      <c r="CL115" s="41"/>
      <c r="CM115" s="41"/>
      <c r="CN115" s="41">
        <f t="shared" si="129"/>
        <v>0</v>
      </c>
      <c r="CO115" s="53">
        <f t="shared" si="130"/>
        <v>0</v>
      </c>
      <c r="CP115" s="41"/>
      <c r="CQ115" s="41"/>
      <c r="CR115" s="41">
        <f t="shared" si="131"/>
        <v>0</v>
      </c>
      <c r="CS115" s="53">
        <f t="shared" si="132"/>
        <v>0</v>
      </c>
      <c r="CT115" s="41"/>
      <c r="CU115" s="41"/>
      <c r="CV115" s="41">
        <f t="shared" si="133"/>
        <v>0</v>
      </c>
      <c r="CW115" s="53">
        <f t="shared" si="134"/>
        <v>0</v>
      </c>
      <c r="CX115" s="41"/>
      <c r="CY115" s="41"/>
      <c r="CZ115" s="41">
        <f t="shared" si="135"/>
        <v>0</v>
      </c>
      <c r="DA115" s="53">
        <f t="shared" si="136"/>
        <v>0</v>
      </c>
      <c r="DB115" s="53"/>
      <c r="DC115" s="53"/>
      <c r="DD115" s="41">
        <f t="shared" si="137"/>
        <v>0</v>
      </c>
      <c r="DE115" s="53">
        <f t="shared" si="138"/>
        <v>0</v>
      </c>
      <c r="DF115" s="53"/>
      <c r="DG115" s="53"/>
      <c r="DH115" s="41">
        <f t="shared" si="139"/>
        <v>0</v>
      </c>
      <c r="DI115" s="53">
        <f t="shared" si="140"/>
        <v>0</v>
      </c>
      <c r="DJ115" s="53"/>
      <c r="DK115" s="53"/>
      <c r="DL115" s="41">
        <f t="shared" si="141"/>
        <v>0</v>
      </c>
      <c r="DM115" s="53">
        <f t="shared" si="142"/>
        <v>0</v>
      </c>
      <c r="DN115" s="53"/>
      <c r="DO115" s="53"/>
      <c r="DP115" s="41">
        <f t="shared" si="143"/>
        <v>0</v>
      </c>
      <c r="DQ115" s="53">
        <f t="shared" si="144"/>
        <v>0</v>
      </c>
      <c r="DR115" s="53"/>
      <c r="DS115" s="53"/>
      <c r="DT115" s="41">
        <f t="shared" si="145"/>
        <v>0</v>
      </c>
      <c r="DU115" s="53">
        <f t="shared" si="146"/>
        <v>0</v>
      </c>
      <c r="DV115" s="53"/>
      <c r="DW115" s="53"/>
      <c r="DX115" s="41">
        <f t="shared" si="147"/>
        <v>0</v>
      </c>
      <c r="DY115" s="53">
        <f t="shared" si="148"/>
        <v>0</v>
      </c>
      <c r="DZ115" s="53"/>
      <c r="EA115" s="53"/>
      <c r="EB115" s="41">
        <f t="shared" si="149"/>
        <v>0</v>
      </c>
      <c r="EC115" s="53">
        <f t="shared" si="150"/>
        <v>0</v>
      </c>
      <c r="ED115" s="53"/>
      <c r="EE115" s="53"/>
      <c r="EF115" s="41">
        <f t="shared" si="151"/>
        <v>0</v>
      </c>
      <c r="EG115" s="53">
        <f t="shared" si="152"/>
        <v>0</v>
      </c>
      <c r="EH115" s="53"/>
      <c r="EI115" s="53"/>
      <c r="EJ115" s="41">
        <f t="shared" si="153"/>
        <v>0</v>
      </c>
      <c r="EK115" s="53">
        <f t="shared" si="154"/>
        <v>0</v>
      </c>
      <c r="EL115" s="53"/>
      <c r="EM115" s="53"/>
      <c r="EN115" s="41">
        <f t="shared" si="155"/>
        <v>0</v>
      </c>
      <c r="EO115" s="53">
        <f t="shared" si="156"/>
        <v>0</v>
      </c>
      <c r="EP115" s="53"/>
      <c r="EQ115" s="53"/>
      <c r="ER115" s="41">
        <f t="shared" si="157"/>
        <v>0</v>
      </c>
      <c r="ES115" s="53">
        <f t="shared" si="158"/>
        <v>0</v>
      </c>
      <c r="ET115" s="53"/>
      <c r="EU115" s="53"/>
      <c r="EV115" s="41">
        <f t="shared" si="159"/>
        <v>0</v>
      </c>
      <c r="EW115" s="53">
        <f t="shared" si="160"/>
        <v>0</v>
      </c>
      <c r="EX115" s="53"/>
      <c r="EY115" s="53"/>
      <c r="EZ115" s="41">
        <f t="shared" si="161"/>
        <v>0</v>
      </c>
      <c r="FA115" s="53">
        <f t="shared" si="162"/>
        <v>0</v>
      </c>
      <c r="FB115" s="53"/>
      <c r="FC115" s="53"/>
      <c r="FD115" s="41">
        <f t="shared" si="163"/>
        <v>0</v>
      </c>
      <c r="FE115" s="53">
        <f t="shared" si="164"/>
        <v>0</v>
      </c>
      <c r="FF115" s="53"/>
      <c r="FG115" s="53"/>
      <c r="FH115" s="41">
        <f t="shared" si="165"/>
        <v>0</v>
      </c>
      <c r="FI115" s="53">
        <f t="shared" si="166"/>
        <v>0</v>
      </c>
      <c r="FJ115" s="53"/>
      <c r="FK115" s="53"/>
      <c r="FL115" s="41">
        <f t="shared" si="168"/>
        <v>0</v>
      </c>
      <c r="FM115" s="53">
        <f t="shared" si="169"/>
        <v>0</v>
      </c>
      <c r="FN115" s="53"/>
      <c r="FO115" s="40"/>
      <c r="FP115" s="52">
        <f t="shared" si="170"/>
        <v>3924.2595803319591</v>
      </c>
      <c r="FQ115" s="41">
        <f t="shared" si="171"/>
        <v>-3.2876926550371444E-2</v>
      </c>
      <c r="FY115" s="229" t="s">
        <v>4813</v>
      </c>
      <c r="FZ115" s="229" t="s">
        <v>4814</v>
      </c>
      <c r="GA115" s="229" t="s">
        <v>4815</v>
      </c>
    </row>
    <row r="116" spans="2:183" ht="11.25" customHeight="1" x14ac:dyDescent="0.2">
      <c r="B116" s="39">
        <v>44799</v>
      </c>
      <c r="C116" s="45">
        <v>4057.663071086215</v>
      </c>
      <c r="D116" s="112" t="s">
        <v>5566</v>
      </c>
      <c r="E116" s="112">
        <f t="shared" si="167"/>
        <v>44799</v>
      </c>
      <c r="F116" s="46"/>
      <c r="G116" s="52">
        <v>62.27</v>
      </c>
      <c r="H116" s="41">
        <f t="shared" si="87"/>
        <v>-2.7638975640224883E-2</v>
      </c>
      <c r="I116" s="53">
        <f t="shared" si="88"/>
        <v>1</v>
      </c>
      <c r="J116" s="40"/>
      <c r="K116" s="52">
        <v>94.79</v>
      </c>
      <c r="L116" s="41">
        <f t="shared" si="89"/>
        <v>-2.6296866974832911E-2</v>
      </c>
      <c r="M116" s="53">
        <f t="shared" si="90"/>
        <v>1</v>
      </c>
      <c r="N116" s="40"/>
      <c r="O116" s="52">
        <v>101.82</v>
      </c>
      <c r="P116" s="41">
        <f t="shared" si="91"/>
        <v>-2.9731275014293956E-2</v>
      </c>
      <c r="Q116" s="53">
        <f t="shared" si="92"/>
        <v>1</v>
      </c>
      <c r="R116" s="40"/>
      <c r="S116" s="52">
        <v>108.73</v>
      </c>
      <c r="T116" s="41">
        <f t="shared" si="93"/>
        <v>-3.9826916283998481E-2</v>
      </c>
      <c r="U116" s="53">
        <f t="shared" si="94"/>
        <v>1</v>
      </c>
      <c r="V116" s="40"/>
      <c r="W116" s="52">
        <v>69.27</v>
      </c>
      <c r="X116" s="41">
        <f t="shared" si="95"/>
        <v>-3.1730500419345997E-2</v>
      </c>
      <c r="Y116" s="53">
        <f t="shared" si="96"/>
        <v>1</v>
      </c>
      <c r="Z116" s="40"/>
      <c r="AA116" s="52">
        <v>118.97</v>
      </c>
      <c r="AB116" s="41">
        <f t="shared" si="97"/>
        <v>-2.2030415125359748E-2</v>
      </c>
      <c r="AC116" s="53">
        <f t="shared" si="98"/>
        <v>1</v>
      </c>
      <c r="AD116" s="40"/>
      <c r="AE116" s="52">
        <v>69.48</v>
      </c>
      <c r="AF116" s="41">
        <f t="shared" si="99"/>
        <v>-2.5935791392121099E-2</v>
      </c>
      <c r="AG116" s="53">
        <f t="shared" si="100"/>
        <v>1</v>
      </c>
      <c r="AH116" s="40"/>
      <c r="AI116" s="52">
        <v>111.45</v>
      </c>
      <c r="AJ116" s="41">
        <f t="shared" si="101"/>
        <v>-3.3558792924037406E-2</v>
      </c>
      <c r="AK116" s="53">
        <f t="shared" si="102"/>
        <v>1</v>
      </c>
      <c r="AL116" s="40"/>
      <c r="AM116" s="52">
        <v>55.45</v>
      </c>
      <c r="AN116" s="41">
        <f t="shared" si="103"/>
        <v>-1.4922721620181156E-2</v>
      </c>
      <c r="AO116" s="53">
        <f t="shared" si="104"/>
        <v>1</v>
      </c>
      <c r="AP116" s="40"/>
      <c r="AQ116" s="52">
        <v>41.5</v>
      </c>
      <c r="AR116" s="41">
        <f t="shared" si="105"/>
        <v>-2.9920523609163197E-2</v>
      </c>
      <c r="AS116" s="53">
        <f t="shared" si="106"/>
        <v>1</v>
      </c>
      <c r="AT116" s="41"/>
      <c r="AU116" s="41">
        <v>75.92</v>
      </c>
      <c r="AV116" s="41">
        <f t="shared" si="107"/>
        <v>-2.616726526423796E-2</v>
      </c>
      <c r="AW116" s="53">
        <f t="shared" si="108"/>
        <v>1</v>
      </c>
      <c r="AX116" s="41"/>
      <c r="AY116" s="41">
        <v>52.57</v>
      </c>
      <c r="AZ116" s="41">
        <f t="shared" si="109"/>
        <v>-4.8162230671736306E-2</v>
      </c>
      <c r="BA116" s="53">
        <f t="shared" si="110"/>
        <v>1</v>
      </c>
      <c r="BB116" s="41"/>
      <c r="BC116" s="41">
        <v>78.2</v>
      </c>
      <c r="BD116" s="41">
        <f t="shared" si="111"/>
        <v>-2.4451097804391142E-2</v>
      </c>
      <c r="BE116" s="53">
        <f t="shared" si="112"/>
        <v>1</v>
      </c>
      <c r="BF116" s="41"/>
      <c r="BG116" s="41">
        <v>74.930000000000007</v>
      </c>
      <c r="BH116" s="41">
        <f t="shared" si="113"/>
        <v>-2.6124252664413761E-2</v>
      </c>
      <c r="BI116" s="53">
        <f t="shared" si="114"/>
        <v>1</v>
      </c>
      <c r="BJ116" s="41"/>
      <c r="BK116" s="41"/>
      <c r="BL116" s="41">
        <f t="shared" si="115"/>
        <v>0</v>
      </c>
      <c r="BM116" s="53">
        <f t="shared" si="116"/>
        <v>0</v>
      </c>
      <c r="BN116" s="41"/>
      <c r="BO116" s="41"/>
      <c r="BP116" s="41">
        <f t="shared" si="117"/>
        <v>0</v>
      </c>
      <c r="BQ116" s="53">
        <f t="shared" si="118"/>
        <v>0</v>
      </c>
      <c r="BR116" s="41"/>
      <c r="BS116" s="41"/>
      <c r="BT116" s="41">
        <f t="shared" si="119"/>
        <v>0</v>
      </c>
      <c r="BU116" s="53">
        <f t="shared" si="120"/>
        <v>0</v>
      </c>
      <c r="BV116" s="41"/>
      <c r="BW116" s="41"/>
      <c r="BX116" s="41">
        <f t="shared" si="121"/>
        <v>0</v>
      </c>
      <c r="BY116" s="53">
        <f t="shared" si="122"/>
        <v>0</v>
      </c>
      <c r="BZ116" s="41"/>
      <c r="CA116" s="41"/>
      <c r="CB116" s="41">
        <f t="shared" si="123"/>
        <v>0</v>
      </c>
      <c r="CC116" s="53">
        <f t="shared" si="124"/>
        <v>0</v>
      </c>
      <c r="CD116" s="41"/>
      <c r="CE116" s="41"/>
      <c r="CF116" s="41">
        <f t="shared" si="125"/>
        <v>0</v>
      </c>
      <c r="CG116" s="53">
        <f t="shared" si="126"/>
        <v>0</v>
      </c>
      <c r="CH116" s="41"/>
      <c r="CI116" s="41"/>
      <c r="CJ116" s="41">
        <f t="shared" si="127"/>
        <v>0</v>
      </c>
      <c r="CK116" s="53">
        <f t="shared" si="128"/>
        <v>0</v>
      </c>
      <c r="CL116" s="41"/>
      <c r="CM116" s="41"/>
      <c r="CN116" s="41">
        <f t="shared" si="129"/>
        <v>0</v>
      </c>
      <c r="CO116" s="53">
        <f t="shared" si="130"/>
        <v>0</v>
      </c>
      <c r="CP116" s="41"/>
      <c r="CQ116" s="41"/>
      <c r="CR116" s="41">
        <f t="shared" si="131"/>
        <v>0</v>
      </c>
      <c r="CS116" s="53">
        <f t="shared" si="132"/>
        <v>0</v>
      </c>
      <c r="CT116" s="41"/>
      <c r="CU116" s="41"/>
      <c r="CV116" s="41">
        <f t="shared" si="133"/>
        <v>0</v>
      </c>
      <c r="CW116" s="53">
        <f t="shared" si="134"/>
        <v>0</v>
      </c>
      <c r="CX116" s="41"/>
      <c r="CY116" s="41"/>
      <c r="CZ116" s="41">
        <f t="shared" si="135"/>
        <v>0</v>
      </c>
      <c r="DA116" s="53">
        <f t="shared" si="136"/>
        <v>0</v>
      </c>
      <c r="DB116" s="53"/>
      <c r="DC116" s="53"/>
      <c r="DD116" s="41">
        <f t="shared" si="137"/>
        <v>0</v>
      </c>
      <c r="DE116" s="53">
        <f t="shared" si="138"/>
        <v>0</v>
      </c>
      <c r="DF116" s="53"/>
      <c r="DG116" s="53"/>
      <c r="DH116" s="41">
        <f t="shared" si="139"/>
        <v>0</v>
      </c>
      <c r="DI116" s="53">
        <f t="shared" si="140"/>
        <v>0</v>
      </c>
      <c r="DJ116" s="53"/>
      <c r="DK116" s="53"/>
      <c r="DL116" s="41">
        <f t="shared" si="141"/>
        <v>0</v>
      </c>
      <c r="DM116" s="53">
        <f t="shared" si="142"/>
        <v>0</v>
      </c>
      <c r="DN116" s="53"/>
      <c r="DO116" s="53"/>
      <c r="DP116" s="41">
        <f t="shared" si="143"/>
        <v>0</v>
      </c>
      <c r="DQ116" s="53">
        <f t="shared" si="144"/>
        <v>0</v>
      </c>
      <c r="DR116" s="53"/>
      <c r="DS116" s="53"/>
      <c r="DT116" s="41">
        <f t="shared" si="145"/>
        <v>0</v>
      </c>
      <c r="DU116" s="53">
        <f t="shared" si="146"/>
        <v>0</v>
      </c>
      <c r="DV116" s="53"/>
      <c r="DW116" s="53"/>
      <c r="DX116" s="41">
        <f t="shared" si="147"/>
        <v>0</v>
      </c>
      <c r="DY116" s="53">
        <f t="shared" si="148"/>
        <v>0</v>
      </c>
      <c r="DZ116" s="53"/>
      <c r="EA116" s="53"/>
      <c r="EB116" s="41">
        <f t="shared" si="149"/>
        <v>0</v>
      </c>
      <c r="EC116" s="53">
        <f t="shared" si="150"/>
        <v>0</v>
      </c>
      <c r="ED116" s="53"/>
      <c r="EE116" s="53"/>
      <c r="EF116" s="41">
        <f t="shared" si="151"/>
        <v>0</v>
      </c>
      <c r="EG116" s="53">
        <f t="shared" si="152"/>
        <v>0</v>
      </c>
      <c r="EH116" s="53"/>
      <c r="EI116" s="53"/>
      <c r="EJ116" s="41">
        <f t="shared" si="153"/>
        <v>0</v>
      </c>
      <c r="EK116" s="53">
        <f t="shared" si="154"/>
        <v>0</v>
      </c>
      <c r="EL116" s="53"/>
      <c r="EM116" s="53"/>
      <c r="EN116" s="41">
        <f t="shared" si="155"/>
        <v>0</v>
      </c>
      <c r="EO116" s="53">
        <f t="shared" si="156"/>
        <v>0</v>
      </c>
      <c r="EP116" s="53"/>
      <c r="EQ116" s="53"/>
      <c r="ER116" s="41">
        <f t="shared" si="157"/>
        <v>0</v>
      </c>
      <c r="ES116" s="53">
        <f t="shared" si="158"/>
        <v>0</v>
      </c>
      <c r="ET116" s="53"/>
      <c r="EU116" s="53"/>
      <c r="EV116" s="41">
        <f t="shared" si="159"/>
        <v>0</v>
      </c>
      <c r="EW116" s="53">
        <f t="shared" si="160"/>
        <v>0</v>
      </c>
      <c r="EX116" s="53"/>
      <c r="EY116" s="53"/>
      <c r="EZ116" s="41">
        <f t="shared" si="161"/>
        <v>0</v>
      </c>
      <c r="FA116" s="53">
        <f t="shared" si="162"/>
        <v>0</v>
      </c>
      <c r="FB116" s="53"/>
      <c r="FC116" s="53"/>
      <c r="FD116" s="41">
        <f t="shared" si="163"/>
        <v>0</v>
      </c>
      <c r="FE116" s="53">
        <f t="shared" si="164"/>
        <v>0</v>
      </c>
      <c r="FF116" s="53"/>
      <c r="FG116" s="53"/>
      <c r="FH116" s="41">
        <f t="shared" si="165"/>
        <v>0</v>
      </c>
      <c r="FI116" s="53">
        <f t="shared" si="166"/>
        <v>0</v>
      </c>
      <c r="FJ116" s="53"/>
      <c r="FK116" s="53"/>
      <c r="FL116" s="41">
        <f t="shared" si="168"/>
        <v>0</v>
      </c>
      <c r="FM116" s="53">
        <f t="shared" si="169"/>
        <v>0</v>
      </c>
      <c r="FN116" s="53"/>
      <c r="FO116" s="40"/>
      <c r="FP116" s="52">
        <f t="shared" si="170"/>
        <v>4057.663071086215</v>
      </c>
      <c r="FQ116" s="41">
        <f t="shared" si="171"/>
        <v>-4.0396425708674188E-2</v>
      </c>
      <c r="FY116" s="229" t="s">
        <v>2468</v>
      </c>
      <c r="FZ116" s="229" t="s">
        <v>2469</v>
      </c>
      <c r="GA116" s="229" t="s">
        <v>2470</v>
      </c>
    </row>
    <row r="117" spans="2:183" ht="11.25" customHeight="1" x14ac:dyDescent="0.2">
      <c r="B117" s="39">
        <v>44792</v>
      </c>
      <c r="C117" s="45">
        <v>4228.4784881953246</v>
      </c>
      <c r="D117" s="112" t="s">
        <v>5566</v>
      </c>
      <c r="E117" s="112">
        <f t="shared" si="167"/>
        <v>44792</v>
      </c>
      <c r="F117" s="46"/>
      <c r="G117" s="52">
        <v>64.040000000000006</v>
      </c>
      <c r="H117" s="41">
        <f t="shared" si="87"/>
        <v>1.089187056037888E-2</v>
      </c>
      <c r="I117" s="53">
        <f t="shared" si="88"/>
        <v>1</v>
      </c>
      <c r="J117" s="40"/>
      <c r="K117" s="52">
        <v>97.35</v>
      </c>
      <c r="L117" s="41">
        <f t="shared" si="89"/>
        <v>2.6573869028788222E-2</v>
      </c>
      <c r="M117" s="53">
        <f t="shared" si="90"/>
        <v>1</v>
      </c>
      <c r="N117" s="40"/>
      <c r="O117" s="52">
        <v>104.94</v>
      </c>
      <c r="P117" s="41">
        <f t="shared" si="91"/>
        <v>1.1177490846020488E-2</v>
      </c>
      <c r="Q117" s="53">
        <f t="shared" si="92"/>
        <v>1</v>
      </c>
      <c r="R117" s="40"/>
      <c r="S117" s="52">
        <v>113.24</v>
      </c>
      <c r="T117" s="41">
        <f t="shared" si="93"/>
        <v>2.7120181405895671E-2</v>
      </c>
      <c r="U117" s="53">
        <f t="shared" si="94"/>
        <v>1</v>
      </c>
      <c r="V117" s="40"/>
      <c r="W117" s="52">
        <v>71.540000000000006</v>
      </c>
      <c r="X117" s="41">
        <f t="shared" si="95"/>
        <v>1.1166077738516078E-2</v>
      </c>
      <c r="Y117" s="53">
        <f t="shared" si="96"/>
        <v>1</v>
      </c>
      <c r="Z117" s="40"/>
      <c r="AA117" s="52">
        <v>121.65</v>
      </c>
      <c r="AB117" s="41">
        <f t="shared" si="97"/>
        <v>5.2888191058590994E-3</v>
      </c>
      <c r="AC117" s="53">
        <f t="shared" si="98"/>
        <v>1</v>
      </c>
      <c r="AD117" s="40"/>
      <c r="AE117" s="52">
        <v>71.33</v>
      </c>
      <c r="AF117" s="41">
        <f t="shared" si="99"/>
        <v>6.2067992664691651E-3</v>
      </c>
      <c r="AG117" s="53">
        <f t="shared" si="100"/>
        <v>1</v>
      </c>
      <c r="AH117" s="40"/>
      <c r="AI117" s="52">
        <v>115.32</v>
      </c>
      <c r="AJ117" s="41">
        <f t="shared" si="101"/>
        <v>1.3534891896642476E-2</v>
      </c>
      <c r="AK117" s="53">
        <f t="shared" si="102"/>
        <v>1</v>
      </c>
      <c r="AL117" s="40"/>
      <c r="AM117" s="52">
        <v>56.29</v>
      </c>
      <c r="AN117" s="41">
        <f t="shared" si="103"/>
        <v>6.7966374530494811E-3</v>
      </c>
      <c r="AO117" s="53">
        <f t="shared" si="104"/>
        <v>1</v>
      </c>
      <c r="AP117" s="40"/>
      <c r="AQ117" s="52">
        <v>42.78</v>
      </c>
      <c r="AR117" s="41">
        <f t="shared" si="105"/>
        <v>1.9542421353670125E-2</v>
      </c>
      <c r="AS117" s="53">
        <f t="shared" si="106"/>
        <v>1</v>
      </c>
      <c r="AT117" s="41"/>
      <c r="AU117" s="41">
        <v>77.959999999999994</v>
      </c>
      <c r="AV117" s="41">
        <f t="shared" si="107"/>
        <v>8.2772891877909149E-3</v>
      </c>
      <c r="AW117" s="53">
        <f t="shared" si="108"/>
        <v>1</v>
      </c>
      <c r="AX117" s="41"/>
      <c r="AY117" s="41">
        <v>55.23</v>
      </c>
      <c r="AZ117" s="41">
        <f t="shared" si="109"/>
        <v>1.0428100987925459E-2</v>
      </c>
      <c r="BA117" s="53">
        <f t="shared" si="110"/>
        <v>1</v>
      </c>
      <c r="BB117" s="41"/>
      <c r="BC117" s="41">
        <v>80.16</v>
      </c>
      <c r="BD117" s="41">
        <f t="shared" si="111"/>
        <v>2.6113671274961447E-2</v>
      </c>
      <c r="BE117" s="53">
        <f t="shared" si="112"/>
        <v>1</v>
      </c>
      <c r="BF117" s="41"/>
      <c r="BG117" s="41">
        <v>76.94</v>
      </c>
      <c r="BH117" s="41">
        <f t="shared" si="113"/>
        <v>1.2901527119536738E-2</v>
      </c>
      <c r="BI117" s="53">
        <f t="shared" si="114"/>
        <v>1</v>
      </c>
      <c r="BJ117" s="41"/>
      <c r="BK117" s="41"/>
      <c r="BL117" s="41">
        <f t="shared" si="115"/>
        <v>0</v>
      </c>
      <c r="BM117" s="53">
        <f t="shared" si="116"/>
        <v>0</v>
      </c>
      <c r="BN117" s="41"/>
      <c r="BO117" s="41"/>
      <c r="BP117" s="41">
        <f t="shared" si="117"/>
        <v>0</v>
      </c>
      <c r="BQ117" s="53">
        <f t="shared" si="118"/>
        <v>0</v>
      </c>
      <c r="BR117" s="41"/>
      <c r="BS117" s="41"/>
      <c r="BT117" s="41">
        <f t="shared" si="119"/>
        <v>0</v>
      </c>
      <c r="BU117" s="53">
        <f t="shared" si="120"/>
        <v>0</v>
      </c>
      <c r="BV117" s="41"/>
      <c r="BW117" s="41"/>
      <c r="BX117" s="41">
        <f t="shared" si="121"/>
        <v>0</v>
      </c>
      <c r="BY117" s="53">
        <f t="shared" si="122"/>
        <v>0</v>
      </c>
      <c r="BZ117" s="41"/>
      <c r="CA117" s="41"/>
      <c r="CB117" s="41">
        <f t="shared" si="123"/>
        <v>0</v>
      </c>
      <c r="CC117" s="53">
        <f t="shared" si="124"/>
        <v>0</v>
      </c>
      <c r="CD117" s="41"/>
      <c r="CE117" s="41"/>
      <c r="CF117" s="41">
        <f t="shared" si="125"/>
        <v>0</v>
      </c>
      <c r="CG117" s="53">
        <f t="shared" si="126"/>
        <v>0</v>
      </c>
      <c r="CH117" s="41"/>
      <c r="CI117" s="41"/>
      <c r="CJ117" s="41">
        <f t="shared" si="127"/>
        <v>0</v>
      </c>
      <c r="CK117" s="53">
        <f t="shared" si="128"/>
        <v>0</v>
      </c>
      <c r="CL117" s="41"/>
      <c r="CM117" s="41"/>
      <c r="CN117" s="41">
        <f t="shared" si="129"/>
        <v>0</v>
      </c>
      <c r="CO117" s="53">
        <f t="shared" si="130"/>
        <v>0</v>
      </c>
      <c r="CP117" s="41"/>
      <c r="CQ117" s="41"/>
      <c r="CR117" s="41">
        <f t="shared" si="131"/>
        <v>0</v>
      </c>
      <c r="CS117" s="53">
        <f t="shared" si="132"/>
        <v>0</v>
      </c>
      <c r="CT117" s="41"/>
      <c r="CU117" s="41"/>
      <c r="CV117" s="41">
        <f t="shared" si="133"/>
        <v>0</v>
      </c>
      <c r="CW117" s="53">
        <f t="shared" si="134"/>
        <v>0</v>
      </c>
      <c r="CX117" s="41"/>
      <c r="CY117" s="41"/>
      <c r="CZ117" s="41">
        <f t="shared" si="135"/>
        <v>0</v>
      </c>
      <c r="DA117" s="53">
        <f t="shared" si="136"/>
        <v>0</v>
      </c>
      <c r="DB117" s="53"/>
      <c r="DC117" s="53"/>
      <c r="DD117" s="41">
        <f t="shared" si="137"/>
        <v>0</v>
      </c>
      <c r="DE117" s="53">
        <f t="shared" si="138"/>
        <v>0</v>
      </c>
      <c r="DF117" s="53"/>
      <c r="DG117" s="53"/>
      <c r="DH117" s="41">
        <f t="shared" si="139"/>
        <v>0</v>
      </c>
      <c r="DI117" s="53">
        <f t="shared" si="140"/>
        <v>0</v>
      </c>
      <c r="DJ117" s="53"/>
      <c r="DK117" s="53"/>
      <c r="DL117" s="41">
        <f t="shared" si="141"/>
        <v>0</v>
      </c>
      <c r="DM117" s="53">
        <f t="shared" si="142"/>
        <v>0</v>
      </c>
      <c r="DN117" s="53"/>
      <c r="DO117" s="53"/>
      <c r="DP117" s="41">
        <f t="shared" si="143"/>
        <v>0</v>
      </c>
      <c r="DQ117" s="53">
        <f t="shared" si="144"/>
        <v>0</v>
      </c>
      <c r="DR117" s="53"/>
      <c r="DS117" s="53"/>
      <c r="DT117" s="41">
        <f t="shared" si="145"/>
        <v>0</v>
      </c>
      <c r="DU117" s="53">
        <f t="shared" si="146"/>
        <v>0</v>
      </c>
      <c r="DV117" s="53"/>
      <c r="DW117" s="53"/>
      <c r="DX117" s="41">
        <f t="shared" si="147"/>
        <v>0</v>
      </c>
      <c r="DY117" s="53">
        <f t="shared" si="148"/>
        <v>0</v>
      </c>
      <c r="DZ117" s="53"/>
      <c r="EA117" s="53"/>
      <c r="EB117" s="41">
        <f t="shared" si="149"/>
        <v>0</v>
      </c>
      <c r="EC117" s="53">
        <f t="shared" si="150"/>
        <v>0</v>
      </c>
      <c r="ED117" s="53"/>
      <c r="EE117" s="53"/>
      <c r="EF117" s="41">
        <f t="shared" si="151"/>
        <v>0</v>
      </c>
      <c r="EG117" s="53">
        <f t="shared" si="152"/>
        <v>0</v>
      </c>
      <c r="EH117" s="53"/>
      <c r="EI117" s="53"/>
      <c r="EJ117" s="41">
        <f t="shared" si="153"/>
        <v>0</v>
      </c>
      <c r="EK117" s="53">
        <f t="shared" si="154"/>
        <v>0</v>
      </c>
      <c r="EL117" s="53"/>
      <c r="EM117" s="53"/>
      <c r="EN117" s="41">
        <f t="shared" si="155"/>
        <v>0</v>
      </c>
      <c r="EO117" s="53">
        <f t="shared" si="156"/>
        <v>0</v>
      </c>
      <c r="EP117" s="53"/>
      <c r="EQ117" s="53"/>
      <c r="ER117" s="41">
        <f t="shared" si="157"/>
        <v>0</v>
      </c>
      <c r="ES117" s="53">
        <f t="shared" si="158"/>
        <v>0</v>
      </c>
      <c r="ET117" s="53"/>
      <c r="EU117" s="53"/>
      <c r="EV117" s="41">
        <f t="shared" si="159"/>
        <v>0</v>
      </c>
      <c r="EW117" s="53">
        <f t="shared" si="160"/>
        <v>0</v>
      </c>
      <c r="EX117" s="53"/>
      <c r="EY117" s="53"/>
      <c r="EZ117" s="41">
        <f t="shared" si="161"/>
        <v>0</v>
      </c>
      <c r="FA117" s="53">
        <f t="shared" si="162"/>
        <v>0</v>
      </c>
      <c r="FB117" s="53"/>
      <c r="FC117" s="53"/>
      <c r="FD117" s="41">
        <f t="shared" si="163"/>
        <v>0</v>
      </c>
      <c r="FE117" s="53">
        <f t="shared" si="164"/>
        <v>0</v>
      </c>
      <c r="FF117" s="53"/>
      <c r="FG117" s="53"/>
      <c r="FH117" s="41">
        <f t="shared" si="165"/>
        <v>0</v>
      </c>
      <c r="FI117" s="53">
        <f t="shared" si="166"/>
        <v>0</v>
      </c>
      <c r="FJ117" s="53"/>
      <c r="FK117" s="53"/>
      <c r="FL117" s="41">
        <f t="shared" si="168"/>
        <v>0</v>
      </c>
      <c r="FM117" s="53">
        <f t="shared" si="169"/>
        <v>0</v>
      </c>
      <c r="FN117" s="53"/>
      <c r="FO117" s="40"/>
      <c r="FP117" s="52">
        <f t="shared" si="170"/>
        <v>4228.4784881953246</v>
      </c>
      <c r="FQ117" s="41">
        <f t="shared" si="171"/>
        <v>-1.2072481909152444E-2</v>
      </c>
      <c r="FY117" s="229" t="s">
        <v>4816</v>
      </c>
      <c r="FZ117" s="229" t="s">
        <v>4817</v>
      </c>
      <c r="GA117" s="229" t="s">
        <v>4818</v>
      </c>
    </row>
    <row r="118" spans="2:183" ht="11.25" customHeight="1" x14ac:dyDescent="0.2">
      <c r="B118" s="39">
        <v>44785</v>
      </c>
      <c r="C118" s="45">
        <v>4280.1505280132133</v>
      </c>
      <c r="D118" s="112" t="s">
        <v>5566</v>
      </c>
      <c r="E118" s="112">
        <f t="shared" si="167"/>
        <v>44785</v>
      </c>
      <c r="F118" s="46"/>
      <c r="G118" s="52">
        <v>63.35</v>
      </c>
      <c r="H118" s="41">
        <f t="shared" si="87"/>
        <v>3.3779373368146182E-2</v>
      </c>
      <c r="I118" s="53">
        <f t="shared" si="88"/>
        <v>1</v>
      </c>
      <c r="J118" s="40"/>
      <c r="K118" s="52">
        <v>94.83</v>
      </c>
      <c r="L118" s="41">
        <f t="shared" si="89"/>
        <v>3.8663745892661527E-2</v>
      </c>
      <c r="M118" s="53">
        <f t="shared" si="90"/>
        <v>1</v>
      </c>
      <c r="N118" s="40"/>
      <c r="O118" s="52">
        <v>103.78</v>
      </c>
      <c r="P118" s="41">
        <f t="shared" si="91"/>
        <v>4.3434546551377462E-2</v>
      </c>
      <c r="Q118" s="53">
        <f t="shared" si="92"/>
        <v>1</v>
      </c>
      <c r="R118" s="40"/>
      <c r="S118" s="52">
        <v>110.25</v>
      </c>
      <c r="T118" s="41">
        <f t="shared" si="93"/>
        <v>9.9853426163429848E-3</v>
      </c>
      <c r="U118" s="53">
        <f t="shared" si="94"/>
        <v>1</v>
      </c>
      <c r="V118" s="40"/>
      <c r="W118" s="52">
        <v>70.75</v>
      </c>
      <c r="X118" s="41">
        <f t="shared" si="95"/>
        <v>3.647817169645462E-2</v>
      </c>
      <c r="Y118" s="53">
        <f t="shared" si="96"/>
        <v>1</v>
      </c>
      <c r="Z118" s="40"/>
      <c r="AA118" s="52">
        <v>121.01</v>
      </c>
      <c r="AB118" s="41">
        <f t="shared" si="97"/>
        <v>2.7773059283166424E-2</v>
      </c>
      <c r="AC118" s="53">
        <f t="shared" si="98"/>
        <v>1</v>
      </c>
      <c r="AD118" s="40"/>
      <c r="AE118" s="52">
        <v>70.89</v>
      </c>
      <c r="AF118" s="41">
        <f t="shared" si="99"/>
        <v>4.5112781954887327E-2</v>
      </c>
      <c r="AG118" s="53">
        <f t="shared" si="100"/>
        <v>1</v>
      </c>
      <c r="AH118" s="40"/>
      <c r="AI118" s="52">
        <v>113.78</v>
      </c>
      <c r="AJ118" s="41">
        <f t="shared" si="101"/>
        <v>3.9181660425609666E-2</v>
      </c>
      <c r="AK118" s="53">
        <f t="shared" si="102"/>
        <v>1</v>
      </c>
      <c r="AL118" s="40"/>
      <c r="AM118" s="52">
        <v>55.91</v>
      </c>
      <c r="AN118" s="41">
        <f t="shared" si="103"/>
        <v>2.5871559633027452E-2</v>
      </c>
      <c r="AO118" s="53">
        <f t="shared" si="104"/>
        <v>1</v>
      </c>
      <c r="AP118" s="40"/>
      <c r="AQ118" s="52">
        <v>41.96</v>
      </c>
      <c r="AR118" s="41">
        <f t="shared" si="105"/>
        <v>4.2484472049689526E-2</v>
      </c>
      <c r="AS118" s="53">
        <f t="shared" si="106"/>
        <v>1</v>
      </c>
      <c r="AT118" s="41"/>
      <c r="AU118" s="41">
        <v>77.319999999999993</v>
      </c>
      <c r="AV118" s="41">
        <f t="shared" si="107"/>
        <v>2.5192256695836468E-2</v>
      </c>
      <c r="AW118" s="53">
        <f t="shared" si="108"/>
        <v>1</v>
      </c>
      <c r="AX118" s="41"/>
      <c r="AY118" s="41">
        <v>54.66</v>
      </c>
      <c r="AZ118" s="41">
        <f t="shared" si="109"/>
        <v>4.1539634146341431E-2</v>
      </c>
      <c r="BA118" s="53">
        <f t="shared" si="110"/>
        <v>1</v>
      </c>
      <c r="BB118" s="41"/>
      <c r="BC118" s="41">
        <v>78.12</v>
      </c>
      <c r="BD118" s="41">
        <f t="shared" si="111"/>
        <v>1.1000388248997073E-2</v>
      </c>
      <c r="BE118" s="53">
        <f t="shared" si="112"/>
        <v>1</v>
      </c>
      <c r="BF118" s="41"/>
      <c r="BG118" s="41">
        <v>75.959999999999994</v>
      </c>
      <c r="BH118" s="41">
        <f t="shared" si="113"/>
        <v>2.9268292682926855E-2</v>
      </c>
      <c r="BI118" s="53">
        <f t="shared" si="114"/>
        <v>1</v>
      </c>
      <c r="BJ118" s="41"/>
      <c r="BK118" s="41"/>
      <c r="BL118" s="41">
        <f t="shared" si="115"/>
        <v>0</v>
      </c>
      <c r="BM118" s="53">
        <f t="shared" si="116"/>
        <v>0</v>
      </c>
      <c r="BN118" s="41"/>
      <c r="BO118" s="41"/>
      <c r="BP118" s="41">
        <f t="shared" si="117"/>
        <v>0</v>
      </c>
      <c r="BQ118" s="53">
        <f t="shared" si="118"/>
        <v>0</v>
      </c>
      <c r="BR118" s="41"/>
      <c r="BS118" s="41"/>
      <c r="BT118" s="41">
        <f t="shared" si="119"/>
        <v>0</v>
      </c>
      <c r="BU118" s="53">
        <f t="shared" si="120"/>
        <v>0</v>
      </c>
      <c r="BV118" s="41"/>
      <c r="BW118" s="41"/>
      <c r="BX118" s="41">
        <f t="shared" si="121"/>
        <v>0</v>
      </c>
      <c r="BY118" s="53">
        <f t="shared" si="122"/>
        <v>0</v>
      </c>
      <c r="BZ118" s="41"/>
      <c r="CA118" s="41"/>
      <c r="CB118" s="41">
        <f t="shared" si="123"/>
        <v>0</v>
      </c>
      <c r="CC118" s="53">
        <f t="shared" si="124"/>
        <v>0</v>
      </c>
      <c r="CD118" s="41"/>
      <c r="CE118" s="41"/>
      <c r="CF118" s="41">
        <f t="shared" si="125"/>
        <v>0</v>
      </c>
      <c r="CG118" s="53">
        <f t="shared" si="126"/>
        <v>0</v>
      </c>
      <c r="CH118" s="41"/>
      <c r="CI118" s="41"/>
      <c r="CJ118" s="41">
        <f t="shared" si="127"/>
        <v>0</v>
      </c>
      <c r="CK118" s="53">
        <f t="shared" si="128"/>
        <v>0</v>
      </c>
      <c r="CL118" s="41"/>
      <c r="CM118" s="41"/>
      <c r="CN118" s="41">
        <f t="shared" si="129"/>
        <v>0</v>
      </c>
      <c r="CO118" s="53">
        <f t="shared" si="130"/>
        <v>0</v>
      </c>
      <c r="CP118" s="41"/>
      <c r="CQ118" s="41"/>
      <c r="CR118" s="41">
        <f t="shared" si="131"/>
        <v>0</v>
      </c>
      <c r="CS118" s="53">
        <f t="shared" si="132"/>
        <v>0</v>
      </c>
      <c r="CT118" s="41"/>
      <c r="CU118" s="41"/>
      <c r="CV118" s="41">
        <f t="shared" si="133"/>
        <v>0</v>
      </c>
      <c r="CW118" s="53">
        <f t="shared" si="134"/>
        <v>0</v>
      </c>
      <c r="CX118" s="41"/>
      <c r="CY118" s="41"/>
      <c r="CZ118" s="41">
        <f t="shared" si="135"/>
        <v>0</v>
      </c>
      <c r="DA118" s="53">
        <f t="shared" si="136"/>
        <v>0</v>
      </c>
      <c r="DB118" s="53"/>
      <c r="DC118" s="53"/>
      <c r="DD118" s="41">
        <f t="shared" si="137"/>
        <v>0</v>
      </c>
      <c r="DE118" s="53">
        <f t="shared" si="138"/>
        <v>0</v>
      </c>
      <c r="DF118" s="53"/>
      <c r="DG118" s="53"/>
      <c r="DH118" s="41">
        <f t="shared" si="139"/>
        <v>0</v>
      </c>
      <c r="DI118" s="53">
        <f t="shared" si="140"/>
        <v>0</v>
      </c>
      <c r="DJ118" s="53"/>
      <c r="DK118" s="53"/>
      <c r="DL118" s="41">
        <f t="shared" si="141"/>
        <v>0</v>
      </c>
      <c r="DM118" s="53">
        <f t="shared" si="142"/>
        <v>0</v>
      </c>
      <c r="DN118" s="53"/>
      <c r="DO118" s="53"/>
      <c r="DP118" s="41">
        <f t="shared" si="143"/>
        <v>0</v>
      </c>
      <c r="DQ118" s="53">
        <f t="shared" si="144"/>
        <v>0</v>
      </c>
      <c r="DR118" s="53"/>
      <c r="DS118" s="53"/>
      <c r="DT118" s="41">
        <f t="shared" si="145"/>
        <v>0</v>
      </c>
      <c r="DU118" s="53">
        <f t="shared" si="146"/>
        <v>0</v>
      </c>
      <c r="DV118" s="53"/>
      <c r="DW118" s="53"/>
      <c r="DX118" s="41">
        <f t="shared" si="147"/>
        <v>0</v>
      </c>
      <c r="DY118" s="53">
        <f t="shared" si="148"/>
        <v>0</v>
      </c>
      <c r="DZ118" s="53"/>
      <c r="EA118" s="53"/>
      <c r="EB118" s="41">
        <f t="shared" si="149"/>
        <v>0</v>
      </c>
      <c r="EC118" s="53">
        <f t="shared" si="150"/>
        <v>0</v>
      </c>
      <c r="ED118" s="53"/>
      <c r="EE118" s="53"/>
      <c r="EF118" s="41">
        <f t="shared" si="151"/>
        <v>0</v>
      </c>
      <c r="EG118" s="53">
        <f t="shared" si="152"/>
        <v>0</v>
      </c>
      <c r="EH118" s="53"/>
      <c r="EI118" s="53"/>
      <c r="EJ118" s="41">
        <f t="shared" si="153"/>
        <v>0</v>
      </c>
      <c r="EK118" s="53">
        <f t="shared" si="154"/>
        <v>0</v>
      </c>
      <c r="EL118" s="53"/>
      <c r="EM118" s="53"/>
      <c r="EN118" s="41">
        <f t="shared" si="155"/>
        <v>0</v>
      </c>
      <c r="EO118" s="53">
        <f t="shared" si="156"/>
        <v>0</v>
      </c>
      <c r="EP118" s="53"/>
      <c r="EQ118" s="53"/>
      <c r="ER118" s="41">
        <f t="shared" si="157"/>
        <v>0</v>
      </c>
      <c r="ES118" s="53">
        <f t="shared" si="158"/>
        <v>0</v>
      </c>
      <c r="ET118" s="53"/>
      <c r="EU118" s="53"/>
      <c r="EV118" s="41">
        <f t="shared" si="159"/>
        <v>0</v>
      </c>
      <c r="EW118" s="53">
        <f t="shared" si="160"/>
        <v>0</v>
      </c>
      <c r="EX118" s="53"/>
      <c r="EY118" s="53"/>
      <c r="EZ118" s="41">
        <f t="shared" si="161"/>
        <v>0</v>
      </c>
      <c r="FA118" s="53">
        <f t="shared" si="162"/>
        <v>0</v>
      </c>
      <c r="FB118" s="53"/>
      <c r="FC118" s="53"/>
      <c r="FD118" s="41">
        <f t="shared" si="163"/>
        <v>0</v>
      </c>
      <c r="FE118" s="53">
        <f t="shared" si="164"/>
        <v>0</v>
      </c>
      <c r="FF118" s="53"/>
      <c r="FG118" s="53"/>
      <c r="FH118" s="41">
        <f t="shared" si="165"/>
        <v>0</v>
      </c>
      <c r="FI118" s="53">
        <f t="shared" si="166"/>
        <v>0</v>
      </c>
      <c r="FJ118" s="53"/>
      <c r="FK118" s="53"/>
      <c r="FL118" s="41">
        <f t="shared" si="168"/>
        <v>0</v>
      </c>
      <c r="FM118" s="53">
        <f t="shared" si="169"/>
        <v>0</v>
      </c>
      <c r="FN118" s="53"/>
      <c r="FO118" s="40"/>
      <c r="FP118" s="52">
        <f t="shared" si="170"/>
        <v>4280.1505280132133</v>
      </c>
      <c r="FQ118" s="41">
        <f t="shared" si="171"/>
        <v>3.2558575269713064E-2</v>
      </c>
      <c r="FY118" s="229" t="s">
        <v>336</v>
      </c>
      <c r="FZ118" s="229" t="s">
        <v>337</v>
      </c>
      <c r="GA118" s="229" t="s">
        <v>338</v>
      </c>
    </row>
    <row r="119" spans="2:183" ht="11.25" customHeight="1" x14ac:dyDescent="0.2">
      <c r="B119" s="39">
        <v>44778</v>
      </c>
      <c r="C119" s="45">
        <v>4145.189077428563</v>
      </c>
      <c r="D119" s="112" t="s">
        <v>5566</v>
      </c>
      <c r="E119" s="112">
        <f t="shared" si="167"/>
        <v>44778</v>
      </c>
      <c r="F119" s="46"/>
      <c r="G119" s="52">
        <v>61.28</v>
      </c>
      <c r="H119" s="41">
        <f t="shared" si="87"/>
        <v>5.7442967339569329E-3</v>
      </c>
      <c r="I119" s="53">
        <f t="shared" si="88"/>
        <v>1</v>
      </c>
      <c r="J119" s="40"/>
      <c r="K119" s="52">
        <v>91.3</v>
      </c>
      <c r="L119" s="41">
        <f t="shared" si="89"/>
        <v>-1.9544673539518942E-2</v>
      </c>
      <c r="M119" s="53">
        <f t="shared" si="90"/>
        <v>1</v>
      </c>
      <c r="N119" s="40"/>
      <c r="O119" s="52">
        <v>99.46</v>
      </c>
      <c r="P119" s="41">
        <f t="shared" si="91"/>
        <v>9.1314935064934488E-3</v>
      </c>
      <c r="Q119" s="53">
        <f t="shared" si="92"/>
        <v>1</v>
      </c>
      <c r="R119" s="40"/>
      <c r="S119" s="52">
        <v>109.16</v>
      </c>
      <c r="T119" s="41">
        <f t="shared" si="93"/>
        <v>-7.0044573819704192E-3</v>
      </c>
      <c r="U119" s="53">
        <f t="shared" si="94"/>
        <v>1</v>
      </c>
      <c r="V119" s="40"/>
      <c r="W119" s="52">
        <v>68.260000000000005</v>
      </c>
      <c r="X119" s="41">
        <f t="shared" si="95"/>
        <v>7.2303379076288365E-3</v>
      </c>
      <c r="Y119" s="53">
        <f t="shared" si="96"/>
        <v>1</v>
      </c>
      <c r="Z119" s="40"/>
      <c r="AA119" s="52">
        <v>117.74</v>
      </c>
      <c r="AB119" s="41">
        <f t="shared" si="97"/>
        <v>2.267002518891692E-2</v>
      </c>
      <c r="AC119" s="53">
        <f t="shared" si="98"/>
        <v>1</v>
      </c>
      <c r="AD119" s="40"/>
      <c r="AE119" s="52">
        <v>67.83</v>
      </c>
      <c r="AF119" s="41">
        <f t="shared" si="99"/>
        <v>-6.2994433050103105E-3</v>
      </c>
      <c r="AG119" s="53">
        <f t="shared" si="100"/>
        <v>1</v>
      </c>
      <c r="AH119" s="40"/>
      <c r="AI119" s="52">
        <v>109.49</v>
      </c>
      <c r="AJ119" s="41">
        <f t="shared" si="101"/>
        <v>-1.9960615825277528E-2</v>
      </c>
      <c r="AK119" s="53">
        <f t="shared" si="102"/>
        <v>1</v>
      </c>
      <c r="AL119" s="40"/>
      <c r="AM119" s="52">
        <v>54.5</v>
      </c>
      <c r="AN119" s="41">
        <f t="shared" si="103"/>
        <v>-1.7132551848512256E-2</v>
      </c>
      <c r="AO119" s="53">
        <f t="shared" si="104"/>
        <v>1</v>
      </c>
      <c r="AP119" s="40"/>
      <c r="AQ119" s="52">
        <v>40.25</v>
      </c>
      <c r="AR119" s="41">
        <f t="shared" si="105"/>
        <v>-2.0204479065238479E-2</v>
      </c>
      <c r="AS119" s="53">
        <f t="shared" si="106"/>
        <v>1</v>
      </c>
      <c r="AT119" s="41"/>
      <c r="AU119" s="41">
        <v>75.42</v>
      </c>
      <c r="AV119" s="41">
        <f t="shared" si="107"/>
        <v>2.6541445487954229E-2</v>
      </c>
      <c r="AW119" s="53">
        <f t="shared" si="108"/>
        <v>1</v>
      </c>
      <c r="AX119" s="41"/>
      <c r="AY119" s="41">
        <v>52.48</v>
      </c>
      <c r="AZ119" s="41">
        <f t="shared" si="109"/>
        <v>2.2204908453447469E-2</v>
      </c>
      <c r="BA119" s="53">
        <f t="shared" si="110"/>
        <v>1</v>
      </c>
      <c r="BB119" s="41"/>
      <c r="BC119" s="41">
        <v>77.27</v>
      </c>
      <c r="BD119" s="41">
        <f t="shared" si="111"/>
        <v>4.9421251137988786E-3</v>
      </c>
      <c r="BE119" s="53">
        <f t="shared" si="112"/>
        <v>1</v>
      </c>
      <c r="BF119" s="41"/>
      <c r="BG119" s="41">
        <v>73.8</v>
      </c>
      <c r="BH119" s="41">
        <f t="shared" si="113"/>
        <v>8.4722601803770559E-3</v>
      </c>
      <c r="BI119" s="53">
        <f t="shared" si="114"/>
        <v>1</v>
      </c>
      <c r="BJ119" s="41"/>
      <c r="BK119" s="41"/>
      <c r="BL119" s="41">
        <f t="shared" si="115"/>
        <v>0</v>
      </c>
      <c r="BM119" s="53">
        <f t="shared" si="116"/>
        <v>0</v>
      </c>
      <c r="BN119" s="41"/>
      <c r="BO119" s="41"/>
      <c r="BP119" s="41">
        <f t="shared" si="117"/>
        <v>0</v>
      </c>
      <c r="BQ119" s="53">
        <f t="shared" si="118"/>
        <v>0</v>
      </c>
      <c r="BR119" s="41"/>
      <c r="BS119" s="41"/>
      <c r="BT119" s="41">
        <f t="shared" si="119"/>
        <v>0</v>
      </c>
      <c r="BU119" s="53">
        <f t="shared" si="120"/>
        <v>0</v>
      </c>
      <c r="BV119" s="41"/>
      <c r="BW119" s="41"/>
      <c r="BX119" s="41">
        <f t="shared" si="121"/>
        <v>0</v>
      </c>
      <c r="BY119" s="53">
        <f t="shared" si="122"/>
        <v>0</v>
      </c>
      <c r="BZ119" s="41"/>
      <c r="CA119" s="41"/>
      <c r="CB119" s="41">
        <f t="shared" si="123"/>
        <v>0</v>
      </c>
      <c r="CC119" s="53">
        <f t="shared" si="124"/>
        <v>0</v>
      </c>
      <c r="CD119" s="41"/>
      <c r="CE119" s="41"/>
      <c r="CF119" s="41">
        <f t="shared" si="125"/>
        <v>0</v>
      </c>
      <c r="CG119" s="53">
        <f t="shared" si="126"/>
        <v>0</v>
      </c>
      <c r="CH119" s="41"/>
      <c r="CI119" s="41"/>
      <c r="CJ119" s="41">
        <f t="shared" si="127"/>
        <v>0</v>
      </c>
      <c r="CK119" s="53">
        <f t="shared" si="128"/>
        <v>0</v>
      </c>
      <c r="CL119" s="41"/>
      <c r="CM119" s="41"/>
      <c r="CN119" s="41">
        <f t="shared" si="129"/>
        <v>0</v>
      </c>
      <c r="CO119" s="53">
        <f t="shared" si="130"/>
        <v>0</v>
      </c>
      <c r="CP119" s="41"/>
      <c r="CQ119" s="41"/>
      <c r="CR119" s="41">
        <f t="shared" si="131"/>
        <v>0</v>
      </c>
      <c r="CS119" s="53">
        <f t="shared" si="132"/>
        <v>0</v>
      </c>
      <c r="CT119" s="41"/>
      <c r="CU119" s="41"/>
      <c r="CV119" s="41">
        <f t="shared" si="133"/>
        <v>0</v>
      </c>
      <c r="CW119" s="53">
        <f t="shared" si="134"/>
        <v>0</v>
      </c>
      <c r="CX119" s="41"/>
      <c r="CY119" s="41"/>
      <c r="CZ119" s="41">
        <f t="shared" si="135"/>
        <v>0</v>
      </c>
      <c r="DA119" s="53">
        <f t="shared" si="136"/>
        <v>0</v>
      </c>
      <c r="DB119" s="53"/>
      <c r="DC119" s="53"/>
      <c r="DD119" s="41">
        <f t="shared" si="137"/>
        <v>0</v>
      </c>
      <c r="DE119" s="53">
        <f t="shared" si="138"/>
        <v>0</v>
      </c>
      <c r="DF119" s="53"/>
      <c r="DG119" s="53"/>
      <c r="DH119" s="41">
        <f t="shared" si="139"/>
        <v>0</v>
      </c>
      <c r="DI119" s="53">
        <f t="shared" si="140"/>
        <v>0</v>
      </c>
      <c r="DJ119" s="53"/>
      <c r="DK119" s="53"/>
      <c r="DL119" s="41">
        <f t="shared" si="141"/>
        <v>0</v>
      </c>
      <c r="DM119" s="53">
        <f t="shared" si="142"/>
        <v>0</v>
      </c>
      <c r="DN119" s="53"/>
      <c r="DO119" s="53"/>
      <c r="DP119" s="41">
        <f t="shared" si="143"/>
        <v>0</v>
      </c>
      <c r="DQ119" s="53">
        <f t="shared" si="144"/>
        <v>0</v>
      </c>
      <c r="DR119" s="53"/>
      <c r="DS119" s="53"/>
      <c r="DT119" s="41">
        <f t="shared" si="145"/>
        <v>0</v>
      </c>
      <c r="DU119" s="53">
        <f t="shared" si="146"/>
        <v>0</v>
      </c>
      <c r="DV119" s="53"/>
      <c r="DW119" s="53"/>
      <c r="DX119" s="41">
        <f t="shared" si="147"/>
        <v>0</v>
      </c>
      <c r="DY119" s="53">
        <f t="shared" si="148"/>
        <v>0</v>
      </c>
      <c r="DZ119" s="53"/>
      <c r="EA119" s="53"/>
      <c r="EB119" s="41">
        <f t="shared" si="149"/>
        <v>0</v>
      </c>
      <c r="EC119" s="53">
        <f t="shared" si="150"/>
        <v>0</v>
      </c>
      <c r="ED119" s="53"/>
      <c r="EE119" s="53"/>
      <c r="EF119" s="41">
        <f t="shared" si="151"/>
        <v>0</v>
      </c>
      <c r="EG119" s="53">
        <f t="shared" si="152"/>
        <v>0</v>
      </c>
      <c r="EH119" s="53"/>
      <c r="EI119" s="53"/>
      <c r="EJ119" s="41">
        <f t="shared" si="153"/>
        <v>0</v>
      </c>
      <c r="EK119" s="53">
        <f t="shared" si="154"/>
        <v>0</v>
      </c>
      <c r="EL119" s="53"/>
      <c r="EM119" s="53"/>
      <c r="EN119" s="41">
        <f t="shared" si="155"/>
        <v>0</v>
      </c>
      <c r="EO119" s="53">
        <f t="shared" si="156"/>
        <v>0</v>
      </c>
      <c r="EP119" s="53"/>
      <c r="EQ119" s="53"/>
      <c r="ER119" s="41">
        <f t="shared" si="157"/>
        <v>0</v>
      </c>
      <c r="ES119" s="53">
        <f t="shared" si="158"/>
        <v>0</v>
      </c>
      <c r="ET119" s="53"/>
      <c r="EU119" s="53"/>
      <c r="EV119" s="41">
        <f t="shared" si="159"/>
        <v>0</v>
      </c>
      <c r="EW119" s="53">
        <f t="shared" si="160"/>
        <v>0</v>
      </c>
      <c r="EX119" s="53"/>
      <c r="EY119" s="53"/>
      <c r="EZ119" s="41">
        <f t="shared" si="161"/>
        <v>0</v>
      </c>
      <c r="FA119" s="53">
        <f t="shared" si="162"/>
        <v>0</v>
      </c>
      <c r="FB119" s="53"/>
      <c r="FC119" s="53"/>
      <c r="FD119" s="41">
        <f t="shared" si="163"/>
        <v>0</v>
      </c>
      <c r="FE119" s="53">
        <f t="shared" si="164"/>
        <v>0</v>
      </c>
      <c r="FF119" s="53"/>
      <c r="FG119" s="53"/>
      <c r="FH119" s="41">
        <f t="shared" si="165"/>
        <v>0</v>
      </c>
      <c r="FI119" s="53">
        <f t="shared" si="166"/>
        <v>0</v>
      </c>
      <c r="FJ119" s="53"/>
      <c r="FK119" s="53"/>
      <c r="FL119" s="41">
        <f t="shared" si="168"/>
        <v>0</v>
      </c>
      <c r="FM119" s="53">
        <f t="shared" si="169"/>
        <v>0</v>
      </c>
      <c r="FN119" s="53"/>
      <c r="FO119" s="40"/>
      <c r="FP119" s="52">
        <f t="shared" si="170"/>
        <v>4145.189077428563</v>
      </c>
      <c r="FQ119" s="41">
        <f t="shared" si="171"/>
        <v>3.6082984145724417E-3</v>
      </c>
      <c r="FY119" s="229" t="s">
        <v>1658</v>
      </c>
      <c r="FZ119" s="229" t="s">
        <v>1659</v>
      </c>
      <c r="GA119" s="229" t="s">
        <v>1660</v>
      </c>
    </row>
    <row r="120" spans="2:183" ht="11.25" customHeight="1" x14ac:dyDescent="0.2">
      <c r="B120" s="39">
        <v>44771</v>
      </c>
      <c r="C120" s="45">
        <v>4130.2857738191606</v>
      </c>
      <c r="D120" s="112" t="s">
        <v>5566</v>
      </c>
      <c r="E120" s="112">
        <f t="shared" si="167"/>
        <v>44771</v>
      </c>
      <c r="F120" s="46"/>
      <c r="G120" s="52">
        <v>60.93</v>
      </c>
      <c r="H120" s="41">
        <f t="shared" si="87"/>
        <v>6.0943757617969663E-2</v>
      </c>
      <c r="I120" s="53">
        <f t="shared" si="88"/>
        <v>1</v>
      </c>
      <c r="J120" s="40"/>
      <c r="K120" s="52">
        <v>93.12</v>
      </c>
      <c r="L120" s="41">
        <f t="shared" si="89"/>
        <v>6.5080635937321274E-2</v>
      </c>
      <c r="M120" s="53">
        <f t="shared" si="90"/>
        <v>1</v>
      </c>
      <c r="N120" s="40"/>
      <c r="O120" s="52">
        <v>98.56</v>
      </c>
      <c r="P120" s="41">
        <f t="shared" si="91"/>
        <v>4.4621091679915237E-2</v>
      </c>
      <c r="Q120" s="53">
        <f t="shared" si="92"/>
        <v>1</v>
      </c>
      <c r="R120" s="40"/>
      <c r="S120" s="52">
        <v>109.93</v>
      </c>
      <c r="T120" s="41">
        <f t="shared" si="93"/>
        <v>4.7151838445418148E-2</v>
      </c>
      <c r="U120" s="53">
        <f t="shared" si="94"/>
        <v>1</v>
      </c>
      <c r="V120" s="40"/>
      <c r="W120" s="52">
        <v>67.77</v>
      </c>
      <c r="X120" s="41">
        <f t="shared" si="95"/>
        <v>0.10500570683189303</v>
      </c>
      <c r="Y120" s="53">
        <f t="shared" si="96"/>
        <v>1</v>
      </c>
      <c r="Z120" s="40"/>
      <c r="AA120" s="52">
        <v>115.13</v>
      </c>
      <c r="AB120" s="41">
        <f t="shared" si="97"/>
        <v>5.266526469781474E-2</v>
      </c>
      <c r="AC120" s="53">
        <f t="shared" si="98"/>
        <v>1</v>
      </c>
      <c r="AD120" s="40"/>
      <c r="AE120" s="52">
        <v>68.260000000000005</v>
      </c>
      <c r="AF120" s="41">
        <f t="shared" si="99"/>
        <v>6.1421240864562243E-2</v>
      </c>
      <c r="AG120" s="53">
        <f t="shared" si="100"/>
        <v>1</v>
      </c>
      <c r="AH120" s="40"/>
      <c r="AI120" s="52">
        <v>111.72</v>
      </c>
      <c r="AJ120" s="41">
        <f t="shared" si="101"/>
        <v>5.4061703934333405E-2</v>
      </c>
      <c r="AK120" s="53">
        <f t="shared" si="102"/>
        <v>1</v>
      </c>
      <c r="AL120" s="40"/>
      <c r="AM120" s="52">
        <v>55.45</v>
      </c>
      <c r="AN120" s="41">
        <f t="shared" si="103"/>
        <v>1.7431192660550598E-2</v>
      </c>
      <c r="AO120" s="53">
        <f t="shared" si="104"/>
        <v>1</v>
      </c>
      <c r="AP120" s="40"/>
      <c r="AQ120" s="52">
        <v>41.08</v>
      </c>
      <c r="AR120" s="41">
        <f t="shared" si="105"/>
        <v>6.5352697095435675E-2</v>
      </c>
      <c r="AS120" s="53">
        <f t="shared" si="106"/>
        <v>1</v>
      </c>
      <c r="AT120" s="41"/>
      <c r="AU120" s="41">
        <v>73.47</v>
      </c>
      <c r="AV120" s="41">
        <f t="shared" si="107"/>
        <v>4.5985193621868037E-2</v>
      </c>
      <c r="AW120" s="53">
        <f t="shared" si="108"/>
        <v>1</v>
      </c>
      <c r="AX120" s="41"/>
      <c r="AY120" s="41">
        <v>51.34</v>
      </c>
      <c r="AZ120" s="41">
        <f t="shared" si="109"/>
        <v>2.2505476996614204E-2</v>
      </c>
      <c r="BA120" s="53">
        <f t="shared" si="110"/>
        <v>1</v>
      </c>
      <c r="BB120" s="41"/>
      <c r="BC120" s="41">
        <v>76.89</v>
      </c>
      <c r="BD120" s="41">
        <f t="shared" si="111"/>
        <v>6.8807339449541427E-2</v>
      </c>
      <c r="BE120" s="53">
        <f t="shared" si="112"/>
        <v>1</v>
      </c>
      <c r="BF120" s="41"/>
      <c r="BG120" s="41">
        <v>73.180000000000007</v>
      </c>
      <c r="BH120" s="41">
        <f t="shared" si="113"/>
        <v>6.5676423474588574E-2</v>
      </c>
      <c r="BI120" s="53">
        <f t="shared" si="114"/>
        <v>1</v>
      </c>
      <c r="BJ120" s="41"/>
      <c r="BK120" s="41"/>
      <c r="BL120" s="41">
        <f t="shared" si="115"/>
        <v>0</v>
      </c>
      <c r="BM120" s="53">
        <f t="shared" si="116"/>
        <v>0</v>
      </c>
      <c r="BN120" s="41"/>
      <c r="BO120" s="41"/>
      <c r="BP120" s="41">
        <f t="shared" si="117"/>
        <v>0</v>
      </c>
      <c r="BQ120" s="53">
        <f t="shared" si="118"/>
        <v>0</v>
      </c>
      <c r="BR120" s="41"/>
      <c r="BS120" s="41"/>
      <c r="BT120" s="41">
        <f t="shared" si="119"/>
        <v>0</v>
      </c>
      <c r="BU120" s="53">
        <f t="shared" si="120"/>
        <v>0</v>
      </c>
      <c r="BV120" s="41"/>
      <c r="BW120" s="41"/>
      <c r="BX120" s="41">
        <f t="shared" si="121"/>
        <v>0</v>
      </c>
      <c r="BY120" s="53">
        <f t="shared" si="122"/>
        <v>0</v>
      </c>
      <c r="BZ120" s="41"/>
      <c r="CA120" s="41"/>
      <c r="CB120" s="41">
        <f t="shared" si="123"/>
        <v>0</v>
      </c>
      <c r="CC120" s="53">
        <f t="shared" si="124"/>
        <v>0</v>
      </c>
      <c r="CD120" s="41"/>
      <c r="CE120" s="41"/>
      <c r="CF120" s="41">
        <f t="shared" si="125"/>
        <v>0</v>
      </c>
      <c r="CG120" s="53">
        <f t="shared" si="126"/>
        <v>0</v>
      </c>
      <c r="CH120" s="41"/>
      <c r="CI120" s="41"/>
      <c r="CJ120" s="41">
        <f t="shared" si="127"/>
        <v>0</v>
      </c>
      <c r="CK120" s="53">
        <f t="shared" si="128"/>
        <v>0</v>
      </c>
      <c r="CL120" s="41"/>
      <c r="CM120" s="41"/>
      <c r="CN120" s="41">
        <f t="shared" si="129"/>
        <v>0</v>
      </c>
      <c r="CO120" s="53">
        <f t="shared" si="130"/>
        <v>0</v>
      </c>
      <c r="CP120" s="41"/>
      <c r="CQ120" s="41"/>
      <c r="CR120" s="41">
        <f t="shared" si="131"/>
        <v>0</v>
      </c>
      <c r="CS120" s="53">
        <f t="shared" si="132"/>
        <v>0</v>
      </c>
      <c r="CT120" s="41"/>
      <c r="CU120" s="41"/>
      <c r="CV120" s="41">
        <f t="shared" si="133"/>
        <v>0</v>
      </c>
      <c r="CW120" s="53">
        <f t="shared" si="134"/>
        <v>0</v>
      </c>
      <c r="CX120" s="41"/>
      <c r="CY120" s="41"/>
      <c r="CZ120" s="41">
        <f t="shared" si="135"/>
        <v>0</v>
      </c>
      <c r="DA120" s="53">
        <f t="shared" si="136"/>
        <v>0</v>
      </c>
      <c r="DB120" s="53"/>
      <c r="DC120" s="53"/>
      <c r="DD120" s="41">
        <f t="shared" si="137"/>
        <v>0</v>
      </c>
      <c r="DE120" s="53">
        <f t="shared" si="138"/>
        <v>0</v>
      </c>
      <c r="DF120" s="53"/>
      <c r="DG120" s="53"/>
      <c r="DH120" s="41">
        <f t="shared" si="139"/>
        <v>0</v>
      </c>
      <c r="DI120" s="53">
        <f t="shared" si="140"/>
        <v>0</v>
      </c>
      <c r="DJ120" s="53"/>
      <c r="DK120" s="53"/>
      <c r="DL120" s="41">
        <f t="shared" si="141"/>
        <v>0</v>
      </c>
      <c r="DM120" s="53">
        <f t="shared" si="142"/>
        <v>0</v>
      </c>
      <c r="DN120" s="53"/>
      <c r="DO120" s="53"/>
      <c r="DP120" s="41">
        <f t="shared" si="143"/>
        <v>0</v>
      </c>
      <c r="DQ120" s="53">
        <f t="shared" si="144"/>
        <v>0</v>
      </c>
      <c r="DR120" s="53"/>
      <c r="DS120" s="53"/>
      <c r="DT120" s="41">
        <f t="shared" si="145"/>
        <v>0</v>
      </c>
      <c r="DU120" s="53">
        <f t="shared" si="146"/>
        <v>0</v>
      </c>
      <c r="DV120" s="53"/>
      <c r="DW120" s="53"/>
      <c r="DX120" s="41">
        <f t="shared" si="147"/>
        <v>0</v>
      </c>
      <c r="DY120" s="53">
        <f t="shared" si="148"/>
        <v>0</v>
      </c>
      <c r="DZ120" s="53"/>
      <c r="EA120" s="53"/>
      <c r="EB120" s="41">
        <f t="shared" si="149"/>
        <v>0</v>
      </c>
      <c r="EC120" s="53">
        <f t="shared" si="150"/>
        <v>0</v>
      </c>
      <c r="ED120" s="53"/>
      <c r="EE120" s="53"/>
      <c r="EF120" s="41">
        <f t="shared" si="151"/>
        <v>0</v>
      </c>
      <c r="EG120" s="53">
        <f t="shared" si="152"/>
        <v>0</v>
      </c>
      <c r="EH120" s="53"/>
      <c r="EI120" s="53"/>
      <c r="EJ120" s="41">
        <f t="shared" si="153"/>
        <v>0</v>
      </c>
      <c r="EK120" s="53">
        <f t="shared" si="154"/>
        <v>0</v>
      </c>
      <c r="EL120" s="53"/>
      <c r="EM120" s="53"/>
      <c r="EN120" s="41">
        <f t="shared" si="155"/>
        <v>0</v>
      </c>
      <c r="EO120" s="53">
        <f t="shared" si="156"/>
        <v>0</v>
      </c>
      <c r="EP120" s="53"/>
      <c r="EQ120" s="53"/>
      <c r="ER120" s="41">
        <f t="shared" si="157"/>
        <v>0</v>
      </c>
      <c r="ES120" s="53">
        <f t="shared" si="158"/>
        <v>0</v>
      </c>
      <c r="ET120" s="53"/>
      <c r="EU120" s="53"/>
      <c r="EV120" s="41">
        <f t="shared" si="159"/>
        <v>0</v>
      </c>
      <c r="EW120" s="53">
        <f t="shared" si="160"/>
        <v>0</v>
      </c>
      <c r="EX120" s="53"/>
      <c r="EY120" s="53"/>
      <c r="EZ120" s="41">
        <f t="shared" si="161"/>
        <v>0</v>
      </c>
      <c r="FA120" s="53">
        <f t="shared" si="162"/>
        <v>0</v>
      </c>
      <c r="FB120" s="53"/>
      <c r="FC120" s="53"/>
      <c r="FD120" s="41">
        <f t="shared" si="163"/>
        <v>0</v>
      </c>
      <c r="FE120" s="53">
        <f t="shared" si="164"/>
        <v>0</v>
      </c>
      <c r="FF120" s="53"/>
      <c r="FG120" s="53"/>
      <c r="FH120" s="41">
        <f t="shared" si="165"/>
        <v>0</v>
      </c>
      <c r="FI120" s="53">
        <f t="shared" si="166"/>
        <v>0</v>
      </c>
      <c r="FJ120" s="53"/>
      <c r="FK120" s="53"/>
      <c r="FL120" s="41">
        <f t="shared" si="168"/>
        <v>0</v>
      </c>
      <c r="FM120" s="53">
        <f t="shared" si="169"/>
        <v>0</v>
      </c>
      <c r="FN120" s="53"/>
      <c r="FO120" s="40"/>
      <c r="FP120" s="52">
        <f t="shared" si="170"/>
        <v>4130.2857738191606</v>
      </c>
      <c r="FQ120" s="41">
        <f t="shared" si="171"/>
        <v>4.2571033836162897E-2</v>
      </c>
      <c r="FY120" s="229" t="s">
        <v>4999</v>
      </c>
      <c r="FZ120" s="229" t="s">
        <v>5000</v>
      </c>
      <c r="GA120" s="229" t="s">
        <v>5001</v>
      </c>
    </row>
    <row r="121" spans="2:183" ht="11.25" customHeight="1" x14ac:dyDescent="0.2">
      <c r="B121" s="39">
        <v>44764</v>
      </c>
      <c r="C121" s="45">
        <v>3961.634881243232</v>
      </c>
      <c r="D121" s="112" t="s">
        <v>5566</v>
      </c>
      <c r="E121" s="112">
        <f t="shared" si="167"/>
        <v>44764</v>
      </c>
      <c r="F121" s="46"/>
      <c r="G121" s="52">
        <v>57.43</v>
      </c>
      <c r="H121" s="41">
        <f t="shared" si="87"/>
        <v>-1.2551581843191162E-2</v>
      </c>
      <c r="I121" s="53">
        <f t="shared" si="88"/>
        <v>1</v>
      </c>
      <c r="J121" s="40"/>
      <c r="K121" s="52">
        <v>87.43</v>
      </c>
      <c r="L121" s="41">
        <f t="shared" si="89"/>
        <v>-3.646723646723582E-3</v>
      </c>
      <c r="M121" s="53">
        <f t="shared" si="90"/>
        <v>1</v>
      </c>
      <c r="N121" s="40"/>
      <c r="O121" s="52">
        <v>94.35</v>
      </c>
      <c r="P121" s="41">
        <f t="shared" si="91"/>
        <v>-9.1367359798362191E-3</v>
      </c>
      <c r="Q121" s="53">
        <f t="shared" si="92"/>
        <v>1</v>
      </c>
      <c r="R121" s="40"/>
      <c r="S121" s="52">
        <v>104.98</v>
      </c>
      <c r="T121" s="41">
        <f t="shared" si="93"/>
        <v>-2.2805547798566583E-2</v>
      </c>
      <c r="U121" s="53">
        <f t="shared" si="94"/>
        <v>1</v>
      </c>
      <c r="V121" s="40"/>
      <c r="W121" s="52">
        <v>61.33</v>
      </c>
      <c r="X121" s="41">
        <f t="shared" si="95"/>
        <v>-3.7361923326836299E-3</v>
      </c>
      <c r="Y121" s="53">
        <f t="shared" si="96"/>
        <v>1</v>
      </c>
      <c r="Z121" s="40"/>
      <c r="AA121" s="52">
        <v>109.37</v>
      </c>
      <c r="AB121" s="41">
        <f t="shared" si="97"/>
        <v>-6.810751907010526E-3</v>
      </c>
      <c r="AC121" s="53">
        <f t="shared" si="98"/>
        <v>1</v>
      </c>
      <c r="AD121" s="40"/>
      <c r="AE121" s="52">
        <v>64.31</v>
      </c>
      <c r="AF121" s="41">
        <f t="shared" si="99"/>
        <v>-1.1223862238622484E-2</v>
      </c>
      <c r="AG121" s="53">
        <f t="shared" si="100"/>
        <v>1</v>
      </c>
      <c r="AH121" s="40"/>
      <c r="AI121" s="52">
        <v>105.99</v>
      </c>
      <c r="AJ121" s="41">
        <f t="shared" si="101"/>
        <v>6.1704955382568816E-3</v>
      </c>
      <c r="AK121" s="53">
        <f t="shared" si="102"/>
        <v>1</v>
      </c>
      <c r="AL121" s="40"/>
      <c r="AM121" s="52">
        <v>54.5</v>
      </c>
      <c r="AN121" s="41">
        <f t="shared" si="103"/>
        <v>-4.8699598533775479E-2</v>
      </c>
      <c r="AO121" s="53">
        <f t="shared" si="104"/>
        <v>1</v>
      </c>
      <c r="AP121" s="40"/>
      <c r="AQ121" s="52">
        <v>38.56</v>
      </c>
      <c r="AR121" s="41">
        <f t="shared" si="105"/>
        <v>-1.7579617834394878E-2</v>
      </c>
      <c r="AS121" s="53">
        <f t="shared" si="106"/>
        <v>1</v>
      </c>
      <c r="AT121" s="41"/>
      <c r="AU121" s="41">
        <v>70.239999999999995</v>
      </c>
      <c r="AV121" s="41">
        <f t="shared" si="107"/>
        <v>-7.0681368391292132E-3</v>
      </c>
      <c r="AW121" s="53">
        <f t="shared" si="108"/>
        <v>1</v>
      </c>
      <c r="AX121" s="41"/>
      <c r="AY121" s="41">
        <v>50.21</v>
      </c>
      <c r="AZ121" s="41">
        <f t="shared" si="109"/>
        <v>1.4548393614871591E-2</v>
      </c>
      <c r="BA121" s="53">
        <f t="shared" si="110"/>
        <v>1</v>
      </c>
      <c r="BB121" s="41"/>
      <c r="BC121" s="41">
        <v>71.94</v>
      </c>
      <c r="BD121" s="41">
        <f t="shared" si="111"/>
        <v>-5.3919535462463308E-3</v>
      </c>
      <c r="BE121" s="53">
        <f t="shared" si="112"/>
        <v>1</v>
      </c>
      <c r="BF121" s="41"/>
      <c r="BG121" s="41">
        <v>68.67</v>
      </c>
      <c r="BH121" s="41">
        <f t="shared" si="113"/>
        <v>-1.8439108061749421E-2</v>
      </c>
      <c r="BI121" s="53">
        <f t="shared" si="114"/>
        <v>1</v>
      </c>
      <c r="BJ121" s="41"/>
      <c r="BK121" s="41"/>
      <c r="BL121" s="41">
        <f t="shared" si="115"/>
        <v>0</v>
      </c>
      <c r="BM121" s="53">
        <f t="shared" si="116"/>
        <v>0</v>
      </c>
      <c r="BN121" s="41"/>
      <c r="BO121" s="41"/>
      <c r="BP121" s="41">
        <f t="shared" si="117"/>
        <v>0</v>
      </c>
      <c r="BQ121" s="53">
        <f t="shared" si="118"/>
        <v>0</v>
      </c>
      <c r="BR121" s="41"/>
      <c r="BS121" s="41"/>
      <c r="BT121" s="41">
        <f t="shared" si="119"/>
        <v>0</v>
      </c>
      <c r="BU121" s="53">
        <f t="shared" si="120"/>
        <v>0</v>
      </c>
      <c r="BV121" s="41"/>
      <c r="BW121" s="41"/>
      <c r="BX121" s="41">
        <f t="shared" si="121"/>
        <v>0</v>
      </c>
      <c r="BY121" s="53">
        <f t="shared" si="122"/>
        <v>0</v>
      </c>
      <c r="BZ121" s="41"/>
      <c r="CA121" s="41"/>
      <c r="CB121" s="41">
        <f t="shared" si="123"/>
        <v>0</v>
      </c>
      <c r="CC121" s="53">
        <f t="shared" si="124"/>
        <v>0</v>
      </c>
      <c r="CD121" s="41"/>
      <c r="CE121" s="41"/>
      <c r="CF121" s="41">
        <f t="shared" si="125"/>
        <v>0</v>
      </c>
      <c r="CG121" s="53">
        <f t="shared" si="126"/>
        <v>0</v>
      </c>
      <c r="CH121" s="41"/>
      <c r="CI121" s="41"/>
      <c r="CJ121" s="41">
        <f t="shared" si="127"/>
        <v>0</v>
      </c>
      <c r="CK121" s="53">
        <f t="shared" si="128"/>
        <v>0</v>
      </c>
      <c r="CL121" s="41"/>
      <c r="CM121" s="41"/>
      <c r="CN121" s="41">
        <f t="shared" si="129"/>
        <v>0</v>
      </c>
      <c r="CO121" s="53">
        <f t="shared" si="130"/>
        <v>0</v>
      </c>
      <c r="CP121" s="41"/>
      <c r="CQ121" s="41"/>
      <c r="CR121" s="41">
        <f t="shared" si="131"/>
        <v>0</v>
      </c>
      <c r="CS121" s="53">
        <f t="shared" si="132"/>
        <v>0</v>
      </c>
      <c r="CT121" s="41"/>
      <c r="CU121" s="41"/>
      <c r="CV121" s="41">
        <f t="shared" si="133"/>
        <v>0</v>
      </c>
      <c r="CW121" s="53">
        <f t="shared" si="134"/>
        <v>0</v>
      </c>
      <c r="CX121" s="41"/>
      <c r="CY121" s="41"/>
      <c r="CZ121" s="41">
        <f t="shared" si="135"/>
        <v>0</v>
      </c>
      <c r="DA121" s="53">
        <f t="shared" si="136"/>
        <v>0</v>
      </c>
      <c r="DB121" s="53"/>
      <c r="DC121" s="53"/>
      <c r="DD121" s="41">
        <f t="shared" si="137"/>
        <v>0</v>
      </c>
      <c r="DE121" s="53">
        <f t="shared" si="138"/>
        <v>0</v>
      </c>
      <c r="DF121" s="53"/>
      <c r="DG121" s="53"/>
      <c r="DH121" s="41">
        <f t="shared" si="139"/>
        <v>0</v>
      </c>
      <c r="DI121" s="53">
        <f t="shared" si="140"/>
        <v>0</v>
      </c>
      <c r="DJ121" s="53"/>
      <c r="DK121" s="53"/>
      <c r="DL121" s="41">
        <f t="shared" si="141"/>
        <v>0</v>
      </c>
      <c r="DM121" s="53">
        <f t="shared" si="142"/>
        <v>0</v>
      </c>
      <c r="DN121" s="53"/>
      <c r="DO121" s="53"/>
      <c r="DP121" s="41">
        <f t="shared" si="143"/>
        <v>0</v>
      </c>
      <c r="DQ121" s="53">
        <f t="shared" si="144"/>
        <v>0</v>
      </c>
      <c r="DR121" s="53"/>
      <c r="DS121" s="53"/>
      <c r="DT121" s="41">
        <f t="shared" si="145"/>
        <v>0</v>
      </c>
      <c r="DU121" s="53">
        <f t="shared" si="146"/>
        <v>0</v>
      </c>
      <c r="DV121" s="53"/>
      <c r="DW121" s="53"/>
      <c r="DX121" s="41">
        <f t="shared" si="147"/>
        <v>0</v>
      </c>
      <c r="DY121" s="53">
        <f t="shared" si="148"/>
        <v>0</v>
      </c>
      <c r="DZ121" s="53"/>
      <c r="EA121" s="53"/>
      <c r="EB121" s="41">
        <f t="shared" si="149"/>
        <v>0</v>
      </c>
      <c r="EC121" s="53">
        <f t="shared" si="150"/>
        <v>0</v>
      </c>
      <c r="ED121" s="53"/>
      <c r="EE121" s="53"/>
      <c r="EF121" s="41">
        <f t="shared" si="151"/>
        <v>0</v>
      </c>
      <c r="EG121" s="53">
        <f t="shared" si="152"/>
        <v>0</v>
      </c>
      <c r="EH121" s="53"/>
      <c r="EI121" s="53"/>
      <c r="EJ121" s="41">
        <f t="shared" si="153"/>
        <v>0</v>
      </c>
      <c r="EK121" s="53">
        <f t="shared" si="154"/>
        <v>0</v>
      </c>
      <c r="EL121" s="53"/>
      <c r="EM121" s="53"/>
      <c r="EN121" s="41">
        <f t="shared" si="155"/>
        <v>0</v>
      </c>
      <c r="EO121" s="53">
        <f t="shared" si="156"/>
        <v>0</v>
      </c>
      <c r="EP121" s="53"/>
      <c r="EQ121" s="53"/>
      <c r="ER121" s="41">
        <f t="shared" si="157"/>
        <v>0</v>
      </c>
      <c r="ES121" s="53">
        <f t="shared" si="158"/>
        <v>0</v>
      </c>
      <c r="ET121" s="53"/>
      <c r="EU121" s="53"/>
      <c r="EV121" s="41">
        <f t="shared" si="159"/>
        <v>0</v>
      </c>
      <c r="EW121" s="53">
        <f t="shared" si="160"/>
        <v>0</v>
      </c>
      <c r="EX121" s="53"/>
      <c r="EY121" s="53"/>
      <c r="EZ121" s="41">
        <f t="shared" si="161"/>
        <v>0</v>
      </c>
      <c r="FA121" s="53">
        <f t="shared" si="162"/>
        <v>0</v>
      </c>
      <c r="FB121" s="53"/>
      <c r="FC121" s="53"/>
      <c r="FD121" s="41">
        <f t="shared" si="163"/>
        <v>0</v>
      </c>
      <c r="FE121" s="53">
        <f t="shared" si="164"/>
        <v>0</v>
      </c>
      <c r="FF121" s="53"/>
      <c r="FG121" s="53"/>
      <c r="FH121" s="41">
        <f t="shared" si="165"/>
        <v>0</v>
      </c>
      <c r="FI121" s="53">
        <f t="shared" si="166"/>
        <v>0</v>
      </c>
      <c r="FJ121" s="53"/>
      <c r="FK121" s="53"/>
      <c r="FL121" s="41">
        <f t="shared" si="168"/>
        <v>0</v>
      </c>
      <c r="FM121" s="53">
        <f t="shared" si="169"/>
        <v>0</v>
      </c>
      <c r="FN121" s="53"/>
      <c r="FO121" s="40"/>
      <c r="FP121" s="52">
        <f t="shared" si="170"/>
        <v>3961.634881243232</v>
      </c>
      <c r="FQ121" s="41">
        <f t="shared" si="171"/>
        <v>2.549000871199758E-2</v>
      </c>
      <c r="FY121" s="229" t="s">
        <v>5273</v>
      </c>
      <c r="FZ121" s="229" t="s">
        <v>5274</v>
      </c>
      <c r="GA121" s="229" t="s">
        <v>5275</v>
      </c>
    </row>
    <row r="122" spans="2:183" ht="11.25" customHeight="1" x14ac:dyDescent="0.2">
      <c r="B122" s="39">
        <v>44757</v>
      </c>
      <c r="C122" s="45">
        <v>3863.1628271239765</v>
      </c>
      <c r="D122" s="112" t="s">
        <v>5566</v>
      </c>
      <c r="E122" s="112">
        <f t="shared" si="167"/>
        <v>44757</v>
      </c>
      <c r="F122" s="46"/>
      <c r="G122" s="52">
        <v>58.16</v>
      </c>
      <c r="H122" s="41">
        <f t="shared" si="87"/>
        <v>1.4300662713637724E-2</v>
      </c>
      <c r="I122" s="53">
        <f t="shared" si="88"/>
        <v>1</v>
      </c>
      <c r="J122" s="40"/>
      <c r="K122" s="52">
        <v>87.75</v>
      </c>
      <c r="L122" s="41">
        <f t="shared" si="89"/>
        <v>0</v>
      </c>
      <c r="M122" s="53">
        <f t="shared" si="90"/>
        <v>1</v>
      </c>
      <c r="N122" s="40"/>
      <c r="O122" s="52">
        <v>95.22</v>
      </c>
      <c r="P122" s="41">
        <f t="shared" si="91"/>
        <v>9.3279626881492828E-3</v>
      </c>
      <c r="Q122" s="53">
        <f t="shared" si="92"/>
        <v>1</v>
      </c>
      <c r="R122" s="40"/>
      <c r="S122" s="52">
        <v>107.43</v>
      </c>
      <c r="T122" s="41">
        <f t="shared" si="93"/>
        <v>1.4351808138985955E-2</v>
      </c>
      <c r="U122" s="53">
        <f t="shared" si="94"/>
        <v>1</v>
      </c>
      <c r="V122" s="40"/>
      <c r="W122" s="52">
        <v>61.56</v>
      </c>
      <c r="X122" s="41">
        <f t="shared" si="95"/>
        <v>-1.4566992156234915E-2</v>
      </c>
      <c r="Y122" s="53">
        <f t="shared" si="96"/>
        <v>1</v>
      </c>
      <c r="Z122" s="40"/>
      <c r="AA122" s="52">
        <v>110.12</v>
      </c>
      <c r="AB122" s="41">
        <f t="shared" si="97"/>
        <v>2.7250431465164482E-4</v>
      </c>
      <c r="AC122" s="53">
        <f t="shared" si="98"/>
        <v>1</v>
      </c>
      <c r="AD122" s="40"/>
      <c r="AE122" s="52">
        <v>65.040000000000006</v>
      </c>
      <c r="AF122" s="41">
        <f t="shared" si="99"/>
        <v>9.9378881987577383E-3</v>
      </c>
      <c r="AG122" s="53">
        <f t="shared" si="100"/>
        <v>1</v>
      </c>
      <c r="AH122" s="40"/>
      <c r="AI122" s="52">
        <v>105.34</v>
      </c>
      <c r="AJ122" s="41">
        <f t="shared" si="101"/>
        <v>3.4292246142122451E-3</v>
      </c>
      <c r="AK122" s="53">
        <f t="shared" si="102"/>
        <v>1</v>
      </c>
      <c r="AL122" s="40"/>
      <c r="AM122" s="52">
        <v>57.29</v>
      </c>
      <c r="AN122" s="41">
        <f t="shared" si="103"/>
        <v>7.9169598874031522E-3</v>
      </c>
      <c r="AO122" s="53">
        <f t="shared" si="104"/>
        <v>1</v>
      </c>
      <c r="AP122" s="40"/>
      <c r="AQ122" s="52">
        <v>39.25</v>
      </c>
      <c r="AR122" s="41">
        <f t="shared" si="105"/>
        <v>3.289473684210531E-2</v>
      </c>
      <c r="AS122" s="53">
        <f t="shared" si="106"/>
        <v>1</v>
      </c>
      <c r="AT122" s="41"/>
      <c r="AU122" s="41">
        <v>70.739999999999995</v>
      </c>
      <c r="AV122" s="41">
        <f t="shared" si="107"/>
        <v>-1.8343445745733211E-3</v>
      </c>
      <c r="AW122" s="53">
        <f t="shared" si="108"/>
        <v>1</v>
      </c>
      <c r="AX122" s="41"/>
      <c r="AY122" s="41">
        <v>49.49</v>
      </c>
      <c r="AZ122" s="41">
        <f t="shared" si="109"/>
        <v>2.0833333333333481E-2</v>
      </c>
      <c r="BA122" s="53">
        <f t="shared" si="110"/>
        <v>1</v>
      </c>
      <c r="BB122" s="41"/>
      <c r="BC122" s="41">
        <v>72.33</v>
      </c>
      <c r="BD122" s="41">
        <f t="shared" si="111"/>
        <v>1.6013485040033748E-2</v>
      </c>
      <c r="BE122" s="53">
        <f t="shared" si="112"/>
        <v>1</v>
      </c>
      <c r="BF122" s="41"/>
      <c r="BG122" s="41">
        <v>69.959999999999994</v>
      </c>
      <c r="BH122" s="41">
        <f t="shared" si="113"/>
        <v>5.1724137931035141E-3</v>
      </c>
      <c r="BI122" s="53">
        <f t="shared" si="114"/>
        <v>1</v>
      </c>
      <c r="BJ122" s="41"/>
      <c r="BK122" s="41"/>
      <c r="BL122" s="41">
        <f t="shared" si="115"/>
        <v>0</v>
      </c>
      <c r="BM122" s="53">
        <f t="shared" si="116"/>
        <v>0</v>
      </c>
      <c r="BN122" s="41"/>
      <c r="BO122" s="41"/>
      <c r="BP122" s="41">
        <f t="shared" si="117"/>
        <v>0</v>
      </c>
      <c r="BQ122" s="53">
        <f t="shared" si="118"/>
        <v>0</v>
      </c>
      <c r="BR122" s="41"/>
      <c r="BS122" s="41"/>
      <c r="BT122" s="41">
        <f t="shared" si="119"/>
        <v>0</v>
      </c>
      <c r="BU122" s="53">
        <f t="shared" si="120"/>
        <v>0</v>
      </c>
      <c r="BV122" s="41"/>
      <c r="BW122" s="41"/>
      <c r="BX122" s="41">
        <f t="shared" si="121"/>
        <v>0</v>
      </c>
      <c r="BY122" s="53">
        <f t="shared" si="122"/>
        <v>0</v>
      </c>
      <c r="BZ122" s="41"/>
      <c r="CA122" s="41"/>
      <c r="CB122" s="41">
        <f t="shared" si="123"/>
        <v>0</v>
      </c>
      <c r="CC122" s="53">
        <f t="shared" si="124"/>
        <v>0</v>
      </c>
      <c r="CD122" s="41"/>
      <c r="CE122" s="41"/>
      <c r="CF122" s="41">
        <f t="shared" si="125"/>
        <v>0</v>
      </c>
      <c r="CG122" s="53">
        <f t="shared" si="126"/>
        <v>0</v>
      </c>
      <c r="CH122" s="41"/>
      <c r="CI122" s="41"/>
      <c r="CJ122" s="41">
        <f t="shared" si="127"/>
        <v>0</v>
      </c>
      <c r="CK122" s="53">
        <f t="shared" si="128"/>
        <v>0</v>
      </c>
      <c r="CL122" s="41"/>
      <c r="CM122" s="41"/>
      <c r="CN122" s="41">
        <f t="shared" si="129"/>
        <v>0</v>
      </c>
      <c r="CO122" s="53">
        <f t="shared" si="130"/>
        <v>0</v>
      </c>
      <c r="CP122" s="41"/>
      <c r="CQ122" s="41"/>
      <c r="CR122" s="41">
        <f t="shared" si="131"/>
        <v>0</v>
      </c>
      <c r="CS122" s="53">
        <f t="shared" si="132"/>
        <v>0</v>
      </c>
      <c r="CT122" s="41"/>
      <c r="CU122" s="41"/>
      <c r="CV122" s="41">
        <f t="shared" si="133"/>
        <v>0</v>
      </c>
      <c r="CW122" s="53">
        <f t="shared" si="134"/>
        <v>0</v>
      </c>
      <c r="CX122" s="41"/>
      <c r="CY122" s="41"/>
      <c r="CZ122" s="41">
        <f t="shared" si="135"/>
        <v>0</v>
      </c>
      <c r="DA122" s="53">
        <f t="shared" si="136"/>
        <v>0</v>
      </c>
      <c r="DB122" s="53"/>
      <c r="DC122" s="53"/>
      <c r="DD122" s="41">
        <f t="shared" si="137"/>
        <v>0</v>
      </c>
      <c r="DE122" s="53">
        <f t="shared" si="138"/>
        <v>0</v>
      </c>
      <c r="DF122" s="53"/>
      <c r="DG122" s="53"/>
      <c r="DH122" s="41">
        <f t="shared" si="139"/>
        <v>0</v>
      </c>
      <c r="DI122" s="53">
        <f t="shared" si="140"/>
        <v>0</v>
      </c>
      <c r="DJ122" s="53"/>
      <c r="DK122" s="53"/>
      <c r="DL122" s="41">
        <f t="shared" si="141"/>
        <v>0</v>
      </c>
      <c r="DM122" s="53">
        <f t="shared" si="142"/>
        <v>0</v>
      </c>
      <c r="DN122" s="53"/>
      <c r="DO122" s="53"/>
      <c r="DP122" s="41">
        <f t="shared" si="143"/>
        <v>0</v>
      </c>
      <c r="DQ122" s="53">
        <f t="shared" si="144"/>
        <v>0</v>
      </c>
      <c r="DR122" s="53"/>
      <c r="DS122" s="53"/>
      <c r="DT122" s="41">
        <f t="shared" si="145"/>
        <v>0</v>
      </c>
      <c r="DU122" s="53">
        <f t="shared" si="146"/>
        <v>0</v>
      </c>
      <c r="DV122" s="53"/>
      <c r="DW122" s="53"/>
      <c r="DX122" s="41">
        <f t="shared" si="147"/>
        <v>0</v>
      </c>
      <c r="DY122" s="53">
        <f t="shared" si="148"/>
        <v>0</v>
      </c>
      <c r="DZ122" s="53"/>
      <c r="EA122" s="53"/>
      <c r="EB122" s="41">
        <f t="shared" si="149"/>
        <v>0</v>
      </c>
      <c r="EC122" s="53">
        <f t="shared" si="150"/>
        <v>0</v>
      </c>
      <c r="ED122" s="53"/>
      <c r="EE122" s="53"/>
      <c r="EF122" s="41">
        <f t="shared" si="151"/>
        <v>0</v>
      </c>
      <c r="EG122" s="53">
        <f t="shared" si="152"/>
        <v>0</v>
      </c>
      <c r="EH122" s="53"/>
      <c r="EI122" s="53"/>
      <c r="EJ122" s="41">
        <f t="shared" si="153"/>
        <v>0</v>
      </c>
      <c r="EK122" s="53">
        <f t="shared" si="154"/>
        <v>0</v>
      </c>
      <c r="EL122" s="53"/>
      <c r="EM122" s="53"/>
      <c r="EN122" s="41">
        <f t="shared" si="155"/>
        <v>0</v>
      </c>
      <c r="EO122" s="53">
        <f t="shared" si="156"/>
        <v>0</v>
      </c>
      <c r="EP122" s="53"/>
      <c r="EQ122" s="53"/>
      <c r="ER122" s="41">
        <f t="shared" si="157"/>
        <v>0</v>
      </c>
      <c r="ES122" s="53">
        <f t="shared" si="158"/>
        <v>0</v>
      </c>
      <c r="ET122" s="53"/>
      <c r="EU122" s="53"/>
      <c r="EV122" s="41">
        <f t="shared" si="159"/>
        <v>0</v>
      </c>
      <c r="EW122" s="53">
        <f t="shared" si="160"/>
        <v>0</v>
      </c>
      <c r="EX122" s="53"/>
      <c r="EY122" s="53"/>
      <c r="EZ122" s="41">
        <f t="shared" si="161"/>
        <v>0</v>
      </c>
      <c r="FA122" s="53">
        <f t="shared" si="162"/>
        <v>0</v>
      </c>
      <c r="FB122" s="53"/>
      <c r="FC122" s="53"/>
      <c r="FD122" s="41">
        <f t="shared" si="163"/>
        <v>0</v>
      </c>
      <c r="FE122" s="53">
        <f t="shared" si="164"/>
        <v>0</v>
      </c>
      <c r="FF122" s="53"/>
      <c r="FG122" s="53"/>
      <c r="FH122" s="41">
        <f t="shared" si="165"/>
        <v>0</v>
      </c>
      <c r="FI122" s="53">
        <f t="shared" si="166"/>
        <v>0</v>
      </c>
      <c r="FJ122" s="53"/>
      <c r="FK122" s="53"/>
      <c r="FL122" s="41">
        <f t="shared" si="168"/>
        <v>0</v>
      </c>
      <c r="FM122" s="53">
        <f t="shared" si="169"/>
        <v>0</v>
      </c>
      <c r="FN122" s="53"/>
      <c r="FO122" s="40"/>
      <c r="FP122" s="52">
        <f t="shared" si="170"/>
        <v>3863.1628271239765</v>
      </c>
      <c r="FQ122" s="41">
        <f t="shared" si="171"/>
        <v>-9.2872064179747582E-3</v>
      </c>
      <c r="FY122" s="229" t="s">
        <v>2852</v>
      </c>
      <c r="FZ122" s="229" t="s">
        <v>2853</v>
      </c>
      <c r="GA122" s="229" t="s">
        <v>2854</v>
      </c>
    </row>
    <row r="123" spans="2:183" ht="11.25" customHeight="1" x14ac:dyDescent="0.2">
      <c r="B123" s="39">
        <v>44750</v>
      </c>
      <c r="C123" s="45">
        <v>3899.3771475952271</v>
      </c>
      <c r="D123" s="112" t="s">
        <v>5566</v>
      </c>
      <c r="E123" s="112">
        <f t="shared" si="167"/>
        <v>44750</v>
      </c>
      <c r="F123" s="46"/>
      <c r="G123" s="52">
        <v>57.34</v>
      </c>
      <c r="H123" s="41">
        <f t="shared" si="87"/>
        <v>-4.5446978525054083E-2</v>
      </c>
      <c r="I123" s="53">
        <f t="shared" si="88"/>
        <v>1</v>
      </c>
      <c r="J123" s="40"/>
      <c r="K123" s="52">
        <v>87.75</v>
      </c>
      <c r="L123" s="41">
        <f t="shared" si="89"/>
        <v>-4.8161405792385259E-2</v>
      </c>
      <c r="M123" s="53">
        <f t="shared" si="90"/>
        <v>1</v>
      </c>
      <c r="N123" s="40"/>
      <c r="O123" s="52">
        <v>94.34</v>
      </c>
      <c r="P123" s="41">
        <f t="shared" si="91"/>
        <v>-3.6855538540071509E-2</v>
      </c>
      <c r="Q123" s="53">
        <f t="shared" si="92"/>
        <v>1</v>
      </c>
      <c r="R123" s="40"/>
      <c r="S123" s="52">
        <v>105.91</v>
      </c>
      <c r="T123" s="41">
        <f t="shared" si="93"/>
        <v>-3.384418901660291E-2</v>
      </c>
      <c r="U123" s="53">
        <f t="shared" si="94"/>
        <v>1</v>
      </c>
      <c r="V123" s="40"/>
      <c r="W123" s="52">
        <v>62.47</v>
      </c>
      <c r="X123" s="41">
        <f t="shared" si="95"/>
        <v>-2.0078431372549055E-2</v>
      </c>
      <c r="Y123" s="53">
        <f t="shared" si="96"/>
        <v>1</v>
      </c>
      <c r="Z123" s="40"/>
      <c r="AA123" s="52">
        <v>110.09</v>
      </c>
      <c r="AB123" s="41">
        <f t="shared" si="97"/>
        <v>-4.5186470078057206E-2</v>
      </c>
      <c r="AC123" s="53">
        <f t="shared" si="98"/>
        <v>1</v>
      </c>
      <c r="AD123" s="40"/>
      <c r="AE123" s="52">
        <v>64.400000000000006</v>
      </c>
      <c r="AF123" s="41">
        <f t="shared" si="99"/>
        <v>-3.6072444244873436E-2</v>
      </c>
      <c r="AG123" s="53">
        <f t="shared" si="100"/>
        <v>1</v>
      </c>
      <c r="AH123" s="40"/>
      <c r="AI123" s="52">
        <v>104.98</v>
      </c>
      <c r="AJ123" s="41">
        <f t="shared" si="101"/>
        <v>-3.6350284560308421E-2</v>
      </c>
      <c r="AK123" s="53">
        <f t="shared" si="102"/>
        <v>1</v>
      </c>
      <c r="AL123" s="40"/>
      <c r="AM123" s="52">
        <v>56.84</v>
      </c>
      <c r="AN123" s="41">
        <f t="shared" si="103"/>
        <v>-6.0340552157381322E-2</v>
      </c>
      <c r="AO123" s="53">
        <f t="shared" si="104"/>
        <v>1</v>
      </c>
      <c r="AP123" s="40"/>
      <c r="AQ123" s="52">
        <v>38</v>
      </c>
      <c r="AR123" s="41">
        <f t="shared" si="105"/>
        <v>-5.0949050949050889E-2</v>
      </c>
      <c r="AS123" s="53">
        <f t="shared" si="106"/>
        <v>1</v>
      </c>
      <c r="AT123" s="41"/>
      <c r="AU123" s="41">
        <v>70.87</v>
      </c>
      <c r="AV123" s="41">
        <f t="shared" si="107"/>
        <v>-5.1017675415104491E-2</v>
      </c>
      <c r="AW123" s="53">
        <f t="shared" si="108"/>
        <v>1</v>
      </c>
      <c r="AX123" s="41"/>
      <c r="AY123" s="41">
        <v>48.48</v>
      </c>
      <c r="AZ123" s="41">
        <f t="shared" si="109"/>
        <v>-2.6896828582898547E-2</v>
      </c>
      <c r="BA123" s="53">
        <f t="shared" si="110"/>
        <v>1</v>
      </c>
      <c r="BB123" s="41"/>
      <c r="BC123" s="41">
        <v>71.19</v>
      </c>
      <c r="BD123" s="41">
        <f t="shared" si="111"/>
        <v>-2.6661197703035322E-2</v>
      </c>
      <c r="BE123" s="53">
        <f t="shared" si="112"/>
        <v>1</v>
      </c>
      <c r="BF123" s="41"/>
      <c r="BG123" s="41">
        <v>69.599999999999994</v>
      </c>
      <c r="BH123" s="41">
        <f t="shared" si="113"/>
        <v>-4.1718298223874406E-2</v>
      </c>
      <c r="BI123" s="53">
        <f t="shared" si="114"/>
        <v>1</v>
      </c>
      <c r="BJ123" s="41"/>
      <c r="BK123" s="41"/>
      <c r="BL123" s="41">
        <f t="shared" si="115"/>
        <v>0</v>
      </c>
      <c r="BM123" s="53">
        <f t="shared" si="116"/>
        <v>0</v>
      </c>
      <c r="BN123" s="41"/>
      <c r="BO123" s="41"/>
      <c r="BP123" s="41">
        <f t="shared" si="117"/>
        <v>0</v>
      </c>
      <c r="BQ123" s="53">
        <f t="shared" si="118"/>
        <v>0</v>
      </c>
      <c r="BR123" s="41"/>
      <c r="BS123" s="41"/>
      <c r="BT123" s="41">
        <f t="shared" si="119"/>
        <v>0</v>
      </c>
      <c r="BU123" s="53">
        <f t="shared" si="120"/>
        <v>0</v>
      </c>
      <c r="BV123" s="41"/>
      <c r="BW123" s="41"/>
      <c r="BX123" s="41">
        <f t="shared" si="121"/>
        <v>0</v>
      </c>
      <c r="BY123" s="53">
        <f t="shared" si="122"/>
        <v>0</v>
      </c>
      <c r="BZ123" s="41"/>
      <c r="CA123" s="41"/>
      <c r="CB123" s="41">
        <f t="shared" si="123"/>
        <v>0</v>
      </c>
      <c r="CC123" s="53">
        <f t="shared" si="124"/>
        <v>0</v>
      </c>
      <c r="CD123" s="41"/>
      <c r="CE123" s="41"/>
      <c r="CF123" s="41">
        <f t="shared" si="125"/>
        <v>0</v>
      </c>
      <c r="CG123" s="53">
        <f t="shared" si="126"/>
        <v>0</v>
      </c>
      <c r="CH123" s="41"/>
      <c r="CI123" s="41"/>
      <c r="CJ123" s="41">
        <f t="shared" si="127"/>
        <v>0</v>
      </c>
      <c r="CK123" s="53">
        <f t="shared" si="128"/>
        <v>0</v>
      </c>
      <c r="CL123" s="41"/>
      <c r="CM123" s="41"/>
      <c r="CN123" s="41">
        <f t="shared" si="129"/>
        <v>0</v>
      </c>
      <c r="CO123" s="53">
        <f t="shared" si="130"/>
        <v>0</v>
      </c>
      <c r="CP123" s="41"/>
      <c r="CQ123" s="41"/>
      <c r="CR123" s="41">
        <f t="shared" si="131"/>
        <v>0</v>
      </c>
      <c r="CS123" s="53">
        <f t="shared" si="132"/>
        <v>0</v>
      </c>
      <c r="CT123" s="41"/>
      <c r="CU123" s="41"/>
      <c r="CV123" s="41">
        <f t="shared" si="133"/>
        <v>0</v>
      </c>
      <c r="CW123" s="53">
        <f t="shared" si="134"/>
        <v>0</v>
      </c>
      <c r="CX123" s="41"/>
      <c r="CY123" s="41"/>
      <c r="CZ123" s="41">
        <f t="shared" si="135"/>
        <v>0</v>
      </c>
      <c r="DA123" s="53">
        <f t="shared" si="136"/>
        <v>0</v>
      </c>
      <c r="DB123" s="53"/>
      <c r="DC123" s="53"/>
      <c r="DD123" s="41">
        <f t="shared" si="137"/>
        <v>0</v>
      </c>
      <c r="DE123" s="53">
        <f t="shared" si="138"/>
        <v>0</v>
      </c>
      <c r="DF123" s="53"/>
      <c r="DG123" s="53"/>
      <c r="DH123" s="41">
        <f t="shared" si="139"/>
        <v>0</v>
      </c>
      <c r="DI123" s="53">
        <f t="shared" si="140"/>
        <v>0</v>
      </c>
      <c r="DJ123" s="53"/>
      <c r="DK123" s="53"/>
      <c r="DL123" s="41">
        <f t="shared" si="141"/>
        <v>0</v>
      </c>
      <c r="DM123" s="53">
        <f t="shared" si="142"/>
        <v>0</v>
      </c>
      <c r="DN123" s="53"/>
      <c r="DO123" s="53"/>
      <c r="DP123" s="41">
        <f t="shared" si="143"/>
        <v>0</v>
      </c>
      <c r="DQ123" s="53">
        <f t="shared" si="144"/>
        <v>0</v>
      </c>
      <c r="DR123" s="53"/>
      <c r="DS123" s="53"/>
      <c r="DT123" s="41">
        <f t="shared" si="145"/>
        <v>0</v>
      </c>
      <c r="DU123" s="53">
        <f t="shared" si="146"/>
        <v>0</v>
      </c>
      <c r="DV123" s="53"/>
      <c r="DW123" s="53"/>
      <c r="DX123" s="41">
        <f t="shared" si="147"/>
        <v>0</v>
      </c>
      <c r="DY123" s="53">
        <f t="shared" si="148"/>
        <v>0</v>
      </c>
      <c r="DZ123" s="53"/>
      <c r="EA123" s="53"/>
      <c r="EB123" s="41">
        <f t="shared" si="149"/>
        <v>0</v>
      </c>
      <c r="EC123" s="53">
        <f t="shared" si="150"/>
        <v>0</v>
      </c>
      <c r="ED123" s="53"/>
      <c r="EE123" s="53"/>
      <c r="EF123" s="41">
        <f t="shared" si="151"/>
        <v>0</v>
      </c>
      <c r="EG123" s="53">
        <f t="shared" si="152"/>
        <v>0</v>
      </c>
      <c r="EH123" s="53"/>
      <c r="EI123" s="53"/>
      <c r="EJ123" s="41">
        <f t="shared" si="153"/>
        <v>0</v>
      </c>
      <c r="EK123" s="53">
        <f t="shared" si="154"/>
        <v>0</v>
      </c>
      <c r="EL123" s="53"/>
      <c r="EM123" s="53"/>
      <c r="EN123" s="41">
        <f t="shared" si="155"/>
        <v>0</v>
      </c>
      <c r="EO123" s="53">
        <f t="shared" si="156"/>
        <v>0</v>
      </c>
      <c r="EP123" s="53"/>
      <c r="EQ123" s="53"/>
      <c r="ER123" s="41">
        <f t="shared" si="157"/>
        <v>0</v>
      </c>
      <c r="ES123" s="53">
        <f t="shared" si="158"/>
        <v>0</v>
      </c>
      <c r="ET123" s="53"/>
      <c r="EU123" s="53"/>
      <c r="EV123" s="41">
        <f t="shared" si="159"/>
        <v>0</v>
      </c>
      <c r="EW123" s="53">
        <f t="shared" si="160"/>
        <v>0</v>
      </c>
      <c r="EX123" s="53"/>
      <c r="EY123" s="53"/>
      <c r="EZ123" s="41">
        <f t="shared" si="161"/>
        <v>0</v>
      </c>
      <c r="FA123" s="53">
        <f t="shared" si="162"/>
        <v>0</v>
      </c>
      <c r="FB123" s="53"/>
      <c r="FC123" s="53"/>
      <c r="FD123" s="41">
        <f t="shared" si="163"/>
        <v>0</v>
      </c>
      <c r="FE123" s="53">
        <f t="shared" si="164"/>
        <v>0</v>
      </c>
      <c r="FF123" s="53"/>
      <c r="FG123" s="53"/>
      <c r="FH123" s="41">
        <f t="shared" si="165"/>
        <v>0</v>
      </c>
      <c r="FI123" s="53">
        <f t="shared" si="166"/>
        <v>0</v>
      </c>
      <c r="FJ123" s="53"/>
      <c r="FK123" s="53"/>
      <c r="FL123" s="41">
        <f t="shared" si="168"/>
        <v>0</v>
      </c>
      <c r="FM123" s="53">
        <f t="shared" si="169"/>
        <v>0</v>
      </c>
      <c r="FN123" s="53"/>
      <c r="FO123" s="40"/>
      <c r="FP123" s="52">
        <f t="shared" si="170"/>
        <v>3899.3771475952271</v>
      </c>
      <c r="FQ123" s="41">
        <f t="shared" si="171"/>
        <v>1.9358099202191781E-2</v>
      </c>
      <c r="FY123" s="229" t="s">
        <v>339</v>
      </c>
      <c r="FZ123" s="229" t="s">
        <v>340</v>
      </c>
      <c r="GA123" s="229" t="s">
        <v>341</v>
      </c>
    </row>
    <row r="124" spans="2:183" ht="11.25" customHeight="1" x14ac:dyDescent="0.2">
      <c r="B124" s="39">
        <v>44743</v>
      </c>
      <c r="C124" s="45">
        <v>3825.3261053668025</v>
      </c>
      <c r="D124" s="112" t="s">
        <v>5566</v>
      </c>
      <c r="E124" s="112">
        <f t="shared" si="167"/>
        <v>44743</v>
      </c>
      <c r="F124" s="46"/>
      <c r="G124" s="52">
        <v>60.07</v>
      </c>
      <c r="H124" s="41">
        <f t="shared" si="87"/>
        <v>4.7976273551988857E-2</v>
      </c>
      <c r="I124" s="53">
        <f t="shared" si="88"/>
        <v>1</v>
      </c>
      <c r="J124" s="40"/>
      <c r="K124" s="52">
        <v>92.19</v>
      </c>
      <c r="L124" s="41">
        <f t="shared" si="89"/>
        <v>4.868615629621198E-2</v>
      </c>
      <c r="M124" s="53">
        <f t="shared" si="90"/>
        <v>1</v>
      </c>
      <c r="N124" s="40"/>
      <c r="O124" s="52">
        <v>97.95</v>
      </c>
      <c r="P124" s="41">
        <f t="shared" si="91"/>
        <v>4.6474358974359031E-2</v>
      </c>
      <c r="Q124" s="53">
        <f t="shared" si="92"/>
        <v>1</v>
      </c>
      <c r="R124" s="40"/>
      <c r="S124" s="52">
        <v>109.62</v>
      </c>
      <c r="T124" s="41">
        <f t="shared" si="93"/>
        <v>4.8694154788099242E-2</v>
      </c>
      <c r="U124" s="53">
        <f t="shared" si="94"/>
        <v>1</v>
      </c>
      <c r="V124" s="40"/>
      <c r="W124" s="52">
        <v>63.75</v>
      </c>
      <c r="X124" s="41">
        <f t="shared" si="95"/>
        <v>1.5289058767319563E-2</v>
      </c>
      <c r="Y124" s="53">
        <f t="shared" si="96"/>
        <v>1</v>
      </c>
      <c r="Z124" s="40"/>
      <c r="AA124" s="52">
        <v>115.3</v>
      </c>
      <c r="AB124" s="41">
        <f t="shared" si="97"/>
        <v>4.2966983265490644E-2</v>
      </c>
      <c r="AC124" s="53">
        <f t="shared" si="98"/>
        <v>1</v>
      </c>
      <c r="AD124" s="40"/>
      <c r="AE124" s="52">
        <v>66.81</v>
      </c>
      <c r="AF124" s="41">
        <f t="shared" si="99"/>
        <v>4.2115114646700924E-2</v>
      </c>
      <c r="AG124" s="53">
        <f t="shared" si="100"/>
        <v>1</v>
      </c>
      <c r="AH124" s="40"/>
      <c r="AI124" s="52">
        <v>108.94</v>
      </c>
      <c r="AJ124" s="41">
        <f t="shared" si="101"/>
        <v>4.5790534702889518E-2</v>
      </c>
      <c r="AK124" s="53">
        <f t="shared" si="102"/>
        <v>1</v>
      </c>
      <c r="AL124" s="40"/>
      <c r="AM124" s="52">
        <v>60.49</v>
      </c>
      <c r="AN124" s="41">
        <f t="shared" si="103"/>
        <v>4.1853255253186283E-2</v>
      </c>
      <c r="AO124" s="53">
        <f t="shared" si="104"/>
        <v>1</v>
      </c>
      <c r="AP124" s="40"/>
      <c r="AQ124" s="52">
        <v>40.04</v>
      </c>
      <c r="AR124" s="41">
        <f t="shared" si="105"/>
        <v>6.4610475937250778E-2</v>
      </c>
      <c r="AS124" s="53">
        <f t="shared" si="106"/>
        <v>1</v>
      </c>
      <c r="AT124" s="41"/>
      <c r="AU124" s="41">
        <v>74.680000000000007</v>
      </c>
      <c r="AV124" s="41">
        <f t="shared" si="107"/>
        <v>4.0836236933798009E-2</v>
      </c>
      <c r="AW124" s="53">
        <f t="shared" si="108"/>
        <v>1</v>
      </c>
      <c r="AX124" s="41"/>
      <c r="AY124" s="41">
        <v>49.82</v>
      </c>
      <c r="AZ124" s="41">
        <f t="shared" si="109"/>
        <v>6.0000000000000053E-2</v>
      </c>
      <c r="BA124" s="53">
        <f t="shared" si="110"/>
        <v>1</v>
      </c>
      <c r="BB124" s="41"/>
      <c r="BC124" s="41">
        <v>73.14</v>
      </c>
      <c r="BD124" s="41">
        <f t="shared" si="111"/>
        <v>4.7400830588572251E-2</v>
      </c>
      <c r="BE124" s="53">
        <f t="shared" si="112"/>
        <v>1</v>
      </c>
      <c r="BF124" s="41"/>
      <c r="BG124" s="41">
        <v>72.63</v>
      </c>
      <c r="BH124" s="41">
        <f t="shared" si="113"/>
        <v>5.9364060676779351E-2</v>
      </c>
      <c r="BI124" s="53">
        <f t="shared" si="114"/>
        <v>1</v>
      </c>
      <c r="BJ124" s="41"/>
      <c r="BK124" s="41"/>
      <c r="BL124" s="41">
        <f t="shared" si="115"/>
        <v>0</v>
      </c>
      <c r="BM124" s="53">
        <f t="shared" si="116"/>
        <v>0</v>
      </c>
      <c r="BN124" s="41"/>
      <c r="BO124" s="41"/>
      <c r="BP124" s="41">
        <f t="shared" si="117"/>
        <v>0</v>
      </c>
      <c r="BQ124" s="53">
        <f t="shared" si="118"/>
        <v>0</v>
      </c>
      <c r="BR124" s="41"/>
      <c r="BS124" s="41"/>
      <c r="BT124" s="41">
        <f t="shared" si="119"/>
        <v>0</v>
      </c>
      <c r="BU124" s="53">
        <f t="shared" si="120"/>
        <v>0</v>
      </c>
      <c r="BV124" s="41"/>
      <c r="BW124" s="41"/>
      <c r="BX124" s="41">
        <f t="shared" si="121"/>
        <v>0</v>
      </c>
      <c r="BY124" s="53">
        <f t="shared" si="122"/>
        <v>0</v>
      </c>
      <c r="BZ124" s="41"/>
      <c r="CA124" s="41"/>
      <c r="CB124" s="41">
        <f t="shared" si="123"/>
        <v>0</v>
      </c>
      <c r="CC124" s="53">
        <f t="shared" si="124"/>
        <v>0</v>
      </c>
      <c r="CD124" s="41"/>
      <c r="CE124" s="41"/>
      <c r="CF124" s="41">
        <f t="shared" si="125"/>
        <v>0</v>
      </c>
      <c r="CG124" s="53">
        <f t="shared" si="126"/>
        <v>0</v>
      </c>
      <c r="CH124" s="41"/>
      <c r="CI124" s="41"/>
      <c r="CJ124" s="41">
        <f t="shared" si="127"/>
        <v>0</v>
      </c>
      <c r="CK124" s="53">
        <f t="shared" si="128"/>
        <v>0</v>
      </c>
      <c r="CL124" s="41"/>
      <c r="CM124" s="41"/>
      <c r="CN124" s="41">
        <f t="shared" si="129"/>
        <v>0</v>
      </c>
      <c r="CO124" s="53">
        <f t="shared" si="130"/>
        <v>0</v>
      </c>
      <c r="CP124" s="41"/>
      <c r="CQ124" s="41"/>
      <c r="CR124" s="41">
        <f t="shared" si="131"/>
        <v>0</v>
      </c>
      <c r="CS124" s="53">
        <f t="shared" si="132"/>
        <v>0</v>
      </c>
      <c r="CT124" s="41"/>
      <c r="CU124" s="41"/>
      <c r="CV124" s="41">
        <f t="shared" si="133"/>
        <v>0</v>
      </c>
      <c r="CW124" s="53">
        <f t="shared" si="134"/>
        <v>0</v>
      </c>
      <c r="CX124" s="41"/>
      <c r="CY124" s="41"/>
      <c r="CZ124" s="41">
        <f t="shared" si="135"/>
        <v>0</v>
      </c>
      <c r="DA124" s="53">
        <f t="shared" si="136"/>
        <v>0</v>
      </c>
      <c r="DB124" s="53"/>
      <c r="DC124" s="53"/>
      <c r="DD124" s="41">
        <f t="shared" si="137"/>
        <v>0</v>
      </c>
      <c r="DE124" s="53">
        <f t="shared" si="138"/>
        <v>0</v>
      </c>
      <c r="DF124" s="53"/>
      <c r="DG124" s="53"/>
      <c r="DH124" s="41">
        <f t="shared" si="139"/>
        <v>0</v>
      </c>
      <c r="DI124" s="53">
        <f t="shared" si="140"/>
        <v>0</v>
      </c>
      <c r="DJ124" s="53"/>
      <c r="DK124" s="53"/>
      <c r="DL124" s="41">
        <f t="shared" si="141"/>
        <v>0</v>
      </c>
      <c r="DM124" s="53">
        <f t="shared" si="142"/>
        <v>0</v>
      </c>
      <c r="DN124" s="53"/>
      <c r="DO124" s="53"/>
      <c r="DP124" s="41">
        <f t="shared" si="143"/>
        <v>0</v>
      </c>
      <c r="DQ124" s="53">
        <f t="shared" si="144"/>
        <v>0</v>
      </c>
      <c r="DR124" s="53"/>
      <c r="DS124" s="53"/>
      <c r="DT124" s="41">
        <f t="shared" si="145"/>
        <v>0</v>
      </c>
      <c r="DU124" s="53">
        <f t="shared" si="146"/>
        <v>0</v>
      </c>
      <c r="DV124" s="53"/>
      <c r="DW124" s="53"/>
      <c r="DX124" s="41">
        <f t="shared" si="147"/>
        <v>0</v>
      </c>
      <c r="DY124" s="53">
        <f t="shared" si="148"/>
        <v>0</v>
      </c>
      <c r="DZ124" s="53"/>
      <c r="EA124" s="53"/>
      <c r="EB124" s="41">
        <f t="shared" si="149"/>
        <v>0</v>
      </c>
      <c r="EC124" s="53">
        <f t="shared" si="150"/>
        <v>0</v>
      </c>
      <c r="ED124" s="53"/>
      <c r="EE124" s="53"/>
      <c r="EF124" s="41">
        <f t="shared" si="151"/>
        <v>0</v>
      </c>
      <c r="EG124" s="53">
        <f t="shared" si="152"/>
        <v>0</v>
      </c>
      <c r="EH124" s="53"/>
      <c r="EI124" s="53"/>
      <c r="EJ124" s="41">
        <f t="shared" si="153"/>
        <v>0</v>
      </c>
      <c r="EK124" s="53">
        <f t="shared" si="154"/>
        <v>0</v>
      </c>
      <c r="EL124" s="53"/>
      <c r="EM124" s="53"/>
      <c r="EN124" s="41">
        <f t="shared" si="155"/>
        <v>0</v>
      </c>
      <c r="EO124" s="53">
        <f t="shared" si="156"/>
        <v>0</v>
      </c>
      <c r="EP124" s="53"/>
      <c r="EQ124" s="53"/>
      <c r="ER124" s="41">
        <f t="shared" si="157"/>
        <v>0</v>
      </c>
      <c r="ES124" s="53">
        <f t="shared" si="158"/>
        <v>0</v>
      </c>
      <c r="ET124" s="53"/>
      <c r="EU124" s="53"/>
      <c r="EV124" s="41">
        <f t="shared" si="159"/>
        <v>0</v>
      </c>
      <c r="EW124" s="53">
        <f t="shared" si="160"/>
        <v>0</v>
      </c>
      <c r="EX124" s="53"/>
      <c r="EY124" s="53"/>
      <c r="EZ124" s="41">
        <f t="shared" si="161"/>
        <v>0</v>
      </c>
      <c r="FA124" s="53">
        <f t="shared" si="162"/>
        <v>0</v>
      </c>
      <c r="FB124" s="53"/>
      <c r="FC124" s="53"/>
      <c r="FD124" s="41">
        <f t="shared" si="163"/>
        <v>0</v>
      </c>
      <c r="FE124" s="53">
        <f t="shared" si="164"/>
        <v>0</v>
      </c>
      <c r="FF124" s="53"/>
      <c r="FG124" s="53"/>
      <c r="FH124" s="41">
        <f t="shared" si="165"/>
        <v>0</v>
      </c>
      <c r="FI124" s="53">
        <f t="shared" si="166"/>
        <v>0</v>
      </c>
      <c r="FJ124" s="53"/>
      <c r="FK124" s="53"/>
      <c r="FL124" s="41">
        <f t="shared" si="168"/>
        <v>0</v>
      </c>
      <c r="FM124" s="53">
        <f t="shared" si="169"/>
        <v>0</v>
      </c>
      <c r="FN124" s="53"/>
      <c r="FO124" s="40"/>
      <c r="FP124" s="52">
        <f t="shared" si="170"/>
        <v>3825.3261053668025</v>
      </c>
      <c r="FQ124" s="41">
        <f t="shared" si="171"/>
        <v>-2.2091872392408063E-2</v>
      </c>
      <c r="FY124" s="229" t="s">
        <v>390</v>
      </c>
      <c r="FZ124" s="229" t="s">
        <v>391</v>
      </c>
      <c r="GA124" s="229" t="s">
        <v>392</v>
      </c>
    </row>
    <row r="125" spans="2:183" ht="11.25" customHeight="1" x14ac:dyDescent="0.2">
      <c r="B125" s="39">
        <v>44736</v>
      </c>
      <c r="C125" s="45">
        <v>3911.7438513628986</v>
      </c>
      <c r="D125" s="112" t="s">
        <v>5566</v>
      </c>
      <c r="E125" s="112">
        <f t="shared" si="167"/>
        <v>44736</v>
      </c>
      <c r="F125" s="46"/>
      <c r="G125" s="52">
        <v>57.32</v>
      </c>
      <c r="H125" s="41">
        <f t="shared" si="87"/>
        <v>4.6940639269406503E-2</v>
      </c>
      <c r="I125" s="53">
        <f t="shared" si="88"/>
        <v>1</v>
      </c>
      <c r="J125" s="40"/>
      <c r="K125" s="52">
        <v>87.91</v>
      </c>
      <c r="L125" s="41">
        <f t="shared" si="89"/>
        <v>8.0108121390834119E-2</v>
      </c>
      <c r="M125" s="53">
        <f t="shared" si="90"/>
        <v>1</v>
      </c>
      <c r="N125" s="40"/>
      <c r="O125" s="52">
        <v>93.6</v>
      </c>
      <c r="P125" s="41">
        <f t="shared" si="91"/>
        <v>5.8703766542246294E-2</v>
      </c>
      <c r="Q125" s="53">
        <f t="shared" si="92"/>
        <v>1</v>
      </c>
      <c r="R125" s="40"/>
      <c r="S125" s="52">
        <v>104.53</v>
      </c>
      <c r="T125" s="41">
        <f t="shared" si="93"/>
        <v>6.8595379268043377E-2</v>
      </c>
      <c r="U125" s="53">
        <f t="shared" si="94"/>
        <v>1</v>
      </c>
      <c r="V125" s="40"/>
      <c r="W125" s="52">
        <v>62.79</v>
      </c>
      <c r="X125" s="41">
        <f t="shared" si="95"/>
        <v>6.5682281059063152E-2</v>
      </c>
      <c r="Y125" s="53">
        <f t="shared" si="96"/>
        <v>1</v>
      </c>
      <c r="Z125" s="40"/>
      <c r="AA125" s="52">
        <v>110.55</v>
      </c>
      <c r="AB125" s="41">
        <f t="shared" si="97"/>
        <v>7.8957642006636686E-2</v>
      </c>
      <c r="AC125" s="53">
        <f t="shared" si="98"/>
        <v>1</v>
      </c>
      <c r="AD125" s="40"/>
      <c r="AE125" s="52">
        <v>64.11</v>
      </c>
      <c r="AF125" s="41">
        <f t="shared" si="99"/>
        <v>6.6012637179913458E-2</v>
      </c>
      <c r="AG125" s="53">
        <f t="shared" si="100"/>
        <v>1</v>
      </c>
      <c r="AH125" s="40"/>
      <c r="AI125" s="52">
        <v>104.17</v>
      </c>
      <c r="AJ125" s="41">
        <f t="shared" si="101"/>
        <v>6.1442836763806907E-2</v>
      </c>
      <c r="AK125" s="53">
        <f t="shared" si="102"/>
        <v>1</v>
      </c>
      <c r="AL125" s="40"/>
      <c r="AM125" s="52">
        <v>58.06</v>
      </c>
      <c r="AN125" s="41">
        <f t="shared" si="103"/>
        <v>6.3759618908024951E-2</v>
      </c>
      <c r="AO125" s="53">
        <f t="shared" si="104"/>
        <v>1</v>
      </c>
      <c r="AP125" s="40"/>
      <c r="AQ125" s="52">
        <v>37.61</v>
      </c>
      <c r="AR125" s="41">
        <f t="shared" si="105"/>
        <v>7.4264495858326285E-2</v>
      </c>
      <c r="AS125" s="53">
        <f t="shared" si="106"/>
        <v>1</v>
      </c>
      <c r="AT125" s="41"/>
      <c r="AU125" s="41">
        <v>71.75</v>
      </c>
      <c r="AV125" s="41">
        <f t="shared" si="107"/>
        <v>8.8440533980582492E-2</v>
      </c>
      <c r="AW125" s="53">
        <f t="shared" si="108"/>
        <v>1</v>
      </c>
      <c r="AX125" s="41"/>
      <c r="AY125" s="41">
        <v>47</v>
      </c>
      <c r="AZ125" s="41">
        <f t="shared" si="109"/>
        <v>3.0024106947183826E-2</v>
      </c>
      <c r="BA125" s="53">
        <f t="shared" si="110"/>
        <v>1</v>
      </c>
      <c r="BB125" s="41"/>
      <c r="BC125" s="41">
        <v>69.83</v>
      </c>
      <c r="BD125" s="41">
        <f t="shared" si="111"/>
        <v>6.7900290564306465E-2</v>
      </c>
      <c r="BE125" s="53">
        <f t="shared" si="112"/>
        <v>1</v>
      </c>
      <c r="BF125" s="41"/>
      <c r="BG125" s="41">
        <v>68.56</v>
      </c>
      <c r="BH125" s="41">
        <f t="shared" si="113"/>
        <v>7.2758566734470342E-2</v>
      </c>
      <c r="BI125" s="53">
        <f t="shared" si="114"/>
        <v>1</v>
      </c>
      <c r="BJ125" s="41"/>
      <c r="BK125" s="41"/>
      <c r="BL125" s="41">
        <f t="shared" si="115"/>
        <v>0</v>
      </c>
      <c r="BM125" s="53">
        <f t="shared" si="116"/>
        <v>0</v>
      </c>
      <c r="BN125" s="41"/>
      <c r="BO125" s="41"/>
      <c r="BP125" s="41">
        <f t="shared" si="117"/>
        <v>0</v>
      </c>
      <c r="BQ125" s="53">
        <f t="shared" si="118"/>
        <v>0</v>
      </c>
      <c r="BR125" s="41"/>
      <c r="BS125" s="41"/>
      <c r="BT125" s="41">
        <f t="shared" si="119"/>
        <v>0</v>
      </c>
      <c r="BU125" s="53">
        <f t="shared" si="120"/>
        <v>0</v>
      </c>
      <c r="BV125" s="41"/>
      <c r="BW125" s="41"/>
      <c r="BX125" s="41">
        <f t="shared" si="121"/>
        <v>0</v>
      </c>
      <c r="BY125" s="53">
        <f t="shared" si="122"/>
        <v>0</v>
      </c>
      <c r="BZ125" s="41"/>
      <c r="CA125" s="41"/>
      <c r="CB125" s="41">
        <f t="shared" si="123"/>
        <v>0</v>
      </c>
      <c r="CC125" s="53">
        <f t="shared" si="124"/>
        <v>0</v>
      </c>
      <c r="CD125" s="41"/>
      <c r="CE125" s="41"/>
      <c r="CF125" s="41">
        <f t="shared" si="125"/>
        <v>0</v>
      </c>
      <c r="CG125" s="53">
        <f t="shared" si="126"/>
        <v>0</v>
      </c>
      <c r="CH125" s="41"/>
      <c r="CI125" s="41"/>
      <c r="CJ125" s="41">
        <f t="shared" si="127"/>
        <v>0</v>
      </c>
      <c r="CK125" s="53">
        <f t="shared" si="128"/>
        <v>0</v>
      </c>
      <c r="CL125" s="41"/>
      <c r="CM125" s="41"/>
      <c r="CN125" s="41">
        <f t="shared" si="129"/>
        <v>0</v>
      </c>
      <c r="CO125" s="53">
        <f t="shared" si="130"/>
        <v>0</v>
      </c>
      <c r="CP125" s="41"/>
      <c r="CQ125" s="41"/>
      <c r="CR125" s="41">
        <f t="shared" si="131"/>
        <v>0</v>
      </c>
      <c r="CS125" s="53">
        <f t="shared" si="132"/>
        <v>0</v>
      </c>
      <c r="CT125" s="41"/>
      <c r="CU125" s="41"/>
      <c r="CV125" s="41">
        <f t="shared" si="133"/>
        <v>0</v>
      </c>
      <c r="CW125" s="53">
        <f t="shared" si="134"/>
        <v>0</v>
      </c>
      <c r="CX125" s="41"/>
      <c r="CY125" s="41"/>
      <c r="CZ125" s="41">
        <f t="shared" si="135"/>
        <v>0</v>
      </c>
      <c r="DA125" s="53">
        <f t="shared" si="136"/>
        <v>0</v>
      </c>
      <c r="DB125" s="53"/>
      <c r="DC125" s="53"/>
      <c r="DD125" s="41">
        <f t="shared" si="137"/>
        <v>0</v>
      </c>
      <c r="DE125" s="53">
        <f t="shared" si="138"/>
        <v>0</v>
      </c>
      <c r="DF125" s="53"/>
      <c r="DG125" s="53"/>
      <c r="DH125" s="41">
        <f t="shared" si="139"/>
        <v>0</v>
      </c>
      <c r="DI125" s="53">
        <f t="shared" si="140"/>
        <v>0</v>
      </c>
      <c r="DJ125" s="53"/>
      <c r="DK125" s="53"/>
      <c r="DL125" s="41">
        <f t="shared" si="141"/>
        <v>0</v>
      </c>
      <c r="DM125" s="53">
        <f t="shared" si="142"/>
        <v>0</v>
      </c>
      <c r="DN125" s="53"/>
      <c r="DO125" s="53"/>
      <c r="DP125" s="41">
        <f t="shared" si="143"/>
        <v>0</v>
      </c>
      <c r="DQ125" s="53">
        <f t="shared" si="144"/>
        <v>0</v>
      </c>
      <c r="DR125" s="53"/>
      <c r="DS125" s="53"/>
      <c r="DT125" s="41">
        <f t="shared" si="145"/>
        <v>0</v>
      </c>
      <c r="DU125" s="53">
        <f t="shared" si="146"/>
        <v>0</v>
      </c>
      <c r="DV125" s="53"/>
      <c r="DW125" s="53"/>
      <c r="DX125" s="41">
        <f t="shared" si="147"/>
        <v>0</v>
      </c>
      <c r="DY125" s="53">
        <f t="shared" si="148"/>
        <v>0</v>
      </c>
      <c r="DZ125" s="53"/>
      <c r="EA125" s="53"/>
      <c r="EB125" s="41">
        <f t="shared" si="149"/>
        <v>0</v>
      </c>
      <c r="EC125" s="53">
        <f t="shared" si="150"/>
        <v>0</v>
      </c>
      <c r="ED125" s="53"/>
      <c r="EE125" s="53"/>
      <c r="EF125" s="41">
        <f t="shared" si="151"/>
        <v>0</v>
      </c>
      <c r="EG125" s="53">
        <f t="shared" si="152"/>
        <v>0</v>
      </c>
      <c r="EH125" s="53"/>
      <c r="EI125" s="53"/>
      <c r="EJ125" s="41">
        <f t="shared" si="153"/>
        <v>0</v>
      </c>
      <c r="EK125" s="53">
        <f t="shared" si="154"/>
        <v>0</v>
      </c>
      <c r="EL125" s="53"/>
      <c r="EM125" s="53"/>
      <c r="EN125" s="41">
        <f t="shared" si="155"/>
        <v>0</v>
      </c>
      <c r="EO125" s="53">
        <f t="shared" si="156"/>
        <v>0</v>
      </c>
      <c r="EP125" s="53"/>
      <c r="EQ125" s="53"/>
      <c r="ER125" s="41">
        <f t="shared" si="157"/>
        <v>0</v>
      </c>
      <c r="ES125" s="53">
        <f t="shared" si="158"/>
        <v>0</v>
      </c>
      <c r="ET125" s="53"/>
      <c r="EU125" s="53"/>
      <c r="EV125" s="41">
        <f t="shared" si="159"/>
        <v>0</v>
      </c>
      <c r="EW125" s="53">
        <f t="shared" si="160"/>
        <v>0</v>
      </c>
      <c r="EX125" s="53"/>
      <c r="EY125" s="53"/>
      <c r="EZ125" s="41">
        <f t="shared" si="161"/>
        <v>0</v>
      </c>
      <c r="FA125" s="53">
        <f t="shared" si="162"/>
        <v>0</v>
      </c>
      <c r="FB125" s="53"/>
      <c r="FC125" s="53"/>
      <c r="FD125" s="41">
        <f t="shared" si="163"/>
        <v>0</v>
      </c>
      <c r="FE125" s="53">
        <f t="shared" si="164"/>
        <v>0</v>
      </c>
      <c r="FF125" s="53"/>
      <c r="FG125" s="53"/>
      <c r="FH125" s="41">
        <f t="shared" si="165"/>
        <v>0</v>
      </c>
      <c r="FI125" s="53">
        <f t="shared" si="166"/>
        <v>0</v>
      </c>
      <c r="FJ125" s="53"/>
      <c r="FK125" s="53"/>
      <c r="FL125" s="41">
        <f t="shared" si="168"/>
        <v>0</v>
      </c>
      <c r="FM125" s="53">
        <f t="shared" si="169"/>
        <v>0</v>
      </c>
      <c r="FN125" s="53"/>
      <c r="FO125" s="40"/>
      <c r="FP125" s="52">
        <f t="shared" si="170"/>
        <v>3911.7438513628986</v>
      </c>
      <c r="FQ125" s="41">
        <f t="shared" si="171"/>
        <v>6.4466045771018443E-2</v>
      </c>
      <c r="FY125" s="229" t="s">
        <v>201</v>
      </c>
      <c r="FZ125" s="229" t="s">
        <v>202</v>
      </c>
      <c r="GA125" s="229" t="s">
        <v>203</v>
      </c>
    </row>
    <row r="126" spans="2:183" ht="11.25" customHeight="1" x14ac:dyDescent="0.2">
      <c r="B126" s="39">
        <v>44729</v>
      </c>
      <c r="C126" s="45">
        <v>3674.8413600450053</v>
      </c>
      <c r="D126" s="112" t="s">
        <v>5566</v>
      </c>
      <c r="E126" s="112">
        <f t="shared" si="167"/>
        <v>44729</v>
      </c>
      <c r="F126" s="46"/>
      <c r="G126" s="52">
        <v>54.75</v>
      </c>
      <c r="H126" s="41">
        <f t="shared" si="87"/>
        <v>-7.7039784221173302E-2</v>
      </c>
      <c r="I126" s="53">
        <f t="shared" si="88"/>
        <v>1</v>
      </c>
      <c r="J126" s="40"/>
      <c r="K126" s="52">
        <v>81.39</v>
      </c>
      <c r="L126" s="41">
        <f t="shared" si="89"/>
        <v>-8.7965038099506843E-2</v>
      </c>
      <c r="M126" s="53">
        <f t="shared" si="90"/>
        <v>1</v>
      </c>
      <c r="N126" s="40"/>
      <c r="O126" s="52">
        <v>88.41</v>
      </c>
      <c r="P126" s="41">
        <f t="shared" si="91"/>
        <v>-0.10024424994911463</v>
      </c>
      <c r="Q126" s="53">
        <f t="shared" si="92"/>
        <v>1</v>
      </c>
      <c r="R126" s="40"/>
      <c r="S126" s="52">
        <v>97.82</v>
      </c>
      <c r="T126" s="41">
        <f t="shared" si="93"/>
        <v>-9.2326250347963268E-2</v>
      </c>
      <c r="U126" s="53">
        <f t="shared" si="94"/>
        <v>1</v>
      </c>
      <c r="V126" s="40"/>
      <c r="W126" s="52">
        <v>58.92</v>
      </c>
      <c r="X126" s="41">
        <f t="shared" si="95"/>
        <v>-0.12033442818751872</v>
      </c>
      <c r="Y126" s="53">
        <f t="shared" si="96"/>
        <v>1</v>
      </c>
      <c r="Z126" s="40"/>
      <c r="AA126" s="52">
        <v>102.46</v>
      </c>
      <c r="AB126" s="41">
        <f t="shared" si="97"/>
        <v>-0.11619080479599764</v>
      </c>
      <c r="AC126" s="53">
        <f t="shared" si="98"/>
        <v>1</v>
      </c>
      <c r="AD126" s="40"/>
      <c r="AE126" s="52">
        <v>60.14</v>
      </c>
      <c r="AF126" s="41">
        <f t="shared" si="99"/>
        <v>-9.9026217228464386E-2</v>
      </c>
      <c r="AG126" s="53">
        <f t="shared" si="100"/>
        <v>1</v>
      </c>
      <c r="AH126" s="40"/>
      <c r="AI126" s="52">
        <v>98.14</v>
      </c>
      <c r="AJ126" s="41">
        <f t="shared" si="101"/>
        <v>-7.4936374776133463E-2</v>
      </c>
      <c r="AK126" s="53">
        <f t="shared" si="102"/>
        <v>1</v>
      </c>
      <c r="AL126" s="40"/>
      <c r="AM126" s="52">
        <v>54.58</v>
      </c>
      <c r="AN126" s="41">
        <f t="shared" si="103"/>
        <v>-8.7596121698428675E-2</v>
      </c>
      <c r="AO126" s="53">
        <f t="shared" si="104"/>
        <v>1</v>
      </c>
      <c r="AP126" s="40"/>
      <c r="AQ126" s="52">
        <v>35.01</v>
      </c>
      <c r="AR126" s="41">
        <f t="shared" si="105"/>
        <v>-0.10711553175210409</v>
      </c>
      <c r="AS126" s="53">
        <f t="shared" si="106"/>
        <v>1</v>
      </c>
      <c r="AT126" s="41"/>
      <c r="AU126" s="41">
        <v>65.92</v>
      </c>
      <c r="AV126" s="41">
        <f t="shared" si="107"/>
        <v>-0.10592703105927037</v>
      </c>
      <c r="AW126" s="53">
        <f t="shared" si="108"/>
        <v>1</v>
      </c>
      <c r="AX126" s="41"/>
      <c r="AY126" s="41">
        <v>45.63</v>
      </c>
      <c r="AZ126" s="41">
        <f t="shared" si="109"/>
        <v>-7.5192541548439462E-2</v>
      </c>
      <c r="BA126" s="53">
        <f t="shared" si="110"/>
        <v>1</v>
      </c>
      <c r="BB126" s="41"/>
      <c r="BC126" s="41">
        <v>65.39</v>
      </c>
      <c r="BD126" s="41">
        <f t="shared" si="111"/>
        <v>-9.3568062101469396E-2</v>
      </c>
      <c r="BE126" s="53">
        <f t="shared" si="112"/>
        <v>1</v>
      </c>
      <c r="BF126" s="41"/>
      <c r="BG126" s="41">
        <v>63.91</v>
      </c>
      <c r="BH126" s="41">
        <f t="shared" si="113"/>
        <v>-9.9985917476411834E-2</v>
      </c>
      <c r="BI126" s="53">
        <f t="shared" si="114"/>
        <v>1</v>
      </c>
      <c r="BJ126" s="41"/>
      <c r="BK126" s="41"/>
      <c r="BL126" s="41">
        <f t="shared" si="115"/>
        <v>0</v>
      </c>
      <c r="BM126" s="53">
        <f t="shared" si="116"/>
        <v>0</v>
      </c>
      <c r="BN126" s="41"/>
      <c r="BO126" s="41"/>
      <c r="BP126" s="41">
        <f t="shared" si="117"/>
        <v>0</v>
      </c>
      <c r="BQ126" s="53">
        <f t="shared" si="118"/>
        <v>0</v>
      </c>
      <c r="BR126" s="41"/>
      <c r="BS126" s="41"/>
      <c r="BT126" s="41">
        <f t="shared" si="119"/>
        <v>0</v>
      </c>
      <c r="BU126" s="53">
        <f t="shared" si="120"/>
        <v>0</v>
      </c>
      <c r="BV126" s="41"/>
      <c r="BW126" s="41"/>
      <c r="BX126" s="41">
        <f t="shared" si="121"/>
        <v>0</v>
      </c>
      <c r="BY126" s="53">
        <f t="shared" si="122"/>
        <v>0</v>
      </c>
      <c r="BZ126" s="41"/>
      <c r="CA126" s="41"/>
      <c r="CB126" s="41">
        <f t="shared" si="123"/>
        <v>0</v>
      </c>
      <c r="CC126" s="53">
        <f t="shared" si="124"/>
        <v>0</v>
      </c>
      <c r="CD126" s="41"/>
      <c r="CE126" s="41"/>
      <c r="CF126" s="41">
        <f t="shared" si="125"/>
        <v>0</v>
      </c>
      <c r="CG126" s="53">
        <f t="shared" si="126"/>
        <v>0</v>
      </c>
      <c r="CH126" s="41"/>
      <c r="CI126" s="41"/>
      <c r="CJ126" s="41">
        <f t="shared" si="127"/>
        <v>0</v>
      </c>
      <c r="CK126" s="53">
        <f t="shared" si="128"/>
        <v>0</v>
      </c>
      <c r="CL126" s="41"/>
      <c r="CM126" s="41"/>
      <c r="CN126" s="41">
        <f t="shared" si="129"/>
        <v>0</v>
      </c>
      <c r="CO126" s="53">
        <f t="shared" si="130"/>
        <v>0</v>
      </c>
      <c r="CP126" s="41"/>
      <c r="CQ126" s="41"/>
      <c r="CR126" s="41">
        <f t="shared" si="131"/>
        <v>0</v>
      </c>
      <c r="CS126" s="53">
        <f t="shared" si="132"/>
        <v>0</v>
      </c>
      <c r="CT126" s="41"/>
      <c r="CU126" s="41"/>
      <c r="CV126" s="41">
        <f t="shared" si="133"/>
        <v>0</v>
      </c>
      <c r="CW126" s="53">
        <f t="shared" si="134"/>
        <v>0</v>
      </c>
      <c r="CX126" s="41"/>
      <c r="CY126" s="41"/>
      <c r="CZ126" s="41">
        <f t="shared" si="135"/>
        <v>0</v>
      </c>
      <c r="DA126" s="53">
        <f t="shared" si="136"/>
        <v>0</v>
      </c>
      <c r="DB126" s="53"/>
      <c r="DC126" s="53"/>
      <c r="DD126" s="41">
        <f t="shared" si="137"/>
        <v>0</v>
      </c>
      <c r="DE126" s="53">
        <f t="shared" si="138"/>
        <v>0</v>
      </c>
      <c r="DF126" s="53"/>
      <c r="DG126" s="53"/>
      <c r="DH126" s="41">
        <f t="shared" si="139"/>
        <v>0</v>
      </c>
      <c r="DI126" s="53">
        <f t="shared" si="140"/>
        <v>0</v>
      </c>
      <c r="DJ126" s="53"/>
      <c r="DK126" s="53"/>
      <c r="DL126" s="41">
        <f t="shared" si="141"/>
        <v>0</v>
      </c>
      <c r="DM126" s="53">
        <f t="shared" si="142"/>
        <v>0</v>
      </c>
      <c r="DN126" s="53"/>
      <c r="DO126" s="53"/>
      <c r="DP126" s="41">
        <f t="shared" si="143"/>
        <v>0</v>
      </c>
      <c r="DQ126" s="53">
        <f t="shared" si="144"/>
        <v>0</v>
      </c>
      <c r="DR126" s="53"/>
      <c r="DS126" s="53"/>
      <c r="DT126" s="41">
        <f t="shared" si="145"/>
        <v>0</v>
      </c>
      <c r="DU126" s="53">
        <f t="shared" si="146"/>
        <v>0</v>
      </c>
      <c r="DV126" s="53"/>
      <c r="DW126" s="53"/>
      <c r="DX126" s="41">
        <f t="shared" si="147"/>
        <v>0</v>
      </c>
      <c r="DY126" s="53">
        <f t="shared" si="148"/>
        <v>0</v>
      </c>
      <c r="DZ126" s="53"/>
      <c r="EA126" s="53"/>
      <c r="EB126" s="41">
        <f t="shared" si="149"/>
        <v>0</v>
      </c>
      <c r="EC126" s="53">
        <f t="shared" si="150"/>
        <v>0</v>
      </c>
      <c r="ED126" s="53"/>
      <c r="EE126" s="53"/>
      <c r="EF126" s="41">
        <f t="shared" si="151"/>
        <v>0</v>
      </c>
      <c r="EG126" s="53">
        <f t="shared" si="152"/>
        <v>0</v>
      </c>
      <c r="EH126" s="53"/>
      <c r="EI126" s="53"/>
      <c r="EJ126" s="41">
        <f t="shared" si="153"/>
        <v>0</v>
      </c>
      <c r="EK126" s="53">
        <f t="shared" si="154"/>
        <v>0</v>
      </c>
      <c r="EL126" s="53"/>
      <c r="EM126" s="53"/>
      <c r="EN126" s="41">
        <f t="shared" si="155"/>
        <v>0</v>
      </c>
      <c r="EO126" s="53">
        <f t="shared" si="156"/>
        <v>0</v>
      </c>
      <c r="EP126" s="53"/>
      <c r="EQ126" s="53"/>
      <c r="ER126" s="41">
        <f t="shared" si="157"/>
        <v>0</v>
      </c>
      <c r="ES126" s="53">
        <f t="shared" si="158"/>
        <v>0</v>
      </c>
      <c r="ET126" s="53"/>
      <c r="EU126" s="53"/>
      <c r="EV126" s="41">
        <f t="shared" si="159"/>
        <v>0</v>
      </c>
      <c r="EW126" s="53">
        <f t="shared" si="160"/>
        <v>0</v>
      </c>
      <c r="EX126" s="53"/>
      <c r="EY126" s="53"/>
      <c r="EZ126" s="41">
        <f t="shared" si="161"/>
        <v>0</v>
      </c>
      <c r="FA126" s="53">
        <f t="shared" si="162"/>
        <v>0</v>
      </c>
      <c r="FB126" s="53"/>
      <c r="FC126" s="53"/>
      <c r="FD126" s="41">
        <f t="shared" si="163"/>
        <v>0</v>
      </c>
      <c r="FE126" s="53">
        <f t="shared" si="164"/>
        <v>0</v>
      </c>
      <c r="FF126" s="53"/>
      <c r="FG126" s="53"/>
      <c r="FH126" s="41">
        <f t="shared" si="165"/>
        <v>0</v>
      </c>
      <c r="FI126" s="53">
        <f t="shared" si="166"/>
        <v>0</v>
      </c>
      <c r="FJ126" s="53"/>
      <c r="FK126" s="53"/>
      <c r="FL126" s="41">
        <f t="shared" si="168"/>
        <v>0</v>
      </c>
      <c r="FM126" s="53">
        <f t="shared" si="169"/>
        <v>0</v>
      </c>
      <c r="FN126" s="53"/>
      <c r="FO126" s="40"/>
      <c r="FP126" s="52">
        <f t="shared" si="170"/>
        <v>3674.8413600450053</v>
      </c>
      <c r="FQ126" s="41">
        <f t="shared" si="171"/>
        <v>-5.7941801654341596E-2</v>
      </c>
      <c r="FY126" s="229" t="s">
        <v>396</v>
      </c>
      <c r="FZ126" s="229" t="s">
        <v>397</v>
      </c>
      <c r="GA126" s="229" t="s">
        <v>398</v>
      </c>
    </row>
    <row r="127" spans="2:183" ht="11.25" customHeight="1" x14ac:dyDescent="0.2">
      <c r="B127" s="39">
        <v>44722</v>
      </c>
      <c r="C127" s="45">
        <v>3900.8644757811862</v>
      </c>
      <c r="D127" s="112" t="s">
        <v>5566</v>
      </c>
      <c r="E127" s="112">
        <f t="shared" si="167"/>
        <v>44722</v>
      </c>
      <c r="F127" s="46"/>
      <c r="G127" s="52">
        <v>59.32</v>
      </c>
      <c r="H127" s="41">
        <f t="shared" si="87"/>
        <v>-4.4920302688778002E-2</v>
      </c>
      <c r="I127" s="53">
        <f t="shared" si="88"/>
        <v>1</v>
      </c>
      <c r="J127" s="40"/>
      <c r="K127" s="52">
        <v>89.24</v>
      </c>
      <c r="L127" s="41">
        <f t="shared" si="89"/>
        <v>-4.3618047368985224E-2</v>
      </c>
      <c r="M127" s="53">
        <f t="shared" si="90"/>
        <v>1</v>
      </c>
      <c r="N127" s="40"/>
      <c r="O127" s="52">
        <v>98.26</v>
      </c>
      <c r="P127" s="41">
        <f t="shared" si="91"/>
        <v>-3.6194212849436025E-2</v>
      </c>
      <c r="Q127" s="53">
        <f t="shared" si="92"/>
        <v>1</v>
      </c>
      <c r="R127" s="40"/>
      <c r="S127" s="52">
        <v>107.77</v>
      </c>
      <c r="T127" s="41">
        <f t="shared" si="93"/>
        <v>-3.0496581504138143E-2</v>
      </c>
      <c r="U127" s="53">
        <f t="shared" si="94"/>
        <v>1</v>
      </c>
      <c r="V127" s="40"/>
      <c r="W127" s="52">
        <v>66.98</v>
      </c>
      <c r="X127" s="41">
        <f t="shared" si="95"/>
        <v>-4.012611063341931E-2</v>
      </c>
      <c r="Y127" s="53">
        <f t="shared" si="96"/>
        <v>1</v>
      </c>
      <c r="Z127" s="40"/>
      <c r="AA127" s="52">
        <v>115.93</v>
      </c>
      <c r="AB127" s="41">
        <f t="shared" si="97"/>
        <v>-3.3916666666666595E-2</v>
      </c>
      <c r="AC127" s="53">
        <f t="shared" si="98"/>
        <v>1</v>
      </c>
      <c r="AD127" s="40"/>
      <c r="AE127" s="52">
        <v>66.75</v>
      </c>
      <c r="AF127" s="41">
        <f t="shared" si="99"/>
        <v>-4.6564776460505719E-2</v>
      </c>
      <c r="AG127" s="53">
        <f t="shared" si="100"/>
        <v>1</v>
      </c>
      <c r="AH127" s="40"/>
      <c r="AI127" s="52">
        <v>106.09</v>
      </c>
      <c r="AJ127" s="41">
        <f t="shared" si="101"/>
        <v>-1.2473238387787466E-2</v>
      </c>
      <c r="AK127" s="53">
        <f t="shared" si="102"/>
        <v>1</v>
      </c>
      <c r="AL127" s="40"/>
      <c r="AM127" s="52">
        <v>59.82</v>
      </c>
      <c r="AN127" s="41">
        <f t="shared" si="103"/>
        <v>-1.0258107213765633E-2</v>
      </c>
      <c r="AO127" s="53">
        <f t="shared" si="104"/>
        <v>1</v>
      </c>
      <c r="AP127" s="40"/>
      <c r="AQ127" s="52">
        <v>39.21</v>
      </c>
      <c r="AR127" s="41">
        <f t="shared" si="105"/>
        <v>-4.3658536585365781E-2</v>
      </c>
      <c r="AS127" s="53">
        <f t="shared" si="106"/>
        <v>1</v>
      </c>
      <c r="AT127" s="41"/>
      <c r="AU127" s="41">
        <v>73.73</v>
      </c>
      <c r="AV127" s="41">
        <f t="shared" si="107"/>
        <v>-4.8522389985804493E-2</v>
      </c>
      <c r="AW127" s="53">
        <f t="shared" si="108"/>
        <v>1</v>
      </c>
      <c r="AX127" s="41"/>
      <c r="AY127" s="41">
        <v>49.34</v>
      </c>
      <c r="AZ127" s="41">
        <f t="shared" si="109"/>
        <v>-7.8423486828874678E-3</v>
      </c>
      <c r="BA127" s="53">
        <f t="shared" si="110"/>
        <v>1</v>
      </c>
      <c r="BB127" s="41"/>
      <c r="BC127" s="41">
        <v>72.14</v>
      </c>
      <c r="BD127" s="41">
        <f t="shared" si="111"/>
        <v>-4.1456284879085925E-2</v>
      </c>
      <c r="BE127" s="53">
        <f t="shared" si="112"/>
        <v>1</v>
      </c>
      <c r="BF127" s="41"/>
      <c r="BG127" s="41">
        <v>71.010000000000005</v>
      </c>
      <c r="BH127" s="41">
        <f t="shared" si="113"/>
        <v>-5.168269230769218E-2</v>
      </c>
      <c r="BI127" s="53">
        <f t="shared" si="114"/>
        <v>1</v>
      </c>
      <c r="BJ127" s="41"/>
      <c r="BK127" s="41"/>
      <c r="BL127" s="41">
        <f t="shared" si="115"/>
        <v>0</v>
      </c>
      <c r="BM127" s="53">
        <f t="shared" si="116"/>
        <v>0</v>
      </c>
      <c r="BN127" s="41"/>
      <c r="BO127" s="41"/>
      <c r="BP127" s="41">
        <f t="shared" si="117"/>
        <v>0</v>
      </c>
      <c r="BQ127" s="53">
        <f t="shared" si="118"/>
        <v>0</v>
      </c>
      <c r="BR127" s="41"/>
      <c r="BS127" s="41"/>
      <c r="BT127" s="41">
        <f t="shared" si="119"/>
        <v>0</v>
      </c>
      <c r="BU127" s="53">
        <f t="shared" si="120"/>
        <v>0</v>
      </c>
      <c r="BV127" s="41"/>
      <c r="BW127" s="41"/>
      <c r="BX127" s="41">
        <f t="shared" si="121"/>
        <v>0</v>
      </c>
      <c r="BY127" s="53">
        <f t="shared" si="122"/>
        <v>0</v>
      </c>
      <c r="BZ127" s="41"/>
      <c r="CA127" s="41"/>
      <c r="CB127" s="41">
        <f t="shared" si="123"/>
        <v>0</v>
      </c>
      <c r="CC127" s="53">
        <f t="shared" si="124"/>
        <v>0</v>
      </c>
      <c r="CD127" s="41"/>
      <c r="CE127" s="41"/>
      <c r="CF127" s="41">
        <f t="shared" si="125"/>
        <v>0</v>
      </c>
      <c r="CG127" s="53">
        <f t="shared" si="126"/>
        <v>0</v>
      </c>
      <c r="CH127" s="41"/>
      <c r="CI127" s="41"/>
      <c r="CJ127" s="41">
        <f t="shared" si="127"/>
        <v>0</v>
      </c>
      <c r="CK127" s="53">
        <f t="shared" si="128"/>
        <v>0</v>
      </c>
      <c r="CL127" s="41"/>
      <c r="CM127" s="41"/>
      <c r="CN127" s="41">
        <f t="shared" si="129"/>
        <v>0</v>
      </c>
      <c r="CO127" s="53">
        <f t="shared" si="130"/>
        <v>0</v>
      </c>
      <c r="CP127" s="41"/>
      <c r="CQ127" s="41"/>
      <c r="CR127" s="41">
        <f t="shared" si="131"/>
        <v>0</v>
      </c>
      <c r="CS127" s="53">
        <f t="shared" si="132"/>
        <v>0</v>
      </c>
      <c r="CT127" s="41"/>
      <c r="CU127" s="41"/>
      <c r="CV127" s="41">
        <f t="shared" si="133"/>
        <v>0</v>
      </c>
      <c r="CW127" s="53">
        <f t="shared" si="134"/>
        <v>0</v>
      </c>
      <c r="CX127" s="41"/>
      <c r="CY127" s="41"/>
      <c r="CZ127" s="41">
        <f t="shared" si="135"/>
        <v>0</v>
      </c>
      <c r="DA127" s="53">
        <f t="shared" si="136"/>
        <v>0</v>
      </c>
      <c r="DB127" s="53"/>
      <c r="DC127" s="53"/>
      <c r="DD127" s="41">
        <f t="shared" si="137"/>
        <v>0</v>
      </c>
      <c r="DE127" s="53">
        <f t="shared" si="138"/>
        <v>0</v>
      </c>
      <c r="DF127" s="53"/>
      <c r="DG127" s="53"/>
      <c r="DH127" s="41">
        <f t="shared" si="139"/>
        <v>0</v>
      </c>
      <c r="DI127" s="53">
        <f t="shared" si="140"/>
        <v>0</v>
      </c>
      <c r="DJ127" s="53"/>
      <c r="DK127" s="53"/>
      <c r="DL127" s="41">
        <f t="shared" si="141"/>
        <v>0</v>
      </c>
      <c r="DM127" s="53">
        <f t="shared" si="142"/>
        <v>0</v>
      </c>
      <c r="DN127" s="53"/>
      <c r="DO127" s="53"/>
      <c r="DP127" s="41">
        <f t="shared" si="143"/>
        <v>0</v>
      </c>
      <c r="DQ127" s="53">
        <f t="shared" si="144"/>
        <v>0</v>
      </c>
      <c r="DR127" s="53"/>
      <c r="DS127" s="53"/>
      <c r="DT127" s="41">
        <f t="shared" si="145"/>
        <v>0</v>
      </c>
      <c r="DU127" s="53">
        <f t="shared" si="146"/>
        <v>0</v>
      </c>
      <c r="DV127" s="53"/>
      <c r="DW127" s="53"/>
      <c r="DX127" s="41">
        <f t="shared" si="147"/>
        <v>0</v>
      </c>
      <c r="DY127" s="53">
        <f t="shared" si="148"/>
        <v>0</v>
      </c>
      <c r="DZ127" s="53"/>
      <c r="EA127" s="53"/>
      <c r="EB127" s="41">
        <f t="shared" si="149"/>
        <v>0</v>
      </c>
      <c r="EC127" s="53">
        <f t="shared" si="150"/>
        <v>0</v>
      </c>
      <c r="ED127" s="53"/>
      <c r="EE127" s="53"/>
      <c r="EF127" s="41">
        <f t="shared" si="151"/>
        <v>0</v>
      </c>
      <c r="EG127" s="53">
        <f t="shared" si="152"/>
        <v>0</v>
      </c>
      <c r="EH127" s="53"/>
      <c r="EI127" s="53"/>
      <c r="EJ127" s="41">
        <f t="shared" si="153"/>
        <v>0</v>
      </c>
      <c r="EK127" s="53">
        <f t="shared" si="154"/>
        <v>0</v>
      </c>
      <c r="EL127" s="53"/>
      <c r="EM127" s="53"/>
      <c r="EN127" s="41">
        <f t="shared" si="155"/>
        <v>0</v>
      </c>
      <c r="EO127" s="53">
        <f t="shared" si="156"/>
        <v>0</v>
      </c>
      <c r="EP127" s="53"/>
      <c r="EQ127" s="53"/>
      <c r="ER127" s="41">
        <f t="shared" si="157"/>
        <v>0</v>
      </c>
      <c r="ES127" s="53">
        <f t="shared" si="158"/>
        <v>0</v>
      </c>
      <c r="ET127" s="53"/>
      <c r="EU127" s="53"/>
      <c r="EV127" s="41">
        <f t="shared" si="159"/>
        <v>0</v>
      </c>
      <c r="EW127" s="53">
        <f t="shared" si="160"/>
        <v>0</v>
      </c>
      <c r="EX127" s="53"/>
      <c r="EY127" s="53"/>
      <c r="EZ127" s="41">
        <f t="shared" si="161"/>
        <v>0</v>
      </c>
      <c r="FA127" s="53">
        <f t="shared" si="162"/>
        <v>0</v>
      </c>
      <c r="FB127" s="53"/>
      <c r="FC127" s="53"/>
      <c r="FD127" s="41">
        <f t="shared" si="163"/>
        <v>0</v>
      </c>
      <c r="FE127" s="53">
        <f t="shared" si="164"/>
        <v>0</v>
      </c>
      <c r="FF127" s="53"/>
      <c r="FG127" s="53"/>
      <c r="FH127" s="41">
        <f t="shared" si="165"/>
        <v>0</v>
      </c>
      <c r="FI127" s="53">
        <f t="shared" si="166"/>
        <v>0</v>
      </c>
      <c r="FJ127" s="53"/>
      <c r="FK127" s="53"/>
      <c r="FL127" s="41">
        <f t="shared" si="168"/>
        <v>0</v>
      </c>
      <c r="FM127" s="53">
        <f t="shared" si="169"/>
        <v>0</v>
      </c>
      <c r="FN127" s="53"/>
      <c r="FO127" s="40"/>
      <c r="FP127" s="52">
        <f t="shared" si="170"/>
        <v>3900.8644757811862</v>
      </c>
      <c r="FQ127" s="41">
        <f t="shared" si="171"/>
        <v>-5.0546219435442463E-2</v>
      </c>
      <c r="FY127" s="229" t="s">
        <v>4960</v>
      </c>
      <c r="FZ127" s="229" t="s">
        <v>4961</v>
      </c>
      <c r="GA127" s="229" t="s">
        <v>4962</v>
      </c>
    </row>
    <row r="128" spans="2:183" ht="11.25" customHeight="1" x14ac:dyDescent="0.2">
      <c r="B128" s="39">
        <v>44715</v>
      </c>
      <c r="C128" s="45">
        <v>4108.5354080760853</v>
      </c>
      <c r="D128" s="112" t="s">
        <v>5566</v>
      </c>
      <c r="E128" s="112">
        <f t="shared" si="167"/>
        <v>44715</v>
      </c>
      <c r="F128" s="46"/>
      <c r="G128" s="52">
        <v>62.11</v>
      </c>
      <c r="H128" s="41">
        <f t="shared" si="87"/>
        <v>-2.6183756663530899E-2</v>
      </c>
      <c r="I128" s="53">
        <f t="shared" si="88"/>
        <v>1</v>
      </c>
      <c r="J128" s="40"/>
      <c r="K128" s="52">
        <v>93.31</v>
      </c>
      <c r="L128" s="41">
        <f t="shared" si="89"/>
        <v>-3.355774210253748E-2</v>
      </c>
      <c r="M128" s="53">
        <f t="shared" si="90"/>
        <v>1</v>
      </c>
      <c r="N128" s="40"/>
      <c r="O128" s="52">
        <v>101.95</v>
      </c>
      <c r="P128" s="41">
        <f t="shared" si="91"/>
        <v>-1.5641595056483437E-2</v>
      </c>
      <c r="Q128" s="53">
        <f t="shared" si="92"/>
        <v>1</v>
      </c>
      <c r="R128" s="40"/>
      <c r="S128" s="52">
        <v>111.16</v>
      </c>
      <c r="T128" s="41">
        <f t="shared" si="93"/>
        <v>-2.8321678321678423E-2</v>
      </c>
      <c r="U128" s="53">
        <f t="shared" si="94"/>
        <v>1</v>
      </c>
      <c r="V128" s="40"/>
      <c r="W128" s="52">
        <v>69.78</v>
      </c>
      <c r="X128" s="41">
        <f t="shared" si="95"/>
        <v>-3.9965743648301411E-3</v>
      </c>
      <c r="Y128" s="53">
        <f t="shared" si="96"/>
        <v>1</v>
      </c>
      <c r="Z128" s="40"/>
      <c r="AA128" s="52">
        <v>120</v>
      </c>
      <c r="AB128" s="41">
        <f t="shared" si="97"/>
        <v>-8.9197224975222644E-3</v>
      </c>
      <c r="AC128" s="53">
        <f t="shared" si="98"/>
        <v>1</v>
      </c>
      <c r="AD128" s="40"/>
      <c r="AE128" s="52">
        <v>70.010000000000005</v>
      </c>
      <c r="AF128" s="41">
        <f t="shared" si="99"/>
        <v>-7.9353833073542157E-3</v>
      </c>
      <c r="AG128" s="53">
        <f t="shared" si="100"/>
        <v>1</v>
      </c>
      <c r="AH128" s="40"/>
      <c r="AI128" s="52">
        <v>107.43</v>
      </c>
      <c r="AJ128" s="41">
        <f t="shared" si="101"/>
        <v>-2.3274843167560566E-2</v>
      </c>
      <c r="AK128" s="53">
        <f t="shared" si="102"/>
        <v>1</v>
      </c>
      <c r="AL128" s="40"/>
      <c r="AM128" s="52">
        <v>60.44</v>
      </c>
      <c r="AN128" s="41">
        <f t="shared" si="103"/>
        <v>-3.6352040816326592E-2</v>
      </c>
      <c r="AO128" s="53">
        <f t="shared" si="104"/>
        <v>1</v>
      </c>
      <c r="AP128" s="40"/>
      <c r="AQ128" s="52">
        <v>41</v>
      </c>
      <c r="AR128" s="41">
        <f t="shared" si="105"/>
        <v>-1.1571841851494624E-2</v>
      </c>
      <c r="AS128" s="53">
        <f t="shared" si="106"/>
        <v>1</v>
      </c>
      <c r="AT128" s="41"/>
      <c r="AU128" s="41">
        <v>77.489999999999995</v>
      </c>
      <c r="AV128" s="41">
        <f t="shared" si="107"/>
        <v>-1.5625E-2</v>
      </c>
      <c r="AW128" s="53">
        <f t="shared" si="108"/>
        <v>1</v>
      </c>
      <c r="AX128" s="41"/>
      <c r="AY128" s="41">
        <v>49.73</v>
      </c>
      <c r="AZ128" s="41">
        <f t="shared" si="109"/>
        <v>2.2199383350462343E-2</v>
      </c>
      <c r="BA128" s="53">
        <f t="shared" si="110"/>
        <v>1</v>
      </c>
      <c r="BB128" s="41"/>
      <c r="BC128" s="41">
        <v>75.260000000000005</v>
      </c>
      <c r="BD128" s="41">
        <f t="shared" si="111"/>
        <v>-1.0648087288024022E-2</v>
      </c>
      <c r="BE128" s="53">
        <f t="shared" si="112"/>
        <v>1</v>
      </c>
      <c r="BF128" s="41"/>
      <c r="BG128" s="41">
        <v>74.88</v>
      </c>
      <c r="BH128" s="41">
        <f t="shared" si="113"/>
        <v>-1.9124967251768488E-2</v>
      </c>
      <c r="BI128" s="53">
        <f t="shared" si="114"/>
        <v>1</v>
      </c>
      <c r="BJ128" s="41"/>
      <c r="BK128" s="41"/>
      <c r="BL128" s="41">
        <f t="shared" si="115"/>
        <v>0</v>
      </c>
      <c r="BM128" s="53">
        <f t="shared" si="116"/>
        <v>0</v>
      </c>
      <c r="BN128" s="41"/>
      <c r="BO128" s="41"/>
      <c r="BP128" s="41">
        <f t="shared" si="117"/>
        <v>0</v>
      </c>
      <c r="BQ128" s="53">
        <f t="shared" si="118"/>
        <v>0</v>
      </c>
      <c r="BR128" s="41"/>
      <c r="BS128" s="41"/>
      <c r="BT128" s="41">
        <f t="shared" si="119"/>
        <v>0</v>
      </c>
      <c r="BU128" s="53">
        <f t="shared" si="120"/>
        <v>0</v>
      </c>
      <c r="BV128" s="41"/>
      <c r="BW128" s="41"/>
      <c r="BX128" s="41">
        <f t="shared" si="121"/>
        <v>0</v>
      </c>
      <c r="BY128" s="53">
        <f t="shared" si="122"/>
        <v>0</v>
      </c>
      <c r="BZ128" s="41"/>
      <c r="CA128" s="41"/>
      <c r="CB128" s="41">
        <f t="shared" si="123"/>
        <v>0</v>
      </c>
      <c r="CC128" s="53">
        <f t="shared" si="124"/>
        <v>0</v>
      </c>
      <c r="CD128" s="41"/>
      <c r="CE128" s="41"/>
      <c r="CF128" s="41">
        <f t="shared" si="125"/>
        <v>0</v>
      </c>
      <c r="CG128" s="53">
        <f t="shared" si="126"/>
        <v>0</v>
      </c>
      <c r="CH128" s="41"/>
      <c r="CI128" s="41"/>
      <c r="CJ128" s="41">
        <f t="shared" si="127"/>
        <v>0</v>
      </c>
      <c r="CK128" s="53">
        <f t="shared" si="128"/>
        <v>0</v>
      </c>
      <c r="CL128" s="41"/>
      <c r="CM128" s="41"/>
      <c r="CN128" s="41">
        <f t="shared" si="129"/>
        <v>0</v>
      </c>
      <c r="CO128" s="53">
        <f t="shared" si="130"/>
        <v>0</v>
      </c>
      <c r="CP128" s="41"/>
      <c r="CQ128" s="41"/>
      <c r="CR128" s="41">
        <f t="shared" si="131"/>
        <v>0</v>
      </c>
      <c r="CS128" s="53">
        <f t="shared" si="132"/>
        <v>0</v>
      </c>
      <c r="CT128" s="41"/>
      <c r="CU128" s="41"/>
      <c r="CV128" s="41">
        <f t="shared" si="133"/>
        <v>0</v>
      </c>
      <c r="CW128" s="53">
        <f t="shared" si="134"/>
        <v>0</v>
      </c>
      <c r="CX128" s="41"/>
      <c r="CY128" s="41"/>
      <c r="CZ128" s="41">
        <f t="shared" si="135"/>
        <v>0</v>
      </c>
      <c r="DA128" s="53">
        <f t="shared" si="136"/>
        <v>0</v>
      </c>
      <c r="DB128" s="53"/>
      <c r="DC128" s="53"/>
      <c r="DD128" s="41">
        <f t="shared" si="137"/>
        <v>0</v>
      </c>
      <c r="DE128" s="53">
        <f t="shared" si="138"/>
        <v>0</v>
      </c>
      <c r="DF128" s="53"/>
      <c r="DG128" s="53"/>
      <c r="DH128" s="41">
        <f t="shared" si="139"/>
        <v>0</v>
      </c>
      <c r="DI128" s="53">
        <f t="shared" si="140"/>
        <v>0</v>
      </c>
      <c r="DJ128" s="53"/>
      <c r="DK128" s="53"/>
      <c r="DL128" s="41">
        <f t="shared" si="141"/>
        <v>0</v>
      </c>
      <c r="DM128" s="53">
        <f t="shared" si="142"/>
        <v>0</v>
      </c>
      <c r="DN128" s="53"/>
      <c r="DO128" s="53"/>
      <c r="DP128" s="41">
        <f t="shared" si="143"/>
        <v>0</v>
      </c>
      <c r="DQ128" s="53">
        <f t="shared" si="144"/>
        <v>0</v>
      </c>
      <c r="DR128" s="53"/>
      <c r="DS128" s="53"/>
      <c r="DT128" s="41">
        <f t="shared" si="145"/>
        <v>0</v>
      </c>
      <c r="DU128" s="53">
        <f t="shared" si="146"/>
        <v>0</v>
      </c>
      <c r="DV128" s="53"/>
      <c r="DW128" s="53"/>
      <c r="DX128" s="41">
        <f t="shared" si="147"/>
        <v>0</v>
      </c>
      <c r="DY128" s="53">
        <f t="shared" si="148"/>
        <v>0</v>
      </c>
      <c r="DZ128" s="53"/>
      <c r="EA128" s="53"/>
      <c r="EB128" s="41">
        <f t="shared" si="149"/>
        <v>0</v>
      </c>
      <c r="EC128" s="53">
        <f t="shared" si="150"/>
        <v>0</v>
      </c>
      <c r="ED128" s="53"/>
      <c r="EE128" s="53"/>
      <c r="EF128" s="41">
        <f t="shared" si="151"/>
        <v>0</v>
      </c>
      <c r="EG128" s="53">
        <f t="shared" si="152"/>
        <v>0</v>
      </c>
      <c r="EH128" s="53"/>
      <c r="EI128" s="53"/>
      <c r="EJ128" s="41">
        <f t="shared" si="153"/>
        <v>0</v>
      </c>
      <c r="EK128" s="53">
        <f t="shared" si="154"/>
        <v>0</v>
      </c>
      <c r="EL128" s="53"/>
      <c r="EM128" s="53"/>
      <c r="EN128" s="41">
        <f t="shared" si="155"/>
        <v>0</v>
      </c>
      <c r="EO128" s="53">
        <f t="shared" si="156"/>
        <v>0</v>
      </c>
      <c r="EP128" s="53"/>
      <c r="EQ128" s="53"/>
      <c r="ER128" s="41">
        <f t="shared" si="157"/>
        <v>0</v>
      </c>
      <c r="ES128" s="53">
        <f t="shared" si="158"/>
        <v>0</v>
      </c>
      <c r="ET128" s="53"/>
      <c r="EU128" s="53"/>
      <c r="EV128" s="41">
        <f t="shared" si="159"/>
        <v>0</v>
      </c>
      <c r="EW128" s="53">
        <f t="shared" si="160"/>
        <v>0</v>
      </c>
      <c r="EX128" s="53"/>
      <c r="EY128" s="53"/>
      <c r="EZ128" s="41">
        <f t="shared" si="161"/>
        <v>0</v>
      </c>
      <c r="FA128" s="53">
        <f t="shared" si="162"/>
        <v>0</v>
      </c>
      <c r="FB128" s="53"/>
      <c r="FC128" s="53"/>
      <c r="FD128" s="41">
        <f t="shared" si="163"/>
        <v>0</v>
      </c>
      <c r="FE128" s="53">
        <f t="shared" si="164"/>
        <v>0</v>
      </c>
      <c r="FF128" s="53"/>
      <c r="FG128" s="53"/>
      <c r="FH128" s="41">
        <f t="shared" si="165"/>
        <v>0</v>
      </c>
      <c r="FI128" s="53">
        <f t="shared" si="166"/>
        <v>0</v>
      </c>
      <c r="FJ128" s="53"/>
      <c r="FK128" s="53"/>
      <c r="FL128" s="41">
        <f t="shared" si="168"/>
        <v>0</v>
      </c>
      <c r="FM128" s="53">
        <f t="shared" si="169"/>
        <v>0</v>
      </c>
      <c r="FN128" s="53"/>
      <c r="FO128" s="40"/>
      <c r="FP128" s="52">
        <f t="shared" si="170"/>
        <v>4108.5354080760853</v>
      </c>
      <c r="FQ128" s="41">
        <f t="shared" si="171"/>
        <v>-1.1952886983245259E-2</v>
      </c>
      <c r="FY128" s="229" t="s">
        <v>1408</v>
      </c>
      <c r="FZ128" s="229" t="s">
        <v>1409</v>
      </c>
      <c r="GA128" s="229" t="s">
        <v>1410</v>
      </c>
    </row>
    <row r="129" spans="2:183" ht="11.25" customHeight="1" x14ac:dyDescent="0.2">
      <c r="B129" s="39">
        <v>44708</v>
      </c>
      <c r="C129" s="45">
        <v>4158.2383612575923</v>
      </c>
      <c r="D129" s="112" t="s">
        <v>5566</v>
      </c>
      <c r="E129" s="112">
        <f t="shared" si="167"/>
        <v>44708</v>
      </c>
      <c r="F129" s="46"/>
      <c r="G129" s="52">
        <v>63.78</v>
      </c>
      <c r="H129" s="41">
        <f t="shared" si="87"/>
        <v>8.7097324015680933E-2</v>
      </c>
      <c r="I129" s="53">
        <f t="shared" si="88"/>
        <v>1</v>
      </c>
      <c r="J129" s="40"/>
      <c r="K129" s="52">
        <v>96.55</v>
      </c>
      <c r="L129" s="41">
        <f t="shared" si="89"/>
        <v>4.2206390328151988E-2</v>
      </c>
      <c r="M129" s="53">
        <f t="shared" si="90"/>
        <v>1</v>
      </c>
      <c r="N129" s="40"/>
      <c r="O129" s="52">
        <v>103.57</v>
      </c>
      <c r="P129" s="41">
        <f t="shared" si="91"/>
        <v>3.8816449348044069E-2</v>
      </c>
      <c r="Q129" s="53">
        <f t="shared" si="92"/>
        <v>1</v>
      </c>
      <c r="R129" s="40"/>
      <c r="S129" s="52">
        <v>114.4</v>
      </c>
      <c r="T129" s="41">
        <f t="shared" si="93"/>
        <v>4.1609760539014884E-2</v>
      </c>
      <c r="U129" s="53">
        <f t="shared" si="94"/>
        <v>1</v>
      </c>
      <c r="V129" s="40"/>
      <c r="W129" s="52">
        <v>70.06</v>
      </c>
      <c r="X129" s="41">
        <f t="shared" si="95"/>
        <v>6.3933181473044831E-2</v>
      </c>
      <c r="Y129" s="53">
        <f t="shared" si="96"/>
        <v>1</v>
      </c>
      <c r="Z129" s="40"/>
      <c r="AA129" s="52">
        <v>121.08</v>
      </c>
      <c r="AB129" s="41">
        <f t="shared" si="97"/>
        <v>3.5048726277996156E-2</v>
      </c>
      <c r="AC129" s="53">
        <f t="shared" si="98"/>
        <v>1</v>
      </c>
      <c r="AD129" s="40"/>
      <c r="AE129" s="52">
        <v>70.569999999999993</v>
      </c>
      <c r="AF129" s="41">
        <f t="shared" si="99"/>
        <v>4.6566810025211014E-2</v>
      </c>
      <c r="AG129" s="53">
        <f t="shared" si="100"/>
        <v>1</v>
      </c>
      <c r="AH129" s="40"/>
      <c r="AI129" s="52">
        <v>109.99</v>
      </c>
      <c r="AJ129" s="41">
        <f t="shared" si="101"/>
        <v>3.2866935862522206E-2</v>
      </c>
      <c r="AK129" s="53">
        <f t="shared" si="102"/>
        <v>1</v>
      </c>
      <c r="AL129" s="40"/>
      <c r="AM129" s="52">
        <v>62.72</v>
      </c>
      <c r="AN129" s="41">
        <f t="shared" si="103"/>
        <v>3.4471383803397648E-2</v>
      </c>
      <c r="AO129" s="53">
        <f t="shared" si="104"/>
        <v>1</v>
      </c>
      <c r="AP129" s="40"/>
      <c r="AQ129" s="52">
        <v>41.48</v>
      </c>
      <c r="AR129" s="41">
        <f t="shared" si="105"/>
        <v>4.0381239026837212E-2</v>
      </c>
      <c r="AS129" s="53">
        <f t="shared" si="106"/>
        <v>1</v>
      </c>
      <c r="AT129" s="41"/>
      <c r="AU129" s="41">
        <v>78.72</v>
      </c>
      <c r="AV129" s="41">
        <f t="shared" si="107"/>
        <v>4.5279511353073953E-2</v>
      </c>
      <c r="AW129" s="53">
        <f t="shared" si="108"/>
        <v>1</v>
      </c>
      <c r="AX129" s="41"/>
      <c r="AY129" s="41">
        <v>48.65</v>
      </c>
      <c r="AZ129" s="41">
        <f t="shared" si="109"/>
        <v>1.1644832605531175E-2</v>
      </c>
      <c r="BA129" s="53">
        <f t="shared" si="110"/>
        <v>1</v>
      </c>
      <c r="BB129" s="41"/>
      <c r="BC129" s="41">
        <v>76.069999999999993</v>
      </c>
      <c r="BD129" s="41">
        <f t="shared" si="111"/>
        <v>3.6234845388911641E-2</v>
      </c>
      <c r="BE129" s="53">
        <f t="shared" si="112"/>
        <v>1</v>
      </c>
      <c r="BF129" s="41"/>
      <c r="BG129" s="41">
        <v>76.34</v>
      </c>
      <c r="BH129" s="41">
        <f t="shared" si="113"/>
        <v>2.8563729452977693E-2</v>
      </c>
      <c r="BI129" s="53">
        <f t="shared" si="114"/>
        <v>1</v>
      </c>
      <c r="BJ129" s="41"/>
      <c r="BK129" s="41"/>
      <c r="BL129" s="41">
        <f t="shared" si="115"/>
        <v>0</v>
      </c>
      <c r="BM129" s="53">
        <f t="shared" si="116"/>
        <v>0</v>
      </c>
      <c r="BN129" s="41"/>
      <c r="BO129" s="41"/>
      <c r="BP129" s="41">
        <f t="shared" si="117"/>
        <v>0</v>
      </c>
      <c r="BQ129" s="53">
        <f t="shared" si="118"/>
        <v>0</v>
      </c>
      <c r="BR129" s="41"/>
      <c r="BS129" s="41"/>
      <c r="BT129" s="41">
        <f t="shared" si="119"/>
        <v>0</v>
      </c>
      <c r="BU129" s="53">
        <f t="shared" si="120"/>
        <v>0</v>
      </c>
      <c r="BV129" s="41"/>
      <c r="BW129" s="41"/>
      <c r="BX129" s="41">
        <f t="shared" si="121"/>
        <v>0</v>
      </c>
      <c r="BY129" s="53">
        <f t="shared" si="122"/>
        <v>0</v>
      </c>
      <c r="BZ129" s="41"/>
      <c r="CA129" s="41"/>
      <c r="CB129" s="41">
        <f t="shared" si="123"/>
        <v>0</v>
      </c>
      <c r="CC129" s="53">
        <f t="shared" si="124"/>
        <v>0</v>
      </c>
      <c r="CD129" s="41"/>
      <c r="CE129" s="41"/>
      <c r="CF129" s="41">
        <f t="shared" si="125"/>
        <v>0</v>
      </c>
      <c r="CG129" s="53">
        <f t="shared" si="126"/>
        <v>0</v>
      </c>
      <c r="CH129" s="41"/>
      <c r="CI129" s="41"/>
      <c r="CJ129" s="41">
        <f t="shared" si="127"/>
        <v>0</v>
      </c>
      <c r="CK129" s="53">
        <f t="shared" si="128"/>
        <v>0</v>
      </c>
      <c r="CL129" s="41"/>
      <c r="CM129" s="41"/>
      <c r="CN129" s="41">
        <f t="shared" si="129"/>
        <v>0</v>
      </c>
      <c r="CO129" s="53">
        <f t="shared" si="130"/>
        <v>0</v>
      </c>
      <c r="CP129" s="41"/>
      <c r="CQ129" s="41"/>
      <c r="CR129" s="41">
        <f t="shared" si="131"/>
        <v>0</v>
      </c>
      <c r="CS129" s="53">
        <f t="shared" si="132"/>
        <v>0</v>
      </c>
      <c r="CT129" s="41"/>
      <c r="CU129" s="41"/>
      <c r="CV129" s="41">
        <f t="shared" si="133"/>
        <v>0</v>
      </c>
      <c r="CW129" s="53">
        <f t="shared" si="134"/>
        <v>0</v>
      </c>
      <c r="CX129" s="41"/>
      <c r="CY129" s="41"/>
      <c r="CZ129" s="41">
        <f t="shared" si="135"/>
        <v>0</v>
      </c>
      <c r="DA129" s="53">
        <f t="shared" si="136"/>
        <v>0</v>
      </c>
      <c r="DB129" s="53"/>
      <c r="DC129" s="53"/>
      <c r="DD129" s="41">
        <f t="shared" si="137"/>
        <v>0</v>
      </c>
      <c r="DE129" s="53">
        <f t="shared" si="138"/>
        <v>0</v>
      </c>
      <c r="DF129" s="53"/>
      <c r="DG129" s="53"/>
      <c r="DH129" s="41">
        <f t="shared" si="139"/>
        <v>0</v>
      </c>
      <c r="DI129" s="53">
        <f t="shared" si="140"/>
        <v>0</v>
      </c>
      <c r="DJ129" s="53"/>
      <c r="DK129" s="53"/>
      <c r="DL129" s="41">
        <f t="shared" si="141"/>
        <v>0</v>
      </c>
      <c r="DM129" s="53">
        <f t="shared" si="142"/>
        <v>0</v>
      </c>
      <c r="DN129" s="53"/>
      <c r="DO129" s="53"/>
      <c r="DP129" s="41">
        <f t="shared" si="143"/>
        <v>0</v>
      </c>
      <c r="DQ129" s="53">
        <f t="shared" si="144"/>
        <v>0</v>
      </c>
      <c r="DR129" s="53"/>
      <c r="DS129" s="53"/>
      <c r="DT129" s="41">
        <f t="shared" si="145"/>
        <v>0</v>
      </c>
      <c r="DU129" s="53">
        <f t="shared" si="146"/>
        <v>0</v>
      </c>
      <c r="DV129" s="53"/>
      <c r="DW129" s="53"/>
      <c r="DX129" s="41">
        <f t="shared" si="147"/>
        <v>0</v>
      </c>
      <c r="DY129" s="53">
        <f t="shared" si="148"/>
        <v>0</v>
      </c>
      <c r="DZ129" s="53"/>
      <c r="EA129" s="53"/>
      <c r="EB129" s="41">
        <f t="shared" si="149"/>
        <v>0</v>
      </c>
      <c r="EC129" s="53">
        <f t="shared" si="150"/>
        <v>0</v>
      </c>
      <c r="ED129" s="53"/>
      <c r="EE129" s="53"/>
      <c r="EF129" s="41">
        <f t="shared" si="151"/>
        <v>0</v>
      </c>
      <c r="EG129" s="53">
        <f t="shared" si="152"/>
        <v>0</v>
      </c>
      <c r="EH129" s="53"/>
      <c r="EI129" s="53"/>
      <c r="EJ129" s="41">
        <f t="shared" si="153"/>
        <v>0</v>
      </c>
      <c r="EK129" s="53">
        <f t="shared" si="154"/>
        <v>0</v>
      </c>
      <c r="EL129" s="53"/>
      <c r="EM129" s="53"/>
      <c r="EN129" s="41">
        <f t="shared" si="155"/>
        <v>0</v>
      </c>
      <c r="EO129" s="53">
        <f t="shared" si="156"/>
        <v>0</v>
      </c>
      <c r="EP129" s="53"/>
      <c r="EQ129" s="53"/>
      <c r="ER129" s="41">
        <f t="shared" si="157"/>
        <v>0</v>
      </c>
      <c r="ES129" s="53">
        <f t="shared" si="158"/>
        <v>0</v>
      </c>
      <c r="ET129" s="53"/>
      <c r="EU129" s="53"/>
      <c r="EV129" s="41">
        <f t="shared" si="159"/>
        <v>0</v>
      </c>
      <c r="EW129" s="53">
        <f t="shared" si="160"/>
        <v>0</v>
      </c>
      <c r="EX129" s="53"/>
      <c r="EY129" s="53"/>
      <c r="EZ129" s="41">
        <f t="shared" si="161"/>
        <v>0</v>
      </c>
      <c r="FA129" s="53">
        <f t="shared" si="162"/>
        <v>0</v>
      </c>
      <c r="FB129" s="53"/>
      <c r="FC129" s="53"/>
      <c r="FD129" s="41">
        <f t="shared" si="163"/>
        <v>0</v>
      </c>
      <c r="FE129" s="53">
        <f t="shared" si="164"/>
        <v>0</v>
      </c>
      <c r="FF129" s="53"/>
      <c r="FG129" s="53"/>
      <c r="FH129" s="41">
        <f t="shared" si="165"/>
        <v>0</v>
      </c>
      <c r="FI129" s="53">
        <f t="shared" si="166"/>
        <v>0</v>
      </c>
      <c r="FJ129" s="53"/>
      <c r="FK129" s="53"/>
      <c r="FL129" s="41">
        <f t="shared" si="168"/>
        <v>0</v>
      </c>
      <c r="FM129" s="53">
        <f t="shared" si="169"/>
        <v>0</v>
      </c>
      <c r="FN129" s="53"/>
      <c r="FO129" s="40"/>
      <c r="FP129" s="52">
        <f t="shared" si="170"/>
        <v>4158.2383612575923</v>
      </c>
      <c r="FQ129" s="41">
        <f t="shared" si="171"/>
        <v>6.5843128369992288E-2</v>
      </c>
      <c r="FY129" s="229" t="s">
        <v>4954</v>
      </c>
      <c r="FZ129" s="229" t="s">
        <v>4955</v>
      </c>
      <c r="GA129" s="229" t="s">
        <v>4956</v>
      </c>
    </row>
    <row r="130" spans="2:183" ht="11.25" customHeight="1" x14ac:dyDescent="0.2">
      <c r="B130" s="39">
        <v>44701</v>
      </c>
      <c r="C130" s="45">
        <v>3901.3605760322725</v>
      </c>
      <c r="D130" s="112" t="s">
        <v>5566</v>
      </c>
      <c r="E130" s="112">
        <f t="shared" si="167"/>
        <v>44701</v>
      </c>
      <c r="F130" s="46"/>
      <c r="G130" s="52">
        <v>58.67</v>
      </c>
      <c r="H130" s="41">
        <f t="shared" si="87"/>
        <v>3.9356605065024031E-3</v>
      </c>
      <c r="I130" s="53">
        <f t="shared" si="88"/>
        <v>1</v>
      </c>
      <c r="J130" s="40"/>
      <c r="K130" s="52">
        <v>92.64</v>
      </c>
      <c r="L130" s="41">
        <f t="shared" si="89"/>
        <v>-5.0477929330898785E-3</v>
      </c>
      <c r="M130" s="53">
        <f t="shared" si="90"/>
        <v>1</v>
      </c>
      <c r="N130" s="40"/>
      <c r="O130" s="52">
        <v>99.7</v>
      </c>
      <c r="P130" s="41">
        <f t="shared" si="91"/>
        <v>1.0031096398832595E-4</v>
      </c>
      <c r="Q130" s="53">
        <f t="shared" si="92"/>
        <v>1</v>
      </c>
      <c r="R130" s="40"/>
      <c r="S130" s="52">
        <v>109.83</v>
      </c>
      <c r="T130" s="41">
        <f t="shared" si="93"/>
        <v>4.8490393412625732E-3</v>
      </c>
      <c r="U130" s="53">
        <f t="shared" si="94"/>
        <v>1</v>
      </c>
      <c r="V130" s="40"/>
      <c r="W130" s="52">
        <v>65.849999999999994</v>
      </c>
      <c r="X130" s="41">
        <f t="shared" si="95"/>
        <v>5.9578368469295206E-3</v>
      </c>
      <c r="Y130" s="53">
        <f t="shared" si="96"/>
        <v>1</v>
      </c>
      <c r="Z130" s="40"/>
      <c r="AA130" s="52">
        <v>116.98</v>
      </c>
      <c r="AB130" s="41">
        <f t="shared" si="97"/>
        <v>-1.6215754886063083E-3</v>
      </c>
      <c r="AC130" s="53">
        <f t="shared" si="98"/>
        <v>1</v>
      </c>
      <c r="AD130" s="40"/>
      <c r="AE130" s="52">
        <v>67.430000000000007</v>
      </c>
      <c r="AF130" s="41">
        <f t="shared" si="99"/>
        <v>-2.6623280579795017E-3</v>
      </c>
      <c r="AG130" s="53">
        <f t="shared" si="100"/>
        <v>1</v>
      </c>
      <c r="AH130" s="40"/>
      <c r="AI130" s="52">
        <v>106.49</v>
      </c>
      <c r="AJ130" s="41">
        <f t="shared" si="101"/>
        <v>-9.395348837209383E-3</v>
      </c>
      <c r="AK130" s="53">
        <f t="shared" si="102"/>
        <v>1</v>
      </c>
      <c r="AL130" s="40"/>
      <c r="AM130" s="52">
        <v>60.63</v>
      </c>
      <c r="AN130" s="41">
        <f t="shared" si="103"/>
        <v>2.2773279352226838E-2</v>
      </c>
      <c r="AO130" s="53">
        <f t="shared" si="104"/>
        <v>1</v>
      </c>
      <c r="AP130" s="40"/>
      <c r="AQ130" s="52">
        <v>39.869999999999997</v>
      </c>
      <c r="AR130" s="41">
        <f t="shared" si="105"/>
        <v>1.5020366598777812E-2</v>
      </c>
      <c r="AS130" s="53">
        <f t="shared" si="106"/>
        <v>1</v>
      </c>
      <c r="AT130" s="41"/>
      <c r="AU130" s="41">
        <v>75.31</v>
      </c>
      <c r="AV130" s="41">
        <f t="shared" si="107"/>
        <v>2.8263244128891474E-2</v>
      </c>
      <c r="AW130" s="53">
        <f t="shared" si="108"/>
        <v>1</v>
      </c>
      <c r="AX130" s="41"/>
      <c r="AY130" s="41">
        <v>48.09</v>
      </c>
      <c r="AZ130" s="41">
        <f t="shared" si="109"/>
        <v>2.3409236007661205E-2</v>
      </c>
      <c r="BA130" s="53">
        <f t="shared" si="110"/>
        <v>1</v>
      </c>
      <c r="BB130" s="41"/>
      <c r="BC130" s="41">
        <v>73.41</v>
      </c>
      <c r="BD130" s="41">
        <f t="shared" si="111"/>
        <v>-3.2586558044808145E-3</v>
      </c>
      <c r="BE130" s="53">
        <f t="shared" si="112"/>
        <v>1</v>
      </c>
      <c r="BF130" s="41"/>
      <c r="BG130" s="41">
        <v>74.22</v>
      </c>
      <c r="BH130" s="41">
        <f t="shared" si="113"/>
        <v>-3.6246476037051778E-3</v>
      </c>
      <c r="BI130" s="53">
        <f t="shared" si="114"/>
        <v>1</v>
      </c>
      <c r="BJ130" s="41"/>
      <c r="BK130" s="41"/>
      <c r="BL130" s="41">
        <f t="shared" si="115"/>
        <v>0</v>
      </c>
      <c r="BM130" s="53">
        <f t="shared" si="116"/>
        <v>0</v>
      </c>
      <c r="BN130" s="41"/>
      <c r="BO130" s="41"/>
      <c r="BP130" s="41">
        <f t="shared" si="117"/>
        <v>0</v>
      </c>
      <c r="BQ130" s="53">
        <f t="shared" si="118"/>
        <v>0</v>
      </c>
      <c r="BR130" s="41"/>
      <c r="BS130" s="41"/>
      <c r="BT130" s="41">
        <f t="shared" si="119"/>
        <v>0</v>
      </c>
      <c r="BU130" s="53">
        <f t="shared" si="120"/>
        <v>0</v>
      </c>
      <c r="BV130" s="41"/>
      <c r="BW130" s="41"/>
      <c r="BX130" s="41">
        <f t="shared" si="121"/>
        <v>0</v>
      </c>
      <c r="BY130" s="53">
        <f t="shared" si="122"/>
        <v>0</v>
      </c>
      <c r="BZ130" s="41"/>
      <c r="CA130" s="41"/>
      <c r="CB130" s="41">
        <f t="shared" si="123"/>
        <v>0</v>
      </c>
      <c r="CC130" s="53">
        <f t="shared" si="124"/>
        <v>0</v>
      </c>
      <c r="CD130" s="41"/>
      <c r="CE130" s="41"/>
      <c r="CF130" s="41">
        <f t="shared" si="125"/>
        <v>0</v>
      </c>
      <c r="CG130" s="53">
        <f t="shared" si="126"/>
        <v>0</v>
      </c>
      <c r="CH130" s="41"/>
      <c r="CI130" s="41"/>
      <c r="CJ130" s="41">
        <f t="shared" si="127"/>
        <v>0</v>
      </c>
      <c r="CK130" s="53">
        <f t="shared" si="128"/>
        <v>0</v>
      </c>
      <c r="CL130" s="41"/>
      <c r="CM130" s="41"/>
      <c r="CN130" s="41">
        <f t="shared" si="129"/>
        <v>0</v>
      </c>
      <c r="CO130" s="53">
        <f t="shared" si="130"/>
        <v>0</v>
      </c>
      <c r="CP130" s="41"/>
      <c r="CQ130" s="41"/>
      <c r="CR130" s="41">
        <f t="shared" si="131"/>
        <v>0</v>
      </c>
      <c r="CS130" s="53">
        <f t="shared" si="132"/>
        <v>0</v>
      </c>
      <c r="CT130" s="41"/>
      <c r="CU130" s="41"/>
      <c r="CV130" s="41">
        <f t="shared" si="133"/>
        <v>0</v>
      </c>
      <c r="CW130" s="53">
        <f t="shared" si="134"/>
        <v>0</v>
      </c>
      <c r="CX130" s="41"/>
      <c r="CY130" s="41"/>
      <c r="CZ130" s="41">
        <f t="shared" si="135"/>
        <v>0</v>
      </c>
      <c r="DA130" s="53">
        <f t="shared" si="136"/>
        <v>0</v>
      </c>
      <c r="DB130" s="53"/>
      <c r="DC130" s="53"/>
      <c r="DD130" s="41">
        <f t="shared" si="137"/>
        <v>0</v>
      </c>
      <c r="DE130" s="53">
        <f t="shared" si="138"/>
        <v>0</v>
      </c>
      <c r="DF130" s="53"/>
      <c r="DG130" s="53"/>
      <c r="DH130" s="41">
        <f t="shared" si="139"/>
        <v>0</v>
      </c>
      <c r="DI130" s="53">
        <f t="shared" si="140"/>
        <v>0</v>
      </c>
      <c r="DJ130" s="53"/>
      <c r="DK130" s="53"/>
      <c r="DL130" s="41">
        <f t="shared" si="141"/>
        <v>0</v>
      </c>
      <c r="DM130" s="53">
        <f t="shared" si="142"/>
        <v>0</v>
      </c>
      <c r="DN130" s="53"/>
      <c r="DO130" s="53"/>
      <c r="DP130" s="41">
        <f t="shared" si="143"/>
        <v>0</v>
      </c>
      <c r="DQ130" s="53">
        <f t="shared" si="144"/>
        <v>0</v>
      </c>
      <c r="DR130" s="53"/>
      <c r="DS130" s="53"/>
      <c r="DT130" s="41">
        <f t="shared" si="145"/>
        <v>0</v>
      </c>
      <c r="DU130" s="53">
        <f t="shared" si="146"/>
        <v>0</v>
      </c>
      <c r="DV130" s="53"/>
      <c r="DW130" s="53"/>
      <c r="DX130" s="41">
        <f t="shared" si="147"/>
        <v>0</v>
      </c>
      <c r="DY130" s="53">
        <f t="shared" si="148"/>
        <v>0</v>
      </c>
      <c r="DZ130" s="53"/>
      <c r="EA130" s="53"/>
      <c r="EB130" s="41">
        <f t="shared" si="149"/>
        <v>0</v>
      </c>
      <c r="EC130" s="53">
        <f t="shared" si="150"/>
        <v>0</v>
      </c>
      <c r="ED130" s="53"/>
      <c r="EE130" s="53"/>
      <c r="EF130" s="41">
        <f t="shared" si="151"/>
        <v>0</v>
      </c>
      <c r="EG130" s="53">
        <f t="shared" si="152"/>
        <v>0</v>
      </c>
      <c r="EH130" s="53"/>
      <c r="EI130" s="53"/>
      <c r="EJ130" s="41">
        <f t="shared" si="153"/>
        <v>0</v>
      </c>
      <c r="EK130" s="53">
        <f t="shared" si="154"/>
        <v>0</v>
      </c>
      <c r="EL130" s="53"/>
      <c r="EM130" s="53"/>
      <c r="EN130" s="41">
        <f t="shared" si="155"/>
        <v>0</v>
      </c>
      <c r="EO130" s="53">
        <f t="shared" si="156"/>
        <v>0</v>
      </c>
      <c r="EP130" s="53"/>
      <c r="EQ130" s="53"/>
      <c r="ER130" s="41">
        <f t="shared" si="157"/>
        <v>0</v>
      </c>
      <c r="ES130" s="53">
        <f t="shared" si="158"/>
        <v>0</v>
      </c>
      <c r="ET130" s="53"/>
      <c r="EU130" s="53"/>
      <c r="EV130" s="41">
        <f t="shared" si="159"/>
        <v>0</v>
      </c>
      <c r="EW130" s="53">
        <f t="shared" si="160"/>
        <v>0</v>
      </c>
      <c r="EX130" s="53"/>
      <c r="EY130" s="53"/>
      <c r="EZ130" s="41">
        <f t="shared" si="161"/>
        <v>0</v>
      </c>
      <c r="FA130" s="53">
        <f t="shared" si="162"/>
        <v>0</v>
      </c>
      <c r="FB130" s="53"/>
      <c r="FC130" s="53"/>
      <c r="FD130" s="41">
        <f t="shared" si="163"/>
        <v>0</v>
      </c>
      <c r="FE130" s="53">
        <f t="shared" si="164"/>
        <v>0</v>
      </c>
      <c r="FF130" s="53"/>
      <c r="FG130" s="53"/>
      <c r="FH130" s="41">
        <f t="shared" si="165"/>
        <v>0</v>
      </c>
      <c r="FI130" s="53">
        <f t="shared" si="166"/>
        <v>0</v>
      </c>
      <c r="FJ130" s="53"/>
      <c r="FK130" s="53"/>
      <c r="FL130" s="41">
        <f t="shared" si="168"/>
        <v>0</v>
      </c>
      <c r="FM130" s="53">
        <f t="shared" si="169"/>
        <v>0</v>
      </c>
      <c r="FN130" s="53"/>
      <c r="FO130" s="40"/>
      <c r="FP130" s="52">
        <f t="shared" si="170"/>
        <v>3901.3605760322725</v>
      </c>
      <c r="FQ130" s="41">
        <f t="shared" si="171"/>
        <v>-3.0450796483130649E-2</v>
      </c>
      <c r="FY130" s="229" t="s">
        <v>4897</v>
      </c>
      <c r="FZ130" s="229" t="s">
        <v>4898</v>
      </c>
      <c r="GA130" s="229" t="s">
        <v>4899</v>
      </c>
    </row>
    <row r="131" spans="2:183" ht="11.25" customHeight="1" x14ac:dyDescent="0.2">
      <c r="B131" s="39">
        <v>44694</v>
      </c>
      <c r="C131" s="45">
        <v>4023.8912701704799</v>
      </c>
      <c r="D131" s="112" t="s">
        <v>5566</v>
      </c>
      <c r="E131" s="112">
        <f t="shared" si="167"/>
        <v>44694</v>
      </c>
      <c r="F131" s="46"/>
      <c r="G131" s="52">
        <v>58.44</v>
      </c>
      <c r="H131" s="41">
        <f t="shared" si="87"/>
        <v>-5.1072522982635871E-3</v>
      </c>
      <c r="I131" s="53">
        <f t="shared" si="88"/>
        <v>1</v>
      </c>
      <c r="J131" s="40"/>
      <c r="K131" s="52">
        <v>93.11</v>
      </c>
      <c r="L131" s="41">
        <f t="shared" si="89"/>
        <v>4.9649217485159269E-3</v>
      </c>
      <c r="M131" s="53">
        <f t="shared" si="90"/>
        <v>1</v>
      </c>
      <c r="N131" s="40"/>
      <c r="O131" s="52">
        <v>99.69</v>
      </c>
      <c r="P131" s="41">
        <f t="shared" si="91"/>
        <v>4.0140491721007976E-4</v>
      </c>
      <c r="Q131" s="53">
        <f t="shared" si="92"/>
        <v>1</v>
      </c>
      <c r="R131" s="40"/>
      <c r="S131" s="52">
        <v>109.3</v>
      </c>
      <c r="T131" s="41">
        <f t="shared" si="93"/>
        <v>-1.8145885734818457E-2</v>
      </c>
      <c r="U131" s="53">
        <f t="shared" si="94"/>
        <v>1</v>
      </c>
      <c r="V131" s="40"/>
      <c r="W131" s="52">
        <v>65.459999999999994</v>
      </c>
      <c r="X131" s="41">
        <f t="shared" si="95"/>
        <v>-6.8847795163584635E-2</v>
      </c>
      <c r="Y131" s="53">
        <f t="shared" si="96"/>
        <v>1</v>
      </c>
      <c r="Z131" s="40"/>
      <c r="AA131" s="52">
        <v>117.17</v>
      </c>
      <c r="AB131" s="41">
        <f t="shared" si="97"/>
        <v>-1.760710991867187E-2</v>
      </c>
      <c r="AC131" s="53">
        <f t="shared" si="98"/>
        <v>1</v>
      </c>
      <c r="AD131" s="40"/>
      <c r="AE131" s="52">
        <v>67.61</v>
      </c>
      <c r="AF131" s="41">
        <f t="shared" si="99"/>
        <v>-7.1953010279001139E-3</v>
      </c>
      <c r="AG131" s="53">
        <f t="shared" si="100"/>
        <v>1</v>
      </c>
      <c r="AH131" s="40"/>
      <c r="AI131" s="52">
        <v>107.5</v>
      </c>
      <c r="AJ131" s="41">
        <f t="shared" si="101"/>
        <v>1.4905906465436658E-3</v>
      </c>
      <c r="AK131" s="53">
        <f t="shared" si="102"/>
        <v>1</v>
      </c>
      <c r="AL131" s="40"/>
      <c r="AM131" s="52">
        <v>59.28</v>
      </c>
      <c r="AN131" s="41">
        <f t="shared" si="103"/>
        <v>9.8807495741055629E-3</v>
      </c>
      <c r="AO131" s="53">
        <f t="shared" si="104"/>
        <v>1</v>
      </c>
      <c r="AP131" s="40"/>
      <c r="AQ131" s="52">
        <v>39.28</v>
      </c>
      <c r="AR131" s="41">
        <f t="shared" si="105"/>
        <v>-1.2712941774726261E-3</v>
      </c>
      <c r="AS131" s="53">
        <f t="shared" si="106"/>
        <v>1</v>
      </c>
      <c r="AT131" s="41"/>
      <c r="AU131" s="41">
        <v>73.239999999999995</v>
      </c>
      <c r="AV131" s="41">
        <f t="shared" si="107"/>
        <v>-1.1872638963842497E-2</v>
      </c>
      <c r="AW131" s="53">
        <f t="shared" si="108"/>
        <v>1</v>
      </c>
      <c r="AX131" s="41"/>
      <c r="AY131" s="41">
        <v>46.99</v>
      </c>
      <c r="AZ131" s="41">
        <f t="shared" si="109"/>
        <v>1.0651896037494613E-3</v>
      </c>
      <c r="BA131" s="53">
        <f t="shared" si="110"/>
        <v>1</v>
      </c>
      <c r="BB131" s="41"/>
      <c r="BC131" s="41">
        <v>73.650000000000006</v>
      </c>
      <c r="BD131" s="41">
        <f t="shared" si="111"/>
        <v>-1.3660104459622291E-2</v>
      </c>
      <c r="BE131" s="53">
        <f t="shared" si="112"/>
        <v>1</v>
      </c>
      <c r="BF131" s="41"/>
      <c r="BG131" s="41">
        <v>74.489999999999995</v>
      </c>
      <c r="BH131" s="41">
        <f t="shared" si="113"/>
        <v>1.9293924466338153E-2</v>
      </c>
      <c r="BI131" s="53">
        <f t="shared" si="114"/>
        <v>1</v>
      </c>
      <c r="BJ131" s="41"/>
      <c r="BK131" s="41"/>
      <c r="BL131" s="41">
        <f t="shared" si="115"/>
        <v>0</v>
      </c>
      <c r="BM131" s="53">
        <f t="shared" si="116"/>
        <v>0</v>
      </c>
      <c r="BN131" s="41"/>
      <c r="BO131" s="41"/>
      <c r="BP131" s="41">
        <f t="shared" si="117"/>
        <v>0</v>
      </c>
      <c r="BQ131" s="53">
        <f t="shared" si="118"/>
        <v>0</v>
      </c>
      <c r="BR131" s="41"/>
      <c r="BS131" s="41"/>
      <c r="BT131" s="41">
        <f t="shared" si="119"/>
        <v>0</v>
      </c>
      <c r="BU131" s="53">
        <f t="shared" si="120"/>
        <v>0</v>
      </c>
      <c r="BV131" s="41"/>
      <c r="BW131" s="41"/>
      <c r="BX131" s="41">
        <f t="shared" si="121"/>
        <v>0</v>
      </c>
      <c r="BY131" s="53">
        <f t="shared" si="122"/>
        <v>0</v>
      </c>
      <c r="BZ131" s="41"/>
      <c r="CA131" s="41"/>
      <c r="CB131" s="41">
        <f t="shared" si="123"/>
        <v>0</v>
      </c>
      <c r="CC131" s="53">
        <f t="shared" si="124"/>
        <v>0</v>
      </c>
      <c r="CD131" s="41"/>
      <c r="CE131" s="41"/>
      <c r="CF131" s="41">
        <f t="shared" si="125"/>
        <v>0</v>
      </c>
      <c r="CG131" s="53">
        <f t="shared" si="126"/>
        <v>0</v>
      </c>
      <c r="CH131" s="41"/>
      <c r="CI131" s="41"/>
      <c r="CJ131" s="41">
        <f t="shared" si="127"/>
        <v>0</v>
      </c>
      <c r="CK131" s="53">
        <f t="shared" si="128"/>
        <v>0</v>
      </c>
      <c r="CL131" s="41"/>
      <c r="CM131" s="41"/>
      <c r="CN131" s="41">
        <f t="shared" si="129"/>
        <v>0</v>
      </c>
      <c r="CO131" s="53">
        <f t="shared" si="130"/>
        <v>0</v>
      </c>
      <c r="CP131" s="41"/>
      <c r="CQ131" s="41"/>
      <c r="CR131" s="41">
        <f t="shared" si="131"/>
        <v>0</v>
      </c>
      <c r="CS131" s="53">
        <f t="shared" si="132"/>
        <v>0</v>
      </c>
      <c r="CT131" s="41"/>
      <c r="CU131" s="41"/>
      <c r="CV131" s="41">
        <f t="shared" si="133"/>
        <v>0</v>
      </c>
      <c r="CW131" s="53">
        <f t="shared" si="134"/>
        <v>0</v>
      </c>
      <c r="CX131" s="41"/>
      <c r="CY131" s="41"/>
      <c r="CZ131" s="41">
        <f t="shared" si="135"/>
        <v>0</v>
      </c>
      <c r="DA131" s="53">
        <f t="shared" si="136"/>
        <v>0</v>
      </c>
      <c r="DB131" s="53"/>
      <c r="DC131" s="53"/>
      <c r="DD131" s="41">
        <f t="shared" si="137"/>
        <v>0</v>
      </c>
      <c r="DE131" s="53">
        <f t="shared" si="138"/>
        <v>0</v>
      </c>
      <c r="DF131" s="53"/>
      <c r="DG131" s="53"/>
      <c r="DH131" s="41">
        <f t="shared" si="139"/>
        <v>0</v>
      </c>
      <c r="DI131" s="53">
        <f t="shared" si="140"/>
        <v>0</v>
      </c>
      <c r="DJ131" s="53"/>
      <c r="DK131" s="53"/>
      <c r="DL131" s="41">
        <f t="shared" si="141"/>
        <v>0</v>
      </c>
      <c r="DM131" s="53">
        <f t="shared" si="142"/>
        <v>0</v>
      </c>
      <c r="DN131" s="53"/>
      <c r="DO131" s="53"/>
      <c r="DP131" s="41">
        <f t="shared" si="143"/>
        <v>0</v>
      </c>
      <c r="DQ131" s="53">
        <f t="shared" si="144"/>
        <v>0</v>
      </c>
      <c r="DR131" s="53"/>
      <c r="DS131" s="53"/>
      <c r="DT131" s="41">
        <f t="shared" si="145"/>
        <v>0</v>
      </c>
      <c r="DU131" s="53">
        <f t="shared" si="146"/>
        <v>0</v>
      </c>
      <c r="DV131" s="53"/>
      <c r="DW131" s="53"/>
      <c r="DX131" s="41">
        <f t="shared" si="147"/>
        <v>0</v>
      </c>
      <c r="DY131" s="53">
        <f t="shared" si="148"/>
        <v>0</v>
      </c>
      <c r="DZ131" s="53"/>
      <c r="EA131" s="53"/>
      <c r="EB131" s="41">
        <f t="shared" si="149"/>
        <v>0</v>
      </c>
      <c r="EC131" s="53">
        <f t="shared" si="150"/>
        <v>0</v>
      </c>
      <c r="ED131" s="53"/>
      <c r="EE131" s="53"/>
      <c r="EF131" s="41">
        <f t="shared" si="151"/>
        <v>0</v>
      </c>
      <c r="EG131" s="53">
        <f t="shared" si="152"/>
        <v>0</v>
      </c>
      <c r="EH131" s="53"/>
      <c r="EI131" s="53"/>
      <c r="EJ131" s="41">
        <f t="shared" si="153"/>
        <v>0</v>
      </c>
      <c r="EK131" s="53">
        <f t="shared" si="154"/>
        <v>0</v>
      </c>
      <c r="EL131" s="53"/>
      <c r="EM131" s="53"/>
      <c r="EN131" s="41">
        <f t="shared" si="155"/>
        <v>0</v>
      </c>
      <c r="EO131" s="53">
        <f t="shared" si="156"/>
        <v>0</v>
      </c>
      <c r="EP131" s="53"/>
      <c r="EQ131" s="53"/>
      <c r="ER131" s="41">
        <f t="shared" si="157"/>
        <v>0</v>
      </c>
      <c r="ES131" s="53">
        <f t="shared" si="158"/>
        <v>0</v>
      </c>
      <c r="ET131" s="53"/>
      <c r="EU131" s="53"/>
      <c r="EV131" s="41">
        <f t="shared" si="159"/>
        <v>0</v>
      </c>
      <c r="EW131" s="53">
        <f t="shared" si="160"/>
        <v>0</v>
      </c>
      <c r="EX131" s="53"/>
      <c r="EY131" s="53"/>
      <c r="EZ131" s="41">
        <f t="shared" si="161"/>
        <v>0</v>
      </c>
      <c r="FA131" s="53">
        <f t="shared" si="162"/>
        <v>0</v>
      </c>
      <c r="FB131" s="53"/>
      <c r="FC131" s="53"/>
      <c r="FD131" s="41">
        <f t="shared" si="163"/>
        <v>0</v>
      </c>
      <c r="FE131" s="53">
        <f t="shared" si="164"/>
        <v>0</v>
      </c>
      <c r="FF131" s="53"/>
      <c r="FG131" s="53"/>
      <c r="FH131" s="41">
        <f t="shared" si="165"/>
        <v>0</v>
      </c>
      <c r="FI131" s="53">
        <f t="shared" si="166"/>
        <v>0</v>
      </c>
      <c r="FJ131" s="53"/>
      <c r="FK131" s="53"/>
      <c r="FL131" s="41">
        <f t="shared" si="168"/>
        <v>0</v>
      </c>
      <c r="FM131" s="53">
        <f t="shared" si="169"/>
        <v>0</v>
      </c>
      <c r="FN131" s="53"/>
      <c r="FO131" s="40"/>
      <c r="FP131" s="52">
        <f t="shared" si="170"/>
        <v>4023.8912701704799</v>
      </c>
      <c r="FQ131" s="41">
        <f t="shared" si="171"/>
        <v>-2.4117459354451198E-2</v>
      </c>
      <c r="FY131" s="229" t="s">
        <v>4900</v>
      </c>
      <c r="FZ131" s="229" t="s">
        <v>4901</v>
      </c>
      <c r="GA131" s="229" t="s">
        <v>4902</v>
      </c>
    </row>
    <row r="132" spans="2:183" ht="11.25" customHeight="1" x14ac:dyDescent="0.2">
      <c r="B132" s="39">
        <v>44687</v>
      </c>
      <c r="C132" s="45">
        <v>4123.3356501169346</v>
      </c>
      <c r="D132" s="112" t="s">
        <v>5566</v>
      </c>
      <c r="E132" s="112">
        <f t="shared" si="167"/>
        <v>44687</v>
      </c>
      <c r="F132" s="46"/>
      <c r="G132" s="52">
        <v>58.74</v>
      </c>
      <c r="H132" s="41">
        <f t="shared" si="87"/>
        <v>-1.1902737629654325E-3</v>
      </c>
      <c r="I132" s="53">
        <f t="shared" si="88"/>
        <v>1</v>
      </c>
      <c r="J132" s="40"/>
      <c r="K132" s="52">
        <v>92.65</v>
      </c>
      <c r="L132" s="41">
        <f t="shared" si="89"/>
        <v>-2.6910656620021678E-3</v>
      </c>
      <c r="M132" s="53">
        <f t="shared" si="90"/>
        <v>1</v>
      </c>
      <c r="N132" s="40"/>
      <c r="O132" s="52">
        <v>99.65</v>
      </c>
      <c r="P132" s="41">
        <f t="shared" si="91"/>
        <v>5.4484915750176999E-3</v>
      </c>
      <c r="Q132" s="53">
        <f t="shared" si="92"/>
        <v>1</v>
      </c>
      <c r="R132" s="40"/>
      <c r="S132" s="52">
        <v>111.32</v>
      </c>
      <c r="T132" s="41">
        <f t="shared" si="93"/>
        <v>1.0530137981118237E-2</v>
      </c>
      <c r="U132" s="53">
        <f t="shared" si="94"/>
        <v>1</v>
      </c>
      <c r="V132" s="40"/>
      <c r="W132" s="52">
        <v>70.3</v>
      </c>
      <c r="X132" s="41">
        <f t="shared" si="95"/>
        <v>2.1950864951300941E-2</v>
      </c>
      <c r="Y132" s="53">
        <f t="shared" si="96"/>
        <v>1</v>
      </c>
      <c r="Z132" s="40"/>
      <c r="AA132" s="52">
        <v>119.27</v>
      </c>
      <c r="AB132" s="41">
        <f t="shared" si="97"/>
        <v>3.5338662179218439E-3</v>
      </c>
      <c r="AC132" s="53">
        <f t="shared" si="98"/>
        <v>1</v>
      </c>
      <c r="AD132" s="40"/>
      <c r="AE132" s="52">
        <v>68.099999999999994</v>
      </c>
      <c r="AF132" s="41">
        <f t="shared" si="99"/>
        <v>3.6845983787767711E-3</v>
      </c>
      <c r="AG132" s="53">
        <f t="shared" si="100"/>
        <v>1</v>
      </c>
      <c r="AH132" s="40"/>
      <c r="AI132" s="52">
        <v>107.34</v>
      </c>
      <c r="AJ132" s="41">
        <f t="shared" si="101"/>
        <v>2.0536223616657079E-2</v>
      </c>
      <c r="AK132" s="53">
        <f t="shared" si="102"/>
        <v>1</v>
      </c>
      <c r="AL132" s="40"/>
      <c r="AM132" s="52">
        <v>58.7</v>
      </c>
      <c r="AN132" s="41">
        <f t="shared" si="103"/>
        <v>3.5455988710531017E-2</v>
      </c>
      <c r="AO132" s="53">
        <f t="shared" si="104"/>
        <v>1</v>
      </c>
      <c r="AP132" s="40"/>
      <c r="AQ132" s="52">
        <v>39.33</v>
      </c>
      <c r="AR132" s="41">
        <f t="shared" si="105"/>
        <v>1.6804550155118836E-2</v>
      </c>
      <c r="AS132" s="53">
        <f t="shared" si="106"/>
        <v>1</v>
      </c>
      <c r="AT132" s="41"/>
      <c r="AU132" s="41">
        <v>74.12</v>
      </c>
      <c r="AV132" s="41">
        <f t="shared" si="107"/>
        <v>4.1011235955056291E-2</v>
      </c>
      <c r="AW132" s="53">
        <f t="shared" si="108"/>
        <v>1</v>
      </c>
      <c r="AX132" s="41"/>
      <c r="AY132" s="41">
        <v>46.94</v>
      </c>
      <c r="AZ132" s="41">
        <f t="shared" si="109"/>
        <v>-8.2400169025987902E-3</v>
      </c>
      <c r="BA132" s="53">
        <f t="shared" si="110"/>
        <v>1</v>
      </c>
      <c r="BB132" s="41"/>
      <c r="BC132" s="41">
        <v>74.67</v>
      </c>
      <c r="BD132" s="41">
        <f t="shared" si="111"/>
        <v>1.7441068265431348E-2</v>
      </c>
      <c r="BE132" s="53">
        <f t="shared" si="112"/>
        <v>1</v>
      </c>
      <c r="BF132" s="41"/>
      <c r="BG132" s="41">
        <v>73.08</v>
      </c>
      <c r="BH132" s="41">
        <f t="shared" si="113"/>
        <v>-2.4570024570025328E-3</v>
      </c>
      <c r="BI132" s="53">
        <f t="shared" si="114"/>
        <v>1</v>
      </c>
      <c r="BJ132" s="41"/>
      <c r="BK132" s="41"/>
      <c r="BL132" s="41">
        <f t="shared" si="115"/>
        <v>0</v>
      </c>
      <c r="BM132" s="53">
        <f t="shared" si="116"/>
        <v>0</v>
      </c>
      <c r="BN132" s="41"/>
      <c r="BO132" s="41"/>
      <c r="BP132" s="41">
        <f t="shared" si="117"/>
        <v>0</v>
      </c>
      <c r="BQ132" s="53">
        <f t="shared" si="118"/>
        <v>0</v>
      </c>
      <c r="BR132" s="41"/>
      <c r="BS132" s="41"/>
      <c r="BT132" s="41">
        <f t="shared" si="119"/>
        <v>0</v>
      </c>
      <c r="BU132" s="53">
        <f t="shared" si="120"/>
        <v>0</v>
      </c>
      <c r="BV132" s="41"/>
      <c r="BW132" s="41"/>
      <c r="BX132" s="41">
        <f t="shared" si="121"/>
        <v>0</v>
      </c>
      <c r="BY132" s="53">
        <f t="shared" si="122"/>
        <v>0</v>
      </c>
      <c r="BZ132" s="41"/>
      <c r="CA132" s="41"/>
      <c r="CB132" s="41">
        <f t="shared" si="123"/>
        <v>0</v>
      </c>
      <c r="CC132" s="53">
        <f t="shared" si="124"/>
        <v>0</v>
      </c>
      <c r="CD132" s="41"/>
      <c r="CE132" s="41"/>
      <c r="CF132" s="41">
        <f t="shared" si="125"/>
        <v>0</v>
      </c>
      <c r="CG132" s="53">
        <f t="shared" si="126"/>
        <v>0</v>
      </c>
      <c r="CH132" s="41"/>
      <c r="CI132" s="41"/>
      <c r="CJ132" s="41">
        <f t="shared" si="127"/>
        <v>0</v>
      </c>
      <c r="CK132" s="53">
        <f t="shared" si="128"/>
        <v>0</v>
      </c>
      <c r="CL132" s="41"/>
      <c r="CM132" s="41"/>
      <c r="CN132" s="41">
        <f t="shared" si="129"/>
        <v>0</v>
      </c>
      <c r="CO132" s="53">
        <f t="shared" si="130"/>
        <v>0</v>
      </c>
      <c r="CP132" s="41"/>
      <c r="CQ132" s="41"/>
      <c r="CR132" s="41">
        <f t="shared" si="131"/>
        <v>0</v>
      </c>
      <c r="CS132" s="53">
        <f t="shared" si="132"/>
        <v>0</v>
      </c>
      <c r="CT132" s="41"/>
      <c r="CU132" s="41"/>
      <c r="CV132" s="41">
        <f t="shared" si="133"/>
        <v>0</v>
      </c>
      <c r="CW132" s="53">
        <f t="shared" si="134"/>
        <v>0</v>
      </c>
      <c r="CX132" s="41"/>
      <c r="CY132" s="41"/>
      <c r="CZ132" s="41">
        <f t="shared" si="135"/>
        <v>0</v>
      </c>
      <c r="DA132" s="53">
        <f t="shared" si="136"/>
        <v>0</v>
      </c>
      <c r="DB132" s="53"/>
      <c r="DC132" s="53"/>
      <c r="DD132" s="41">
        <f t="shared" si="137"/>
        <v>0</v>
      </c>
      <c r="DE132" s="53">
        <f t="shared" si="138"/>
        <v>0</v>
      </c>
      <c r="DF132" s="53"/>
      <c r="DG132" s="53"/>
      <c r="DH132" s="41">
        <f t="shared" si="139"/>
        <v>0</v>
      </c>
      <c r="DI132" s="53">
        <f t="shared" si="140"/>
        <v>0</v>
      </c>
      <c r="DJ132" s="53"/>
      <c r="DK132" s="53"/>
      <c r="DL132" s="41">
        <f t="shared" si="141"/>
        <v>0</v>
      </c>
      <c r="DM132" s="53">
        <f t="shared" si="142"/>
        <v>0</v>
      </c>
      <c r="DN132" s="53"/>
      <c r="DO132" s="53"/>
      <c r="DP132" s="41">
        <f t="shared" si="143"/>
        <v>0</v>
      </c>
      <c r="DQ132" s="53">
        <f t="shared" si="144"/>
        <v>0</v>
      </c>
      <c r="DR132" s="53"/>
      <c r="DS132" s="53"/>
      <c r="DT132" s="41">
        <f t="shared" si="145"/>
        <v>0</v>
      </c>
      <c r="DU132" s="53">
        <f t="shared" si="146"/>
        <v>0</v>
      </c>
      <c r="DV132" s="53"/>
      <c r="DW132" s="53"/>
      <c r="DX132" s="41">
        <f t="shared" si="147"/>
        <v>0</v>
      </c>
      <c r="DY132" s="53">
        <f t="shared" si="148"/>
        <v>0</v>
      </c>
      <c r="DZ132" s="53"/>
      <c r="EA132" s="53"/>
      <c r="EB132" s="41">
        <f t="shared" si="149"/>
        <v>0</v>
      </c>
      <c r="EC132" s="53">
        <f t="shared" si="150"/>
        <v>0</v>
      </c>
      <c r="ED132" s="53"/>
      <c r="EE132" s="53"/>
      <c r="EF132" s="41">
        <f t="shared" si="151"/>
        <v>0</v>
      </c>
      <c r="EG132" s="53">
        <f t="shared" si="152"/>
        <v>0</v>
      </c>
      <c r="EH132" s="53"/>
      <c r="EI132" s="53"/>
      <c r="EJ132" s="41">
        <f t="shared" si="153"/>
        <v>0</v>
      </c>
      <c r="EK132" s="53">
        <f t="shared" si="154"/>
        <v>0</v>
      </c>
      <c r="EL132" s="53"/>
      <c r="EM132" s="53"/>
      <c r="EN132" s="41">
        <f t="shared" si="155"/>
        <v>0</v>
      </c>
      <c r="EO132" s="53">
        <f t="shared" si="156"/>
        <v>0</v>
      </c>
      <c r="EP132" s="53"/>
      <c r="EQ132" s="53"/>
      <c r="ER132" s="41">
        <f t="shared" si="157"/>
        <v>0</v>
      </c>
      <c r="ES132" s="53">
        <f t="shared" si="158"/>
        <v>0</v>
      </c>
      <c r="ET132" s="53"/>
      <c r="EU132" s="53"/>
      <c r="EV132" s="41">
        <f t="shared" si="159"/>
        <v>0</v>
      </c>
      <c r="EW132" s="53">
        <f t="shared" si="160"/>
        <v>0</v>
      </c>
      <c r="EX132" s="53"/>
      <c r="EY132" s="53"/>
      <c r="EZ132" s="41">
        <f t="shared" si="161"/>
        <v>0</v>
      </c>
      <c r="FA132" s="53">
        <f t="shared" si="162"/>
        <v>0</v>
      </c>
      <c r="FB132" s="53"/>
      <c r="FC132" s="53"/>
      <c r="FD132" s="41">
        <f t="shared" si="163"/>
        <v>0</v>
      </c>
      <c r="FE132" s="53">
        <f t="shared" si="164"/>
        <v>0</v>
      </c>
      <c r="FF132" s="53"/>
      <c r="FG132" s="53"/>
      <c r="FH132" s="41">
        <f t="shared" si="165"/>
        <v>0</v>
      </c>
      <c r="FI132" s="53">
        <f t="shared" si="166"/>
        <v>0</v>
      </c>
      <c r="FJ132" s="53"/>
      <c r="FK132" s="53"/>
      <c r="FL132" s="41">
        <f t="shared" si="168"/>
        <v>0</v>
      </c>
      <c r="FM132" s="53">
        <f t="shared" si="169"/>
        <v>0</v>
      </c>
      <c r="FN132" s="53"/>
      <c r="FO132" s="40"/>
      <c r="FP132" s="52">
        <f t="shared" si="170"/>
        <v>4123.3356501169346</v>
      </c>
      <c r="FQ132" s="41">
        <f t="shared" si="171"/>
        <v>-2.0791174400115464E-3</v>
      </c>
      <c r="FY132" s="229" t="s">
        <v>4831</v>
      </c>
      <c r="FZ132" s="229" t="s">
        <v>4832</v>
      </c>
      <c r="GA132" s="229" t="s">
        <v>4833</v>
      </c>
    </row>
    <row r="133" spans="2:183" ht="11.25" customHeight="1" x14ac:dyDescent="0.2">
      <c r="B133" s="39">
        <v>44680</v>
      </c>
      <c r="C133" s="45">
        <v>4131.9264103775949</v>
      </c>
      <c r="D133" s="112" t="s">
        <v>5566</v>
      </c>
      <c r="E133" s="112">
        <f t="shared" si="167"/>
        <v>44680</v>
      </c>
      <c r="F133" s="46"/>
      <c r="G133" s="52">
        <v>58.81</v>
      </c>
      <c r="H133" s="41">
        <f t="shared" si="87"/>
        <v>-6.8282636248415685E-2</v>
      </c>
      <c r="I133" s="53">
        <f t="shared" si="88"/>
        <v>1</v>
      </c>
      <c r="J133" s="40"/>
      <c r="K133" s="52">
        <v>92.9</v>
      </c>
      <c r="L133" s="41">
        <f t="shared" si="89"/>
        <v>-4.1081750619322732E-2</v>
      </c>
      <c r="M133" s="53">
        <f t="shared" si="90"/>
        <v>1</v>
      </c>
      <c r="N133" s="40"/>
      <c r="O133" s="52">
        <v>99.11</v>
      </c>
      <c r="P133" s="41">
        <f t="shared" si="91"/>
        <v>-1.1371571072319231E-2</v>
      </c>
      <c r="Q133" s="53">
        <f t="shared" si="92"/>
        <v>1</v>
      </c>
      <c r="R133" s="40"/>
      <c r="S133" s="52">
        <v>110.16</v>
      </c>
      <c r="T133" s="41">
        <f t="shared" si="93"/>
        <v>-3.6051802590129522E-2</v>
      </c>
      <c r="U133" s="53">
        <f t="shared" si="94"/>
        <v>1</v>
      </c>
      <c r="V133" s="40"/>
      <c r="W133" s="52">
        <v>68.790000000000006</v>
      </c>
      <c r="X133" s="41">
        <f t="shared" si="95"/>
        <v>-3.9514102206087642E-2</v>
      </c>
      <c r="Y133" s="53">
        <f t="shared" si="96"/>
        <v>1</v>
      </c>
      <c r="Z133" s="40"/>
      <c r="AA133" s="52">
        <v>118.85</v>
      </c>
      <c r="AB133" s="41">
        <f t="shared" si="97"/>
        <v>-3.6403437652018922E-2</v>
      </c>
      <c r="AC133" s="53">
        <f t="shared" si="98"/>
        <v>1</v>
      </c>
      <c r="AD133" s="40"/>
      <c r="AE133" s="52">
        <v>67.849999999999994</v>
      </c>
      <c r="AF133" s="41">
        <f t="shared" si="99"/>
        <v>-4.8787326510584705E-2</v>
      </c>
      <c r="AG133" s="53">
        <f t="shared" si="100"/>
        <v>1</v>
      </c>
      <c r="AH133" s="40"/>
      <c r="AI133" s="52">
        <v>105.18</v>
      </c>
      <c r="AJ133" s="41">
        <f t="shared" si="101"/>
        <v>-5.7780166621875795E-2</v>
      </c>
      <c r="AK133" s="53">
        <f t="shared" si="102"/>
        <v>1</v>
      </c>
      <c r="AL133" s="40"/>
      <c r="AM133" s="52">
        <v>56.69</v>
      </c>
      <c r="AN133" s="41">
        <f t="shared" si="103"/>
        <v>-7.9109811565951982E-2</v>
      </c>
      <c r="AO133" s="53">
        <f t="shared" si="104"/>
        <v>1</v>
      </c>
      <c r="AP133" s="40"/>
      <c r="AQ133" s="52">
        <v>38.68</v>
      </c>
      <c r="AR133" s="41">
        <f t="shared" si="105"/>
        <v>-7.0192307692307776E-2</v>
      </c>
      <c r="AS133" s="53">
        <f t="shared" si="106"/>
        <v>1</v>
      </c>
      <c r="AT133" s="41"/>
      <c r="AU133" s="41">
        <v>71.2</v>
      </c>
      <c r="AV133" s="41">
        <f t="shared" si="107"/>
        <v>-7.9151577858251332E-2</v>
      </c>
      <c r="AW133" s="53">
        <f t="shared" si="108"/>
        <v>1</v>
      </c>
      <c r="AX133" s="41"/>
      <c r="AY133" s="41">
        <v>47.33</v>
      </c>
      <c r="AZ133" s="41">
        <f t="shared" si="109"/>
        <v>-0.10883072867633214</v>
      </c>
      <c r="BA133" s="53">
        <f t="shared" si="110"/>
        <v>1</v>
      </c>
      <c r="BB133" s="41"/>
      <c r="BC133" s="41">
        <v>73.39</v>
      </c>
      <c r="BD133" s="41">
        <f t="shared" si="111"/>
        <v>-3.3197207219075153E-2</v>
      </c>
      <c r="BE133" s="53">
        <f t="shared" si="112"/>
        <v>1</v>
      </c>
      <c r="BF133" s="41"/>
      <c r="BG133" s="41">
        <v>73.260000000000005</v>
      </c>
      <c r="BH133" s="41">
        <f t="shared" si="113"/>
        <v>-1.399730820995948E-2</v>
      </c>
      <c r="BI133" s="53">
        <f t="shared" si="114"/>
        <v>1</v>
      </c>
      <c r="BJ133" s="41"/>
      <c r="BK133" s="41"/>
      <c r="BL133" s="41">
        <f t="shared" si="115"/>
        <v>0</v>
      </c>
      <c r="BM133" s="53">
        <f t="shared" si="116"/>
        <v>0</v>
      </c>
      <c r="BN133" s="41"/>
      <c r="BO133" s="41"/>
      <c r="BP133" s="41">
        <f t="shared" si="117"/>
        <v>0</v>
      </c>
      <c r="BQ133" s="53">
        <f t="shared" si="118"/>
        <v>0</v>
      </c>
      <c r="BR133" s="41"/>
      <c r="BS133" s="41"/>
      <c r="BT133" s="41">
        <f t="shared" si="119"/>
        <v>0</v>
      </c>
      <c r="BU133" s="53">
        <f t="shared" si="120"/>
        <v>0</v>
      </c>
      <c r="BV133" s="41"/>
      <c r="BW133" s="41"/>
      <c r="BX133" s="41">
        <f t="shared" si="121"/>
        <v>0</v>
      </c>
      <c r="BY133" s="53">
        <f t="shared" si="122"/>
        <v>0</v>
      </c>
      <c r="BZ133" s="41"/>
      <c r="CA133" s="41"/>
      <c r="CB133" s="41">
        <f t="shared" si="123"/>
        <v>0</v>
      </c>
      <c r="CC133" s="53">
        <f t="shared" si="124"/>
        <v>0</v>
      </c>
      <c r="CD133" s="41"/>
      <c r="CE133" s="41"/>
      <c r="CF133" s="41">
        <f t="shared" si="125"/>
        <v>0</v>
      </c>
      <c r="CG133" s="53">
        <f t="shared" si="126"/>
        <v>0</v>
      </c>
      <c r="CH133" s="41"/>
      <c r="CI133" s="41"/>
      <c r="CJ133" s="41">
        <f t="shared" si="127"/>
        <v>0</v>
      </c>
      <c r="CK133" s="53">
        <f t="shared" si="128"/>
        <v>0</v>
      </c>
      <c r="CL133" s="41"/>
      <c r="CM133" s="41"/>
      <c r="CN133" s="41">
        <f t="shared" si="129"/>
        <v>0</v>
      </c>
      <c r="CO133" s="53">
        <f t="shared" si="130"/>
        <v>0</v>
      </c>
      <c r="CP133" s="41"/>
      <c r="CQ133" s="41"/>
      <c r="CR133" s="41">
        <f t="shared" si="131"/>
        <v>0</v>
      </c>
      <c r="CS133" s="53">
        <f t="shared" si="132"/>
        <v>0</v>
      </c>
      <c r="CT133" s="41"/>
      <c r="CU133" s="41"/>
      <c r="CV133" s="41">
        <f t="shared" si="133"/>
        <v>0</v>
      </c>
      <c r="CW133" s="53">
        <f t="shared" si="134"/>
        <v>0</v>
      </c>
      <c r="CX133" s="41"/>
      <c r="CY133" s="41"/>
      <c r="CZ133" s="41">
        <f t="shared" si="135"/>
        <v>0</v>
      </c>
      <c r="DA133" s="53">
        <f t="shared" si="136"/>
        <v>0</v>
      </c>
      <c r="DB133" s="53"/>
      <c r="DC133" s="53"/>
      <c r="DD133" s="41">
        <f t="shared" si="137"/>
        <v>0</v>
      </c>
      <c r="DE133" s="53">
        <f t="shared" si="138"/>
        <v>0</v>
      </c>
      <c r="DF133" s="53"/>
      <c r="DG133" s="53"/>
      <c r="DH133" s="41">
        <f t="shared" si="139"/>
        <v>0</v>
      </c>
      <c r="DI133" s="53">
        <f t="shared" si="140"/>
        <v>0</v>
      </c>
      <c r="DJ133" s="53"/>
      <c r="DK133" s="53"/>
      <c r="DL133" s="41">
        <f t="shared" si="141"/>
        <v>0</v>
      </c>
      <c r="DM133" s="53">
        <f t="shared" si="142"/>
        <v>0</v>
      </c>
      <c r="DN133" s="53"/>
      <c r="DO133" s="53"/>
      <c r="DP133" s="41">
        <f t="shared" si="143"/>
        <v>0</v>
      </c>
      <c r="DQ133" s="53">
        <f t="shared" si="144"/>
        <v>0</v>
      </c>
      <c r="DR133" s="53"/>
      <c r="DS133" s="53"/>
      <c r="DT133" s="41">
        <f t="shared" si="145"/>
        <v>0</v>
      </c>
      <c r="DU133" s="53">
        <f t="shared" si="146"/>
        <v>0</v>
      </c>
      <c r="DV133" s="53"/>
      <c r="DW133" s="53"/>
      <c r="DX133" s="41">
        <f t="shared" si="147"/>
        <v>0</v>
      </c>
      <c r="DY133" s="53">
        <f t="shared" si="148"/>
        <v>0</v>
      </c>
      <c r="DZ133" s="53"/>
      <c r="EA133" s="53"/>
      <c r="EB133" s="41">
        <f t="shared" si="149"/>
        <v>0</v>
      </c>
      <c r="EC133" s="53">
        <f t="shared" si="150"/>
        <v>0</v>
      </c>
      <c r="ED133" s="53"/>
      <c r="EE133" s="53"/>
      <c r="EF133" s="41">
        <f t="shared" si="151"/>
        <v>0</v>
      </c>
      <c r="EG133" s="53">
        <f t="shared" si="152"/>
        <v>0</v>
      </c>
      <c r="EH133" s="53"/>
      <c r="EI133" s="53"/>
      <c r="EJ133" s="41">
        <f t="shared" si="153"/>
        <v>0</v>
      </c>
      <c r="EK133" s="53">
        <f t="shared" si="154"/>
        <v>0</v>
      </c>
      <c r="EL133" s="53"/>
      <c r="EM133" s="53"/>
      <c r="EN133" s="41">
        <f t="shared" si="155"/>
        <v>0</v>
      </c>
      <c r="EO133" s="53">
        <f t="shared" si="156"/>
        <v>0</v>
      </c>
      <c r="EP133" s="53"/>
      <c r="EQ133" s="53"/>
      <c r="ER133" s="41">
        <f t="shared" si="157"/>
        <v>0</v>
      </c>
      <c r="ES133" s="53">
        <f t="shared" si="158"/>
        <v>0</v>
      </c>
      <c r="ET133" s="53"/>
      <c r="EU133" s="53"/>
      <c r="EV133" s="41">
        <f t="shared" si="159"/>
        <v>0</v>
      </c>
      <c r="EW133" s="53">
        <f t="shared" si="160"/>
        <v>0</v>
      </c>
      <c r="EX133" s="53"/>
      <c r="EY133" s="53"/>
      <c r="EZ133" s="41">
        <f t="shared" si="161"/>
        <v>0</v>
      </c>
      <c r="FA133" s="53">
        <f t="shared" si="162"/>
        <v>0</v>
      </c>
      <c r="FB133" s="53"/>
      <c r="FC133" s="53"/>
      <c r="FD133" s="41">
        <f t="shared" si="163"/>
        <v>0</v>
      </c>
      <c r="FE133" s="53">
        <f t="shared" si="164"/>
        <v>0</v>
      </c>
      <c r="FF133" s="53"/>
      <c r="FG133" s="53"/>
      <c r="FH133" s="41">
        <f t="shared" si="165"/>
        <v>0</v>
      </c>
      <c r="FI133" s="53">
        <f t="shared" si="166"/>
        <v>0</v>
      </c>
      <c r="FJ133" s="53"/>
      <c r="FK133" s="53"/>
      <c r="FL133" s="41">
        <f t="shared" si="168"/>
        <v>0</v>
      </c>
      <c r="FM133" s="53">
        <f t="shared" si="169"/>
        <v>0</v>
      </c>
      <c r="FN133" s="53"/>
      <c r="FO133" s="40"/>
      <c r="FP133" s="52">
        <f t="shared" si="170"/>
        <v>4131.9264103775949</v>
      </c>
      <c r="FQ133" s="41">
        <f t="shared" si="171"/>
        <v>-3.273795755975939E-2</v>
      </c>
      <c r="FY133" s="229" t="s">
        <v>4921</v>
      </c>
      <c r="FZ133" s="229" t="s">
        <v>4922</v>
      </c>
      <c r="GA133" s="229" t="s">
        <v>4923</v>
      </c>
    </row>
    <row r="134" spans="2:183" ht="11.25" customHeight="1" x14ac:dyDescent="0.2">
      <c r="B134" s="39">
        <v>44673</v>
      </c>
      <c r="C134" s="45">
        <v>4271.7756193072919</v>
      </c>
      <c r="D134" s="112" t="s">
        <v>5566</v>
      </c>
      <c r="E134" s="112">
        <f t="shared" si="167"/>
        <v>44673</v>
      </c>
      <c r="F134" s="46"/>
      <c r="G134" s="52">
        <v>63.12</v>
      </c>
      <c r="H134" s="41">
        <f t="shared" si="87"/>
        <v>-4.2593469001420692E-3</v>
      </c>
      <c r="I134" s="53">
        <f t="shared" si="88"/>
        <v>1</v>
      </c>
      <c r="J134" s="40"/>
      <c r="K134" s="52">
        <v>96.88</v>
      </c>
      <c r="L134" s="41">
        <f t="shared" si="89"/>
        <v>6.54545454545441E-3</v>
      </c>
      <c r="M134" s="53">
        <f t="shared" si="90"/>
        <v>1</v>
      </c>
      <c r="N134" s="40"/>
      <c r="O134" s="52">
        <v>100.25</v>
      </c>
      <c r="P134" s="41">
        <f t="shared" si="91"/>
        <v>-1.7542140337122758E-2</v>
      </c>
      <c r="Q134" s="53">
        <f t="shared" si="92"/>
        <v>1</v>
      </c>
      <c r="R134" s="40"/>
      <c r="S134" s="52">
        <v>114.28</v>
      </c>
      <c r="T134" s="41">
        <f t="shared" si="93"/>
        <v>-4.9629952111449605E-3</v>
      </c>
      <c r="U134" s="53">
        <f t="shared" si="94"/>
        <v>1</v>
      </c>
      <c r="V134" s="40"/>
      <c r="W134" s="52">
        <v>71.62</v>
      </c>
      <c r="X134" s="41">
        <f t="shared" si="95"/>
        <v>-3.0623608017816828E-3</v>
      </c>
      <c r="Y134" s="53">
        <f t="shared" si="96"/>
        <v>1</v>
      </c>
      <c r="Z134" s="40"/>
      <c r="AA134" s="52">
        <v>123.34</v>
      </c>
      <c r="AB134" s="41">
        <f t="shared" si="97"/>
        <v>-6.924315619967758E-3</v>
      </c>
      <c r="AC134" s="53">
        <f t="shared" si="98"/>
        <v>1</v>
      </c>
      <c r="AD134" s="40"/>
      <c r="AE134" s="52">
        <v>71.33</v>
      </c>
      <c r="AF134" s="41">
        <f t="shared" si="99"/>
        <v>7.3435955373535311E-3</v>
      </c>
      <c r="AG134" s="53">
        <f t="shared" si="100"/>
        <v>1</v>
      </c>
      <c r="AH134" s="40"/>
      <c r="AI134" s="52">
        <v>111.63</v>
      </c>
      <c r="AJ134" s="41">
        <f t="shared" si="101"/>
        <v>-2.1390374331550777E-2</v>
      </c>
      <c r="AK134" s="53">
        <f t="shared" si="102"/>
        <v>1</v>
      </c>
      <c r="AL134" s="40"/>
      <c r="AM134" s="52">
        <v>61.56</v>
      </c>
      <c r="AN134" s="41">
        <f t="shared" si="103"/>
        <v>2.874331550802145E-2</v>
      </c>
      <c r="AO134" s="53">
        <f t="shared" si="104"/>
        <v>1</v>
      </c>
      <c r="AP134" s="40"/>
      <c r="AQ134" s="52">
        <v>41.6</v>
      </c>
      <c r="AR134" s="41">
        <f t="shared" si="105"/>
        <v>-7.2063415805911912E-4</v>
      </c>
      <c r="AS134" s="53">
        <f t="shared" si="106"/>
        <v>1</v>
      </c>
      <c r="AT134" s="41"/>
      <c r="AU134" s="41">
        <v>77.319999999999993</v>
      </c>
      <c r="AV134" s="41">
        <f t="shared" si="107"/>
        <v>-2.8372452927523106E-3</v>
      </c>
      <c r="AW134" s="53">
        <f t="shared" si="108"/>
        <v>1</v>
      </c>
      <c r="AX134" s="41"/>
      <c r="AY134" s="41">
        <v>53.11</v>
      </c>
      <c r="AZ134" s="41">
        <f t="shared" si="109"/>
        <v>-2.3174544785727336E-2</v>
      </c>
      <c r="BA134" s="53">
        <f t="shared" si="110"/>
        <v>1</v>
      </c>
      <c r="BB134" s="41"/>
      <c r="BC134" s="41">
        <v>75.91</v>
      </c>
      <c r="BD134" s="41">
        <f t="shared" si="111"/>
        <v>-1.0527701013290924E-3</v>
      </c>
      <c r="BE134" s="53">
        <f t="shared" si="112"/>
        <v>1</v>
      </c>
      <c r="BF134" s="41"/>
      <c r="BG134" s="41">
        <v>74.3</v>
      </c>
      <c r="BH134" s="41">
        <f t="shared" si="113"/>
        <v>-5.3806833467862081E-4</v>
      </c>
      <c r="BI134" s="53">
        <f t="shared" si="114"/>
        <v>1</v>
      </c>
      <c r="BJ134" s="41"/>
      <c r="BK134" s="41"/>
      <c r="BL134" s="41">
        <f t="shared" si="115"/>
        <v>0</v>
      </c>
      <c r="BM134" s="53">
        <f t="shared" si="116"/>
        <v>0</v>
      </c>
      <c r="BN134" s="41"/>
      <c r="BO134" s="41"/>
      <c r="BP134" s="41">
        <f t="shared" si="117"/>
        <v>0</v>
      </c>
      <c r="BQ134" s="53">
        <f t="shared" si="118"/>
        <v>0</v>
      </c>
      <c r="BR134" s="41"/>
      <c r="BS134" s="41"/>
      <c r="BT134" s="41">
        <f t="shared" si="119"/>
        <v>0</v>
      </c>
      <c r="BU134" s="53">
        <f t="shared" si="120"/>
        <v>0</v>
      </c>
      <c r="BV134" s="41"/>
      <c r="BW134" s="41"/>
      <c r="BX134" s="41">
        <f t="shared" si="121"/>
        <v>0</v>
      </c>
      <c r="BY134" s="53">
        <f t="shared" si="122"/>
        <v>0</v>
      </c>
      <c r="BZ134" s="41"/>
      <c r="CA134" s="41"/>
      <c r="CB134" s="41">
        <f t="shared" si="123"/>
        <v>0</v>
      </c>
      <c r="CC134" s="53">
        <f t="shared" si="124"/>
        <v>0</v>
      </c>
      <c r="CD134" s="41"/>
      <c r="CE134" s="41"/>
      <c r="CF134" s="41">
        <f t="shared" si="125"/>
        <v>0</v>
      </c>
      <c r="CG134" s="53">
        <f t="shared" si="126"/>
        <v>0</v>
      </c>
      <c r="CH134" s="41"/>
      <c r="CI134" s="41"/>
      <c r="CJ134" s="41">
        <f t="shared" si="127"/>
        <v>0</v>
      </c>
      <c r="CK134" s="53">
        <f t="shared" si="128"/>
        <v>0</v>
      </c>
      <c r="CL134" s="41"/>
      <c r="CM134" s="41"/>
      <c r="CN134" s="41">
        <f t="shared" si="129"/>
        <v>0</v>
      </c>
      <c r="CO134" s="53">
        <f t="shared" si="130"/>
        <v>0</v>
      </c>
      <c r="CP134" s="41"/>
      <c r="CQ134" s="41"/>
      <c r="CR134" s="41">
        <f t="shared" si="131"/>
        <v>0</v>
      </c>
      <c r="CS134" s="53">
        <f t="shared" si="132"/>
        <v>0</v>
      </c>
      <c r="CT134" s="41"/>
      <c r="CU134" s="41"/>
      <c r="CV134" s="41">
        <f t="shared" si="133"/>
        <v>0</v>
      </c>
      <c r="CW134" s="53">
        <f t="shared" si="134"/>
        <v>0</v>
      </c>
      <c r="CX134" s="41"/>
      <c r="CY134" s="41"/>
      <c r="CZ134" s="41">
        <f t="shared" si="135"/>
        <v>0</v>
      </c>
      <c r="DA134" s="53">
        <f t="shared" si="136"/>
        <v>0</v>
      </c>
      <c r="DB134" s="53"/>
      <c r="DC134" s="53"/>
      <c r="DD134" s="41">
        <f t="shared" si="137"/>
        <v>0</v>
      </c>
      <c r="DE134" s="53">
        <f t="shared" si="138"/>
        <v>0</v>
      </c>
      <c r="DF134" s="53"/>
      <c r="DG134" s="53"/>
      <c r="DH134" s="41">
        <f t="shared" si="139"/>
        <v>0</v>
      </c>
      <c r="DI134" s="53">
        <f t="shared" si="140"/>
        <v>0</v>
      </c>
      <c r="DJ134" s="53"/>
      <c r="DK134" s="53"/>
      <c r="DL134" s="41">
        <f t="shared" si="141"/>
        <v>0</v>
      </c>
      <c r="DM134" s="53">
        <f t="shared" si="142"/>
        <v>0</v>
      </c>
      <c r="DN134" s="53"/>
      <c r="DO134" s="53"/>
      <c r="DP134" s="41">
        <f t="shared" si="143"/>
        <v>0</v>
      </c>
      <c r="DQ134" s="53">
        <f t="shared" si="144"/>
        <v>0</v>
      </c>
      <c r="DR134" s="53"/>
      <c r="DS134" s="53"/>
      <c r="DT134" s="41">
        <f t="shared" si="145"/>
        <v>0</v>
      </c>
      <c r="DU134" s="53">
        <f t="shared" si="146"/>
        <v>0</v>
      </c>
      <c r="DV134" s="53"/>
      <c r="DW134" s="53"/>
      <c r="DX134" s="41">
        <f t="shared" si="147"/>
        <v>0</v>
      </c>
      <c r="DY134" s="53">
        <f t="shared" si="148"/>
        <v>0</v>
      </c>
      <c r="DZ134" s="53"/>
      <c r="EA134" s="53"/>
      <c r="EB134" s="41">
        <f t="shared" si="149"/>
        <v>0</v>
      </c>
      <c r="EC134" s="53">
        <f t="shared" si="150"/>
        <v>0</v>
      </c>
      <c r="ED134" s="53"/>
      <c r="EE134" s="53"/>
      <c r="EF134" s="41">
        <f t="shared" si="151"/>
        <v>0</v>
      </c>
      <c r="EG134" s="53">
        <f t="shared" si="152"/>
        <v>0</v>
      </c>
      <c r="EH134" s="53"/>
      <c r="EI134" s="53"/>
      <c r="EJ134" s="41">
        <f t="shared" si="153"/>
        <v>0</v>
      </c>
      <c r="EK134" s="53">
        <f t="shared" si="154"/>
        <v>0</v>
      </c>
      <c r="EL134" s="53"/>
      <c r="EM134" s="53"/>
      <c r="EN134" s="41">
        <f t="shared" si="155"/>
        <v>0</v>
      </c>
      <c r="EO134" s="53">
        <f t="shared" si="156"/>
        <v>0</v>
      </c>
      <c r="EP134" s="53"/>
      <c r="EQ134" s="53"/>
      <c r="ER134" s="41">
        <f t="shared" si="157"/>
        <v>0</v>
      </c>
      <c r="ES134" s="53">
        <f t="shared" si="158"/>
        <v>0</v>
      </c>
      <c r="ET134" s="53"/>
      <c r="EU134" s="53"/>
      <c r="EV134" s="41">
        <f t="shared" si="159"/>
        <v>0</v>
      </c>
      <c r="EW134" s="53">
        <f t="shared" si="160"/>
        <v>0</v>
      </c>
      <c r="EX134" s="53"/>
      <c r="EY134" s="53"/>
      <c r="EZ134" s="41">
        <f t="shared" si="161"/>
        <v>0</v>
      </c>
      <c r="FA134" s="53">
        <f t="shared" si="162"/>
        <v>0</v>
      </c>
      <c r="FB134" s="53"/>
      <c r="FC134" s="53"/>
      <c r="FD134" s="41">
        <f t="shared" si="163"/>
        <v>0</v>
      </c>
      <c r="FE134" s="53">
        <f t="shared" si="164"/>
        <v>0</v>
      </c>
      <c r="FF134" s="53"/>
      <c r="FG134" s="53"/>
      <c r="FH134" s="41">
        <f t="shared" si="165"/>
        <v>0</v>
      </c>
      <c r="FI134" s="53">
        <f t="shared" si="166"/>
        <v>0</v>
      </c>
      <c r="FJ134" s="53"/>
      <c r="FK134" s="53"/>
      <c r="FL134" s="41">
        <f t="shared" si="168"/>
        <v>0</v>
      </c>
      <c r="FM134" s="53">
        <f t="shared" si="169"/>
        <v>0</v>
      </c>
      <c r="FN134" s="53"/>
      <c r="FO134" s="40"/>
      <c r="FP134" s="52">
        <f t="shared" si="170"/>
        <v>4271.7756193072919</v>
      </c>
      <c r="FQ134" s="41">
        <f t="shared" si="171"/>
        <v>-2.7503615737638043E-2</v>
      </c>
      <c r="FY134" s="229" t="s">
        <v>1841</v>
      </c>
      <c r="FZ134" s="229" t="s">
        <v>1842</v>
      </c>
      <c r="GA134" s="229" t="s">
        <v>1843</v>
      </c>
    </row>
    <row r="135" spans="2:183" ht="11.25" customHeight="1" x14ac:dyDescent="0.2">
      <c r="B135" s="39">
        <v>44666</v>
      </c>
      <c r="C135" s="45">
        <v>4392.5876624697494</v>
      </c>
      <c r="D135" s="112" t="s">
        <v>5566</v>
      </c>
      <c r="E135" s="112">
        <f t="shared" si="167"/>
        <v>44666</v>
      </c>
      <c r="F135" s="46"/>
      <c r="G135" s="52">
        <v>63.39</v>
      </c>
      <c r="H135" s="41">
        <f t="shared" si="87"/>
        <v>-2.2061092255476589E-2</v>
      </c>
      <c r="I135" s="53">
        <f t="shared" si="88"/>
        <v>1</v>
      </c>
      <c r="J135" s="40"/>
      <c r="K135" s="52">
        <v>96.25</v>
      </c>
      <c r="L135" s="41">
        <f t="shared" si="89"/>
        <v>-8.4475121046666546E-3</v>
      </c>
      <c r="M135" s="53">
        <f t="shared" si="90"/>
        <v>1</v>
      </c>
      <c r="N135" s="40"/>
      <c r="O135" s="52">
        <v>102.04</v>
      </c>
      <c r="P135" s="41">
        <f t="shared" si="91"/>
        <v>-9.2241965239342472E-3</v>
      </c>
      <c r="Q135" s="53">
        <f t="shared" si="92"/>
        <v>1</v>
      </c>
      <c r="R135" s="40"/>
      <c r="S135" s="52">
        <v>114.85</v>
      </c>
      <c r="T135" s="41">
        <f t="shared" si="93"/>
        <v>-4.3346337234503318E-3</v>
      </c>
      <c r="U135" s="53">
        <f t="shared" si="94"/>
        <v>1</v>
      </c>
      <c r="V135" s="40"/>
      <c r="W135" s="52">
        <v>71.84</v>
      </c>
      <c r="X135" s="41">
        <f t="shared" si="95"/>
        <v>-1.5288394718554477E-3</v>
      </c>
      <c r="Y135" s="53">
        <f t="shared" si="96"/>
        <v>1</v>
      </c>
      <c r="Z135" s="40"/>
      <c r="AA135" s="52">
        <v>124.2</v>
      </c>
      <c r="AB135" s="41">
        <f t="shared" si="97"/>
        <v>7.1359065844958103E-3</v>
      </c>
      <c r="AC135" s="53">
        <f t="shared" si="98"/>
        <v>1</v>
      </c>
      <c r="AD135" s="40"/>
      <c r="AE135" s="52">
        <v>70.81</v>
      </c>
      <c r="AF135" s="41">
        <f t="shared" si="99"/>
        <v>-4.2188159189986418E-3</v>
      </c>
      <c r="AG135" s="53">
        <f t="shared" si="100"/>
        <v>1</v>
      </c>
      <c r="AH135" s="40"/>
      <c r="AI135" s="52">
        <v>114.07</v>
      </c>
      <c r="AJ135" s="41">
        <f t="shared" si="101"/>
        <v>-2.8612790598654625E-2</v>
      </c>
      <c r="AK135" s="53">
        <f t="shared" si="102"/>
        <v>1</v>
      </c>
      <c r="AL135" s="40"/>
      <c r="AM135" s="52">
        <v>59.84</v>
      </c>
      <c r="AN135" s="41">
        <f t="shared" si="103"/>
        <v>-1.8050541516245411E-2</v>
      </c>
      <c r="AO135" s="53">
        <f t="shared" si="104"/>
        <v>1</v>
      </c>
      <c r="AP135" s="40"/>
      <c r="AQ135" s="52">
        <v>41.63</v>
      </c>
      <c r="AR135" s="41">
        <f t="shared" si="105"/>
        <v>5.070014485755614E-3</v>
      </c>
      <c r="AS135" s="53">
        <f t="shared" si="106"/>
        <v>1</v>
      </c>
      <c r="AT135" s="41"/>
      <c r="AU135" s="41">
        <v>77.540000000000006</v>
      </c>
      <c r="AV135" s="41">
        <f t="shared" si="107"/>
        <v>-1.6489091831557556E-2</v>
      </c>
      <c r="AW135" s="53">
        <f t="shared" si="108"/>
        <v>1</v>
      </c>
      <c r="AX135" s="41"/>
      <c r="AY135" s="41">
        <v>54.37</v>
      </c>
      <c r="AZ135" s="41">
        <f t="shared" si="109"/>
        <v>-2.9626985543458884E-2</v>
      </c>
      <c r="BA135" s="53">
        <f t="shared" si="110"/>
        <v>1</v>
      </c>
      <c r="BB135" s="41"/>
      <c r="BC135" s="41">
        <v>75.989999999999995</v>
      </c>
      <c r="BD135" s="41">
        <f t="shared" si="111"/>
        <v>-6.5368021963655432E-3</v>
      </c>
      <c r="BE135" s="53">
        <f t="shared" si="112"/>
        <v>1</v>
      </c>
      <c r="BF135" s="41"/>
      <c r="BG135" s="41">
        <v>74.34</v>
      </c>
      <c r="BH135" s="41">
        <f t="shared" si="113"/>
        <v>-6.4153969526863364E-3</v>
      </c>
      <c r="BI135" s="53">
        <f t="shared" si="114"/>
        <v>1</v>
      </c>
      <c r="BJ135" s="41"/>
      <c r="BK135" s="41"/>
      <c r="BL135" s="41">
        <f t="shared" si="115"/>
        <v>0</v>
      </c>
      <c r="BM135" s="53">
        <f t="shared" si="116"/>
        <v>0</v>
      </c>
      <c r="BN135" s="41"/>
      <c r="BO135" s="41"/>
      <c r="BP135" s="41">
        <f t="shared" si="117"/>
        <v>0</v>
      </c>
      <c r="BQ135" s="53">
        <f t="shared" si="118"/>
        <v>0</v>
      </c>
      <c r="BR135" s="41"/>
      <c r="BS135" s="41"/>
      <c r="BT135" s="41">
        <f t="shared" si="119"/>
        <v>0</v>
      </c>
      <c r="BU135" s="53">
        <f t="shared" si="120"/>
        <v>0</v>
      </c>
      <c r="BV135" s="41"/>
      <c r="BW135" s="41"/>
      <c r="BX135" s="41">
        <f t="shared" si="121"/>
        <v>0</v>
      </c>
      <c r="BY135" s="53">
        <f t="shared" si="122"/>
        <v>0</v>
      </c>
      <c r="BZ135" s="41"/>
      <c r="CA135" s="41"/>
      <c r="CB135" s="41">
        <f t="shared" si="123"/>
        <v>0</v>
      </c>
      <c r="CC135" s="53">
        <f t="shared" si="124"/>
        <v>0</v>
      </c>
      <c r="CD135" s="41"/>
      <c r="CE135" s="41"/>
      <c r="CF135" s="41">
        <f t="shared" si="125"/>
        <v>0</v>
      </c>
      <c r="CG135" s="53">
        <f t="shared" si="126"/>
        <v>0</v>
      </c>
      <c r="CH135" s="41"/>
      <c r="CI135" s="41"/>
      <c r="CJ135" s="41">
        <f t="shared" si="127"/>
        <v>0</v>
      </c>
      <c r="CK135" s="53">
        <f t="shared" si="128"/>
        <v>0</v>
      </c>
      <c r="CL135" s="41"/>
      <c r="CM135" s="41"/>
      <c r="CN135" s="41">
        <f t="shared" si="129"/>
        <v>0</v>
      </c>
      <c r="CO135" s="53">
        <f t="shared" si="130"/>
        <v>0</v>
      </c>
      <c r="CP135" s="41"/>
      <c r="CQ135" s="41"/>
      <c r="CR135" s="41">
        <f t="shared" si="131"/>
        <v>0</v>
      </c>
      <c r="CS135" s="53">
        <f t="shared" si="132"/>
        <v>0</v>
      </c>
      <c r="CT135" s="41"/>
      <c r="CU135" s="41"/>
      <c r="CV135" s="41">
        <f t="shared" si="133"/>
        <v>0</v>
      </c>
      <c r="CW135" s="53">
        <f t="shared" si="134"/>
        <v>0</v>
      </c>
      <c r="CX135" s="41"/>
      <c r="CY135" s="41"/>
      <c r="CZ135" s="41">
        <f t="shared" si="135"/>
        <v>0</v>
      </c>
      <c r="DA135" s="53">
        <f t="shared" si="136"/>
        <v>0</v>
      </c>
      <c r="DB135" s="53"/>
      <c r="DC135" s="53"/>
      <c r="DD135" s="41">
        <f t="shared" si="137"/>
        <v>0</v>
      </c>
      <c r="DE135" s="53">
        <f t="shared" si="138"/>
        <v>0</v>
      </c>
      <c r="DF135" s="53"/>
      <c r="DG135" s="53"/>
      <c r="DH135" s="41">
        <f t="shared" si="139"/>
        <v>0</v>
      </c>
      <c r="DI135" s="53">
        <f t="shared" si="140"/>
        <v>0</v>
      </c>
      <c r="DJ135" s="53"/>
      <c r="DK135" s="53"/>
      <c r="DL135" s="41">
        <f t="shared" si="141"/>
        <v>0</v>
      </c>
      <c r="DM135" s="53">
        <f t="shared" si="142"/>
        <v>0</v>
      </c>
      <c r="DN135" s="53"/>
      <c r="DO135" s="53"/>
      <c r="DP135" s="41">
        <f t="shared" si="143"/>
        <v>0</v>
      </c>
      <c r="DQ135" s="53">
        <f t="shared" si="144"/>
        <v>0</v>
      </c>
      <c r="DR135" s="53"/>
      <c r="DS135" s="53"/>
      <c r="DT135" s="41">
        <f t="shared" si="145"/>
        <v>0</v>
      </c>
      <c r="DU135" s="53">
        <f t="shared" si="146"/>
        <v>0</v>
      </c>
      <c r="DV135" s="53"/>
      <c r="DW135" s="53"/>
      <c r="DX135" s="41">
        <f t="shared" si="147"/>
        <v>0</v>
      </c>
      <c r="DY135" s="53">
        <f t="shared" si="148"/>
        <v>0</v>
      </c>
      <c r="DZ135" s="53"/>
      <c r="EA135" s="53"/>
      <c r="EB135" s="41">
        <f t="shared" si="149"/>
        <v>0</v>
      </c>
      <c r="EC135" s="53">
        <f t="shared" si="150"/>
        <v>0</v>
      </c>
      <c r="ED135" s="53"/>
      <c r="EE135" s="53"/>
      <c r="EF135" s="41">
        <f t="shared" si="151"/>
        <v>0</v>
      </c>
      <c r="EG135" s="53">
        <f t="shared" si="152"/>
        <v>0</v>
      </c>
      <c r="EH135" s="53"/>
      <c r="EI135" s="53"/>
      <c r="EJ135" s="41">
        <f t="shared" si="153"/>
        <v>0</v>
      </c>
      <c r="EK135" s="53">
        <f t="shared" si="154"/>
        <v>0</v>
      </c>
      <c r="EL135" s="53"/>
      <c r="EM135" s="53"/>
      <c r="EN135" s="41">
        <f t="shared" si="155"/>
        <v>0</v>
      </c>
      <c r="EO135" s="53">
        <f t="shared" si="156"/>
        <v>0</v>
      </c>
      <c r="EP135" s="53"/>
      <c r="EQ135" s="53"/>
      <c r="ER135" s="41">
        <f t="shared" si="157"/>
        <v>0</v>
      </c>
      <c r="ES135" s="53">
        <f t="shared" si="158"/>
        <v>0</v>
      </c>
      <c r="ET135" s="53"/>
      <c r="EU135" s="53"/>
      <c r="EV135" s="41">
        <f t="shared" si="159"/>
        <v>0</v>
      </c>
      <c r="EW135" s="53">
        <f t="shared" si="160"/>
        <v>0</v>
      </c>
      <c r="EX135" s="53"/>
      <c r="EY135" s="53"/>
      <c r="EZ135" s="41">
        <f t="shared" si="161"/>
        <v>0</v>
      </c>
      <c r="FA135" s="53">
        <f t="shared" si="162"/>
        <v>0</v>
      </c>
      <c r="FB135" s="53"/>
      <c r="FC135" s="53"/>
      <c r="FD135" s="41">
        <f t="shared" si="163"/>
        <v>0</v>
      </c>
      <c r="FE135" s="53">
        <f t="shared" si="164"/>
        <v>0</v>
      </c>
      <c r="FF135" s="53"/>
      <c r="FG135" s="53"/>
      <c r="FH135" s="41">
        <f t="shared" si="165"/>
        <v>0</v>
      </c>
      <c r="FI135" s="53">
        <f t="shared" si="166"/>
        <v>0</v>
      </c>
      <c r="FJ135" s="53"/>
      <c r="FK135" s="53"/>
      <c r="FL135" s="41">
        <f t="shared" si="168"/>
        <v>0</v>
      </c>
      <c r="FM135" s="53">
        <f t="shared" si="169"/>
        <v>0</v>
      </c>
      <c r="FN135" s="53"/>
      <c r="FO135" s="40"/>
      <c r="FP135" s="52">
        <f t="shared" si="170"/>
        <v>4392.5876624697494</v>
      </c>
      <c r="FQ135" s="41">
        <f t="shared" si="171"/>
        <v>-2.1320873844508537E-2</v>
      </c>
      <c r="FY135" s="229" t="s">
        <v>45</v>
      </c>
      <c r="FZ135" s="229" t="s">
        <v>58</v>
      </c>
      <c r="GA135" s="229" t="s">
        <v>3040</v>
      </c>
    </row>
    <row r="136" spans="2:183" ht="11.25" customHeight="1" x14ac:dyDescent="0.2">
      <c r="B136" s="39">
        <v>44659</v>
      </c>
      <c r="C136" s="45">
        <v>4488.2817514714825</v>
      </c>
      <c r="D136" s="112" t="s">
        <v>5566</v>
      </c>
      <c r="E136" s="112">
        <f t="shared" si="167"/>
        <v>44659</v>
      </c>
      <c r="F136" s="46"/>
      <c r="G136" s="52">
        <v>64.819999999999993</v>
      </c>
      <c r="H136" s="41">
        <f t="shared" si="87"/>
        <v>2.4174435139832529E-2</v>
      </c>
      <c r="I136" s="53">
        <f t="shared" si="88"/>
        <v>1</v>
      </c>
      <c r="J136" s="40"/>
      <c r="K136" s="52">
        <v>97.07</v>
      </c>
      <c r="L136" s="41">
        <f t="shared" si="89"/>
        <v>2.4053170165629245E-2</v>
      </c>
      <c r="M136" s="53">
        <f t="shared" si="90"/>
        <v>1</v>
      </c>
      <c r="N136" s="40"/>
      <c r="O136" s="52">
        <v>102.99</v>
      </c>
      <c r="P136" s="41">
        <f t="shared" si="91"/>
        <v>1.4579844350310234E-2</v>
      </c>
      <c r="Q136" s="53">
        <f t="shared" si="92"/>
        <v>1</v>
      </c>
      <c r="R136" s="40"/>
      <c r="S136" s="52">
        <v>115.35</v>
      </c>
      <c r="T136" s="41">
        <f t="shared" si="93"/>
        <v>2.2425101932281422E-2</v>
      </c>
      <c r="U136" s="53">
        <f t="shared" si="94"/>
        <v>1</v>
      </c>
      <c r="V136" s="40"/>
      <c r="W136" s="52">
        <v>71.95</v>
      </c>
      <c r="X136" s="41">
        <f t="shared" si="95"/>
        <v>1.2809684684684575E-2</v>
      </c>
      <c r="Y136" s="53">
        <f t="shared" si="96"/>
        <v>1</v>
      </c>
      <c r="Z136" s="40"/>
      <c r="AA136" s="52">
        <v>123.32</v>
      </c>
      <c r="AB136" s="41">
        <f t="shared" si="97"/>
        <v>2.6896494295944651E-2</v>
      </c>
      <c r="AC136" s="53">
        <f t="shared" si="98"/>
        <v>1</v>
      </c>
      <c r="AD136" s="40"/>
      <c r="AE136" s="52">
        <v>71.11</v>
      </c>
      <c r="AF136" s="41">
        <f t="shared" si="99"/>
        <v>2.9684332464523511E-2</v>
      </c>
      <c r="AG136" s="53">
        <f t="shared" si="100"/>
        <v>1</v>
      </c>
      <c r="AH136" s="40"/>
      <c r="AI136" s="52">
        <v>117.43</v>
      </c>
      <c r="AJ136" s="41">
        <f t="shared" si="101"/>
        <v>-1.0208421948106894E-3</v>
      </c>
      <c r="AK136" s="53">
        <f t="shared" si="102"/>
        <v>1</v>
      </c>
      <c r="AL136" s="40"/>
      <c r="AM136" s="52">
        <v>60.94</v>
      </c>
      <c r="AN136" s="41">
        <f t="shared" si="103"/>
        <v>-2.7818687612501947E-3</v>
      </c>
      <c r="AO136" s="53">
        <f t="shared" si="104"/>
        <v>1</v>
      </c>
      <c r="AP136" s="40"/>
      <c r="AQ136" s="52">
        <v>41.42</v>
      </c>
      <c r="AR136" s="41">
        <f t="shared" si="105"/>
        <v>3.3914728682171713E-3</v>
      </c>
      <c r="AS136" s="53">
        <f t="shared" si="106"/>
        <v>1</v>
      </c>
      <c r="AT136" s="41"/>
      <c r="AU136" s="41">
        <v>78.84</v>
      </c>
      <c r="AV136" s="41">
        <f t="shared" si="107"/>
        <v>-6.0514372163387176E-3</v>
      </c>
      <c r="AW136" s="53">
        <f t="shared" si="108"/>
        <v>1</v>
      </c>
      <c r="AX136" s="41"/>
      <c r="AY136" s="41">
        <v>56.03</v>
      </c>
      <c r="AZ136" s="41">
        <f t="shared" si="109"/>
        <v>5.383097075184029E-3</v>
      </c>
      <c r="BA136" s="53">
        <f t="shared" si="110"/>
        <v>1</v>
      </c>
      <c r="BB136" s="41"/>
      <c r="BC136" s="41">
        <v>76.489999999999995</v>
      </c>
      <c r="BD136" s="41">
        <f t="shared" si="111"/>
        <v>3.1975175391257382E-2</v>
      </c>
      <c r="BE136" s="53">
        <f t="shared" si="112"/>
        <v>1</v>
      </c>
      <c r="BF136" s="41"/>
      <c r="BG136" s="41">
        <v>74.819999999999993</v>
      </c>
      <c r="BH136" s="41">
        <f t="shared" si="113"/>
        <v>2.8453608247422491E-2</v>
      </c>
      <c r="BI136" s="53">
        <f t="shared" si="114"/>
        <v>1</v>
      </c>
      <c r="BJ136" s="41"/>
      <c r="BK136" s="41"/>
      <c r="BL136" s="41">
        <f t="shared" si="115"/>
        <v>0</v>
      </c>
      <c r="BM136" s="53">
        <f t="shared" si="116"/>
        <v>0</v>
      </c>
      <c r="BN136" s="41"/>
      <c r="BO136" s="41"/>
      <c r="BP136" s="41">
        <f t="shared" si="117"/>
        <v>0</v>
      </c>
      <c r="BQ136" s="53">
        <f t="shared" si="118"/>
        <v>0</v>
      </c>
      <c r="BR136" s="41"/>
      <c r="BS136" s="41"/>
      <c r="BT136" s="41">
        <f t="shared" si="119"/>
        <v>0</v>
      </c>
      <c r="BU136" s="53">
        <f t="shared" si="120"/>
        <v>0</v>
      </c>
      <c r="BV136" s="41"/>
      <c r="BW136" s="41"/>
      <c r="BX136" s="41">
        <f t="shared" si="121"/>
        <v>0</v>
      </c>
      <c r="BY136" s="53">
        <f t="shared" si="122"/>
        <v>0</v>
      </c>
      <c r="BZ136" s="41"/>
      <c r="CA136" s="41"/>
      <c r="CB136" s="41">
        <f t="shared" si="123"/>
        <v>0</v>
      </c>
      <c r="CC136" s="53">
        <f t="shared" si="124"/>
        <v>0</v>
      </c>
      <c r="CD136" s="41"/>
      <c r="CE136" s="41"/>
      <c r="CF136" s="41">
        <f t="shared" si="125"/>
        <v>0</v>
      </c>
      <c r="CG136" s="53">
        <f t="shared" si="126"/>
        <v>0</v>
      </c>
      <c r="CH136" s="41"/>
      <c r="CI136" s="41"/>
      <c r="CJ136" s="41">
        <f t="shared" si="127"/>
        <v>0</v>
      </c>
      <c r="CK136" s="53">
        <f t="shared" si="128"/>
        <v>0</v>
      </c>
      <c r="CL136" s="41"/>
      <c r="CM136" s="41"/>
      <c r="CN136" s="41">
        <f t="shared" si="129"/>
        <v>0</v>
      </c>
      <c r="CO136" s="53">
        <f t="shared" si="130"/>
        <v>0</v>
      </c>
      <c r="CP136" s="41"/>
      <c r="CQ136" s="41"/>
      <c r="CR136" s="41">
        <f t="shared" si="131"/>
        <v>0</v>
      </c>
      <c r="CS136" s="53">
        <f t="shared" si="132"/>
        <v>0</v>
      </c>
      <c r="CT136" s="41"/>
      <c r="CU136" s="41"/>
      <c r="CV136" s="41">
        <f t="shared" si="133"/>
        <v>0</v>
      </c>
      <c r="CW136" s="53">
        <f t="shared" si="134"/>
        <v>0</v>
      </c>
      <c r="CX136" s="41"/>
      <c r="CY136" s="41"/>
      <c r="CZ136" s="41">
        <f t="shared" si="135"/>
        <v>0</v>
      </c>
      <c r="DA136" s="53">
        <f t="shared" si="136"/>
        <v>0</v>
      </c>
      <c r="DB136" s="53"/>
      <c r="DC136" s="53"/>
      <c r="DD136" s="41">
        <f t="shared" si="137"/>
        <v>0</v>
      </c>
      <c r="DE136" s="53">
        <f t="shared" si="138"/>
        <v>0</v>
      </c>
      <c r="DF136" s="53"/>
      <c r="DG136" s="53"/>
      <c r="DH136" s="41">
        <f t="shared" si="139"/>
        <v>0</v>
      </c>
      <c r="DI136" s="53">
        <f t="shared" si="140"/>
        <v>0</v>
      </c>
      <c r="DJ136" s="53"/>
      <c r="DK136" s="53"/>
      <c r="DL136" s="41">
        <f t="shared" si="141"/>
        <v>0</v>
      </c>
      <c r="DM136" s="53">
        <f t="shared" si="142"/>
        <v>0</v>
      </c>
      <c r="DN136" s="53"/>
      <c r="DO136" s="53"/>
      <c r="DP136" s="41">
        <f t="shared" si="143"/>
        <v>0</v>
      </c>
      <c r="DQ136" s="53">
        <f t="shared" si="144"/>
        <v>0</v>
      </c>
      <c r="DR136" s="53"/>
      <c r="DS136" s="53"/>
      <c r="DT136" s="41">
        <f t="shared" si="145"/>
        <v>0</v>
      </c>
      <c r="DU136" s="53">
        <f t="shared" si="146"/>
        <v>0</v>
      </c>
      <c r="DV136" s="53"/>
      <c r="DW136" s="53"/>
      <c r="DX136" s="41">
        <f t="shared" si="147"/>
        <v>0</v>
      </c>
      <c r="DY136" s="53">
        <f t="shared" si="148"/>
        <v>0</v>
      </c>
      <c r="DZ136" s="53"/>
      <c r="EA136" s="53"/>
      <c r="EB136" s="41">
        <f t="shared" si="149"/>
        <v>0</v>
      </c>
      <c r="EC136" s="53">
        <f t="shared" si="150"/>
        <v>0</v>
      </c>
      <c r="ED136" s="53"/>
      <c r="EE136" s="53"/>
      <c r="EF136" s="41">
        <f t="shared" si="151"/>
        <v>0</v>
      </c>
      <c r="EG136" s="53">
        <f t="shared" si="152"/>
        <v>0</v>
      </c>
      <c r="EH136" s="53"/>
      <c r="EI136" s="53"/>
      <c r="EJ136" s="41">
        <f t="shared" si="153"/>
        <v>0</v>
      </c>
      <c r="EK136" s="53">
        <f t="shared" si="154"/>
        <v>0</v>
      </c>
      <c r="EL136" s="53"/>
      <c r="EM136" s="53"/>
      <c r="EN136" s="41">
        <f t="shared" si="155"/>
        <v>0</v>
      </c>
      <c r="EO136" s="53">
        <f t="shared" si="156"/>
        <v>0</v>
      </c>
      <c r="EP136" s="53"/>
      <c r="EQ136" s="53"/>
      <c r="ER136" s="41">
        <f t="shared" si="157"/>
        <v>0</v>
      </c>
      <c r="ES136" s="53">
        <f t="shared" si="158"/>
        <v>0</v>
      </c>
      <c r="ET136" s="53"/>
      <c r="EU136" s="53"/>
      <c r="EV136" s="41">
        <f t="shared" si="159"/>
        <v>0</v>
      </c>
      <c r="EW136" s="53">
        <f t="shared" si="160"/>
        <v>0</v>
      </c>
      <c r="EX136" s="53"/>
      <c r="EY136" s="53"/>
      <c r="EZ136" s="41">
        <f t="shared" si="161"/>
        <v>0</v>
      </c>
      <c r="FA136" s="53">
        <f t="shared" si="162"/>
        <v>0</v>
      </c>
      <c r="FB136" s="53"/>
      <c r="FC136" s="53"/>
      <c r="FD136" s="41">
        <f t="shared" si="163"/>
        <v>0</v>
      </c>
      <c r="FE136" s="53">
        <f t="shared" si="164"/>
        <v>0</v>
      </c>
      <c r="FF136" s="53"/>
      <c r="FG136" s="53"/>
      <c r="FH136" s="41">
        <f t="shared" si="165"/>
        <v>0</v>
      </c>
      <c r="FI136" s="53">
        <f t="shared" si="166"/>
        <v>0</v>
      </c>
      <c r="FJ136" s="53"/>
      <c r="FK136" s="53"/>
      <c r="FL136" s="41">
        <f t="shared" si="168"/>
        <v>0</v>
      </c>
      <c r="FM136" s="53">
        <f t="shared" si="169"/>
        <v>0</v>
      </c>
      <c r="FN136" s="53"/>
      <c r="FO136" s="40"/>
      <c r="FP136" s="52">
        <f t="shared" si="170"/>
        <v>4488.2817514714825</v>
      </c>
      <c r="FQ136" s="41">
        <f t="shared" si="171"/>
        <v>-1.2665115609593047E-2</v>
      </c>
      <c r="FY136" s="229" t="s">
        <v>4416</v>
      </c>
      <c r="FZ136" s="229" t="s">
        <v>4417</v>
      </c>
      <c r="GA136" s="229" t="s">
        <v>4418</v>
      </c>
    </row>
    <row r="137" spans="2:183" ht="11.25" customHeight="1" x14ac:dyDescent="0.2">
      <c r="B137" s="39">
        <v>44652</v>
      </c>
      <c r="C137" s="45">
        <v>4545.8555373971258</v>
      </c>
      <c r="D137" s="112" t="s">
        <v>5566</v>
      </c>
      <c r="E137" s="112">
        <f t="shared" si="167"/>
        <v>44652</v>
      </c>
      <c r="F137" s="46"/>
      <c r="G137" s="52">
        <v>63.29</v>
      </c>
      <c r="H137" s="41">
        <f t="shared" si="87"/>
        <v>2.3613132783438573E-2</v>
      </c>
      <c r="I137" s="53">
        <f t="shared" si="88"/>
        <v>1</v>
      </c>
      <c r="J137" s="40"/>
      <c r="K137" s="52">
        <v>94.79</v>
      </c>
      <c r="L137" s="41">
        <f t="shared" si="89"/>
        <v>4.4172725269883362E-2</v>
      </c>
      <c r="M137" s="53">
        <f t="shared" si="90"/>
        <v>1</v>
      </c>
      <c r="N137" s="40"/>
      <c r="O137" s="52">
        <v>101.51</v>
      </c>
      <c r="P137" s="41">
        <f t="shared" si="91"/>
        <v>4.8223874432052893E-2</v>
      </c>
      <c r="Q137" s="53">
        <f t="shared" si="92"/>
        <v>1</v>
      </c>
      <c r="R137" s="40"/>
      <c r="S137" s="52">
        <v>112.82</v>
      </c>
      <c r="T137" s="41">
        <f t="shared" si="93"/>
        <v>3.3812883716668241E-2</v>
      </c>
      <c r="U137" s="53">
        <f t="shared" si="94"/>
        <v>1</v>
      </c>
      <c r="V137" s="40"/>
      <c r="W137" s="52">
        <v>71.040000000000006</v>
      </c>
      <c r="X137" s="41">
        <f t="shared" si="95"/>
        <v>3.2708242477104132E-2</v>
      </c>
      <c r="Y137" s="53">
        <f t="shared" si="96"/>
        <v>1</v>
      </c>
      <c r="Z137" s="40"/>
      <c r="AA137" s="52">
        <v>120.09</v>
      </c>
      <c r="AB137" s="41">
        <f t="shared" si="97"/>
        <v>4.5806844901158383E-2</v>
      </c>
      <c r="AC137" s="53">
        <f t="shared" si="98"/>
        <v>1</v>
      </c>
      <c r="AD137" s="40"/>
      <c r="AE137" s="52">
        <v>69.06</v>
      </c>
      <c r="AF137" s="41">
        <f t="shared" si="99"/>
        <v>3.3059087509349494E-2</v>
      </c>
      <c r="AG137" s="53">
        <f t="shared" si="100"/>
        <v>1</v>
      </c>
      <c r="AH137" s="40"/>
      <c r="AI137" s="52">
        <v>117.55</v>
      </c>
      <c r="AJ137" s="41">
        <f t="shared" si="101"/>
        <v>3.2226905514576742E-2</v>
      </c>
      <c r="AK137" s="53">
        <f t="shared" si="102"/>
        <v>1</v>
      </c>
      <c r="AL137" s="40"/>
      <c r="AM137" s="52">
        <v>61.11</v>
      </c>
      <c r="AN137" s="41">
        <f t="shared" si="103"/>
        <v>3.523632051499237E-2</v>
      </c>
      <c r="AO137" s="53">
        <f t="shared" si="104"/>
        <v>1</v>
      </c>
      <c r="AP137" s="40"/>
      <c r="AQ137" s="52">
        <v>41.28</v>
      </c>
      <c r="AR137" s="41">
        <f t="shared" si="105"/>
        <v>3.458646616541361E-2</v>
      </c>
      <c r="AS137" s="53">
        <f t="shared" si="106"/>
        <v>1</v>
      </c>
      <c r="AT137" s="41"/>
      <c r="AU137" s="41">
        <v>79.319999999999993</v>
      </c>
      <c r="AV137" s="41">
        <f t="shared" si="107"/>
        <v>4.3958936562253026E-2</v>
      </c>
      <c r="AW137" s="53">
        <f t="shared" si="108"/>
        <v>1</v>
      </c>
      <c r="AX137" s="41"/>
      <c r="AY137" s="41">
        <v>55.73</v>
      </c>
      <c r="AZ137" s="41">
        <f t="shared" si="109"/>
        <v>2.0509064273942501E-2</v>
      </c>
      <c r="BA137" s="53">
        <f t="shared" si="110"/>
        <v>1</v>
      </c>
      <c r="BB137" s="41"/>
      <c r="BC137" s="41">
        <v>74.12</v>
      </c>
      <c r="BD137" s="41">
        <f t="shared" si="111"/>
        <v>4.4973917947271902E-2</v>
      </c>
      <c r="BE137" s="53">
        <f t="shared" si="112"/>
        <v>1</v>
      </c>
      <c r="BF137" s="41"/>
      <c r="BG137" s="41">
        <v>72.75</v>
      </c>
      <c r="BH137" s="41">
        <f t="shared" si="113"/>
        <v>2.8995756718529053E-2</v>
      </c>
      <c r="BI137" s="53">
        <f t="shared" si="114"/>
        <v>1</v>
      </c>
      <c r="BJ137" s="41"/>
      <c r="BK137" s="41"/>
      <c r="BL137" s="41">
        <f t="shared" si="115"/>
        <v>0</v>
      </c>
      <c r="BM137" s="53">
        <f t="shared" si="116"/>
        <v>0</v>
      </c>
      <c r="BN137" s="41"/>
      <c r="BO137" s="41"/>
      <c r="BP137" s="41">
        <f t="shared" si="117"/>
        <v>0</v>
      </c>
      <c r="BQ137" s="53">
        <f t="shared" si="118"/>
        <v>0</v>
      </c>
      <c r="BR137" s="41"/>
      <c r="BS137" s="41"/>
      <c r="BT137" s="41">
        <f t="shared" si="119"/>
        <v>0</v>
      </c>
      <c r="BU137" s="53">
        <f t="shared" si="120"/>
        <v>0</v>
      </c>
      <c r="BV137" s="41"/>
      <c r="BW137" s="41"/>
      <c r="BX137" s="41">
        <f t="shared" si="121"/>
        <v>0</v>
      </c>
      <c r="BY137" s="53">
        <f t="shared" si="122"/>
        <v>0</v>
      </c>
      <c r="BZ137" s="41"/>
      <c r="CA137" s="41"/>
      <c r="CB137" s="41">
        <f t="shared" si="123"/>
        <v>0</v>
      </c>
      <c r="CC137" s="53">
        <f t="shared" si="124"/>
        <v>0</v>
      </c>
      <c r="CD137" s="41"/>
      <c r="CE137" s="41"/>
      <c r="CF137" s="41">
        <f t="shared" si="125"/>
        <v>0</v>
      </c>
      <c r="CG137" s="53">
        <f t="shared" si="126"/>
        <v>0</v>
      </c>
      <c r="CH137" s="41"/>
      <c r="CI137" s="41"/>
      <c r="CJ137" s="41">
        <f t="shared" si="127"/>
        <v>0</v>
      </c>
      <c r="CK137" s="53">
        <f t="shared" si="128"/>
        <v>0</v>
      </c>
      <c r="CL137" s="41"/>
      <c r="CM137" s="41"/>
      <c r="CN137" s="41">
        <f t="shared" si="129"/>
        <v>0</v>
      </c>
      <c r="CO137" s="53">
        <f t="shared" si="130"/>
        <v>0</v>
      </c>
      <c r="CP137" s="41"/>
      <c r="CQ137" s="41"/>
      <c r="CR137" s="41">
        <f t="shared" si="131"/>
        <v>0</v>
      </c>
      <c r="CS137" s="53">
        <f t="shared" si="132"/>
        <v>0</v>
      </c>
      <c r="CT137" s="41"/>
      <c r="CU137" s="41"/>
      <c r="CV137" s="41">
        <f t="shared" si="133"/>
        <v>0</v>
      </c>
      <c r="CW137" s="53">
        <f t="shared" si="134"/>
        <v>0</v>
      </c>
      <c r="CX137" s="41"/>
      <c r="CY137" s="41"/>
      <c r="CZ137" s="41">
        <f t="shared" si="135"/>
        <v>0</v>
      </c>
      <c r="DA137" s="53">
        <f t="shared" si="136"/>
        <v>0</v>
      </c>
      <c r="DB137" s="53"/>
      <c r="DC137" s="53"/>
      <c r="DD137" s="41">
        <f t="shared" si="137"/>
        <v>0</v>
      </c>
      <c r="DE137" s="53">
        <f t="shared" si="138"/>
        <v>0</v>
      </c>
      <c r="DF137" s="53"/>
      <c r="DG137" s="53"/>
      <c r="DH137" s="41">
        <f t="shared" si="139"/>
        <v>0</v>
      </c>
      <c r="DI137" s="53">
        <f t="shared" si="140"/>
        <v>0</v>
      </c>
      <c r="DJ137" s="53"/>
      <c r="DK137" s="53"/>
      <c r="DL137" s="41">
        <f t="shared" si="141"/>
        <v>0</v>
      </c>
      <c r="DM137" s="53">
        <f t="shared" si="142"/>
        <v>0</v>
      </c>
      <c r="DN137" s="53"/>
      <c r="DO137" s="53"/>
      <c r="DP137" s="41">
        <f t="shared" si="143"/>
        <v>0</v>
      </c>
      <c r="DQ137" s="53">
        <f t="shared" si="144"/>
        <v>0</v>
      </c>
      <c r="DR137" s="53"/>
      <c r="DS137" s="53"/>
      <c r="DT137" s="41">
        <f t="shared" si="145"/>
        <v>0</v>
      </c>
      <c r="DU137" s="53">
        <f t="shared" si="146"/>
        <v>0</v>
      </c>
      <c r="DV137" s="53"/>
      <c r="DW137" s="53"/>
      <c r="DX137" s="41">
        <f t="shared" si="147"/>
        <v>0</v>
      </c>
      <c r="DY137" s="53">
        <f t="shared" si="148"/>
        <v>0</v>
      </c>
      <c r="DZ137" s="53"/>
      <c r="EA137" s="53"/>
      <c r="EB137" s="41">
        <f t="shared" si="149"/>
        <v>0</v>
      </c>
      <c r="EC137" s="53">
        <f t="shared" si="150"/>
        <v>0</v>
      </c>
      <c r="ED137" s="53"/>
      <c r="EE137" s="53"/>
      <c r="EF137" s="41">
        <f t="shared" si="151"/>
        <v>0</v>
      </c>
      <c r="EG137" s="53">
        <f t="shared" si="152"/>
        <v>0</v>
      </c>
      <c r="EH137" s="53"/>
      <c r="EI137" s="53"/>
      <c r="EJ137" s="41">
        <f t="shared" si="153"/>
        <v>0</v>
      </c>
      <c r="EK137" s="53">
        <f t="shared" si="154"/>
        <v>0</v>
      </c>
      <c r="EL137" s="53"/>
      <c r="EM137" s="53"/>
      <c r="EN137" s="41">
        <f t="shared" si="155"/>
        <v>0</v>
      </c>
      <c r="EO137" s="53">
        <f t="shared" si="156"/>
        <v>0</v>
      </c>
      <c r="EP137" s="53"/>
      <c r="EQ137" s="53"/>
      <c r="ER137" s="41">
        <f t="shared" si="157"/>
        <v>0</v>
      </c>
      <c r="ES137" s="53">
        <f t="shared" si="158"/>
        <v>0</v>
      </c>
      <c r="ET137" s="53"/>
      <c r="EU137" s="53"/>
      <c r="EV137" s="41">
        <f t="shared" si="159"/>
        <v>0</v>
      </c>
      <c r="EW137" s="53">
        <f t="shared" si="160"/>
        <v>0</v>
      </c>
      <c r="EX137" s="53"/>
      <c r="EY137" s="53"/>
      <c r="EZ137" s="41">
        <f t="shared" si="161"/>
        <v>0</v>
      </c>
      <c r="FA137" s="53">
        <f t="shared" si="162"/>
        <v>0</v>
      </c>
      <c r="FB137" s="53"/>
      <c r="FC137" s="53"/>
      <c r="FD137" s="41">
        <f t="shared" si="163"/>
        <v>0</v>
      </c>
      <c r="FE137" s="53">
        <f t="shared" si="164"/>
        <v>0</v>
      </c>
      <c r="FF137" s="53"/>
      <c r="FG137" s="53"/>
      <c r="FH137" s="41">
        <f t="shared" si="165"/>
        <v>0</v>
      </c>
      <c r="FI137" s="53">
        <f t="shared" si="166"/>
        <v>0</v>
      </c>
      <c r="FJ137" s="53"/>
      <c r="FK137" s="53"/>
      <c r="FL137" s="41">
        <f t="shared" si="168"/>
        <v>0</v>
      </c>
      <c r="FM137" s="53">
        <f t="shared" si="169"/>
        <v>0</v>
      </c>
      <c r="FN137" s="53"/>
      <c r="FO137" s="40"/>
      <c r="FP137" s="52">
        <f t="shared" si="170"/>
        <v>4545.8555373971258</v>
      </c>
      <c r="FQ137" s="41">
        <f t="shared" si="171"/>
        <v>6.1613996742537758E-4</v>
      </c>
      <c r="FY137" s="229" t="s">
        <v>387</v>
      </c>
      <c r="FZ137" s="229" t="s">
        <v>388</v>
      </c>
      <c r="GA137" s="229" t="s">
        <v>389</v>
      </c>
    </row>
    <row r="138" spans="2:183" ht="11.25" customHeight="1" x14ac:dyDescent="0.2">
      <c r="B138" s="39">
        <v>44645</v>
      </c>
      <c r="C138" s="45">
        <v>4543.0563787878882</v>
      </c>
      <c r="D138" s="112" t="s">
        <v>5566</v>
      </c>
      <c r="E138" s="112">
        <f t="shared" si="167"/>
        <v>44645</v>
      </c>
      <c r="F138" s="46"/>
      <c r="G138" s="52">
        <v>61.83</v>
      </c>
      <c r="H138" s="41">
        <f t="shared" si="87"/>
        <v>2.5203117227657001E-2</v>
      </c>
      <c r="I138" s="53">
        <f t="shared" si="88"/>
        <v>1</v>
      </c>
      <c r="J138" s="40"/>
      <c r="K138" s="52">
        <v>90.78</v>
      </c>
      <c r="L138" s="41">
        <f t="shared" si="89"/>
        <v>3.3352305065452503E-2</v>
      </c>
      <c r="M138" s="53">
        <f t="shared" si="90"/>
        <v>1</v>
      </c>
      <c r="N138" s="40"/>
      <c r="O138" s="52">
        <v>96.84</v>
      </c>
      <c r="P138" s="41">
        <f t="shared" si="91"/>
        <v>2.9446157117040572E-2</v>
      </c>
      <c r="Q138" s="53">
        <f t="shared" si="92"/>
        <v>1</v>
      </c>
      <c r="R138" s="40"/>
      <c r="S138" s="52">
        <v>109.13</v>
      </c>
      <c r="T138" s="41">
        <f t="shared" si="93"/>
        <v>3.8838648262732089E-2</v>
      </c>
      <c r="U138" s="53">
        <f t="shared" si="94"/>
        <v>1</v>
      </c>
      <c r="V138" s="40"/>
      <c r="W138" s="52">
        <v>68.790000000000006</v>
      </c>
      <c r="X138" s="41">
        <f t="shared" si="95"/>
        <v>6.4037122969837545E-2</v>
      </c>
      <c r="Y138" s="53">
        <f t="shared" si="96"/>
        <v>1</v>
      </c>
      <c r="Z138" s="40"/>
      <c r="AA138" s="52">
        <v>114.83</v>
      </c>
      <c r="AB138" s="41">
        <f t="shared" si="97"/>
        <v>4.9154865235267131E-2</v>
      </c>
      <c r="AC138" s="53">
        <f t="shared" si="98"/>
        <v>1</v>
      </c>
      <c r="AD138" s="40"/>
      <c r="AE138" s="52">
        <v>66.849999999999994</v>
      </c>
      <c r="AF138" s="41">
        <f t="shared" si="99"/>
        <v>3.2113632854716689E-2</v>
      </c>
      <c r="AG138" s="53">
        <f t="shared" si="100"/>
        <v>1</v>
      </c>
      <c r="AH138" s="40"/>
      <c r="AI138" s="52">
        <v>113.88</v>
      </c>
      <c r="AJ138" s="41">
        <f t="shared" si="101"/>
        <v>3.2925170068027088E-2</v>
      </c>
      <c r="AK138" s="53">
        <f t="shared" si="102"/>
        <v>1</v>
      </c>
      <c r="AL138" s="40"/>
      <c r="AM138" s="52">
        <v>59.03</v>
      </c>
      <c r="AN138" s="41">
        <f t="shared" si="103"/>
        <v>2.9473317056156301E-2</v>
      </c>
      <c r="AO138" s="53">
        <f t="shared" si="104"/>
        <v>1</v>
      </c>
      <c r="AP138" s="40"/>
      <c r="AQ138" s="52">
        <v>39.9</v>
      </c>
      <c r="AR138" s="41">
        <f t="shared" si="105"/>
        <v>3.8791981254881591E-2</v>
      </c>
      <c r="AS138" s="53">
        <f t="shared" si="106"/>
        <v>1</v>
      </c>
      <c r="AT138" s="41"/>
      <c r="AU138" s="41">
        <v>75.98</v>
      </c>
      <c r="AV138" s="41">
        <f t="shared" si="107"/>
        <v>4.1249828696724666E-2</v>
      </c>
      <c r="AW138" s="53">
        <f t="shared" si="108"/>
        <v>1</v>
      </c>
      <c r="AX138" s="41"/>
      <c r="AY138" s="41">
        <v>54.61</v>
      </c>
      <c r="AZ138" s="41">
        <f t="shared" si="109"/>
        <v>1.5244469232199354E-2</v>
      </c>
      <c r="BA138" s="53">
        <f t="shared" si="110"/>
        <v>1</v>
      </c>
      <c r="BB138" s="41"/>
      <c r="BC138" s="41">
        <v>70.930000000000007</v>
      </c>
      <c r="BD138" s="41">
        <f t="shared" si="111"/>
        <v>4.2628252241658116E-2</v>
      </c>
      <c r="BE138" s="53">
        <f t="shared" si="112"/>
        <v>1</v>
      </c>
      <c r="BF138" s="41"/>
      <c r="BG138" s="41">
        <v>70.7</v>
      </c>
      <c r="BH138" s="41">
        <f t="shared" si="113"/>
        <v>2.7765663613897207E-2</v>
      </c>
      <c r="BI138" s="53">
        <f t="shared" si="114"/>
        <v>1</v>
      </c>
      <c r="BJ138" s="41"/>
      <c r="BK138" s="41"/>
      <c r="BL138" s="41">
        <f t="shared" si="115"/>
        <v>0</v>
      </c>
      <c r="BM138" s="53">
        <f t="shared" si="116"/>
        <v>0</v>
      </c>
      <c r="BN138" s="41"/>
      <c r="BO138" s="41"/>
      <c r="BP138" s="41">
        <f t="shared" si="117"/>
        <v>0</v>
      </c>
      <c r="BQ138" s="53">
        <f t="shared" si="118"/>
        <v>0</v>
      </c>
      <c r="BR138" s="41"/>
      <c r="BS138" s="41"/>
      <c r="BT138" s="41">
        <f t="shared" si="119"/>
        <v>0</v>
      </c>
      <c r="BU138" s="53">
        <f t="shared" si="120"/>
        <v>0</v>
      </c>
      <c r="BV138" s="41"/>
      <c r="BW138" s="41"/>
      <c r="BX138" s="41">
        <f t="shared" si="121"/>
        <v>0</v>
      </c>
      <c r="BY138" s="53">
        <f t="shared" si="122"/>
        <v>0</v>
      </c>
      <c r="BZ138" s="41"/>
      <c r="CA138" s="41"/>
      <c r="CB138" s="41">
        <f t="shared" si="123"/>
        <v>0</v>
      </c>
      <c r="CC138" s="53">
        <f t="shared" si="124"/>
        <v>0</v>
      </c>
      <c r="CD138" s="41"/>
      <c r="CE138" s="41"/>
      <c r="CF138" s="41">
        <f t="shared" si="125"/>
        <v>0</v>
      </c>
      <c r="CG138" s="53">
        <f t="shared" si="126"/>
        <v>0</v>
      </c>
      <c r="CH138" s="41"/>
      <c r="CI138" s="41"/>
      <c r="CJ138" s="41">
        <f t="shared" si="127"/>
        <v>0</v>
      </c>
      <c r="CK138" s="53">
        <f t="shared" si="128"/>
        <v>0</v>
      </c>
      <c r="CL138" s="41"/>
      <c r="CM138" s="41"/>
      <c r="CN138" s="41">
        <f t="shared" si="129"/>
        <v>0</v>
      </c>
      <c r="CO138" s="53">
        <f t="shared" si="130"/>
        <v>0</v>
      </c>
      <c r="CP138" s="41"/>
      <c r="CQ138" s="41"/>
      <c r="CR138" s="41">
        <f t="shared" si="131"/>
        <v>0</v>
      </c>
      <c r="CS138" s="53">
        <f t="shared" si="132"/>
        <v>0</v>
      </c>
      <c r="CT138" s="41"/>
      <c r="CU138" s="41"/>
      <c r="CV138" s="41">
        <f t="shared" si="133"/>
        <v>0</v>
      </c>
      <c r="CW138" s="53">
        <f t="shared" si="134"/>
        <v>0</v>
      </c>
      <c r="CX138" s="41"/>
      <c r="CY138" s="41"/>
      <c r="CZ138" s="41">
        <f t="shared" si="135"/>
        <v>0</v>
      </c>
      <c r="DA138" s="53">
        <f t="shared" si="136"/>
        <v>0</v>
      </c>
      <c r="DB138" s="53"/>
      <c r="DC138" s="53"/>
      <c r="DD138" s="41">
        <f t="shared" si="137"/>
        <v>0</v>
      </c>
      <c r="DE138" s="53">
        <f t="shared" si="138"/>
        <v>0</v>
      </c>
      <c r="DF138" s="53"/>
      <c r="DG138" s="53"/>
      <c r="DH138" s="41">
        <f t="shared" si="139"/>
        <v>0</v>
      </c>
      <c r="DI138" s="53">
        <f t="shared" si="140"/>
        <v>0</v>
      </c>
      <c r="DJ138" s="53"/>
      <c r="DK138" s="53"/>
      <c r="DL138" s="41">
        <f t="shared" si="141"/>
        <v>0</v>
      </c>
      <c r="DM138" s="53">
        <f t="shared" si="142"/>
        <v>0</v>
      </c>
      <c r="DN138" s="53"/>
      <c r="DO138" s="53"/>
      <c r="DP138" s="41">
        <f t="shared" si="143"/>
        <v>0</v>
      </c>
      <c r="DQ138" s="53">
        <f t="shared" si="144"/>
        <v>0</v>
      </c>
      <c r="DR138" s="53"/>
      <c r="DS138" s="53"/>
      <c r="DT138" s="41">
        <f t="shared" si="145"/>
        <v>0</v>
      </c>
      <c r="DU138" s="53">
        <f t="shared" si="146"/>
        <v>0</v>
      </c>
      <c r="DV138" s="53"/>
      <c r="DW138" s="53"/>
      <c r="DX138" s="41">
        <f t="shared" si="147"/>
        <v>0</v>
      </c>
      <c r="DY138" s="53">
        <f t="shared" si="148"/>
        <v>0</v>
      </c>
      <c r="DZ138" s="53"/>
      <c r="EA138" s="53"/>
      <c r="EB138" s="41">
        <f t="shared" si="149"/>
        <v>0</v>
      </c>
      <c r="EC138" s="53">
        <f t="shared" si="150"/>
        <v>0</v>
      </c>
      <c r="ED138" s="53"/>
      <c r="EE138" s="53"/>
      <c r="EF138" s="41">
        <f t="shared" si="151"/>
        <v>0</v>
      </c>
      <c r="EG138" s="53">
        <f t="shared" si="152"/>
        <v>0</v>
      </c>
      <c r="EH138" s="53"/>
      <c r="EI138" s="53"/>
      <c r="EJ138" s="41">
        <f t="shared" si="153"/>
        <v>0</v>
      </c>
      <c r="EK138" s="53">
        <f t="shared" si="154"/>
        <v>0</v>
      </c>
      <c r="EL138" s="53"/>
      <c r="EM138" s="53"/>
      <c r="EN138" s="41">
        <f t="shared" si="155"/>
        <v>0</v>
      </c>
      <c r="EO138" s="53">
        <f t="shared" si="156"/>
        <v>0</v>
      </c>
      <c r="EP138" s="53"/>
      <c r="EQ138" s="53"/>
      <c r="ER138" s="41">
        <f t="shared" si="157"/>
        <v>0</v>
      </c>
      <c r="ES138" s="53">
        <f t="shared" si="158"/>
        <v>0</v>
      </c>
      <c r="ET138" s="53"/>
      <c r="EU138" s="53"/>
      <c r="EV138" s="41">
        <f t="shared" si="159"/>
        <v>0</v>
      </c>
      <c r="EW138" s="53">
        <f t="shared" si="160"/>
        <v>0</v>
      </c>
      <c r="EX138" s="53"/>
      <c r="EY138" s="53"/>
      <c r="EZ138" s="41">
        <f t="shared" si="161"/>
        <v>0</v>
      </c>
      <c r="FA138" s="53">
        <f t="shared" si="162"/>
        <v>0</v>
      </c>
      <c r="FB138" s="53"/>
      <c r="FC138" s="53"/>
      <c r="FD138" s="41">
        <f t="shared" si="163"/>
        <v>0</v>
      </c>
      <c r="FE138" s="53">
        <f t="shared" si="164"/>
        <v>0</v>
      </c>
      <c r="FF138" s="53"/>
      <c r="FG138" s="53"/>
      <c r="FH138" s="41">
        <f t="shared" si="165"/>
        <v>0</v>
      </c>
      <c r="FI138" s="53">
        <f t="shared" si="166"/>
        <v>0</v>
      </c>
      <c r="FJ138" s="53"/>
      <c r="FK138" s="53"/>
      <c r="FL138" s="41">
        <f t="shared" si="168"/>
        <v>0</v>
      </c>
      <c r="FM138" s="53">
        <f t="shared" si="169"/>
        <v>0</v>
      </c>
      <c r="FN138" s="53"/>
      <c r="FO138" s="40"/>
      <c r="FP138" s="52">
        <f t="shared" si="170"/>
        <v>4543.0563787878882</v>
      </c>
      <c r="FQ138" s="41">
        <f t="shared" si="171"/>
        <v>1.7910975161251397E-2</v>
      </c>
      <c r="FY138" s="229" t="s">
        <v>414</v>
      </c>
      <c r="FZ138" s="229" t="s">
        <v>415</v>
      </c>
      <c r="GA138" s="229" t="s">
        <v>416</v>
      </c>
    </row>
    <row r="139" spans="2:183" ht="11.25" customHeight="1" x14ac:dyDescent="0.2">
      <c r="B139" s="39">
        <v>44638</v>
      </c>
      <c r="C139" s="45">
        <v>4463.1175904830034</v>
      </c>
      <c r="D139" s="112" t="s">
        <v>5566</v>
      </c>
      <c r="E139" s="112">
        <f t="shared" si="167"/>
        <v>44638</v>
      </c>
      <c r="F139" s="46"/>
      <c r="G139" s="52">
        <v>60.31</v>
      </c>
      <c r="H139" s="41">
        <f t="shared" si="87"/>
        <v>1.3282417399966828E-3</v>
      </c>
      <c r="I139" s="53">
        <f t="shared" si="88"/>
        <v>1</v>
      </c>
      <c r="J139" s="40"/>
      <c r="K139" s="52">
        <v>87.85</v>
      </c>
      <c r="L139" s="41">
        <f t="shared" si="89"/>
        <v>4.1147559721110838E-3</v>
      </c>
      <c r="M139" s="53">
        <f t="shared" si="90"/>
        <v>1</v>
      </c>
      <c r="N139" s="40"/>
      <c r="O139" s="52">
        <v>94.07</v>
      </c>
      <c r="P139" s="41">
        <f t="shared" si="91"/>
        <v>-1.5386225664643205E-2</v>
      </c>
      <c r="Q139" s="53">
        <f t="shared" si="92"/>
        <v>1</v>
      </c>
      <c r="R139" s="40"/>
      <c r="S139" s="52">
        <v>105.05</v>
      </c>
      <c r="T139" s="41">
        <f t="shared" si="93"/>
        <v>-1.0269455436216379E-2</v>
      </c>
      <c r="U139" s="53">
        <f t="shared" si="94"/>
        <v>1</v>
      </c>
      <c r="V139" s="40"/>
      <c r="W139" s="52">
        <v>64.650000000000006</v>
      </c>
      <c r="X139" s="41">
        <f t="shared" si="95"/>
        <v>-2.160827288161804E-3</v>
      </c>
      <c r="Y139" s="53">
        <f t="shared" si="96"/>
        <v>1</v>
      </c>
      <c r="Z139" s="40"/>
      <c r="AA139" s="52">
        <v>109.45</v>
      </c>
      <c r="AB139" s="41">
        <f t="shared" si="97"/>
        <v>6.4367816091954744E-3</v>
      </c>
      <c r="AC139" s="53">
        <f t="shared" si="98"/>
        <v>1</v>
      </c>
      <c r="AD139" s="40"/>
      <c r="AE139" s="52">
        <v>64.77</v>
      </c>
      <c r="AF139" s="41">
        <f t="shared" si="99"/>
        <v>6.5268065268064834E-3</v>
      </c>
      <c r="AG139" s="53">
        <f t="shared" si="100"/>
        <v>1</v>
      </c>
      <c r="AH139" s="40"/>
      <c r="AI139" s="52">
        <v>110.25</v>
      </c>
      <c r="AJ139" s="41">
        <f t="shared" si="101"/>
        <v>1.9994546941743963E-3</v>
      </c>
      <c r="AK139" s="53">
        <f t="shared" si="102"/>
        <v>1</v>
      </c>
      <c r="AL139" s="40"/>
      <c r="AM139" s="52">
        <v>57.34</v>
      </c>
      <c r="AN139" s="41">
        <f t="shared" si="103"/>
        <v>-4.7824642975755505E-2</v>
      </c>
      <c r="AO139" s="53">
        <f t="shared" si="104"/>
        <v>1</v>
      </c>
      <c r="AP139" s="40"/>
      <c r="AQ139" s="52">
        <v>38.409999999999997</v>
      </c>
      <c r="AR139" s="41">
        <f t="shared" si="105"/>
        <v>-7.2370121478418925E-3</v>
      </c>
      <c r="AS139" s="53">
        <f t="shared" si="106"/>
        <v>1</v>
      </c>
      <c r="AT139" s="41"/>
      <c r="AU139" s="41">
        <v>72.97</v>
      </c>
      <c r="AV139" s="41">
        <f t="shared" si="107"/>
        <v>-1.0710412147505455E-2</v>
      </c>
      <c r="AW139" s="53">
        <f t="shared" si="108"/>
        <v>1</v>
      </c>
      <c r="AX139" s="41"/>
      <c r="AY139" s="41">
        <v>53.79</v>
      </c>
      <c r="AZ139" s="41">
        <f t="shared" si="109"/>
        <v>-5.7301293900184902E-3</v>
      </c>
      <c r="BA139" s="53">
        <f t="shared" si="110"/>
        <v>1</v>
      </c>
      <c r="BB139" s="41"/>
      <c r="BC139" s="41">
        <v>68.03</v>
      </c>
      <c r="BD139" s="41">
        <f t="shared" si="111"/>
        <v>-9.6083855000727025E-3</v>
      </c>
      <c r="BE139" s="53">
        <f t="shared" si="112"/>
        <v>1</v>
      </c>
      <c r="BF139" s="41"/>
      <c r="BG139" s="41">
        <v>68.790000000000006</v>
      </c>
      <c r="BH139" s="41">
        <f t="shared" si="113"/>
        <v>-2.2452749751314505E-2</v>
      </c>
      <c r="BI139" s="53">
        <f t="shared" si="114"/>
        <v>1</v>
      </c>
      <c r="BJ139" s="41"/>
      <c r="BK139" s="41"/>
      <c r="BL139" s="41">
        <f t="shared" si="115"/>
        <v>0</v>
      </c>
      <c r="BM139" s="53">
        <f t="shared" si="116"/>
        <v>0</v>
      </c>
      <c r="BN139" s="41"/>
      <c r="BO139" s="41"/>
      <c r="BP139" s="41">
        <f t="shared" si="117"/>
        <v>0</v>
      </c>
      <c r="BQ139" s="53">
        <f t="shared" si="118"/>
        <v>0</v>
      </c>
      <c r="BR139" s="41"/>
      <c r="BS139" s="41"/>
      <c r="BT139" s="41">
        <f t="shared" si="119"/>
        <v>0</v>
      </c>
      <c r="BU139" s="53">
        <f t="shared" si="120"/>
        <v>0</v>
      </c>
      <c r="BV139" s="41"/>
      <c r="BW139" s="41"/>
      <c r="BX139" s="41">
        <f t="shared" si="121"/>
        <v>0</v>
      </c>
      <c r="BY139" s="53">
        <f t="shared" si="122"/>
        <v>0</v>
      </c>
      <c r="BZ139" s="41"/>
      <c r="CA139" s="41"/>
      <c r="CB139" s="41">
        <f t="shared" si="123"/>
        <v>0</v>
      </c>
      <c r="CC139" s="53">
        <f t="shared" si="124"/>
        <v>0</v>
      </c>
      <c r="CD139" s="41"/>
      <c r="CE139" s="41"/>
      <c r="CF139" s="41">
        <f t="shared" si="125"/>
        <v>0</v>
      </c>
      <c r="CG139" s="53">
        <f t="shared" si="126"/>
        <v>0</v>
      </c>
      <c r="CH139" s="41"/>
      <c r="CI139" s="41"/>
      <c r="CJ139" s="41">
        <f t="shared" si="127"/>
        <v>0</v>
      </c>
      <c r="CK139" s="53">
        <f t="shared" si="128"/>
        <v>0</v>
      </c>
      <c r="CL139" s="41"/>
      <c r="CM139" s="41"/>
      <c r="CN139" s="41">
        <f t="shared" si="129"/>
        <v>0</v>
      </c>
      <c r="CO139" s="53">
        <f t="shared" si="130"/>
        <v>0</v>
      </c>
      <c r="CP139" s="41"/>
      <c r="CQ139" s="41"/>
      <c r="CR139" s="41">
        <f t="shared" si="131"/>
        <v>0</v>
      </c>
      <c r="CS139" s="53">
        <f t="shared" si="132"/>
        <v>0</v>
      </c>
      <c r="CT139" s="41"/>
      <c r="CU139" s="41"/>
      <c r="CV139" s="41">
        <f t="shared" si="133"/>
        <v>0</v>
      </c>
      <c r="CW139" s="53">
        <f t="shared" si="134"/>
        <v>0</v>
      </c>
      <c r="CX139" s="41"/>
      <c r="CY139" s="41"/>
      <c r="CZ139" s="41">
        <f t="shared" si="135"/>
        <v>0</v>
      </c>
      <c r="DA139" s="53">
        <f t="shared" si="136"/>
        <v>0</v>
      </c>
      <c r="DB139" s="53"/>
      <c r="DC139" s="53"/>
      <c r="DD139" s="41">
        <f t="shared" si="137"/>
        <v>0</v>
      </c>
      <c r="DE139" s="53">
        <f t="shared" si="138"/>
        <v>0</v>
      </c>
      <c r="DF139" s="53"/>
      <c r="DG139" s="53"/>
      <c r="DH139" s="41">
        <f t="shared" si="139"/>
        <v>0</v>
      </c>
      <c r="DI139" s="53">
        <f t="shared" si="140"/>
        <v>0</v>
      </c>
      <c r="DJ139" s="53"/>
      <c r="DK139" s="53"/>
      <c r="DL139" s="41">
        <f t="shared" si="141"/>
        <v>0</v>
      </c>
      <c r="DM139" s="53">
        <f t="shared" si="142"/>
        <v>0</v>
      </c>
      <c r="DN139" s="53"/>
      <c r="DO139" s="53"/>
      <c r="DP139" s="41">
        <f t="shared" si="143"/>
        <v>0</v>
      </c>
      <c r="DQ139" s="53">
        <f t="shared" si="144"/>
        <v>0</v>
      </c>
      <c r="DR139" s="53"/>
      <c r="DS139" s="53"/>
      <c r="DT139" s="41">
        <f t="shared" si="145"/>
        <v>0</v>
      </c>
      <c r="DU139" s="53">
        <f t="shared" si="146"/>
        <v>0</v>
      </c>
      <c r="DV139" s="53"/>
      <c r="DW139" s="53"/>
      <c r="DX139" s="41">
        <f t="shared" si="147"/>
        <v>0</v>
      </c>
      <c r="DY139" s="53">
        <f t="shared" si="148"/>
        <v>0</v>
      </c>
      <c r="DZ139" s="53"/>
      <c r="EA139" s="53"/>
      <c r="EB139" s="41">
        <f t="shared" si="149"/>
        <v>0</v>
      </c>
      <c r="EC139" s="53">
        <f t="shared" si="150"/>
        <v>0</v>
      </c>
      <c r="ED139" s="53"/>
      <c r="EE139" s="53"/>
      <c r="EF139" s="41">
        <f t="shared" si="151"/>
        <v>0</v>
      </c>
      <c r="EG139" s="53">
        <f t="shared" si="152"/>
        <v>0</v>
      </c>
      <c r="EH139" s="53"/>
      <c r="EI139" s="53"/>
      <c r="EJ139" s="41">
        <f t="shared" si="153"/>
        <v>0</v>
      </c>
      <c r="EK139" s="53">
        <f t="shared" si="154"/>
        <v>0</v>
      </c>
      <c r="EL139" s="53"/>
      <c r="EM139" s="53"/>
      <c r="EN139" s="41">
        <f t="shared" si="155"/>
        <v>0</v>
      </c>
      <c r="EO139" s="53">
        <f t="shared" si="156"/>
        <v>0</v>
      </c>
      <c r="EP139" s="53"/>
      <c r="EQ139" s="53"/>
      <c r="ER139" s="41">
        <f t="shared" si="157"/>
        <v>0</v>
      </c>
      <c r="ES139" s="53">
        <f t="shared" si="158"/>
        <v>0</v>
      </c>
      <c r="ET139" s="53"/>
      <c r="EU139" s="53"/>
      <c r="EV139" s="41">
        <f t="shared" si="159"/>
        <v>0</v>
      </c>
      <c r="EW139" s="53">
        <f t="shared" si="160"/>
        <v>0</v>
      </c>
      <c r="EX139" s="53"/>
      <c r="EY139" s="53"/>
      <c r="EZ139" s="41">
        <f t="shared" si="161"/>
        <v>0</v>
      </c>
      <c r="FA139" s="53">
        <f t="shared" si="162"/>
        <v>0</v>
      </c>
      <c r="FB139" s="53"/>
      <c r="FC139" s="53"/>
      <c r="FD139" s="41">
        <f t="shared" si="163"/>
        <v>0</v>
      </c>
      <c r="FE139" s="53">
        <f t="shared" si="164"/>
        <v>0</v>
      </c>
      <c r="FF139" s="53"/>
      <c r="FG139" s="53"/>
      <c r="FH139" s="41">
        <f t="shared" si="165"/>
        <v>0</v>
      </c>
      <c r="FI139" s="53">
        <f t="shared" si="166"/>
        <v>0</v>
      </c>
      <c r="FJ139" s="53"/>
      <c r="FK139" s="53"/>
      <c r="FL139" s="41">
        <f t="shared" si="168"/>
        <v>0</v>
      </c>
      <c r="FM139" s="53">
        <f t="shared" si="169"/>
        <v>0</v>
      </c>
      <c r="FN139" s="53"/>
      <c r="FO139" s="40"/>
      <c r="FP139" s="52">
        <f t="shared" si="170"/>
        <v>4463.1175904830034</v>
      </c>
      <c r="FQ139" s="41">
        <f t="shared" si="171"/>
        <v>6.1557217699679478E-2</v>
      </c>
      <c r="FY139" s="229" t="s">
        <v>426</v>
      </c>
      <c r="FZ139" s="229" t="s">
        <v>427</v>
      </c>
      <c r="GA139" s="229" t="s">
        <v>428</v>
      </c>
    </row>
    <row r="140" spans="2:183" ht="11.25" customHeight="1" x14ac:dyDescent="0.2">
      <c r="B140" s="39">
        <v>44631</v>
      </c>
      <c r="C140" s="45">
        <v>4204.3118506172168</v>
      </c>
      <c r="D140" s="112" t="s">
        <v>5566</v>
      </c>
      <c r="E140" s="112">
        <f t="shared" si="167"/>
        <v>44631</v>
      </c>
      <c r="F140" s="46"/>
      <c r="G140" s="52">
        <v>60.23</v>
      </c>
      <c r="H140" s="41">
        <f t="shared" si="87"/>
        <v>-5.9415745172471945E-3</v>
      </c>
      <c r="I140" s="53">
        <f t="shared" si="88"/>
        <v>1</v>
      </c>
      <c r="J140" s="40"/>
      <c r="K140" s="52">
        <v>87.49</v>
      </c>
      <c r="L140" s="41">
        <f t="shared" si="89"/>
        <v>-2.2676496872207297E-2</v>
      </c>
      <c r="M140" s="53">
        <f t="shared" si="90"/>
        <v>1</v>
      </c>
      <c r="N140" s="40"/>
      <c r="O140" s="52">
        <v>95.54</v>
      </c>
      <c r="P140" s="41">
        <f t="shared" si="91"/>
        <v>-8.2009758123117171E-3</v>
      </c>
      <c r="Q140" s="53">
        <f t="shared" si="92"/>
        <v>1</v>
      </c>
      <c r="R140" s="40"/>
      <c r="S140" s="52">
        <v>106.14</v>
      </c>
      <c r="T140" s="41">
        <f t="shared" si="93"/>
        <v>8.3602508075242277E-3</v>
      </c>
      <c r="U140" s="53">
        <f t="shared" si="94"/>
        <v>1</v>
      </c>
      <c r="V140" s="40"/>
      <c r="W140" s="52">
        <v>64.790000000000006</v>
      </c>
      <c r="X140" s="41">
        <f t="shared" si="95"/>
        <v>-1.2196981247141303E-2</v>
      </c>
      <c r="Y140" s="53">
        <f t="shared" si="96"/>
        <v>1</v>
      </c>
      <c r="Z140" s="40"/>
      <c r="AA140" s="52">
        <v>108.75</v>
      </c>
      <c r="AB140" s="41">
        <f t="shared" si="97"/>
        <v>-3.1094084105488196E-2</v>
      </c>
      <c r="AC140" s="53">
        <f t="shared" si="98"/>
        <v>1</v>
      </c>
      <c r="AD140" s="40"/>
      <c r="AE140" s="52">
        <v>64.349999999999994</v>
      </c>
      <c r="AF140" s="41">
        <f t="shared" si="99"/>
        <v>1.0204081632652962E-2</v>
      </c>
      <c r="AG140" s="53">
        <f t="shared" si="100"/>
        <v>1</v>
      </c>
      <c r="AH140" s="40"/>
      <c r="AI140" s="52">
        <v>110.03</v>
      </c>
      <c r="AJ140" s="41">
        <f t="shared" si="101"/>
        <v>-6.5011286681715408E-3</v>
      </c>
      <c r="AK140" s="53">
        <f t="shared" si="102"/>
        <v>1</v>
      </c>
      <c r="AL140" s="40"/>
      <c r="AM140" s="52">
        <v>60.22</v>
      </c>
      <c r="AN140" s="41">
        <f t="shared" si="103"/>
        <v>-2.5566343042071171E-2</v>
      </c>
      <c r="AO140" s="53">
        <f t="shared" si="104"/>
        <v>1</v>
      </c>
      <c r="AP140" s="40"/>
      <c r="AQ140" s="52">
        <v>38.69</v>
      </c>
      <c r="AR140" s="41">
        <f t="shared" si="105"/>
        <v>-2.813363476513453E-2</v>
      </c>
      <c r="AS140" s="53">
        <f t="shared" si="106"/>
        <v>1</v>
      </c>
      <c r="AT140" s="41"/>
      <c r="AU140" s="41">
        <v>73.760000000000005</v>
      </c>
      <c r="AV140" s="41">
        <f t="shared" si="107"/>
        <v>-9.2679650772330424E-3</v>
      </c>
      <c r="AW140" s="53">
        <f t="shared" si="108"/>
        <v>1</v>
      </c>
      <c r="AX140" s="41"/>
      <c r="AY140" s="41">
        <v>54.1</v>
      </c>
      <c r="AZ140" s="41">
        <f t="shared" si="109"/>
        <v>5.2025269416573483E-3</v>
      </c>
      <c r="BA140" s="53">
        <f t="shared" si="110"/>
        <v>1</v>
      </c>
      <c r="BB140" s="41"/>
      <c r="BC140" s="41">
        <v>68.69</v>
      </c>
      <c r="BD140" s="41">
        <f t="shared" si="111"/>
        <v>1.642497780408414E-2</v>
      </c>
      <c r="BE140" s="53">
        <f t="shared" si="112"/>
        <v>1</v>
      </c>
      <c r="BF140" s="41"/>
      <c r="BG140" s="41">
        <v>70.37</v>
      </c>
      <c r="BH140" s="41">
        <f t="shared" si="113"/>
        <v>-1.2489475161380881E-2</v>
      </c>
      <c r="BI140" s="53">
        <f t="shared" si="114"/>
        <v>1</v>
      </c>
      <c r="BJ140" s="41"/>
      <c r="BK140" s="41"/>
      <c r="BL140" s="41">
        <f t="shared" si="115"/>
        <v>0</v>
      </c>
      <c r="BM140" s="53">
        <f t="shared" si="116"/>
        <v>0</v>
      </c>
      <c r="BN140" s="41"/>
      <c r="BO140" s="41"/>
      <c r="BP140" s="41">
        <f t="shared" si="117"/>
        <v>0</v>
      </c>
      <c r="BQ140" s="53">
        <f t="shared" si="118"/>
        <v>0</v>
      </c>
      <c r="BR140" s="41"/>
      <c r="BS140" s="41"/>
      <c r="BT140" s="41">
        <f t="shared" si="119"/>
        <v>0</v>
      </c>
      <c r="BU140" s="53">
        <f t="shared" si="120"/>
        <v>0</v>
      </c>
      <c r="BV140" s="41"/>
      <c r="BW140" s="41"/>
      <c r="BX140" s="41">
        <f t="shared" si="121"/>
        <v>0</v>
      </c>
      <c r="BY140" s="53">
        <f t="shared" si="122"/>
        <v>0</v>
      </c>
      <c r="BZ140" s="41"/>
      <c r="CA140" s="41"/>
      <c r="CB140" s="41">
        <f t="shared" si="123"/>
        <v>0</v>
      </c>
      <c r="CC140" s="53">
        <f t="shared" si="124"/>
        <v>0</v>
      </c>
      <c r="CD140" s="41"/>
      <c r="CE140" s="41"/>
      <c r="CF140" s="41">
        <f t="shared" si="125"/>
        <v>0</v>
      </c>
      <c r="CG140" s="53">
        <f t="shared" si="126"/>
        <v>0</v>
      </c>
      <c r="CH140" s="41"/>
      <c r="CI140" s="41"/>
      <c r="CJ140" s="41">
        <f t="shared" si="127"/>
        <v>0</v>
      </c>
      <c r="CK140" s="53">
        <f t="shared" si="128"/>
        <v>0</v>
      </c>
      <c r="CL140" s="41"/>
      <c r="CM140" s="41"/>
      <c r="CN140" s="41">
        <f t="shared" si="129"/>
        <v>0</v>
      </c>
      <c r="CO140" s="53">
        <f t="shared" si="130"/>
        <v>0</v>
      </c>
      <c r="CP140" s="41"/>
      <c r="CQ140" s="41"/>
      <c r="CR140" s="41">
        <f t="shared" si="131"/>
        <v>0</v>
      </c>
      <c r="CS140" s="53">
        <f t="shared" si="132"/>
        <v>0</v>
      </c>
      <c r="CT140" s="41"/>
      <c r="CU140" s="41"/>
      <c r="CV140" s="41">
        <f t="shared" si="133"/>
        <v>0</v>
      </c>
      <c r="CW140" s="53">
        <f t="shared" si="134"/>
        <v>0</v>
      </c>
      <c r="CX140" s="41"/>
      <c r="CY140" s="41"/>
      <c r="CZ140" s="41">
        <f t="shared" si="135"/>
        <v>0</v>
      </c>
      <c r="DA140" s="53">
        <f t="shared" si="136"/>
        <v>0</v>
      </c>
      <c r="DB140" s="53"/>
      <c r="DC140" s="53"/>
      <c r="DD140" s="41">
        <f t="shared" si="137"/>
        <v>0</v>
      </c>
      <c r="DE140" s="53">
        <f t="shared" si="138"/>
        <v>0</v>
      </c>
      <c r="DF140" s="53"/>
      <c r="DG140" s="53"/>
      <c r="DH140" s="41">
        <f t="shared" si="139"/>
        <v>0</v>
      </c>
      <c r="DI140" s="53">
        <f t="shared" si="140"/>
        <v>0</v>
      </c>
      <c r="DJ140" s="53"/>
      <c r="DK140" s="53"/>
      <c r="DL140" s="41">
        <f t="shared" si="141"/>
        <v>0</v>
      </c>
      <c r="DM140" s="53">
        <f t="shared" si="142"/>
        <v>0</v>
      </c>
      <c r="DN140" s="53"/>
      <c r="DO140" s="53"/>
      <c r="DP140" s="41">
        <f t="shared" si="143"/>
        <v>0</v>
      </c>
      <c r="DQ140" s="53">
        <f t="shared" si="144"/>
        <v>0</v>
      </c>
      <c r="DR140" s="53"/>
      <c r="DS140" s="53"/>
      <c r="DT140" s="41">
        <f t="shared" si="145"/>
        <v>0</v>
      </c>
      <c r="DU140" s="53">
        <f t="shared" si="146"/>
        <v>0</v>
      </c>
      <c r="DV140" s="53"/>
      <c r="DW140" s="53"/>
      <c r="DX140" s="41">
        <f t="shared" si="147"/>
        <v>0</v>
      </c>
      <c r="DY140" s="53">
        <f t="shared" si="148"/>
        <v>0</v>
      </c>
      <c r="DZ140" s="53"/>
      <c r="EA140" s="53"/>
      <c r="EB140" s="41">
        <f t="shared" si="149"/>
        <v>0</v>
      </c>
      <c r="EC140" s="53">
        <f t="shared" si="150"/>
        <v>0</v>
      </c>
      <c r="ED140" s="53"/>
      <c r="EE140" s="53"/>
      <c r="EF140" s="41">
        <f t="shared" si="151"/>
        <v>0</v>
      </c>
      <c r="EG140" s="53">
        <f t="shared" si="152"/>
        <v>0</v>
      </c>
      <c r="EH140" s="53"/>
      <c r="EI140" s="53"/>
      <c r="EJ140" s="41">
        <f t="shared" si="153"/>
        <v>0</v>
      </c>
      <c r="EK140" s="53">
        <f t="shared" si="154"/>
        <v>0</v>
      </c>
      <c r="EL140" s="53"/>
      <c r="EM140" s="53"/>
      <c r="EN140" s="41">
        <f t="shared" si="155"/>
        <v>0</v>
      </c>
      <c r="EO140" s="53">
        <f t="shared" si="156"/>
        <v>0</v>
      </c>
      <c r="EP140" s="53"/>
      <c r="EQ140" s="53"/>
      <c r="ER140" s="41">
        <f t="shared" si="157"/>
        <v>0</v>
      </c>
      <c r="ES140" s="53">
        <f t="shared" si="158"/>
        <v>0</v>
      </c>
      <c r="ET140" s="53"/>
      <c r="EU140" s="53"/>
      <c r="EV140" s="41">
        <f t="shared" si="159"/>
        <v>0</v>
      </c>
      <c r="EW140" s="53">
        <f t="shared" si="160"/>
        <v>0</v>
      </c>
      <c r="EX140" s="53"/>
      <c r="EY140" s="53"/>
      <c r="EZ140" s="41">
        <f t="shared" si="161"/>
        <v>0</v>
      </c>
      <c r="FA140" s="53">
        <f t="shared" si="162"/>
        <v>0</v>
      </c>
      <c r="FB140" s="53"/>
      <c r="FC140" s="53"/>
      <c r="FD140" s="41">
        <f t="shared" si="163"/>
        <v>0</v>
      </c>
      <c r="FE140" s="53">
        <f t="shared" si="164"/>
        <v>0</v>
      </c>
      <c r="FF140" s="53"/>
      <c r="FG140" s="53"/>
      <c r="FH140" s="41">
        <f t="shared" si="165"/>
        <v>0</v>
      </c>
      <c r="FI140" s="53">
        <f t="shared" si="166"/>
        <v>0</v>
      </c>
      <c r="FJ140" s="53"/>
      <c r="FK140" s="53"/>
      <c r="FL140" s="41">
        <f t="shared" si="168"/>
        <v>0</v>
      </c>
      <c r="FM140" s="53">
        <f t="shared" si="169"/>
        <v>0</v>
      </c>
      <c r="FN140" s="53"/>
      <c r="FO140" s="40"/>
      <c r="FP140" s="52">
        <f t="shared" si="170"/>
        <v>4204.3118506172168</v>
      </c>
      <c r="FQ140" s="41">
        <f t="shared" si="171"/>
        <v>-2.8774472965092723E-2</v>
      </c>
      <c r="FY140" s="229" t="s">
        <v>2999</v>
      </c>
      <c r="FZ140" s="229" t="s">
        <v>3000</v>
      </c>
      <c r="GA140" s="229" t="s">
        <v>3001</v>
      </c>
    </row>
    <row r="141" spans="2:183" ht="11.25" customHeight="1" x14ac:dyDescent="0.2">
      <c r="B141" s="39">
        <v>44624</v>
      </c>
      <c r="C141" s="45">
        <v>4328.8728864579234</v>
      </c>
      <c r="D141" s="112" t="s">
        <v>5566</v>
      </c>
      <c r="E141" s="112">
        <f t="shared" si="167"/>
        <v>44624</v>
      </c>
      <c r="F141" s="46"/>
      <c r="G141" s="52">
        <v>60.59</v>
      </c>
      <c r="H141" s="41">
        <f t="shared" si="87"/>
        <v>4.7001900812165376E-2</v>
      </c>
      <c r="I141" s="53">
        <f t="shared" si="88"/>
        <v>1</v>
      </c>
      <c r="J141" s="40"/>
      <c r="K141" s="52">
        <v>89.52</v>
      </c>
      <c r="L141" s="41">
        <f t="shared" si="89"/>
        <v>4.0567243984656498E-2</v>
      </c>
      <c r="M141" s="53">
        <f t="shared" si="90"/>
        <v>1</v>
      </c>
      <c r="N141" s="40"/>
      <c r="O141" s="52">
        <v>96.33</v>
      </c>
      <c r="P141" s="41">
        <f t="shared" si="91"/>
        <v>7.6794097920858562E-2</v>
      </c>
      <c r="Q141" s="53">
        <f t="shared" si="92"/>
        <v>1</v>
      </c>
      <c r="R141" s="40"/>
      <c r="S141" s="52">
        <v>105.26</v>
      </c>
      <c r="T141" s="41">
        <f t="shared" si="93"/>
        <v>5.0289363400518816E-2</v>
      </c>
      <c r="U141" s="53">
        <f t="shared" si="94"/>
        <v>1</v>
      </c>
      <c r="V141" s="40"/>
      <c r="W141" s="52">
        <v>65.59</v>
      </c>
      <c r="X141" s="41">
        <f t="shared" si="95"/>
        <v>5.1964715316760168E-2</v>
      </c>
      <c r="Y141" s="53">
        <f t="shared" si="96"/>
        <v>1</v>
      </c>
      <c r="Z141" s="40"/>
      <c r="AA141" s="52">
        <v>112.24</v>
      </c>
      <c r="AB141" s="41">
        <f t="shared" si="97"/>
        <v>6.3080128812275094E-2</v>
      </c>
      <c r="AC141" s="53">
        <f t="shared" si="98"/>
        <v>1</v>
      </c>
      <c r="AD141" s="40"/>
      <c r="AE141" s="52">
        <v>63.7</v>
      </c>
      <c r="AF141" s="41">
        <f t="shared" si="99"/>
        <v>1.8385291766586764E-2</v>
      </c>
      <c r="AG141" s="53">
        <f t="shared" si="100"/>
        <v>1</v>
      </c>
      <c r="AH141" s="40"/>
      <c r="AI141" s="52">
        <v>110.75</v>
      </c>
      <c r="AJ141" s="41">
        <f t="shared" si="101"/>
        <v>6.0112951086436217E-2</v>
      </c>
      <c r="AK141" s="53">
        <f t="shared" si="102"/>
        <v>1</v>
      </c>
      <c r="AL141" s="40"/>
      <c r="AM141" s="52">
        <v>61.8</v>
      </c>
      <c r="AN141" s="41">
        <f t="shared" si="103"/>
        <v>2.5215660252156491E-2</v>
      </c>
      <c r="AO141" s="53">
        <f t="shared" si="104"/>
        <v>1</v>
      </c>
      <c r="AP141" s="40"/>
      <c r="AQ141" s="52">
        <v>39.81</v>
      </c>
      <c r="AR141" s="41">
        <f t="shared" si="105"/>
        <v>7.0736955352340036E-2</v>
      </c>
      <c r="AS141" s="53">
        <f t="shared" si="106"/>
        <v>1</v>
      </c>
      <c r="AT141" s="41"/>
      <c r="AU141" s="41">
        <v>74.45</v>
      </c>
      <c r="AV141" s="41">
        <f t="shared" si="107"/>
        <v>3.4171412696207826E-2</v>
      </c>
      <c r="AW141" s="53">
        <f t="shared" si="108"/>
        <v>1</v>
      </c>
      <c r="AX141" s="41"/>
      <c r="AY141" s="41">
        <v>53.82</v>
      </c>
      <c r="AZ141" s="41">
        <f t="shared" si="109"/>
        <v>6.0074847350797711E-2</v>
      </c>
      <c r="BA141" s="53">
        <f t="shared" si="110"/>
        <v>1</v>
      </c>
      <c r="BB141" s="41"/>
      <c r="BC141" s="41">
        <v>67.58</v>
      </c>
      <c r="BD141" s="41">
        <f t="shared" si="111"/>
        <v>3.9052890528905149E-2</v>
      </c>
      <c r="BE141" s="53">
        <f t="shared" si="112"/>
        <v>1</v>
      </c>
      <c r="BF141" s="41"/>
      <c r="BG141" s="41">
        <v>71.260000000000005</v>
      </c>
      <c r="BH141" s="41">
        <f t="shared" si="113"/>
        <v>5.9943477614160301E-2</v>
      </c>
      <c r="BI141" s="53">
        <f t="shared" si="114"/>
        <v>1</v>
      </c>
      <c r="BJ141" s="41"/>
      <c r="BK141" s="41"/>
      <c r="BL141" s="41">
        <f t="shared" si="115"/>
        <v>0</v>
      </c>
      <c r="BM141" s="53">
        <f t="shared" si="116"/>
        <v>0</v>
      </c>
      <c r="BN141" s="41"/>
      <c r="BO141" s="41"/>
      <c r="BP141" s="41">
        <f t="shared" si="117"/>
        <v>0</v>
      </c>
      <c r="BQ141" s="53">
        <f t="shared" si="118"/>
        <v>0</v>
      </c>
      <c r="BR141" s="41"/>
      <c r="BS141" s="41"/>
      <c r="BT141" s="41">
        <f t="shared" si="119"/>
        <v>0</v>
      </c>
      <c r="BU141" s="53">
        <f t="shared" si="120"/>
        <v>0</v>
      </c>
      <c r="BV141" s="41"/>
      <c r="BW141" s="41"/>
      <c r="BX141" s="41">
        <f t="shared" si="121"/>
        <v>0</v>
      </c>
      <c r="BY141" s="53">
        <f t="shared" si="122"/>
        <v>0</v>
      </c>
      <c r="BZ141" s="41"/>
      <c r="CA141" s="41"/>
      <c r="CB141" s="41">
        <f t="shared" si="123"/>
        <v>0</v>
      </c>
      <c r="CC141" s="53">
        <f t="shared" si="124"/>
        <v>0</v>
      </c>
      <c r="CD141" s="41"/>
      <c r="CE141" s="41"/>
      <c r="CF141" s="41">
        <f t="shared" si="125"/>
        <v>0</v>
      </c>
      <c r="CG141" s="53">
        <f t="shared" si="126"/>
        <v>0</v>
      </c>
      <c r="CH141" s="41"/>
      <c r="CI141" s="41"/>
      <c r="CJ141" s="41">
        <f t="shared" si="127"/>
        <v>0</v>
      </c>
      <c r="CK141" s="53">
        <f t="shared" si="128"/>
        <v>0</v>
      </c>
      <c r="CL141" s="41"/>
      <c r="CM141" s="41"/>
      <c r="CN141" s="41">
        <f t="shared" si="129"/>
        <v>0</v>
      </c>
      <c r="CO141" s="53">
        <f t="shared" si="130"/>
        <v>0</v>
      </c>
      <c r="CP141" s="41"/>
      <c r="CQ141" s="41"/>
      <c r="CR141" s="41">
        <f t="shared" si="131"/>
        <v>0</v>
      </c>
      <c r="CS141" s="53">
        <f t="shared" si="132"/>
        <v>0</v>
      </c>
      <c r="CT141" s="41"/>
      <c r="CU141" s="41"/>
      <c r="CV141" s="41">
        <f t="shared" si="133"/>
        <v>0</v>
      </c>
      <c r="CW141" s="53">
        <f t="shared" si="134"/>
        <v>0</v>
      </c>
      <c r="CX141" s="41"/>
      <c r="CY141" s="41"/>
      <c r="CZ141" s="41">
        <f t="shared" si="135"/>
        <v>0</v>
      </c>
      <c r="DA141" s="53">
        <f t="shared" si="136"/>
        <v>0</v>
      </c>
      <c r="DB141" s="53"/>
      <c r="DC141" s="53"/>
      <c r="DD141" s="41">
        <f t="shared" si="137"/>
        <v>0</v>
      </c>
      <c r="DE141" s="53">
        <f t="shared" si="138"/>
        <v>0</v>
      </c>
      <c r="DF141" s="53"/>
      <c r="DG141" s="53"/>
      <c r="DH141" s="41">
        <f t="shared" si="139"/>
        <v>0</v>
      </c>
      <c r="DI141" s="53">
        <f t="shared" si="140"/>
        <v>0</v>
      </c>
      <c r="DJ141" s="53"/>
      <c r="DK141" s="53"/>
      <c r="DL141" s="41">
        <f t="shared" si="141"/>
        <v>0</v>
      </c>
      <c r="DM141" s="53">
        <f t="shared" si="142"/>
        <v>0</v>
      </c>
      <c r="DN141" s="53"/>
      <c r="DO141" s="53"/>
      <c r="DP141" s="41">
        <f t="shared" si="143"/>
        <v>0</v>
      </c>
      <c r="DQ141" s="53">
        <f t="shared" si="144"/>
        <v>0</v>
      </c>
      <c r="DR141" s="53"/>
      <c r="DS141" s="53"/>
      <c r="DT141" s="41">
        <f t="shared" si="145"/>
        <v>0</v>
      </c>
      <c r="DU141" s="53">
        <f t="shared" si="146"/>
        <v>0</v>
      </c>
      <c r="DV141" s="53"/>
      <c r="DW141" s="53"/>
      <c r="DX141" s="41">
        <f t="shared" si="147"/>
        <v>0</v>
      </c>
      <c r="DY141" s="53">
        <f t="shared" si="148"/>
        <v>0</v>
      </c>
      <c r="DZ141" s="53"/>
      <c r="EA141" s="53"/>
      <c r="EB141" s="41">
        <f t="shared" si="149"/>
        <v>0</v>
      </c>
      <c r="EC141" s="53">
        <f t="shared" si="150"/>
        <v>0</v>
      </c>
      <c r="ED141" s="53"/>
      <c r="EE141" s="53"/>
      <c r="EF141" s="41">
        <f t="shared" si="151"/>
        <v>0</v>
      </c>
      <c r="EG141" s="53">
        <f t="shared" si="152"/>
        <v>0</v>
      </c>
      <c r="EH141" s="53"/>
      <c r="EI141" s="53"/>
      <c r="EJ141" s="41">
        <f t="shared" si="153"/>
        <v>0</v>
      </c>
      <c r="EK141" s="53">
        <f t="shared" si="154"/>
        <v>0</v>
      </c>
      <c r="EL141" s="53"/>
      <c r="EM141" s="53"/>
      <c r="EN141" s="41">
        <f t="shared" si="155"/>
        <v>0</v>
      </c>
      <c r="EO141" s="53">
        <f t="shared" si="156"/>
        <v>0</v>
      </c>
      <c r="EP141" s="53"/>
      <c r="EQ141" s="53"/>
      <c r="ER141" s="41">
        <f t="shared" si="157"/>
        <v>0</v>
      </c>
      <c r="ES141" s="53">
        <f t="shared" si="158"/>
        <v>0</v>
      </c>
      <c r="ET141" s="53"/>
      <c r="EU141" s="53"/>
      <c r="EV141" s="41">
        <f t="shared" si="159"/>
        <v>0</v>
      </c>
      <c r="EW141" s="53">
        <f t="shared" si="160"/>
        <v>0</v>
      </c>
      <c r="EX141" s="53"/>
      <c r="EY141" s="53"/>
      <c r="EZ141" s="41">
        <f t="shared" si="161"/>
        <v>0</v>
      </c>
      <c r="FA141" s="53">
        <f t="shared" si="162"/>
        <v>0</v>
      </c>
      <c r="FB141" s="53"/>
      <c r="FC141" s="53"/>
      <c r="FD141" s="41">
        <f t="shared" si="163"/>
        <v>0</v>
      </c>
      <c r="FE141" s="53">
        <f t="shared" si="164"/>
        <v>0</v>
      </c>
      <c r="FF141" s="53"/>
      <c r="FG141" s="53"/>
      <c r="FH141" s="41">
        <f t="shared" si="165"/>
        <v>0</v>
      </c>
      <c r="FI141" s="53">
        <f t="shared" si="166"/>
        <v>0</v>
      </c>
      <c r="FJ141" s="53"/>
      <c r="FK141" s="53"/>
      <c r="FL141" s="41">
        <f t="shared" si="168"/>
        <v>0</v>
      </c>
      <c r="FM141" s="53">
        <f t="shared" si="169"/>
        <v>0</v>
      </c>
      <c r="FN141" s="53"/>
      <c r="FO141" s="40"/>
      <c r="FP141" s="52">
        <f t="shared" si="170"/>
        <v>4328.8728864579234</v>
      </c>
      <c r="FQ141" s="41">
        <f t="shared" si="171"/>
        <v>-1.2722006866578428E-2</v>
      </c>
      <c r="FY141" s="229" t="s">
        <v>1228</v>
      </c>
      <c r="FZ141" s="229" t="s">
        <v>1229</v>
      </c>
      <c r="GA141" s="229" t="s">
        <v>1230</v>
      </c>
    </row>
    <row r="142" spans="2:183" ht="11.25" customHeight="1" x14ac:dyDescent="0.2">
      <c r="B142" s="39">
        <v>44617</v>
      </c>
      <c r="C142" s="45">
        <v>4384.6544909999993</v>
      </c>
      <c r="D142" s="112" t="s">
        <v>5566</v>
      </c>
      <c r="E142" s="112">
        <f t="shared" si="167"/>
        <v>44617</v>
      </c>
      <c r="F142" s="46"/>
      <c r="G142" s="52">
        <v>57.87</v>
      </c>
      <c r="H142" s="41">
        <f t="shared" si="87"/>
        <v>1.3485113835376428E-2</v>
      </c>
      <c r="I142" s="53">
        <f t="shared" si="88"/>
        <v>1</v>
      </c>
      <c r="J142" s="40"/>
      <c r="K142" s="52">
        <v>86.03</v>
      </c>
      <c r="L142" s="41">
        <f t="shared" si="89"/>
        <v>1.6062359749616117E-2</v>
      </c>
      <c r="M142" s="53">
        <f t="shared" si="90"/>
        <v>1</v>
      </c>
      <c r="N142" s="40"/>
      <c r="O142" s="52">
        <v>89.46</v>
      </c>
      <c r="P142" s="41">
        <f t="shared" si="91"/>
        <v>4.3752187609380488E-2</v>
      </c>
      <c r="Q142" s="53">
        <f t="shared" si="92"/>
        <v>1</v>
      </c>
      <c r="R142" s="40"/>
      <c r="S142" s="52">
        <v>100.22</v>
      </c>
      <c r="T142" s="41">
        <f t="shared" si="93"/>
        <v>4.1078048291753877E-3</v>
      </c>
      <c r="U142" s="53">
        <f t="shared" si="94"/>
        <v>1</v>
      </c>
      <c r="V142" s="40"/>
      <c r="W142" s="52">
        <v>62.35</v>
      </c>
      <c r="X142" s="41">
        <f t="shared" si="95"/>
        <v>4.0206873540207022E-2</v>
      </c>
      <c r="Y142" s="53">
        <f t="shared" si="96"/>
        <v>1</v>
      </c>
      <c r="Z142" s="40"/>
      <c r="AA142" s="52">
        <v>105.58</v>
      </c>
      <c r="AB142" s="41">
        <f t="shared" si="97"/>
        <v>9.1760657618045194E-3</v>
      </c>
      <c r="AC142" s="53">
        <f t="shared" si="98"/>
        <v>1</v>
      </c>
      <c r="AD142" s="40"/>
      <c r="AE142" s="52">
        <v>62.55</v>
      </c>
      <c r="AF142" s="41">
        <f t="shared" si="99"/>
        <v>2.5914384123339351E-2</v>
      </c>
      <c r="AG142" s="53">
        <f t="shared" si="100"/>
        <v>1</v>
      </c>
      <c r="AH142" s="40"/>
      <c r="AI142" s="52">
        <v>104.47</v>
      </c>
      <c r="AJ142" s="41">
        <f t="shared" si="101"/>
        <v>1.6146289271471659E-2</v>
      </c>
      <c r="AK142" s="53">
        <f t="shared" si="102"/>
        <v>1</v>
      </c>
      <c r="AL142" s="40"/>
      <c r="AM142" s="52">
        <v>60.28</v>
      </c>
      <c r="AN142" s="41">
        <f t="shared" si="103"/>
        <v>1.5498652291105142E-2</v>
      </c>
      <c r="AO142" s="53">
        <f t="shared" si="104"/>
        <v>1</v>
      </c>
      <c r="AP142" s="40"/>
      <c r="AQ142" s="52">
        <v>37.18</v>
      </c>
      <c r="AR142" s="41">
        <f t="shared" si="105"/>
        <v>4.0000000000000036E-2</v>
      </c>
      <c r="AS142" s="53">
        <f t="shared" si="106"/>
        <v>1</v>
      </c>
      <c r="AT142" s="41"/>
      <c r="AU142" s="41">
        <v>71.989999999999995</v>
      </c>
      <c r="AV142" s="41">
        <f t="shared" si="107"/>
        <v>4.454439930354015E-2</v>
      </c>
      <c r="AW142" s="53">
        <f t="shared" si="108"/>
        <v>1</v>
      </c>
      <c r="AX142" s="41"/>
      <c r="AY142" s="41">
        <v>50.77</v>
      </c>
      <c r="AZ142" s="41">
        <f t="shared" si="109"/>
        <v>2.0707679935665579E-2</v>
      </c>
      <c r="BA142" s="53">
        <f t="shared" si="110"/>
        <v>1</v>
      </c>
      <c r="BB142" s="41"/>
      <c r="BC142" s="41">
        <v>65.040000000000006</v>
      </c>
      <c r="BD142" s="41">
        <f t="shared" si="111"/>
        <v>1.991532068370705E-2</v>
      </c>
      <c r="BE142" s="53">
        <f t="shared" si="112"/>
        <v>1</v>
      </c>
      <c r="BF142" s="41"/>
      <c r="BG142" s="41">
        <v>67.23</v>
      </c>
      <c r="BH142" s="41">
        <f t="shared" si="113"/>
        <v>1.8636363636363784E-2</v>
      </c>
      <c r="BI142" s="53">
        <f t="shared" si="114"/>
        <v>1</v>
      </c>
      <c r="BJ142" s="41"/>
      <c r="BK142" s="41"/>
      <c r="BL142" s="41">
        <f t="shared" si="115"/>
        <v>0</v>
      </c>
      <c r="BM142" s="53">
        <f t="shared" si="116"/>
        <v>0</v>
      </c>
      <c r="BN142" s="41"/>
      <c r="BO142" s="41"/>
      <c r="BP142" s="41">
        <f t="shared" si="117"/>
        <v>0</v>
      </c>
      <c r="BQ142" s="53">
        <f t="shared" si="118"/>
        <v>0</v>
      </c>
      <c r="BR142" s="41"/>
      <c r="BS142" s="41"/>
      <c r="BT142" s="41">
        <f t="shared" si="119"/>
        <v>0</v>
      </c>
      <c r="BU142" s="53">
        <f t="shared" si="120"/>
        <v>0</v>
      </c>
      <c r="BV142" s="41"/>
      <c r="BW142" s="41"/>
      <c r="BX142" s="41">
        <f t="shared" si="121"/>
        <v>0</v>
      </c>
      <c r="BY142" s="53">
        <f t="shared" si="122"/>
        <v>0</v>
      </c>
      <c r="BZ142" s="41"/>
      <c r="CA142" s="41"/>
      <c r="CB142" s="41">
        <f t="shared" si="123"/>
        <v>0</v>
      </c>
      <c r="CC142" s="53">
        <f t="shared" si="124"/>
        <v>0</v>
      </c>
      <c r="CD142" s="41"/>
      <c r="CE142" s="41"/>
      <c r="CF142" s="41">
        <f t="shared" si="125"/>
        <v>0</v>
      </c>
      <c r="CG142" s="53">
        <f t="shared" si="126"/>
        <v>0</v>
      </c>
      <c r="CH142" s="41"/>
      <c r="CI142" s="41"/>
      <c r="CJ142" s="41">
        <f t="shared" si="127"/>
        <v>0</v>
      </c>
      <c r="CK142" s="53">
        <f t="shared" si="128"/>
        <v>0</v>
      </c>
      <c r="CL142" s="41"/>
      <c r="CM142" s="41"/>
      <c r="CN142" s="41">
        <f t="shared" si="129"/>
        <v>0</v>
      </c>
      <c r="CO142" s="53">
        <f t="shared" si="130"/>
        <v>0</v>
      </c>
      <c r="CP142" s="41"/>
      <c r="CQ142" s="41"/>
      <c r="CR142" s="41">
        <f t="shared" si="131"/>
        <v>0</v>
      </c>
      <c r="CS142" s="53">
        <f t="shared" si="132"/>
        <v>0</v>
      </c>
      <c r="CT142" s="41"/>
      <c r="CU142" s="41"/>
      <c r="CV142" s="41">
        <f t="shared" si="133"/>
        <v>0</v>
      </c>
      <c r="CW142" s="53">
        <f t="shared" si="134"/>
        <v>0</v>
      </c>
      <c r="CX142" s="41"/>
      <c r="CY142" s="41"/>
      <c r="CZ142" s="41">
        <f t="shared" si="135"/>
        <v>0</v>
      </c>
      <c r="DA142" s="53">
        <f t="shared" si="136"/>
        <v>0</v>
      </c>
      <c r="DB142" s="53"/>
      <c r="DC142" s="53"/>
      <c r="DD142" s="41">
        <f t="shared" si="137"/>
        <v>0</v>
      </c>
      <c r="DE142" s="53">
        <f t="shared" si="138"/>
        <v>0</v>
      </c>
      <c r="DF142" s="53"/>
      <c r="DG142" s="53"/>
      <c r="DH142" s="41">
        <f t="shared" si="139"/>
        <v>0</v>
      </c>
      <c r="DI142" s="53">
        <f t="shared" si="140"/>
        <v>0</v>
      </c>
      <c r="DJ142" s="53"/>
      <c r="DK142" s="53"/>
      <c r="DL142" s="41">
        <f t="shared" si="141"/>
        <v>0</v>
      </c>
      <c r="DM142" s="53">
        <f t="shared" si="142"/>
        <v>0</v>
      </c>
      <c r="DN142" s="53"/>
      <c r="DO142" s="53"/>
      <c r="DP142" s="41">
        <f t="shared" si="143"/>
        <v>0</v>
      </c>
      <c r="DQ142" s="53">
        <f t="shared" si="144"/>
        <v>0</v>
      </c>
      <c r="DR142" s="53"/>
      <c r="DS142" s="53"/>
      <c r="DT142" s="41">
        <f t="shared" si="145"/>
        <v>0</v>
      </c>
      <c r="DU142" s="53">
        <f t="shared" si="146"/>
        <v>0</v>
      </c>
      <c r="DV142" s="53"/>
      <c r="DW142" s="53"/>
      <c r="DX142" s="41">
        <f t="shared" si="147"/>
        <v>0</v>
      </c>
      <c r="DY142" s="53">
        <f t="shared" si="148"/>
        <v>0</v>
      </c>
      <c r="DZ142" s="53"/>
      <c r="EA142" s="53"/>
      <c r="EB142" s="41">
        <f t="shared" si="149"/>
        <v>0</v>
      </c>
      <c r="EC142" s="53">
        <f t="shared" si="150"/>
        <v>0</v>
      </c>
      <c r="ED142" s="53"/>
      <c r="EE142" s="53"/>
      <c r="EF142" s="41">
        <f t="shared" si="151"/>
        <v>0</v>
      </c>
      <c r="EG142" s="53">
        <f t="shared" si="152"/>
        <v>0</v>
      </c>
      <c r="EH142" s="53"/>
      <c r="EI142" s="53"/>
      <c r="EJ142" s="41">
        <f t="shared" si="153"/>
        <v>0</v>
      </c>
      <c r="EK142" s="53">
        <f t="shared" si="154"/>
        <v>0</v>
      </c>
      <c r="EL142" s="53"/>
      <c r="EM142" s="53"/>
      <c r="EN142" s="41">
        <f t="shared" si="155"/>
        <v>0</v>
      </c>
      <c r="EO142" s="53">
        <f t="shared" si="156"/>
        <v>0</v>
      </c>
      <c r="EP142" s="53"/>
      <c r="EQ142" s="53"/>
      <c r="ER142" s="41">
        <f t="shared" si="157"/>
        <v>0</v>
      </c>
      <c r="ES142" s="53">
        <f t="shared" si="158"/>
        <v>0</v>
      </c>
      <c r="ET142" s="53"/>
      <c r="EU142" s="53"/>
      <c r="EV142" s="41">
        <f t="shared" si="159"/>
        <v>0</v>
      </c>
      <c r="EW142" s="53">
        <f t="shared" si="160"/>
        <v>0</v>
      </c>
      <c r="EX142" s="53"/>
      <c r="EY142" s="53"/>
      <c r="EZ142" s="41">
        <f t="shared" si="161"/>
        <v>0</v>
      </c>
      <c r="FA142" s="53">
        <f t="shared" si="162"/>
        <v>0</v>
      </c>
      <c r="FB142" s="53"/>
      <c r="FC142" s="53"/>
      <c r="FD142" s="41">
        <f t="shared" si="163"/>
        <v>0</v>
      </c>
      <c r="FE142" s="53">
        <f t="shared" si="164"/>
        <v>0</v>
      </c>
      <c r="FF142" s="53"/>
      <c r="FG142" s="53"/>
      <c r="FH142" s="41">
        <f t="shared" si="165"/>
        <v>0</v>
      </c>
      <c r="FI142" s="53">
        <f t="shared" si="166"/>
        <v>0</v>
      </c>
      <c r="FJ142" s="53"/>
      <c r="FK142" s="53"/>
      <c r="FL142" s="41">
        <f t="shared" si="168"/>
        <v>0</v>
      </c>
      <c r="FM142" s="53">
        <f t="shared" si="169"/>
        <v>0</v>
      </c>
      <c r="FN142" s="53"/>
      <c r="FO142" s="40"/>
      <c r="FP142" s="52">
        <f t="shared" si="170"/>
        <v>4384.6544909999993</v>
      </c>
      <c r="FQ142" s="41">
        <f t="shared" si="171"/>
        <v>8.2286435389768986E-3</v>
      </c>
      <c r="FY142" s="229" t="s">
        <v>1249</v>
      </c>
      <c r="FZ142" s="229" t="s">
        <v>1250</v>
      </c>
      <c r="GA142" s="229" t="s">
        <v>1251</v>
      </c>
    </row>
    <row r="143" spans="2:183" ht="11.25" customHeight="1" x14ac:dyDescent="0.2">
      <c r="B143" s="39">
        <v>44610</v>
      </c>
      <c r="C143" s="45">
        <v>4348.8691965836751</v>
      </c>
      <c r="D143" s="112" t="s">
        <v>5566</v>
      </c>
      <c r="E143" s="112">
        <f t="shared" si="167"/>
        <v>44610</v>
      </c>
      <c r="F143" s="46"/>
      <c r="G143" s="52">
        <v>57.1</v>
      </c>
      <c r="H143" s="41">
        <f t="shared" si="87"/>
        <v>-6.0922541340295844E-3</v>
      </c>
      <c r="I143" s="53">
        <f t="shared" si="88"/>
        <v>1</v>
      </c>
      <c r="J143" s="40"/>
      <c r="K143" s="52">
        <v>84.67</v>
      </c>
      <c r="L143" s="41">
        <f t="shared" si="89"/>
        <v>-1.2249183387774143E-2</v>
      </c>
      <c r="M143" s="53">
        <f t="shared" si="90"/>
        <v>1</v>
      </c>
      <c r="N143" s="40"/>
      <c r="O143" s="52">
        <v>85.71</v>
      </c>
      <c r="P143" s="41">
        <f t="shared" si="91"/>
        <v>-2.2133485453508461E-2</v>
      </c>
      <c r="Q143" s="53">
        <f t="shared" si="92"/>
        <v>1</v>
      </c>
      <c r="R143" s="40"/>
      <c r="S143" s="52">
        <v>99.81</v>
      </c>
      <c r="T143" s="41">
        <f t="shared" si="93"/>
        <v>6.0150375939849177E-4</v>
      </c>
      <c r="U143" s="53">
        <f t="shared" si="94"/>
        <v>1</v>
      </c>
      <c r="V143" s="40"/>
      <c r="W143" s="52">
        <v>59.94</v>
      </c>
      <c r="X143" s="41">
        <f t="shared" si="95"/>
        <v>-5.1452282157676832E-3</v>
      </c>
      <c r="Y143" s="53">
        <f t="shared" si="96"/>
        <v>1</v>
      </c>
      <c r="Z143" s="40"/>
      <c r="AA143" s="52">
        <v>104.62</v>
      </c>
      <c r="AB143" s="41">
        <f t="shared" si="97"/>
        <v>-1.134001134001128E-2</v>
      </c>
      <c r="AC143" s="53">
        <f t="shared" si="98"/>
        <v>1</v>
      </c>
      <c r="AD143" s="40"/>
      <c r="AE143" s="52">
        <v>60.97</v>
      </c>
      <c r="AF143" s="41">
        <f t="shared" si="99"/>
        <v>-2.8056751155746795E-2</v>
      </c>
      <c r="AG143" s="53">
        <f t="shared" si="100"/>
        <v>1</v>
      </c>
      <c r="AH143" s="40"/>
      <c r="AI143" s="52">
        <v>102.81</v>
      </c>
      <c r="AJ143" s="41">
        <f t="shared" si="101"/>
        <v>-2.7249503264263342E-2</v>
      </c>
      <c r="AK143" s="53">
        <f t="shared" si="102"/>
        <v>1</v>
      </c>
      <c r="AL143" s="40"/>
      <c r="AM143" s="52">
        <v>59.36</v>
      </c>
      <c r="AN143" s="41">
        <f t="shared" si="103"/>
        <v>2.9840388619014613E-2</v>
      </c>
      <c r="AO143" s="53">
        <f t="shared" si="104"/>
        <v>1</v>
      </c>
      <c r="AP143" s="40"/>
      <c r="AQ143" s="52">
        <v>35.75</v>
      </c>
      <c r="AR143" s="41">
        <f t="shared" si="105"/>
        <v>-2.6681187040566212E-2</v>
      </c>
      <c r="AS143" s="53">
        <f t="shared" si="106"/>
        <v>1</v>
      </c>
      <c r="AT143" s="41"/>
      <c r="AU143" s="41">
        <v>68.92</v>
      </c>
      <c r="AV143" s="41">
        <f t="shared" si="107"/>
        <v>-4.3509789702689261E-4</v>
      </c>
      <c r="AW143" s="53">
        <f t="shared" si="108"/>
        <v>1</v>
      </c>
      <c r="AX143" s="41"/>
      <c r="AY143" s="41">
        <v>49.74</v>
      </c>
      <c r="AZ143" s="41">
        <f t="shared" si="109"/>
        <v>-3.5298681148176914E-2</v>
      </c>
      <c r="BA143" s="53">
        <f t="shared" si="110"/>
        <v>1</v>
      </c>
      <c r="BB143" s="41"/>
      <c r="BC143" s="41">
        <v>63.77</v>
      </c>
      <c r="BD143" s="41">
        <f t="shared" si="111"/>
        <v>-4.5216349752957075E-2</v>
      </c>
      <c r="BE143" s="53">
        <f t="shared" si="112"/>
        <v>1</v>
      </c>
      <c r="BF143" s="41"/>
      <c r="BG143" s="41">
        <v>66</v>
      </c>
      <c r="BH143" s="41">
        <f t="shared" si="113"/>
        <v>-1.4336917562723928E-2</v>
      </c>
      <c r="BI143" s="53">
        <f t="shared" si="114"/>
        <v>1</v>
      </c>
      <c r="BJ143" s="41"/>
      <c r="BK143" s="41"/>
      <c r="BL143" s="41">
        <f t="shared" si="115"/>
        <v>0</v>
      </c>
      <c r="BM143" s="53">
        <f t="shared" si="116"/>
        <v>0</v>
      </c>
      <c r="BN143" s="41"/>
      <c r="BO143" s="41"/>
      <c r="BP143" s="41">
        <f t="shared" si="117"/>
        <v>0</v>
      </c>
      <c r="BQ143" s="53">
        <f t="shared" si="118"/>
        <v>0</v>
      </c>
      <c r="BR143" s="41"/>
      <c r="BS143" s="41"/>
      <c r="BT143" s="41">
        <f t="shared" si="119"/>
        <v>0</v>
      </c>
      <c r="BU143" s="53">
        <f t="shared" si="120"/>
        <v>0</v>
      </c>
      <c r="BV143" s="41"/>
      <c r="BW143" s="41"/>
      <c r="BX143" s="41">
        <f t="shared" si="121"/>
        <v>0</v>
      </c>
      <c r="BY143" s="53">
        <f t="shared" si="122"/>
        <v>0</v>
      </c>
      <c r="BZ143" s="41"/>
      <c r="CA143" s="41"/>
      <c r="CB143" s="41">
        <f t="shared" si="123"/>
        <v>0</v>
      </c>
      <c r="CC143" s="53">
        <f t="shared" si="124"/>
        <v>0</v>
      </c>
      <c r="CD143" s="41"/>
      <c r="CE143" s="41"/>
      <c r="CF143" s="41">
        <f t="shared" si="125"/>
        <v>0</v>
      </c>
      <c r="CG143" s="53">
        <f t="shared" si="126"/>
        <v>0</v>
      </c>
      <c r="CH143" s="41"/>
      <c r="CI143" s="41"/>
      <c r="CJ143" s="41">
        <f t="shared" si="127"/>
        <v>0</v>
      </c>
      <c r="CK143" s="53">
        <f t="shared" si="128"/>
        <v>0</v>
      </c>
      <c r="CL143" s="41"/>
      <c r="CM143" s="41"/>
      <c r="CN143" s="41">
        <f t="shared" si="129"/>
        <v>0</v>
      </c>
      <c r="CO143" s="53">
        <f t="shared" si="130"/>
        <v>0</v>
      </c>
      <c r="CP143" s="41"/>
      <c r="CQ143" s="41"/>
      <c r="CR143" s="41">
        <f t="shared" si="131"/>
        <v>0</v>
      </c>
      <c r="CS143" s="53">
        <f t="shared" si="132"/>
        <v>0</v>
      </c>
      <c r="CT143" s="41"/>
      <c r="CU143" s="41"/>
      <c r="CV143" s="41">
        <f t="shared" si="133"/>
        <v>0</v>
      </c>
      <c r="CW143" s="53">
        <f t="shared" si="134"/>
        <v>0</v>
      </c>
      <c r="CX143" s="41"/>
      <c r="CY143" s="41"/>
      <c r="CZ143" s="41">
        <f t="shared" si="135"/>
        <v>0</v>
      </c>
      <c r="DA143" s="53">
        <f t="shared" si="136"/>
        <v>0</v>
      </c>
      <c r="DB143" s="53"/>
      <c r="DC143" s="53"/>
      <c r="DD143" s="41">
        <f t="shared" si="137"/>
        <v>0</v>
      </c>
      <c r="DE143" s="53">
        <f t="shared" si="138"/>
        <v>0</v>
      </c>
      <c r="DF143" s="53"/>
      <c r="DG143" s="53"/>
      <c r="DH143" s="41">
        <f t="shared" si="139"/>
        <v>0</v>
      </c>
      <c r="DI143" s="53">
        <f t="shared" si="140"/>
        <v>0</v>
      </c>
      <c r="DJ143" s="53"/>
      <c r="DK143" s="53"/>
      <c r="DL143" s="41">
        <f t="shared" si="141"/>
        <v>0</v>
      </c>
      <c r="DM143" s="53">
        <f t="shared" si="142"/>
        <v>0</v>
      </c>
      <c r="DN143" s="53"/>
      <c r="DO143" s="53"/>
      <c r="DP143" s="41">
        <f t="shared" si="143"/>
        <v>0</v>
      </c>
      <c r="DQ143" s="53">
        <f t="shared" si="144"/>
        <v>0</v>
      </c>
      <c r="DR143" s="53"/>
      <c r="DS143" s="53"/>
      <c r="DT143" s="41">
        <f t="shared" si="145"/>
        <v>0</v>
      </c>
      <c r="DU143" s="53">
        <f t="shared" si="146"/>
        <v>0</v>
      </c>
      <c r="DV143" s="53"/>
      <c r="DW143" s="53"/>
      <c r="DX143" s="41">
        <f t="shared" si="147"/>
        <v>0</v>
      </c>
      <c r="DY143" s="53">
        <f t="shared" si="148"/>
        <v>0</v>
      </c>
      <c r="DZ143" s="53"/>
      <c r="EA143" s="53"/>
      <c r="EB143" s="41">
        <f t="shared" si="149"/>
        <v>0</v>
      </c>
      <c r="EC143" s="53">
        <f t="shared" si="150"/>
        <v>0</v>
      </c>
      <c r="ED143" s="53"/>
      <c r="EE143" s="53"/>
      <c r="EF143" s="41">
        <f t="shared" si="151"/>
        <v>0</v>
      </c>
      <c r="EG143" s="53">
        <f t="shared" si="152"/>
        <v>0</v>
      </c>
      <c r="EH143" s="53"/>
      <c r="EI143" s="53"/>
      <c r="EJ143" s="41">
        <f t="shared" si="153"/>
        <v>0</v>
      </c>
      <c r="EK143" s="53">
        <f t="shared" si="154"/>
        <v>0</v>
      </c>
      <c r="EL143" s="53"/>
      <c r="EM143" s="53"/>
      <c r="EN143" s="41">
        <f t="shared" si="155"/>
        <v>0</v>
      </c>
      <c r="EO143" s="53">
        <f t="shared" si="156"/>
        <v>0</v>
      </c>
      <c r="EP143" s="53"/>
      <c r="EQ143" s="53"/>
      <c r="ER143" s="41">
        <f t="shared" si="157"/>
        <v>0</v>
      </c>
      <c r="ES143" s="53">
        <f t="shared" si="158"/>
        <v>0</v>
      </c>
      <c r="ET143" s="53"/>
      <c r="EU143" s="53"/>
      <c r="EV143" s="41">
        <f t="shared" si="159"/>
        <v>0</v>
      </c>
      <c r="EW143" s="53">
        <f t="shared" si="160"/>
        <v>0</v>
      </c>
      <c r="EX143" s="53"/>
      <c r="EY143" s="53"/>
      <c r="EZ143" s="41">
        <f t="shared" si="161"/>
        <v>0</v>
      </c>
      <c r="FA143" s="53">
        <f t="shared" si="162"/>
        <v>0</v>
      </c>
      <c r="FB143" s="53"/>
      <c r="FC143" s="53"/>
      <c r="FD143" s="41">
        <f t="shared" si="163"/>
        <v>0</v>
      </c>
      <c r="FE143" s="53">
        <f t="shared" si="164"/>
        <v>0</v>
      </c>
      <c r="FF143" s="53"/>
      <c r="FG143" s="53"/>
      <c r="FH143" s="41">
        <f t="shared" si="165"/>
        <v>0</v>
      </c>
      <c r="FI143" s="53">
        <f t="shared" si="166"/>
        <v>0</v>
      </c>
      <c r="FJ143" s="53"/>
      <c r="FK143" s="53"/>
      <c r="FL143" s="41">
        <f t="shared" si="168"/>
        <v>0</v>
      </c>
      <c r="FM143" s="53">
        <f t="shared" si="169"/>
        <v>0</v>
      </c>
      <c r="FN143" s="53"/>
      <c r="FO143" s="40"/>
      <c r="FP143" s="52">
        <f t="shared" si="170"/>
        <v>4348.8691965836751</v>
      </c>
      <c r="FQ143" s="41">
        <f t="shared" si="171"/>
        <v>-1.5789332330891193E-2</v>
      </c>
      <c r="FY143" s="229" t="s">
        <v>1664</v>
      </c>
      <c r="FZ143" s="229" t="s">
        <v>1665</v>
      </c>
      <c r="GA143" s="229" t="s">
        <v>1666</v>
      </c>
    </row>
    <row r="144" spans="2:183" ht="11.25" customHeight="1" x14ac:dyDescent="0.2">
      <c r="B144" s="39">
        <v>44603</v>
      </c>
      <c r="C144" s="45">
        <v>4418.6365169999999</v>
      </c>
      <c r="D144" s="112" t="s">
        <v>5566</v>
      </c>
      <c r="E144" s="112">
        <f t="shared" si="167"/>
        <v>44603</v>
      </c>
      <c r="F144" s="46"/>
      <c r="G144" s="52">
        <v>57.45</v>
      </c>
      <c r="H144" s="41">
        <f t="shared" si="87"/>
        <v>-2.8411973617453068E-2</v>
      </c>
      <c r="I144" s="53">
        <f t="shared" si="88"/>
        <v>1</v>
      </c>
      <c r="J144" s="40"/>
      <c r="K144" s="52">
        <v>85.72</v>
      </c>
      <c r="L144" s="41">
        <f t="shared" si="89"/>
        <v>-1.3351749539594837E-2</v>
      </c>
      <c r="M144" s="53">
        <f t="shared" si="90"/>
        <v>1</v>
      </c>
      <c r="N144" s="40"/>
      <c r="O144" s="52">
        <v>87.65</v>
      </c>
      <c r="P144" s="41">
        <f t="shared" si="91"/>
        <v>-1.7046091734888358E-2</v>
      </c>
      <c r="Q144" s="53">
        <f t="shared" si="92"/>
        <v>1</v>
      </c>
      <c r="R144" s="40"/>
      <c r="S144" s="52">
        <v>99.75</v>
      </c>
      <c r="T144" s="41">
        <f t="shared" si="93"/>
        <v>-4.3165467625899234E-2</v>
      </c>
      <c r="U144" s="53">
        <f t="shared" si="94"/>
        <v>1</v>
      </c>
      <c r="V144" s="40"/>
      <c r="W144" s="52">
        <v>60.25</v>
      </c>
      <c r="X144" s="41">
        <f t="shared" si="95"/>
        <v>-1.4879005886200058E-2</v>
      </c>
      <c r="Y144" s="53">
        <f t="shared" si="96"/>
        <v>1</v>
      </c>
      <c r="Z144" s="40"/>
      <c r="AA144" s="52">
        <v>105.82</v>
      </c>
      <c r="AB144" s="41">
        <f t="shared" si="97"/>
        <v>-4.5807033363390537E-2</v>
      </c>
      <c r="AC144" s="53">
        <f t="shared" si="98"/>
        <v>1</v>
      </c>
      <c r="AD144" s="40"/>
      <c r="AE144" s="52">
        <v>62.73</v>
      </c>
      <c r="AF144" s="41">
        <f t="shared" si="99"/>
        <v>-3.8325923654760174E-2</v>
      </c>
      <c r="AG144" s="53">
        <f t="shared" si="100"/>
        <v>1</v>
      </c>
      <c r="AH144" s="40"/>
      <c r="AI144" s="52">
        <v>105.69</v>
      </c>
      <c r="AJ144" s="41">
        <f t="shared" si="101"/>
        <v>-1.5921787709497259E-2</v>
      </c>
      <c r="AK144" s="53">
        <f t="shared" si="102"/>
        <v>1</v>
      </c>
      <c r="AL144" s="40"/>
      <c r="AM144" s="52">
        <v>57.64</v>
      </c>
      <c r="AN144" s="41">
        <f t="shared" si="103"/>
        <v>-7.7466001032880927E-3</v>
      </c>
      <c r="AO144" s="53">
        <f t="shared" si="104"/>
        <v>1</v>
      </c>
      <c r="AP144" s="40"/>
      <c r="AQ144" s="52">
        <v>36.729999999999997</v>
      </c>
      <c r="AR144" s="41">
        <f t="shared" si="105"/>
        <v>-2.7019867549669008E-2</v>
      </c>
      <c r="AS144" s="53">
        <f t="shared" si="106"/>
        <v>1</v>
      </c>
      <c r="AT144" s="41"/>
      <c r="AU144" s="41">
        <v>68.95</v>
      </c>
      <c r="AV144" s="41">
        <f t="shared" si="107"/>
        <v>-1.962178302289197E-2</v>
      </c>
      <c r="AW144" s="53">
        <f t="shared" si="108"/>
        <v>1</v>
      </c>
      <c r="AX144" s="41"/>
      <c r="AY144" s="41">
        <v>51.56</v>
      </c>
      <c r="AZ144" s="41">
        <f t="shared" si="109"/>
        <v>-8.4615384615384093E-3</v>
      </c>
      <c r="BA144" s="53">
        <f t="shared" si="110"/>
        <v>1</v>
      </c>
      <c r="BB144" s="41"/>
      <c r="BC144" s="41">
        <v>66.790000000000006</v>
      </c>
      <c r="BD144" s="41">
        <f t="shared" si="111"/>
        <v>-2.7660503712330642E-2</v>
      </c>
      <c r="BE144" s="53">
        <f t="shared" si="112"/>
        <v>1</v>
      </c>
      <c r="BF144" s="41"/>
      <c r="BG144" s="41">
        <v>66.959999999999994</v>
      </c>
      <c r="BH144" s="41">
        <f t="shared" si="113"/>
        <v>-2.6461180575748866E-2</v>
      </c>
      <c r="BI144" s="53">
        <f t="shared" si="114"/>
        <v>1</v>
      </c>
      <c r="BJ144" s="41"/>
      <c r="BK144" s="41"/>
      <c r="BL144" s="41">
        <f t="shared" si="115"/>
        <v>0</v>
      </c>
      <c r="BM144" s="53">
        <f t="shared" si="116"/>
        <v>0</v>
      </c>
      <c r="BN144" s="41"/>
      <c r="BO144" s="41"/>
      <c r="BP144" s="41">
        <f t="shared" si="117"/>
        <v>0</v>
      </c>
      <c r="BQ144" s="53">
        <f t="shared" si="118"/>
        <v>0</v>
      </c>
      <c r="BR144" s="41"/>
      <c r="BS144" s="41"/>
      <c r="BT144" s="41">
        <f t="shared" si="119"/>
        <v>0</v>
      </c>
      <c r="BU144" s="53">
        <f t="shared" si="120"/>
        <v>0</v>
      </c>
      <c r="BV144" s="41"/>
      <c r="BW144" s="41"/>
      <c r="BX144" s="41">
        <f t="shared" si="121"/>
        <v>0</v>
      </c>
      <c r="BY144" s="53">
        <f t="shared" si="122"/>
        <v>0</v>
      </c>
      <c r="BZ144" s="41"/>
      <c r="CA144" s="41"/>
      <c r="CB144" s="41">
        <f t="shared" si="123"/>
        <v>0</v>
      </c>
      <c r="CC144" s="53">
        <f t="shared" si="124"/>
        <v>0</v>
      </c>
      <c r="CD144" s="41"/>
      <c r="CE144" s="41"/>
      <c r="CF144" s="41">
        <f t="shared" si="125"/>
        <v>0</v>
      </c>
      <c r="CG144" s="53">
        <f t="shared" si="126"/>
        <v>0</v>
      </c>
      <c r="CH144" s="41"/>
      <c r="CI144" s="41"/>
      <c r="CJ144" s="41">
        <f t="shared" si="127"/>
        <v>0</v>
      </c>
      <c r="CK144" s="53">
        <f t="shared" si="128"/>
        <v>0</v>
      </c>
      <c r="CL144" s="41"/>
      <c r="CM144" s="41"/>
      <c r="CN144" s="41">
        <f t="shared" si="129"/>
        <v>0</v>
      </c>
      <c r="CO144" s="53">
        <f t="shared" si="130"/>
        <v>0</v>
      </c>
      <c r="CP144" s="41"/>
      <c r="CQ144" s="41"/>
      <c r="CR144" s="41">
        <f t="shared" si="131"/>
        <v>0</v>
      </c>
      <c r="CS144" s="53">
        <f t="shared" si="132"/>
        <v>0</v>
      </c>
      <c r="CT144" s="41"/>
      <c r="CU144" s="41"/>
      <c r="CV144" s="41">
        <f t="shared" si="133"/>
        <v>0</v>
      </c>
      <c r="CW144" s="53">
        <f t="shared" si="134"/>
        <v>0</v>
      </c>
      <c r="CX144" s="41"/>
      <c r="CY144" s="41"/>
      <c r="CZ144" s="41">
        <f t="shared" si="135"/>
        <v>0</v>
      </c>
      <c r="DA144" s="53">
        <f t="shared" si="136"/>
        <v>0</v>
      </c>
      <c r="DB144" s="53"/>
      <c r="DC144" s="53"/>
      <c r="DD144" s="41">
        <f t="shared" si="137"/>
        <v>0</v>
      </c>
      <c r="DE144" s="53">
        <f t="shared" si="138"/>
        <v>0</v>
      </c>
      <c r="DF144" s="53"/>
      <c r="DG144" s="53"/>
      <c r="DH144" s="41">
        <f t="shared" si="139"/>
        <v>0</v>
      </c>
      <c r="DI144" s="53">
        <f t="shared" si="140"/>
        <v>0</v>
      </c>
      <c r="DJ144" s="53"/>
      <c r="DK144" s="53"/>
      <c r="DL144" s="41">
        <f t="shared" si="141"/>
        <v>0</v>
      </c>
      <c r="DM144" s="53">
        <f t="shared" si="142"/>
        <v>0</v>
      </c>
      <c r="DN144" s="53"/>
      <c r="DO144" s="53"/>
      <c r="DP144" s="41">
        <f t="shared" si="143"/>
        <v>0</v>
      </c>
      <c r="DQ144" s="53">
        <f t="shared" si="144"/>
        <v>0</v>
      </c>
      <c r="DR144" s="53"/>
      <c r="DS144" s="53"/>
      <c r="DT144" s="41">
        <f t="shared" si="145"/>
        <v>0</v>
      </c>
      <c r="DU144" s="53">
        <f t="shared" si="146"/>
        <v>0</v>
      </c>
      <c r="DV144" s="53"/>
      <c r="DW144" s="53"/>
      <c r="DX144" s="41">
        <f t="shared" si="147"/>
        <v>0</v>
      </c>
      <c r="DY144" s="53">
        <f t="shared" si="148"/>
        <v>0</v>
      </c>
      <c r="DZ144" s="53"/>
      <c r="EA144" s="53"/>
      <c r="EB144" s="41">
        <f t="shared" si="149"/>
        <v>0</v>
      </c>
      <c r="EC144" s="53">
        <f t="shared" si="150"/>
        <v>0</v>
      </c>
      <c r="ED144" s="53"/>
      <c r="EE144" s="53"/>
      <c r="EF144" s="41">
        <f t="shared" si="151"/>
        <v>0</v>
      </c>
      <c r="EG144" s="53">
        <f t="shared" si="152"/>
        <v>0</v>
      </c>
      <c r="EH144" s="53"/>
      <c r="EI144" s="53"/>
      <c r="EJ144" s="41">
        <f t="shared" si="153"/>
        <v>0</v>
      </c>
      <c r="EK144" s="53">
        <f t="shared" si="154"/>
        <v>0</v>
      </c>
      <c r="EL144" s="53"/>
      <c r="EM144" s="53"/>
      <c r="EN144" s="41">
        <f t="shared" si="155"/>
        <v>0</v>
      </c>
      <c r="EO144" s="53">
        <f t="shared" si="156"/>
        <v>0</v>
      </c>
      <c r="EP144" s="53"/>
      <c r="EQ144" s="53"/>
      <c r="ER144" s="41">
        <f t="shared" si="157"/>
        <v>0</v>
      </c>
      <c r="ES144" s="53">
        <f t="shared" si="158"/>
        <v>0</v>
      </c>
      <c r="ET144" s="53"/>
      <c r="EU144" s="53"/>
      <c r="EV144" s="41">
        <f t="shared" si="159"/>
        <v>0</v>
      </c>
      <c r="EW144" s="53">
        <f t="shared" si="160"/>
        <v>0</v>
      </c>
      <c r="EX144" s="53"/>
      <c r="EY144" s="53"/>
      <c r="EZ144" s="41">
        <f t="shared" si="161"/>
        <v>0</v>
      </c>
      <c r="FA144" s="53">
        <f t="shared" si="162"/>
        <v>0</v>
      </c>
      <c r="FB144" s="53"/>
      <c r="FC144" s="53"/>
      <c r="FD144" s="41">
        <f t="shared" si="163"/>
        <v>0</v>
      </c>
      <c r="FE144" s="53">
        <f t="shared" si="164"/>
        <v>0</v>
      </c>
      <c r="FF144" s="53"/>
      <c r="FG144" s="53"/>
      <c r="FH144" s="41">
        <f t="shared" si="165"/>
        <v>0</v>
      </c>
      <c r="FI144" s="53">
        <f t="shared" si="166"/>
        <v>0</v>
      </c>
      <c r="FJ144" s="53"/>
      <c r="FK144" s="53"/>
      <c r="FL144" s="41">
        <f t="shared" si="168"/>
        <v>0</v>
      </c>
      <c r="FM144" s="53">
        <f t="shared" si="169"/>
        <v>0</v>
      </c>
      <c r="FN144" s="53"/>
      <c r="FO144" s="40"/>
      <c r="FP144" s="52">
        <f t="shared" si="170"/>
        <v>4418.6365169999999</v>
      </c>
      <c r="FQ144" s="41">
        <f t="shared" si="171"/>
        <v>-1.8196726493850623E-2</v>
      </c>
      <c r="FY144" s="229" t="s">
        <v>907</v>
      </c>
      <c r="FZ144" s="229" t="s">
        <v>908</v>
      </c>
      <c r="GA144" s="229" t="s">
        <v>909</v>
      </c>
    </row>
    <row r="145" spans="2:183" ht="11.25" customHeight="1" x14ac:dyDescent="0.2">
      <c r="B145" s="39">
        <v>44596</v>
      </c>
      <c r="C145" s="45">
        <v>4500.531457</v>
      </c>
      <c r="D145" s="112" t="s">
        <v>5566</v>
      </c>
      <c r="E145" s="112">
        <f t="shared" si="167"/>
        <v>44596</v>
      </c>
      <c r="F145" s="46"/>
      <c r="G145" s="52">
        <v>59.13</v>
      </c>
      <c r="H145" s="41">
        <f t="shared" si="87"/>
        <v>-3.0349013657056112E-3</v>
      </c>
      <c r="I145" s="53">
        <f t="shared" si="88"/>
        <v>1</v>
      </c>
      <c r="J145" s="40"/>
      <c r="K145" s="52">
        <v>86.88</v>
      </c>
      <c r="L145" s="41">
        <f t="shared" si="89"/>
        <v>-8.7849401026812712E-3</v>
      </c>
      <c r="M145" s="53">
        <f t="shared" si="90"/>
        <v>1</v>
      </c>
      <c r="N145" s="40"/>
      <c r="O145" s="52">
        <v>89.17</v>
      </c>
      <c r="P145" s="41">
        <f t="shared" si="91"/>
        <v>-1.0651281482303321E-2</v>
      </c>
      <c r="Q145" s="53">
        <f t="shared" si="92"/>
        <v>1</v>
      </c>
      <c r="R145" s="40"/>
      <c r="S145" s="52">
        <v>104.25</v>
      </c>
      <c r="T145" s="41">
        <f t="shared" si="93"/>
        <v>-4.5832139788026804E-3</v>
      </c>
      <c r="U145" s="53">
        <f t="shared" si="94"/>
        <v>1</v>
      </c>
      <c r="V145" s="40"/>
      <c r="W145" s="52">
        <v>61.16</v>
      </c>
      <c r="X145" s="41">
        <f t="shared" si="95"/>
        <v>-1.3866494679135921E-2</v>
      </c>
      <c r="Y145" s="53">
        <f t="shared" si="96"/>
        <v>1</v>
      </c>
      <c r="Z145" s="40"/>
      <c r="AA145" s="52">
        <v>110.9</v>
      </c>
      <c r="AB145" s="41">
        <f t="shared" si="97"/>
        <v>-2.33897085282464E-3</v>
      </c>
      <c r="AC145" s="53">
        <f t="shared" si="98"/>
        <v>1</v>
      </c>
      <c r="AD145" s="40"/>
      <c r="AE145" s="52">
        <v>65.23</v>
      </c>
      <c r="AF145" s="41">
        <f t="shared" si="99"/>
        <v>7.1020534197931973E-3</v>
      </c>
      <c r="AG145" s="53">
        <f t="shared" si="100"/>
        <v>1</v>
      </c>
      <c r="AH145" s="40"/>
      <c r="AI145" s="52">
        <v>107.4</v>
      </c>
      <c r="AJ145" s="41">
        <f t="shared" si="101"/>
        <v>-9.2250922509224953E-3</v>
      </c>
      <c r="AK145" s="53">
        <f t="shared" si="102"/>
        <v>1</v>
      </c>
      <c r="AL145" s="40"/>
      <c r="AM145" s="52">
        <v>58.09</v>
      </c>
      <c r="AN145" s="41">
        <f t="shared" si="103"/>
        <v>-9.5481670929240536E-3</v>
      </c>
      <c r="AO145" s="53">
        <f t="shared" si="104"/>
        <v>1</v>
      </c>
      <c r="AP145" s="40"/>
      <c r="AQ145" s="52">
        <v>37.75</v>
      </c>
      <c r="AR145" s="41">
        <f t="shared" si="105"/>
        <v>-2.3784355179704564E-3</v>
      </c>
      <c r="AS145" s="53">
        <f t="shared" si="106"/>
        <v>1</v>
      </c>
      <c r="AT145" s="41"/>
      <c r="AU145" s="41">
        <v>70.33</v>
      </c>
      <c r="AV145" s="41">
        <f t="shared" si="107"/>
        <v>-7.1993224167138381E-3</v>
      </c>
      <c r="AW145" s="53">
        <f t="shared" si="108"/>
        <v>1</v>
      </c>
      <c r="AX145" s="41"/>
      <c r="AY145" s="41">
        <v>52</v>
      </c>
      <c r="AZ145" s="41">
        <f t="shared" si="109"/>
        <v>-8.5795996186844858E-3</v>
      </c>
      <c r="BA145" s="53">
        <f t="shared" si="110"/>
        <v>1</v>
      </c>
      <c r="BB145" s="41"/>
      <c r="BC145" s="41">
        <v>68.69</v>
      </c>
      <c r="BD145" s="41">
        <f t="shared" si="111"/>
        <v>-4.4927536231884613E-3</v>
      </c>
      <c r="BE145" s="53">
        <f t="shared" si="112"/>
        <v>1</v>
      </c>
      <c r="BF145" s="41"/>
      <c r="BG145" s="41">
        <v>68.78</v>
      </c>
      <c r="BH145" s="41">
        <f t="shared" si="113"/>
        <v>-1.5177548682703379E-2</v>
      </c>
      <c r="BI145" s="53">
        <f t="shared" si="114"/>
        <v>1</v>
      </c>
      <c r="BJ145" s="41"/>
      <c r="BK145" s="41"/>
      <c r="BL145" s="41">
        <f t="shared" si="115"/>
        <v>0</v>
      </c>
      <c r="BM145" s="53">
        <f t="shared" si="116"/>
        <v>0</v>
      </c>
      <c r="BN145" s="41"/>
      <c r="BO145" s="41"/>
      <c r="BP145" s="41">
        <f t="shared" si="117"/>
        <v>0</v>
      </c>
      <c r="BQ145" s="53">
        <f t="shared" si="118"/>
        <v>0</v>
      </c>
      <c r="BR145" s="41"/>
      <c r="BS145" s="41"/>
      <c r="BT145" s="41">
        <f t="shared" si="119"/>
        <v>0</v>
      </c>
      <c r="BU145" s="53">
        <f t="shared" si="120"/>
        <v>0</v>
      </c>
      <c r="BV145" s="41"/>
      <c r="BW145" s="41"/>
      <c r="BX145" s="41">
        <f t="shared" si="121"/>
        <v>0</v>
      </c>
      <c r="BY145" s="53">
        <f t="shared" si="122"/>
        <v>0</v>
      </c>
      <c r="BZ145" s="41"/>
      <c r="CA145" s="41"/>
      <c r="CB145" s="41">
        <f t="shared" si="123"/>
        <v>0</v>
      </c>
      <c r="CC145" s="53">
        <f t="shared" si="124"/>
        <v>0</v>
      </c>
      <c r="CD145" s="41"/>
      <c r="CE145" s="41"/>
      <c r="CF145" s="41">
        <f t="shared" si="125"/>
        <v>0</v>
      </c>
      <c r="CG145" s="53">
        <f t="shared" si="126"/>
        <v>0</v>
      </c>
      <c r="CH145" s="41"/>
      <c r="CI145" s="41"/>
      <c r="CJ145" s="41">
        <f t="shared" si="127"/>
        <v>0</v>
      </c>
      <c r="CK145" s="53">
        <f t="shared" si="128"/>
        <v>0</v>
      </c>
      <c r="CL145" s="41"/>
      <c r="CM145" s="41"/>
      <c r="CN145" s="41">
        <f t="shared" si="129"/>
        <v>0</v>
      </c>
      <c r="CO145" s="53">
        <f t="shared" si="130"/>
        <v>0</v>
      </c>
      <c r="CP145" s="41"/>
      <c r="CQ145" s="41"/>
      <c r="CR145" s="41">
        <f t="shared" si="131"/>
        <v>0</v>
      </c>
      <c r="CS145" s="53">
        <f t="shared" si="132"/>
        <v>0</v>
      </c>
      <c r="CT145" s="41"/>
      <c r="CU145" s="41"/>
      <c r="CV145" s="41">
        <f t="shared" si="133"/>
        <v>0</v>
      </c>
      <c r="CW145" s="53">
        <f t="shared" si="134"/>
        <v>0</v>
      </c>
      <c r="CX145" s="41"/>
      <c r="CY145" s="41"/>
      <c r="CZ145" s="41">
        <f t="shared" si="135"/>
        <v>0</v>
      </c>
      <c r="DA145" s="53">
        <f t="shared" si="136"/>
        <v>0</v>
      </c>
      <c r="DB145" s="53"/>
      <c r="DC145" s="53"/>
      <c r="DD145" s="41">
        <f t="shared" si="137"/>
        <v>0</v>
      </c>
      <c r="DE145" s="53">
        <f t="shared" si="138"/>
        <v>0</v>
      </c>
      <c r="DF145" s="53"/>
      <c r="DG145" s="53"/>
      <c r="DH145" s="41">
        <f t="shared" si="139"/>
        <v>0</v>
      </c>
      <c r="DI145" s="53">
        <f t="shared" si="140"/>
        <v>0</v>
      </c>
      <c r="DJ145" s="53"/>
      <c r="DK145" s="53"/>
      <c r="DL145" s="41">
        <f t="shared" si="141"/>
        <v>0</v>
      </c>
      <c r="DM145" s="53">
        <f t="shared" si="142"/>
        <v>0</v>
      </c>
      <c r="DN145" s="53"/>
      <c r="DO145" s="53"/>
      <c r="DP145" s="41">
        <f t="shared" si="143"/>
        <v>0</v>
      </c>
      <c r="DQ145" s="53">
        <f t="shared" si="144"/>
        <v>0</v>
      </c>
      <c r="DR145" s="53"/>
      <c r="DS145" s="53"/>
      <c r="DT145" s="41">
        <f t="shared" si="145"/>
        <v>0</v>
      </c>
      <c r="DU145" s="53">
        <f t="shared" si="146"/>
        <v>0</v>
      </c>
      <c r="DV145" s="53"/>
      <c r="DW145" s="53"/>
      <c r="DX145" s="41">
        <f t="shared" si="147"/>
        <v>0</v>
      </c>
      <c r="DY145" s="53">
        <f t="shared" si="148"/>
        <v>0</v>
      </c>
      <c r="DZ145" s="53"/>
      <c r="EA145" s="53"/>
      <c r="EB145" s="41">
        <f t="shared" si="149"/>
        <v>0</v>
      </c>
      <c r="EC145" s="53">
        <f t="shared" si="150"/>
        <v>0</v>
      </c>
      <c r="ED145" s="53"/>
      <c r="EE145" s="53"/>
      <c r="EF145" s="41">
        <f t="shared" si="151"/>
        <v>0</v>
      </c>
      <c r="EG145" s="53">
        <f t="shared" si="152"/>
        <v>0</v>
      </c>
      <c r="EH145" s="53"/>
      <c r="EI145" s="53"/>
      <c r="EJ145" s="41">
        <f t="shared" si="153"/>
        <v>0</v>
      </c>
      <c r="EK145" s="53">
        <f t="shared" si="154"/>
        <v>0</v>
      </c>
      <c r="EL145" s="53"/>
      <c r="EM145" s="53"/>
      <c r="EN145" s="41">
        <f t="shared" si="155"/>
        <v>0</v>
      </c>
      <c r="EO145" s="53">
        <f t="shared" si="156"/>
        <v>0</v>
      </c>
      <c r="EP145" s="53"/>
      <c r="EQ145" s="53"/>
      <c r="ER145" s="41">
        <f t="shared" si="157"/>
        <v>0</v>
      </c>
      <c r="ES145" s="53">
        <f t="shared" si="158"/>
        <v>0</v>
      </c>
      <c r="ET145" s="53"/>
      <c r="EU145" s="53"/>
      <c r="EV145" s="41">
        <f t="shared" si="159"/>
        <v>0</v>
      </c>
      <c r="EW145" s="53">
        <f t="shared" si="160"/>
        <v>0</v>
      </c>
      <c r="EX145" s="53"/>
      <c r="EY145" s="53"/>
      <c r="EZ145" s="41">
        <f t="shared" si="161"/>
        <v>0</v>
      </c>
      <c r="FA145" s="53">
        <f t="shared" si="162"/>
        <v>0</v>
      </c>
      <c r="FB145" s="53"/>
      <c r="FC145" s="53"/>
      <c r="FD145" s="41">
        <f t="shared" si="163"/>
        <v>0</v>
      </c>
      <c r="FE145" s="53">
        <f t="shared" si="164"/>
        <v>0</v>
      </c>
      <c r="FF145" s="53"/>
      <c r="FG145" s="53"/>
      <c r="FH145" s="41">
        <f t="shared" si="165"/>
        <v>0</v>
      </c>
      <c r="FI145" s="53">
        <f t="shared" si="166"/>
        <v>0</v>
      </c>
      <c r="FJ145" s="53"/>
      <c r="FK145" s="53"/>
      <c r="FL145" s="41">
        <f t="shared" si="168"/>
        <v>0</v>
      </c>
      <c r="FM145" s="53">
        <f t="shared" si="169"/>
        <v>0</v>
      </c>
      <c r="FN145" s="53"/>
      <c r="FO145" s="40"/>
      <c r="FP145" s="52">
        <f t="shared" si="170"/>
        <v>4500.531457</v>
      </c>
      <c r="FQ145" s="41">
        <f t="shared" si="171"/>
        <v>1.5497445006768862E-2</v>
      </c>
      <c r="FY145" s="229" t="s">
        <v>1859</v>
      </c>
      <c r="FZ145" s="229" t="s">
        <v>1860</v>
      </c>
      <c r="GA145" s="229" t="s">
        <v>1861</v>
      </c>
    </row>
    <row r="146" spans="2:183" ht="11.25" customHeight="1" x14ac:dyDescent="0.2">
      <c r="B146" s="39">
        <v>44589</v>
      </c>
      <c r="C146" s="45">
        <v>4431.8491190000004</v>
      </c>
      <c r="D146" s="112" t="s">
        <v>5566</v>
      </c>
      <c r="E146" s="112">
        <f t="shared" si="167"/>
        <v>44589</v>
      </c>
      <c r="F146" s="46"/>
      <c r="G146" s="52">
        <v>59.31</v>
      </c>
      <c r="H146" s="41">
        <f t="shared" si="87"/>
        <v>-7.5301204819276935E-3</v>
      </c>
      <c r="I146" s="53">
        <f t="shared" si="88"/>
        <v>1</v>
      </c>
      <c r="J146" s="40"/>
      <c r="K146" s="52">
        <v>87.65</v>
      </c>
      <c r="L146" s="41">
        <f t="shared" si="89"/>
        <v>-7.9799361605104036E-4</v>
      </c>
      <c r="M146" s="53">
        <f t="shared" si="90"/>
        <v>1</v>
      </c>
      <c r="N146" s="40"/>
      <c r="O146" s="52">
        <v>90.13</v>
      </c>
      <c r="P146" s="41">
        <f t="shared" si="91"/>
        <v>1.7783705679670359E-3</v>
      </c>
      <c r="Q146" s="53">
        <f t="shared" si="92"/>
        <v>1</v>
      </c>
      <c r="R146" s="40"/>
      <c r="S146" s="52">
        <v>104.73</v>
      </c>
      <c r="T146" s="41">
        <f t="shared" si="93"/>
        <v>1.6993590988541474E-2</v>
      </c>
      <c r="U146" s="53">
        <f t="shared" si="94"/>
        <v>1</v>
      </c>
      <c r="V146" s="40"/>
      <c r="W146" s="52">
        <v>62.02</v>
      </c>
      <c r="X146" s="41">
        <f t="shared" si="95"/>
        <v>-1.5242934264845909E-2</v>
      </c>
      <c r="Y146" s="53">
        <f t="shared" si="96"/>
        <v>1</v>
      </c>
      <c r="Z146" s="40"/>
      <c r="AA146" s="52">
        <v>111.16</v>
      </c>
      <c r="AB146" s="41">
        <f t="shared" si="97"/>
        <v>1.5902028879546615E-2</v>
      </c>
      <c r="AC146" s="53">
        <f t="shared" si="98"/>
        <v>1</v>
      </c>
      <c r="AD146" s="40"/>
      <c r="AE146" s="52">
        <v>64.77</v>
      </c>
      <c r="AF146" s="41">
        <f t="shared" si="99"/>
        <v>1.0137242669993718E-2</v>
      </c>
      <c r="AG146" s="53">
        <f t="shared" si="100"/>
        <v>1</v>
      </c>
      <c r="AH146" s="40"/>
      <c r="AI146" s="52">
        <v>108.4</v>
      </c>
      <c r="AJ146" s="41">
        <f t="shared" si="101"/>
        <v>-8.868976867513978E-3</v>
      </c>
      <c r="AK146" s="53">
        <f t="shared" si="102"/>
        <v>1</v>
      </c>
      <c r="AL146" s="40"/>
      <c r="AM146" s="52">
        <v>58.65</v>
      </c>
      <c r="AN146" s="41">
        <f t="shared" si="103"/>
        <v>2.1599024560181146E-2</v>
      </c>
      <c r="AO146" s="53">
        <f t="shared" si="104"/>
        <v>1</v>
      </c>
      <c r="AP146" s="40"/>
      <c r="AQ146" s="52">
        <v>37.840000000000003</v>
      </c>
      <c r="AR146" s="41">
        <f t="shared" si="105"/>
        <v>1.4205306888233737E-2</v>
      </c>
      <c r="AS146" s="53">
        <f t="shared" si="106"/>
        <v>1</v>
      </c>
      <c r="AT146" s="41"/>
      <c r="AU146" s="41">
        <v>70.84</v>
      </c>
      <c r="AV146" s="41">
        <f t="shared" si="107"/>
        <v>2.1219408685813068E-3</v>
      </c>
      <c r="AW146" s="53">
        <f t="shared" si="108"/>
        <v>1</v>
      </c>
      <c r="AX146" s="41"/>
      <c r="AY146" s="41">
        <v>52.45</v>
      </c>
      <c r="AZ146" s="41">
        <f t="shared" si="109"/>
        <v>-1.1426394972385845E-3</v>
      </c>
      <c r="BA146" s="53">
        <f t="shared" si="110"/>
        <v>1</v>
      </c>
      <c r="BB146" s="41"/>
      <c r="BC146" s="41">
        <v>69</v>
      </c>
      <c r="BD146" s="41">
        <f t="shared" si="111"/>
        <v>1.7549034065772018E-2</v>
      </c>
      <c r="BE146" s="53">
        <f t="shared" si="112"/>
        <v>1</v>
      </c>
      <c r="BF146" s="41"/>
      <c r="BG146" s="41">
        <v>69.84</v>
      </c>
      <c r="BH146" s="41">
        <f t="shared" si="113"/>
        <v>2.3746701846965701E-2</v>
      </c>
      <c r="BI146" s="53">
        <f t="shared" si="114"/>
        <v>1</v>
      </c>
      <c r="BJ146" s="41"/>
      <c r="BK146" s="41"/>
      <c r="BL146" s="41">
        <f t="shared" si="115"/>
        <v>0</v>
      </c>
      <c r="BM146" s="53">
        <f t="shared" si="116"/>
        <v>0</v>
      </c>
      <c r="BN146" s="41"/>
      <c r="BO146" s="41"/>
      <c r="BP146" s="41">
        <f t="shared" si="117"/>
        <v>0</v>
      </c>
      <c r="BQ146" s="53">
        <f t="shared" si="118"/>
        <v>0</v>
      </c>
      <c r="BR146" s="41"/>
      <c r="BS146" s="41"/>
      <c r="BT146" s="41">
        <f t="shared" si="119"/>
        <v>0</v>
      </c>
      <c r="BU146" s="53">
        <f t="shared" si="120"/>
        <v>0</v>
      </c>
      <c r="BV146" s="41"/>
      <c r="BW146" s="41"/>
      <c r="BX146" s="41">
        <f t="shared" si="121"/>
        <v>0</v>
      </c>
      <c r="BY146" s="53">
        <f t="shared" si="122"/>
        <v>0</v>
      </c>
      <c r="BZ146" s="41"/>
      <c r="CA146" s="41"/>
      <c r="CB146" s="41">
        <f t="shared" si="123"/>
        <v>0</v>
      </c>
      <c r="CC146" s="53">
        <f t="shared" si="124"/>
        <v>0</v>
      </c>
      <c r="CD146" s="41"/>
      <c r="CE146" s="41"/>
      <c r="CF146" s="41">
        <f t="shared" si="125"/>
        <v>0</v>
      </c>
      <c r="CG146" s="53">
        <f t="shared" si="126"/>
        <v>0</v>
      </c>
      <c r="CH146" s="41"/>
      <c r="CI146" s="41"/>
      <c r="CJ146" s="41">
        <f t="shared" si="127"/>
        <v>0</v>
      </c>
      <c r="CK146" s="53">
        <f t="shared" si="128"/>
        <v>0</v>
      </c>
      <c r="CL146" s="41"/>
      <c r="CM146" s="41"/>
      <c r="CN146" s="41">
        <f t="shared" si="129"/>
        <v>0</v>
      </c>
      <c r="CO146" s="53">
        <f t="shared" si="130"/>
        <v>0</v>
      </c>
      <c r="CP146" s="41"/>
      <c r="CQ146" s="41"/>
      <c r="CR146" s="41">
        <f t="shared" si="131"/>
        <v>0</v>
      </c>
      <c r="CS146" s="53">
        <f t="shared" si="132"/>
        <v>0</v>
      </c>
      <c r="CT146" s="41"/>
      <c r="CU146" s="41"/>
      <c r="CV146" s="41">
        <f t="shared" si="133"/>
        <v>0</v>
      </c>
      <c r="CW146" s="53">
        <f t="shared" si="134"/>
        <v>0</v>
      </c>
      <c r="CX146" s="41"/>
      <c r="CY146" s="41"/>
      <c r="CZ146" s="41">
        <f t="shared" si="135"/>
        <v>0</v>
      </c>
      <c r="DA146" s="53">
        <f t="shared" si="136"/>
        <v>0</v>
      </c>
      <c r="DB146" s="53"/>
      <c r="DC146" s="53"/>
      <c r="DD146" s="41">
        <f t="shared" si="137"/>
        <v>0</v>
      </c>
      <c r="DE146" s="53">
        <f t="shared" si="138"/>
        <v>0</v>
      </c>
      <c r="DF146" s="53"/>
      <c r="DG146" s="53"/>
      <c r="DH146" s="41">
        <f t="shared" si="139"/>
        <v>0</v>
      </c>
      <c r="DI146" s="53">
        <f t="shared" si="140"/>
        <v>0</v>
      </c>
      <c r="DJ146" s="53"/>
      <c r="DK146" s="53"/>
      <c r="DL146" s="41">
        <f t="shared" si="141"/>
        <v>0</v>
      </c>
      <c r="DM146" s="53">
        <f t="shared" si="142"/>
        <v>0</v>
      </c>
      <c r="DN146" s="53"/>
      <c r="DO146" s="53"/>
      <c r="DP146" s="41">
        <f t="shared" si="143"/>
        <v>0</v>
      </c>
      <c r="DQ146" s="53">
        <f t="shared" si="144"/>
        <v>0</v>
      </c>
      <c r="DR146" s="53"/>
      <c r="DS146" s="53"/>
      <c r="DT146" s="41">
        <f t="shared" si="145"/>
        <v>0</v>
      </c>
      <c r="DU146" s="53">
        <f t="shared" si="146"/>
        <v>0</v>
      </c>
      <c r="DV146" s="53"/>
      <c r="DW146" s="53"/>
      <c r="DX146" s="41">
        <f t="shared" si="147"/>
        <v>0</v>
      </c>
      <c r="DY146" s="53">
        <f t="shared" si="148"/>
        <v>0</v>
      </c>
      <c r="DZ146" s="53"/>
      <c r="EA146" s="53"/>
      <c r="EB146" s="41">
        <f t="shared" si="149"/>
        <v>0</v>
      </c>
      <c r="EC146" s="53">
        <f t="shared" si="150"/>
        <v>0</v>
      </c>
      <c r="ED146" s="53"/>
      <c r="EE146" s="53"/>
      <c r="EF146" s="41">
        <f t="shared" si="151"/>
        <v>0</v>
      </c>
      <c r="EG146" s="53">
        <f t="shared" si="152"/>
        <v>0</v>
      </c>
      <c r="EH146" s="53"/>
      <c r="EI146" s="53"/>
      <c r="EJ146" s="41">
        <f t="shared" si="153"/>
        <v>0</v>
      </c>
      <c r="EK146" s="53">
        <f t="shared" si="154"/>
        <v>0</v>
      </c>
      <c r="EL146" s="53"/>
      <c r="EM146" s="53"/>
      <c r="EN146" s="41">
        <f t="shared" si="155"/>
        <v>0</v>
      </c>
      <c r="EO146" s="53">
        <f t="shared" si="156"/>
        <v>0</v>
      </c>
      <c r="EP146" s="53"/>
      <c r="EQ146" s="53"/>
      <c r="ER146" s="41">
        <f t="shared" si="157"/>
        <v>0</v>
      </c>
      <c r="ES146" s="53">
        <f t="shared" si="158"/>
        <v>0</v>
      </c>
      <c r="ET146" s="53"/>
      <c r="EU146" s="53"/>
      <c r="EV146" s="41">
        <f t="shared" si="159"/>
        <v>0</v>
      </c>
      <c r="EW146" s="53">
        <f t="shared" si="160"/>
        <v>0</v>
      </c>
      <c r="EX146" s="53"/>
      <c r="EY146" s="53"/>
      <c r="EZ146" s="41">
        <f t="shared" si="161"/>
        <v>0</v>
      </c>
      <c r="FA146" s="53">
        <f t="shared" si="162"/>
        <v>0</v>
      </c>
      <c r="FB146" s="53"/>
      <c r="FC146" s="53"/>
      <c r="FD146" s="41">
        <f t="shared" si="163"/>
        <v>0</v>
      </c>
      <c r="FE146" s="53">
        <f t="shared" si="164"/>
        <v>0</v>
      </c>
      <c r="FF146" s="53"/>
      <c r="FG146" s="53"/>
      <c r="FH146" s="41">
        <f t="shared" si="165"/>
        <v>0</v>
      </c>
      <c r="FI146" s="53">
        <f t="shared" si="166"/>
        <v>0</v>
      </c>
      <c r="FJ146" s="53"/>
      <c r="FK146" s="53"/>
      <c r="FL146" s="41">
        <f t="shared" si="168"/>
        <v>0</v>
      </c>
      <c r="FM146" s="53">
        <f t="shared" si="169"/>
        <v>0</v>
      </c>
      <c r="FN146" s="53"/>
      <c r="FO146" s="40"/>
      <c r="FP146" s="52">
        <f t="shared" si="170"/>
        <v>4431.8491190000004</v>
      </c>
      <c r="FQ146" s="41">
        <f t="shared" si="171"/>
        <v>7.7104168853276978E-3</v>
      </c>
      <c r="FY146" s="229" t="s">
        <v>444</v>
      </c>
      <c r="FZ146" s="229" t="s">
        <v>445</v>
      </c>
      <c r="GA146" s="229" t="s">
        <v>446</v>
      </c>
    </row>
    <row r="147" spans="2:183" ht="11.25" customHeight="1" x14ac:dyDescent="0.2">
      <c r="B147" s="39">
        <v>44582</v>
      </c>
      <c r="C147" s="45">
        <v>4397.9391745280745</v>
      </c>
      <c r="D147" s="112" t="s">
        <v>5566</v>
      </c>
      <c r="E147" s="112">
        <f t="shared" si="167"/>
        <v>44582</v>
      </c>
      <c r="F147" s="46"/>
      <c r="G147" s="52">
        <v>59.76</v>
      </c>
      <c r="H147" s="41">
        <f t="shared" si="87"/>
        <v>-5.1606459131013915E-3</v>
      </c>
      <c r="I147" s="53">
        <f t="shared" si="88"/>
        <v>1</v>
      </c>
      <c r="J147" s="40"/>
      <c r="K147" s="52">
        <v>87.72</v>
      </c>
      <c r="L147" s="41">
        <f t="shared" si="89"/>
        <v>-4.2002497445794429E-3</v>
      </c>
      <c r="M147" s="53">
        <f t="shared" si="90"/>
        <v>1</v>
      </c>
      <c r="N147" s="40"/>
      <c r="O147" s="52">
        <v>89.97</v>
      </c>
      <c r="P147" s="41">
        <f t="shared" si="91"/>
        <v>-1.1101340954055905E-2</v>
      </c>
      <c r="Q147" s="53">
        <f t="shared" si="92"/>
        <v>1</v>
      </c>
      <c r="R147" s="40"/>
      <c r="S147" s="52">
        <v>102.98</v>
      </c>
      <c r="T147" s="41">
        <f t="shared" si="93"/>
        <v>-1.0188389081122629E-2</v>
      </c>
      <c r="U147" s="53">
        <f t="shared" si="94"/>
        <v>1</v>
      </c>
      <c r="V147" s="40"/>
      <c r="W147" s="52">
        <v>62.98</v>
      </c>
      <c r="X147" s="41">
        <f t="shared" si="95"/>
        <v>-1.2078431372549048E-2</v>
      </c>
      <c r="Y147" s="53">
        <f t="shared" si="96"/>
        <v>1</v>
      </c>
      <c r="Z147" s="40"/>
      <c r="AA147" s="52">
        <v>109.42</v>
      </c>
      <c r="AB147" s="41">
        <f t="shared" si="97"/>
        <v>-1.4855496533717427E-2</v>
      </c>
      <c r="AC147" s="53">
        <f t="shared" si="98"/>
        <v>1</v>
      </c>
      <c r="AD147" s="40"/>
      <c r="AE147" s="52">
        <v>64.12</v>
      </c>
      <c r="AF147" s="41">
        <f t="shared" si="99"/>
        <v>-2.6123936816524918E-2</v>
      </c>
      <c r="AG147" s="53">
        <f t="shared" si="100"/>
        <v>1</v>
      </c>
      <c r="AH147" s="40"/>
      <c r="AI147" s="52">
        <v>109.37</v>
      </c>
      <c r="AJ147" s="41">
        <f t="shared" si="101"/>
        <v>-9.1502083710816029E-3</v>
      </c>
      <c r="AK147" s="53">
        <f t="shared" si="102"/>
        <v>1</v>
      </c>
      <c r="AL147" s="40"/>
      <c r="AM147" s="52">
        <v>57.41</v>
      </c>
      <c r="AN147" s="41">
        <f t="shared" si="103"/>
        <v>-1.0172413793103519E-2</v>
      </c>
      <c r="AO147" s="53">
        <f t="shared" si="104"/>
        <v>1</v>
      </c>
      <c r="AP147" s="40"/>
      <c r="AQ147" s="52">
        <v>37.31</v>
      </c>
      <c r="AR147" s="41">
        <f t="shared" si="105"/>
        <v>-1.815789473684204E-2</v>
      </c>
      <c r="AS147" s="53">
        <f t="shared" si="106"/>
        <v>1</v>
      </c>
      <c r="AT147" s="41"/>
      <c r="AU147" s="41">
        <v>70.69</v>
      </c>
      <c r="AV147" s="41">
        <f t="shared" si="107"/>
        <v>-2.1862460218624591E-2</v>
      </c>
      <c r="AW147" s="53">
        <f t="shared" si="108"/>
        <v>1</v>
      </c>
      <c r="AX147" s="41"/>
      <c r="AY147" s="41">
        <v>52.51</v>
      </c>
      <c r="AZ147" s="41">
        <f t="shared" si="109"/>
        <v>-1.2969924812030187E-2</v>
      </c>
      <c r="BA147" s="53">
        <f t="shared" si="110"/>
        <v>1</v>
      </c>
      <c r="BB147" s="41"/>
      <c r="BC147" s="41">
        <v>67.81</v>
      </c>
      <c r="BD147" s="41">
        <f t="shared" si="111"/>
        <v>-1.2379842703174937E-2</v>
      </c>
      <c r="BE147" s="53">
        <f t="shared" si="112"/>
        <v>1</v>
      </c>
      <c r="BF147" s="41"/>
      <c r="BG147" s="41">
        <v>68.22</v>
      </c>
      <c r="BH147" s="41">
        <f t="shared" si="113"/>
        <v>-1.0874293170943905E-2</v>
      </c>
      <c r="BI147" s="53">
        <f t="shared" si="114"/>
        <v>1</v>
      </c>
      <c r="BJ147" s="41"/>
      <c r="BK147" s="41"/>
      <c r="BL147" s="41">
        <f t="shared" si="115"/>
        <v>0</v>
      </c>
      <c r="BM147" s="53">
        <f t="shared" si="116"/>
        <v>0</v>
      </c>
      <c r="BN147" s="41"/>
      <c r="BO147" s="41"/>
      <c r="BP147" s="41">
        <f t="shared" si="117"/>
        <v>0</v>
      </c>
      <c r="BQ147" s="53">
        <f t="shared" si="118"/>
        <v>0</v>
      </c>
      <c r="BR147" s="41"/>
      <c r="BS147" s="41"/>
      <c r="BT147" s="41">
        <f t="shared" si="119"/>
        <v>0</v>
      </c>
      <c r="BU147" s="53">
        <f t="shared" si="120"/>
        <v>0</v>
      </c>
      <c r="BV147" s="41"/>
      <c r="BW147" s="41"/>
      <c r="BX147" s="41">
        <f t="shared" si="121"/>
        <v>0</v>
      </c>
      <c r="BY147" s="53">
        <f t="shared" si="122"/>
        <v>0</v>
      </c>
      <c r="BZ147" s="41"/>
      <c r="CA147" s="41"/>
      <c r="CB147" s="41">
        <f t="shared" si="123"/>
        <v>0</v>
      </c>
      <c r="CC147" s="53">
        <f t="shared" si="124"/>
        <v>0</v>
      </c>
      <c r="CD147" s="41"/>
      <c r="CE147" s="41"/>
      <c r="CF147" s="41">
        <f t="shared" si="125"/>
        <v>0</v>
      </c>
      <c r="CG147" s="53">
        <f t="shared" si="126"/>
        <v>0</v>
      </c>
      <c r="CH147" s="41"/>
      <c r="CI147" s="41"/>
      <c r="CJ147" s="41">
        <f t="shared" si="127"/>
        <v>0</v>
      </c>
      <c r="CK147" s="53">
        <f t="shared" si="128"/>
        <v>0</v>
      </c>
      <c r="CL147" s="41"/>
      <c r="CM147" s="41"/>
      <c r="CN147" s="41">
        <f t="shared" si="129"/>
        <v>0</v>
      </c>
      <c r="CO147" s="53">
        <f t="shared" si="130"/>
        <v>0</v>
      </c>
      <c r="CP147" s="41"/>
      <c r="CQ147" s="41"/>
      <c r="CR147" s="41">
        <f t="shared" si="131"/>
        <v>0</v>
      </c>
      <c r="CS147" s="53">
        <f t="shared" si="132"/>
        <v>0</v>
      </c>
      <c r="CT147" s="41"/>
      <c r="CU147" s="41"/>
      <c r="CV147" s="41">
        <f t="shared" si="133"/>
        <v>0</v>
      </c>
      <c r="CW147" s="53">
        <f t="shared" si="134"/>
        <v>0</v>
      </c>
      <c r="CX147" s="41"/>
      <c r="CY147" s="41"/>
      <c r="CZ147" s="41">
        <f t="shared" si="135"/>
        <v>0</v>
      </c>
      <c r="DA147" s="53">
        <f t="shared" si="136"/>
        <v>0</v>
      </c>
      <c r="DB147" s="53"/>
      <c r="DC147" s="53"/>
      <c r="DD147" s="41">
        <f t="shared" si="137"/>
        <v>0</v>
      </c>
      <c r="DE147" s="53">
        <f t="shared" si="138"/>
        <v>0</v>
      </c>
      <c r="DF147" s="53"/>
      <c r="DG147" s="53"/>
      <c r="DH147" s="41">
        <f t="shared" si="139"/>
        <v>0</v>
      </c>
      <c r="DI147" s="53">
        <f t="shared" si="140"/>
        <v>0</v>
      </c>
      <c r="DJ147" s="53"/>
      <c r="DK147" s="53"/>
      <c r="DL147" s="41">
        <f t="shared" si="141"/>
        <v>0</v>
      </c>
      <c r="DM147" s="53">
        <f t="shared" si="142"/>
        <v>0</v>
      </c>
      <c r="DN147" s="53"/>
      <c r="DO147" s="53"/>
      <c r="DP147" s="41">
        <f t="shared" si="143"/>
        <v>0</v>
      </c>
      <c r="DQ147" s="53">
        <f t="shared" si="144"/>
        <v>0</v>
      </c>
      <c r="DR147" s="53"/>
      <c r="DS147" s="53"/>
      <c r="DT147" s="41">
        <f t="shared" si="145"/>
        <v>0</v>
      </c>
      <c r="DU147" s="53">
        <f t="shared" si="146"/>
        <v>0</v>
      </c>
      <c r="DV147" s="53"/>
      <c r="DW147" s="53"/>
      <c r="DX147" s="41">
        <f t="shared" si="147"/>
        <v>0</v>
      </c>
      <c r="DY147" s="53">
        <f t="shared" si="148"/>
        <v>0</v>
      </c>
      <c r="DZ147" s="53"/>
      <c r="EA147" s="53"/>
      <c r="EB147" s="41">
        <f t="shared" si="149"/>
        <v>0</v>
      </c>
      <c r="EC147" s="53">
        <f t="shared" si="150"/>
        <v>0</v>
      </c>
      <c r="ED147" s="53"/>
      <c r="EE147" s="53"/>
      <c r="EF147" s="41">
        <f t="shared" si="151"/>
        <v>0</v>
      </c>
      <c r="EG147" s="53">
        <f t="shared" si="152"/>
        <v>0</v>
      </c>
      <c r="EH147" s="53"/>
      <c r="EI147" s="53"/>
      <c r="EJ147" s="41">
        <f t="shared" si="153"/>
        <v>0</v>
      </c>
      <c r="EK147" s="53">
        <f t="shared" si="154"/>
        <v>0</v>
      </c>
      <c r="EL147" s="53"/>
      <c r="EM147" s="53"/>
      <c r="EN147" s="41">
        <f t="shared" si="155"/>
        <v>0</v>
      </c>
      <c r="EO147" s="53">
        <f t="shared" si="156"/>
        <v>0</v>
      </c>
      <c r="EP147" s="53"/>
      <c r="EQ147" s="53"/>
      <c r="ER147" s="41">
        <f t="shared" si="157"/>
        <v>0</v>
      </c>
      <c r="ES147" s="53">
        <f t="shared" si="158"/>
        <v>0</v>
      </c>
      <c r="ET147" s="53"/>
      <c r="EU147" s="53"/>
      <c r="EV147" s="41">
        <f t="shared" si="159"/>
        <v>0</v>
      </c>
      <c r="EW147" s="53">
        <f t="shared" si="160"/>
        <v>0</v>
      </c>
      <c r="EX147" s="53"/>
      <c r="EY147" s="53"/>
      <c r="EZ147" s="41">
        <f t="shared" si="161"/>
        <v>0</v>
      </c>
      <c r="FA147" s="53">
        <f t="shared" si="162"/>
        <v>0</v>
      </c>
      <c r="FB147" s="53"/>
      <c r="FC147" s="53"/>
      <c r="FD147" s="41">
        <f t="shared" si="163"/>
        <v>0</v>
      </c>
      <c r="FE147" s="53">
        <f t="shared" si="164"/>
        <v>0</v>
      </c>
      <c r="FF147" s="53"/>
      <c r="FG147" s="53"/>
      <c r="FH147" s="41">
        <f t="shared" si="165"/>
        <v>0</v>
      </c>
      <c r="FI147" s="53">
        <f t="shared" si="166"/>
        <v>0</v>
      </c>
      <c r="FJ147" s="53"/>
      <c r="FK147" s="53"/>
      <c r="FL147" s="41">
        <f t="shared" si="168"/>
        <v>0</v>
      </c>
      <c r="FM147" s="53">
        <f t="shared" si="169"/>
        <v>0</v>
      </c>
      <c r="FN147" s="53"/>
      <c r="FO147" s="40"/>
      <c r="FP147" s="52">
        <f t="shared" si="170"/>
        <v>4397.9391745280745</v>
      </c>
      <c r="FQ147" s="41">
        <f t="shared" si="171"/>
        <v>-5.6813903574928548E-2</v>
      </c>
      <c r="FY147" s="229" t="s">
        <v>1673</v>
      </c>
      <c r="FZ147" s="229" t="s">
        <v>1674</v>
      </c>
      <c r="GA147" s="229" t="s">
        <v>1675</v>
      </c>
    </row>
    <row r="148" spans="2:183" ht="11.25" customHeight="1" x14ac:dyDescent="0.2">
      <c r="B148" s="39">
        <v>44575</v>
      </c>
      <c r="C148" s="45">
        <v>4662.8541188185927</v>
      </c>
      <c r="D148" s="112" t="s">
        <v>5566</v>
      </c>
      <c r="E148" s="112">
        <f t="shared" si="167"/>
        <v>44575</v>
      </c>
      <c r="F148" s="46"/>
      <c r="G148" s="52">
        <v>60.07</v>
      </c>
      <c r="H148" s="41">
        <f t="shared" si="87"/>
        <v>-1.5084440072143046E-2</v>
      </c>
      <c r="I148" s="53">
        <f t="shared" si="88"/>
        <v>1</v>
      </c>
      <c r="J148" s="40"/>
      <c r="K148" s="52">
        <v>88.09</v>
      </c>
      <c r="L148" s="41">
        <f t="shared" si="89"/>
        <v>-1.6999093381685482E-3</v>
      </c>
      <c r="M148" s="53">
        <f t="shared" si="90"/>
        <v>1</v>
      </c>
      <c r="N148" s="40"/>
      <c r="O148" s="52">
        <v>90.98</v>
      </c>
      <c r="P148" s="41">
        <f t="shared" si="91"/>
        <v>1.9823788546255994E-3</v>
      </c>
      <c r="Q148" s="53">
        <f t="shared" si="92"/>
        <v>1</v>
      </c>
      <c r="R148" s="40"/>
      <c r="S148" s="52">
        <v>104.04</v>
      </c>
      <c r="T148" s="41">
        <f t="shared" si="93"/>
        <v>-4.4019138755980736E-3</v>
      </c>
      <c r="U148" s="53">
        <f t="shared" si="94"/>
        <v>1</v>
      </c>
      <c r="V148" s="40"/>
      <c r="W148" s="52">
        <v>63.75</v>
      </c>
      <c r="X148" s="41">
        <f t="shared" si="95"/>
        <v>-1.9230769230769273E-2</v>
      </c>
      <c r="Y148" s="53">
        <f t="shared" si="96"/>
        <v>1</v>
      </c>
      <c r="Z148" s="40"/>
      <c r="AA148" s="52">
        <v>111.07</v>
      </c>
      <c r="AB148" s="41">
        <f t="shared" si="97"/>
        <v>-9.4533131187015673E-3</v>
      </c>
      <c r="AC148" s="53">
        <f t="shared" si="98"/>
        <v>1</v>
      </c>
      <c r="AD148" s="40"/>
      <c r="AE148" s="52">
        <v>65.84</v>
      </c>
      <c r="AF148" s="41">
        <f t="shared" si="99"/>
        <v>-2.5314581791265667E-2</v>
      </c>
      <c r="AG148" s="53">
        <f t="shared" si="100"/>
        <v>1</v>
      </c>
      <c r="AH148" s="40"/>
      <c r="AI148" s="52">
        <v>110.38</v>
      </c>
      <c r="AJ148" s="41">
        <f t="shared" si="101"/>
        <v>-2.8601601689694611E-2</v>
      </c>
      <c r="AK148" s="53">
        <f t="shared" si="102"/>
        <v>1</v>
      </c>
      <c r="AL148" s="40"/>
      <c r="AM148" s="52">
        <v>58</v>
      </c>
      <c r="AN148" s="41">
        <f t="shared" si="103"/>
        <v>1.1686725972440248E-2</v>
      </c>
      <c r="AO148" s="53">
        <f t="shared" si="104"/>
        <v>1</v>
      </c>
      <c r="AP148" s="40"/>
      <c r="AQ148" s="52">
        <v>38</v>
      </c>
      <c r="AR148" s="41">
        <f t="shared" si="105"/>
        <v>1.252331468158796E-2</v>
      </c>
      <c r="AS148" s="53">
        <f t="shared" si="106"/>
        <v>1</v>
      </c>
      <c r="AT148" s="41"/>
      <c r="AU148" s="41">
        <v>72.27</v>
      </c>
      <c r="AV148" s="41">
        <f t="shared" si="107"/>
        <v>2.0762711864406702E-2</v>
      </c>
      <c r="AW148" s="53">
        <f t="shared" si="108"/>
        <v>1</v>
      </c>
      <c r="AX148" s="41"/>
      <c r="AY148" s="41">
        <v>53.2</v>
      </c>
      <c r="AZ148" s="41">
        <f t="shared" si="109"/>
        <v>-1.3140604467805073E-3</v>
      </c>
      <c r="BA148" s="53">
        <f t="shared" si="110"/>
        <v>1</v>
      </c>
      <c r="BB148" s="41"/>
      <c r="BC148" s="41">
        <v>68.66</v>
      </c>
      <c r="BD148" s="41">
        <f t="shared" si="111"/>
        <v>2.9137529137512885E-4</v>
      </c>
      <c r="BE148" s="53">
        <f t="shared" si="112"/>
        <v>1</v>
      </c>
      <c r="BF148" s="41"/>
      <c r="BG148" s="41">
        <v>68.97</v>
      </c>
      <c r="BH148" s="41">
        <f t="shared" si="113"/>
        <v>-1.881331403762565E-3</v>
      </c>
      <c r="BI148" s="53">
        <f t="shared" si="114"/>
        <v>1</v>
      </c>
      <c r="BJ148" s="41"/>
      <c r="BK148" s="41"/>
      <c r="BL148" s="41">
        <f t="shared" si="115"/>
        <v>0</v>
      </c>
      <c r="BM148" s="53">
        <f t="shared" si="116"/>
        <v>0</v>
      </c>
      <c r="BN148" s="41"/>
      <c r="BO148" s="41"/>
      <c r="BP148" s="41">
        <f t="shared" si="117"/>
        <v>0</v>
      </c>
      <c r="BQ148" s="53">
        <f t="shared" si="118"/>
        <v>0</v>
      </c>
      <c r="BR148" s="41"/>
      <c r="BS148" s="41"/>
      <c r="BT148" s="41">
        <f t="shared" si="119"/>
        <v>0</v>
      </c>
      <c r="BU148" s="53">
        <f t="shared" si="120"/>
        <v>0</v>
      </c>
      <c r="BV148" s="41"/>
      <c r="BW148" s="41"/>
      <c r="BX148" s="41">
        <f t="shared" si="121"/>
        <v>0</v>
      </c>
      <c r="BY148" s="53">
        <f t="shared" si="122"/>
        <v>0</v>
      </c>
      <c r="BZ148" s="41"/>
      <c r="CA148" s="41"/>
      <c r="CB148" s="41">
        <f t="shared" si="123"/>
        <v>0</v>
      </c>
      <c r="CC148" s="53">
        <f t="shared" si="124"/>
        <v>0</v>
      </c>
      <c r="CD148" s="41"/>
      <c r="CE148" s="41"/>
      <c r="CF148" s="41">
        <f t="shared" si="125"/>
        <v>0</v>
      </c>
      <c r="CG148" s="53">
        <f t="shared" si="126"/>
        <v>0</v>
      </c>
      <c r="CH148" s="41"/>
      <c r="CI148" s="41"/>
      <c r="CJ148" s="41">
        <f t="shared" si="127"/>
        <v>0</v>
      </c>
      <c r="CK148" s="53">
        <f t="shared" si="128"/>
        <v>0</v>
      </c>
      <c r="CL148" s="41"/>
      <c r="CM148" s="41"/>
      <c r="CN148" s="41">
        <f t="shared" si="129"/>
        <v>0</v>
      </c>
      <c r="CO148" s="53">
        <f t="shared" si="130"/>
        <v>0</v>
      </c>
      <c r="CP148" s="41"/>
      <c r="CQ148" s="41"/>
      <c r="CR148" s="41">
        <f t="shared" si="131"/>
        <v>0</v>
      </c>
      <c r="CS148" s="53">
        <f t="shared" si="132"/>
        <v>0</v>
      </c>
      <c r="CT148" s="41"/>
      <c r="CU148" s="41"/>
      <c r="CV148" s="41">
        <f t="shared" si="133"/>
        <v>0</v>
      </c>
      <c r="CW148" s="53">
        <f t="shared" si="134"/>
        <v>0</v>
      </c>
      <c r="CX148" s="41"/>
      <c r="CY148" s="41"/>
      <c r="CZ148" s="41">
        <f t="shared" si="135"/>
        <v>0</v>
      </c>
      <c r="DA148" s="53">
        <f t="shared" si="136"/>
        <v>0</v>
      </c>
      <c r="DB148" s="53"/>
      <c r="DC148" s="53"/>
      <c r="DD148" s="41">
        <f t="shared" si="137"/>
        <v>0</v>
      </c>
      <c r="DE148" s="53">
        <f t="shared" si="138"/>
        <v>0</v>
      </c>
      <c r="DF148" s="53"/>
      <c r="DG148" s="53"/>
      <c r="DH148" s="41">
        <f t="shared" si="139"/>
        <v>0</v>
      </c>
      <c r="DI148" s="53">
        <f t="shared" si="140"/>
        <v>0</v>
      </c>
      <c r="DJ148" s="53"/>
      <c r="DK148" s="53"/>
      <c r="DL148" s="41">
        <f t="shared" si="141"/>
        <v>0</v>
      </c>
      <c r="DM148" s="53">
        <f t="shared" si="142"/>
        <v>0</v>
      </c>
      <c r="DN148" s="53"/>
      <c r="DO148" s="53"/>
      <c r="DP148" s="41">
        <f t="shared" si="143"/>
        <v>0</v>
      </c>
      <c r="DQ148" s="53">
        <f t="shared" si="144"/>
        <v>0</v>
      </c>
      <c r="DR148" s="53"/>
      <c r="DS148" s="53"/>
      <c r="DT148" s="41">
        <f t="shared" si="145"/>
        <v>0</v>
      </c>
      <c r="DU148" s="53">
        <f t="shared" si="146"/>
        <v>0</v>
      </c>
      <c r="DV148" s="53"/>
      <c r="DW148" s="53"/>
      <c r="DX148" s="41">
        <f t="shared" si="147"/>
        <v>0</v>
      </c>
      <c r="DY148" s="53">
        <f t="shared" si="148"/>
        <v>0</v>
      </c>
      <c r="DZ148" s="53"/>
      <c r="EA148" s="53"/>
      <c r="EB148" s="41">
        <f t="shared" si="149"/>
        <v>0</v>
      </c>
      <c r="EC148" s="53">
        <f t="shared" si="150"/>
        <v>0</v>
      </c>
      <c r="ED148" s="53"/>
      <c r="EE148" s="53"/>
      <c r="EF148" s="41">
        <f t="shared" si="151"/>
        <v>0</v>
      </c>
      <c r="EG148" s="53">
        <f t="shared" si="152"/>
        <v>0</v>
      </c>
      <c r="EH148" s="53"/>
      <c r="EI148" s="53"/>
      <c r="EJ148" s="41">
        <f t="shared" si="153"/>
        <v>0</v>
      </c>
      <c r="EK148" s="53">
        <f t="shared" si="154"/>
        <v>0</v>
      </c>
      <c r="EL148" s="53"/>
      <c r="EM148" s="53"/>
      <c r="EN148" s="41">
        <f t="shared" si="155"/>
        <v>0</v>
      </c>
      <c r="EO148" s="53">
        <f t="shared" si="156"/>
        <v>0</v>
      </c>
      <c r="EP148" s="53"/>
      <c r="EQ148" s="53"/>
      <c r="ER148" s="41">
        <f t="shared" si="157"/>
        <v>0</v>
      </c>
      <c r="ES148" s="53">
        <f t="shared" si="158"/>
        <v>0</v>
      </c>
      <c r="ET148" s="53"/>
      <c r="EU148" s="53"/>
      <c r="EV148" s="41">
        <f t="shared" si="159"/>
        <v>0</v>
      </c>
      <c r="EW148" s="53">
        <f t="shared" si="160"/>
        <v>0</v>
      </c>
      <c r="EX148" s="53"/>
      <c r="EY148" s="53"/>
      <c r="EZ148" s="41">
        <f t="shared" si="161"/>
        <v>0</v>
      </c>
      <c r="FA148" s="53">
        <f t="shared" si="162"/>
        <v>0</v>
      </c>
      <c r="FB148" s="53"/>
      <c r="FC148" s="53"/>
      <c r="FD148" s="41">
        <f t="shared" si="163"/>
        <v>0</v>
      </c>
      <c r="FE148" s="53">
        <f t="shared" si="164"/>
        <v>0</v>
      </c>
      <c r="FF148" s="53"/>
      <c r="FG148" s="53"/>
      <c r="FH148" s="41">
        <f t="shared" si="165"/>
        <v>0</v>
      </c>
      <c r="FI148" s="53">
        <f t="shared" si="166"/>
        <v>0</v>
      </c>
      <c r="FJ148" s="53"/>
      <c r="FK148" s="53"/>
      <c r="FL148" s="41">
        <f t="shared" si="168"/>
        <v>0</v>
      </c>
      <c r="FM148" s="53">
        <f t="shared" si="169"/>
        <v>0</v>
      </c>
      <c r="FN148" s="53"/>
      <c r="FO148" s="40"/>
      <c r="FP148" s="52">
        <f t="shared" si="170"/>
        <v>4662.8541188185927</v>
      </c>
      <c r="FQ148" s="41">
        <f t="shared" si="171"/>
        <v>-3.0304584354842179E-3</v>
      </c>
      <c r="FY148" s="229" t="s">
        <v>441</v>
      </c>
      <c r="FZ148" s="229" t="s">
        <v>442</v>
      </c>
      <c r="GA148" s="229" t="s">
        <v>443</v>
      </c>
    </row>
    <row r="149" spans="2:183" ht="11.25" customHeight="1" x14ac:dyDescent="0.2">
      <c r="B149" s="39">
        <v>44568</v>
      </c>
      <c r="C149" s="45">
        <v>4677.0276567339351</v>
      </c>
      <c r="D149" s="112" t="s">
        <v>5566</v>
      </c>
      <c r="E149" s="112">
        <f t="shared" si="167"/>
        <v>44568</v>
      </c>
      <c r="F149" s="46"/>
      <c r="G149" s="52">
        <v>60.99</v>
      </c>
      <c r="H149" s="41">
        <f t="shared" si="87"/>
        <v>-7.8086871644704736E-3</v>
      </c>
      <c r="I149" s="53">
        <f t="shared" si="88"/>
        <v>1</v>
      </c>
      <c r="J149" s="40"/>
      <c r="K149" s="52">
        <v>88.24</v>
      </c>
      <c r="L149" s="41">
        <f t="shared" si="89"/>
        <v>-8.650713402988508E-3</v>
      </c>
      <c r="M149" s="53">
        <f t="shared" si="90"/>
        <v>1</v>
      </c>
      <c r="N149" s="40"/>
      <c r="O149" s="52">
        <v>90.8</v>
      </c>
      <c r="P149" s="41">
        <f t="shared" si="91"/>
        <v>2.056873103293233E-2</v>
      </c>
      <c r="Q149" s="53">
        <f t="shared" si="92"/>
        <v>1</v>
      </c>
      <c r="R149" s="40"/>
      <c r="S149" s="52">
        <v>104.5</v>
      </c>
      <c r="T149" s="41">
        <f t="shared" si="93"/>
        <v>-3.8131553860820677E-3</v>
      </c>
      <c r="U149" s="53">
        <f t="shared" si="94"/>
        <v>1</v>
      </c>
      <c r="V149" s="40"/>
      <c r="W149" s="52">
        <v>65</v>
      </c>
      <c r="X149" s="41">
        <f t="shared" si="95"/>
        <v>-4.7619047619047672E-2</v>
      </c>
      <c r="Y149" s="53">
        <f t="shared" si="96"/>
        <v>1</v>
      </c>
      <c r="Z149" s="40"/>
      <c r="AA149" s="52">
        <v>112.13</v>
      </c>
      <c r="AB149" s="41">
        <f t="shared" si="97"/>
        <v>-4.6160674656015033E-3</v>
      </c>
      <c r="AC149" s="53">
        <f t="shared" si="98"/>
        <v>1</v>
      </c>
      <c r="AD149" s="40"/>
      <c r="AE149" s="52">
        <v>67.55</v>
      </c>
      <c r="AF149" s="41">
        <f t="shared" si="99"/>
        <v>-1.5449642909196926E-2</v>
      </c>
      <c r="AG149" s="53">
        <f t="shared" si="100"/>
        <v>1</v>
      </c>
      <c r="AH149" s="40"/>
      <c r="AI149" s="52">
        <v>113.63</v>
      </c>
      <c r="AJ149" s="41">
        <f t="shared" si="101"/>
        <v>2.8241108463507025E-3</v>
      </c>
      <c r="AK149" s="53">
        <f t="shared" si="102"/>
        <v>1</v>
      </c>
      <c r="AL149" s="40"/>
      <c r="AM149" s="52">
        <v>57.33</v>
      </c>
      <c r="AN149" s="41">
        <f t="shared" si="103"/>
        <v>2.9741077676697092E-3</v>
      </c>
      <c r="AO149" s="53">
        <f t="shared" si="104"/>
        <v>1</v>
      </c>
      <c r="AP149" s="40"/>
      <c r="AQ149" s="52">
        <v>37.53</v>
      </c>
      <c r="AR149" s="41">
        <f t="shared" si="105"/>
        <v>-2.2146951537258985E-2</v>
      </c>
      <c r="AS149" s="53">
        <f t="shared" si="106"/>
        <v>1</v>
      </c>
      <c r="AT149" s="41"/>
      <c r="AU149" s="41">
        <v>70.8</v>
      </c>
      <c r="AV149" s="41">
        <f t="shared" si="107"/>
        <v>2.9749256268591928E-3</v>
      </c>
      <c r="AW149" s="53">
        <f t="shared" si="108"/>
        <v>1</v>
      </c>
      <c r="AX149" s="41"/>
      <c r="AY149" s="41">
        <v>53.27</v>
      </c>
      <c r="AZ149" s="41">
        <f t="shared" si="109"/>
        <v>6.6137566137567383E-3</v>
      </c>
      <c r="BA149" s="53">
        <f t="shared" si="110"/>
        <v>1</v>
      </c>
      <c r="BB149" s="41"/>
      <c r="BC149" s="41">
        <v>68.64</v>
      </c>
      <c r="BD149" s="41">
        <f t="shared" si="111"/>
        <v>8.7489063867018935E-4</v>
      </c>
      <c r="BE149" s="53">
        <f t="shared" si="112"/>
        <v>1</v>
      </c>
      <c r="BF149" s="41"/>
      <c r="BG149" s="41">
        <v>69.099999999999994</v>
      </c>
      <c r="BH149" s="41">
        <f t="shared" si="113"/>
        <v>2.0679468242245092E-2</v>
      </c>
      <c r="BI149" s="53">
        <f t="shared" si="114"/>
        <v>1</v>
      </c>
      <c r="BJ149" s="41"/>
      <c r="BK149" s="41"/>
      <c r="BL149" s="41">
        <f t="shared" si="115"/>
        <v>0</v>
      </c>
      <c r="BM149" s="53">
        <f t="shared" si="116"/>
        <v>0</v>
      </c>
      <c r="BN149" s="41"/>
      <c r="BO149" s="41"/>
      <c r="BP149" s="41">
        <f t="shared" si="117"/>
        <v>0</v>
      </c>
      <c r="BQ149" s="53">
        <f t="shared" si="118"/>
        <v>0</v>
      </c>
      <c r="BR149" s="41"/>
      <c r="BS149" s="41"/>
      <c r="BT149" s="41">
        <f t="shared" si="119"/>
        <v>0</v>
      </c>
      <c r="BU149" s="53">
        <f t="shared" si="120"/>
        <v>0</v>
      </c>
      <c r="BV149" s="41"/>
      <c r="BW149" s="41"/>
      <c r="BX149" s="41">
        <f t="shared" si="121"/>
        <v>0</v>
      </c>
      <c r="BY149" s="53">
        <f t="shared" si="122"/>
        <v>0</v>
      </c>
      <c r="BZ149" s="41"/>
      <c r="CA149" s="41"/>
      <c r="CB149" s="41">
        <f t="shared" si="123"/>
        <v>0</v>
      </c>
      <c r="CC149" s="53">
        <f t="shared" si="124"/>
        <v>0</v>
      </c>
      <c r="CD149" s="41"/>
      <c r="CE149" s="41"/>
      <c r="CF149" s="41">
        <f t="shared" si="125"/>
        <v>0</v>
      </c>
      <c r="CG149" s="53">
        <f t="shared" si="126"/>
        <v>0</v>
      </c>
      <c r="CH149" s="41"/>
      <c r="CI149" s="41"/>
      <c r="CJ149" s="41">
        <f t="shared" si="127"/>
        <v>0</v>
      </c>
      <c r="CK149" s="53">
        <f t="shared" si="128"/>
        <v>0</v>
      </c>
      <c r="CL149" s="41"/>
      <c r="CM149" s="41"/>
      <c r="CN149" s="41">
        <f t="shared" si="129"/>
        <v>0</v>
      </c>
      <c r="CO149" s="53">
        <f t="shared" si="130"/>
        <v>0</v>
      </c>
      <c r="CP149" s="41"/>
      <c r="CQ149" s="41"/>
      <c r="CR149" s="41">
        <f t="shared" si="131"/>
        <v>0</v>
      </c>
      <c r="CS149" s="53">
        <f t="shared" si="132"/>
        <v>0</v>
      </c>
      <c r="CT149" s="41"/>
      <c r="CU149" s="41"/>
      <c r="CV149" s="41">
        <f t="shared" si="133"/>
        <v>0</v>
      </c>
      <c r="CW149" s="53">
        <f t="shared" si="134"/>
        <v>0</v>
      </c>
      <c r="CX149" s="41"/>
      <c r="CY149" s="41"/>
      <c r="CZ149" s="41">
        <f t="shared" si="135"/>
        <v>0</v>
      </c>
      <c r="DA149" s="53">
        <f t="shared" si="136"/>
        <v>0</v>
      </c>
      <c r="DB149" s="53"/>
      <c r="DC149" s="53"/>
      <c r="DD149" s="41">
        <f t="shared" si="137"/>
        <v>0</v>
      </c>
      <c r="DE149" s="53">
        <f t="shared" si="138"/>
        <v>0</v>
      </c>
      <c r="DF149" s="53"/>
      <c r="DG149" s="53"/>
      <c r="DH149" s="41">
        <f t="shared" si="139"/>
        <v>0</v>
      </c>
      <c r="DI149" s="53">
        <f t="shared" si="140"/>
        <v>0</v>
      </c>
      <c r="DJ149" s="53"/>
      <c r="DK149" s="53"/>
      <c r="DL149" s="41">
        <f t="shared" si="141"/>
        <v>0</v>
      </c>
      <c r="DM149" s="53">
        <f t="shared" si="142"/>
        <v>0</v>
      </c>
      <c r="DN149" s="53"/>
      <c r="DO149" s="53"/>
      <c r="DP149" s="41">
        <f t="shared" si="143"/>
        <v>0</v>
      </c>
      <c r="DQ149" s="53">
        <f t="shared" si="144"/>
        <v>0</v>
      </c>
      <c r="DR149" s="53"/>
      <c r="DS149" s="53"/>
      <c r="DT149" s="41">
        <f t="shared" si="145"/>
        <v>0</v>
      </c>
      <c r="DU149" s="53">
        <f t="shared" si="146"/>
        <v>0</v>
      </c>
      <c r="DV149" s="53"/>
      <c r="DW149" s="53"/>
      <c r="DX149" s="41">
        <f t="shared" si="147"/>
        <v>0</v>
      </c>
      <c r="DY149" s="53">
        <f t="shared" si="148"/>
        <v>0</v>
      </c>
      <c r="DZ149" s="53"/>
      <c r="EA149" s="53"/>
      <c r="EB149" s="41">
        <f t="shared" si="149"/>
        <v>0</v>
      </c>
      <c r="EC149" s="53">
        <f t="shared" si="150"/>
        <v>0</v>
      </c>
      <c r="ED149" s="53"/>
      <c r="EE149" s="53"/>
      <c r="EF149" s="41">
        <f t="shared" si="151"/>
        <v>0</v>
      </c>
      <c r="EG149" s="53">
        <f t="shared" si="152"/>
        <v>0</v>
      </c>
      <c r="EH149" s="53"/>
      <c r="EI149" s="53"/>
      <c r="EJ149" s="41">
        <f t="shared" si="153"/>
        <v>0</v>
      </c>
      <c r="EK149" s="53">
        <f t="shared" si="154"/>
        <v>0</v>
      </c>
      <c r="EL149" s="53"/>
      <c r="EM149" s="53"/>
      <c r="EN149" s="41">
        <f t="shared" si="155"/>
        <v>0</v>
      </c>
      <c r="EO149" s="53">
        <f t="shared" si="156"/>
        <v>0</v>
      </c>
      <c r="EP149" s="53"/>
      <c r="EQ149" s="53"/>
      <c r="ER149" s="41">
        <f t="shared" si="157"/>
        <v>0</v>
      </c>
      <c r="ES149" s="53">
        <f t="shared" si="158"/>
        <v>0</v>
      </c>
      <c r="ET149" s="53"/>
      <c r="EU149" s="53"/>
      <c r="EV149" s="41">
        <f t="shared" si="159"/>
        <v>0</v>
      </c>
      <c r="EW149" s="53">
        <f t="shared" si="160"/>
        <v>0</v>
      </c>
      <c r="EX149" s="53"/>
      <c r="EY149" s="53"/>
      <c r="EZ149" s="41">
        <f t="shared" si="161"/>
        <v>0</v>
      </c>
      <c r="FA149" s="53">
        <f t="shared" si="162"/>
        <v>0</v>
      </c>
      <c r="FB149" s="53"/>
      <c r="FC149" s="53"/>
      <c r="FD149" s="41">
        <f t="shared" si="163"/>
        <v>0</v>
      </c>
      <c r="FE149" s="53">
        <f t="shared" si="164"/>
        <v>0</v>
      </c>
      <c r="FF149" s="53"/>
      <c r="FG149" s="53"/>
      <c r="FH149" s="41">
        <f t="shared" si="165"/>
        <v>0</v>
      </c>
      <c r="FI149" s="53">
        <f t="shared" si="166"/>
        <v>0</v>
      </c>
      <c r="FJ149" s="53"/>
      <c r="FK149" s="53"/>
      <c r="FL149" s="41">
        <f t="shared" si="168"/>
        <v>0</v>
      </c>
      <c r="FM149" s="53">
        <f t="shared" si="169"/>
        <v>0</v>
      </c>
      <c r="FN149" s="53"/>
      <c r="FO149" s="40"/>
      <c r="FP149" s="52">
        <f t="shared" si="170"/>
        <v>4677.0276567339351</v>
      </c>
      <c r="FQ149" s="41">
        <f t="shared" si="171"/>
        <v>-1.8705810542759882E-2</v>
      </c>
      <c r="FY149" s="229" t="s">
        <v>4373</v>
      </c>
      <c r="FZ149" s="229" t="s">
        <v>4374</v>
      </c>
      <c r="GA149" s="229" t="s">
        <v>4375</v>
      </c>
    </row>
    <row r="150" spans="2:183" ht="11.25" customHeight="1" x14ac:dyDescent="0.2">
      <c r="B150" s="39">
        <v>44561</v>
      </c>
      <c r="C150" s="45">
        <v>4766.182972428307</v>
      </c>
      <c r="D150" s="112" t="s">
        <v>5566</v>
      </c>
      <c r="E150" s="112">
        <f t="shared" si="167"/>
        <v>44561</v>
      </c>
      <c r="F150" s="46"/>
      <c r="G150" s="52">
        <v>61.47</v>
      </c>
      <c r="H150" s="41">
        <f t="shared" si="87"/>
        <v>3.2241813602015057E-2</v>
      </c>
      <c r="I150" s="53">
        <f t="shared" si="88"/>
        <v>1</v>
      </c>
      <c r="J150" s="40"/>
      <c r="K150" s="52">
        <v>89.01</v>
      </c>
      <c r="L150" s="41">
        <f t="shared" si="89"/>
        <v>2.2868306136520467E-2</v>
      </c>
      <c r="M150" s="53">
        <f t="shared" si="90"/>
        <v>1</v>
      </c>
      <c r="N150" s="40"/>
      <c r="O150" s="52">
        <v>88.97</v>
      </c>
      <c r="P150" s="41">
        <f t="shared" si="91"/>
        <v>2.8317152103559895E-2</v>
      </c>
      <c r="Q150" s="53">
        <f t="shared" si="92"/>
        <v>1</v>
      </c>
      <c r="R150" s="40"/>
      <c r="S150" s="52">
        <v>104.9</v>
      </c>
      <c r="T150" s="41">
        <f t="shared" si="93"/>
        <v>1.8743323298048065E-2</v>
      </c>
      <c r="U150" s="53">
        <f t="shared" si="94"/>
        <v>1</v>
      </c>
      <c r="V150" s="40"/>
      <c r="W150" s="52">
        <v>68.25</v>
      </c>
      <c r="X150" s="41">
        <f t="shared" si="95"/>
        <v>8.5710063543666948E-3</v>
      </c>
      <c r="Y150" s="53">
        <f t="shared" si="96"/>
        <v>1</v>
      </c>
      <c r="Z150" s="40"/>
      <c r="AA150" s="52">
        <v>112.65</v>
      </c>
      <c r="AB150" s="41">
        <f t="shared" si="97"/>
        <v>2.3253701516940728E-2</v>
      </c>
      <c r="AC150" s="53">
        <f t="shared" si="98"/>
        <v>1</v>
      </c>
      <c r="AD150" s="40"/>
      <c r="AE150" s="52">
        <v>68.61</v>
      </c>
      <c r="AF150" s="41">
        <f t="shared" si="99"/>
        <v>2.7865168539325857E-2</v>
      </c>
      <c r="AG150" s="53">
        <f t="shared" si="100"/>
        <v>1</v>
      </c>
      <c r="AH150" s="40"/>
      <c r="AI150" s="52">
        <v>113.31</v>
      </c>
      <c r="AJ150" s="41">
        <f t="shared" si="101"/>
        <v>3.8112688960146635E-2</v>
      </c>
      <c r="AK150" s="53">
        <f t="shared" si="102"/>
        <v>1</v>
      </c>
      <c r="AL150" s="40"/>
      <c r="AM150" s="52">
        <v>57.16</v>
      </c>
      <c r="AN150" s="41">
        <f t="shared" si="103"/>
        <v>3.0095512704991778E-2</v>
      </c>
      <c r="AO150" s="53">
        <f t="shared" si="104"/>
        <v>1</v>
      </c>
      <c r="AP150" s="40"/>
      <c r="AQ150" s="52">
        <v>38.380000000000003</v>
      </c>
      <c r="AR150" s="41">
        <f t="shared" si="105"/>
        <v>3.1443160440741691E-2</v>
      </c>
      <c r="AS150" s="53">
        <f t="shared" si="106"/>
        <v>1</v>
      </c>
      <c r="AT150" s="41"/>
      <c r="AU150" s="41">
        <v>70.59</v>
      </c>
      <c r="AV150" s="41">
        <f t="shared" si="107"/>
        <v>2.4379625598607069E-2</v>
      </c>
      <c r="AW150" s="53">
        <f t="shared" si="108"/>
        <v>1</v>
      </c>
      <c r="AX150" s="41"/>
      <c r="AY150" s="41">
        <v>52.92</v>
      </c>
      <c r="AZ150" s="41">
        <f t="shared" si="109"/>
        <v>3.117692907248637E-2</v>
      </c>
      <c r="BA150" s="53">
        <f t="shared" si="110"/>
        <v>1</v>
      </c>
      <c r="BB150" s="41"/>
      <c r="BC150" s="41">
        <v>68.58</v>
      </c>
      <c r="BD150" s="41">
        <f t="shared" si="111"/>
        <v>3.0658250676284915E-2</v>
      </c>
      <c r="BE150" s="53">
        <f t="shared" si="112"/>
        <v>1</v>
      </c>
      <c r="BF150" s="41"/>
      <c r="BG150" s="41">
        <v>67.7</v>
      </c>
      <c r="BH150" s="41">
        <f t="shared" si="113"/>
        <v>1.6363909322924641E-2</v>
      </c>
      <c r="BI150" s="53">
        <f t="shared" si="114"/>
        <v>1</v>
      </c>
      <c r="BJ150" s="41"/>
      <c r="BK150" s="41"/>
      <c r="BL150" s="41">
        <f t="shared" si="115"/>
        <v>0</v>
      </c>
      <c r="BM150" s="53">
        <f t="shared" si="116"/>
        <v>0</v>
      </c>
      <c r="BN150" s="41"/>
      <c r="BO150" s="41"/>
      <c r="BP150" s="41">
        <f t="shared" si="117"/>
        <v>0</v>
      </c>
      <c r="BQ150" s="53">
        <f t="shared" si="118"/>
        <v>0</v>
      </c>
      <c r="BR150" s="41"/>
      <c r="BS150" s="41"/>
      <c r="BT150" s="41">
        <f t="shared" si="119"/>
        <v>0</v>
      </c>
      <c r="BU150" s="53">
        <f t="shared" si="120"/>
        <v>0</v>
      </c>
      <c r="BV150" s="41"/>
      <c r="BW150" s="41"/>
      <c r="BX150" s="41">
        <f t="shared" si="121"/>
        <v>0</v>
      </c>
      <c r="BY150" s="53">
        <f t="shared" si="122"/>
        <v>0</v>
      </c>
      <c r="BZ150" s="41"/>
      <c r="CA150" s="41"/>
      <c r="CB150" s="41">
        <f t="shared" si="123"/>
        <v>0</v>
      </c>
      <c r="CC150" s="53">
        <f t="shared" si="124"/>
        <v>0</v>
      </c>
      <c r="CD150" s="41"/>
      <c r="CE150" s="41"/>
      <c r="CF150" s="41">
        <f t="shared" si="125"/>
        <v>0</v>
      </c>
      <c r="CG150" s="53">
        <f t="shared" si="126"/>
        <v>0</v>
      </c>
      <c r="CH150" s="41"/>
      <c r="CI150" s="41"/>
      <c r="CJ150" s="41">
        <f t="shared" si="127"/>
        <v>0</v>
      </c>
      <c r="CK150" s="53">
        <f t="shared" si="128"/>
        <v>0</v>
      </c>
      <c r="CL150" s="41"/>
      <c r="CM150" s="41"/>
      <c r="CN150" s="41">
        <f t="shared" si="129"/>
        <v>0</v>
      </c>
      <c r="CO150" s="53">
        <f t="shared" si="130"/>
        <v>0</v>
      </c>
      <c r="CP150" s="41"/>
      <c r="CQ150" s="41"/>
      <c r="CR150" s="41">
        <f t="shared" si="131"/>
        <v>0</v>
      </c>
      <c r="CS150" s="53">
        <f t="shared" si="132"/>
        <v>0</v>
      </c>
      <c r="CT150" s="41"/>
      <c r="CU150" s="41"/>
      <c r="CV150" s="41">
        <f t="shared" si="133"/>
        <v>0</v>
      </c>
      <c r="CW150" s="53">
        <f t="shared" si="134"/>
        <v>0</v>
      </c>
      <c r="CX150" s="41"/>
      <c r="CY150" s="41"/>
      <c r="CZ150" s="41">
        <f t="shared" si="135"/>
        <v>0</v>
      </c>
      <c r="DA150" s="53">
        <f t="shared" si="136"/>
        <v>0</v>
      </c>
      <c r="DB150" s="53"/>
      <c r="DC150" s="53"/>
      <c r="DD150" s="41">
        <f t="shared" si="137"/>
        <v>0</v>
      </c>
      <c r="DE150" s="53">
        <f t="shared" si="138"/>
        <v>0</v>
      </c>
      <c r="DF150" s="53"/>
      <c r="DG150" s="53"/>
      <c r="DH150" s="41">
        <f t="shared" si="139"/>
        <v>0</v>
      </c>
      <c r="DI150" s="53">
        <f t="shared" si="140"/>
        <v>0</v>
      </c>
      <c r="DJ150" s="53"/>
      <c r="DK150" s="53"/>
      <c r="DL150" s="41">
        <f t="shared" si="141"/>
        <v>0</v>
      </c>
      <c r="DM150" s="53">
        <f t="shared" si="142"/>
        <v>0</v>
      </c>
      <c r="DN150" s="53"/>
      <c r="DO150" s="53"/>
      <c r="DP150" s="41">
        <f t="shared" si="143"/>
        <v>0</v>
      </c>
      <c r="DQ150" s="53">
        <f t="shared" si="144"/>
        <v>0</v>
      </c>
      <c r="DR150" s="53"/>
      <c r="DS150" s="53"/>
      <c r="DT150" s="41">
        <f t="shared" si="145"/>
        <v>0</v>
      </c>
      <c r="DU150" s="53">
        <f t="shared" si="146"/>
        <v>0</v>
      </c>
      <c r="DV150" s="53"/>
      <c r="DW150" s="53"/>
      <c r="DX150" s="41">
        <f t="shared" si="147"/>
        <v>0</v>
      </c>
      <c r="DY150" s="53">
        <f t="shared" si="148"/>
        <v>0</v>
      </c>
      <c r="DZ150" s="53"/>
      <c r="EA150" s="53"/>
      <c r="EB150" s="41">
        <f t="shared" si="149"/>
        <v>0</v>
      </c>
      <c r="EC150" s="53">
        <f t="shared" si="150"/>
        <v>0</v>
      </c>
      <c r="ED150" s="53"/>
      <c r="EE150" s="53"/>
      <c r="EF150" s="41">
        <f t="shared" si="151"/>
        <v>0</v>
      </c>
      <c r="EG150" s="53">
        <f t="shared" si="152"/>
        <v>0</v>
      </c>
      <c r="EH150" s="53"/>
      <c r="EI150" s="53"/>
      <c r="EJ150" s="41">
        <f t="shared" si="153"/>
        <v>0</v>
      </c>
      <c r="EK150" s="53">
        <f t="shared" si="154"/>
        <v>0</v>
      </c>
      <c r="EL150" s="53"/>
      <c r="EM150" s="53"/>
      <c r="EN150" s="41">
        <f t="shared" si="155"/>
        <v>0</v>
      </c>
      <c r="EO150" s="53">
        <f t="shared" si="156"/>
        <v>0</v>
      </c>
      <c r="EP150" s="53"/>
      <c r="EQ150" s="53"/>
      <c r="ER150" s="41">
        <f t="shared" si="157"/>
        <v>0</v>
      </c>
      <c r="ES150" s="53">
        <f t="shared" si="158"/>
        <v>0</v>
      </c>
      <c r="ET150" s="53"/>
      <c r="EU150" s="53"/>
      <c r="EV150" s="41">
        <f t="shared" si="159"/>
        <v>0</v>
      </c>
      <c r="EW150" s="53">
        <f t="shared" si="160"/>
        <v>0</v>
      </c>
      <c r="EX150" s="53"/>
      <c r="EY150" s="53"/>
      <c r="EZ150" s="41">
        <f t="shared" si="161"/>
        <v>0</v>
      </c>
      <c r="FA150" s="53">
        <f t="shared" si="162"/>
        <v>0</v>
      </c>
      <c r="FB150" s="53"/>
      <c r="FC150" s="53"/>
      <c r="FD150" s="41">
        <f t="shared" si="163"/>
        <v>0</v>
      </c>
      <c r="FE150" s="53">
        <f t="shared" si="164"/>
        <v>0</v>
      </c>
      <c r="FF150" s="53"/>
      <c r="FG150" s="53"/>
      <c r="FH150" s="41">
        <f t="shared" si="165"/>
        <v>0</v>
      </c>
      <c r="FI150" s="53">
        <f t="shared" si="166"/>
        <v>0</v>
      </c>
      <c r="FJ150" s="53"/>
      <c r="FK150" s="53"/>
      <c r="FL150" s="41">
        <f t="shared" si="168"/>
        <v>0</v>
      </c>
      <c r="FM150" s="53">
        <f t="shared" si="169"/>
        <v>0</v>
      </c>
      <c r="FN150" s="53"/>
      <c r="FO150" s="40"/>
      <c r="FP150" s="52">
        <f t="shared" si="170"/>
        <v>4766.182972428307</v>
      </c>
      <c r="FQ150" s="41">
        <f t="shared" si="171"/>
        <v>8.5477232748720766E-3</v>
      </c>
      <c r="FY150" s="229" t="s">
        <v>1197</v>
      </c>
      <c r="FZ150" s="229" t="s">
        <v>1198</v>
      </c>
      <c r="GA150" s="229" t="s">
        <v>1199</v>
      </c>
    </row>
    <row r="151" spans="2:183" ht="11.25" customHeight="1" x14ac:dyDescent="0.2">
      <c r="B151" s="39">
        <v>44554</v>
      </c>
      <c r="C151" s="45">
        <v>4725.7882422776729</v>
      </c>
      <c r="D151" s="112" t="s">
        <v>5566</v>
      </c>
      <c r="E151" s="112">
        <f t="shared" si="167"/>
        <v>44554</v>
      </c>
      <c r="F151" s="46"/>
      <c r="G151" s="52">
        <v>59.55</v>
      </c>
      <c r="H151" s="41">
        <f t="shared" si="87"/>
        <v>-3.6807763091852852E-3</v>
      </c>
      <c r="I151" s="53">
        <f t="shared" si="88"/>
        <v>1</v>
      </c>
      <c r="J151" s="40"/>
      <c r="K151" s="52">
        <v>87.02</v>
      </c>
      <c r="L151" s="41">
        <f t="shared" si="89"/>
        <v>7.0593681286887922E-3</v>
      </c>
      <c r="M151" s="53">
        <f t="shared" si="90"/>
        <v>1</v>
      </c>
      <c r="N151" s="40"/>
      <c r="O151" s="52">
        <v>86.52</v>
      </c>
      <c r="P151" s="41">
        <f t="shared" si="91"/>
        <v>-2.3110700254225236E-4</v>
      </c>
      <c r="Q151" s="53">
        <f t="shared" si="92"/>
        <v>1</v>
      </c>
      <c r="R151" s="40"/>
      <c r="S151" s="52">
        <v>102.97</v>
      </c>
      <c r="T151" s="41">
        <f t="shared" si="93"/>
        <v>-6.7934782608702893E-4</v>
      </c>
      <c r="U151" s="53">
        <f t="shared" si="94"/>
        <v>1</v>
      </c>
      <c r="V151" s="40"/>
      <c r="W151" s="52">
        <v>67.67</v>
      </c>
      <c r="X151" s="41">
        <f t="shared" si="95"/>
        <v>1.4542728635682067E-2</v>
      </c>
      <c r="Y151" s="53">
        <f t="shared" si="96"/>
        <v>1</v>
      </c>
      <c r="Z151" s="40"/>
      <c r="AA151" s="52">
        <v>110.09</v>
      </c>
      <c r="AB151" s="41">
        <f t="shared" si="97"/>
        <v>5.2045288531774592E-3</v>
      </c>
      <c r="AC151" s="53">
        <f t="shared" si="98"/>
        <v>1</v>
      </c>
      <c r="AD151" s="40"/>
      <c r="AE151" s="52">
        <v>66.75</v>
      </c>
      <c r="AF151" s="41">
        <f t="shared" si="99"/>
        <v>-2.0929884885633188E-3</v>
      </c>
      <c r="AG151" s="53">
        <f t="shared" si="100"/>
        <v>1</v>
      </c>
      <c r="AH151" s="40"/>
      <c r="AI151" s="52">
        <v>109.15</v>
      </c>
      <c r="AJ151" s="41">
        <f t="shared" si="101"/>
        <v>-5.7387502277281843E-3</v>
      </c>
      <c r="AK151" s="53">
        <f t="shared" si="102"/>
        <v>1</v>
      </c>
      <c r="AL151" s="40"/>
      <c r="AM151" s="52">
        <v>55.49</v>
      </c>
      <c r="AN151" s="41">
        <f t="shared" si="103"/>
        <v>4.3438914027149611E-3</v>
      </c>
      <c r="AO151" s="53">
        <f t="shared" si="104"/>
        <v>1</v>
      </c>
      <c r="AP151" s="40"/>
      <c r="AQ151" s="52">
        <v>37.21</v>
      </c>
      <c r="AR151" s="41">
        <f t="shared" si="105"/>
        <v>9.4953879544221742E-3</v>
      </c>
      <c r="AS151" s="53">
        <f t="shared" si="106"/>
        <v>1</v>
      </c>
      <c r="AT151" s="41"/>
      <c r="AU151" s="41">
        <v>68.91</v>
      </c>
      <c r="AV151" s="41">
        <f t="shared" si="107"/>
        <v>1.6371681415929151E-2</v>
      </c>
      <c r="AW151" s="53">
        <f t="shared" si="108"/>
        <v>1</v>
      </c>
      <c r="AX151" s="41"/>
      <c r="AY151" s="41">
        <v>51.32</v>
      </c>
      <c r="AZ151" s="41">
        <f t="shared" si="109"/>
        <v>-1.0603431656063145E-2</v>
      </c>
      <c r="BA151" s="53">
        <f t="shared" si="110"/>
        <v>1</v>
      </c>
      <c r="BB151" s="41"/>
      <c r="BC151" s="41">
        <v>66.540000000000006</v>
      </c>
      <c r="BD151" s="41">
        <f t="shared" si="111"/>
        <v>-4.4883303411130671E-3</v>
      </c>
      <c r="BE151" s="53">
        <f t="shared" si="112"/>
        <v>1</v>
      </c>
      <c r="BF151" s="41"/>
      <c r="BG151" s="41">
        <v>66.61</v>
      </c>
      <c r="BH151" s="41">
        <f t="shared" si="113"/>
        <v>-5.8208955223880698E-3</v>
      </c>
      <c r="BI151" s="53">
        <f t="shared" si="114"/>
        <v>1</v>
      </c>
      <c r="BJ151" s="41"/>
      <c r="BK151" s="41"/>
      <c r="BL151" s="41">
        <f t="shared" si="115"/>
        <v>0</v>
      </c>
      <c r="BM151" s="53">
        <f t="shared" si="116"/>
        <v>0</v>
      </c>
      <c r="BN151" s="41"/>
      <c r="BO151" s="41"/>
      <c r="BP151" s="41">
        <f t="shared" si="117"/>
        <v>0</v>
      </c>
      <c r="BQ151" s="53">
        <f t="shared" si="118"/>
        <v>0</v>
      </c>
      <c r="BR151" s="41"/>
      <c r="BS151" s="41"/>
      <c r="BT151" s="41">
        <f t="shared" si="119"/>
        <v>0</v>
      </c>
      <c r="BU151" s="53">
        <f t="shared" si="120"/>
        <v>0</v>
      </c>
      <c r="BV151" s="41"/>
      <c r="BW151" s="41"/>
      <c r="BX151" s="41">
        <f t="shared" si="121"/>
        <v>0</v>
      </c>
      <c r="BY151" s="53">
        <f t="shared" si="122"/>
        <v>0</v>
      </c>
      <c r="BZ151" s="41"/>
      <c r="CA151" s="41"/>
      <c r="CB151" s="41">
        <f t="shared" si="123"/>
        <v>0</v>
      </c>
      <c r="CC151" s="53">
        <f t="shared" si="124"/>
        <v>0</v>
      </c>
      <c r="CD151" s="41"/>
      <c r="CE151" s="41"/>
      <c r="CF151" s="41">
        <f t="shared" si="125"/>
        <v>0</v>
      </c>
      <c r="CG151" s="53">
        <f t="shared" si="126"/>
        <v>0</v>
      </c>
      <c r="CH151" s="41"/>
      <c r="CI151" s="41"/>
      <c r="CJ151" s="41">
        <f t="shared" si="127"/>
        <v>0</v>
      </c>
      <c r="CK151" s="53">
        <f t="shared" si="128"/>
        <v>0</v>
      </c>
      <c r="CL151" s="41"/>
      <c r="CM151" s="41"/>
      <c r="CN151" s="41">
        <f t="shared" si="129"/>
        <v>0</v>
      </c>
      <c r="CO151" s="53">
        <f t="shared" si="130"/>
        <v>0</v>
      </c>
      <c r="CP151" s="41"/>
      <c r="CQ151" s="41"/>
      <c r="CR151" s="41">
        <f t="shared" si="131"/>
        <v>0</v>
      </c>
      <c r="CS151" s="53">
        <f t="shared" si="132"/>
        <v>0</v>
      </c>
      <c r="CT151" s="41"/>
      <c r="CU151" s="41"/>
      <c r="CV151" s="41">
        <f t="shared" si="133"/>
        <v>0</v>
      </c>
      <c r="CW151" s="53">
        <f t="shared" si="134"/>
        <v>0</v>
      </c>
      <c r="CX151" s="41"/>
      <c r="CY151" s="41"/>
      <c r="CZ151" s="41">
        <f t="shared" si="135"/>
        <v>0</v>
      </c>
      <c r="DA151" s="53">
        <f t="shared" si="136"/>
        <v>0</v>
      </c>
      <c r="DB151" s="53"/>
      <c r="DC151" s="53"/>
      <c r="DD151" s="41">
        <f t="shared" si="137"/>
        <v>0</v>
      </c>
      <c r="DE151" s="53">
        <f t="shared" si="138"/>
        <v>0</v>
      </c>
      <c r="DF151" s="53"/>
      <c r="DG151" s="53"/>
      <c r="DH151" s="41">
        <f t="shared" si="139"/>
        <v>0</v>
      </c>
      <c r="DI151" s="53">
        <f t="shared" si="140"/>
        <v>0</v>
      </c>
      <c r="DJ151" s="53"/>
      <c r="DK151" s="53"/>
      <c r="DL151" s="41">
        <f t="shared" si="141"/>
        <v>0</v>
      </c>
      <c r="DM151" s="53">
        <f t="shared" si="142"/>
        <v>0</v>
      </c>
      <c r="DN151" s="53"/>
      <c r="DO151" s="53"/>
      <c r="DP151" s="41">
        <f t="shared" si="143"/>
        <v>0</v>
      </c>
      <c r="DQ151" s="53">
        <f t="shared" si="144"/>
        <v>0</v>
      </c>
      <c r="DR151" s="53"/>
      <c r="DS151" s="53"/>
      <c r="DT151" s="41">
        <f t="shared" si="145"/>
        <v>0</v>
      </c>
      <c r="DU151" s="53">
        <f t="shared" si="146"/>
        <v>0</v>
      </c>
      <c r="DV151" s="53"/>
      <c r="DW151" s="53"/>
      <c r="DX151" s="41">
        <f t="shared" si="147"/>
        <v>0</v>
      </c>
      <c r="DY151" s="53">
        <f t="shared" si="148"/>
        <v>0</v>
      </c>
      <c r="DZ151" s="53"/>
      <c r="EA151" s="53"/>
      <c r="EB151" s="41">
        <f t="shared" si="149"/>
        <v>0</v>
      </c>
      <c r="EC151" s="53">
        <f t="shared" si="150"/>
        <v>0</v>
      </c>
      <c r="ED151" s="53"/>
      <c r="EE151" s="53"/>
      <c r="EF151" s="41">
        <f t="shared" si="151"/>
        <v>0</v>
      </c>
      <c r="EG151" s="53">
        <f t="shared" si="152"/>
        <v>0</v>
      </c>
      <c r="EH151" s="53"/>
      <c r="EI151" s="53"/>
      <c r="EJ151" s="41">
        <f t="shared" si="153"/>
        <v>0</v>
      </c>
      <c r="EK151" s="53">
        <f t="shared" si="154"/>
        <v>0</v>
      </c>
      <c r="EL151" s="53"/>
      <c r="EM151" s="53"/>
      <c r="EN151" s="41">
        <f t="shared" si="155"/>
        <v>0</v>
      </c>
      <c r="EO151" s="53">
        <f t="shared" si="156"/>
        <v>0</v>
      </c>
      <c r="EP151" s="53"/>
      <c r="EQ151" s="53"/>
      <c r="ER151" s="41">
        <f t="shared" si="157"/>
        <v>0</v>
      </c>
      <c r="ES151" s="53">
        <f t="shared" si="158"/>
        <v>0</v>
      </c>
      <c r="ET151" s="53"/>
      <c r="EU151" s="53"/>
      <c r="EV151" s="41">
        <f t="shared" si="159"/>
        <v>0</v>
      </c>
      <c r="EW151" s="53">
        <f t="shared" si="160"/>
        <v>0</v>
      </c>
      <c r="EX151" s="53"/>
      <c r="EY151" s="53"/>
      <c r="EZ151" s="41">
        <f t="shared" si="161"/>
        <v>0</v>
      </c>
      <c r="FA151" s="53">
        <f t="shared" si="162"/>
        <v>0</v>
      </c>
      <c r="FB151" s="53"/>
      <c r="FC151" s="53"/>
      <c r="FD151" s="41">
        <f t="shared" si="163"/>
        <v>0</v>
      </c>
      <c r="FE151" s="53">
        <f t="shared" si="164"/>
        <v>0</v>
      </c>
      <c r="FF151" s="53"/>
      <c r="FG151" s="53"/>
      <c r="FH151" s="41">
        <f t="shared" si="165"/>
        <v>0</v>
      </c>
      <c r="FI151" s="53">
        <f t="shared" si="166"/>
        <v>0</v>
      </c>
      <c r="FJ151" s="53"/>
      <c r="FK151" s="53"/>
      <c r="FL151" s="41">
        <f t="shared" si="168"/>
        <v>0</v>
      </c>
      <c r="FM151" s="53">
        <f t="shared" si="169"/>
        <v>0</v>
      </c>
      <c r="FN151" s="53"/>
      <c r="FO151" s="40"/>
      <c r="FP151" s="52">
        <f t="shared" si="170"/>
        <v>4725.7882422776729</v>
      </c>
      <c r="FQ151" s="41">
        <f t="shared" si="171"/>
        <v>2.2756432034505947E-2</v>
      </c>
      <c r="FY151" s="229" t="s">
        <v>1179</v>
      </c>
      <c r="FZ151" s="229" t="s">
        <v>1180</v>
      </c>
      <c r="GA151" s="229" t="s">
        <v>1181</v>
      </c>
    </row>
    <row r="152" spans="2:183" ht="11.25" customHeight="1" x14ac:dyDescent="0.2">
      <c r="B152" s="39">
        <v>44547</v>
      </c>
      <c r="C152" s="45">
        <v>4620.6389852537568</v>
      </c>
      <c r="D152" s="112" t="s">
        <v>5566</v>
      </c>
      <c r="E152" s="112">
        <f t="shared" si="167"/>
        <v>44547</v>
      </c>
      <c r="F152" s="46"/>
      <c r="G152" s="52">
        <v>59.77</v>
      </c>
      <c r="H152" s="41">
        <f t="shared" si="87"/>
        <v>1.4943114280862702E-2</v>
      </c>
      <c r="I152" s="53">
        <f t="shared" si="88"/>
        <v>1</v>
      </c>
      <c r="J152" s="40"/>
      <c r="K152" s="52">
        <v>86.41</v>
      </c>
      <c r="L152" s="41">
        <f t="shared" si="89"/>
        <v>-9.5139844108207416E-3</v>
      </c>
      <c r="M152" s="53">
        <f t="shared" si="90"/>
        <v>1</v>
      </c>
      <c r="N152" s="40"/>
      <c r="O152" s="52">
        <v>86.54</v>
      </c>
      <c r="P152" s="41">
        <f t="shared" si="91"/>
        <v>3.0360757233004021E-2</v>
      </c>
      <c r="Q152" s="53">
        <f t="shared" si="92"/>
        <v>1</v>
      </c>
      <c r="R152" s="40"/>
      <c r="S152" s="52">
        <v>103.04</v>
      </c>
      <c r="T152" s="41">
        <f t="shared" si="93"/>
        <v>1.5072406659442539E-2</v>
      </c>
      <c r="U152" s="53">
        <f t="shared" si="94"/>
        <v>1</v>
      </c>
      <c r="V152" s="40"/>
      <c r="W152" s="52">
        <v>66.7</v>
      </c>
      <c r="X152" s="41">
        <f t="shared" si="95"/>
        <v>-5.3683268714583843E-3</v>
      </c>
      <c r="Y152" s="53">
        <f t="shared" si="96"/>
        <v>1</v>
      </c>
      <c r="Z152" s="40"/>
      <c r="AA152" s="52">
        <v>109.52</v>
      </c>
      <c r="AB152" s="41">
        <f t="shared" si="97"/>
        <v>1.9644353412159088E-2</v>
      </c>
      <c r="AC152" s="53">
        <f t="shared" si="98"/>
        <v>1</v>
      </c>
      <c r="AD152" s="40"/>
      <c r="AE152" s="52">
        <v>66.89</v>
      </c>
      <c r="AF152" s="41">
        <f t="shared" si="99"/>
        <v>-7.4693755602028844E-4</v>
      </c>
      <c r="AG152" s="53">
        <f t="shared" si="100"/>
        <v>1</v>
      </c>
      <c r="AH152" s="40"/>
      <c r="AI152" s="52">
        <v>109.78</v>
      </c>
      <c r="AJ152" s="41">
        <f t="shared" si="101"/>
        <v>5.4034252220900303E-3</v>
      </c>
      <c r="AK152" s="53">
        <f t="shared" si="102"/>
        <v>1</v>
      </c>
      <c r="AL152" s="40"/>
      <c r="AM152" s="52">
        <v>55.25</v>
      </c>
      <c r="AN152" s="41">
        <f t="shared" si="103"/>
        <v>-2.1777620396600472E-2</v>
      </c>
      <c r="AO152" s="53">
        <f t="shared" si="104"/>
        <v>1</v>
      </c>
      <c r="AP152" s="40"/>
      <c r="AQ152" s="52">
        <v>36.86</v>
      </c>
      <c r="AR152" s="41">
        <f t="shared" si="105"/>
        <v>2.5883662677428365E-2</v>
      </c>
      <c r="AS152" s="53">
        <f t="shared" si="106"/>
        <v>1</v>
      </c>
      <c r="AT152" s="41"/>
      <c r="AU152" s="41">
        <v>67.8</v>
      </c>
      <c r="AV152" s="41">
        <f t="shared" si="107"/>
        <v>2.2933011466505615E-2</v>
      </c>
      <c r="AW152" s="53">
        <f t="shared" si="108"/>
        <v>1</v>
      </c>
      <c r="AX152" s="41"/>
      <c r="AY152" s="41">
        <v>51.87</v>
      </c>
      <c r="AZ152" s="41">
        <f t="shared" si="109"/>
        <v>2.1666338388812267E-2</v>
      </c>
      <c r="BA152" s="53">
        <f t="shared" si="110"/>
        <v>1</v>
      </c>
      <c r="BB152" s="41"/>
      <c r="BC152" s="41">
        <v>66.84</v>
      </c>
      <c r="BD152" s="41">
        <f t="shared" si="111"/>
        <v>2.704363859864789E-2</v>
      </c>
      <c r="BE152" s="53">
        <f t="shared" si="112"/>
        <v>1</v>
      </c>
      <c r="BF152" s="41"/>
      <c r="BG152" s="41">
        <v>67</v>
      </c>
      <c r="BH152" s="41">
        <f t="shared" si="113"/>
        <v>7.3673131859870455E-3</v>
      </c>
      <c r="BI152" s="53">
        <f t="shared" si="114"/>
        <v>1</v>
      </c>
      <c r="BJ152" s="41"/>
      <c r="BK152" s="41"/>
      <c r="BL152" s="41">
        <f t="shared" si="115"/>
        <v>0</v>
      </c>
      <c r="BM152" s="53">
        <f t="shared" si="116"/>
        <v>0</v>
      </c>
      <c r="BN152" s="41"/>
      <c r="BO152" s="41"/>
      <c r="BP152" s="41">
        <f t="shared" si="117"/>
        <v>0</v>
      </c>
      <c r="BQ152" s="53">
        <f t="shared" si="118"/>
        <v>0</v>
      </c>
      <c r="BR152" s="41"/>
      <c r="BS152" s="41"/>
      <c r="BT152" s="41">
        <f t="shared" si="119"/>
        <v>0</v>
      </c>
      <c r="BU152" s="53">
        <f t="shared" si="120"/>
        <v>0</v>
      </c>
      <c r="BV152" s="41"/>
      <c r="BW152" s="41"/>
      <c r="BX152" s="41">
        <f t="shared" si="121"/>
        <v>0</v>
      </c>
      <c r="BY152" s="53">
        <f t="shared" si="122"/>
        <v>0</v>
      </c>
      <c r="BZ152" s="41"/>
      <c r="CA152" s="41"/>
      <c r="CB152" s="41">
        <f t="shared" si="123"/>
        <v>0</v>
      </c>
      <c r="CC152" s="53">
        <f t="shared" si="124"/>
        <v>0</v>
      </c>
      <c r="CD152" s="41"/>
      <c r="CE152" s="41"/>
      <c r="CF152" s="41">
        <f t="shared" si="125"/>
        <v>0</v>
      </c>
      <c r="CG152" s="53">
        <f t="shared" si="126"/>
        <v>0</v>
      </c>
      <c r="CH152" s="41"/>
      <c r="CI152" s="41"/>
      <c r="CJ152" s="41">
        <f t="shared" si="127"/>
        <v>0</v>
      </c>
      <c r="CK152" s="53">
        <f t="shared" si="128"/>
        <v>0</v>
      </c>
      <c r="CL152" s="41"/>
      <c r="CM152" s="41"/>
      <c r="CN152" s="41">
        <f t="shared" si="129"/>
        <v>0</v>
      </c>
      <c r="CO152" s="53">
        <f t="shared" si="130"/>
        <v>0</v>
      </c>
      <c r="CP152" s="41"/>
      <c r="CQ152" s="41"/>
      <c r="CR152" s="41">
        <f t="shared" si="131"/>
        <v>0</v>
      </c>
      <c r="CS152" s="53">
        <f t="shared" si="132"/>
        <v>0</v>
      </c>
      <c r="CT152" s="41"/>
      <c r="CU152" s="41"/>
      <c r="CV152" s="41">
        <f t="shared" si="133"/>
        <v>0</v>
      </c>
      <c r="CW152" s="53">
        <f t="shared" si="134"/>
        <v>0</v>
      </c>
      <c r="CX152" s="41"/>
      <c r="CY152" s="41"/>
      <c r="CZ152" s="41">
        <f t="shared" si="135"/>
        <v>0</v>
      </c>
      <c r="DA152" s="53">
        <f t="shared" si="136"/>
        <v>0</v>
      </c>
      <c r="DB152" s="53"/>
      <c r="DC152" s="53"/>
      <c r="DD152" s="41">
        <f t="shared" si="137"/>
        <v>0</v>
      </c>
      <c r="DE152" s="53">
        <f t="shared" si="138"/>
        <v>0</v>
      </c>
      <c r="DF152" s="53"/>
      <c r="DG152" s="53"/>
      <c r="DH152" s="41">
        <f t="shared" si="139"/>
        <v>0</v>
      </c>
      <c r="DI152" s="53">
        <f t="shared" si="140"/>
        <v>0</v>
      </c>
      <c r="DJ152" s="53"/>
      <c r="DK152" s="53"/>
      <c r="DL152" s="41">
        <f t="shared" si="141"/>
        <v>0</v>
      </c>
      <c r="DM152" s="53">
        <f t="shared" si="142"/>
        <v>0</v>
      </c>
      <c r="DN152" s="53"/>
      <c r="DO152" s="53"/>
      <c r="DP152" s="41">
        <f t="shared" si="143"/>
        <v>0</v>
      </c>
      <c r="DQ152" s="53">
        <f t="shared" si="144"/>
        <v>0</v>
      </c>
      <c r="DR152" s="53"/>
      <c r="DS152" s="53"/>
      <c r="DT152" s="41">
        <f t="shared" si="145"/>
        <v>0</v>
      </c>
      <c r="DU152" s="53">
        <f t="shared" si="146"/>
        <v>0</v>
      </c>
      <c r="DV152" s="53"/>
      <c r="DW152" s="53"/>
      <c r="DX152" s="41">
        <f t="shared" si="147"/>
        <v>0</v>
      </c>
      <c r="DY152" s="53">
        <f t="shared" si="148"/>
        <v>0</v>
      </c>
      <c r="DZ152" s="53"/>
      <c r="EA152" s="53"/>
      <c r="EB152" s="41">
        <f t="shared" si="149"/>
        <v>0</v>
      </c>
      <c r="EC152" s="53">
        <f t="shared" si="150"/>
        <v>0</v>
      </c>
      <c r="ED152" s="53"/>
      <c r="EE152" s="53"/>
      <c r="EF152" s="41">
        <f t="shared" si="151"/>
        <v>0</v>
      </c>
      <c r="EG152" s="53">
        <f t="shared" si="152"/>
        <v>0</v>
      </c>
      <c r="EH152" s="53"/>
      <c r="EI152" s="53"/>
      <c r="EJ152" s="41">
        <f t="shared" si="153"/>
        <v>0</v>
      </c>
      <c r="EK152" s="53">
        <f t="shared" si="154"/>
        <v>0</v>
      </c>
      <c r="EL152" s="53"/>
      <c r="EM152" s="53"/>
      <c r="EN152" s="41">
        <f t="shared" si="155"/>
        <v>0</v>
      </c>
      <c r="EO152" s="53">
        <f t="shared" si="156"/>
        <v>0</v>
      </c>
      <c r="EP152" s="53"/>
      <c r="EQ152" s="53"/>
      <c r="ER152" s="41">
        <f t="shared" si="157"/>
        <v>0</v>
      </c>
      <c r="ES152" s="53">
        <f t="shared" si="158"/>
        <v>0</v>
      </c>
      <c r="ET152" s="53"/>
      <c r="EU152" s="53"/>
      <c r="EV152" s="41">
        <f t="shared" si="159"/>
        <v>0</v>
      </c>
      <c r="EW152" s="53">
        <f t="shared" si="160"/>
        <v>0</v>
      </c>
      <c r="EX152" s="53"/>
      <c r="EY152" s="53"/>
      <c r="EZ152" s="41">
        <f t="shared" si="161"/>
        <v>0</v>
      </c>
      <c r="FA152" s="53">
        <f t="shared" si="162"/>
        <v>0</v>
      </c>
      <c r="FB152" s="53"/>
      <c r="FC152" s="53"/>
      <c r="FD152" s="41">
        <f t="shared" si="163"/>
        <v>0</v>
      </c>
      <c r="FE152" s="53">
        <f t="shared" si="164"/>
        <v>0</v>
      </c>
      <c r="FF152" s="53"/>
      <c r="FG152" s="53"/>
      <c r="FH152" s="41">
        <f t="shared" si="165"/>
        <v>0</v>
      </c>
      <c r="FI152" s="53">
        <f t="shared" si="166"/>
        <v>0</v>
      </c>
      <c r="FJ152" s="53"/>
      <c r="FK152" s="53"/>
      <c r="FL152" s="41">
        <f t="shared" si="168"/>
        <v>0</v>
      </c>
      <c r="FM152" s="53">
        <f t="shared" si="169"/>
        <v>0</v>
      </c>
      <c r="FN152" s="53"/>
      <c r="FO152" s="40"/>
      <c r="FP152" s="52">
        <f t="shared" si="170"/>
        <v>4620.6389852537568</v>
      </c>
      <c r="FQ152" s="41">
        <f t="shared" si="171"/>
        <v>-1.9394032852429244E-2</v>
      </c>
      <c r="FY152" s="229" t="s">
        <v>2678</v>
      </c>
      <c r="FZ152" s="229" t="s">
        <v>2679</v>
      </c>
      <c r="GA152" s="229" t="s">
        <v>2680</v>
      </c>
    </row>
    <row r="153" spans="2:183" ht="11.25" customHeight="1" x14ac:dyDescent="0.2">
      <c r="B153" s="39">
        <v>44540</v>
      </c>
      <c r="C153" s="45">
        <v>4712.0241361517228</v>
      </c>
      <c r="D153" s="112" t="s">
        <v>5566</v>
      </c>
      <c r="E153" s="112">
        <f t="shared" si="167"/>
        <v>44540</v>
      </c>
      <c r="F153" s="46"/>
      <c r="G153" s="52">
        <v>58.89</v>
      </c>
      <c r="H153" s="41">
        <f t="shared" si="87"/>
        <v>3.424657534246589E-2</v>
      </c>
      <c r="I153" s="53">
        <f t="shared" si="88"/>
        <v>1</v>
      </c>
      <c r="J153" s="40"/>
      <c r="K153" s="52">
        <v>87.24</v>
      </c>
      <c r="L153" s="41">
        <f t="shared" si="89"/>
        <v>2.5990826767023245E-2</v>
      </c>
      <c r="M153" s="53">
        <f t="shared" si="90"/>
        <v>1</v>
      </c>
      <c r="N153" s="40"/>
      <c r="O153" s="52">
        <v>83.99</v>
      </c>
      <c r="P153" s="41">
        <f t="shared" si="91"/>
        <v>2.0038863249939087E-2</v>
      </c>
      <c r="Q153" s="53">
        <f t="shared" si="92"/>
        <v>1</v>
      </c>
      <c r="R153" s="40"/>
      <c r="S153" s="52">
        <v>101.51</v>
      </c>
      <c r="T153" s="41">
        <f t="shared" si="93"/>
        <v>1.6319583500200352E-2</v>
      </c>
      <c r="U153" s="53">
        <f t="shared" si="94"/>
        <v>1</v>
      </c>
      <c r="V153" s="40"/>
      <c r="W153" s="52">
        <v>67.06</v>
      </c>
      <c r="X153" s="41">
        <f t="shared" si="95"/>
        <v>6.7557423810238326E-3</v>
      </c>
      <c r="Y153" s="53">
        <f t="shared" si="96"/>
        <v>1</v>
      </c>
      <c r="Z153" s="40"/>
      <c r="AA153" s="52">
        <v>107.41</v>
      </c>
      <c r="AB153" s="41">
        <f t="shared" si="97"/>
        <v>4.0189812124733493E-2</v>
      </c>
      <c r="AC153" s="53">
        <f t="shared" si="98"/>
        <v>1</v>
      </c>
      <c r="AD153" s="40"/>
      <c r="AE153" s="52">
        <v>66.94</v>
      </c>
      <c r="AF153" s="41">
        <f t="shared" si="99"/>
        <v>3.1591924795808302E-2</v>
      </c>
      <c r="AG153" s="53">
        <f t="shared" si="100"/>
        <v>1</v>
      </c>
      <c r="AH153" s="40"/>
      <c r="AI153" s="52">
        <v>109.19</v>
      </c>
      <c r="AJ153" s="41">
        <f t="shared" si="101"/>
        <v>2.1517447843577564E-2</v>
      </c>
      <c r="AK153" s="53">
        <f t="shared" si="102"/>
        <v>1</v>
      </c>
      <c r="AL153" s="40"/>
      <c r="AM153" s="52">
        <v>56.48</v>
      </c>
      <c r="AN153" s="41">
        <f t="shared" si="103"/>
        <v>1.4003590664272814E-2</v>
      </c>
      <c r="AO153" s="53">
        <f t="shared" si="104"/>
        <v>1</v>
      </c>
      <c r="AP153" s="40"/>
      <c r="AQ153" s="52">
        <v>35.93</v>
      </c>
      <c r="AR153" s="41">
        <f t="shared" si="105"/>
        <v>-2.7824151363375904E-4</v>
      </c>
      <c r="AS153" s="53">
        <f t="shared" si="106"/>
        <v>1</v>
      </c>
      <c r="AT153" s="41"/>
      <c r="AU153" s="41">
        <v>66.28</v>
      </c>
      <c r="AV153" s="41">
        <f t="shared" si="107"/>
        <v>1.6623847665104829E-3</v>
      </c>
      <c r="AW153" s="53">
        <f t="shared" si="108"/>
        <v>1</v>
      </c>
      <c r="AX153" s="41"/>
      <c r="AY153" s="41">
        <v>50.77</v>
      </c>
      <c r="AZ153" s="41">
        <f t="shared" si="109"/>
        <v>5.7448494453249399E-3</v>
      </c>
      <c r="BA153" s="53">
        <f t="shared" si="110"/>
        <v>1</v>
      </c>
      <c r="BB153" s="41"/>
      <c r="BC153" s="41">
        <v>65.08</v>
      </c>
      <c r="BD153" s="41">
        <f t="shared" si="111"/>
        <v>3.5810918351106169E-2</v>
      </c>
      <c r="BE153" s="53">
        <f t="shared" si="112"/>
        <v>1</v>
      </c>
      <c r="BF153" s="41"/>
      <c r="BG153" s="41">
        <v>66.510000000000005</v>
      </c>
      <c r="BH153" s="41">
        <f t="shared" si="113"/>
        <v>2.0561608101887341E-2</v>
      </c>
      <c r="BI153" s="53">
        <f t="shared" si="114"/>
        <v>1</v>
      </c>
      <c r="BJ153" s="41"/>
      <c r="BK153" s="41"/>
      <c r="BL153" s="41">
        <f t="shared" si="115"/>
        <v>0</v>
      </c>
      <c r="BM153" s="53">
        <f t="shared" si="116"/>
        <v>0</v>
      </c>
      <c r="BN153" s="41"/>
      <c r="BO153" s="41"/>
      <c r="BP153" s="41">
        <f t="shared" si="117"/>
        <v>0</v>
      </c>
      <c r="BQ153" s="53">
        <f t="shared" si="118"/>
        <v>0</v>
      </c>
      <c r="BR153" s="41"/>
      <c r="BS153" s="41"/>
      <c r="BT153" s="41">
        <f t="shared" si="119"/>
        <v>0</v>
      </c>
      <c r="BU153" s="53">
        <f t="shared" si="120"/>
        <v>0</v>
      </c>
      <c r="BV153" s="41"/>
      <c r="BW153" s="41"/>
      <c r="BX153" s="41">
        <f t="shared" si="121"/>
        <v>0</v>
      </c>
      <c r="BY153" s="53">
        <f t="shared" si="122"/>
        <v>0</v>
      </c>
      <c r="BZ153" s="41"/>
      <c r="CA153" s="41"/>
      <c r="CB153" s="41">
        <f t="shared" si="123"/>
        <v>0</v>
      </c>
      <c r="CC153" s="53">
        <f t="shared" si="124"/>
        <v>0</v>
      </c>
      <c r="CD153" s="41"/>
      <c r="CE153" s="41"/>
      <c r="CF153" s="41">
        <f t="shared" si="125"/>
        <v>0</v>
      </c>
      <c r="CG153" s="53">
        <f t="shared" si="126"/>
        <v>0</v>
      </c>
      <c r="CH153" s="41"/>
      <c r="CI153" s="41"/>
      <c r="CJ153" s="41">
        <f t="shared" si="127"/>
        <v>0</v>
      </c>
      <c r="CK153" s="53">
        <f t="shared" si="128"/>
        <v>0</v>
      </c>
      <c r="CL153" s="41"/>
      <c r="CM153" s="41"/>
      <c r="CN153" s="41">
        <f t="shared" si="129"/>
        <v>0</v>
      </c>
      <c r="CO153" s="53">
        <f t="shared" si="130"/>
        <v>0</v>
      </c>
      <c r="CP153" s="41"/>
      <c r="CQ153" s="41"/>
      <c r="CR153" s="41">
        <f t="shared" si="131"/>
        <v>0</v>
      </c>
      <c r="CS153" s="53">
        <f t="shared" si="132"/>
        <v>0</v>
      </c>
      <c r="CT153" s="41"/>
      <c r="CU153" s="41"/>
      <c r="CV153" s="41">
        <f t="shared" si="133"/>
        <v>0</v>
      </c>
      <c r="CW153" s="53">
        <f t="shared" si="134"/>
        <v>0</v>
      </c>
      <c r="CX153" s="41"/>
      <c r="CY153" s="41"/>
      <c r="CZ153" s="41">
        <f t="shared" si="135"/>
        <v>0</v>
      </c>
      <c r="DA153" s="53">
        <f t="shared" si="136"/>
        <v>0</v>
      </c>
      <c r="DB153" s="53"/>
      <c r="DC153" s="53"/>
      <c r="DD153" s="41">
        <f t="shared" si="137"/>
        <v>0</v>
      </c>
      <c r="DE153" s="53">
        <f t="shared" si="138"/>
        <v>0</v>
      </c>
      <c r="DF153" s="53"/>
      <c r="DG153" s="53"/>
      <c r="DH153" s="41">
        <f t="shared" si="139"/>
        <v>0</v>
      </c>
      <c r="DI153" s="53">
        <f t="shared" si="140"/>
        <v>0</v>
      </c>
      <c r="DJ153" s="53"/>
      <c r="DK153" s="53"/>
      <c r="DL153" s="41">
        <f t="shared" si="141"/>
        <v>0</v>
      </c>
      <c r="DM153" s="53">
        <f t="shared" si="142"/>
        <v>0</v>
      </c>
      <c r="DN153" s="53"/>
      <c r="DO153" s="53"/>
      <c r="DP153" s="41">
        <f t="shared" si="143"/>
        <v>0</v>
      </c>
      <c r="DQ153" s="53">
        <f t="shared" si="144"/>
        <v>0</v>
      </c>
      <c r="DR153" s="53"/>
      <c r="DS153" s="53"/>
      <c r="DT153" s="41">
        <f t="shared" si="145"/>
        <v>0</v>
      </c>
      <c r="DU153" s="53">
        <f t="shared" si="146"/>
        <v>0</v>
      </c>
      <c r="DV153" s="53"/>
      <c r="DW153" s="53"/>
      <c r="DX153" s="41">
        <f t="shared" si="147"/>
        <v>0</v>
      </c>
      <c r="DY153" s="53">
        <f t="shared" si="148"/>
        <v>0</v>
      </c>
      <c r="DZ153" s="53"/>
      <c r="EA153" s="53"/>
      <c r="EB153" s="41">
        <f t="shared" si="149"/>
        <v>0</v>
      </c>
      <c r="EC153" s="53">
        <f t="shared" si="150"/>
        <v>0</v>
      </c>
      <c r="ED153" s="53"/>
      <c r="EE153" s="53"/>
      <c r="EF153" s="41">
        <f t="shared" si="151"/>
        <v>0</v>
      </c>
      <c r="EG153" s="53">
        <f t="shared" si="152"/>
        <v>0</v>
      </c>
      <c r="EH153" s="53"/>
      <c r="EI153" s="53"/>
      <c r="EJ153" s="41">
        <f t="shared" si="153"/>
        <v>0</v>
      </c>
      <c r="EK153" s="53">
        <f t="shared" si="154"/>
        <v>0</v>
      </c>
      <c r="EL153" s="53"/>
      <c r="EM153" s="53"/>
      <c r="EN153" s="41">
        <f t="shared" si="155"/>
        <v>0</v>
      </c>
      <c r="EO153" s="53">
        <f t="shared" si="156"/>
        <v>0</v>
      </c>
      <c r="EP153" s="53"/>
      <c r="EQ153" s="53"/>
      <c r="ER153" s="41">
        <f t="shared" si="157"/>
        <v>0</v>
      </c>
      <c r="ES153" s="53">
        <f t="shared" si="158"/>
        <v>0</v>
      </c>
      <c r="ET153" s="53"/>
      <c r="EU153" s="53"/>
      <c r="EV153" s="41">
        <f t="shared" si="159"/>
        <v>0</v>
      </c>
      <c r="EW153" s="53">
        <f t="shared" si="160"/>
        <v>0</v>
      </c>
      <c r="EX153" s="53"/>
      <c r="EY153" s="53"/>
      <c r="EZ153" s="41">
        <f t="shared" si="161"/>
        <v>0</v>
      </c>
      <c r="FA153" s="53">
        <f t="shared" si="162"/>
        <v>0</v>
      </c>
      <c r="FB153" s="53"/>
      <c r="FC153" s="53"/>
      <c r="FD153" s="41">
        <f t="shared" si="163"/>
        <v>0</v>
      </c>
      <c r="FE153" s="53">
        <f t="shared" si="164"/>
        <v>0</v>
      </c>
      <c r="FF153" s="53"/>
      <c r="FG153" s="53"/>
      <c r="FH153" s="41">
        <f t="shared" si="165"/>
        <v>0</v>
      </c>
      <c r="FI153" s="53">
        <f t="shared" si="166"/>
        <v>0</v>
      </c>
      <c r="FJ153" s="53"/>
      <c r="FK153" s="53"/>
      <c r="FL153" s="41">
        <f t="shared" si="168"/>
        <v>0</v>
      </c>
      <c r="FM153" s="53">
        <f t="shared" si="169"/>
        <v>0</v>
      </c>
      <c r="FN153" s="53"/>
      <c r="FO153" s="40"/>
      <c r="FP153" s="52">
        <f t="shared" si="170"/>
        <v>4712.0241361517228</v>
      </c>
      <c r="FQ153" s="41">
        <f t="shared" si="171"/>
        <v>3.8250309662600568E-2</v>
      </c>
      <c r="FY153" s="229" t="s">
        <v>2702</v>
      </c>
      <c r="FZ153" s="229" t="s">
        <v>2703</v>
      </c>
      <c r="GA153" s="229" t="s">
        <v>2704</v>
      </c>
    </row>
    <row r="154" spans="2:183" ht="11.25" customHeight="1" x14ac:dyDescent="0.2">
      <c r="B154" s="39">
        <v>44533</v>
      </c>
      <c r="C154" s="45">
        <v>4538.427864936526</v>
      </c>
      <c r="D154" s="112" t="s">
        <v>5566</v>
      </c>
      <c r="E154" s="112">
        <f t="shared" si="167"/>
        <v>44533</v>
      </c>
      <c r="F154" s="46"/>
      <c r="G154" s="52">
        <v>56.94</v>
      </c>
      <c r="H154" s="41">
        <f t="shared" si="87"/>
        <v>3.5248501938667243E-3</v>
      </c>
      <c r="I154" s="53">
        <f t="shared" si="88"/>
        <v>1</v>
      </c>
      <c r="J154" s="40"/>
      <c r="K154" s="52">
        <v>85.03</v>
      </c>
      <c r="L154" s="41">
        <f t="shared" si="89"/>
        <v>6.1531179742042585E-3</v>
      </c>
      <c r="M154" s="53">
        <f t="shared" si="90"/>
        <v>1</v>
      </c>
      <c r="N154" s="40"/>
      <c r="O154" s="52">
        <v>82.34</v>
      </c>
      <c r="P154" s="41">
        <f t="shared" si="91"/>
        <v>-2.5439127801332173E-3</v>
      </c>
      <c r="Q154" s="53">
        <f t="shared" si="92"/>
        <v>1</v>
      </c>
      <c r="R154" s="40"/>
      <c r="S154" s="52">
        <v>99.88</v>
      </c>
      <c r="T154" s="41">
        <f t="shared" si="93"/>
        <v>6.0435132957292748E-3</v>
      </c>
      <c r="U154" s="53">
        <f t="shared" si="94"/>
        <v>1</v>
      </c>
      <c r="V154" s="40"/>
      <c r="W154" s="52">
        <v>66.61</v>
      </c>
      <c r="X154" s="41">
        <f t="shared" si="95"/>
        <v>2.5716045580535862E-2</v>
      </c>
      <c r="Y154" s="53">
        <f t="shared" si="96"/>
        <v>1</v>
      </c>
      <c r="Z154" s="40"/>
      <c r="AA154" s="52">
        <v>103.26</v>
      </c>
      <c r="AB154" s="41">
        <f t="shared" si="97"/>
        <v>1.6490445242021146E-3</v>
      </c>
      <c r="AC154" s="53">
        <f t="shared" si="98"/>
        <v>1</v>
      </c>
      <c r="AD154" s="40"/>
      <c r="AE154" s="52">
        <v>64.89</v>
      </c>
      <c r="AF154" s="41">
        <f t="shared" si="99"/>
        <v>5.8905596031622043E-3</v>
      </c>
      <c r="AG154" s="53">
        <f t="shared" si="100"/>
        <v>1</v>
      </c>
      <c r="AH154" s="40"/>
      <c r="AI154" s="52">
        <v>106.89</v>
      </c>
      <c r="AJ154" s="41">
        <f t="shared" si="101"/>
        <v>-5.6100981767182034E-4</v>
      </c>
      <c r="AK154" s="53">
        <f t="shared" si="102"/>
        <v>1</v>
      </c>
      <c r="AL154" s="40"/>
      <c r="AM154" s="52">
        <v>55.7</v>
      </c>
      <c r="AN154" s="41">
        <f t="shared" si="103"/>
        <v>2.3393917581429058E-3</v>
      </c>
      <c r="AO154" s="53">
        <f t="shared" si="104"/>
        <v>1</v>
      </c>
      <c r="AP154" s="40"/>
      <c r="AQ154" s="52">
        <v>35.94</v>
      </c>
      <c r="AR154" s="41">
        <f t="shared" si="105"/>
        <v>3.9930555555555358E-2</v>
      </c>
      <c r="AS154" s="53">
        <f t="shared" si="106"/>
        <v>1</v>
      </c>
      <c r="AT154" s="41"/>
      <c r="AU154" s="41">
        <v>66.17</v>
      </c>
      <c r="AV154" s="41">
        <f t="shared" si="107"/>
        <v>1.3944223107569709E-2</v>
      </c>
      <c r="AW154" s="53">
        <f t="shared" si="108"/>
        <v>1</v>
      </c>
      <c r="AX154" s="41"/>
      <c r="AY154" s="41">
        <v>50.48</v>
      </c>
      <c r="AZ154" s="41">
        <f t="shared" si="109"/>
        <v>1.8768920282542956E-2</v>
      </c>
      <c r="BA154" s="53">
        <f t="shared" si="110"/>
        <v>1</v>
      </c>
      <c r="BB154" s="41"/>
      <c r="BC154" s="41">
        <v>62.83</v>
      </c>
      <c r="BD154" s="41">
        <f t="shared" si="111"/>
        <v>1.2733720180528652E-2</v>
      </c>
      <c r="BE154" s="53">
        <f t="shared" si="112"/>
        <v>1</v>
      </c>
      <c r="BF154" s="41"/>
      <c r="BG154" s="41">
        <v>65.17</v>
      </c>
      <c r="BH154" s="41">
        <f t="shared" si="113"/>
        <v>6.3310685608399808E-3</v>
      </c>
      <c r="BI154" s="53">
        <f t="shared" si="114"/>
        <v>1</v>
      </c>
      <c r="BJ154" s="41"/>
      <c r="BK154" s="41"/>
      <c r="BL154" s="41">
        <f t="shared" si="115"/>
        <v>0</v>
      </c>
      <c r="BM154" s="53">
        <f t="shared" si="116"/>
        <v>0</v>
      </c>
      <c r="BN154" s="41"/>
      <c r="BO154" s="41"/>
      <c r="BP154" s="41">
        <f t="shared" si="117"/>
        <v>0</v>
      </c>
      <c r="BQ154" s="53">
        <f t="shared" si="118"/>
        <v>0</v>
      </c>
      <c r="BR154" s="41"/>
      <c r="BS154" s="41"/>
      <c r="BT154" s="41">
        <f t="shared" si="119"/>
        <v>0</v>
      </c>
      <c r="BU154" s="53">
        <f t="shared" si="120"/>
        <v>0</v>
      </c>
      <c r="BV154" s="41"/>
      <c r="BW154" s="41"/>
      <c r="BX154" s="41">
        <f t="shared" si="121"/>
        <v>0</v>
      </c>
      <c r="BY154" s="53">
        <f t="shared" si="122"/>
        <v>0</v>
      </c>
      <c r="BZ154" s="41"/>
      <c r="CA154" s="41"/>
      <c r="CB154" s="41">
        <f t="shared" si="123"/>
        <v>0</v>
      </c>
      <c r="CC154" s="53">
        <f t="shared" si="124"/>
        <v>0</v>
      </c>
      <c r="CD154" s="41"/>
      <c r="CE154" s="41"/>
      <c r="CF154" s="41">
        <f t="shared" si="125"/>
        <v>0</v>
      </c>
      <c r="CG154" s="53">
        <f t="shared" si="126"/>
        <v>0</v>
      </c>
      <c r="CH154" s="41"/>
      <c r="CI154" s="41"/>
      <c r="CJ154" s="41">
        <f t="shared" si="127"/>
        <v>0</v>
      </c>
      <c r="CK154" s="53">
        <f t="shared" si="128"/>
        <v>0</v>
      </c>
      <c r="CL154" s="41"/>
      <c r="CM154" s="41"/>
      <c r="CN154" s="41">
        <f t="shared" si="129"/>
        <v>0</v>
      </c>
      <c r="CO154" s="53">
        <f t="shared" si="130"/>
        <v>0</v>
      </c>
      <c r="CP154" s="41"/>
      <c r="CQ154" s="41"/>
      <c r="CR154" s="41">
        <f t="shared" si="131"/>
        <v>0</v>
      </c>
      <c r="CS154" s="53">
        <f t="shared" si="132"/>
        <v>0</v>
      </c>
      <c r="CT154" s="41"/>
      <c r="CU154" s="41"/>
      <c r="CV154" s="41">
        <f t="shared" si="133"/>
        <v>0</v>
      </c>
      <c r="CW154" s="53">
        <f t="shared" si="134"/>
        <v>0</v>
      </c>
      <c r="CX154" s="41"/>
      <c r="CY154" s="41"/>
      <c r="CZ154" s="41">
        <f t="shared" si="135"/>
        <v>0</v>
      </c>
      <c r="DA154" s="53">
        <f t="shared" si="136"/>
        <v>0</v>
      </c>
      <c r="DB154" s="53"/>
      <c r="DC154" s="53"/>
      <c r="DD154" s="41">
        <f t="shared" si="137"/>
        <v>0</v>
      </c>
      <c r="DE154" s="53">
        <f t="shared" si="138"/>
        <v>0</v>
      </c>
      <c r="DF154" s="53"/>
      <c r="DG154" s="53"/>
      <c r="DH154" s="41">
        <f t="shared" si="139"/>
        <v>0</v>
      </c>
      <c r="DI154" s="53">
        <f t="shared" si="140"/>
        <v>0</v>
      </c>
      <c r="DJ154" s="53"/>
      <c r="DK154" s="53"/>
      <c r="DL154" s="41">
        <f t="shared" si="141"/>
        <v>0</v>
      </c>
      <c r="DM154" s="53">
        <f t="shared" si="142"/>
        <v>0</v>
      </c>
      <c r="DN154" s="53"/>
      <c r="DO154" s="53"/>
      <c r="DP154" s="41">
        <f t="shared" si="143"/>
        <v>0</v>
      </c>
      <c r="DQ154" s="53">
        <f t="shared" si="144"/>
        <v>0</v>
      </c>
      <c r="DR154" s="53"/>
      <c r="DS154" s="53"/>
      <c r="DT154" s="41">
        <f t="shared" si="145"/>
        <v>0</v>
      </c>
      <c r="DU154" s="53">
        <f t="shared" si="146"/>
        <v>0</v>
      </c>
      <c r="DV154" s="53"/>
      <c r="DW154" s="53"/>
      <c r="DX154" s="41">
        <f t="shared" si="147"/>
        <v>0</v>
      </c>
      <c r="DY154" s="53">
        <f t="shared" si="148"/>
        <v>0</v>
      </c>
      <c r="DZ154" s="53"/>
      <c r="EA154" s="53"/>
      <c r="EB154" s="41">
        <f t="shared" si="149"/>
        <v>0</v>
      </c>
      <c r="EC154" s="53">
        <f t="shared" si="150"/>
        <v>0</v>
      </c>
      <c r="ED154" s="53"/>
      <c r="EE154" s="53"/>
      <c r="EF154" s="41">
        <f t="shared" si="151"/>
        <v>0</v>
      </c>
      <c r="EG154" s="53">
        <f t="shared" si="152"/>
        <v>0</v>
      </c>
      <c r="EH154" s="53"/>
      <c r="EI154" s="53"/>
      <c r="EJ154" s="41">
        <f t="shared" si="153"/>
        <v>0</v>
      </c>
      <c r="EK154" s="53">
        <f t="shared" si="154"/>
        <v>0</v>
      </c>
      <c r="EL154" s="53"/>
      <c r="EM154" s="53"/>
      <c r="EN154" s="41">
        <f t="shared" si="155"/>
        <v>0</v>
      </c>
      <c r="EO154" s="53">
        <f t="shared" si="156"/>
        <v>0</v>
      </c>
      <c r="EP154" s="53"/>
      <c r="EQ154" s="53"/>
      <c r="ER154" s="41">
        <f t="shared" si="157"/>
        <v>0</v>
      </c>
      <c r="ES154" s="53">
        <f t="shared" si="158"/>
        <v>0</v>
      </c>
      <c r="ET154" s="53"/>
      <c r="EU154" s="53"/>
      <c r="EV154" s="41">
        <f t="shared" si="159"/>
        <v>0</v>
      </c>
      <c r="EW154" s="53">
        <f t="shared" si="160"/>
        <v>0</v>
      </c>
      <c r="EX154" s="53"/>
      <c r="EY154" s="53"/>
      <c r="EZ154" s="41">
        <f t="shared" si="161"/>
        <v>0</v>
      </c>
      <c r="FA154" s="53">
        <f t="shared" si="162"/>
        <v>0</v>
      </c>
      <c r="FB154" s="53"/>
      <c r="FC154" s="53"/>
      <c r="FD154" s="41">
        <f t="shared" si="163"/>
        <v>0</v>
      </c>
      <c r="FE154" s="53">
        <f t="shared" si="164"/>
        <v>0</v>
      </c>
      <c r="FF154" s="53"/>
      <c r="FG154" s="53"/>
      <c r="FH154" s="41">
        <f t="shared" si="165"/>
        <v>0</v>
      </c>
      <c r="FI154" s="53">
        <f t="shared" si="166"/>
        <v>0</v>
      </c>
      <c r="FJ154" s="53"/>
      <c r="FK154" s="53"/>
      <c r="FL154" s="41">
        <f t="shared" si="168"/>
        <v>0</v>
      </c>
      <c r="FM154" s="53">
        <f t="shared" si="169"/>
        <v>0</v>
      </c>
      <c r="FN154" s="53"/>
      <c r="FO154" s="40"/>
      <c r="FP154" s="52">
        <f t="shared" si="170"/>
        <v>4538.427864936526</v>
      </c>
      <c r="FQ154" s="41">
        <f t="shared" si="171"/>
        <v>-1.2229614993849891E-2</v>
      </c>
      <c r="FY154" s="229" t="s">
        <v>429</v>
      </c>
      <c r="FZ154" s="229" t="s">
        <v>430</v>
      </c>
      <c r="GA154" s="229" t="s">
        <v>431</v>
      </c>
    </row>
    <row r="155" spans="2:183" ht="11.25" customHeight="1" x14ac:dyDescent="0.2">
      <c r="B155" s="39">
        <v>44526</v>
      </c>
      <c r="C155" s="45">
        <v>4594.6182775142306</v>
      </c>
      <c r="D155" s="112" t="s">
        <v>5566</v>
      </c>
      <c r="E155" s="112">
        <f t="shared" si="167"/>
        <v>44526</v>
      </c>
      <c r="F155" s="46"/>
      <c r="G155" s="52">
        <v>56.74</v>
      </c>
      <c r="H155" s="41">
        <f t="shared" ref="H155:H218" si="172">IF(ISERROR(G155/G156-1),0,(G155/G156-1))</f>
        <v>-8.8043669660142765E-4</v>
      </c>
      <c r="I155" s="53">
        <f t="shared" ref="I155:I218" si="173">IF(G155=0,0,1)</f>
        <v>1</v>
      </c>
      <c r="J155" s="40"/>
      <c r="K155" s="52">
        <v>84.51</v>
      </c>
      <c r="L155" s="41">
        <f t="shared" ref="L155:L218" si="174">IF(ISERROR(K155/K156-1),0,(K155/K156-1))</f>
        <v>-1.0189739985945079E-2</v>
      </c>
      <c r="M155" s="53">
        <f t="shared" ref="M155:M218" si="175">IF(K155=0,0,1)</f>
        <v>1</v>
      </c>
      <c r="N155" s="40"/>
      <c r="O155" s="52">
        <v>82.55</v>
      </c>
      <c r="P155" s="41">
        <f t="shared" ref="P155:P218" si="176">IF(ISERROR(O155/O156-1),0,(O155/O156-1))</f>
        <v>-9.9544255217077771E-3</v>
      </c>
      <c r="Q155" s="53">
        <f t="shared" ref="Q155:Q218" si="177">IF(O155=0,0,1)</f>
        <v>1</v>
      </c>
      <c r="R155" s="40"/>
      <c r="S155" s="52">
        <v>99.28</v>
      </c>
      <c r="T155" s="41">
        <f t="shared" ref="T155:T218" si="178">IF(ISERROR(S155/S156-1),0,(S155/S156-1))</f>
        <v>8.738061369640393E-3</v>
      </c>
      <c r="U155" s="53">
        <f t="shared" ref="U155:U218" si="179">IF(S155=0,0,1)</f>
        <v>1</v>
      </c>
      <c r="V155" s="40"/>
      <c r="W155" s="52">
        <v>64.94</v>
      </c>
      <c r="X155" s="41">
        <f t="shared" ref="X155:X218" si="180">IF(ISERROR(W155/W156-1),0,(W155/W156-1))</f>
        <v>6.1633281972262033E-4</v>
      </c>
      <c r="Y155" s="53">
        <f t="shared" ref="Y155:Y218" si="181">IF(W155=0,0,1)</f>
        <v>1</v>
      </c>
      <c r="Z155" s="40"/>
      <c r="AA155" s="52">
        <v>103.09</v>
      </c>
      <c r="AB155" s="41">
        <f t="shared" ref="AB155:AB218" si="182">IF(ISERROR(AA155/AA156-1),0,(AA155/AA156-1))</f>
        <v>-2.6993865030674802E-2</v>
      </c>
      <c r="AC155" s="53">
        <f t="shared" ref="AC155:AC218" si="183">IF(AA155=0,0,1)</f>
        <v>1</v>
      </c>
      <c r="AD155" s="40"/>
      <c r="AE155" s="52">
        <v>64.510000000000005</v>
      </c>
      <c r="AF155" s="41">
        <f t="shared" ref="AF155:AF218" si="184">IF(ISERROR(AE155/AE156-1),0,(AE155/AE156-1))</f>
        <v>-1.6765736930345887E-2</v>
      </c>
      <c r="AG155" s="53">
        <f t="shared" ref="AG155:AG218" si="185">IF(AE155=0,0,1)</f>
        <v>1</v>
      </c>
      <c r="AH155" s="40"/>
      <c r="AI155" s="52">
        <v>106.95</v>
      </c>
      <c r="AJ155" s="41">
        <f t="shared" ref="AJ155:AJ218" si="186">IF(ISERROR(AI155/AI156-1),0,(AI155/AI156-1))</f>
        <v>-1.5193370165745734E-2</v>
      </c>
      <c r="AK155" s="53">
        <f t="shared" ref="AK155:AK218" si="187">IF(AI155=0,0,1)</f>
        <v>1</v>
      </c>
      <c r="AL155" s="40"/>
      <c r="AM155" s="52">
        <v>55.57</v>
      </c>
      <c r="AN155" s="41">
        <f t="shared" ref="AN155:AN218" si="188">IF(ISERROR(AM155/AM156-1),0,(AM155/AM156-1))</f>
        <v>1.423617448439507E-2</v>
      </c>
      <c r="AO155" s="53">
        <f t="shared" ref="AO155:AO218" si="189">IF(AM155=0,0,1)</f>
        <v>1</v>
      </c>
      <c r="AP155" s="40"/>
      <c r="AQ155" s="52">
        <v>34.56</v>
      </c>
      <c r="AR155" s="41">
        <f t="shared" ref="AR155:AR218" si="190">IF(ISERROR(AQ155/AQ156-1),0,(AQ155/AQ156-1))</f>
        <v>-1.5665052691540837E-2</v>
      </c>
      <c r="AS155" s="53">
        <f t="shared" ref="AS155:AS218" si="191">IF(AQ155=0,0,1)</f>
        <v>1</v>
      </c>
      <c r="AT155" s="41"/>
      <c r="AU155" s="41">
        <v>65.260000000000005</v>
      </c>
      <c r="AV155" s="41">
        <f t="shared" ref="AV155:AV218" si="192">IF(ISERROR(AU155/AU156-1),0,(AU155/AU156-1))</f>
        <v>-2.538829151732358E-2</v>
      </c>
      <c r="AW155" s="53">
        <f t="shared" ref="AW155:AW218" si="193">IF(AU155=0,0,1)</f>
        <v>1</v>
      </c>
      <c r="AX155" s="41"/>
      <c r="AY155" s="41">
        <v>49.55</v>
      </c>
      <c r="AZ155" s="41">
        <f t="shared" ref="AZ155:AZ218" si="194">IF(ISERROR(AY155/AY156-1),0,(AY155/AY156-1))</f>
        <v>-7.4118589743590313E-3</v>
      </c>
      <c r="BA155" s="53">
        <f t="shared" ref="BA155:BA218" si="195">IF(AY155=0,0,1)</f>
        <v>1</v>
      </c>
      <c r="BB155" s="41"/>
      <c r="BC155" s="41">
        <v>62.04</v>
      </c>
      <c r="BD155" s="41">
        <f t="shared" ref="BD155:BD218" si="196">IF(ISERROR(BC155/BC156-1),0,(BC155/BC156-1))</f>
        <v>-1.0052656773575919E-2</v>
      </c>
      <c r="BE155" s="53">
        <f t="shared" ref="BE155:BE218" si="197">IF(BC155=0,0,1)</f>
        <v>1</v>
      </c>
      <c r="BF155" s="41"/>
      <c r="BG155" s="41">
        <v>64.760000000000005</v>
      </c>
      <c r="BH155" s="41">
        <f t="shared" ref="BH155:BH218" si="198">IF(ISERROR(BG155/BG156-1),0,(BG155/BG156-1))</f>
        <v>-5.2227342549922007E-3</v>
      </c>
      <c r="BI155" s="53">
        <f t="shared" ref="BI155:BI218" si="199">IF(BG155=0,0,1)</f>
        <v>1</v>
      </c>
      <c r="BJ155" s="41"/>
      <c r="BK155" s="41"/>
      <c r="BL155" s="41">
        <f t="shared" ref="BL155:BL218" si="200">IF(ISERROR(BK155/BK156-1),0,(BK155/BK156-1))</f>
        <v>0</v>
      </c>
      <c r="BM155" s="53">
        <f t="shared" ref="BM155:BM218" si="201">IF(BK155=0,0,1)</f>
        <v>0</v>
      </c>
      <c r="BN155" s="41"/>
      <c r="BO155" s="41"/>
      <c r="BP155" s="41">
        <f t="shared" ref="BP155:BP218" si="202">IF(ISERROR(BO155/BO156-1),0,(BO155/BO156-1))</f>
        <v>0</v>
      </c>
      <c r="BQ155" s="53">
        <f t="shared" ref="BQ155:BQ218" si="203">IF(BO155=0,0,1)</f>
        <v>0</v>
      </c>
      <c r="BR155" s="41"/>
      <c r="BS155" s="41"/>
      <c r="BT155" s="41">
        <f t="shared" ref="BT155:BT218" si="204">IF(ISERROR(BS155/BS156-1),0,(BS155/BS156-1))</f>
        <v>0</v>
      </c>
      <c r="BU155" s="53">
        <f t="shared" ref="BU155:BU218" si="205">IF(BS155=0,0,1)</f>
        <v>0</v>
      </c>
      <c r="BV155" s="41"/>
      <c r="BW155" s="41"/>
      <c r="BX155" s="41">
        <f t="shared" ref="BX155:BX218" si="206">IF(ISERROR(BW155/BW156-1),0,(BW155/BW156-1))</f>
        <v>0</v>
      </c>
      <c r="BY155" s="53">
        <f t="shared" ref="BY155:BY218" si="207">IF(BW155=0,0,1)</f>
        <v>0</v>
      </c>
      <c r="BZ155" s="41"/>
      <c r="CA155" s="41"/>
      <c r="CB155" s="41">
        <f t="shared" ref="CB155:CB218" si="208">IF(ISERROR(CA155/CA156-1),0,(CA155/CA156-1))</f>
        <v>0</v>
      </c>
      <c r="CC155" s="53">
        <f t="shared" ref="CC155:CC218" si="209">IF(CA155=0,0,1)</f>
        <v>0</v>
      </c>
      <c r="CD155" s="41"/>
      <c r="CE155" s="41"/>
      <c r="CF155" s="41">
        <f t="shared" ref="CF155:CF218" si="210">IF(ISERROR(CE155/CE156-1),0,(CE155/CE156-1))</f>
        <v>0</v>
      </c>
      <c r="CG155" s="53">
        <f t="shared" ref="CG155:CG218" si="211">IF(CE155=0,0,1)</f>
        <v>0</v>
      </c>
      <c r="CH155" s="41"/>
      <c r="CI155" s="41"/>
      <c r="CJ155" s="41">
        <f t="shared" ref="CJ155:CJ218" si="212">IF(ISERROR(CI155/CI156-1),0,(CI155/CI156-1))</f>
        <v>0</v>
      </c>
      <c r="CK155" s="53">
        <f t="shared" ref="CK155:CK218" si="213">IF(CI155=0,0,1)</f>
        <v>0</v>
      </c>
      <c r="CL155" s="41"/>
      <c r="CM155" s="41"/>
      <c r="CN155" s="41">
        <f t="shared" ref="CN155:CN218" si="214">IF(ISERROR(CM155/CM156-1),0,(CM155/CM156-1))</f>
        <v>0</v>
      </c>
      <c r="CO155" s="53">
        <f t="shared" ref="CO155:CO218" si="215">IF(CM155=0,0,1)</f>
        <v>0</v>
      </c>
      <c r="CP155" s="41"/>
      <c r="CQ155" s="41"/>
      <c r="CR155" s="41">
        <f t="shared" ref="CR155:CR218" si="216">IF(ISERROR(CQ155/CQ156-1),0,(CQ155/CQ156-1))</f>
        <v>0</v>
      </c>
      <c r="CS155" s="53">
        <f t="shared" ref="CS155:CS218" si="217">IF(CQ155=0,0,1)</f>
        <v>0</v>
      </c>
      <c r="CT155" s="41"/>
      <c r="CU155" s="41"/>
      <c r="CV155" s="41">
        <f t="shared" ref="CV155:CV218" si="218">IF(ISERROR(CU155/CU156-1),0,(CU155/CU156-1))</f>
        <v>0</v>
      </c>
      <c r="CW155" s="53">
        <f t="shared" ref="CW155:CW218" si="219">IF(CU155=0,0,1)</f>
        <v>0</v>
      </c>
      <c r="CX155" s="41"/>
      <c r="CY155" s="41"/>
      <c r="CZ155" s="41">
        <f t="shared" ref="CZ155:CZ218" si="220">IF(ISERROR(CY155/CY156-1),0,(CY155/CY156-1))</f>
        <v>0</v>
      </c>
      <c r="DA155" s="53">
        <f t="shared" ref="DA155:DA218" si="221">IF(CY155=0,0,1)</f>
        <v>0</v>
      </c>
      <c r="DB155" s="53"/>
      <c r="DC155" s="53"/>
      <c r="DD155" s="41">
        <f t="shared" ref="DD155:DD218" si="222">IF(ISERROR(DC155/DC156-1),0,(DC155/DC156-1))</f>
        <v>0</v>
      </c>
      <c r="DE155" s="53">
        <f t="shared" ref="DE155:DE218" si="223">IF(DC155=0,0,1)</f>
        <v>0</v>
      </c>
      <c r="DF155" s="53"/>
      <c r="DG155" s="53"/>
      <c r="DH155" s="41">
        <f t="shared" ref="DH155:DH218" si="224">IF(ISERROR(DG155/DG156-1),0,(DG155/DG156-1))</f>
        <v>0</v>
      </c>
      <c r="DI155" s="53">
        <f t="shared" ref="DI155:DI218" si="225">IF(DG155=0,0,1)</f>
        <v>0</v>
      </c>
      <c r="DJ155" s="53"/>
      <c r="DK155" s="53"/>
      <c r="DL155" s="41">
        <f t="shared" ref="DL155:DL218" si="226">IF(ISERROR(DK155/DK156-1),0,(DK155/DK156-1))</f>
        <v>0</v>
      </c>
      <c r="DM155" s="53">
        <f t="shared" ref="DM155:DM218" si="227">IF(DK155=0,0,1)</f>
        <v>0</v>
      </c>
      <c r="DN155" s="53"/>
      <c r="DO155" s="53"/>
      <c r="DP155" s="41">
        <f t="shared" ref="DP155:DP218" si="228">IF(ISERROR(DO155/DO156-1),0,(DO155/DO156-1))</f>
        <v>0</v>
      </c>
      <c r="DQ155" s="53">
        <f t="shared" ref="DQ155:DQ218" si="229">IF(DO155=0,0,1)</f>
        <v>0</v>
      </c>
      <c r="DR155" s="53"/>
      <c r="DS155" s="53"/>
      <c r="DT155" s="41">
        <f t="shared" ref="DT155:DT218" si="230">IF(ISERROR(DS155/DS156-1),0,(DS155/DS156-1))</f>
        <v>0</v>
      </c>
      <c r="DU155" s="53">
        <f t="shared" ref="DU155:DU218" si="231">IF(DS155=0,0,1)</f>
        <v>0</v>
      </c>
      <c r="DV155" s="53"/>
      <c r="DW155" s="53"/>
      <c r="DX155" s="41">
        <f t="shared" ref="DX155:DX218" si="232">IF(ISERROR(DW155/DW156-1),0,(DW155/DW156-1))</f>
        <v>0</v>
      </c>
      <c r="DY155" s="53">
        <f t="shared" ref="DY155:DY218" si="233">IF(DW155=0,0,1)</f>
        <v>0</v>
      </c>
      <c r="DZ155" s="53"/>
      <c r="EA155" s="53"/>
      <c r="EB155" s="41">
        <f t="shared" ref="EB155:EB218" si="234">IF(ISERROR(EA155/EA156-1),0,(EA155/EA156-1))</f>
        <v>0</v>
      </c>
      <c r="EC155" s="53">
        <f t="shared" ref="EC155:EC218" si="235">IF(EA155=0,0,1)</f>
        <v>0</v>
      </c>
      <c r="ED155" s="53"/>
      <c r="EE155" s="53"/>
      <c r="EF155" s="41">
        <f t="shared" ref="EF155:EF218" si="236">IF(ISERROR(EE155/EE156-1),0,(EE155/EE156-1))</f>
        <v>0</v>
      </c>
      <c r="EG155" s="53">
        <f t="shared" ref="EG155:EG218" si="237">IF(EE155=0,0,1)</f>
        <v>0</v>
      </c>
      <c r="EH155" s="53"/>
      <c r="EI155" s="53"/>
      <c r="EJ155" s="41">
        <f t="shared" ref="EJ155:EJ218" si="238">IF(ISERROR(EI155/EI156-1),0,(EI155/EI156-1))</f>
        <v>0</v>
      </c>
      <c r="EK155" s="53">
        <f t="shared" ref="EK155:EK218" si="239">IF(EI155=0,0,1)</f>
        <v>0</v>
      </c>
      <c r="EL155" s="53"/>
      <c r="EM155" s="53"/>
      <c r="EN155" s="41">
        <f t="shared" ref="EN155:EN218" si="240">IF(ISERROR(EM155/EM156-1),0,(EM155/EM156-1))</f>
        <v>0</v>
      </c>
      <c r="EO155" s="53">
        <f t="shared" ref="EO155:EO218" si="241">IF(EM155=0,0,1)</f>
        <v>0</v>
      </c>
      <c r="EP155" s="53"/>
      <c r="EQ155" s="53"/>
      <c r="ER155" s="41">
        <f t="shared" ref="ER155:ER218" si="242">IF(ISERROR(EQ155/EQ156-1),0,(EQ155/EQ156-1))</f>
        <v>0</v>
      </c>
      <c r="ES155" s="53">
        <f t="shared" ref="ES155:ES218" si="243">IF(EQ155=0,0,1)</f>
        <v>0</v>
      </c>
      <c r="ET155" s="53"/>
      <c r="EU155" s="53"/>
      <c r="EV155" s="41">
        <f t="shared" ref="EV155:EV218" si="244">IF(ISERROR(EU155/EU156-1),0,(EU155/EU156-1))</f>
        <v>0</v>
      </c>
      <c r="EW155" s="53">
        <f t="shared" ref="EW155:EW218" si="245">IF(EU155=0,0,1)</f>
        <v>0</v>
      </c>
      <c r="EX155" s="53"/>
      <c r="EY155" s="53"/>
      <c r="EZ155" s="41">
        <f t="shared" ref="EZ155:EZ218" si="246">IF(ISERROR(EY155/EY156-1),0,(EY155/EY156-1))</f>
        <v>0</v>
      </c>
      <c r="FA155" s="53">
        <f t="shared" ref="FA155:FA218" si="247">IF(EY155=0,0,1)</f>
        <v>0</v>
      </c>
      <c r="FB155" s="53"/>
      <c r="FC155" s="53"/>
      <c r="FD155" s="41">
        <f t="shared" ref="FD155:FD218" si="248">IF(ISERROR(FC155/FC156-1),0,(FC155/FC156-1))</f>
        <v>0</v>
      </c>
      <c r="FE155" s="53">
        <f t="shared" ref="FE155:FE218" si="249">IF(FC155=0,0,1)</f>
        <v>0</v>
      </c>
      <c r="FF155" s="53"/>
      <c r="FG155" s="53"/>
      <c r="FH155" s="41">
        <f t="shared" ref="FH155:FH218" si="250">IF(ISERROR(FG155/FG156-1),0,(FG155/FG156-1))</f>
        <v>0</v>
      </c>
      <c r="FI155" s="53">
        <f t="shared" ref="FI155:FI218" si="251">IF(FG155=0,0,1)</f>
        <v>0</v>
      </c>
      <c r="FJ155" s="53"/>
      <c r="FK155" s="53"/>
      <c r="FL155" s="41">
        <f t="shared" si="168"/>
        <v>0</v>
      </c>
      <c r="FM155" s="53">
        <f t="shared" si="169"/>
        <v>0</v>
      </c>
      <c r="FN155" s="53"/>
      <c r="FO155" s="40"/>
      <c r="FP155" s="52">
        <f t="shared" si="170"/>
        <v>4594.6182775142306</v>
      </c>
      <c r="FQ155" s="41">
        <f t="shared" si="171"/>
        <v>-2.1996129504731732E-2</v>
      </c>
      <c r="FY155" s="229" t="s">
        <v>1600</v>
      </c>
      <c r="FZ155" s="229" t="s">
        <v>1601</v>
      </c>
      <c r="GA155" s="229" t="s">
        <v>1602</v>
      </c>
    </row>
    <row r="156" spans="2:183" ht="11.25" customHeight="1" x14ac:dyDescent="0.2">
      <c r="B156" s="39">
        <v>44519</v>
      </c>
      <c r="C156" s="45">
        <v>4697.9551064429661</v>
      </c>
      <c r="D156" s="112" t="s">
        <v>5566</v>
      </c>
      <c r="E156" s="112">
        <f t="shared" ref="E156:E219" si="252">IF(WEEKDAY(B156,11)=6,B156-1,IF(WEEKDAY(B156,11)=7,B156-2,B156))</f>
        <v>44519</v>
      </c>
      <c r="F156" s="46"/>
      <c r="G156" s="52">
        <v>56.79</v>
      </c>
      <c r="H156" s="41">
        <f t="shared" si="172"/>
        <v>2.7129679869777545E-2</v>
      </c>
      <c r="I156" s="53">
        <f t="shared" si="173"/>
        <v>1</v>
      </c>
      <c r="J156" s="40"/>
      <c r="K156" s="52">
        <v>85.38</v>
      </c>
      <c r="L156" s="41">
        <f t="shared" si="174"/>
        <v>9.8166765227676311E-3</v>
      </c>
      <c r="M156" s="53">
        <f t="shared" si="175"/>
        <v>1</v>
      </c>
      <c r="N156" s="40"/>
      <c r="O156" s="52">
        <v>83.38</v>
      </c>
      <c r="P156" s="41">
        <f t="shared" si="176"/>
        <v>1.6581321628871049E-2</v>
      </c>
      <c r="Q156" s="53">
        <f t="shared" si="177"/>
        <v>1</v>
      </c>
      <c r="R156" s="40"/>
      <c r="S156" s="52">
        <v>98.42</v>
      </c>
      <c r="T156" s="41">
        <f t="shared" si="178"/>
        <v>-1.4617541049259053E-2</v>
      </c>
      <c r="U156" s="53">
        <f t="shared" si="179"/>
        <v>1</v>
      </c>
      <c r="V156" s="40"/>
      <c r="W156" s="52">
        <v>64.900000000000006</v>
      </c>
      <c r="X156" s="41">
        <f t="shared" si="180"/>
        <v>1.0273972602739878E-2</v>
      </c>
      <c r="Y156" s="53">
        <f t="shared" si="181"/>
        <v>1</v>
      </c>
      <c r="Z156" s="40"/>
      <c r="AA156" s="52">
        <v>105.95</v>
      </c>
      <c r="AB156" s="41">
        <f t="shared" si="182"/>
        <v>4.2814960629921295E-2</v>
      </c>
      <c r="AC156" s="53">
        <f t="shared" si="183"/>
        <v>1</v>
      </c>
      <c r="AD156" s="40"/>
      <c r="AE156" s="52">
        <v>65.61</v>
      </c>
      <c r="AF156" s="41">
        <f t="shared" si="184"/>
        <v>1.7209302325581488E-2</v>
      </c>
      <c r="AG156" s="53">
        <f t="shared" si="185"/>
        <v>1</v>
      </c>
      <c r="AH156" s="40"/>
      <c r="AI156" s="52">
        <v>108.6</v>
      </c>
      <c r="AJ156" s="41">
        <f t="shared" si="186"/>
        <v>6.1376075058639623E-2</v>
      </c>
      <c r="AK156" s="53">
        <f t="shared" si="187"/>
        <v>1</v>
      </c>
      <c r="AL156" s="40"/>
      <c r="AM156" s="52">
        <v>54.79</v>
      </c>
      <c r="AN156" s="41">
        <f t="shared" si="188"/>
        <v>-5.0104022191400865E-2</v>
      </c>
      <c r="AO156" s="53">
        <f t="shared" si="189"/>
        <v>1</v>
      </c>
      <c r="AP156" s="40"/>
      <c r="AQ156" s="52">
        <v>35.11</v>
      </c>
      <c r="AR156" s="41">
        <f t="shared" si="190"/>
        <v>1.9454123112659705E-2</v>
      </c>
      <c r="AS156" s="53">
        <f t="shared" si="191"/>
        <v>1</v>
      </c>
      <c r="AT156" s="41"/>
      <c r="AU156" s="41">
        <v>66.959999999999994</v>
      </c>
      <c r="AV156" s="41">
        <f t="shared" si="192"/>
        <v>1.3010590015128498E-2</v>
      </c>
      <c r="AW156" s="53">
        <f t="shared" si="193"/>
        <v>1</v>
      </c>
      <c r="AX156" s="41"/>
      <c r="AY156" s="41">
        <v>49.92</v>
      </c>
      <c r="AZ156" s="41">
        <f t="shared" si="194"/>
        <v>1.1550151975683987E-2</v>
      </c>
      <c r="BA156" s="53">
        <f t="shared" si="195"/>
        <v>1</v>
      </c>
      <c r="BB156" s="41"/>
      <c r="BC156" s="41">
        <v>62.67</v>
      </c>
      <c r="BD156" s="41">
        <f t="shared" si="196"/>
        <v>1.2603005332040729E-2</v>
      </c>
      <c r="BE156" s="53">
        <f t="shared" si="197"/>
        <v>1</v>
      </c>
      <c r="BF156" s="41"/>
      <c r="BG156" s="41">
        <v>65.099999999999994</v>
      </c>
      <c r="BH156" s="41">
        <f t="shared" si="198"/>
        <v>3.1205449073340663E-2</v>
      </c>
      <c r="BI156" s="53">
        <f t="shared" si="199"/>
        <v>1</v>
      </c>
      <c r="BJ156" s="41"/>
      <c r="BK156" s="41"/>
      <c r="BL156" s="41">
        <f t="shared" si="200"/>
        <v>0</v>
      </c>
      <c r="BM156" s="53">
        <f t="shared" si="201"/>
        <v>0</v>
      </c>
      <c r="BN156" s="41"/>
      <c r="BO156" s="41"/>
      <c r="BP156" s="41">
        <f t="shared" si="202"/>
        <v>0</v>
      </c>
      <c r="BQ156" s="53">
        <f t="shared" si="203"/>
        <v>0</v>
      </c>
      <c r="BR156" s="41"/>
      <c r="BS156" s="41"/>
      <c r="BT156" s="41">
        <f t="shared" si="204"/>
        <v>0</v>
      </c>
      <c r="BU156" s="53">
        <f t="shared" si="205"/>
        <v>0</v>
      </c>
      <c r="BV156" s="41"/>
      <c r="BW156" s="41"/>
      <c r="BX156" s="41">
        <f t="shared" si="206"/>
        <v>0</v>
      </c>
      <c r="BY156" s="53">
        <f t="shared" si="207"/>
        <v>0</v>
      </c>
      <c r="BZ156" s="41"/>
      <c r="CA156" s="41"/>
      <c r="CB156" s="41">
        <f t="shared" si="208"/>
        <v>0</v>
      </c>
      <c r="CC156" s="53">
        <f t="shared" si="209"/>
        <v>0</v>
      </c>
      <c r="CD156" s="41"/>
      <c r="CE156" s="41"/>
      <c r="CF156" s="41">
        <f t="shared" si="210"/>
        <v>0</v>
      </c>
      <c r="CG156" s="53">
        <f t="shared" si="211"/>
        <v>0</v>
      </c>
      <c r="CH156" s="41"/>
      <c r="CI156" s="41"/>
      <c r="CJ156" s="41">
        <f t="shared" si="212"/>
        <v>0</v>
      </c>
      <c r="CK156" s="53">
        <f t="shared" si="213"/>
        <v>0</v>
      </c>
      <c r="CL156" s="41"/>
      <c r="CM156" s="41"/>
      <c r="CN156" s="41">
        <f t="shared" si="214"/>
        <v>0</v>
      </c>
      <c r="CO156" s="53">
        <f t="shared" si="215"/>
        <v>0</v>
      </c>
      <c r="CP156" s="41"/>
      <c r="CQ156" s="41"/>
      <c r="CR156" s="41">
        <f t="shared" si="216"/>
        <v>0</v>
      </c>
      <c r="CS156" s="53">
        <f t="shared" si="217"/>
        <v>0</v>
      </c>
      <c r="CT156" s="41"/>
      <c r="CU156" s="41"/>
      <c r="CV156" s="41">
        <f t="shared" si="218"/>
        <v>0</v>
      </c>
      <c r="CW156" s="53">
        <f t="shared" si="219"/>
        <v>0</v>
      </c>
      <c r="CX156" s="41"/>
      <c r="CY156" s="41"/>
      <c r="CZ156" s="41">
        <f t="shared" si="220"/>
        <v>0</v>
      </c>
      <c r="DA156" s="53">
        <f t="shared" si="221"/>
        <v>0</v>
      </c>
      <c r="DB156" s="53"/>
      <c r="DC156" s="53"/>
      <c r="DD156" s="41">
        <f t="shared" si="222"/>
        <v>0</v>
      </c>
      <c r="DE156" s="53">
        <f t="shared" si="223"/>
        <v>0</v>
      </c>
      <c r="DF156" s="53"/>
      <c r="DG156" s="53"/>
      <c r="DH156" s="41">
        <f t="shared" si="224"/>
        <v>0</v>
      </c>
      <c r="DI156" s="53">
        <f t="shared" si="225"/>
        <v>0</v>
      </c>
      <c r="DJ156" s="53"/>
      <c r="DK156" s="53"/>
      <c r="DL156" s="41">
        <f t="shared" si="226"/>
        <v>0</v>
      </c>
      <c r="DM156" s="53">
        <f t="shared" si="227"/>
        <v>0</v>
      </c>
      <c r="DN156" s="53"/>
      <c r="DO156" s="53"/>
      <c r="DP156" s="41">
        <f t="shared" si="228"/>
        <v>0</v>
      </c>
      <c r="DQ156" s="53">
        <f t="shared" si="229"/>
        <v>0</v>
      </c>
      <c r="DR156" s="53"/>
      <c r="DS156" s="53"/>
      <c r="DT156" s="41">
        <f t="shared" si="230"/>
        <v>0</v>
      </c>
      <c r="DU156" s="53">
        <f t="shared" si="231"/>
        <v>0</v>
      </c>
      <c r="DV156" s="53"/>
      <c r="DW156" s="53"/>
      <c r="DX156" s="41">
        <f t="shared" si="232"/>
        <v>0</v>
      </c>
      <c r="DY156" s="53">
        <f t="shared" si="233"/>
        <v>0</v>
      </c>
      <c r="DZ156" s="53"/>
      <c r="EA156" s="53"/>
      <c r="EB156" s="41">
        <f t="shared" si="234"/>
        <v>0</v>
      </c>
      <c r="EC156" s="53">
        <f t="shared" si="235"/>
        <v>0</v>
      </c>
      <c r="ED156" s="53"/>
      <c r="EE156" s="53"/>
      <c r="EF156" s="41">
        <f t="shared" si="236"/>
        <v>0</v>
      </c>
      <c r="EG156" s="53">
        <f t="shared" si="237"/>
        <v>0</v>
      </c>
      <c r="EH156" s="53"/>
      <c r="EI156" s="53"/>
      <c r="EJ156" s="41">
        <f t="shared" si="238"/>
        <v>0</v>
      </c>
      <c r="EK156" s="53">
        <f t="shared" si="239"/>
        <v>0</v>
      </c>
      <c r="EL156" s="53"/>
      <c r="EM156" s="53"/>
      <c r="EN156" s="41">
        <f t="shared" si="240"/>
        <v>0</v>
      </c>
      <c r="EO156" s="53">
        <f t="shared" si="241"/>
        <v>0</v>
      </c>
      <c r="EP156" s="53"/>
      <c r="EQ156" s="53"/>
      <c r="ER156" s="41">
        <f t="shared" si="242"/>
        <v>0</v>
      </c>
      <c r="ES156" s="53">
        <f t="shared" si="243"/>
        <v>0</v>
      </c>
      <c r="ET156" s="53"/>
      <c r="EU156" s="53"/>
      <c r="EV156" s="41">
        <f t="shared" si="244"/>
        <v>0</v>
      </c>
      <c r="EW156" s="53">
        <f t="shared" si="245"/>
        <v>0</v>
      </c>
      <c r="EX156" s="53"/>
      <c r="EY156" s="53"/>
      <c r="EZ156" s="41">
        <f t="shared" si="246"/>
        <v>0</v>
      </c>
      <c r="FA156" s="53">
        <f t="shared" si="247"/>
        <v>0</v>
      </c>
      <c r="FB156" s="53"/>
      <c r="FC156" s="53"/>
      <c r="FD156" s="41">
        <f t="shared" si="248"/>
        <v>0</v>
      </c>
      <c r="FE156" s="53">
        <f t="shared" si="249"/>
        <v>0</v>
      </c>
      <c r="FF156" s="53"/>
      <c r="FG156" s="53"/>
      <c r="FH156" s="41">
        <f t="shared" si="250"/>
        <v>0</v>
      </c>
      <c r="FI156" s="53">
        <f t="shared" si="251"/>
        <v>0</v>
      </c>
      <c r="FJ156" s="53"/>
      <c r="FK156" s="53"/>
      <c r="FL156" s="41">
        <f t="shared" ref="FL156:FL219" si="253">IF(ISERROR(FK156/FK157-1),0,(FK156/FK157-1))</f>
        <v>0</v>
      </c>
      <c r="FM156" s="53">
        <f t="shared" ref="FM156:FM219" si="254">IF(FK156=0,0,1)</f>
        <v>0</v>
      </c>
      <c r="FN156" s="53"/>
      <c r="FO156" s="40"/>
      <c r="FP156" s="52">
        <f t="shared" ref="FP156:FP219" si="255">C156</f>
        <v>4697.9551064429661</v>
      </c>
      <c r="FQ156" s="41">
        <f t="shared" ref="FQ156:FQ219" si="256">IF(ISERROR(FP156/FP157-1),0,(FP156/FP157-1))</f>
        <v>3.2261804015347728E-3</v>
      </c>
      <c r="FY156" s="229" t="s">
        <v>1143</v>
      </c>
      <c r="FZ156" s="229" t="s">
        <v>1144</v>
      </c>
      <c r="GA156" s="229" t="s">
        <v>1145</v>
      </c>
    </row>
    <row r="157" spans="2:183" ht="11.25" customHeight="1" x14ac:dyDescent="0.2">
      <c r="B157" s="39">
        <v>44512</v>
      </c>
      <c r="C157" s="45">
        <v>4682.8473959507719</v>
      </c>
      <c r="D157" s="112" t="s">
        <v>5566</v>
      </c>
      <c r="E157" s="112">
        <f t="shared" si="252"/>
        <v>44512</v>
      </c>
      <c r="F157" s="46"/>
      <c r="G157" s="52">
        <v>55.29</v>
      </c>
      <c r="H157" s="41">
        <f t="shared" si="172"/>
        <v>-2.0028358738036212E-2</v>
      </c>
      <c r="I157" s="53">
        <f t="shared" si="173"/>
        <v>1</v>
      </c>
      <c r="J157" s="40"/>
      <c r="K157" s="52">
        <v>84.55</v>
      </c>
      <c r="L157" s="41">
        <f t="shared" si="174"/>
        <v>-1.1111111111111183E-2</v>
      </c>
      <c r="M157" s="53">
        <f t="shared" si="175"/>
        <v>1</v>
      </c>
      <c r="N157" s="40"/>
      <c r="O157" s="52">
        <v>82.02</v>
      </c>
      <c r="P157" s="41">
        <f t="shared" si="176"/>
        <v>-3.5512699905926759E-2</v>
      </c>
      <c r="Q157" s="53">
        <f t="shared" si="177"/>
        <v>1</v>
      </c>
      <c r="R157" s="40"/>
      <c r="S157" s="52">
        <v>99.88</v>
      </c>
      <c r="T157" s="41">
        <f t="shared" si="178"/>
        <v>-1.7702596380802627E-2</v>
      </c>
      <c r="U157" s="53">
        <f t="shared" si="179"/>
        <v>1</v>
      </c>
      <c r="V157" s="40"/>
      <c r="W157" s="52">
        <v>64.239999999999995</v>
      </c>
      <c r="X157" s="41">
        <f t="shared" si="180"/>
        <v>2.9664324746292436E-3</v>
      </c>
      <c r="Y157" s="53">
        <f t="shared" si="181"/>
        <v>1</v>
      </c>
      <c r="Z157" s="40"/>
      <c r="AA157" s="52">
        <v>101.6</v>
      </c>
      <c r="AB157" s="41">
        <f t="shared" si="182"/>
        <v>-2.5419664268585218E-2</v>
      </c>
      <c r="AC157" s="53">
        <f t="shared" si="183"/>
        <v>1</v>
      </c>
      <c r="AD157" s="40"/>
      <c r="AE157" s="52">
        <v>64.5</v>
      </c>
      <c r="AF157" s="41">
        <f t="shared" si="184"/>
        <v>-5.8569667077681409E-3</v>
      </c>
      <c r="AG157" s="53">
        <f t="shared" si="185"/>
        <v>1</v>
      </c>
      <c r="AH157" s="40"/>
      <c r="AI157" s="52">
        <v>102.32</v>
      </c>
      <c r="AJ157" s="41">
        <f t="shared" si="186"/>
        <v>-2.6450999048525214E-2</v>
      </c>
      <c r="AK157" s="53">
        <f t="shared" si="187"/>
        <v>1</v>
      </c>
      <c r="AL157" s="40"/>
      <c r="AM157" s="52">
        <v>57.68</v>
      </c>
      <c r="AN157" s="41">
        <f t="shared" si="188"/>
        <v>-1.8045624787197845E-2</v>
      </c>
      <c r="AO157" s="53">
        <f t="shared" si="189"/>
        <v>1</v>
      </c>
      <c r="AP157" s="40"/>
      <c r="AQ157" s="52">
        <v>34.44</v>
      </c>
      <c r="AR157" s="41">
        <f t="shared" si="190"/>
        <v>-4.6242774566475076E-3</v>
      </c>
      <c r="AS157" s="53">
        <f t="shared" si="191"/>
        <v>1</v>
      </c>
      <c r="AT157" s="41"/>
      <c r="AU157" s="41">
        <v>66.099999999999994</v>
      </c>
      <c r="AV157" s="41">
        <f t="shared" si="192"/>
        <v>2.3853779429987565E-2</v>
      </c>
      <c r="AW157" s="53">
        <f t="shared" si="193"/>
        <v>1</v>
      </c>
      <c r="AX157" s="41"/>
      <c r="AY157" s="41">
        <v>49.35</v>
      </c>
      <c r="AZ157" s="41">
        <f t="shared" si="194"/>
        <v>-1.947148817802502E-2</v>
      </c>
      <c r="BA157" s="53">
        <f t="shared" si="195"/>
        <v>1</v>
      </c>
      <c r="BB157" s="41"/>
      <c r="BC157" s="41">
        <v>61.89</v>
      </c>
      <c r="BD157" s="41">
        <f t="shared" si="196"/>
        <v>-1.9175911251981037E-2</v>
      </c>
      <c r="BE157" s="53">
        <f t="shared" si="197"/>
        <v>1</v>
      </c>
      <c r="BF157" s="41"/>
      <c r="BG157" s="41">
        <v>63.13</v>
      </c>
      <c r="BH157" s="41">
        <f t="shared" si="198"/>
        <v>-1.0501567398119027E-2</v>
      </c>
      <c r="BI157" s="53">
        <f t="shared" si="199"/>
        <v>1</v>
      </c>
      <c r="BJ157" s="41"/>
      <c r="BK157" s="41"/>
      <c r="BL157" s="41">
        <f t="shared" si="200"/>
        <v>0</v>
      </c>
      <c r="BM157" s="53">
        <f t="shared" si="201"/>
        <v>0</v>
      </c>
      <c r="BN157" s="41"/>
      <c r="BO157" s="41"/>
      <c r="BP157" s="41">
        <f t="shared" si="202"/>
        <v>0</v>
      </c>
      <c r="BQ157" s="53">
        <f t="shared" si="203"/>
        <v>0</v>
      </c>
      <c r="BR157" s="41"/>
      <c r="BS157" s="41"/>
      <c r="BT157" s="41">
        <f t="shared" si="204"/>
        <v>0</v>
      </c>
      <c r="BU157" s="53">
        <f t="shared" si="205"/>
        <v>0</v>
      </c>
      <c r="BV157" s="41"/>
      <c r="BW157" s="41"/>
      <c r="BX157" s="41">
        <f t="shared" si="206"/>
        <v>0</v>
      </c>
      <c r="BY157" s="53">
        <f t="shared" si="207"/>
        <v>0</v>
      </c>
      <c r="BZ157" s="41"/>
      <c r="CA157" s="41"/>
      <c r="CB157" s="41">
        <f t="shared" si="208"/>
        <v>0</v>
      </c>
      <c r="CC157" s="53">
        <f t="shared" si="209"/>
        <v>0</v>
      </c>
      <c r="CD157" s="41"/>
      <c r="CE157" s="41"/>
      <c r="CF157" s="41">
        <f t="shared" si="210"/>
        <v>0</v>
      </c>
      <c r="CG157" s="53">
        <f t="shared" si="211"/>
        <v>0</v>
      </c>
      <c r="CH157" s="41"/>
      <c r="CI157" s="41"/>
      <c r="CJ157" s="41">
        <f t="shared" si="212"/>
        <v>0</v>
      </c>
      <c r="CK157" s="53">
        <f t="shared" si="213"/>
        <v>0</v>
      </c>
      <c r="CL157" s="41"/>
      <c r="CM157" s="41"/>
      <c r="CN157" s="41">
        <f t="shared" si="214"/>
        <v>0</v>
      </c>
      <c r="CO157" s="53">
        <f t="shared" si="215"/>
        <v>0</v>
      </c>
      <c r="CP157" s="41"/>
      <c r="CQ157" s="41"/>
      <c r="CR157" s="41">
        <f t="shared" si="216"/>
        <v>0</v>
      </c>
      <c r="CS157" s="53">
        <f t="shared" si="217"/>
        <v>0</v>
      </c>
      <c r="CT157" s="41"/>
      <c r="CU157" s="41"/>
      <c r="CV157" s="41">
        <f t="shared" si="218"/>
        <v>0</v>
      </c>
      <c r="CW157" s="53">
        <f t="shared" si="219"/>
        <v>0</v>
      </c>
      <c r="CX157" s="41"/>
      <c r="CY157" s="41"/>
      <c r="CZ157" s="41">
        <f t="shared" si="220"/>
        <v>0</v>
      </c>
      <c r="DA157" s="53">
        <f t="shared" si="221"/>
        <v>0</v>
      </c>
      <c r="DB157" s="53"/>
      <c r="DC157" s="53"/>
      <c r="DD157" s="41">
        <f t="shared" si="222"/>
        <v>0</v>
      </c>
      <c r="DE157" s="53">
        <f t="shared" si="223"/>
        <v>0</v>
      </c>
      <c r="DF157" s="53"/>
      <c r="DG157" s="53"/>
      <c r="DH157" s="41">
        <f t="shared" si="224"/>
        <v>0</v>
      </c>
      <c r="DI157" s="53">
        <f t="shared" si="225"/>
        <v>0</v>
      </c>
      <c r="DJ157" s="53"/>
      <c r="DK157" s="53"/>
      <c r="DL157" s="41">
        <f t="shared" si="226"/>
        <v>0</v>
      </c>
      <c r="DM157" s="53">
        <f t="shared" si="227"/>
        <v>0</v>
      </c>
      <c r="DN157" s="53"/>
      <c r="DO157" s="53"/>
      <c r="DP157" s="41">
        <f t="shared" si="228"/>
        <v>0</v>
      </c>
      <c r="DQ157" s="53">
        <f t="shared" si="229"/>
        <v>0</v>
      </c>
      <c r="DR157" s="53"/>
      <c r="DS157" s="53"/>
      <c r="DT157" s="41">
        <f t="shared" si="230"/>
        <v>0</v>
      </c>
      <c r="DU157" s="53">
        <f t="shared" si="231"/>
        <v>0</v>
      </c>
      <c r="DV157" s="53"/>
      <c r="DW157" s="53"/>
      <c r="DX157" s="41">
        <f t="shared" si="232"/>
        <v>0</v>
      </c>
      <c r="DY157" s="53">
        <f t="shared" si="233"/>
        <v>0</v>
      </c>
      <c r="DZ157" s="53"/>
      <c r="EA157" s="53"/>
      <c r="EB157" s="41">
        <f t="shared" si="234"/>
        <v>0</v>
      </c>
      <c r="EC157" s="53">
        <f t="shared" si="235"/>
        <v>0</v>
      </c>
      <c r="ED157" s="53"/>
      <c r="EE157" s="53"/>
      <c r="EF157" s="41">
        <f t="shared" si="236"/>
        <v>0</v>
      </c>
      <c r="EG157" s="53">
        <f t="shared" si="237"/>
        <v>0</v>
      </c>
      <c r="EH157" s="53"/>
      <c r="EI157" s="53"/>
      <c r="EJ157" s="41">
        <f t="shared" si="238"/>
        <v>0</v>
      </c>
      <c r="EK157" s="53">
        <f t="shared" si="239"/>
        <v>0</v>
      </c>
      <c r="EL157" s="53"/>
      <c r="EM157" s="53"/>
      <c r="EN157" s="41">
        <f t="shared" si="240"/>
        <v>0</v>
      </c>
      <c r="EO157" s="53">
        <f t="shared" si="241"/>
        <v>0</v>
      </c>
      <c r="EP157" s="53"/>
      <c r="EQ157" s="53"/>
      <c r="ER157" s="41">
        <f t="shared" si="242"/>
        <v>0</v>
      </c>
      <c r="ES157" s="53">
        <f t="shared" si="243"/>
        <v>0</v>
      </c>
      <c r="ET157" s="53"/>
      <c r="EU157" s="53"/>
      <c r="EV157" s="41">
        <f t="shared" si="244"/>
        <v>0</v>
      </c>
      <c r="EW157" s="53">
        <f t="shared" si="245"/>
        <v>0</v>
      </c>
      <c r="EX157" s="53"/>
      <c r="EY157" s="53"/>
      <c r="EZ157" s="41">
        <f t="shared" si="246"/>
        <v>0</v>
      </c>
      <c r="FA157" s="53">
        <f t="shared" si="247"/>
        <v>0</v>
      </c>
      <c r="FB157" s="53"/>
      <c r="FC157" s="53"/>
      <c r="FD157" s="41">
        <f t="shared" si="248"/>
        <v>0</v>
      </c>
      <c r="FE157" s="53">
        <f t="shared" si="249"/>
        <v>0</v>
      </c>
      <c r="FF157" s="53"/>
      <c r="FG157" s="53"/>
      <c r="FH157" s="41">
        <f t="shared" si="250"/>
        <v>0</v>
      </c>
      <c r="FI157" s="53">
        <f t="shared" si="251"/>
        <v>0</v>
      </c>
      <c r="FJ157" s="53"/>
      <c r="FK157" s="53"/>
      <c r="FL157" s="41">
        <f t="shared" si="253"/>
        <v>0</v>
      </c>
      <c r="FM157" s="53">
        <f t="shared" si="254"/>
        <v>0</v>
      </c>
      <c r="FN157" s="53"/>
      <c r="FO157" s="40"/>
      <c r="FP157" s="52">
        <f t="shared" si="255"/>
        <v>4682.8473959507719</v>
      </c>
      <c r="FQ157" s="41">
        <f t="shared" si="256"/>
        <v>-3.1249229950790491E-3</v>
      </c>
      <c r="FY157" s="229" t="s">
        <v>1146</v>
      </c>
      <c r="FZ157" s="229" t="s">
        <v>1147</v>
      </c>
      <c r="GA157" s="229" t="s">
        <v>1148</v>
      </c>
    </row>
    <row r="158" spans="2:183" ht="11.25" customHeight="1" x14ac:dyDescent="0.2">
      <c r="B158" s="39">
        <v>44505</v>
      </c>
      <c r="C158" s="45">
        <v>4697.5268054852331</v>
      </c>
      <c r="D158" s="112" t="s">
        <v>5566</v>
      </c>
      <c r="E158" s="112">
        <f t="shared" si="252"/>
        <v>44505</v>
      </c>
      <c r="F158" s="46"/>
      <c r="G158" s="52">
        <v>56.42</v>
      </c>
      <c r="H158" s="41">
        <f t="shared" si="172"/>
        <v>-2.6515821106593007E-3</v>
      </c>
      <c r="I158" s="53">
        <f t="shared" si="173"/>
        <v>1</v>
      </c>
      <c r="J158" s="40"/>
      <c r="K158" s="52">
        <v>85.5</v>
      </c>
      <c r="L158" s="41">
        <f t="shared" si="174"/>
        <v>1.4355202277850143E-2</v>
      </c>
      <c r="M158" s="53">
        <f t="shared" si="175"/>
        <v>1</v>
      </c>
      <c r="N158" s="40"/>
      <c r="O158" s="52">
        <v>85.04</v>
      </c>
      <c r="P158" s="41">
        <f t="shared" si="176"/>
        <v>3.8956439617519045E-3</v>
      </c>
      <c r="Q158" s="53">
        <f t="shared" si="177"/>
        <v>1</v>
      </c>
      <c r="R158" s="40"/>
      <c r="S158" s="52">
        <v>101.68</v>
      </c>
      <c r="T158" s="41">
        <f t="shared" si="178"/>
        <v>-3.2349769630428682E-3</v>
      </c>
      <c r="U158" s="53">
        <f t="shared" si="179"/>
        <v>1</v>
      </c>
      <c r="V158" s="40"/>
      <c r="W158" s="52">
        <v>64.05</v>
      </c>
      <c r="X158" s="41">
        <f t="shared" si="180"/>
        <v>1.7797552836484876E-2</v>
      </c>
      <c r="Y158" s="53">
        <f t="shared" si="181"/>
        <v>1</v>
      </c>
      <c r="Z158" s="40"/>
      <c r="AA158" s="52">
        <v>104.25</v>
      </c>
      <c r="AB158" s="41">
        <f t="shared" si="182"/>
        <v>1.1939429237041388E-2</v>
      </c>
      <c r="AC158" s="53">
        <f t="shared" si="183"/>
        <v>1</v>
      </c>
      <c r="AD158" s="40"/>
      <c r="AE158" s="52">
        <v>64.88</v>
      </c>
      <c r="AF158" s="41">
        <f t="shared" si="184"/>
        <v>1.7725490196078386E-2</v>
      </c>
      <c r="AG158" s="53">
        <f t="shared" si="185"/>
        <v>1</v>
      </c>
      <c r="AH158" s="40"/>
      <c r="AI158" s="52">
        <v>105.1</v>
      </c>
      <c r="AJ158" s="41">
        <f t="shared" si="186"/>
        <v>7.4769938650307566E-3</v>
      </c>
      <c r="AK158" s="53">
        <f t="shared" si="187"/>
        <v>1</v>
      </c>
      <c r="AL158" s="40"/>
      <c r="AM158" s="52">
        <v>58.74</v>
      </c>
      <c r="AN158" s="41">
        <f t="shared" si="188"/>
        <v>3.3063665142455179E-2</v>
      </c>
      <c r="AO158" s="53">
        <f t="shared" si="189"/>
        <v>1</v>
      </c>
      <c r="AP158" s="40"/>
      <c r="AQ158" s="52">
        <v>34.6</v>
      </c>
      <c r="AR158" s="41">
        <f t="shared" si="190"/>
        <v>1.5556207807455369E-2</v>
      </c>
      <c r="AS158" s="53">
        <f t="shared" si="191"/>
        <v>1</v>
      </c>
      <c r="AT158" s="41"/>
      <c r="AU158" s="41">
        <v>64.56</v>
      </c>
      <c r="AV158" s="41">
        <f t="shared" si="192"/>
        <v>1.0854396030393065E-3</v>
      </c>
      <c r="AW158" s="53">
        <f t="shared" si="193"/>
        <v>1</v>
      </c>
      <c r="AX158" s="41"/>
      <c r="AY158" s="41">
        <v>50.33</v>
      </c>
      <c r="AZ158" s="41">
        <f t="shared" si="194"/>
        <v>2.0685459338876333E-2</v>
      </c>
      <c r="BA158" s="53">
        <f t="shared" si="195"/>
        <v>1</v>
      </c>
      <c r="BB158" s="41"/>
      <c r="BC158" s="41">
        <v>63.1</v>
      </c>
      <c r="BD158" s="41">
        <f t="shared" si="196"/>
        <v>1.2516046213093768E-2</v>
      </c>
      <c r="BE158" s="53">
        <f t="shared" si="197"/>
        <v>1</v>
      </c>
      <c r="BF158" s="41"/>
      <c r="BG158" s="41">
        <v>63.8</v>
      </c>
      <c r="BH158" s="41">
        <f t="shared" si="198"/>
        <v>-1.2230995510140952E-2</v>
      </c>
      <c r="BI158" s="53">
        <f t="shared" si="199"/>
        <v>1</v>
      </c>
      <c r="BJ158" s="41"/>
      <c r="BK158" s="41"/>
      <c r="BL158" s="41">
        <f t="shared" si="200"/>
        <v>0</v>
      </c>
      <c r="BM158" s="53">
        <f t="shared" si="201"/>
        <v>0</v>
      </c>
      <c r="BN158" s="41"/>
      <c r="BO158" s="41"/>
      <c r="BP158" s="41">
        <f t="shared" si="202"/>
        <v>0</v>
      </c>
      <c r="BQ158" s="53">
        <f t="shared" si="203"/>
        <v>0</v>
      </c>
      <c r="BR158" s="41"/>
      <c r="BS158" s="41"/>
      <c r="BT158" s="41">
        <f t="shared" si="204"/>
        <v>0</v>
      </c>
      <c r="BU158" s="53">
        <f t="shared" si="205"/>
        <v>0</v>
      </c>
      <c r="BV158" s="41"/>
      <c r="BW158" s="41"/>
      <c r="BX158" s="41">
        <f t="shared" si="206"/>
        <v>0</v>
      </c>
      <c r="BY158" s="53">
        <f t="shared" si="207"/>
        <v>0</v>
      </c>
      <c r="BZ158" s="41"/>
      <c r="CA158" s="41"/>
      <c r="CB158" s="41">
        <f t="shared" si="208"/>
        <v>0</v>
      </c>
      <c r="CC158" s="53">
        <f t="shared" si="209"/>
        <v>0</v>
      </c>
      <c r="CD158" s="41"/>
      <c r="CE158" s="41"/>
      <c r="CF158" s="41">
        <f t="shared" si="210"/>
        <v>0</v>
      </c>
      <c r="CG158" s="53">
        <f t="shared" si="211"/>
        <v>0</v>
      </c>
      <c r="CH158" s="41"/>
      <c r="CI158" s="41"/>
      <c r="CJ158" s="41">
        <f t="shared" si="212"/>
        <v>0</v>
      </c>
      <c r="CK158" s="53">
        <f t="shared" si="213"/>
        <v>0</v>
      </c>
      <c r="CL158" s="41"/>
      <c r="CM158" s="41"/>
      <c r="CN158" s="41">
        <f t="shared" si="214"/>
        <v>0</v>
      </c>
      <c r="CO158" s="53">
        <f t="shared" si="215"/>
        <v>0</v>
      </c>
      <c r="CP158" s="41"/>
      <c r="CQ158" s="41"/>
      <c r="CR158" s="41">
        <f t="shared" si="216"/>
        <v>0</v>
      </c>
      <c r="CS158" s="53">
        <f t="shared" si="217"/>
        <v>0</v>
      </c>
      <c r="CT158" s="41"/>
      <c r="CU158" s="41"/>
      <c r="CV158" s="41">
        <f t="shared" si="218"/>
        <v>0</v>
      </c>
      <c r="CW158" s="53">
        <f t="shared" si="219"/>
        <v>0</v>
      </c>
      <c r="CX158" s="41"/>
      <c r="CY158" s="41"/>
      <c r="CZ158" s="41">
        <f t="shared" si="220"/>
        <v>0</v>
      </c>
      <c r="DA158" s="53">
        <f t="shared" si="221"/>
        <v>0</v>
      </c>
      <c r="DB158" s="53"/>
      <c r="DC158" s="53"/>
      <c r="DD158" s="41">
        <f t="shared" si="222"/>
        <v>0</v>
      </c>
      <c r="DE158" s="53">
        <f t="shared" si="223"/>
        <v>0</v>
      </c>
      <c r="DF158" s="53"/>
      <c r="DG158" s="53"/>
      <c r="DH158" s="41">
        <f t="shared" si="224"/>
        <v>0</v>
      </c>
      <c r="DI158" s="53">
        <f t="shared" si="225"/>
        <v>0</v>
      </c>
      <c r="DJ158" s="53"/>
      <c r="DK158" s="53"/>
      <c r="DL158" s="41">
        <f t="shared" si="226"/>
        <v>0</v>
      </c>
      <c r="DM158" s="53">
        <f t="shared" si="227"/>
        <v>0</v>
      </c>
      <c r="DN158" s="53"/>
      <c r="DO158" s="53"/>
      <c r="DP158" s="41">
        <f t="shared" si="228"/>
        <v>0</v>
      </c>
      <c r="DQ158" s="53">
        <f t="shared" si="229"/>
        <v>0</v>
      </c>
      <c r="DR158" s="53"/>
      <c r="DS158" s="53"/>
      <c r="DT158" s="41">
        <f t="shared" si="230"/>
        <v>0</v>
      </c>
      <c r="DU158" s="53">
        <f t="shared" si="231"/>
        <v>0</v>
      </c>
      <c r="DV158" s="53"/>
      <c r="DW158" s="53"/>
      <c r="DX158" s="41">
        <f t="shared" si="232"/>
        <v>0</v>
      </c>
      <c r="DY158" s="53">
        <f t="shared" si="233"/>
        <v>0</v>
      </c>
      <c r="DZ158" s="53"/>
      <c r="EA158" s="53"/>
      <c r="EB158" s="41">
        <f t="shared" si="234"/>
        <v>0</v>
      </c>
      <c r="EC158" s="53">
        <f t="shared" si="235"/>
        <v>0</v>
      </c>
      <c r="ED158" s="53"/>
      <c r="EE158" s="53"/>
      <c r="EF158" s="41">
        <f t="shared" si="236"/>
        <v>0</v>
      </c>
      <c r="EG158" s="53">
        <f t="shared" si="237"/>
        <v>0</v>
      </c>
      <c r="EH158" s="53"/>
      <c r="EI158" s="53"/>
      <c r="EJ158" s="41">
        <f t="shared" si="238"/>
        <v>0</v>
      </c>
      <c r="EK158" s="53">
        <f t="shared" si="239"/>
        <v>0</v>
      </c>
      <c r="EL158" s="53"/>
      <c r="EM158" s="53"/>
      <c r="EN158" s="41">
        <f t="shared" si="240"/>
        <v>0</v>
      </c>
      <c r="EO158" s="53">
        <f t="shared" si="241"/>
        <v>0</v>
      </c>
      <c r="EP158" s="53"/>
      <c r="EQ158" s="53"/>
      <c r="ER158" s="41">
        <f t="shared" si="242"/>
        <v>0</v>
      </c>
      <c r="ES158" s="53">
        <f t="shared" si="243"/>
        <v>0</v>
      </c>
      <c r="ET158" s="53"/>
      <c r="EU158" s="53"/>
      <c r="EV158" s="41">
        <f t="shared" si="244"/>
        <v>0</v>
      </c>
      <c r="EW158" s="53">
        <f t="shared" si="245"/>
        <v>0</v>
      </c>
      <c r="EX158" s="53"/>
      <c r="EY158" s="53"/>
      <c r="EZ158" s="41">
        <f t="shared" si="246"/>
        <v>0</v>
      </c>
      <c r="FA158" s="53">
        <f t="shared" si="247"/>
        <v>0</v>
      </c>
      <c r="FB158" s="53"/>
      <c r="FC158" s="53"/>
      <c r="FD158" s="41">
        <f t="shared" si="248"/>
        <v>0</v>
      </c>
      <c r="FE158" s="53">
        <f t="shared" si="249"/>
        <v>0</v>
      </c>
      <c r="FF158" s="53"/>
      <c r="FG158" s="53"/>
      <c r="FH158" s="41">
        <f t="shared" si="250"/>
        <v>0</v>
      </c>
      <c r="FI158" s="53">
        <f t="shared" si="251"/>
        <v>0</v>
      </c>
      <c r="FJ158" s="53"/>
      <c r="FK158" s="53"/>
      <c r="FL158" s="41">
        <f t="shared" si="253"/>
        <v>0</v>
      </c>
      <c r="FM158" s="53">
        <f t="shared" si="254"/>
        <v>0</v>
      </c>
      <c r="FN158" s="53"/>
      <c r="FO158" s="40"/>
      <c r="FP158" s="52">
        <f t="shared" si="255"/>
        <v>4697.5268054852331</v>
      </c>
      <c r="FQ158" s="41">
        <f t="shared" si="256"/>
        <v>2.0009255343773402E-2</v>
      </c>
      <c r="FY158" s="229" t="s">
        <v>432</v>
      </c>
      <c r="FZ158" s="229" t="s">
        <v>433</v>
      </c>
      <c r="GA158" s="229" t="s">
        <v>434</v>
      </c>
    </row>
    <row r="159" spans="2:183" ht="11.25" customHeight="1" x14ac:dyDescent="0.2">
      <c r="B159" s="39">
        <v>44498</v>
      </c>
      <c r="C159" s="45">
        <v>4605.3766481775965</v>
      </c>
      <c r="D159" s="112" t="s">
        <v>5566</v>
      </c>
      <c r="E159" s="112">
        <f t="shared" si="252"/>
        <v>44498</v>
      </c>
      <c r="F159" s="46"/>
      <c r="G159" s="52">
        <v>56.57</v>
      </c>
      <c r="H159" s="41">
        <f t="shared" si="172"/>
        <v>-1.4116416869989545E-2</v>
      </c>
      <c r="I159" s="53">
        <f t="shared" si="173"/>
        <v>1</v>
      </c>
      <c r="J159" s="40"/>
      <c r="K159" s="52">
        <v>84.29</v>
      </c>
      <c r="L159" s="41">
        <f t="shared" si="174"/>
        <v>-1.1608818011257016E-2</v>
      </c>
      <c r="M159" s="53">
        <f t="shared" si="175"/>
        <v>1</v>
      </c>
      <c r="N159" s="40"/>
      <c r="O159" s="52">
        <v>84.71</v>
      </c>
      <c r="P159" s="41">
        <f t="shared" si="176"/>
        <v>-1.0165926618368792E-2</v>
      </c>
      <c r="Q159" s="53">
        <f t="shared" si="177"/>
        <v>1</v>
      </c>
      <c r="R159" s="40"/>
      <c r="S159" s="52">
        <v>102.01</v>
      </c>
      <c r="T159" s="41">
        <f t="shared" si="178"/>
        <v>-1.70553093081518E-2</v>
      </c>
      <c r="U159" s="53">
        <f t="shared" si="179"/>
        <v>1</v>
      </c>
      <c r="V159" s="40"/>
      <c r="W159" s="52">
        <v>62.93</v>
      </c>
      <c r="X159" s="41">
        <f t="shared" si="180"/>
        <v>4.102564102564088E-2</v>
      </c>
      <c r="Y159" s="53">
        <f t="shared" si="181"/>
        <v>1</v>
      </c>
      <c r="Z159" s="40"/>
      <c r="AA159" s="52">
        <v>103.02</v>
      </c>
      <c r="AB159" s="41">
        <f t="shared" si="182"/>
        <v>-1.519931172928024E-2</v>
      </c>
      <c r="AC159" s="53">
        <f t="shared" si="183"/>
        <v>1</v>
      </c>
      <c r="AD159" s="40"/>
      <c r="AE159" s="52">
        <v>63.75</v>
      </c>
      <c r="AF159" s="41">
        <f t="shared" si="184"/>
        <v>-1.3768564356435697E-2</v>
      </c>
      <c r="AG159" s="53">
        <f t="shared" si="185"/>
        <v>1</v>
      </c>
      <c r="AH159" s="40"/>
      <c r="AI159" s="52">
        <v>104.32</v>
      </c>
      <c r="AJ159" s="41">
        <f t="shared" si="186"/>
        <v>-6.0028585040496907E-3</v>
      </c>
      <c r="AK159" s="53">
        <f t="shared" si="187"/>
        <v>1</v>
      </c>
      <c r="AL159" s="40"/>
      <c r="AM159" s="52">
        <v>56.86</v>
      </c>
      <c r="AN159" s="41">
        <f t="shared" si="188"/>
        <v>-3.6796916067987073E-3</v>
      </c>
      <c r="AO159" s="53">
        <f t="shared" si="189"/>
        <v>1</v>
      </c>
      <c r="AP159" s="40"/>
      <c r="AQ159" s="52">
        <v>34.07</v>
      </c>
      <c r="AR159" s="41">
        <f t="shared" si="190"/>
        <v>-4.3834015195791665E-3</v>
      </c>
      <c r="AS159" s="53">
        <f t="shared" si="191"/>
        <v>1</v>
      </c>
      <c r="AT159" s="41"/>
      <c r="AU159" s="41">
        <v>64.489999999999995</v>
      </c>
      <c r="AV159" s="41">
        <f t="shared" si="192"/>
        <v>-3.7462686567164227E-2</v>
      </c>
      <c r="AW159" s="53">
        <f t="shared" si="193"/>
        <v>1</v>
      </c>
      <c r="AX159" s="41"/>
      <c r="AY159" s="41">
        <v>49.31</v>
      </c>
      <c r="AZ159" s="41">
        <f t="shared" si="194"/>
        <v>1.2317799219872638E-2</v>
      </c>
      <c r="BA159" s="53">
        <f t="shared" si="195"/>
        <v>1</v>
      </c>
      <c r="BB159" s="41"/>
      <c r="BC159" s="41">
        <v>62.32</v>
      </c>
      <c r="BD159" s="41">
        <f t="shared" si="196"/>
        <v>-1.0007942811755433E-2</v>
      </c>
      <c r="BE159" s="53">
        <f t="shared" si="197"/>
        <v>1</v>
      </c>
      <c r="BF159" s="41"/>
      <c r="BG159" s="41">
        <v>64.59</v>
      </c>
      <c r="BH159" s="41">
        <f t="shared" si="198"/>
        <v>-1.4645308924485012E-2</v>
      </c>
      <c r="BI159" s="53">
        <f t="shared" si="199"/>
        <v>1</v>
      </c>
      <c r="BJ159" s="41"/>
      <c r="BK159" s="41"/>
      <c r="BL159" s="41">
        <f t="shared" si="200"/>
        <v>0</v>
      </c>
      <c r="BM159" s="53">
        <f t="shared" si="201"/>
        <v>0</v>
      </c>
      <c r="BN159" s="41"/>
      <c r="BO159" s="41"/>
      <c r="BP159" s="41">
        <f t="shared" si="202"/>
        <v>0</v>
      </c>
      <c r="BQ159" s="53">
        <f t="shared" si="203"/>
        <v>0</v>
      </c>
      <c r="BR159" s="41"/>
      <c r="BS159" s="41"/>
      <c r="BT159" s="41">
        <f t="shared" si="204"/>
        <v>0</v>
      </c>
      <c r="BU159" s="53">
        <f t="shared" si="205"/>
        <v>0</v>
      </c>
      <c r="BV159" s="41"/>
      <c r="BW159" s="41"/>
      <c r="BX159" s="41">
        <f t="shared" si="206"/>
        <v>0</v>
      </c>
      <c r="BY159" s="53">
        <f t="shared" si="207"/>
        <v>0</v>
      </c>
      <c r="BZ159" s="41"/>
      <c r="CA159" s="41"/>
      <c r="CB159" s="41">
        <f t="shared" si="208"/>
        <v>0</v>
      </c>
      <c r="CC159" s="53">
        <f t="shared" si="209"/>
        <v>0</v>
      </c>
      <c r="CD159" s="41"/>
      <c r="CE159" s="41"/>
      <c r="CF159" s="41">
        <f t="shared" si="210"/>
        <v>0</v>
      </c>
      <c r="CG159" s="53">
        <f t="shared" si="211"/>
        <v>0</v>
      </c>
      <c r="CH159" s="41"/>
      <c r="CI159" s="41"/>
      <c r="CJ159" s="41">
        <f t="shared" si="212"/>
        <v>0</v>
      </c>
      <c r="CK159" s="53">
        <f t="shared" si="213"/>
        <v>0</v>
      </c>
      <c r="CL159" s="41"/>
      <c r="CM159" s="41"/>
      <c r="CN159" s="41">
        <f t="shared" si="214"/>
        <v>0</v>
      </c>
      <c r="CO159" s="53">
        <f t="shared" si="215"/>
        <v>0</v>
      </c>
      <c r="CP159" s="41"/>
      <c r="CQ159" s="41"/>
      <c r="CR159" s="41">
        <f t="shared" si="216"/>
        <v>0</v>
      </c>
      <c r="CS159" s="53">
        <f t="shared" si="217"/>
        <v>0</v>
      </c>
      <c r="CT159" s="41"/>
      <c r="CU159" s="41"/>
      <c r="CV159" s="41">
        <f t="shared" si="218"/>
        <v>0</v>
      </c>
      <c r="CW159" s="53">
        <f t="shared" si="219"/>
        <v>0</v>
      </c>
      <c r="CX159" s="41"/>
      <c r="CY159" s="41"/>
      <c r="CZ159" s="41">
        <f t="shared" si="220"/>
        <v>0</v>
      </c>
      <c r="DA159" s="53">
        <f t="shared" si="221"/>
        <v>0</v>
      </c>
      <c r="DB159" s="53"/>
      <c r="DC159" s="53"/>
      <c r="DD159" s="41">
        <f t="shared" si="222"/>
        <v>0</v>
      </c>
      <c r="DE159" s="53">
        <f t="shared" si="223"/>
        <v>0</v>
      </c>
      <c r="DF159" s="53"/>
      <c r="DG159" s="53"/>
      <c r="DH159" s="41">
        <f t="shared" si="224"/>
        <v>0</v>
      </c>
      <c r="DI159" s="53">
        <f t="shared" si="225"/>
        <v>0</v>
      </c>
      <c r="DJ159" s="53"/>
      <c r="DK159" s="53"/>
      <c r="DL159" s="41">
        <f t="shared" si="226"/>
        <v>0</v>
      </c>
      <c r="DM159" s="53">
        <f t="shared" si="227"/>
        <v>0</v>
      </c>
      <c r="DN159" s="53"/>
      <c r="DO159" s="53"/>
      <c r="DP159" s="41">
        <f t="shared" si="228"/>
        <v>0</v>
      </c>
      <c r="DQ159" s="53">
        <f t="shared" si="229"/>
        <v>0</v>
      </c>
      <c r="DR159" s="53"/>
      <c r="DS159" s="53"/>
      <c r="DT159" s="41">
        <f t="shared" si="230"/>
        <v>0</v>
      </c>
      <c r="DU159" s="53">
        <f t="shared" si="231"/>
        <v>0</v>
      </c>
      <c r="DV159" s="53"/>
      <c r="DW159" s="53"/>
      <c r="DX159" s="41">
        <f t="shared" si="232"/>
        <v>0</v>
      </c>
      <c r="DY159" s="53">
        <f t="shared" si="233"/>
        <v>0</v>
      </c>
      <c r="DZ159" s="53"/>
      <c r="EA159" s="53"/>
      <c r="EB159" s="41">
        <f t="shared" si="234"/>
        <v>0</v>
      </c>
      <c r="EC159" s="53">
        <f t="shared" si="235"/>
        <v>0</v>
      </c>
      <c r="ED159" s="53"/>
      <c r="EE159" s="53"/>
      <c r="EF159" s="41">
        <f t="shared" si="236"/>
        <v>0</v>
      </c>
      <c r="EG159" s="53">
        <f t="shared" si="237"/>
        <v>0</v>
      </c>
      <c r="EH159" s="53"/>
      <c r="EI159" s="53"/>
      <c r="EJ159" s="41">
        <f t="shared" si="238"/>
        <v>0</v>
      </c>
      <c r="EK159" s="53">
        <f t="shared" si="239"/>
        <v>0</v>
      </c>
      <c r="EL159" s="53"/>
      <c r="EM159" s="53"/>
      <c r="EN159" s="41">
        <f t="shared" si="240"/>
        <v>0</v>
      </c>
      <c r="EO159" s="53">
        <f t="shared" si="241"/>
        <v>0</v>
      </c>
      <c r="EP159" s="53"/>
      <c r="EQ159" s="53"/>
      <c r="ER159" s="41">
        <f t="shared" si="242"/>
        <v>0</v>
      </c>
      <c r="ES159" s="53">
        <f t="shared" si="243"/>
        <v>0</v>
      </c>
      <c r="ET159" s="53"/>
      <c r="EU159" s="53"/>
      <c r="EV159" s="41">
        <f t="shared" si="244"/>
        <v>0</v>
      </c>
      <c r="EW159" s="53">
        <f t="shared" si="245"/>
        <v>0</v>
      </c>
      <c r="EX159" s="53"/>
      <c r="EY159" s="53"/>
      <c r="EZ159" s="41">
        <f t="shared" si="246"/>
        <v>0</v>
      </c>
      <c r="FA159" s="53">
        <f t="shared" si="247"/>
        <v>0</v>
      </c>
      <c r="FB159" s="53"/>
      <c r="FC159" s="53"/>
      <c r="FD159" s="41">
        <f t="shared" si="248"/>
        <v>0</v>
      </c>
      <c r="FE159" s="53">
        <f t="shared" si="249"/>
        <v>0</v>
      </c>
      <c r="FF159" s="53"/>
      <c r="FG159" s="53"/>
      <c r="FH159" s="41">
        <f t="shared" si="250"/>
        <v>0</v>
      </c>
      <c r="FI159" s="53">
        <f t="shared" si="251"/>
        <v>0</v>
      </c>
      <c r="FJ159" s="53"/>
      <c r="FK159" s="53"/>
      <c r="FL159" s="41">
        <f t="shared" si="253"/>
        <v>0</v>
      </c>
      <c r="FM159" s="53">
        <f t="shared" si="254"/>
        <v>0</v>
      </c>
      <c r="FN159" s="53"/>
      <c r="FO159" s="40"/>
      <c r="FP159" s="52">
        <f t="shared" si="255"/>
        <v>4605.3766481775965</v>
      </c>
      <c r="FQ159" s="41">
        <f t="shared" si="256"/>
        <v>1.3306875563208864E-2</v>
      </c>
      <c r="FY159" s="229" t="s">
        <v>519</v>
      </c>
      <c r="FZ159" s="229" t="s">
        <v>520</v>
      </c>
      <c r="GA159" s="229" t="s">
        <v>521</v>
      </c>
    </row>
    <row r="160" spans="2:183" ht="11.25" customHeight="1" x14ac:dyDescent="0.2">
      <c r="B160" s="39">
        <v>44491</v>
      </c>
      <c r="C160" s="45">
        <v>4544.8982526817153</v>
      </c>
      <c r="D160" s="112" t="s">
        <v>5566</v>
      </c>
      <c r="E160" s="112">
        <f t="shared" si="252"/>
        <v>44491</v>
      </c>
      <c r="F160" s="46"/>
      <c r="G160" s="52">
        <v>57.38</v>
      </c>
      <c r="H160" s="41">
        <f t="shared" si="172"/>
        <v>2.8868567330105677E-2</v>
      </c>
      <c r="I160" s="53">
        <f t="shared" si="173"/>
        <v>1</v>
      </c>
      <c r="J160" s="40"/>
      <c r="K160" s="52">
        <v>85.28</v>
      </c>
      <c r="L160" s="41">
        <f t="shared" si="174"/>
        <v>2.5246453474392805E-2</v>
      </c>
      <c r="M160" s="53">
        <f t="shared" si="175"/>
        <v>1</v>
      </c>
      <c r="N160" s="40"/>
      <c r="O160" s="52">
        <v>85.58</v>
      </c>
      <c r="P160" s="41">
        <f t="shared" si="176"/>
        <v>2.5032938076416489E-2</v>
      </c>
      <c r="Q160" s="53">
        <f t="shared" si="177"/>
        <v>1</v>
      </c>
      <c r="R160" s="40"/>
      <c r="S160" s="52">
        <v>103.78</v>
      </c>
      <c r="T160" s="41">
        <f t="shared" si="178"/>
        <v>3.4180368709516795E-2</v>
      </c>
      <c r="U160" s="53">
        <f t="shared" si="179"/>
        <v>1</v>
      </c>
      <c r="V160" s="40"/>
      <c r="W160" s="52">
        <v>60.45</v>
      </c>
      <c r="X160" s="41">
        <f t="shared" si="180"/>
        <v>5.4054054054054168E-2</v>
      </c>
      <c r="Y160" s="53">
        <f t="shared" si="181"/>
        <v>1</v>
      </c>
      <c r="Z160" s="40"/>
      <c r="AA160" s="52">
        <v>104.61</v>
      </c>
      <c r="AB160" s="41">
        <f t="shared" si="182"/>
        <v>2.3080684596576972E-2</v>
      </c>
      <c r="AC160" s="53">
        <f t="shared" si="183"/>
        <v>1</v>
      </c>
      <c r="AD160" s="40"/>
      <c r="AE160" s="52">
        <v>64.64</v>
      </c>
      <c r="AF160" s="41">
        <f t="shared" si="184"/>
        <v>2.1007739693571281E-2</v>
      </c>
      <c r="AG160" s="53">
        <f t="shared" si="185"/>
        <v>1</v>
      </c>
      <c r="AH160" s="40"/>
      <c r="AI160" s="52">
        <v>104.95</v>
      </c>
      <c r="AJ160" s="41">
        <f t="shared" si="186"/>
        <v>-2.7556062333712328E-3</v>
      </c>
      <c r="AK160" s="53">
        <f t="shared" si="187"/>
        <v>1</v>
      </c>
      <c r="AL160" s="40"/>
      <c r="AM160" s="52">
        <v>57.07</v>
      </c>
      <c r="AN160" s="41">
        <f t="shared" si="188"/>
        <v>-1.5745276417074017E-3</v>
      </c>
      <c r="AO160" s="53">
        <f t="shared" si="189"/>
        <v>1</v>
      </c>
      <c r="AP160" s="40"/>
      <c r="AQ160" s="52">
        <v>34.22</v>
      </c>
      <c r="AR160" s="41">
        <f t="shared" si="190"/>
        <v>1.3925925925925897E-2</v>
      </c>
      <c r="AS160" s="53">
        <f t="shared" si="191"/>
        <v>1</v>
      </c>
      <c r="AT160" s="41"/>
      <c r="AU160" s="41">
        <v>67</v>
      </c>
      <c r="AV160" s="41">
        <f t="shared" si="192"/>
        <v>-1.4995589532490361E-2</v>
      </c>
      <c r="AW160" s="53">
        <f t="shared" si="193"/>
        <v>1</v>
      </c>
      <c r="AX160" s="41"/>
      <c r="AY160" s="41">
        <v>48.71</v>
      </c>
      <c r="AZ160" s="41">
        <f t="shared" si="194"/>
        <v>8.0711920529801251E-3</v>
      </c>
      <c r="BA160" s="53">
        <f t="shared" si="195"/>
        <v>1</v>
      </c>
      <c r="BB160" s="41"/>
      <c r="BC160" s="41">
        <v>62.95</v>
      </c>
      <c r="BD160" s="41">
        <f t="shared" si="196"/>
        <v>-2.8512593061935654E-3</v>
      </c>
      <c r="BE160" s="53">
        <f t="shared" si="197"/>
        <v>1</v>
      </c>
      <c r="BF160" s="41"/>
      <c r="BG160" s="41">
        <v>65.55</v>
      </c>
      <c r="BH160" s="41">
        <f t="shared" si="198"/>
        <v>-5.7636887608070175E-3</v>
      </c>
      <c r="BI160" s="53">
        <f t="shared" si="199"/>
        <v>1</v>
      </c>
      <c r="BJ160" s="41"/>
      <c r="BK160" s="41"/>
      <c r="BL160" s="41">
        <f t="shared" si="200"/>
        <v>0</v>
      </c>
      <c r="BM160" s="53">
        <f t="shared" si="201"/>
        <v>0</v>
      </c>
      <c r="BN160" s="41"/>
      <c r="BO160" s="41"/>
      <c r="BP160" s="41">
        <f t="shared" si="202"/>
        <v>0</v>
      </c>
      <c r="BQ160" s="53">
        <f t="shared" si="203"/>
        <v>0</v>
      </c>
      <c r="BR160" s="41"/>
      <c r="BS160" s="41"/>
      <c r="BT160" s="41">
        <f t="shared" si="204"/>
        <v>0</v>
      </c>
      <c r="BU160" s="53">
        <f t="shared" si="205"/>
        <v>0</v>
      </c>
      <c r="BV160" s="41"/>
      <c r="BW160" s="41"/>
      <c r="BX160" s="41">
        <f t="shared" si="206"/>
        <v>0</v>
      </c>
      <c r="BY160" s="53">
        <f t="shared" si="207"/>
        <v>0</v>
      </c>
      <c r="BZ160" s="41"/>
      <c r="CA160" s="41"/>
      <c r="CB160" s="41">
        <f t="shared" si="208"/>
        <v>0</v>
      </c>
      <c r="CC160" s="53">
        <f t="shared" si="209"/>
        <v>0</v>
      </c>
      <c r="CD160" s="41"/>
      <c r="CE160" s="41"/>
      <c r="CF160" s="41">
        <f t="shared" si="210"/>
        <v>0</v>
      </c>
      <c r="CG160" s="53">
        <f t="shared" si="211"/>
        <v>0</v>
      </c>
      <c r="CH160" s="41"/>
      <c r="CI160" s="41"/>
      <c r="CJ160" s="41">
        <f t="shared" si="212"/>
        <v>0</v>
      </c>
      <c r="CK160" s="53">
        <f t="shared" si="213"/>
        <v>0</v>
      </c>
      <c r="CL160" s="41"/>
      <c r="CM160" s="41"/>
      <c r="CN160" s="41">
        <f t="shared" si="214"/>
        <v>0</v>
      </c>
      <c r="CO160" s="53">
        <f t="shared" si="215"/>
        <v>0</v>
      </c>
      <c r="CP160" s="41"/>
      <c r="CQ160" s="41"/>
      <c r="CR160" s="41">
        <f t="shared" si="216"/>
        <v>0</v>
      </c>
      <c r="CS160" s="53">
        <f t="shared" si="217"/>
        <v>0</v>
      </c>
      <c r="CT160" s="41"/>
      <c r="CU160" s="41"/>
      <c r="CV160" s="41">
        <f t="shared" si="218"/>
        <v>0</v>
      </c>
      <c r="CW160" s="53">
        <f t="shared" si="219"/>
        <v>0</v>
      </c>
      <c r="CX160" s="41"/>
      <c r="CY160" s="41"/>
      <c r="CZ160" s="41">
        <f t="shared" si="220"/>
        <v>0</v>
      </c>
      <c r="DA160" s="53">
        <f t="shared" si="221"/>
        <v>0</v>
      </c>
      <c r="DB160" s="53"/>
      <c r="DC160" s="53"/>
      <c r="DD160" s="41">
        <f t="shared" si="222"/>
        <v>0</v>
      </c>
      <c r="DE160" s="53">
        <f t="shared" si="223"/>
        <v>0</v>
      </c>
      <c r="DF160" s="53"/>
      <c r="DG160" s="53"/>
      <c r="DH160" s="41">
        <f t="shared" si="224"/>
        <v>0</v>
      </c>
      <c r="DI160" s="53">
        <f t="shared" si="225"/>
        <v>0</v>
      </c>
      <c r="DJ160" s="53"/>
      <c r="DK160" s="53"/>
      <c r="DL160" s="41">
        <f t="shared" si="226"/>
        <v>0</v>
      </c>
      <c r="DM160" s="53">
        <f t="shared" si="227"/>
        <v>0</v>
      </c>
      <c r="DN160" s="53"/>
      <c r="DO160" s="53"/>
      <c r="DP160" s="41">
        <f t="shared" si="228"/>
        <v>0</v>
      </c>
      <c r="DQ160" s="53">
        <f t="shared" si="229"/>
        <v>0</v>
      </c>
      <c r="DR160" s="53"/>
      <c r="DS160" s="53"/>
      <c r="DT160" s="41">
        <f t="shared" si="230"/>
        <v>0</v>
      </c>
      <c r="DU160" s="53">
        <f t="shared" si="231"/>
        <v>0</v>
      </c>
      <c r="DV160" s="53"/>
      <c r="DW160" s="53"/>
      <c r="DX160" s="41">
        <f t="shared" si="232"/>
        <v>0</v>
      </c>
      <c r="DY160" s="53">
        <f t="shared" si="233"/>
        <v>0</v>
      </c>
      <c r="DZ160" s="53"/>
      <c r="EA160" s="53"/>
      <c r="EB160" s="41">
        <f t="shared" si="234"/>
        <v>0</v>
      </c>
      <c r="EC160" s="53">
        <f t="shared" si="235"/>
        <v>0</v>
      </c>
      <c r="ED160" s="53"/>
      <c r="EE160" s="53"/>
      <c r="EF160" s="41">
        <f t="shared" si="236"/>
        <v>0</v>
      </c>
      <c r="EG160" s="53">
        <f t="shared" si="237"/>
        <v>0</v>
      </c>
      <c r="EH160" s="53"/>
      <c r="EI160" s="53"/>
      <c r="EJ160" s="41">
        <f t="shared" si="238"/>
        <v>0</v>
      </c>
      <c r="EK160" s="53">
        <f t="shared" si="239"/>
        <v>0</v>
      </c>
      <c r="EL160" s="53"/>
      <c r="EM160" s="53"/>
      <c r="EN160" s="41">
        <f t="shared" si="240"/>
        <v>0</v>
      </c>
      <c r="EO160" s="53">
        <f t="shared" si="241"/>
        <v>0</v>
      </c>
      <c r="EP160" s="53"/>
      <c r="EQ160" s="53"/>
      <c r="ER160" s="41">
        <f t="shared" si="242"/>
        <v>0</v>
      </c>
      <c r="ES160" s="53">
        <f t="shared" si="243"/>
        <v>0</v>
      </c>
      <c r="ET160" s="53"/>
      <c r="EU160" s="53"/>
      <c r="EV160" s="41">
        <f t="shared" si="244"/>
        <v>0</v>
      </c>
      <c r="EW160" s="53">
        <f t="shared" si="245"/>
        <v>0</v>
      </c>
      <c r="EX160" s="53"/>
      <c r="EY160" s="53"/>
      <c r="EZ160" s="41">
        <f t="shared" si="246"/>
        <v>0</v>
      </c>
      <c r="FA160" s="53">
        <f t="shared" si="247"/>
        <v>0</v>
      </c>
      <c r="FB160" s="53"/>
      <c r="FC160" s="53"/>
      <c r="FD160" s="41">
        <f t="shared" si="248"/>
        <v>0</v>
      </c>
      <c r="FE160" s="53">
        <f t="shared" si="249"/>
        <v>0</v>
      </c>
      <c r="FF160" s="53"/>
      <c r="FG160" s="53"/>
      <c r="FH160" s="41">
        <f t="shared" si="250"/>
        <v>0</v>
      </c>
      <c r="FI160" s="53">
        <f t="shared" si="251"/>
        <v>0</v>
      </c>
      <c r="FJ160" s="53"/>
      <c r="FK160" s="53"/>
      <c r="FL160" s="41">
        <f t="shared" si="253"/>
        <v>0</v>
      </c>
      <c r="FM160" s="53">
        <f t="shared" si="254"/>
        <v>0</v>
      </c>
      <c r="FN160" s="53"/>
      <c r="FO160" s="40"/>
      <c r="FP160" s="52">
        <f t="shared" si="255"/>
        <v>4544.8982526817153</v>
      </c>
      <c r="FQ160" s="41">
        <f t="shared" si="256"/>
        <v>1.644458496695389E-2</v>
      </c>
      <c r="FY160" s="229" t="s">
        <v>1528</v>
      </c>
      <c r="FZ160" s="229" t="s">
        <v>1529</v>
      </c>
      <c r="GA160" s="229" t="s">
        <v>1530</v>
      </c>
    </row>
    <row r="161" spans="2:183" ht="11.25" customHeight="1" x14ac:dyDescent="0.2">
      <c r="B161" s="39">
        <v>44484</v>
      </c>
      <c r="C161" s="45">
        <v>4471.3684542177734</v>
      </c>
      <c r="D161" s="112" t="s">
        <v>5566</v>
      </c>
      <c r="E161" s="112">
        <f t="shared" si="252"/>
        <v>44484</v>
      </c>
      <c r="F161" s="46"/>
      <c r="G161" s="52">
        <v>55.77</v>
      </c>
      <c r="H161" s="41">
        <f t="shared" si="172"/>
        <v>-3.3952823445317915E-3</v>
      </c>
      <c r="I161" s="53">
        <f t="shared" si="173"/>
        <v>1</v>
      </c>
      <c r="J161" s="40"/>
      <c r="K161" s="52">
        <v>83.18</v>
      </c>
      <c r="L161" s="41">
        <f t="shared" si="174"/>
        <v>1.2661309958607259E-2</v>
      </c>
      <c r="M161" s="53">
        <f t="shared" si="175"/>
        <v>1</v>
      </c>
      <c r="N161" s="40"/>
      <c r="O161" s="52">
        <v>83.49</v>
      </c>
      <c r="P161" s="41">
        <f t="shared" si="176"/>
        <v>-1.0768126346015761E-3</v>
      </c>
      <c r="Q161" s="53">
        <f t="shared" si="177"/>
        <v>1</v>
      </c>
      <c r="R161" s="40"/>
      <c r="S161" s="52">
        <v>100.35</v>
      </c>
      <c r="T161" s="41">
        <f t="shared" si="178"/>
        <v>-1.7905102954343111E-3</v>
      </c>
      <c r="U161" s="53">
        <f t="shared" si="179"/>
        <v>1</v>
      </c>
      <c r="V161" s="40"/>
      <c r="W161" s="52">
        <v>57.35</v>
      </c>
      <c r="X161" s="41">
        <f t="shared" si="180"/>
        <v>3.675183759187961E-3</v>
      </c>
      <c r="Y161" s="53">
        <f t="shared" si="181"/>
        <v>1</v>
      </c>
      <c r="Z161" s="40"/>
      <c r="AA161" s="52">
        <v>102.25</v>
      </c>
      <c r="AB161" s="41">
        <f t="shared" si="182"/>
        <v>-9.109409826533521E-3</v>
      </c>
      <c r="AC161" s="53">
        <f t="shared" si="183"/>
        <v>1</v>
      </c>
      <c r="AD161" s="40"/>
      <c r="AE161" s="52">
        <v>63.31</v>
      </c>
      <c r="AF161" s="41">
        <f t="shared" si="184"/>
        <v>2.096436058700224E-2</v>
      </c>
      <c r="AG161" s="53">
        <f t="shared" si="185"/>
        <v>1</v>
      </c>
      <c r="AH161" s="40"/>
      <c r="AI161" s="52">
        <v>105.24</v>
      </c>
      <c r="AJ161" s="41">
        <f t="shared" si="186"/>
        <v>3.4604797483287486E-2</v>
      </c>
      <c r="AK161" s="53">
        <f t="shared" si="187"/>
        <v>1</v>
      </c>
      <c r="AL161" s="40"/>
      <c r="AM161" s="52">
        <v>57.16</v>
      </c>
      <c r="AN161" s="41">
        <f t="shared" si="188"/>
        <v>-2.9047052828265696E-2</v>
      </c>
      <c r="AO161" s="53">
        <f t="shared" si="189"/>
        <v>1</v>
      </c>
      <c r="AP161" s="40"/>
      <c r="AQ161" s="52">
        <v>33.75</v>
      </c>
      <c r="AR161" s="41">
        <f t="shared" si="190"/>
        <v>2.0871143375680523E-2</v>
      </c>
      <c r="AS161" s="53">
        <f t="shared" si="191"/>
        <v>1</v>
      </c>
      <c r="AT161" s="41"/>
      <c r="AU161" s="41">
        <v>68.02</v>
      </c>
      <c r="AV161" s="41">
        <f t="shared" si="192"/>
        <v>2.1628116551516863E-2</v>
      </c>
      <c r="AW161" s="53">
        <f t="shared" si="193"/>
        <v>1</v>
      </c>
      <c r="AX161" s="41"/>
      <c r="AY161" s="41">
        <v>48.32</v>
      </c>
      <c r="AZ161" s="41">
        <f t="shared" si="194"/>
        <v>-9.0237899917965381E-3</v>
      </c>
      <c r="BA161" s="53">
        <f t="shared" si="195"/>
        <v>1</v>
      </c>
      <c r="BB161" s="41"/>
      <c r="BC161" s="41">
        <v>63.13</v>
      </c>
      <c r="BD161" s="41">
        <f t="shared" si="196"/>
        <v>9.1112531969308463E-3</v>
      </c>
      <c r="BE161" s="53">
        <f t="shared" si="197"/>
        <v>1</v>
      </c>
      <c r="BF161" s="41"/>
      <c r="BG161" s="41">
        <v>65.930000000000007</v>
      </c>
      <c r="BH161" s="41">
        <f t="shared" si="198"/>
        <v>4.3196202531645689E-2</v>
      </c>
      <c r="BI161" s="53">
        <f t="shared" si="199"/>
        <v>1</v>
      </c>
      <c r="BJ161" s="41"/>
      <c r="BK161" s="41"/>
      <c r="BL161" s="41">
        <f t="shared" si="200"/>
        <v>0</v>
      </c>
      <c r="BM161" s="53">
        <f t="shared" si="201"/>
        <v>0</v>
      </c>
      <c r="BN161" s="41"/>
      <c r="BO161" s="41"/>
      <c r="BP161" s="41">
        <f t="shared" si="202"/>
        <v>0</v>
      </c>
      <c r="BQ161" s="53">
        <f t="shared" si="203"/>
        <v>0</v>
      </c>
      <c r="BR161" s="41"/>
      <c r="BS161" s="41"/>
      <c r="BT161" s="41">
        <f t="shared" si="204"/>
        <v>0</v>
      </c>
      <c r="BU161" s="53">
        <f t="shared" si="205"/>
        <v>0</v>
      </c>
      <c r="BV161" s="41"/>
      <c r="BW161" s="41"/>
      <c r="BX161" s="41">
        <f t="shared" si="206"/>
        <v>0</v>
      </c>
      <c r="BY161" s="53">
        <f t="shared" si="207"/>
        <v>0</v>
      </c>
      <c r="BZ161" s="41"/>
      <c r="CA161" s="41"/>
      <c r="CB161" s="41">
        <f t="shared" si="208"/>
        <v>0</v>
      </c>
      <c r="CC161" s="53">
        <f t="shared" si="209"/>
        <v>0</v>
      </c>
      <c r="CD161" s="41"/>
      <c r="CE161" s="41"/>
      <c r="CF161" s="41">
        <f t="shared" si="210"/>
        <v>0</v>
      </c>
      <c r="CG161" s="53">
        <f t="shared" si="211"/>
        <v>0</v>
      </c>
      <c r="CH161" s="41"/>
      <c r="CI161" s="41"/>
      <c r="CJ161" s="41">
        <f t="shared" si="212"/>
        <v>0</v>
      </c>
      <c r="CK161" s="53">
        <f t="shared" si="213"/>
        <v>0</v>
      </c>
      <c r="CL161" s="41"/>
      <c r="CM161" s="41"/>
      <c r="CN161" s="41">
        <f t="shared" si="214"/>
        <v>0</v>
      </c>
      <c r="CO161" s="53">
        <f t="shared" si="215"/>
        <v>0</v>
      </c>
      <c r="CP161" s="41"/>
      <c r="CQ161" s="41"/>
      <c r="CR161" s="41">
        <f t="shared" si="216"/>
        <v>0</v>
      </c>
      <c r="CS161" s="53">
        <f t="shared" si="217"/>
        <v>0</v>
      </c>
      <c r="CT161" s="41"/>
      <c r="CU161" s="41"/>
      <c r="CV161" s="41">
        <f t="shared" si="218"/>
        <v>0</v>
      </c>
      <c r="CW161" s="53">
        <f t="shared" si="219"/>
        <v>0</v>
      </c>
      <c r="CX161" s="41"/>
      <c r="CY161" s="41"/>
      <c r="CZ161" s="41">
        <f t="shared" si="220"/>
        <v>0</v>
      </c>
      <c r="DA161" s="53">
        <f t="shared" si="221"/>
        <v>0</v>
      </c>
      <c r="DB161" s="53"/>
      <c r="DC161" s="53"/>
      <c r="DD161" s="41">
        <f t="shared" si="222"/>
        <v>0</v>
      </c>
      <c r="DE161" s="53">
        <f t="shared" si="223"/>
        <v>0</v>
      </c>
      <c r="DF161" s="53"/>
      <c r="DG161" s="53"/>
      <c r="DH161" s="41">
        <f t="shared" si="224"/>
        <v>0</v>
      </c>
      <c r="DI161" s="53">
        <f t="shared" si="225"/>
        <v>0</v>
      </c>
      <c r="DJ161" s="53"/>
      <c r="DK161" s="53"/>
      <c r="DL161" s="41">
        <f t="shared" si="226"/>
        <v>0</v>
      </c>
      <c r="DM161" s="53">
        <f t="shared" si="227"/>
        <v>0</v>
      </c>
      <c r="DN161" s="53"/>
      <c r="DO161" s="53"/>
      <c r="DP161" s="41">
        <f t="shared" si="228"/>
        <v>0</v>
      </c>
      <c r="DQ161" s="53">
        <f t="shared" si="229"/>
        <v>0</v>
      </c>
      <c r="DR161" s="53"/>
      <c r="DS161" s="53"/>
      <c r="DT161" s="41">
        <f t="shared" si="230"/>
        <v>0</v>
      </c>
      <c r="DU161" s="53">
        <f t="shared" si="231"/>
        <v>0</v>
      </c>
      <c r="DV161" s="53"/>
      <c r="DW161" s="53"/>
      <c r="DX161" s="41">
        <f t="shared" si="232"/>
        <v>0</v>
      </c>
      <c r="DY161" s="53">
        <f t="shared" si="233"/>
        <v>0</v>
      </c>
      <c r="DZ161" s="53"/>
      <c r="EA161" s="53"/>
      <c r="EB161" s="41">
        <f t="shared" si="234"/>
        <v>0</v>
      </c>
      <c r="EC161" s="53">
        <f t="shared" si="235"/>
        <v>0</v>
      </c>
      <c r="ED161" s="53"/>
      <c r="EE161" s="53"/>
      <c r="EF161" s="41">
        <f t="shared" si="236"/>
        <v>0</v>
      </c>
      <c r="EG161" s="53">
        <f t="shared" si="237"/>
        <v>0</v>
      </c>
      <c r="EH161" s="53"/>
      <c r="EI161" s="53"/>
      <c r="EJ161" s="41">
        <f t="shared" si="238"/>
        <v>0</v>
      </c>
      <c r="EK161" s="53">
        <f t="shared" si="239"/>
        <v>0</v>
      </c>
      <c r="EL161" s="53"/>
      <c r="EM161" s="53"/>
      <c r="EN161" s="41">
        <f t="shared" si="240"/>
        <v>0</v>
      </c>
      <c r="EO161" s="53">
        <f t="shared" si="241"/>
        <v>0</v>
      </c>
      <c r="EP161" s="53"/>
      <c r="EQ161" s="53"/>
      <c r="ER161" s="41">
        <f t="shared" si="242"/>
        <v>0</v>
      </c>
      <c r="ES161" s="53">
        <f t="shared" si="243"/>
        <v>0</v>
      </c>
      <c r="ET161" s="53"/>
      <c r="EU161" s="53"/>
      <c r="EV161" s="41">
        <f t="shared" si="244"/>
        <v>0</v>
      </c>
      <c r="EW161" s="53">
        <f t="shared" si="245"/>
        <v>0</v>
      </c>
      <c r="EX161" s="53"/>
      <c r="EY161" s="53"/>
      <c r="EZ161" s="41">
        <f t="shared" si="246"/>
        <v>0</v>
      </c>
      <c r="FA161" s="53">
        <f t="shared" si="247"/>
        <v>0</v>
      </c>
      <c r="FB161" s="53"/>
      <c r="FC161" s="53"/>
      <c r="FD161" s="41">
        <f t="shared" si="248"/>
        <v>0</v>
      </c>
      <c r="FE161" s="53">
        <f t="shared" si="249"/>
        <v>0</v>
      </c>
      <c r="FF161" s="53"/>
      <c r="FG161" s="53"/>
      <c r="FH161" s="41">
        <f t="shared" si="250"/>
        <v>0</v>
      </c>
      <c r="FI161" s="53">
        <f t="shared" si="251"/>
        <v>0</v>
      </c>
      <c r="FJ161" s="53"/>
      <c r="FK161" s="53"/>
      <c r="FL161" s="41">
        <f t="shared" si="253"/>
        <v>0</v>
      </c>
      <c r="FM161" s="53">
        <f t="shared" si="254"/>
        <v>0</v>
      </c>
      <c r="FN161" s="53"/>
      <c r="FO161" s="40"/>
      <c r="FP161" s="52">
        <f t="shared" si="255"/>
        <v>4471.3684542177734</v>
      </c>
      <c r="FQ161" s="41">
        <f t="shared" si="256"/>
        <v>1.8224605143256412E-2</v>
      </c>
      <c r="FY161" s="229" t="s">
        <v>1546</v>
      </c>
      <c r="FZ161" s="229" t="s">
        <v>1547</v>
      </c>
      <c r="GA161" s="229" t="s">
        <v>1548</v>
      </c>
    </row>
    <row r="162" spans="2:183" ht="11.25" customHeight="1" x14ac:dyDescent="0.2">
      <c r="B162" s="39">
        <v>44477</v>
      </c>
      <c r="C162" s="45">
        <v>4391.3380521664822</v>
      </c>
      <c r="D162" s="112" t="s">
        <v>5566</v>
      </c>
      <c r="E162" s="112">
        <f t="shared" si="252"/>
        <v>44477</v>
      </c>
      <c r="F162" s="46"/>
      <c r="G162" s="52">
        <v>55.96</v>
      </c>
      <c r="H162" s="41">
        <f t="shared" si="172"/>
        <v>3.2269630692003393E-3</v>
      </c>
      <c r="I162" s="53">
        <f t="shared" si="173"/>
        <v>1</v>
      </c>
      <c r="J162" s="40"/>
      <c r="K162" s="52">
        <v>82.14</v>
      </c>
      <c r="L162" s="41">
        <f t="shared" si="174"/>
        <v>1.898027540007452E-2</v>
      </c>
      <c r="M162" s="53">
        <f t="shared" si="175"/>
        <v>1</v>
      </c>
      <c r="N162" s="40"/>
      <c r="O162" s="52">
        <v>83.58</v>
      </c>
      <c r="P162" s="41">
        <f t="shared" si="176"/>
        <v>2.7033669206193212E-2</v>
      </c>
      <c r="Q162" s="53">
        <f t="shared" si="177"/>
        <v>1</v>
      </c>
      <c r="R162" s="40"/>
      <c r="S162" s="52">
        <v>100.53</v>
      </c>
      <c r="T162" s="41">
        <f t="shared" si="178"/>
        <v>2.1023765996343702E-2</v>
      </c>
      <c r="U162" s="53">
        <f t="shared" si="179"/>
        <v>1</v>
      </c>
      <c r="V162" s="40"/>
      <c r="W162" s="52">
        <v>57.14</v>
      </c>
      <c r="X162" s="41">
        <f t="shared" si="180"/>
        <v>3.8154069767441845E-2</v>
      </c>
      <c r="Y162" s="53">
        <f t="shared" si="181"/>
        <v>1</v>
      </c>
      <c r="Z162" s="40"/>
      <c r="AA162" s="52">
        <v>103.19</v>
      </c>
      <c r="AB162" s="41">
        <f t="shared" si="182"/>
        <v>3.8442185770353188E-2</v>
      </c>
      <c r="AC162" s="53">
        <f t="shared" si="183"/>
        <v>1</v>
      </c>
      <c r="AD162" s="40"/>
      <c r="AE162" s="52">
        <v>62.01</v>
      </c>
      <c r="AF162" s="41">
        <f t="shared" si="184"/>
        <v>3.3980582524271163E-3</v>
      </c>
      <c r="AG162" s="53">
        <f t="shared" si="185"/>
        <v>1</v>
      </c>
      <c r="AH162" s="40"/>
      <c r="AI162" s="52">
        <v>101.72</v>
      </c>
      <c r="AJ162" s="41">
        <f t="shared" si="186"/>
        <v>-2.4455739906013241E-2</v>
      </c>
      <c r="AK162" s="53">
        <f t="shared" si="187"/>
        <v>1</v>
      </c>
      <c r="AL162" s="40"/>
      <c r="AM162" s="52">
        <v>58.87</v>
      </c>
      <c r="AN162" s="41">
        <f t="shared" si="188"/>
        <v>1.6051087331722558E-2</v>
      </c>
      <c r="AO162" s="53">
        <f t="shared" si="189"/>
        <v>1</v>
      </c>
      <c r="AP162" s="40"/>
      <c r="AQ162" s="52">
        <v>33.06</v>
      </c>
      <c r="AR162" s="41">
        <f t="shared" si="190"/>
        <v>1.8181818181819409E-3</v>
      </c>
      <c r="AS162" s="53">
        <f t="shared" si="191"/>
        <v>1</v>
      </c>
      <c r="AT162" s="41"/>
      <c r="AU162" s="41">
        <v>66.58</v>
      </c>
      <c r="AV162" s="41">
        <f t="shared" si="192"/>
        <v>-7.6816417082640087E-2</v>
      </c>
      <c r="AW162" s="53">
        <f t="shared" si="193"/>
        <v>1</v>
      </c>
      <c r="AX162" s="41"/>
      <c r="AY162" s="41">
        <v>48.76</v>
      </c>
      <c r="AZ162" s="41">
        <f t="shared" si="194"/>
        <v>3.1084795939944954E-2</v>
      </c>
      <c r="BA162" s="53">
        <f t="shared" si="195"/>
        <v>1</v>
      </c>
      <c r="BB162" s="41"/>
      <c r="BC162" s="41">
        <v>62.56</v>
      </c>
      <c r="BD162" s="41">
        <f t="shared" si="196"/>
        <v>1.3117408906882622E-2</v>
      </c>
      <c r="BE162" s="53">
        <f t="shared" si="197"/>
        <v>1</v>
      </c>
      <c r="BF162" s="41"/>
      <c r="BG162" s="41">
        <v>63.2</v>
      </c>
      <c r="BH162" s="41">
        <f t="shared" si="198"/>
        <v>1.1361817890862547E-2</v>
      </c>
      <c r="BI162" s="53">
        <f t="shared" si="199"/>
        <v>1</v>
      </c>
      <c r="BJ162" s="41"/>
      <c r="BK162" s="41"/>
      <c r="BL162" s="41">
        <f t="shared" si="200"/>
        <v>0</v>
      </c>
      <c r="BM162" s="53">
        <f t="shared" si="201"/>
        <v>0</v>
      </c>
      <c r="BN162" s="41"/>
      <c r="BO162" s="41"/>
      <c r="BP162" s="41">
        <f t="shared" si="202"/>
        <v>0</v>
      </c>
      <c r="BQ162" s="53">
        <f t="shared" si="203"/>
        <v>0</v>
      </c>
      <c r="BR162" s="41"/>
      <c r="BS162" s="41"/>
      <c r="BT162" s="41">
        <f t="shared" si="204"/>
        <v>0</v>
      </c>
      <c r="BU162" s="53">
        <f t="shared" si="205"/>
        <v>0</v>
      </c>
      <c r="BV162" s="41"/>
      <c r="BW162" s="41"/>
      <c r="BX162" s="41">
        <f t="shared" si="206"/>
        <v>0</v>
      </c>
      <c r="BY162" s="53">
        <f t="shared" si="207"/>
        <v>0</v>
      </c>
      <c r="BZ162" s="41"/>
      <c r="CA162" s="41"/>
      <c r="CB162" s="41">
        <f t="shared" si="208"/>
        <v>0</v>
      </c>
      <c r="CC162" s="53">
        <f t="shared" si="209"/>
        <v>0</v>
      </c>
      <c r="CD162" s="41"/>
      <c r="CE162" s="41"/>
      <c r="CF162" s="41">
        <f t="shared" si="210"/>
        <v>0</v>
      </c>
      <c r="CG162" s="53">
        <f t="shared" si="211"/>
        <v>0</v>
      </c>
      <c r="CH162" s="41"/>
      <c r="CI162" s="41"/>
      <c r="CJ162" s="41">
        <f t="shared" si="212"/>
        <v>0</v>
      </c>
      <c r="CK162" s="53">
        <f t="shared" si="213"/>
        <v>0</v>
      </c>
      <c r="CL162" s="41"/>
      <c r="CM162" s="41"/>
      <c r="CN162" s="41">
        <f t="shared" si="214"/>
        <v>0</v>
      </c>
      <c r="CO162" s="53">
        <f t="shared" si="215"/>
        <v>0</v>
      </c>
      <c r="CP162" s="41"/>
      <c r="CQ162" s="41"/>
      <c r="CR162" s="41">
        <f t="shared" si="216"/>
        <v>0</v>
      </c>
      <c r="CS162" s="53">
        <f t="shared" si="217"/>
        <v>0</v>
      </c>
      <c r="CT162" s="41"/>
      <c r="CU162" s="41"/>
      <c r="CV162" s="41">
        <f t="shared" si="218"/>
        <v>0</v>
      </c>
      <c r="CW162" s="53">
        <f t="shared" si="219"/>
        <v>0</v>
      </c>
      <c r="CX162" s="41"/>
      <c r="CY162" s="41"/>
      <c r="CZ162" s="41">
        <f t="shared" si="220"/>
        <v>0</v>
      </c>
      <c r="DA162" s="53">
        <f t="shared" si="221"/>
        <v>0</v>
      </c>
      <c r="DB162" s="53"/>
      <c r="DC162" s="53"/>
      <c r="DD162" s="41">
        <f t="shared" si="222"/>
        <v>0</v>
      </c>
      <c r="DE162" s="53">
        <f t="shared" si="223"/>
        <v>0</v>
      </c>
      <c r="DF162" s="53"/>
      <c r="DG162" s="53"/>
      <c r="DH162" s="41">
        <f t="shared" si="224"/>
        <v>0</v>
      </c>
      <c r="DI162" s="53">
        <f t="shared" si="225"/>
        <v>0</v>
      </c>
      <c r="DJ162" s="53"/>
      <c r="DK162" s="53"/>
      <c r="DL162" s="41">
        <f t="shared" si="226"/>
        <v>0</v>
      </c>
      <c r="DM162" s="53">
        <f t="shared" si="227"/>
        <v>0</v>
      </c>
      <c r="DN162" s="53"/>
      <c r="DO162" s="53"/>
      <c r="DP162" s="41">
        <f t="shared" si="228"/>
        <v>0</v>
      </c>
      <c r="DQ162" s="53">
        <f t="shared" si="229"/>
        <v>0</v>
      </c>
      <c r="DR162" s="53"/>
      <c r="DS162" s="53"/>
      <c r="DT162" s="41">
        <f t="shared" si="230"/>
        <v>0</v>
      </c>
      <c r="DU162" s="53">
        <f t="shared" si="231"/>
        <v>0</v>
      </c>
      <c r="DV162" s="53"/>
      <c r="DW162" s="53"/>
      <c r="DX162" s="41">
        <f t="shared" si="232"/>
        <v>0</v>
      </c>
      <c r="DY162" s="53">
        <f t="shared" si="233"/>
        <v>0</v>
      </c>
      <c r="DZ162" s="53"/>
      <c r="EA162" s="53"/>
      <c r="EB162" s="41">
        <f t="shared" si="234"/>
        <v>0</v>
      </c>
      <c r="EC162" s="53">
        <f t="shared" si="235"/>
        <v>0</v>
      </c>
      <c r="ED162" s="53"/>
      <c r="EE162" s="53"/>
      <c r="EF162" s="41">
        <f t="shared" si="236"/>
        <v>0</v>
      </c>
      <c r="EG162" s="53">
        <f t="shared" si="237"/>
        <v>0</v>
      </c>
      <c r="EH162" s="53"/>
      <c r="EI162" s="53"/>
      <c r="EJ162" s="41">
        <f t="shared" si="238"/>
        <v>0</v>
      </c>
      <c r="EK162" s="53">
        <f t="shared" si="239"/>
        <v>0</v>
      </c>
      <c r="EL162" s="53"/>
      <c r="EM162" s="53"/>
      <c r="EN162" s="41">
        <f t="shared" si="240"/>
        <v>0</v>
      </c>
      <c r="EO162" s="53">
        <f t="shared" si="241"/>
        <v>0</v>
      </c>
      <c r="EP162" s="53"/>
      <c r="EQ162" s="53"/>
      <c r="ER162" s="41">
        <f t="shared" si="242"/>
        <v>0</v>
      </c>
      <c r="ES162" s="53">
        <f t="shared" si="243"/>
        <v>0</v>
      </c>
      <c r="ET162" s="53"/>
      <c r="EU162" s="53"/>
      <c r="EV162" s="41">
        <f t="shared" si="244"/>
        <v>0</v>
      </c>
      <c r="EW162" s="53">
        <f t="shared" si="245"/>
        <v>0</v>
      </c>
      <c r="EX162" s="53"/>
      <c r="EY162" s="53"/>
      <c r="EZ162" s="41">
        <f t="shared" si="246"/>
        <v>0</v>
      </c>
      <c r="FA162" s="53">
        <f t="shared" si="247"/>
        <v>0</v>
      </c>
      <c r="FB162" s="53"/>
      <c r="FC162" s="53"/>
      <c r="FD162" s="41">
        <f t="shared" si="248"/>
        <v>0</v>
      </c>
      <c r="FE162" s="53">
        <f t="shared" si="249"/>
        <v>0</v>
      </c>
      <c r="FF162" s="53"/>
      <c r="FG162" s="53"/>
      <c r="FH162" s="41">
        <f t="shared" si="250"/>
        <v>0</v>
      </c>
      <c r="FI162" s="53">
        <f t="shared" si="251"/>
        <v>0</v>
      </c>
      <c r="FJ162" s="53"/>
      <c r="FK162" s="53"/>
      <c r="FL162" s="41">
        <f t="shared" si="253"/>
        <v>0</v>
      </c>
      <c r="FM162" s="53">
        <f t="shared" si="254"/>
        <v>0</v>
      </c>
      <c r="FN162" s="53"/>
      <c r="FO162" s="40"/>
      <c r="FP162" s="52">
        <f t="shared" si="255"/>
        <v>4391.3380521664822</v>
      </c>
      <c r="FQ162" s="41">
        <f t="shared" si="256"/>
        <v>7.8721300886899215E-3</v>
      </c>
      <c r="FY162" s="229" t="s">
        <v>1531</v>
      </c>
      <c r="FZ162" s="229" t="s">
        <v>1532</v>
      </c>
      <c r="GA162" s="229" t="s">
        <v>1533</v>
      </c>
    </row>
    <row r="163" spans="2:183" ht="11.25" customHeight="1" x14ac:dyDescent="0.2">
      <c r="B163" s="39">
        <v>44470</v>
      </c>
      <c r="C163" s="45">
        <v>4357.0388753383395</v>
      </c>
      <c r="D163" s="112" t="s">
        <v>5566</v>
      </c>
      <c r="E163" s="112">
        <f t="shared" si="252"/>
        <v>44470</v>
      </c>
      <c r="F163" s="46"/>
      <c r="G163" s="52">
        <v>55.78</v>
      </c>
      <c r="H163" s="41">
        <f t="shared" si="172"/>
        <v>-2.3288390824724226E-2</v>
      </c>
      <c r="I163" s="53">
        <f t="shared" si="173"/>
        <v>1</v>
      </c>
      <c r="J163" s="40"/>
      <c r="K163" s="52">
        <v>80.61</v>
      </c>
      <c r="L163" s="41">
        <f t="shared" si="174"/>
        <v>-3.5419408878784142E-2</v>
      </c>
      <c r="M163" s="53">
        <f t="shared" si="175"/>
        <v>1</v>
      </c>
      <c r="N163" s="40"/>
      <c r="O163" s="52">
        <v>81.38</v>
      </c>
      <c r="P163" s="41">
        <f t="shared" si="176"/>
        <v>-8.1657525898842787E-3</v>
      </c>
      <c r="Q163" s="53">
        <f t="shared" si="177"/>
        <v>1</v>
      </c>
      <c r="R163" s="40"/>
      <c r="S163" s="52">
        <v>98.46</v>
      </c>
      <c r="T163" s="41">
        <f t="shared" si="178"/>
        <v>0</v>
      </c>
      <c r="U163" s="53">
        <f t="shared" si="179"/>
        <v>1</v>
      </c>
      <c r="V163" s="40"/>
      <c r="W163" s="52">
        <v>55.04</v>
      </c>
      <c r="X163" s="41">
        <f t="shared" si="180"/>
        <v>-4.3946499913149251E-2</v>
      </c>
      <c r="Y163" s="53">
        <f t="shared" si="181"/>
        <v>1</v>
      </c>
      <c r="Z163" s="40"/>
      <c r="AA163" s="52">
        <v>99.37</v>
      </c>
      <c r="AB163" s="41">
        <f t="shared" si="182"/>
        <v>-1.4675260287555725E-2</v>
      </c>
      <c r="AC163" s="53">
        <f t="shared" si="183"/>
        <v>1</v>
      </c>
      <c r="AD163" s="40"/>
      <c r="AE163" s="52">
        <v>61.8</v>
      </c>
      <c r="AF163" s="41">
        <f t="shared" si="184"/>
        <v>-2.1377672209026199E-2</v>
      </c>
      <c r="AG163" s="53">
        <f t="shared" si="185"/>
        <v>1</v>
      </c>
      <c r="AH163" s="40"/>
      <c r="AI163" s="52">
        <v>104.27</v>
      </c>
      <c r="AJ163" s="41">
        <f t="shared" si="186"/>
        <v>6.564340187276585E-3</v>
      </c>
      <c r="AK163" s="53">
        <f t="shared" si="187"/>
        <v>1</v>
      </c>
      <c r="AL163" s="40"/>
      <c r="AM163" s="52">
        <v>57.94</v>
      </c>
      <c r="AN163" s="41">
        <f t="shared" si="188"/>
        <v>-1.5295717199184322E-2</v>
      </c>
      <c r="AO163" s="53">
        <f t="shared" si="189"/>
        <v>1</v>
      </c>
      <c r="AP163" s="40"/>
      <c r="AQ163" s="52">
        <v>33</v>
      </c>
      <c r="AR163" s="41">
        <f t="shared" si="190"/>
        <v>-1.9899019899019987E-2</v>
      </c>
      <c r="AS163" s="53">
        <f t="shared" si="191"/>
        <v>1</v>
      </c>
      <c r="AT163" s="41"/>
      <c r="AU163" s="41">
        <v>72.12</v>
      </c>
      <c r="AV163" s="41">
        <f t="shared" si="192"/>
        <v>-5.9269469331494351E-3</v>
      </c>
      <c r="AW163" s="53">
        <f t="shared" si="193"/>
        <v>1</v>
      </c>
      <c r="AX163" s="41"/>
      <c r="AY163" s="41">
        <v>47.29</v>
      </c>
      <c r="AZ163" s="41">
        <f t="shared" si="194"/>
        <v>-2.1316225165562974E-2</v>
      </c>
      <c r="BA163" s="53">
        <f t="shared" si="195"/>
        <v>1</v>
      </c>
      <c r="BB163" s="41"/>
      <c r="BC163" s="41">
        <v>61.75</v>
      </c>
      <c r="BD163" s="41">
        <f t="shared" si="196"/>
        <v>-2.232425585813802E-2</v>
      </c>
      <c r="BE163" s="53">
        <f t="shared" si="197"/>
        <v>1</v>
      </c>
      <c r="BF163" s="41"/>
      <c r="BG163" s="41">
        <v>62.49</v>
      </c>
      <c r="BH163" s="41">
        <f t="shared" si="198"/>
        <v>-1.310802274162981E-2</v>
      </c>
      <c r="BI163" s="53">
        <f t="shared" si="199"/>
        <v>1</v>
      </c>
      <c r="BJ163" s="41"/>
      <c r="BK163" s="41"/>
      <c r="BL163" s="41">
        <f t="shared" si="200"/>
        <v>0</v>
      </c>
      <c r="BM163" s="53">
        <f t="shared" si="201"/>
        <v>0</v>
      </c>
      <c r="BN163" s="41"/>
      <c r="BO163" s="41"/>
      <c r="BP163" s="41">
        <f t="shared" si="202"/>
        <v>0</v>
      </c>
      <c r="BQ163" s="53">
        <f t="shared" si="203"/>
        <v>0</v>
      </c>
      <c r="BR163" s="41"/>
      <c r="BS163" s="41"/>
      <c r="BT163" s="41">
        <f t="shared" si="204"/>
        <v>0</v>
      </c>
      <c r="BU163" s="53">
        <f t="shared" si="205"/>
        <v>0</v>
      </c>
      <c r="BV163" s="41"/>
      <c r="BW163" s="41"/>
      <c r="BX163" s="41">
        <f t="shared" si="206"/>
        <v>0</v>
      </c>
      <c r="BY163" s="53">
        <f t="shared" si="207"/>
        <v>0</v>
      </c>
      <c r="BZ163" s="41"/>
      <c r="CA163" s="41"/>
      <c r="CB163" s="41">
        <f t="shared" si="208"/>
        <v>0</v>
      </c>
      <c r="CC163" s="53">
        <f t="shared" si="209"/>
        <v>0</v>
      </c>
      <c r="CD163" s="41"/>
      <c r="CE163" s="41"/>
      <c r="CF163" s="41">
        <f t="shared" si="210"/>
        <v>0</v>
      </c>
      <c r="CG163" s="53">
        <f t="shared" si="211"/>
        <v>0</v>
      </c>
      <c r="CH163" s="41"/>
      <c r="CI163" s="41"/>
      <c r="CJ163" s="41">
        <f t="shared" si="212"/>
        <v>0</v>
      </c>
      <c r="CK163" s="53">
        <f t="shared" si="213"/>
        <v>0</v>
      </c>
      <c r="CL163" s="41"/>
      <c r="CM163" s="41"/>
      <c r="CN163" s="41">
        <f t="shared" si="214"/>
        <v>0</v>
      </c>
      <c r="CO163" s="53">
        <f t="shared" si="215"/>
        <v>0</v>
      </c>
      <c r="CP163" s="41"/>
      <c r="CQ163" s="41"/>
      <c r="CR163" s="41">
        <f t="shared" si="216"/>
        <v>0</v>
      </c>
      <c r="CS163" s="53">
        <f t="shared" si="217"/>
        <v>0</v>
      </c>
      <c r="CT163" s="41"/>
      <c r="CU163" s="41"/>
      <c r="CV163" s="41">
        <f t="shared" si="218"/>
        <v>0</v>
      </c>
      <c r="CW163" s="53">
        <f t="shared" si="219"/>
        <v>0</v>
      </c>
      <c r="CX163" s="41"/>
      <c r="CY163" s="41"/>
      <c r="CZ163" s="41">
        <f t="shared" si="220"/>
        <v>0</v>
      </c>
      <c r="DA163" s="53">
        <f t="shared" si="221"/>
        <v>0</v>
      </c>
      <c r="DB163" s="53"/>
      <c r="DC163" s="53"/>
      <c r="DD163" s="41">
        <f t="shared" si="222"/>
        <v>0</v>
      </c>
      <c r="DE163" s="53">
        <f t="shared" si="223"/>
        <v>0</v>
      </c>
      <c r="DF163" s="53"/>
      <c r="DG163" s="53"/>
      <c r="DH163" s="41">
        <f t="shared" si="224"/>
        <v>0</v>
      </c>
      <c r="DI163" s="53">
        <f t="shared" si="225"/>
        <v>0</v>
      </c>
      <c r="DJ163" s="53"/>
      <c r="DK163" s="53"/>
      <c r="DL163" s="41">
        <f t="shared" si="226"/>
        <v>0</v>
      </c>
      <c r="DM163" s="53">
        <f t="shared" si="227"/>
        <v>0</v>
      </c>
      <c r="DN163" s="53"/>
      <c r="DO163" s="53"/>
      <c r="DP163" s="41">
        <f t="shared" si="228"/>
        <v>0</v>
      </c>
      <c r="DQ163" s="53">
        <f t="shared" si="229"/>
        <v>0</v>
      </c>
      <c r="DR163" s="53"/>
      <c r="DS163" s="53"/>
      <c r="DT163" s="41">
        <f t="shared" si="230"/>
        <v>0</v>
      </c>
      <c r="DU163" s="53">
        <f t="shared" si="231"/>
        <v>0</v>
      </c>
      <c r="DV163" s="53"/>
      <c r="DW163" s="53"/>
      <c r="DX163" s="41">
        <f t="shared" si="232"/>
        <v>0</v>
      </c>
      <c r="DY163" s="53">
        <f t="shared" si="233"/>
        <v>0</v>
      </c>
      <c r="DZ163" s="53"/>
      <c r="EA163" s="53"/>
      <c r="EB163" s="41">
        <f t="shared" si="234"/>
        <v>0</v>
      </c>
      <c r="EC163" s="53">
        <f t="shared" si="235"/>
        <v>0</v>
      </c>
      <c r="ED163" s="53"/>
      <c r="EE163" s="53"/>
      <c r="EF163" s="41">
        <f t="shared" si="236"/>
        <v>0</v>
      </c>
      <c r="EG163" s="53">
        <f t="shared" si="237"/>
        <v>0</v>
      </c>
      <c r="EH163" s="53"/>
      <c r="EI163" s="53"/>
      <c r="EJ163" s="41">
        <f t="shared" si="238"/>
        <v>0</v>
      </c>
      <c r="EK163" s="53">
        <f t="shared" si="239"/>
        <v>0</v>
      </c>
      <c r="EL163" s="53"/>
      <c r="EM163" s="53"/>
      <c r="EN163" s="41">
        <f t="shared" si="240"/>
        <v>0</v>
      </c>
      <c r="EO163" s="53">
        <f t="shared" si="241"/>
        <v>0</v>
      </c>
      <c r="EP163" s="53"/>
      <c r="EQ163" s="53"/>
      <c r="ER163" s="41">
        <f t="shared" si="242"/>
        <v>0</v>
      </c>
      <c r="ES163" s="53">
        <f t="shared" si="243"/>
        <v>0</v>
      </c>
      <c r="ET163" s="53"/>
      <c r="EU163" s="53"/>
      <c r="EV163" s="41">
        <f t="shared" si="244"/>
        <v>0</v>
      </c>
      <c r="EW163" s="53">
        <f t="shared" si="245"/>
        <v>0</v>
      </c>
      <c r="EX163" s="53"/>
      <c r="EY163" s="53"/>
      <c r="EZ163" s="41">
        <f t="shared" si="246"/>
        <v>0</v>
      </c>
      <c r="FA163" s="53">
        <f t="shared" si="247"/>
        <v>0</v>
      </c>
      <c r="FB163" s="53"/>
      <c r="FC163" s="53"/>
      <c r="FD163" s="41">
        <f t="shared" si="248"/>
        <v>0</v>
      </c>
      <c r="FE163" s="53">
        <f t="shared" si="249"/>
        <v>0</v>
      </c>
      <c r="FF163" s="53"/>
      <c r="FG163" s="53"/>
      <c r="FH163" s="41">
        <f t="shared" si="250"/>
        <v>0</v>
      </c>
      <c r="FI163" s="53">
        <f t="shared" si="251"/>
        <v>0</v>
      </c>
      <c r="FJ163" s="53"/>
      <c r="FK163" s="53"/>
      <c r="FL163" s="41">
        <f t="shared" si="253"/>
        <v>0</v>
      </c>
      <c r="FM163" s="53">
        <f t="shared" si="254"/>
        <v>0</v>
      </c>
      <c r="FN163" s="53"/>
      <c r="FO163" s="40"/>
      <c r="FP163" s="52">
        <f t="shared" si="255"/>
        <v>4357.0388753383395</v>
      </c>
      <c r="FQ163" s="41">
        <f t="shared" si="256"/>
        <v>-2.2093935241837115E-2</v>
      </c>
      <c r="FY163" s="229" t="s">
        <v>1537</v>
      </c>
      <c r="FZ163" s="229" t="s">
        <v>1538</v>
      </c>
      <c r="GA163" s="229" t="s">
        <v>1539</v>
      </c>
    </row>
    <row r="164" spans="2:183" ht="11.25" customHeight="1" x14ac:dyDescent="0.2">
      <c r="B164" s="39">
        <v>44463</v>
      </c>
      <c r="C164" s="45">
        <v>4455.4779158833007</v>
      </c>
      <c r="D164" s="112" t="s">
        <v>5566</v>
      </c>
      <c r="E164" s="112">
        <f t="shared" si="252"/>
        <v>44463</v>
      </c>
      <c r="F164" s="46"/>
      <c r="G164" s="52">
        <v>57.11</v>
      </c>
      <c r="H164" s="41">
        <f t="shared" si="172"/>
        <v>-1.2450285319038579E-2</v>
      </c>
      <c r="I164" s="53">
        <f t="shared" si="173"/>
        <v>1</v>
      </c>
      <c r="J164" s="40"/>
      <c r="K164" s="52">
        <v>83.57</v>
      </c>
      <c r="L164" s="41">
        <f t="shared" si="174"/>
        <v>-3.5885167464111412E-4</v>
      </c>
      <c r="M164" s="53">
        <f t="shared" si="175"/>
        <v>1</v>
      </c>
      <c r="N164" s="40"/>
      <c r="O164" s="52">
        <v>82.05</v>
      </c>
      <c r="P164" s="41">
        <f t="shared" si="176"/>
        <v>-2.4375743162901253E-2</v>
      </c>
      <c r="Q164" s="53">
        <f t="shared" si="177"/>
        <v>1</v>
      </c>
      <c r="R164" s="40"/>
      <c r="S164" s="52">
        <v>98.46</v>
      </c>
      <c r="T164" s="41">
        <f t="shared" si="178"/>
        <v>-1.2140062205277524E-2</v>
      </c>
      <c r="U164" s="53">
        <f t="shared" si="179"/>
        <v>1</v>
      </c>
      <c r="V164" s="40"/>
      <c r="W164" s="52">
        <v>57.57</v>
      </c>
      <c r="X164" s="41">
        <f t="shared" si="180"/>
        <v>-3.1168831168830735E-3</v>
      </c>
      <c r="Y164" s="53">
        <f t="shared" si="181"/>
        <v>1</v>
      </c>
      <c r="Z164" s="40"/>
      <c r="AA164" s="52">
        <v>100.85</v>
      </c>
      <c r="AB164" s="41">
        <f t="shared" si="182"/>
        <v>-9.1768731988472685E-2</v>
      </c>
      <c r="AC164" s="53">
        <f t="shared" si="183"/>
        <v>1</v>
      </c>
      <c r="AD164" s="40"/>
      <c r="AE164" s="52">
        <v>63.15</v>
      </c>
      <c r="AF164" s="41">
        <f t="shared" si="184"/>
        <v>-1.6355140186915973E-2</v>
      </c>
      <c r="AG164" s="53">
        <f t="shared" si="185"/>
        <v>1</v>
      </c>
      <c r="AH164" s="40"/>
      <c r="AI164" s="52">
        <v>103.59</v>
      </c>
      <c r="AJ164" s="41">
        <f t="shared" si="186"/>
        <v>1.6437826339199546E-3</v>
      </c>
      <c r="AK164" s="53">
        <f t="shared" si="187"/>
        <v>1</v>
      </c>
      <c r="AL164" s="40"/>
      <c r="AM164" s="52">
        <v>58.84</v>
      </c>
      <c r="AN164" s="41">
        <f t="shared" si="188"/>
        <v>-2.1616228799467896E-2</v>
      </c>
      <c r="AO164" s="53">
        <f t="shared" si="189"/>
        <v>1</v>
      </c>
      <c r="AP164" s="40"/>
      <c r="AQ164" s="52">
        <v>33.67</v>
      </c>
      <c r="AR164" s="41">
        <f t="shared" si="190"/>
        <v>-2.0746887966804906E-3</v>
      </c>
      <c r="AS164" s="53">
        <f t="shared" si="191"/>
        <v>1</v>
      </c>
      <c r="AT164" s="41"/>
      <c r="AU164" s="41">
        <v>72.55</v>
      </c>
      <c r="AV164" s="41">
        <f t="shared" si="192"/>
        <v>-1.7204009753454264E-2</v>
      </c>
      <c r="AW164" s="53">
        <f t="shared" si="193"/>
        <v>1</v>
      </c>
      <c r="AX164" s="41"/>
      <c r="AY164" s="41">
        <v>48.32</v>
      </c>
      <c r="AZ164" s="41">
        <f t="shared" si="194"/>
        <v>-4.5323444581788497E-3</v>
      </c>
      <c r="BA164" s="53">
        <f t="shared" si="195"/>
        <v>1</v>
      </c>
      <c r="BB164" s="41"/>
      <c r="BC164" s="41">
        <v>63.16</v>
      </c>
      <c r="BD164" s="41">
        <f t="shared" si="196"/>
        <v>-1.5279077019020981E-2</v>
      </c>
      <c r="BE164" s="53">
        <f t="shared" si="197"/>
        <v>1</v>
      </c>
      <c r="BF164" s="41"/>
      <c r="BG164" s="41">
        <v>63.32</v>
      </c>
      <c r="BH164" s="41">
        <f t="shared" si="198"/>
        <v>-1.0624999999999996E-2</v>
      </c>
      <c r="BI164" s="53">
        <f t="shared" si="199"/>
        <v>1</v>
      </c>
      <c r="BJ164" s="41"/>
      <c r="BK164" s="41"/>
      <c r="BL164" s="41">
        <f t="shared" si="200"/>
        <v>0</v>
      </c>
      <c r="BM164" s="53">
        <f t="shared" si="201"/>
        <v>0</v>
      </c>
      <c r="BN164" s="41"/>
      <c r="BO164" s="41"/>
      <c r="BP164" s="41">
        <f t="shared" si="202"/>
        <v>0</v>
      </c>
      <c r="BQ164" s="53">
        <f t="shared" si="203"/>
        <v>0</v>
      </c>
      <c r="BR164" s="41"/>
      <c r="BS164" s="41"/>
      <c r="BT164" s="41">
        <f t="shared" si="204"/>
        <v>0</v>
      </c>
      <c r="BU164" s="53">
        <f t="shared" si="205"/>
        <v>0</v>
      </c>
      <c r="BV164" s="41"/>
      <c r="BW164" s="41"/>
      <c r="BX164" s="41">
        <f t="shared" si="206"/>
        <v>0</v>
      </c>
      <c r="BY164" s="53">
        <f t="shared" si="207"/>
        <v>0</v>
      </c>
      <c r="BZ164" s="41"/>
      <c r="CA164" s="41"/>
      <c r="CB164" s="41">
        <f t="shared" si="208"/>
        <v>0</v>
      </c>
      <c r="CC164" s="53">
        <f t="shared" si="209"/>
        <v>0</v>
      </c>
      <c r="CD164" s="41"/>
      <c r="CE164" s="41"/>
      <c r="CF164" s="41">
        <f t="shared" si="210"/>
        <v>0</v>
      </c>
      <c r="CG164" s="53">
        <f t="shared" si="211"/>
        <v>0</v>
      </c>
      <c r="CH164" s="41"/>
      <c r="CI164" s="41"/>
      <c r="CJ164" s="41">
        <f t="shared" si="212"/>
        <v>0</v>
      </c>
      <c r="CK164" s="53">
        <f t="shared" si="213"/>
        <v>0</v>
      </c>
      <c r="CL164" s="41"/>
      <c r="CM164" s="41"/>
      <c r="CN164" s="41">
        <f t="shared" si="214"/>
        <v>0</v>
      </c>
      <c r="CO164" s="53">
        <f t="shared" si="215"/>
        <v>0</v>
      </c>
      <c r="CP164" s="41"/>
      <c r="CQ164" s="41"/>
      <c r="CR164" s="41">
        <f t="shared" si="216"/>
        <v>0</v>
      </c>
      <c r="CS164" s="53">
        <f t="shared" si="217"/>
        <v>0</v>
      </c>
      <c r="CT164" s="41"/>
      <c r="CU164" s="41"/>
      <c r="CV164" s="41">
        <f t="shared" si="218"/>
        <v>0</v>
      </c>
      <c r="CW164" s="53">
        <f t="shared" si="219"/>
        <v>0</v>
      </c>
      <c r="CX164" s="41"/>
      <c r="CY164" s="41"/>
      <c r="CZ164" s="41">
        <f t="shared" si="220"/>
        <v>0</v>
      </c>
      <c r="DA164" s="53">
        <f t="shared" si="221"/>
        <v>0</v>
      </c>
      <c r="DB164" s="53"/>
      <c r="DC164" s="53"/>
      <c r="DD164" s="41">
        <f t="shared" si="222"/>
        <v>0</v>
      </c>
      <c r="DE164" s="53">
        <f t="shared" si="223"/>
        <v>0</v>
      </c>
      <c r="DF164" s="53"/>
      <c r="DG164" s="53"/>
      <c r="DH164" s="41">
        <f t="shared" si="224"/>
        <v>0</v>
      </c>
      <c r="DI164" s="53">
        <f t="shared" si="225"/>
        <v>0</v>
      </c>
      <c r="DJ164" s="53"/>
      <c r="DK164" s="53"/>
      <c r="DL164" s="41">
        <f t="shared" si="226"/>
        <v>0</v>
      </c>
      <c r="DM164" s="53">
        <f t="shared" si="227"/>
        <v>0</v>
      </c>
      <c r="DN164" s="53"/>
      <c r="DO164" s="53"/>
      <c r="DP164" s="41">
        <f t="shared" si="228"/>
        <v>0</v>
      </c>
      <c r="DQ164" s="53">
        <f t="shared" si="229"/>
        <v>0</v>
      </c>
      <c r="DR164" s="53"/>
      <c r="DS164" s="53"/>
      <c r="DT164" s="41">
        <f t="shared" si="230"/>
        <v>0</v>
      </c>
      <c r="DU164" s="53">
        <f t="shared" si="231"/>
        <v>0</v>
      </c>
      <c r="DV164" s="53"/>
      <c r="DW164" s="53"/>
      <c r="DX164" s="41">
        <f t="shared" si="232"/>
        <v>0</v>
      </c>
      <c r="DY164" s="53">
        <f t="shared" si="233"/>
        <v>0</v>
      </c>
      <c r="DZ164" s="53"/>
      <c r="EA164" s="53"/>
      <c r="EB164" s="41">
        <f t="shared" si="234"/>
        <v>0</v>
      </c>
      <c r="EC164" s="53">
        <f t="shared" si="235"/>
        <v>0</v>
      </c>
      <c r="ED164" s="53"/>
      <c r="EE164" s="53"/>
      <c r="EF164" s="41">
        <f t="shared" si="236"/>
        <v>0</v>
      </c>
      <c r="EG164" s="53">
        <f t="shared" si="237"/>
        <v>0</v>
      </c>
      <c r="EH164" s="53"/>
      <c r="EI164" s="53"/>
      <c r="EJ164" s="41">
        <f t="shared" si="238"/>
        <v>0</v>
      </c>
      <c r="EK164" s="53">
        <f t="shared" si="239"/>
        <v>0</v>
      </c>
      <c r="EL164" s="53"/>
      <c r="EM164" s="53"/>
      <c r="EN164" s="41">
        <f t="shared" si="240"/>
        <v>0</v>
      </c>
      <c r="EO164" s="53">
        <f t="shared" si="241"/>
        <v>0</v>
      </c>
      <c r="EP164" s="53"/>
      <c r="EQ164" s="53"/>
      <c r="ER164" s="41">
        <f t="shared" si="242"/>
        <v>0</v>
      </c>
      <c r="ES164" s="53">
        <f t="shared" si="243"/>
        <v>0</v>
      </c>
      <c r="ET164" s="53"/>
      <c r="EU164" s="53"/>
      <c r="EV164" s="41">
        <f t="shared" si="244"/>
        <v>0</v>
      </c>
      <c r="EW164" s="53">
        <f t="shared" si="245"/>
        <v>0</v>
      </c>
      <c r="EX164" s="53"/>
      <c r="EY164" s="53"/>
      <c r="EZ164" s="41">
        <f t="shared" si="246"/>
        <v>0</v>
      </c>
      <c r="FA164" s="53">
        <f t="shared" si="247"/>
        <v>0</v>
      </c>
      <c r="FB164" s="53"/>
      <c r="FC164" s="53"/>
      <c r="FD164" s="41">
        <f t="shared" si="248"/>
        <v>0</v>
      </c>
      <c r="FE164" s="53">
        <f t="shared" si="249"/>
        <v>0</v>
      </c>
      <c r="FF164" s="53"/>
      <c r="FG164" s="53"/>
      <c r="FH164" s="41">
        <f t="shared" si="250"/>
        <v>0</v>
      </c>
      <c r="FI164" s="53">
        <f t="shared" si="251"/>
        <v>0</v>
      </c>
      <c r="FJ164" s="53"/>
      <c r="FK164" s="53"/>
      <c r="FL164" s="41">
        <f t="shared" si="253"/>
        <v>0</v>
      </c>
      <c r="FM164" s="53">
        <f t="shared" si="254"/>
        <v>0</v>
      </c>
      <c r="FN164" s="53"/>
      <c r="FO164" s="40"/>
      <c r="FP164" s="52">
        <f t="shared" si="255"/>
        <v>4455.4779158833007</v>
      </c>
      <c r="FQ164" s="41">
        <f t="shared" si="256"/>
        <v>5.0734264319713951E-3</v>
      </c>
      <c r="FY164" s="229" t="s">
        <v>1534</v>
      </c>
      <c r="FZ164" s="229" t="s">
        <v>1535</v>
      </c>
      <c r="GA164" s="229" t="s">
        <v>1536</v>
      </c>
    </row>
    <row r="165" spans="2:183" ht="11.25" customHeight="1" x14ac:dyDescent="0.2">
      <c r="B165" s="39">
        <v>44456</v>
      </c>
      <c r="C165" s="45">
        <v>4432.9874800295211</v>
      </c>
      <c r="D165" s="112" t="s">
        <v>5566</v>
      </c>
      <c r="E165" s="112">
        <f t="shared" si="252"/>
        <v>44456</v>
      </c>
      <c r="F165" s="46"/>
      <c r="G165" s="52">
        <v>57.83</v>
      </c>
      <c r="H165" s="41">
        <f t="shared" si="172"/>
        <v>-3.2457754726451515E-2</v>
      </c>
      <c r="I165" s="53">
        <f t="shared" si="173"/>
        <v>1</v>
      </c>
      <c r="J165" s="40"/>
      <c r="K165" s="52">
        <v>83.6</v>
      </c>
      <c r="L165" s="41">
        <f t="shared" si="174"/>
        <v>-3.9190897597977337E-2</v>
      </c>
      <c r="M165" s="53">
        <f t="shared" si="175"/>
        <v>1</v>
      </c>
      <c r="N165" s="40"/>
      <c r="O165" s="52">
        <v>84.1</v>
      </c>
      <c r="P165" s="41">
        <f t="shared" si="176"/>
        <v>-5.3247776652032064E-2</v>
      </c>
      <c r="Q165" s="53">
        <f t="shared" si="177"/>
        <v>1</v>
      </c>
      <c r="R165" s="40"/>
      <c r="S165" s="52">
        <v>99.67</v>
      </c>
      <c r="T165" s="41">
        <f t="shared" si="178"/>
        <v>-3.4205426356589186E-2</v>
      </c>
      <c r="U165" s="53">
        <f t="shared" si="179"/>
        <v>1</v>
      </c>
      <c r="V165" s="40"/>
      <c r="W165" s="52">
        <v>57.75</v>
      </c>
      <c r="X165" s="41">
        <f t="shared" si="180"/>
        <v>-6.5370720798211268E-3</v>
      </c>
      <c r="Y165" s="53">
        <f t="shared" si="181"/>
        <v>1</v>
      </c>
      <c r="Z165" s="40"/>
      <c r="AA165" s="52">
        <v>111.04</v>
      </c>
      <c r="AB165" s="41">
        <f t="shared" si="182"/>
        <v>-7.1530758226037161E-3</v>
      </c>
      <c r="AC165" s="53">
        <f t="shared" si="183"/>
        <v>1</v>
      </c>
      <c r="AD165" s="40"/>
      <c r="AE165" s="52">
        <v>64.2</v>
      </c>
      <c r="AF165" s="41">
        <f t="shared" si="184"/>
        <v>-3.7336932073774087E-2</v>
      </c>
      <c r="AG165" s="53">
        <f t="shared" si="185"/>
        <v>1</v>
      </c>
      <c r="AH165" s="40"/>
      <c r="AI165" s="52">
        <v>103.42</v>
      </c>
      <c r="AJ165" s="41">
        <f t="shared" si="186"/>
        <v>-1.6639726157649526E-2</v>
      </c>
      <c r="AK165" s="53">
        <f t="shared" si="187"/>
        <v>1</v>
      </c>
      <c r="AL165" s="40"/>
      <c r="AM165" s="52">
        <v>60.14</v>
      </c>
      <c r="AN165" s="41">
        <f t="shared" si="188"/>
        <v>-4.1135204081632626E-2</v>
      </c>
      <c r="AO165" s="53">
        <f t="shared" si="189"/>
        <v>1</v>
      </c>
      <c r="AP165" s="40"/>
      <c r="AQ165" s="52">
        <v>33.74</v>
      </c>
      <c r="AR165" s="41">
        <f t="shared" si="190"/>
        <v>-3.8472499287546369E-2</v>
      </c>
      <c r="AS165" s="53">
        <f t="shared" si="191"/>
        <v>1</v>
      </c>
      <c r="AT165" s="41"/>
      <c r="AU165" s="41">
        <v>73.819999999999993</v>
      </c>
      <c r="AV165" s="41">
        <f t="shared" si="192"/>
        <v>-9.7920858484239481E-3</v>
      </c>
      <c r="AW165" s="53">
        <f t="shared" si="193"/>
        <v>1</v>
      </c>
      <c r="AX165" s="41"/>
      <c r="AY165" s="41">
        <v>48.54</v>
      </c>
      <c r="AZ165" s="41">
        <f t="shared" si="194"/>
        <v>-3.5948361469712031E-2</v>
      </c>
      <c r="BA165" s="53">
        <f t="shared" si="195"/>
        <v>1</v>
      </c>
      <c r="BB165" s="41"/>
      <c r="BC165" s="41">
        <v>64.14</v>
      </c>
      <c r="BD165" s="41">
        <f t="shared" si="196"/>
        <v>-3.1264159492523702E-2</v>
      </c>
      <c r="BE165" s="53">
        <f t="shared" si="197"/>
        <v>1</v>
      </c>
      <c r="BF165" s="41"/>
      <c r="BG165" s="41">
        <v>64</v>
      </c>
      <c r="BH165" s="41">
        <f t="shared" si="198"/>
        <v>-5.5489964580873741E-2</v>
      </c>
      <c r="BI165" s="53">
        <f t="shared" si="199"/>
        <v>1</v>
      </c>
      <c r="BJ165" s="41"/>
      <c r="BK165" s="41"/>
      <c r="BL165" s="41">
        <f t="shared" si="200"/>
        <v>0</v>
      </c>
      <c r="BM165" s="53">
        <f t="shared" si="201"/>
        <v>0</v>
      </c>
      <c r="BN165" s="41"/>
      <c r="BO165" s="41"/>
      <c r="BP165" s="41">
        <f t="shared" si="202"/>
        <v>0</v>
      </c>
      <c r="BQ165" s="53">
        <f t="shared" si="203"/>
        <v>0</v>
      </c>
      <c r="BR165" s="41"/>
      <c r="BS165" s="41"/>
      <c r="BT165" s="41">
        <f t="shared" si="204"/>
        <v>0</v>
      </c>
      <c r="BU165" s="53">
        <f t="shared" si="205"/>
        <v>0</v>
      </c>
      <c r="BV165" s="41"/>
      <c r="BW165" s="41"/>
      <c r="BX165" s="41">
        <f t="shared" si="206"/>
        <v>0</v>
      </c>
      <c r="BY165" s="53">
        <f t="shared" si="207"/>
        <v>0</v>
      </c>
      <c r="BZ165" s="41"/>
      <c r="CA165" s="41"/>
      <c r="CB165" s="41">
        <f t="shared" si="208"/>
        <v>0</v>
      </c>
      <c r="CC165" s="53">
        <f t="shared" si="209"/>
        <v>0</v>
      </c>
      <c r="CD165" s="41"/>
      <c r="CE165" s="41"/>
      <c r="CF165" s="41">
        <f t="shared" si="210"/>
        <v>0</v>
      </c>
      <c r="CG165" s="53">
        <f t="shared" si="211"/>
        <v>0</v>
      </c>
      <c r="CH165" s="41"/>
      <c r="CI165" s="41"/>
      <c r="CJ165" s="41">
        <f t="shared" si="212"/>
        <v>0</v>
      </c>
      <c r="CK165" s="53">
        <f t="shared" si="213"/>
        <v>0</v>
      </c>
      <c r="CL165" s="41"/>
      <c r="CM165" s="41"/>
      <c r="CN165" s="41">
        <f t="shared" si="214"/>
        <v>0</v>
      </c>
      <c r="CO165" s="53">
        <f t="shared" si="215"/>
        <v>0</v>
      </c>
      <c r="CP165" s="41"/>
      <c r="CQ165" s="41"/>
      <c r="CR165" s="41">
        <f t="shared" si="216"/>
        <v>0</v>
      </c>
      <c r="CS165" s="53">
        <f t="shared" si="217"/>
        <v>0</v>
      </c>
      <c r="CT165" s="41"/>
      <c r="CU165" s="41"/>
      <c r="CV165" s="41">
        <f t="shared" si="218"/>
        <v>0</v>
      </c>
      <c r="CW165" s="53">
        <f t="shared" si="219"/>
        <v>0</v>
      </c>
      <c r="CX165" s="41"/>
      <c r="CY165" s="41"/>
      <c r="CZ165" s="41">
        <f t="shared" si="220"/>
        <v>0</v>
      </c>
      <c r="DA165" s="53">
        <f t="shared" si="221"/>
        <v>0</v>
      </c>
      <c r="DB165" s="53"/>
      <c r="DC165" s="53"/>
      <c r="DD165" s="41">
        <f t="shared" si="222"/>
        <v>0</v>
      </c>
      <c r="DE165" s="53">
        <f t="shared" si="223"/>
        <v>0</v>
      </c>
      <c r="DF165" s="53"/>
      <c r="DG165" s="53"/>
      <c r="DH165" s="41">
        <f t="shared" si="224"/>
        <v>0</v>
      </c>
      <c r="DI165" s="53">
        <f t="shared" si="225"/>
        <v>0</v>
      </c>
      <c r="DJ165" s="53"/>
      <c r="DK165" s="53"/>
      <c r="DL165" s="41">
        <f t="shared" si="226"/>
        <v>0</v>
      </c>
      <c r="DM165" s="53">
        <f t="shared" si="227"/>
        <v>0</v>
      </c>
      <c r="DN165" s="53"/>
      <c r="DO165" s="53"/>
      <c r="DP165" s="41">
        <f t="shared" si="228"/>
        <v>0</v>
      </c>
      <c r="DQ165" s="53">
        <f t="shared" si="229"/>
        <v>0</v>
      </c>
      <c r="DR165" s="53"/>
      <c r="DS165" s="53"/>
      <c r="DT165" s="41">
        <f t="shared" si="230"/>
        <v>0</v>
      </c>
      <c r="DU165" s="53">
        <f t="shared" si="231"/>
        <v>0</v>
      </c>
      <c r="DV165" s="53"/>
      <c r="DW165" s="53"/>
      <c r="DX165" s="41">
        <f t="shared" si="232"/>
        <v>0</v>
      </c>
      <c r="DY165" s="53">
        <f t="shared" si="233"/>
        <v>0</v>
      </c>
      <c r="DZ165" s="53"/>
      <c r="EA165" s="53"/>
      <c r="EB165" s="41">
        <f t="shared" si="234"/>
        <v>0</v>
      </c>
      <c r="EC165" s="53">
        <f t="shared" si="235"/>
        <v>0</v>
      </c>
      <c r="ED165" s="53"/>
      <c r="EE165" s="53"/>
      <c r="EF165" s="41">
        <f t="shared" si="236"/>
        <v>0</v>
      </c>
      <c r="EG165" s="53">
        <f t="shared" si="237"/>
        <v>0</v>
      </c>
      <c r="EH165" s="53"/>
      <c r="EI165" s="53"/>
      <c r="EJ165" s="41">
        <f t="shared" si="238"/>
        <v>0</v>
      </c>
      <c r="EK165" s="53">
        <f t="shared" si="239"/>
        <v>0</v>
      </c>
      <c r="EL165" s="53"/>
      <c r="EM165" s="53"/>
      <c r="EN165" s="41">
        <f t="shared" si="240"/>
        <v>0</v>
      </c>
      <c r="EO165" s="53">
        <f t="shared" si="241"/>
        <v>0</v>
      </c>
      <c r="EP165" s="53"/>
      <c r="EQ165" s="53"/>
      <c r="ER165" s="41">
        <f t="shared" si="242"/>
        <v>0</v>
      </c>
      <c r="ES165" s="53">
        <f t="shared" si="243"/>
        <v>0</v>
      </c>
      <c r="ET165" s="53"/>
      <c r="EU165" s="53"/>
      <c r="EV165" s="41">
        <f t="shared" si="244"/>
        <v>0</v>
      </c>
      <c r="EW165" s="53">
        <f t="shared" si="245"/>
        <v>0</v>
      </c>
      <c r="EX165" s="53"/>
      <c r="EY165" s="53"/>
      <c r="EZ165" s="41">
        <f t="shared" si="246"/>
        <v>0</v>
      </c>
      <c r="FA165" s="53">
        <f t="shared" si="247"/>
        <v>0</v>
      </c>
      <c r="FB165" s="53"/>
      <c r="FC165" s="53"/>
      <c r="FD165" s="41">
        <f t="shared" si="248"/>
        <v>0</v>
      </c>
      <c r="FE165" s="53">
        <f t="shared" si="249"/>
        <v>0</v>
      </c>
      <c r="FF165" s="53"/>
      <c r="FG165" s="53"/>
      <c r="FH165" s="41">
        <f t="shared" si="250"/>
        <v>0</v>
      </c>
      <c r="FI165" s="53">
        <f t="shared" si="251"/>
        <v>0</v>
      </c>
      <c r="FJ165" s="53"/>
      <c r="FK165" s="53"/>
      <c r="FL165" s="41">
        <f t="shared" si="253"/>
        <v>0</v>
      </c>
      <c r="FM165" s="53">
        <f t="shared" si="254"/>
        <v>0</v>
      </c>
      <c r="FN165" s="53"/>
      <c r="FO165" s="40"/>
      <c r="FP165" s="52">
        <f t="shared" si="255"/>
        <v>4432.9874800295211</v>
      </c>
      <c r="FQ165" s="41">
        <f t="shared" si="256"/>
        <v>-5.7400282915354151E-3</v>
      </c>
      <c r="FY165" s="229" t="s">
        <v>1540</v>
      </c>
      <c r="FZ165" s="229" t="s">
        <v>1541</v>
      </c>
      <c r="GA165" s="229" t="s">
        <v>1542</v>
      </c>
    </row>
    <row r="166" spans="2:183" ht="11.25" customHeight="1" x14ac:dyDescent="0.2">
      <c r="B166" s="39">
        <v>44449</v>
      </c>
      <c r="C166" s="45">
        <v>4458.5798545346197</v>
      </c>
      <c r="D166" s="112" t="s">
        <v>5566</v>
      </c>
      <c r="E166" s="112">
        <f t="shared" si="252"/>
        <v>44449</v>
      </c>
      <c r="F166" s="46"/>
      <c r="G166" s="52">
        <v>59.77</v>
      </c>
      <c r="H166" s="41">
        <f t="shared" si="172"/>
        <v>-2.7655767040832835E-2</v>
      </c>
      <c r="I166" s="53">
        <f t="shared" si="173"/>
        <v>1</v>
      </c>
      <c r="J166" s="40"/>
      <c r="K166" s="52">
        <v>87.01</v>
      </c>
      <c r="L166" s="41">
        <f t="shared" si="174"/>
        <v>-1.2484394506866336E-2</v>
      </c>
      <c r="M166" s="53">
        <f t="shared" si="175"/>
        <v>1</v>
      </c>
      <c r="N166" s="40"/>
      <c r="O166" s="52">
        <v>88.83</v>
      </c>
      <c r="P166" s="41">
        <f t="shared" si="176"/>
        <v>-1.7475942926667432E-2</v>
      </c>
      <c r="Q166" s="53">
        <f t="shared" si="177"/>
        <v>1</v>
      </c>
      <c r="R166" s="40"/>
      <c r="S166" s="52">
        <v>103.2</v>
      </c>
      <c r="T166" s="41">
        <f t="shared" si="178"/>
        <v>-2.346707040121121E-2</v>
      </c>
      <c r="U166" s="53">
        <f t="shared" si="179"/>
        <v>1</v>
      </c>
      <c r="V166" s="40"/>
      <c r="W166" s="52">
        <v>58.13</v>
      </c>
      <c r="X166" s="41">
        <f t="shared" si="180"/>
        <v>-8.8661551577151609E-3</v>
      </c>
      <c r="Y166" s="53">
        <f t="shared" si="181"/>
        <v>1</v>
      </c>
      <c r="Z166" s="40"/>
      <c r="AA166" s="52">
        <v>111.84</v>
      </c>
      <c r="AB166" s="41">
        <f t="shared" si="182"/>
        <v>-6.3965884861406641E-3</v>
      </c>
      <c r="AC166" s="53">
        <f t="shared" si="183"/>
        <v>1</v>
      </c>
      <c r="AD166" s="40"/>
      <c r="AE166" s="52">
        <v>66.69</v>
      </c>
      <c r="AF166" s="41">
        <f t="shared" si="184"/>
        <v>-2.6423357664233649E-2</v>
      </c>
      <c r="AG166" s="53">
        <f t="shared" si="185"/>
        <v>1</v>
      </c>
      <c r="AH166" s="40"/>
      <c r="AI166" s="52">
        <v>105.17</v>
      </c>
      <c r="AJ166" s="41">
        <f t="shared" si="186"/>
        <v>-1.7928844896815788E-2</v>
      </c>
      <c r="AK166" s="53">
        <f t="shared" si="187"/>
        <v>1</v>
      </c>
      <c r="AL166" s="40"/>
      <c r="AM166" s="52">
        <v>62.72</v>
      </c>
      <c r="AN166" s="41">
        <f t="shared" si="188"/>
        <v>-3.2098765432098775E-2</v>
      </c>
      <c r="AO166" s="53">
        <f t="shared" si="189"/>
        <v>1</v>
      </c>
      <c r="AP166" s="40"/>
      <c r="AQ166" s="52">
        <v>35.090000000000003</v>
      </c>
      <c r="AR166" s="41">
        <f t="shared" si="190"/>
        <v>-1.6260162601625994E-2</v>
      </c>
      <c r="AS166" s="53">
        <f t="shared" si="191"/>
        <v>1</v>
      </c>
      <c r="AT166" s="41"/>
      <c r="AU166" s="41">
        <v>74.55</v>
      </c>
      <c r="AV166" s="41">
        <f t="shared" si="192"/>
        <v>-3.4076185540295567E-2</v>
      </c>
      <c r="AW166" s="53">
        <f t="shared" si="193"/>
        <v>1</v>
      </c>
      <c r="AX166" s="41"/>
      <c r="AY166" s="41">
        <v>50.35</v>
      </c>
      <c r="AZ166" s="41">
        <f t="shared" si="194"/>
        <v>-2.7241112828438885E-2</v>
      </c>
      <c r="BA166" s="53">
        <f t="shared" si="195"/>
        <v>1</v>
      </c>
      <c r="BB166" s="41"/>
      <c r="BC166" s="41">
        <v>66.209999999999994</v>
      </c>
      <c r="BD166" s="41">
        <f t="shared" si="196"/>
        <v>-9.0538705296516753E-4</v>
      </c>
      <c r="BE166" s="53">
        <f t="shared" si="197"/>
        <v>1</v>
      </c>
      <c r="BF166" s="41"/>
      <c r="BG166" s="41">
        <v>67.760000000000005</v>
      </c>
      <c r="BH166" s="41">
        <f t="shared" si="198"/>
        <v>-2.9226361031518544E-2</v>
      </c>
      <c r="BI166" s="53">
        <f t="shared" si="199"/>
        <v>1</v>
      </c>
      <c r="BJ166" s="41"/>
      <c r="BK166" s="41"/>
      <c r="BL166" s="41">
        <f t="shared" si="200"/>
        <v>0</v>
      </c>
      <c r="BM166" s="53">
        <f t="shared" si="201"/>
        <v>0</v>
      </c>
      <c r="BN166" s="41"/>
      <c r="BO166" s="41"/>
      <c r="BP166" s="41">
        <f t="shared" si="202"/>
        <v>0</v>
      </c>
      <c r="BQ166" s="53">
        <f t="shared" si="203"/>
        <v>0</v>
      </c>
      <c r="BR166" s="41"/>
      <c r="BS166" s="41"/>
      <c r="BT166" s="41">
        <f t="shared" si="204"/>
        <v>0</v>
      </c>
      <c r="BU166" s="53">
        <f t="shared" si="205"/>
        <v>0</v>
      </c>
      <c r="BV166" s="41"/>
      <c r="BW166" s="41"/>
      <c r="BX166" s="41">
        <f t="shared" si="206"/>
        <v>0</v>
      </c>
      <c r="BY166" s="53">
        <f t="shared" si="207"/>
        <v>0</v>
      </c>
      <c r="BZ166" s="41"/>
      <c r="CA166" s="41"/>
      <c r="CB166" s="41">
        <f t="shared" si="208"/>
        <v>0</v>
      </c>
      <c r="CC166" s="53">
        <f t="shared" si="209"/>
        <v>0</v>
      </c>
      <c r="CD166" s="41"/>
      <c r="CE166" s="41"/>
      <c r="CF166" s="41">
        <f t="shared" si="210"/>
        <v>0</v>
      </c>
      <c r="CG166" s="53">
        <f t="shared" si="211"/>
        <v>0</v>
      </c>
      <c r="CH166" s="41"/>
      <c r="CI166" s="41"/>
      <c r="CJ166" s="41">
        <f t="shared" si="212"/>
        <v>0</v>
      </c>
      <c r="CK166" s="53">
        <f t="shared" si="213"/>
        <v>0</v>
      </c>
      <c r="CL166" s="41"/>
      <c r="CM166" s="41"/>
      <c r="CN166" s="41">
        <f t="shared" si="214"/>
        <v>0</v>
      </c>
      <c r="CO166" s="53">
        <f t="shared" si="215"/>
        <v>0</v>
      </c>
      <c r="CP166" s="41"/>
      <c r="CQ166" s="41"/>
      <c r="CR166" s="41">
        <f t="shared" si="216"/>
        <v>0</v>
      </c>
      <c r="CS166" s="53">
        <f t="shared" si="217"/>
        <v>0</v>
      </c>
      <c r="CT166" s="41"/>
      <c r="CU166" s="41"/>
      <c r="CV166" s="41">
        <f t="shared" si="218"/>
        <v>0</v>
      </c>
      <c r="CW166" s="53">
        <f t="shared" si="219"/>
        <v>0</v>
      </c>
      <c r="CX166" s="41"/>
      <c r="CY166" s="41"/>
      <c r="CZ166" s="41">
        <f t="shared" si="220"/>
        <v>0</v>
      </c>
      <c r="DA166" s="53">
        <f t="shared" si="221"/>
        <v>0</v>
      </c>
      <c r="DB166" s="53"/>
      <c r="DC166" s="53"/>
      <c r="DD166" s="41">
        <f t="shared" si="222"/>
        <v>0</v>
      </c>
      <c r="DE166" s="53">
        <f t="shared" si="223"/>
        <v>0</v>
      </c>
      <c r="DF166" s="53"/>
      <c r="DG166" s="53"/>
      <c r="DH166" s="41">
        <f t="shared" si="224"/>
        <v>0</v>
      </c>
      <c r="DI166" s="53">
        <f t="shared" si="225"/>
        <v>0</v>
      </c>
      <c r="DJ166" s="53"/>
      <c r="DK166" s="53"/>
      <c r="DL166" s="41">
        <f t="shared" si="226"/>
        <v>0</v>
      </c>
      <c r="DM166" s="53">
        <f t="shared" si="227"/>
        <v>0</v>
      </c>
      <c r="DN166" s="53"/>
      <c r="DO166" s="53"/>
      <c r="DP166" s="41">
        <f t="shared" si="228"/>
        <v>0</v>
      </c>
      <c r="DQ166" s="53">
        <f t="shared" si="229"/>
        <v>0</v>
      </c>
      <c r="DR166" s="53"/>
      <c r="DS166" s="53"/>
      <c r="DT166" s="41">
        <f t="shared" si="230"/>
        <v>0</v>
      </c>
      <c r="DU166" s="53">
        <f t="shared" si="231"/>
        <v>0</v>
      </c>
      <c r="DV166" s="53"/>
      <c r="DW166" s="53"/>
      <c r="DX166" s="41">
        <f t="shared" si="232"/>
        <v>0</v>
      </c>
      <c r="DY166" s="53">
        <f t="shared" si="233"/>
        <v>0</v>
      </c>
      <c r="DZ166" s="53"/>
      <c r="EA166" s="53"/>
      <c r="EB166" s="41">
        <f t="shared" si="234"/>
        <v>0</v>
      </c>
      <c r="EC166" s="53">
        <f t="shared" si="235"/>
        <v>0</v>
      </c>
      <c r="ED166" s="53"/>
      <c r="EE166" s="53"/>
      <c r="EF166" s="41">
        <f t="shared" si="236"/>
        <v>0</v>
      </c>
      <c r="EG166" s="53">
        <f t="shared" si="237"/>
        <v>0</v>
      </c>
      <c r="EH166" s="53"/>
      <c r="EI166" s="53"/>
      <c r="EJ166" s="41">
        <f t="shared" si="238"/>
        <v>0</v>
      </c>
      <c r="EK166" s="53">
        <f t="shared" si="239"/>
        <v>0</v>
      </c>
      <c r="EL166" s="53"/>
      <c r="EM166" s="53"/>
      <c r="EN166" s="41">
        <f t="shared" si="240"/>
        <v>0</v>
      </c>
      <c r="EO166" s="53">
        <f t="shared" si="241"/>
        <v>0</v>
      </c>
      <c r="EP166" s="53"/>
      <c r="EQ166" s="53"/>
      <c r="ER166" s="41">
        <f t="shared" si="242"/>
        <v>0</v>
      </c>
      <c r="ES166" s="53">
        <f t="shared" si="243"/>
        <v>0</v>
      </c>
      <c r="ET166" s="53"/>
      <c r="EU166" s="53"/>
      <c r="EV166" s="41">
        <f t="shared" si="244"/>
        <v>0</v>
      </c>
      <c r="EW166" s="53">
        <f t="shared" si="245"/>
        <v>0</v>
      </c>
      <c r="EX166" s="53"/>
      <c r="EY166" s="53"/>
      <c r="EZ166" s="41">
        <f t="shared" si="246"/>
        <v>0</v>
      </c>
      <c r="FA166" s="53">
        <f t="shared" si="247"/>
        <v>0</v>
      </c>
      <c r="FB166" s="53"/>
      <c r="FC166" s="53"/>
      <c r="FD166" s="41">
        <f t="shared" si="248"/>
        <v>0</v>
      </c>
      <c r="FE166" s="53">
        <f t="shared" si="249"/>
        <v>0</v>
      </c>
      <c r="FF166" s="53"/>
      <c r="FG166" s="53"/>
      <c r="FH166" s="41">
        <f t="shared" si="250"/>
        <v>0</v>
      </c>
      <c r="FI166" s="53">
        <f t="shared" si="251"/>
        <v>0</v>
      </c>
      <c r="FJ166" s="53"/>
      <c r="FK166" s="53"/>
      <c r="FL166" s="41">
        <f t="shared" si="253"/>
        <v>0</v>
      </c>
      <c r="FM166" s="53">
        <f t="shared" si="254"/>
        <v>0</v>
      </c>
      <c r="FN166" s="53"/>
      <c r="FO166" s="40"/>
      <c r="FP166" s="52">
        <f t="shared" si="255"/>
        <v>4458.5798545346197</v>
      </c>
      <c r="FQ166" s="41">
        <f t="shared" si="256"/>
        <v>-1.6944974484852882E-2</v>
      </c>
      <c r="FY166" s="229" t="s">
        <v>1543</v>
      </c>
      <c r="FZ166" s="229" t="s">
        <v>1544</v>
      </c>
      <c r="GA166" s="229" t="s">
        <v>1545</v>
      </c>
    </row>
    <row r="167" spans="2:183" ht="11.25" customHeight="1" x14ac:dyDescent="0.2">
      <c r="B167" s="39">
        <v>44442</v>
      </c>
      <c r="C167" s="45">
        <v>4535.4326449816017</v>
      </c>
      <c r="D167" s="112" t="s">
        <v>5566</v>
      </c>
      <c r="E167" s="112">
        <f t="shared" si="252"/>
        <v>44442</v>
      </c>
      <c r="F167" s="46"/>
      <c r="G167" s="52">
        <v>61.47</v>
      </c>
      <c r="H167" s="41">
        <f t="shared" si="172"/>
        <v>1.0355029585798814E-2</v>
      </c>
      <c r="I167" s="53">
        <f t="shared" si="173"/>
        <v>1</v>
      </c>
      <c r="J167" s="40"/>
      <c r="K167" s="52">
        <v>88.11</v>
      </c>
      <c r="L167" s="41">
        <f t="shared" si="174"/>
        <v>1.0224948875257045E-3</v>
      </c>
      <c r="M167" s="53">
        <f t="shared" si="175"/>
        <v>1</v>
      </c>
      <c r="N167" s="40"/>
      <c r="O167" s="52">
        <v>90.41</v>
      </c>
      <c r="P167" s="41">
        <f t="shared" si="176"/>
        <v>1.2543397916899846E-2</v>
      </c>
      <c r="Q167" s="53">
        <f t="shared" si="177"/>
        <v>1</v>
      </c>
      <c r="R167" s="40"/>
      <c r="S167" s="52">
        <v>105.68</v>
      </c>
      <c r="T167" s="41">
        <f t="shared" si="178"/>
        <v>9.649374223750895E-3</v>
      </c>
      <c r="U167" s="53">
        <f t="shared" si="179"/>
        <v>1</v>
      </c>
      <c r="V167" s="40"/>
      <c r="W167" s="52">
        <v>58.65</v>
      </c>
      <c r="X167" s="41">
        <f t="shared" si="180"/>
        <v>1.9468103598122566E-2</v>
      </c>
      <c r="Y167" s="53">
        <f t="shared" si="181"/>
        <v>1</v>
      </c>
      <c r="Z167" s="40"/>
      <c r="AA167" s="52">
        <v>112.56</v>
      </c>
      <c r="AB167" s="41">
        <f t="shared" si="182"/>
        <v>7.7894171367176579E-3</v>
      </c>
      <c r="AC167" s="53">
        <f t="shared" si="183"/>
        <v>1</v>
      </c>
      <c r="AD167" s="40"/>
      <c r="AE167" s="52">
        <v>68.5</v>
      </c>
      <c r="AF167" s="41">
        <f t="shared" si="184"/>
        <v>2.7814375640462519E-3</v>
      </c>
      <c r="AG167" s="53">
        <f t="shared" si="185"/>
        <v>1</v>
      </c>
      <c r="AH167" s="40"/>
      <c r="AI167" s="52">
        <v>107.09</v>
      </c>
      <c r="AJ167" s="41">
        <f t="shared" si="186"/>
        <v>1.3821830919246603E-2</v>
      </c>
      <c r="AK167" s="53">
        <f t="shared" si="187"/>
        <v>1</v>
      </c>
      <c r="AL167" s="40"/>
      <c r="AM167" s="52">
        <v>64.8</v>
      </c>
      <c r="AN167" s="41">
        <f t="shared" si="188"/>
        <v>1.2816505157861924E-2</v>
      </c>
      <c r="AO167" s="53">
        <f t="shared" si="189"/>
        <v>1</v>
      </c>
      <c r="AP167" s="40"/>
      <c r="AQ167" s="52">
        <v>35.67</v>
      </c>
      <c r="AR167" s="41">
        <f t="shared" si="190"/>
        <v>2.8113578858588451E-3</v>
      </c>
      <c r="AS167" s="53">
        <f t="shared" si="191"/>
        <v>1</v>
      </c>
      <c r="AT167" s="41"/>
      <c r="AU167" s="41">
        <v>77.180000000000007</v>
      </c>
      <c r="AV167" s="41">
        <f t="shared" si="192"/>
        <v>-1.681541844521961E-3</v>
      </c>
      <c r="AW167" s="53">
        <f t="shared" si="193"/>
        <v>1</v>
      </c>
      <c r="AX167" s="41"/>
      <c r="AY167" s="41">
        <v>51.76</v>
      </c>
      <c r="AZ167" s="41">
        <f t="shared" si="194"/>
        <v>2.0504731861198833E-2</v>
      </c>
      <c r="BA167" s="53">
        <f t="shared" si="195"/>
        <v>1</v>
      </c>
      <c r="BB167" s="41"/>
      <c r="BC167" s="41">
        <v>66.27</v>
      </c>
      <c r="BD167" s="41">
        <f t="shared" si="196"/>
        <v>4.24306713138356E-3</v>
      </c>
      <c r="BE167" s="53">
        <f t="shared" si="197"/>
        <v>1</v>
      </c>
      <c r="BF167" s="41"/>
      <c r="BG167" s="41">
        <v>69.8</v>
      </c>
      <c r="BH167" s="41">
        <f t="shared" si="198"/>
        <v>1.6011644832605532E-2</v>
      </c>
      <c r="BI167" s="53">
        <f t="shared" si="199"/>
        <v>1</v>
      </c>
      <c r="BJ167" s="41"/>
      <c r="BK167" s="41"/>
      <c r="BL167" s="41">
        <f t="shared" si="200"/>
        <v>0</v>
      </c>
      <c r="BM167" s="53">
        <f t="shared" si="201"/>
        <v>0</v>
      </c>
      <c r="BN167" s="41"/>
      <c r="BO167" s="41"/>
      <c r="BP167" s="41">
        <f t="shared" si="202"/>
        <v>0</v>
      </c>
      <c r="BQ167" s="53">
        <f t="shared" si="203"/>
        <v>0</v>
      </c>
      <c r="BR167" s="41"/>
      <c r="BS167" s="41"/>
      <c r="BT167" s="41">
        <f t="shared" si="204"/>
        <v>0</v>
      </c>
      <c r="BU167" s="53">
        <f t="shared" si="205"/>
        <v>0</v>
      </c>
      <c r="BV167" s="41"/>
      <c r="BW167" s="41"/>
      <c r="BX167" s="41">
        <f t="shared" si="206"/>
        <v>0</v>
      </c>
      <c r="BY167" s="53">
        <f t="shared" si="207"/>
        <v>0</v>
      </c>
      <c r="BZ167" s="41"/>
      <c r="CA167" s="41"/>
      <c r="CB167" s="41">
        <f t="shared" si="208"/>
        <v>0</v>
      </c>
      <c r="CC167" s="53">
        <f t="shared" si="209"/>
        <v>0</v>
      </c>
      <c r="CD167" s="41"/>
      <c r="CE167" s="41"/>
      <c r="CF167" s="41">
        <f t="shared" si="210"/>
        <v>0</v>
      </c>
      <c r="CG167" s="53">
        <f t="shared" si="211"/>
        <v>0</v>
      </c>
      <c r="CH167" s="41"/>
      <c r="CI167" s="41"/>
      <c r="CJ167" s="41">
        <f t="shared" si="212"/>
        <v>0</v>
      </c>
      <c r="CK167" s="53">
        <f t="shared" si="213"/>
        <v>0</v>
      </c>
      <c r="CL167" s="41"/>
      <c r="CM167" s="41"/>
      <c r="CN167" s="41">
        <f t="shared" si="214"/>
        <v>0</v>
      </c>
      <c r="CO167" s="53">
        <f t="shared" si="215"/>
        <v>0</v>
      </c>
      <c r="CP167" s="41"/>
      <c r="CQ167" s="41"/>
      <c r="CR167" s="41">
        <f t="shared" si="216"/>
        <v>0</v>
      </c>
      <c r="CS167" s="53">
        <f t="shared" si="217"/>
        <v>0</v>
      </c>
      <c r="CT167" s="41"/>
      <c r="CU167" s="41"/>
      <c r="CV167" s="41">
        <f t="shared" si="218"/>
        <v>0</v>
      </c>
      <c r="CW167" s="53">
        <f t="shared" si="219"/>
        <v>0</v>
      </c>
      <c r="CX167" s="41"/>
      <c r="CY167" s="41"/>
      <c r="CZ167" s="41">
        <f t="shared" si="220"/>
        <v>0</v>
      </c>
      <c r="DA167" s="53">
        <f t="shared" si="221"/>
        <v>0</v>
      </c>
      <c r="DB167" s="53"/>
      <c r="DC167" s="53"/>
      <c r="DD167" s="41">
        <f t="shared" si="222"/>
        <v>0</v>
      </c>
      <c r="DE167" s="53">
        <f t="shared" si="223"/>
        <v>0</v>
      </c>
      <c r="DF167" s="53"/>
      <c r="DG167" s="53"/>
      <c r="DH167" s="41">
        <f t="shared" si="224"/>
        <v>0</v>
      </c>
      <c r="DI167" s="53">
        <f t="shared" si="225"/>
        <v>0</v>
      </c>
      <c r="DJ167" s="53"/>
      <c r="DK167" s="53"/>
      <c r="DL167" s="41">
        <f t="shared" si="226"/>
        <v>0</v>
      </c>
      <c r="DM167" s="53">
        <f t="shared" si="227"/>
        <v>0</v>
      </c>
      <c r="DN167" s="53"/>
      <c r="DO167" s="53"/>
      <c r="DP167" s="41">
        <f t="shared" si="228"/>
        <v>0</v>
      </c>
      <c r="DQ167" s="53">
        <f t="shared" si="229"/>
        <v>0</v>
      </c>
      <c r="DR167" s="53"/>
      <c r="DS167" s="53"/>
      <c r="DT167" s="41">
        <f t="shared" si="230"/>
        <v>0</v>
      </c>
      <c r="DU167" s="53">
        <f t="shared" si="231"/>
        <v>0</v>
      </c>
      <c r="DV167" s="53"/>
      <c r="DW167" s="53"/>
      <c r="DX167" s="41">
        <f t="shared" si="232"/>
        <v>0</v>
      </c>
      <c r="DY167" s="53">
        <f t="shared" si="233"/>
        <v>0</v>
      </c>
      <c r="DZ167" s="53"/>
      <c r="EA167" s="53"/>
      <c r="EB167" s="41">
        <f t="shared" si="234"/>
        <v>0</v>
      </c>
      <c r="EC167" s="53">
        <f t="shared" si="235"/>
        <v>0</v>
      </c>
      <c r="ED167" s="53"/>
      <c r="EE167" s="53"/>
      <c r="EF167" s="41">
        <f t="shared" si="236"/>
        <v>0</v>
      </c>
      <c r="EG167" s="53">
        <f t="shared" si="237"/>
        <v>0</v>
      </c>
      <c r="EH167" s="53"/>
      <c r="EI167" s="53"/>
      <c r="EJ167" s="41">
        <f t="shared" si="238"/>
        <v>0</v>
      </c>
      <c r="EK167" s="53">
        <f t="shared" si="239"/>
        <v>0</v>
      </c>
      <c r="EL167" s="53"/>
      <c r="EM167" s="53"/>
      <c r="EN167" s="41">
        <f t="shared" si="240"/>
        <v>0</v>
      </c>
      <c r="EO167" s="53">
        <f t="shared" si="241"/>
        <v>0</v>
      </c>
      <c r="EP167" s="53"/>
      <c r="EQ167" s="53"/>
      <c r="ER167" s="41">
        <f t="shared" si="242"/>
        <v>0</v>
      </c>
      <c r="ES167" s="53">
        <f t="shared" si="243"/>
        <v>0</v>
      </c>
      <c r="ET167" s="53"/>
      <c r="EU167" s="53"/>
      <c r="EV167" s="41">
        <f t="shared" si="244"/>
        <v>0</v>
      </c>
      <c r="EW167" s="53">
        <f t="shared" si="245"/>
        <v>0</v>
      </c>
      <c r="EX167" s="53"/>
      <c r="EY167" s="53"/>
      <c r="EZ167" s="41">
        <f t="shared" si="246"/>
        <v>0</v>
      </c>
      <c r="FA167" s="53">
        <f t="shared" si="247"/>
        <v>0</v>
      </c>
      <c r="FB167" s="53"/>
      <c r="FC167" s="53"/>
      <c r="FD167" s="41">
        <f t="shared" si="248"/>
        <v>0</v>
      </c>
      <c r="FE167" s="53">
        <f t="shared" si="249"/>
        <v>0</v>
      </c>
      <c r="FF167" s="53"/>
      <c r="FG167" s="53"/>
      <c r="FH167" s="41">
        <f t="shared" si="250"/>
        <v>0</v>
      </c>
      <c r="FI167" s="53">
        <f t="shared" si="251"/>
        <v>0</v>
      </c>
      <c r="FJ167" s="53"/>
      <c r="FK167" s="53"/>
      <c r="FL167" s="41">
        <f t="shared" si="253"/>
        <v>0</v>
      </c>
      <c r="FM167" s="53">
        <f t="shared" si="254"/>
        <v>0</v>
      </c>
      <c r="FN167" s="53"/>
      <c r="FO167" s="40"/>
      <c r="FP167" s="52">
        <f t="shared" si="255"/>
        <v>4535.4326449816017</v>
      </c>
      <c r="FQ167" s="41">
        <f t="shared" si="256"/>
        <v>5.7798674460836086E-3</v>
      </c>
      <c r="FY167" s="229" t="s">
        <v>4360</v>
      </c>
      <c r="FZ167" s="229" t="s">
        <v>4361</v>
      </c>
      <c r="GA167" s="229" t="s">
        <v>4362</v>
      </c>
    </row>
    <row r="168" spans="2:183" ht="11.25" customHeight="1" x14ac:dyDescent="0.2">
      <c r="B168" s="39">
        <v>44435</v>
      </c>
      <c r="C168" s="45">
        <v>4509.369089379521</v>
      </c>
      <c r="D168" s="112" t="s">
        <v>5566</v>
      </c>
      <c r="E168" s="112">
        <f t="shared" si="252"/>
        <v>44435</v>
      </c>
      <c r="F168" s="46"/>
      <c r="G168" s="52">
        <v>60.84</v>
      </c>
      <c r="H168" s="41">
        <f t="shared" si="172"/>
        <v>-2.1550337729173363E-2</v>
      </c>
      <c r="I168" s="53">
        <f t="shared" si="173"/>
        <v>1</v>
      </c>
      <c r="J168" s="40"/>
      <c r="K168" s="52">
        <v>88.02</v>
      </c>
      <c r="L168" s="41">
        <f t="shared" si="174"/>
        <v>-1.7524277263087473E-2</v>
      </c>
      <c r="M168" s="53">
        <f t="shared" si="175"/>
        <v>1</v>
      </c>
      <c r="N168" s="40"/>
      <c r="O168" s="52">
        <v>89.29</v>
      </c>
      <c r="P168" s="41">
        <f t="shared" si="176"/>
        <v>-1.965305226174785E-2</v>
      </c>
      <c r="Q168" s="53">
        <f t="shared" si="177"/>
        <v>1</v>
      </c>
      <c r="R168" s="40"/>
      <c r="S168" s="52">
        <v>104.67</v>
      </c>
      <c r="T168" s="41">
        <f t="shared" si="178"/>
        <v>-2.3691819792929669E-2</v>
      </c>
      <c r="U168" s="53">
        <f t="shared" si="179"/>
        <v>1</v>
      </c>
      <c r="V168" s="40"/>
      <c r="W168" s="52">
        <v>57.53</v>
      </c>
      <c r="X168" s="41">
        <f t="shared" si="180"/>
        <v>-3.3596505963379819E-2</v>
      </c>
      <c r="Y168" s="53">
        <f t="shared" si="181"/>
        <v>1</v>
      </c>
      <c r="Z168" s="40"/>
      <c r="AA168" s="52">
        <v>111.69</v>
      </c>
      <c r="AB168" s="41">
        <f t="shared" si="182"/>
        <v>-2.5392670157068031E-2</v>
      </c>
      <c r="AC168" s="53">
        <f t="shared" si="183"/>
        <v>1</v>
      </c>
      <c r="AD168" s="40"/>
      <c r="AE168" s="52">
        <v>68.31</v>
      </c>
      <c r="AF168" s="41">
        <f t="shared" si="184"/>
        <v>-1.3716430840311933E-2</v>
      </c>
      <c r="AG168" s="53">
        <f t="shared" si="185"/>
        <v>1</v>
      </c>
      <c r="AH168" s="40"/>
      <c r="AI168" s="52">
        <v>105.63</v>
      </c>
      <c r="AJ168" s="41">
        <f t="shared" si="186"/>
        <v>-3.3754116355653063E-2</v>
      </c>
      <c r="AK168" s="53">
        <f t="shared" si="187"/>
        <v>1</v>
      </c>
      <c r="AL168" s="40"/>
      <c r="AM168" s="52">
        <v>63.98</v>
      </c>
      <c r="AN168" s="41">
        <f t="shared" si="188"/>
        <v>-9.1373702958029712E-3</v>
      </c>
      <c r="AO168" s="53">
        <f t="shared" si="189"/>
        <v>1</v>
      </c>
      <c r="AP168" s="40"/>
      <c r="AQ168" s="52">
        <v>35.57</v>
      </c>
      <c r="AR168" s="41">
        <f t="shared" si="190"/>
        <v>-8.6399108138238701E-3</v>
      </c>
      <c r="AS168" s="53">
        <f t="shared" si="191"/>
        <v>1</v>
      </c>
      <c r="AT168" s="41"/>
      <c r="AU168" s="41">
        <v>77.31</v>
      </c>
      <c r="AV168" s="41">
        <f t="shared" si="192"/>
        <v>-3.5553892215568816E-2</v>
      </c>
      <c r="AW168" s="53">
        <f t="shared" si="193"/>
        <v>1</v>
      </c>
      <c r="AX168" s="41"/>
      <c r="AY168" s="41">
        <v>50.72</v>
      </c>
      <c r="AZ168" s="41">
        <f t="shared" si="194"/>
        <v>-1.8005808325266215E-2</v>
      </c>
      <c r="BA168" s="53">
        <f t="shared" si="195"/>
        <v>1</v>
      </c>
      <c r="BB168" s="41"/>
      <c r="BC168" s="41">
        <v>65.989999999999995</v>
      </c>
      <c r="BD168" s="41">
        <f t="shared" si="196"/>
        <v>-1.9756387403446207E-2</v>
      </c>
      <c r="BE168" s="53">
        <f t="shared" si="197"/>
        <v>1</v>
      </c>
      <c r="BF168" s="41"/>
      <c r="BG168" s="41">
        <v>68.7</v>
      </c>
      <c r="BH168" s="41">
        <f t="shared" si="198"/>
        <v>-2.7049992918850019E-2</v>
      </c>
      <c r="BI168" s="53">
        <f t="shared" si="199"/>
        <v>1</v>
      </c>
      <c r="BJ168" s="41"/>
      <c r="BK168" s="41"/>
      <c r="BL168" s="41">
        <f t="shared" si="200"/>
        <v>0</v>
      </c>
      <c r="BM168" s="53">
        <f t="shared" si="201"/>
        <v>0</v>
      </c>
      <c r="BN168" s="41"/>
      <c r="BO168" s="41"/>
      <c r="BP168" s="41">
        <f t="shared" si="202"/>
        <v>0</v>
      </c>
      <c r="BQ168" s="53">
        <f t="shared" si="203"/>
        <v>0</v>
      </c>
      <c r="BR168" s="41"/>
      <c r="BS168" s="41"/>
      <c r="BT168" s="41">
        <f t="shared" si="204"/>
        <v>0</v>
      </c>
      <c r="BU168" s="53">
        <f t="shared" si="205"/>
        <v>0</v>
      </c>
      <c r="BV168" s="41"/>
      <c r="BW168" s="41"/>
      <c r="BX168" s="41">
        <f t="shared" si="206"/>
        <v>0</v>
      </c>
      <c r="BY168" s="53">
        <f t="shared" si="207"/>
        <v>0</v>
      </c>
      <c r="BZ168" s="41"/>
      <c r="CA168" s="41"/>
      <c r="CB168" s="41">
        <f t="shared" si="208"/>
        <v>0</v>
      </c>
      <c r="CC168" s="53">
        <f t="shared" si="209"/>
        <v>0</v>
      </c>
      <c r="CD168" s="41"/>
      <c r="CE168" s="41"/>
      <c r="CF168" s="41">
        <f t="shared" si="210"/>
        <v>0</v>
      </c>
      <c r="CG168" s="53">
        <f t="shared" si="211"/>
        <v>0</v>
      </c>
      <c r="CH168" s="41"/>
      <c r="CI168" s="41"/>
      <c r="CJ168" s="41">
        <f t="shared" si="212"/>
        <v>0</v>
      </c>
      <c r="CK168" s="53">
        <f t="shared" si="213"/>
        <v>0</v>
      </c>
      <c r="CL168" s="41"/>
      <c r="CM168" s="41"/>
      <c r="CN168" s="41">
        <f t="shared" si="214"/>
        <v>0</v>
      </c>
      <c r="CO168" s="53">
        <f t="shared" si="215"/>
        <v>0</v>
      </c>
      <c r="CP168" s="41"/>
      <c r="CQ168" s="41"/>
      <c r="CR168" s="41">
        <f t="shared" si="216"/>
        <v>0</v>
      </c>
      <c r="CS168" s="53">
        <f t="shared" si="217"/>
        <v>0</v>
      </c>
      <c r="CT168" s="41"/>
      <c r="CU168" s="41"/>
      <c r="CV168" s="41">
        <f t="shared" si="218"/>
        <v>0</v>
      </c>
      <c r="CW168" s="53">
        <f t="shared" si="219"/>
        <v>0</v>
      </c>
      <c r="CX168" s="41"/>
      <c r="CY168" s="41"/>
      <c r="CZ168" s="41">
        <f t="shared" si="220"/>
        <v>0</v>
      </c>
      <c r="DA168" s="53">
        <f t="shared" si="221"/>
        <v>0</v>
      </c>
      <c r="DB168" s="53"/>
      <c r="DC168" s="53"/>
      <c r="DD168" s="41">
        <f t="shared" si="222"/>
        <v>0</v>
      </c>
      <c r="DE168" s="53">
        <f t="shared" si="223"/>
        <v>0</v>
      </c>
      <c r="DF168" s="53"/>
      <c r="DG168" s="53"/>
      <c r="DH168" s="41">
        <f t="shared" si="224"/>
        <v>0</v>
      </c>
      <c r="DI168" s="53">
        <f t="shared" si="225"/>
        <v>0</v>
      </c>
      <c r="DJ168" s="53"/>
      <c r="DK168" s="53"/>
      <c r="DL168" s="41">
        <f t="shared" si="226"/>
        <v>0</v>
      </c>
      <c r="DM168" s="53">
        <f t="shared" si="227"/>
        <v>0</v>
      </c>
      <c r="DN168" s="53"/>
      <c r="DO168" s="53"/>
      <c r="DP168" s="41">
        <f t="shared" si="228"/>
        <v>0</v>
      </c>
      <c r="DQ168" s="53">
        <f t="shared" si="229"/>
        <v>0</v>
      </c>
      <c r="DR168" s="53"/>
      <c r="DS168" s="53"/>
      <c r="DT168" s="41">
        <f t="shared" si="230"/>
        <v>0</v>
      </c>
      <c r="DU168" s="53">
        <f t="shared" si="231"/>
        <v>0</v>
      </c>
      <c r="DV168" s="53"/>
      <c r="DW168" s="53"/>
      <c r="DX168" s="41">
        <f t="shared" si="232"/>
        <v>0</v>
      </c>
      <c r="DY168" s="53">
        <f t="shared" si="233"/>
        <v>0</v>
      </c>
      <c r="DZ168" s="53"/>
      <c r="EA168" s="53"/>
      <c r="EB168" s="41">
        <f t="shared" si="234"/>
        <v>0</v>
      </c>
      <c r="EC168" s="53">
        <f t="shared" si="235"/>
        <v>0</v>
      </c>
      <c r="ED168" s="53"/>
      <c r="EE168" s="53"/>
      <c r="EF168" s="41">
        <f t="shared" si="236"/>
        <v>0</v>
      </c>
      <c r="EG168" s="53">
        <f t="shared" si="237"/>
        <v>0</v>
      </c>
      <c r="EH168" s="53"/>
      <c r="EI168" s="53"/>
      <c r="EJ168" s="41">
        <f t="shared" si="238"/>
        <v>0</v>
      </c>
      <c r="EK168" s="53">
        <f t="shared" si="239"/>
        <v>0</v>
      </c>
      <c r="EL168" s="53"/>
      <c r="EM168" s="53"/>
      <c r="EN168" s="41">
        <f t="shared" si="240"/>
        <v>0</v>
      </c>
      <c r="EO168" s="53">
        <f t="shared" si="241"/>
        <v>0</v>
      </c>
      <c r="EP168" s="53"/>
      <c r="EQ168" s="53"/>
      <c r="ER168" s="41">
        <f t="shared" si="242"/>
        <v>0</v>
      </c>
      <c r="ES168" s="53">
        <f t="shared" si="243"/>
        <v>0</v>
      </c>
      <c r="ET168" s="53"/>
      <c r="EU168" s="53"/>
      <c r="EV168" s="41">
        <f t="shared" si="244"/>
        <v>0</v>
      </c>
      <c r="EW168" s="53">
        <f t="shared" si="245"/>
        <v>0</v>
      </c>
      <c r="EX168" s="53"/>
      <c r="EY168" s="53"/>
      <c r="EZ168" s="41">
        <f t="shared" si="246"/>
        <v>0</v>
      </c>
      <c r="FA168" s="53">
        <f t="shared" si="247"/>
        <v>0</v>
      </c>
      <c r="FB168" s="53"/>
      <c r="FC168" s="53"/>
      <c r="FD168" s="41">
        <f t="shared" si="248"/>
        <v>0</v>
      </c>
      <c r="FE168" s="53">
        <f t="shared" si="249"/>
        <v>0</v>
      </c>
      <c r="FF168" s="53"/>
      <c r="FG168" s="53"/>
      <c r="FH168" s="41">
        <f t="shared" si="250"/>
        <v>0</v>
      </c>
      <c r="FI168" s="53">
        <f t="shared" si="251"/>
        <v>0</v>
      </c>
      <c r="FJ168" s="53"/>
      <c r="FK168" s="53"/>
      <c r="FL168" s="41">
        <f t="shared" si="253"/>
        <v>0</v>
      </c>
      <c r="FM168" s="53">
        <f t="shared" si="254"/>
        <v>0</v>
      </c>
      <c r="FN168" s="53"/>
      <c r="FO168" s="40"/>
      <c r="FP168" s="52">
        <f t="shared" si="255"/>
        <v>4509.369089379521</v>
      </c>
      <c r="FQ168" s="41">
        <f t="shared" si="256"/>
        <v>1.5242911050647345E-2</v>
      </c>
      <c r="FY168" s="229" t="s">
        <v>4363</v>
      </c>
      <c r="FZ168" s="229" t="s">
        <v>4364</v>
      </c>
      <c r="GA168" s="229" t="s">
        <v>4365</v>
      </c>
    </row>
    <row r="169" spans="2:183" ht="11.25" customHeight="1" x14ac:dyDescent="0.2">
      <c r="B169" s="39">
        <v>44428</v>
      </c>
      <c r="C169" s="45">
        <v>4441.6651820921334</v>
      </c>
      <c r="D169" s="112" t="s">
        <v>5566</v>
      </c>
      <c r="E169" s="112">
        <f t="shared" si="252"/>
        <v>44428</v>
      </c>
      <c r="F169" s="46"/>
      <c r="G169" s="52">
        <v>62.18</v>
      </c>
      <c r="H169" s="41">
        <f t="shared" si="172"/>
        <v>1.8175863762895039E-2</v>
      </c>
      <c r="I169" s="53">
        <f t="shared" si="173"/>
        <v>1</v>
      </c>
      <c r="J169" s="40"/>
      <c r="K169" s="52">
        <v>89.59</v>
      </c>
      <c r="L169" s="41">
        <f t="shared" si="174"/>
        <v>8.4421431787482515E-3</v>
      </c>
      <c r="M169" s="53">
        <f t="shared" si="175"/>
        <v>1</v>
      </c>
      <c r="N169" s="40"/>
      <c r="O169" s="52">
        <v>91.08</v>
      </c>
      <c r="P169" s="41">
        <f t="shared" si="176"/>
        <v>1.5497825844575708E-2</v>
      </c>
      <c r="Q169" s="53">
        <f t="shared" si="177"/>
        <v>1</v>
      </c>
      <c r="R169" s="40"/>
      <c r="S169" s="52">
        <v>107.21</v>
      </c>
      <c r="T169" s="41">
        <f t="shared" si="178"/>
        <v>1.1415094339622511E-2</v>
      </c>
      <c r="U169" s="53">
        <f t="shared" si="179"/>
        <v>1</v>
      </c>
      <c r="V169" s="40"/>
      <c r="W169" s="52">
        <v>59.53</v>
      </c>
      <c r="X169" s="41">
        <f t="shared" si="180"/>
        <v>4.438596491228064E-2</v>
      </c>
      <c r="Y169" s="53">
        <f t="shared" si="181"/>
        <v>1</v>
      </c>
      <c r="Z169" s="40"/>
      <c r="AA169" s="52">
        <v>114.6</v>
      </c>
      <c r="AB169" s="41">
        <f t="shared" si="182"/>
        <v>4.2955951947579063E-2</v>
      </c>
      <c r="AC169" s="53">
        <f t="shared" si="183"/>
        <v>1</v>
      </c>
      <c r="AD169" s="40"/>
      <c r="AE169" s="52">
        <v>69.260000000000005</v>
      </c>
      <c r="AF169" s="41">
        <f t="shared" si="184"/>
        <v>1.7033773861967916E-2</v>
      </c>
      <c r="AG169" s="53">
        <f t="shared" si="185"/>
        <v>1</v>
      </c>
      <c r="AH169" s="40"/>
      <c r="AI169" s="52">
        <v>109.32</v>
      </c>
      <c r="AJ169" s="41">
        <f t="shared" si="186"/>
        <v>1.7782329392049157E-2</v>
      </c>
      <c r="AK169" s="53">
        <f t="shared" si="187"/>
        <v>1</v>
      </c>
      <c r="AL169" s="40"/>
      <c r="AM169" s="52">
        <v>64.569999999999993</v>
      </c>
      <c r="AN169" s="41">
        <f t="shared" si="188"/>
        <v>2.2486144101345973E-2</v>
      </c>
      <c r="AO169" s="53">
        <f t="shared" si="189"/>
        <v>1</v>
      </c>
      <c r="AP169" s="40"/>
      <c r="AQ169" s="52">
        <v>35.880000000000003</v>
      </c>
      <c r="AR169" s="41">
        <f t="shared" si="190"/>
        <v>-1.12978782033617E-2</v>
      </c>
      <c r="AS169" s="53">
        <f t="shared" si="191"/>
        <v>1</v>
      </c>
      <c r="AT169" s="41"/>
      <c r="AU169" s="41">
        <v>80.16</v>
      </c>
      <c r="AV169" s="41">
        <f t="shared" si="192"/>
        <v>4.763098520932596E-3</v>
      </c>
      <c r="AW169" s="53">
        <f t="shared" si="193"/>
        <v>1</v>
      </c>
      <c r="AX169" s="41"/>
      <c r="AY169" s="41">
        <v>51.65</v>
      </c>
      <c r="AZ169" s="41">
        <f t="shared" si="194"/>
        <v>1.9743336623889496E-2</v>
      </c>
      <c r="BA169" s="53">
        <f t="shared" si="195"/>
        <v>1</v>
      </c>
      <c r="BB169" s="41"/>
      <c r="BC169" s="41">
        <v>67.319999999999993</v>
      </c>
      <c r="BD169" s="41">
        <f t="shared" si="196"/>
        <v>2.7315733251945584E-2</v>
      </c>
      <c r="BE169" s="53">
        <f t="shared" si="197"/>
        <v>1</v>
      </c>
      <c r="BF169" s="41"/>
      <c r="BG169" s="41">
        <v>70.61</v>
      </c>
      <c r="BH169" s="41">
        <f t="shared" si="198"/>
        <v>2.2740440324449551E-2</v>
      </c>
      <c r="BI169" s="53">
        <f t="shared" si="199"/>
        <v>1</v>
      </c>
      <c r="BJ169" s="41"/>
      <c r="BK169" s="41"/>
      <c r="BL169" s="41">
        <f t="shared" si="200"/>
        <v>0</v>
      </c>
      <c r="BM169" s="53">
        <f t="shared" si="201"/>
        <v>0</v>
      </c>
      <c r="BN169" s="41"/>
      <c r="BO169" s="41"/>
      <c r="BP169" s="41">
        <f t="shared" si="202"/>
        <v>0</v>
      </c>
      <c r="BQ169" s="53">
        <f t="shared" si="203"/>
        <v>0</v>
      </c>
      <c r="BR169" s="41"/>
      <c r="BS169" s="41"/>
      <c r="BT169" s="41">
        <f t="shared" si="204"/>
        <v>0</v>
      </c>
      <c r="BU169" s="53">
        <f t="shared" si="205"/>
        <v>0</v>
      </c>
      <c r="BV169" s="41"/>
      <c r="BW169" s="41"/>
      <c r="BX169" s="41">
        <f t="shared" si="206"/>
        <v>0</v>
      </c>
      <c r="BY169" s="53">
        <f t="shared" si="207"/>
        <v>0</v>
      </c>
      <c r="BZ169" s="41"/>
      <c r="CA169" s="41"/>
      <c r="CB169" s="41">
        <f t="shared" si="208"/>
        <v>0</v>
      </c>
      <c r="CC169" s="53">
        <f t="shared" si="209"/>
        <v>0</v>
      </c>
      <c r="CD169" s="41"/>
      <c r="CE169" s="41"/>
      <c r="CF169" s="41">
        <f t="shared" si="210"/>
        <v>0</v>
      </c>
      <c r="CG169" s="53">
        <f t="shared" si="211"/>
        <v>0</v>
      </c>
      <c r="CH169" s="41"/>
      <c r="CI169" s="41"/>
      <c r="CJ169" s="41">
        <f t="shared" si="212"/>
        <v>0</v>
      </c>
      <c r="CK169" s="53">
        <f t="shared" si="213"/>
        <v>0</v>
      </c>
      <c r="CL169" s="41"/>
      <c r="CM169" s="41"/>
      <c r="CN169" s="41">
        <f t="shared" si="214"/>
        <v>0</v>
      </c>
      <c r="CO169" s="53">
        <f t="shared" si="215"/>
        <v>0</v>
      </c>
      <c r="CP169" s="41"/>
      <c r="CQ169" s="41"/>
      <c r="CR169" s="41">
        <f t="shared" si="216"/>
        <v>0</v>
      </c>
      <c r="CS169" s="53">
        <f t="shared" si="217"/>
        <v>0</v>
      </c>
      <c r="CT169" s="41"/>
      <c r="CU169" s="41"/>
      <c r="CV169" s="41">
        <f t="shared" si="218"/>
        <v>0</v>
      </c>
      <c r="CW169" s="53">
        <f t="shared" si="219"/>
        <v>0</v>
      </c>
      <c r="CX169" s="41"/>
      <c r="CY169" s="41"/>
      <c r="CZ169" s="41">
        <f t="shared" si="220"/>
        <v>0</v>
      </c>
      <c r="DA169" s="53">
        <f t="shared" si="221"/>
        <v>0</v>
      </c>
      <c r="DB169" s="53"/>
      <c r="DC169" s="53"/>
      <c r="DD169" s="41">
        <f t="shared" si="222"/>
        <v>0</v>
      </c>
      <c r="DE169" s="53">
        <f t="shared" si="223"/>
        <v>0</v>
      </c>
      <c r="DF169" s="53"/>
      <c r="DG169" s="53"/>
      <c r="DH169" s="41">
        <f t="shared" si="224"/>
        <v>0</v>
      </c>
      <c r="DI169" s="53">
        <f t="shared" si="225"/>
        <v>0</v>
      </c>
      <c r="DJ169" s="53"/>
      <c r="DK169" s="53"/>
      <c r="DL169" s="41">
        <f t="shared" si="226"/>
        <v>0</v>
      </c>
      <c r="DM169" s="53">
        <f t="shared" si="227"/>
        <v>0</v>
      </c>
      <c r="DN169" s="53"/>
      <c r="DO169" s="53"/>
      <c r="DP169" s="41">
        <f t="shared" si="228"/>
        <v>0</v>
      </c>
      <c r="DQ169" s="53">
        <f t="shared" si="229"/>
        <v>0</v>
      </c>
      <c r="DR169" s="53"/>
      <c r="DS169" s="53"/>
      <c r="DT169" s="41">
        <f t="shared" si="230"/>
        <v>0</v>
      </c>
      <c r="DU169" s="53">
        <f t="shared" si="231"/>
        <v>0</v>
      </c>
      <c r="DV169" s="53"/>
      <c r="DW169" s="53"/>
      <c r="DX169" s="41">
        <f t="shared" si="232"/>
        <v>0</v>
      </c>
      <c r="DY169" s="53">
        <f t="shared" si="233"/>
        <v>0</v>
      </c>
      <c r="DZ169" s="53"/>
      <c r="EA169" s="53"/>
      <c r="EB169" s="41">
        <f t="shared" si="234"/>
        <v>0</v>
      </c>
      <c r="EC169" s="53">
        <f t="shared" si="235"/>
        <v>0</v>
      </c>
      <c r="ED169" s="53"/>
      <c r="EE169" s="53"/>
      <c r="EF169" s="41">
        <f t="shared" si="236"/>
        <v>0</v>
      </c>
      <c r="EG169" s="53">
        <f t="shared" si="237"/>
        <v>0</v>
      </c>
      <c r="EH169" s="53"/>
      <c r="EI169" s="53"/>
      <c r="EJ169" s="41">
        <f t="shared" si="238"/>
        <v>0</v>
      </c>
      <c r="EK169" s="53">
        <f t="shared" si="239"/>
        <v>0</v>
      </c>
      <c r="EL169" s="53"/>
      <c r="EM169" s="53"/>
      <c r="EN169" s="41">
        <f t="shared" si="240"/>
        <v>0</v>
      </c>
      <c r="EO169" s="53">
        <f t="shared" si="241"/>
        <v>0</v>
      </c>
      <c r="EP169" s="53"/>
      <c r="EQ169" s="53"/>
      <c r="ER169" s="41">
        <f t="shared" si="242"/>
        <v>0</v>
      </c>
      <c r="ES169" s="53">
        <f t="shared" si="243"/>
        <v>0</v>
      </c>
      <c r="ET169" s="53"/>
      <c r="EU169" s="53"/>
      <c r="EV169" s="41">
        <f t="shared" si="244"/>
        <v>0</v>
      </c>
      <c r="EW169" s="53">
        <f t="shared" si="245"/>
        <v>0</v>
      </c>
      <c r="EX169" s="53"/>
      <c r="EY169" s="53"/>
      <c r="EZ169" s="41">
        <f t="shared" si="246"/>
        <v>0</v>
      </c>
      <c r="FA169" s="53">
        <f t="shared" si="247"/>
        <v>0</v>
      </c>
      <c r="FB169" s="53"/>
      <c r="FC169" s="53"/>
      <c r="FD169" s="41">
        <f t="shared" si="248"/>
        <v>0</v>
      </c>
      <c r="FE169" s="53">
        <f t="shared" si="249"/>
        <v>0</v>
      </c>
      <c r="FF169" s="53"/>
      <c r="FG169" s="53"/>
      <c r="FH169" s="41">
        <f t="shared" si="250"/>
        <v>0</v>
      </c>
      <c r="FI169" s="53">
        <f t="shared" si="251"/>
        <v>0</v>
      </c>
      <c r="FJ169" s="53"/>
      <c r="FK169" s="53"/>
      <c r="FL169" s="41">
        <f t="shared" si="253"/>
        <v>0</v>
      </c>
      <c r="FM169" s="53">
        <f t="shared" si="254"/>
        <v>0</v>
      </c>
      <c r="FN169" s="53"/>
      <c r="FO169" s="40"/>
      <c r="FP169" s="52">
        <f t="shared" si="255"/>
        <v>4441.6651820921334</v>
      </c>
      <c r="FQ169" s="41">
        <f t="shared" si="256"/>
        <v>-5.8948170939253641E-3</v>
      </c>
      <c r="FY169" s="229" t="s">
        <v>1552</v>
      </c>
      <c r="FZ169" s="229" t="s">
        <v>1553</v>
      </c>
      <c r="GA169" s="229" t="s">
        <v>1554</v>
      </c>
    </row>
    <row r="170" spans="2:183" ht="11.25" customHeight="1" x14ac:dyDescent="0.2">
      <c r="B170" s="39">
        <v>44421</v>
      </c>
      <c r="C170" s="45">
        <v>4468.0032439905226</v>
      </c>
      <c r="D170" s="112" t="s">
        <v>5566</v>
      </c>
      <c r="E170" s="112">
        <f t="shared" si="252"/>
        <v>44421</v>
      </c>
      <c r="F170" s="46"/>
      <c r="G170" s="52">
        <v>61.07</v>
      </c>
      <c r="H170" s="41">
        <f t="shared" si="172"/>
        <v>4.4407894736842035E-3</v>
      </c>
      <c r="I170" s="53">
        <f t="shared" si="173"/>
        <v>1</v>
      </c>
      <c r="J170" s="40"/>
      <c r="K170" s="52">
        <v>88.84</v>
      </c>
      <c r="L170" s="41">
        <f t="shared" si="174"/>
        <v>2.2795302786092542E-2</v>
      </c>
      <c r="M170" s="53">
        <f t="shared" si="175"/>
        <v>1</v>
      </c>
      <c r="N170" s="40"/>
      <c r="O170" s="52">
        <v>89.69</v>
      </c>
      <c r="P170" s="41">
        <f t="shared" si="176"/>
        <v>3.9176180882023459E-3</v>
      </c>
      <c r="Q170" s="53">
        <f t="shared" si="177"/>
        <v>1</v>
      </c>
      <c r="R170" s="40"/>
      <c r="S170" s="52">
        <v>106</v>
      </c>
      <c r="T170" s="41">
        <f t="shared" si="178"/>
        <v>-8.9753178758413821E-3</v>
      </c>
      <c r="U170" s="53">
        <f t="shared" si="179"/>
        <v>1</v>
      </c>
      <c r="V170" s="40"/>
      <c r="W170" s="52">
        <v>57</v>
      </c>
      <c r="X170" s="41">
        <f t="shared" si="180"/>
        <v>3.5046304703105102E-2</v>
      </c>
      <c r="Y170" s="53">
        <f t="shared" si="181"/>
        <v>1</v>
      </c>
      <c r="Z170" s="40"/>
      <c r="AA170" s="52">
        <v>109.88</v>
      </c>
      <c r="AB170" s="41">
        <f t="shared" si="182"/>
        <v>3.5724384956169253E-2</v>
      </c>
      <c r="AC170" s="53">
        <f t="shared" si="183"/>
        <v>1</v>
      </c>
      <c r="AD170" s="40"/>
      <c r="AE170" s="52">
        <v>68.099999999999994</v>
      </c>
      <c r="AF170" s="41">
        <f t="shared" si="184"/>
        <v>2.0683453237410054E-2</v>
      </c>
      <c r="AG170" s="53">
        <f t="shared" si="185"/>
        <v>1</v>
      </c>
      <c r="AH170" s="40"/>
      <c r="AI170" s="52">
        <v>107.41</v>
      </c>
      <c r="AJ170" s="41">
        <f t="shared" si="186"/>
        <v>6.937283209899725E-3</v>
      </c>
      <c r="AK170" s="53">
        <f t="shared" si="187"/>
        <v>1</v>
      </c>
      <c r="AL170" s="40"/>
      <c r="AM170" s="52">
        <v>63.15</v>
      </c>
      <c r="AN170" s="41">
        <f t="shared" si="188"/>
        <v>8.947116152739909E-3</v>
      </c>
      <c r="AO170" s="53">
        <f t="shared" si="189"/>
        <v>1</v>
      </c>
      <c r="AP170" s="40"/>
      <c r="AQ170" s="52">
        <v>36.29</v>
      </c>
      <c r="AR170" s="41">
        <f t="shared" si="190"/>
        <v>3.5673515981735182E-2</v>
      </c>
      <c r="AS170" s="53">
        <f t="shared" si="191"/>
        <v>1</v>
      </c>
      <c r="AT170" s="41"/>
      <c r="AU170" s="41">
        <v>79.78</v>
      </c>
      <c r="AV170" s="41">
        <f t="shared" si="192"/>
        <v>-6.9703759024147827E-3</v>
      </c>
      <c r="AW170" s="53">
        <f t="shared" si="193"/>
        <v>1</v>
      </c>
      <c r="AX170" s="41"/>
      <c r="AY170" s="41">
        <v>50.65</v>
      </c>
      <c r="AZ170" s="41">
        <f t="shared" si="194"/>
        <v>5.9582919563057057E-3</v>
      </c>
      <c r="BA170" s="53">
        <f t="shared" si="195"/>
        <v>1</v>
      </c>
      <c r="BB170" s="41"/>
      <c r="BC170" s="41">
        <v>65.53</v>
      </c>
      <c r="BD170" s="41">
        <f t="shared" si="196"/>
        <v>1.2828438948995435E-2</v>
      </c>
      <c r="BE170" s="53">
        <f t="shared" si="197"/>
        <v>1</v>
      </c>
      <c r="BF170" s="41"/>
      <c r="BG170" s="41">
        <v>69.040000000000006</v>
      </c>
      <c r="BH170" s="41">
        <f t="shared" si="198"/>
        <v>-5.7903879559917382E-4</v>
      </c>
      <c r="BI170" s="53">
        <f t="shared" si="199"/>
        <v>1</v>
      </c>
      <c r="BJ170" s="41"/>
      <c r="BK170" s="41"/>
      <c r="BL170" s="41">
        <f t="shared" si="200"/>
        <v>0</v>
      </c>
      <c r="BM170" s="53">
        <f t="shared" si="201"/>
        <v>0</v>
      </c>
      <c r="BN170" s="41"/>
      <c r="BO170" s="41"/>
      <c r="BP170" s="41">
        <f t="shared" si="202"/>
        <v>0</v>
      </c>
      <c r="BQ170" s="53">
        <f t="shared" si="203"/>
        <v>0</v>
      </c>
      <c r="BR170" s="41"/>
      <c r="BS170" s="41"/>
      <c r="BT170" s="41">
        <f t="shared" si="204"/>
        <v>0</v>
      </c>
      <c r="BU170" s="53">
        <f t="shared" si="205"/>
        <v>0</v>
      </c>
      <c r="BV170" s="41"/>
      <c r="BW170" s="41"/>
      <c r="BX170" s="41">
        <f t="shared" si="206"/>
        <v>0</v>
      </c>
      <c r="BY170" s="53">
        <f t="shared" si="207"/>
        <v>0</v>
      </c>
      <c r="BZ170" s="41"/>
      <c r="CA170" s="41"/>
      <c r="CB170" s="41">
        <f t="shared" si="208"/>
        <v>0</v>
      </c>
      <c r="CC170" s="53">
        <f t="shared" si="209"/>
        <v>0</v>
      </c>
      <c r="CD170" s="41"/>
      <c r="CE170" s="41"/>
      <c r="CF170" s="41">
        <f t="shared" si="210"/>
        <v>0</v>
      </c>
      <c r="CG170" s="53">
        <f t="shared" si="211"/>
        <v>0</v>
      </c>
      <c r="CH170" s="41"/>
      <c r="CI170" s="41"/>
      <c r="CJ170" s="41">
        <f t="shared" si="212"/>
        <v>0</v>
      </c>
      <c r="CK170" s="53">
        <f t="shared" si="213"/>
        <v>0</v>
      </c>
      <c r="CL170" s="41"/>
      <c r="CM170" s="41"/>
      <c r="CN170" s="41">
        <f t="shared" si="214"/>
        <v>0</v>
      </c>
      <c r="CO170" s="53">
        <f t="shared" si="215"/>
        <v>0</v>
      </c>
      <c r="CP170" s="41"/>
      <c r="CQ170" s="41"/>
      <c r="CR170" s="41">
        <f t="shared" si="216"/>
        <v>0</v>
      </c>
      <c r="CS170" s="53">
        <f t="shared" si="217"/>
        <v>0</v>
      </c>
      <c r="CT170" s="41"/>
      <c r="CU170" s="41"/>
      <c r="CV170" s="41">
        <f t="shared" si="218"/>
        <v>0</v>
      </c>
      <c r="CW170" s="53">
        <f t="shared" si="219"/>
        <v>0</v>
      </c>
      <c r="CX170" s="41"/>
      <c r="CY170" s="41"/>
      <c r="CZ170" s="41">
        <f t="shared" si="220"/>
        <v>0</v>
      </c>
      <c r="DA170" s="53">
        <f t="shared" si="221"/>
        <v>0</v>
      </c>
      <c r="DB170" s="53"/>
      <c r="DC170" s="53"/>
      <c r="DD170" s="41">
        <f t="shared" si="222"/>
        <v>0</v>
      </c>
      <c r="DE170" s="53">
        <f t="shared" si="223"/>
        <v>0</v>
      </c>
      <c r="DF170" s="53"/>
      <c r="DG170" s="53"/>
      <c r="DH170" s="41">
        <f t="shared" si="224"/>
        <v>0</v>
      </c>
      <c r="DI170" s="53">
        <f t="shared" si="225"/>
        <v>0</v>
      </c>
      <c r="DJ170" s="53"/>
      <c r="DK170" s="53"/>
      <c r="DL170" s="41">
        <f t="shared" si="226"/>
        <v>0</v>
      </c>
      <c r="DM170" s="53">
        <f t="shared" si="227"/>
        <v>0</v>
      </c>
      <c r="DN170" s="53"/>
      <c r="DO170" s="53"/>
      <c r="DP170" s="41">
        <f t="shared" si="228"/>
        <v>0</v>
      </c>
      <c r="DQ170" s="53">
        <f t="shared" si="229"/>
        <v>0</v>
      </c>
      <c r="DR170" s="53"/>
      <c r="DS170" s="53"/>
      <c r="DT170" s="41">
        <f t="shared" si="230"/>
        <v>0</v>
      </c>
      <c r="DU170" s="53">
        <f t="shared" si="231"/>
        <v>0</v>
      </c>
      <c r="DV170" s="53"/>
      <c r="DW170" s="53"/>
      <c r="DX170" s="41">
        <f t="shared" si="232"/>
        <v>0</v>
      </c>
      <c r="DY170" s="53">
        <f t="shared" si="233"/>
        <v>0</v>
      </c>
      <c r="DZ170" s="53"/>
      <c r="EA170" s="53"/>
      <c r="EB170" s="41">
        <f t="shared" si="234"/>
        <v>0</v>
      </c>
      <c r="EC170" s="53">
        <f t="shared" si="235"/>
        <v>0</v>
      </c>
      <c r="ED170" s="53"/>
      <c r="EE170" s="53"/>
      <c r="EF170" s="41">
        <f t="shared" si="236"/>
        <v>0</v>
      </c>
      <c r="EG170" s="53">
        <f t="shared" si="237"/>
        <v>0</v>
      </c>
      <c r="EH170" s="53"/>
      <c r="EI170" s="53"/>
      <c r="EJ170" s="41">
        <f t="shared" si="238"/>
        <v>0</v>
      </c>
      <c r="EK170" s="53">
        <f t="shared" si="239"/>
        <v>0</v>
      </c>
      <c r="EL170" s="53"/>
      <c r="EM170" s="53"/>
      <c r="EN170" s="41">
        <f t="shared" si="240"/>
        <v>0</v>
      </c>
      <c r="EO170" s="53">
        <f t="shared" si="241"/>
        <v>0</v>
      </c>
      <c r="EP170" s="53"/>
      <c r="EQ170" s="53"/>
      <c r="ER170" s="41">
        <f t="shared" si="242"/>
        <v>0</v>
      </c>
      <c r="ES170" s="53">
        <f t="shared" si="243"/>
        <v>0</v>
      </c>
      <c r="ET170" s="53"/>
      <c r="EU170" s="53"/>
      <c r="EV170" s="41">
        <f t="shared" si="244"/>
        <v>0</v>
      </c>
      <c r="EW170" s="53">
        <f t="shared" si="245"/>
        <v>0</v>
      </c>
      <c r="EX170" s="53"/>
      <c r="EY170" s="53"/>
      <c r="EZ170" s="41">
        <f t="shared" si="246"/>
        <v>0</v>
      </c>
      <c r="FA170" s="53">
        <f t="shared" si="247"/>
        <v>0</v>
      </c>
      <c r="FB170" s="53"/>
      <c r="FC170" s="53"/>
      <c r="FD170" s="41">
        <f t="shared" si="248"/>
        <v>0</v>
      </c>
      <c r="FE170" s="53">
        <f t="shared" si="249"/>
        <v>0</v>
      </c>
      <c r="FF170" s="53"/>
      <c r="FG170" s="53"/>
      <c r="FH170" s="41">
        <f t="shared" si="250"/>
        <v>0</v>
      </c>
      <c r="FI170" s="53">
        <f t="shared" si="251"/>
        <v>0</v>
      </c>
      <c r="FJ170" s="53"/>
      <c r="FK170" s="53"/>
      <c r="FL170" s="41">
        <f t="shared" si="253"/>
        <v>0</v>
      </c>
      <c r="FM170" s="53">
        <f t="shared" si="254"/>
        <v>0</v>
      </c>
      <c r="FN170" s="53"/>
      <c r="FO170" s="40"/>
      <c r="FP170" s="52">
        <f t="shared" si="255"/>
        <v>4468.0032439905226</v>
      </c>
      <c r="FQ170" s="41">
        <f t="shared" si="256"/>
        <v>7.0968919708611633E-3</v>
      </c>
      <c r="FY170" s="229" t="s">
        <v>3071</v>
      </c>
      <c r="FZ170" s="229" t="s">
        <v>3072</v>
      </c>
      <c r="GA170" s="229" t="s">
        <v>3073</v>
      </c>
    </row>
    <row r="171" spans="2:183" ht="11.25" customHeight="1" x14ac:dyDescent="0.2">
      <c r="B171" s="39">
        <v>44414</v>
      </c>
      <c r="C171" s="45">
        <v>4436.5177567441024</v>
      </c>
      <c r="D171" s="112" t="s">
        <v>5566</v>
      </c>
      <c r="E171" s="112">
        <f t="shared" si="252"/>
        <v>44414</v>
      </c>
      <c r="F171" s="46"/>
      <c r="G171" s="52">
        <v>60.8</v>
      </c>
      <c r="H171" s="41">
        <f t="shared" si="172"/>
        <v>3.8783529813770645E-2</v>
      </c>
      <c r="I171" s="53">
        <f t="shared" si="173"/>
        <v>1</v>
      </c>
      <c r="J171" s="40"/>
      <c r="K171" s="52">
        <v>86.86</v>
      </c>
      <c r="L171" s="41">
        <f t="shared" si="174"/>
        <v>3.5033365109628178E-2</v>
      </c>
      <c r="M171" s="53">
        <f t="shared" si="175"/>
        <v>1</v>
      </c>
      <c r="N171" s="40"/>
      <c r="O171" s="52">
        <v>89.34</v>
      </c>
      <c r="P171" s="41">
        <f t="shared" si="176"/>
        <v>1.3844757149341858E-2</v>
      </c>
      <c r="Q171" s="53">
        <f t="shared" si="177"/>
        <v>1</v>
      </c>
      <c r="R171" s="40"/>
      <c r="S171" s="52">
        <v>106.96</v>
      </c>
      <c r="T171" s="41">
        <f t="shared" si="178"/>
        <v>1.760060888592907E-2</v>
      </c>
      <c r="U171" s="53">
        <f t="shared" si="179"/>
        <v>1</v>
      </c>
      <c r="V171" s="40"/>
      <c r="W171" s="52">
        <v>55.07</v>
      </c>
      <c r="X171" s="41">
        <f t="shared" si="180"/>
        <v>1.045871559633027E-2</v>
      </c>
      <c r="Y171" s="53">
        <f t="shared" si="181"/>
        <v>1</v>
      </c>
      <c r="Z171" s="40"/>
      <c r="AA171" s="52">
        <v>106.09</v>
      </c>
      <c r="AB171" s="41">
        <f t="shared" si="182"/>
        <v>3.0800621842207665E-2</v>
      </c>
      <c r="AC171" s="53">
        <f t="shared" si="183"/>
        <v>1</v>
      </c>
      <c r="AD171" s="40"/>
      <c r="AE171" s="52">
        <v>66.72</v>
      </c>
      <c r="AF171" s="41">
        <f t="shared" si="184"/>
        <v>2.2999080036798514E-2</v>
      </c>
      <c r="AG171" s="53">
        <f t="shared" si="185"/>
        <v>1</v>
      </c>
      <c r="AH171" s="40"/>
      <c r="AI171" s="52">
        <v>106.67</v>
      </c>
      <c r="AJ171" s="41">
        <f t="shared" si="186"/>
        <v>1.15694642010431E-2</v>
      </c>
      <c r="AK171" s="53">
        <f t="shared" si="187"/>
        <v>1</v>
      </c>
      <c r="AL171" s="40"/>
      <c r="AM171" s="52">
        <v>62.59</v>
      </c>
      <c r="AN171" s="41">
        <f t="shared" si="188"/>
        <v>9.6789804807226876E-3</v>
      </c>
      <c r="AO171" s="53">
        <f t="shared" si="189"/>
        <v>1</v>
      </c>
      <c r="AP171" s="40"/>
      <c r="AQ171" s="52">
        <v>35.04</v>
      </c>
      <c r="AR171" s="41">
        <f t="shared" si="190"/>
        <v>3.8222222222222157E-2</v>
      </c>
      <c r="AS171" s="53">
        <f t="shared" si="191"/>
        <v>1</v>
      </c>
      <c r="AT171" s="41"/>
      <c r="AU171" s="41">
        <v>80.34</v>
      </c>
      <c r="AV171" s="41">
        <f t="shared" si="192"/>
        <v>-3.8420107719928098E-2</v>
      </c>
      <c r="AW171" s="53">
        <f t="shared" si="193"/>
        <v>1</v>
      </c>
      <c r="AX171" s="41"/>
      <c r="AY171" s="41">
        <v>50.35</v>
      </c>
      <c r="AZ171" s="41">
        <f t="shared" si="194"/>
        <v>2.9652351738241434E-2</v>
      </c>
      <c r="BA171" s="53">
        <f t="shared" si="195"/>
        <v>1</v>
      </c>
      <c r="BB171" s="41"/>
      <c r="BC171" s="41">
        <v>64.7</v>
      </c>
      <c r="BD171" s="41">
        <f t="shared" si="196"/>
        <v>1.2995146391107104E-2</v>
      </c>
      <c r="BE171" s="53">
        <f t="shared" si="197"/>
        <v>1</v>
      </c>
      <c r="BF171" s="41"/>
      <c r="BG171" s="41">
        <v>69.08</v>
      </c>
      <c r="BH171" s="41">
        <f t="shared" si="198"/>
        <v>1.2161172161172074E-2</v>
      </c>
      <c r="BI171" s="53">
        <f t="shared" si="199"/>
        <v>1</v>
      </c>
      <c r="BJ171" s="41"/>
      <c r="BK171" s="41"/>
      <c r="BL171" s="41">
        <f t="shared" si="200"/>
        <v>0</v>
      </c>
      <c r="BM171" s="53">
        <f t="shared" si="201"/>
        <v>0</v>
      </c>
      <c r="BN171" s="41"/>
      <c r="BO171" s="41"/>
      <c r="BP171" s="41">
        <f t="shared" si="202"/>
        <v>0</v>
      </c>
      <c r="BQ171" s="53">
        <f t="shared" si="203"/>
        <v>0</v>
      </c>
      <c r="BR171" s="41"/>
      <c r="BS171" s="41"/>
      <c r="BT171" s="41">
        <f t="shared" si="204"/>
        <v>0</v>
      </c>
      <c r="BU171" s="53">
        <f t="shared" si="205"/>
        <v>0</v>
      </c>
      <c r="BV171" s="41"/>
      <c r="BW171" s="41"/>
      <c r="BX171" s="41">
        <f t="shared" si="206"/>
        <v>0</v>
      </c>
      <c r="BY171" s="53">
        <f t="shared" si="207"/>
        <v>0</v>
      </c>
      <c r="BZ171" s="41"/>
      <c r="CA171" s="41"/>
      <c r="CB171" s="41">
        <f t="shared" si="208"/>
        <v>0</v>
      </c>
      <c r="CC171" s="53">
        <f t="shared" si="209"/>
        <v>0</v>
      </c>
      <c r="CD171" s="41"/>
      <c r="CE171" s="41"/>
      <c r="CF171" s="41">
        <f t="shared" si="210"/>
        <v>0</v>
      </c>
      <c r="CG171" s="53">
        <f t="shared" si="211"/>
        <v>0</v>
      </c>
      <c r="CH171" s="41"/>
      <c r="CI171" s="41"/>
      <c r="CJ171" s="41">
        <f t="shared" si="212"/>
        <v>0</v>
      </c>
      <c r="CK171" s="53">
        <f t="shared" si="213"/>
        <v>0</v>
      </c>
      <c r="CL171" s="41"/>
      <c r="CM171" s="41"/>
      <c r="CN171" s="41">
        <f t="shared" si="214"/>
        <v>0</v>
      </c>
      <c r="CO171" s="53">
        <f t="shared" si="215"/>
        <v>0</v>
      </c>
      <c r="CP171" s="41"/>
      <c r="CQ171" s="41"/>
      <c r="CR171" s="41">
        <f t="shared" si="216"/>
        <v>0</v>
      </c>
      <c r="CS171" s="53">
        <f t="shared" si="217"/>
        <v>0</v>
      </c>
      <c r="CT171" s="41"/>
      <c r="CU171" s="41"/>
      <c r="CV171" s="41">
        <f t="shared" si="218"/>
        <v>0</v>
      </c>
      <c r="CW171" s="53">
        <f t="shared" si="219"/>
        <v>0</v>
      </c>
      <c r="CX171" s="41"/>
      <c r="CY171" s="41"/>
      <c r="CZ171" s="41">
        <f t="shared" si="220"/>
        <v>0</v>
      </c>
      <c r="DA171" s="53">
        <f t="shared" si="221"/>
        <v>0</v>
      </c>
      <c r="DB171" s="53"/>
      <c r="DC171" s="53"/>
      <c r="DD171" s="41">
        <f t="shared" si="222"/>
        <v>0</v>
      </c>
      <c r="DE171" s="53">
        <f t="shared" si="223"/>
        <v>0</v>
      </c>
      <c r="DF171" s="53"/>
      <c r="DG171" s="53"/>
      <c r="DH171" s="41">
        <f t="shared" si="224"/>
        <v>0</v>
      </c>
      <c r="DI171" s="53">
        <f t="shared" si="225"/>
        <v>0</v>
      </c>
      <c r="DJ171" s="53"/>
      <c r="DK171" s="53"/>
      <c r="DL171" s="41">
        <f t="shared" si="226"/>
        <v>0</v>
      </c>
      <c r="DM171" s="53">
        <f t="shared" si="227"/>
        <v>0</v>
      </c>
      <c r="DN171" s="53"/>
      <c r="DO171" s="53"/>
      <c r="DP171" s="41">
        <f t="shared" si="228"/>
        <v>0</v>
      </c>
      <c r="DQ171" s="53">
        <f t="shared" si="229"/>
        <v>0</v>
      </c>
      <c r="DR171" s="53"/>
      <c r="DS171" s="53"/>
      <c r="DT171" s="41">
        <f t="shared" si="230"/>
        <v>0</v>
      </c>
      <c r="DU171" s="53">
        <f t="shared" si="231"/>
        <v>0</v>
      </c>
      <c r="DV171" s="53"/>
      <c r="DW171" s="53"/>
      <c r="DX171" s="41">
        <f t="shared" si="232"/>
        <v>0</v>
      </c>
      <c r="DY171" s="53">
        <f t="shared" si="233"/>
        <v>0</v>
      </c>
      <c r="DZ171" s="53"/>
      <c r="EA171" s="53"/>
      <c r="EB171" s="41">
        <f t="shared" si="234"/>
        <v>0</v>
      </c>
      <c r="EC171" s="53">
        <f t="shared" si="235"/>
        <v>0</v>
      </c>
      <c r="ED171" s="53"/>
      <c r="EE171" s="53"/>
      <c r="EF171" s="41">
        <f t="shared" si="236"/>
        <v>0</v>
      </c>
      <c r="EG171" s="53">
        <f t="shared" si="237"/>
        <v>0</v>
      </c>
      <c r="EH171" s="53"/>
      <c r="EI171" s="53"/>
      <c r="EJ171" s="41">
        <f t="shared" si="238"/>
        <v>0</v>
      </c>
      <c r="EK171" s="53">
        <f t="shared" si="239"/>
        <v>0</v>
      </c>
      <c r="EL171" s="53"/>
      <c r="EM171" s="53"/>
      <c r="EN171" s="41">
        <f t="shared" si="240"/>
        <v>0</v>
      </c>
      <c r="EO171" s="53">
        <f t="shared" si="241"/>
        <v>0</v>
      </c>
      <c r="EP171" s="53"/>
      <c r="EQ171" s="53"/>
      <c r="ER171" s="41">
        <f t="shared" si="242"/>
        <v>0</v>
      </c>
      <c r="ES171" s="53">
        <f t="shared" si="243"/>
        <v>0</v>
      </c>
      <c r="ET171" s="53"/>
      <c r="EU171" s="53"/>
      <c r="EV171" s="41">
        <f t="shared" si="244"/>
        <v>0</v>
      </c>
      <c r="EW171" s="53">
        <f t="shared" si="245"/>
        <v>0</v>
      </c>
      <c r="EX171" s="53"/>
      <c r="EY171" s="53"/>
      <c r="EZ171" s="41">
        <f t="shared" si="246"/>
        <v>0</v>
      </c>
      <c r="FA171" s="53">
        <f t="shared" si="247"/>
        <v>0</v>
      </c>
      <c r="FB171" s="53"/>
      <c r="FC171" s="53"/>
      <c r="FD171" s="41">
        <f t="shared" si="248"/>
        <v>0</v>
      </c>
      <c r="FE171" s="53">
        <f t="shared" si="249"/>
        <v>0</v>
      </c>
      <c r="FF171" s="53"/>
      <c r="FG171" s="53"/>
      <c r="FH171" s="41">
        <f t="shared" si="250"/>
        <v>0</v>
      </c>
      <c r="FI171" s="53">
        <f t="shared" si="251"/>
        <v>0</v>
      </c>
      <c r="FJ171" s="53"/>
      <c r="FK171" s="53"/>
      <c r="FL171" s="41">
        <f t="shared" si="253"/>
        <v>0</v>
      </c>
      <c r="FM171" s="53">
        <f t="shared" si="254"/>
        <v>0</v>
      </c>
      <c r="FN171" s="53"/>
      <c r="FO171" s="40"/>
      <c r="FP171" s="52">
        <f t="shared" si="255"/>
        <v>4436.5177567441024</v>
      </c>
      <c r="FQ171" s="41">
        <f t="shared" si="256"/>
        <v>9.3859629005677014E-3</v>
      </c>
      <c r="FY171" s="229" t="s">
        <v>3074</v>
      </c>
      <c r="FZ171" s="229" t="s">
        <v>3075</v>
      </c>
      <c r="GA171" s="229" t="s">
        <v>3076</v>
      </c>
    </row>
    <row r="172" spans="2:183" ht="11.25" customHeight="1" x14ac:dyDescent="0.2">
      <c r="B172" s="39">
        <v>44407</v>
      </c>
      <c r="C172" s="45">
        <v>4395.2639721631767</v>
      </c>
      <c r="D172" s="112" t="s">
        <v>5566</v>
      </c>
      <c r="E172" s="112">
        <f t="shared" si="252"/>
        <v>44407</v>
      </c>
      <c r="F172" s="46"/>
      <c r="G172" s="52">
        <v>58.53</v>
      </c>
      <c r="H172" s="41">
        <f t="shared" si="172"/>
        <v>-1.3649547858727296E-3</v>
      </c>
      <c r="I172" s="53">
        <f t="shared" si="173"/>
        <v>1</v>
      </c>
      <c r="J172" s="40"/>
      <c r="K172" s="52">
        <v>83.92</v>
      </c>
      <c r="L172" s="41">
        <f t="shared" si="174"/>
        <v>6.3556781388656169E-3</v>
      </c>
      <c r="M172" s="53">
        <f t="shared" si="175"/>
        <v>1</v>
      </c>
      <c r="N172" s="40"/>
      <c r="O172" s="52">
        <v>88.12</v>
      </c>
      <c r="P172" s="41">
        <f t="shared" si="176"/>
        <v>2.4889509188183334E-2</v>
      </c>
      <c r="Q172" s="53">
        <f t="shared" si="177"/>
        <v>1</v>
      </c>
      <c r="R172" s="40"/>
      <c r="S172" s="52">
        <v>105.11</v>
      </c>
      <c r="T172" s="41">
        <f t="shared" si="178"/>
        <v>6.1261606202738239E-3</v>
      </c>
      <c r="U172" s="53">
        <f t="shared" si="179"/>
        <v>1</v>
      </c>
      <c r="V172" s="40"/>
      <c r="W172" s="52">
        <v>54.5</v>
      </c>
      <c r="X172" s="41">
        <f t="shared" si="180"/>
        <v>-3.0766494753690199E-2</v>
      </c>
      <c r="Y172" s="53">
        <f t="shared" si="181"/>
        <v>1</v>
      </c>
      <c r="Z172" s="40"/>
      <c r="AA172" s="52">
        <v>102.92</v>
      </c>
      <c r="AB172" s="41">
        <f t="shared" si="182"/>
        <v>1.7519953280125122E-3</v>
      </c>
      <c r="AC172" s="53">
        <f t="shared" si="183"/>
        <v>1</v>
      </c>
      <c r="AD172" s="40"/>
      <c r="AE172" s="52">
        <v>65.22</v>
      </c>
      <c r="AF172" s="41">
        <f t="shared" si="184"/>
        <v>2.1511985248925392E-3</v>
      </c>
      <c r="AG172" s="53">
        <f t="shared" si="185"/>
        <v>1</v>
      </c>
      <c r="AH172" s="40"/>
      <c r="AI172" s="52">
        <v>105.45</v>
      </c>
      <c r="AJ172" s="41">
        <f t="shared" si="186"/>
        <v>6.6825775656325082E-3</v>
      </c>
      <c r="AK172" s="53">
        <f t="shared" si="187"/>
        <v>1</v>
      </c>
      <c r="AL172" s="40"/>
      <c r="AM172" s="52">
        <v>61.99</v>
      </c>
      <c r="AN172" s="41">
        <f t="shared" si="188"/>
        <v>-1.5875535799333207E-2</v>
      </c>
      <c r="AO172" s="53">
        <f t="shared" si="189"/>
        <v>1</v>
      </c>
      <c r="AP172" s="40"/>
      <c r="AQ172" s="52">
        <v>33.75</v>
      </c>
      <c r="AR172" s="41">
        <f t="shared" si="190"/>
        <v>3.568242640499486E-3</v>
      </c>
      <c r="AS172" s="53">
        <f t="shared" si="191"/>
        <v>1</v>
      </c>
      <c r="AT172" s="41"/>
      <c r="AU172" s="41">
        <v>83.55</v>
      </c>
      <c r="AV172" s="41">
        <f t="shared" si="192"/>
        <v>-1.1827321111768208E-2</v>
      </c>
      <c r="AW172" s="53">
        <f t="shared" si="193"/>
        <v>1</v>
      </c>
      <c r="AX172" s="41"/>
      <c r="AY172" s="41">
        <v>48.9</v>
      </c>
      <c r="AZ172" s="41">
        <f t="shared" si="194"/>
        <v>8.8714668867340141E-3</v>
      </c>
      <c r="BA172" s="53">
        <f t="shared" si="195"/>
        <v>1</v>
      </c>
      <c r="BB172" s="41"/>
      <c r="BC172" s="41">
        <v>63.87</v>
      </c>
      <c r="BD172" s="41">
        <f t="shared" si="196"/>
        <v>1.5659254619482255E-4</v>
      </c>
      <c r="BE172" s="53">
        <f t="shared" si="197"/>
        <v>1</v>
      </c>
      <c r="BF172" s="41"/>
      <c r="BG172" s="41">
        <v>68.25</v>
      </c>
      <c r="BH172" s="41">
        <f t="shared" si="198"/>
        <v>-2.9295444558363748E-4</v>
      </c>
      <c r="BI172" s="53">
        <f t="shared" si="199"/>
        <v>1</v>
      </c>
      <c r="BJ172" s="41"/>
      <c r="BK172" s="41"/>
      <c r="BL172" s="41">
        <f t="shared" si="200"/>
        <v>0</v>
      </c>
      <c r="BM172" s="53">
        <f t="shared" si="201"/>
        <v>0</v>
      </c>
      <c r="BN172" s="41"/>
      <c r="BO172" s="41"/>
      <c r="BP172" s="41">
        <f t="shared" si="202"/>
        <v>0</v>
      </c>
      <c r="BQ172" s="53">
        <f t="shared" si="203"/>
        <v>0</v>
      </c>
      <c r="BR172" s="41"/>
      <c r="BS172" s="41"/>
      <c r="BT172" s="41">
        <f t="shared" si="204"/>
        <v>0</v>
      </c>
      <c r="BU172" s="53">
        <f t="shared" si="205"/>
        <v>0</v>
      </c>
      <c r="BV172" s="41"/>
      <c r="BW172" s="41"/>
      <c r="BX172" s="41">
        <f t="shared" si="206"/>
        <v>0</v>
      </c>
      <c r="BY172" s="53">
        <f t="shared" si="207"/>
        <v>0</v>
      </c>
      <c r="BZ172" s="41"/>
      <c r="CA172" s="41"/>
      <c r="CB172" s="41">
        <f t="shared" si="208"/>
        <v>0</v>
      </c>
      <c r="CC172" s="53">
        <f t="shared" si="209"/>
        <v>0</v>
      </c>
      <c r="CD172" s="41"/>
      <c r="CE172" s="41"/>
      <c r="CF172" s="41">
        <f t="shared" si="210"/>
        <v>0</v>
      </c>
      <c r="CG172" s="53">
        <f t="shared" si="211"/>
        <v>0</v>
      </c>
      <c r="CH172" s="41"/>
      <c r="CI172" s="41"/>
      <c r="CJ172" s="41">
        <f t="shared" si="212"/>
        <v>0</v>
      </c>
      <c r="CK172" s="53">
        <f t="shared" si="213"/>
        <v>0</v>
      </c>
      <c r="CL172" s="41"/>
      <c r="CM172" s="41"/>
      <c r="CN172" s="41">
        <f t="shared" si="214"/>
        <v>0</v>
      </c>
      <c r="CO172" s="53">
        <f t="shared" si="215"/>
        <v>0</v>
      </c>
      <c r="CP172" s="41"/>
      <c r="CQ172" s="41"/>
      <c r="CR172" s="41">
        <f t="shared" si="216"/>
        <v>0</v>
      </c>
      <c r="CS172" s="53">
        <f t="shared" si="217"/>
        <v>0</v>
      </c>
      <c r="CT172" s="41"/>
      <c r="CU172" s="41"/>
      <c r="CV172" s="41">
        <f t="shared" si="218"/>
        <v>0</v>
      </c>
      <c r="CW172" s="53">
        <f t="shared" si="219"/>
        <v>0</v>
      </c>
      <c r="CX172" s="41"/>
      <c r="CY172" s="41"/>
      <c r="CZ172" s="41">
        <f t="shared" si="220"/>
        <v>0</v>
      </c>
      <c r="DA172" s="53">
        <f t="shared" si="221"/>
        <v>0</v>
      </c>
      <c r="DB172" s="53"/>
      <c r="DC172" s="53"/>
      <c r="DD172" s="41">
        <f t="shared" si="222"/>
        <v>0</v>
      </c>
      <c r="DE172" s="53">
        <f t="shared" si="223"/>
        <v>0</v>
      </c>
      <c r="DF172" s="53"/>
      <c r="DG172" s="53"/>
      <c r="DH172" s="41">
        <f t="shared" si="224"/>
        <v>0</v>
      </c>
      <c r="DI172" s="53">
        <f t="shared" si="225"/>
        <v>0</v>
      </c>
      <c r="DJ172" s="53"/>
      <c r="DK172" s="53"/>
      <c r="DL172" s="41">
        <f t="shared" si="226"/>
        <v>0</v>
      </c>
      <c r="DM172" s="53">
        <f t="shared" si="227"/>
        <v>0</v>
      </c>
      <c r="DN172" s="53"/>
      <c r="DO172" s="53"/>
      <c r="DP172" s="41">
        <f t="shared" si="228"/>
        <v>0</v>
      </c>
      <c r="DQ172" s="53">
        <f t="shared" si="229"/>
        <v>0</v>
      </c>
      <c r="DR172" s="53"/>
      <c r="DS172" s="53"/>
      <c r="DT172" s="41">
        <f t="shared" si="230"/>
        <v>0</v>
      </c>
      <c r="DU172" s="53">
        <f t="shared" si="231"/>
        <v>0</v>
      </c>
      <c r="DV172" s="53"/>
      <c r="DW172" s="53"/>
      <c r="DX172" s="41">
        <f t="shared" si="232"/>
        <v>0</v>
      </c>
      <c r="DY172" s="53">
        <f t="shared" si="233"/>
        <v>0</v>
      </c>
      <c r="DZ172" s="53"/>
      <c r="EA172" s="53"/>
      <c r="EB172" s="41">
        <f t="shared" si="234"/>
        <v>0</v>
      </c>
      <c r="EC172" s="53">
        <f t="shared" si="235"/>
        <v>0</v>
      </c>
      <c r="ED172" s="53"/>
      <c r="EE172" s="53"/>
      <c r="EF172" s="41">
        <f t="shared" si="236"/>
        <v>0</v>
      </c>
      <c r="EG172" s="53">
        <f t="shared" si="237"/>
        <v>0</v>
      </c>
      <c r="EH172" s="53"/>
      <c r="EI172" s="53"/>
      <c r="EJ172" s="41">
        <f t="shared" si="238"/>
        <v>0</v>
      </c>
      <c r="EK172" s="53">
        <f t="shared" si="239"/>
        <v>0</v>
      </c>
      <c r="EL172" s="53"/>
      <c r="EM172" s="53"/>
      <c r="EN172" s="41">
        <f t="shared" si="240"/>
        <v>0</v>
      </c>
      <c r="EO172" s="53">
        <f t="shared" si="241"/>
        <v>0</v>
      </c>
      <c r="EP172" s="53"/>
      <c r="EQ172" s="53"/>
      <c r="ER172" s="41">
        <f t="shared" si="242"/>
        <v>0</v>
      </c>
      <c r="ES172" s="53">
        <f t="shared" si="243"/>
        <v>0</v>
      </c>
      <c r="ET172" s="53"/>
      <c r="EU172" s="53"/>
      <c r="EV172" s="41">
        <f t="shared" si="244"/>
        <v>0</v>
      </c>
      <c r="EW172" s="53">
        <f t="shared" si="245"/>
        <v>0</v>
      </c>
      <c r="EX172" s="53"/>
      <c r="EY172" s="53"/>
      <c r="EZ172" s="41">
        <f t="shared" si="246"/>
        <v>0</v>
      </c>
      <c r="FA172" s="53">
        <f t="shared" si="247"/>
        <v>0</v>
      </c>
      <c r="FB172" s="53"/>
      <c r="FC172" s="53"/>
      <c r="FD172" s="41">
        <f t="shared" si="248"/>
        <v>0</v>
      </c>
      <c r="FE172" s="53">
        <f t="shared" si="249"/>
        <v>0</v>
      </c>
      <c r="FF172" s="53"/>
      <c r="FG172" s="53"/>
      <c r="FH172" s="41">
        <f t="shared" si="250"/>
        <v>0</v>
      </c>
      <c r="FI172" s="53">
        <f t="shared" si="251"/>
        <v>0</v>
      </c>
      <c r="FJ172" s="53"/>
      <c r="FK172" s="53"/>
      <c r="FL172" s="41">
        <f t="shared" si="253"/>
        <v>0</v>
      </c>
      <c r="FM172" s="53">
        <f t="shared" si="254"/>
        <v>0</v>
      </c>
      <c r="FN172" s="53"/>
      <c r="FO172" s="40"/>
      <c r="FP172" s="52">
        <f t="shared" si="255"/>
        <v>4395.2639721631767</v>
      </c>
      <c r="FQ172" s="41">
        <f t="shared" si="256"/>
        <v>-3.7464250036630675E-3</v>
      </c>
      <c r="FY172" s="229" t="s">
        <v>1555</v>
      </c>
      <c r="FZ172" s="229" t="s">
        <v>1556</v>
      </c>
      <c r="GA172" s="229" t="s">
        <v>1557</v>
      </c>
    </row>
    <row r="173" spans="2:183" ht="11.25" customHeight="1" x14ac:dyDescent="0.2">
      <c r="B173" s="39">
        <v>44400</v>
      </c>
      <c r="C173" s="45">
        <v>4411.7924216024394</v>
      </c>
      <c r="D173" s="112" t="s">
        <v>5566</v>
      </c>
      <c r="E173" s="112">
        <f t="shared" si="252"/>
        <v>44400</v>
      </c>
      <c r="F173" s="46"/>
      <c r="G173" s="52">
        <v>58.61</v>
      </c>
      <c r="H173" s="41">
        <f t="shared" si="172"/>
        <v>1.0247651579846639E-3</v>
      </c>
      <c r="I173" s="53">
        <f t="shared" si="173"/>
        <v>1</v>
      </c>
      <c r="J173" s="40"/>
      <c r="K173" s="52">
        <v>83.39</v>
      </c>
      <c r="L173" s="41">
        <f t="shared" si="174"/>
        <v>-1.9633200094051229E-2</v>
      </c>
      <c r="M173" s="53">
        <f t="shared" si="175"/>
        <v>1</v>
      </c>
      <c r="N173" s="40"/>
      <c r="O173" s="52">
        <v>85.98</v>
      </c>
      <c r="P173" s="41">
        <f t="shared" si="176"/>
        <v>-1.7259115327465935E-2</v>
      </c>
      <c r="Q173" s="53">
        <f t="shared" si="177"/>
        <v>1</v>
      </c>
      <c r="R173" s="40"/>
      <c r="S173" s="52">
        <v>104.47</v>
      </c>
      <c r="T173" s="41">
        <f t="shared" si="178"/>
        <v>-2.7682321496754758E-3</v>
      </c>
      <c r="U173" s="53">
        <f t="shared" si="179"/>
        <v>1</v>
      </c>
      <c r="V173" s="40"/>
      <c r="W173" s="52">
        <v>56.23</v>
      </c>
      <c r="X173" s="41">
        <f t="shared" si="180"/>
        <v>-3.0350060355233799E-2</v>
      </c>
      <c r="Y173" s="53">
        <f t="shared" si="181"/>
        <v>1</v>
      </c>
      <c r="Z173" s="40"/>
      <c r="AA173" s="52">
        <v>102.74</v>
      </c>
      <c r="AB173" s="41">
        <f t="shared" si="182"/>
        <v>-1.8907563025210128E-2</v>
      </c>
      <c r="AC173" s="53">
        <f t="shared" si="183"/>
        <v>1</v>
      </c>
      <c r="AD173" s="40"/>
      <c r="AE173" s="52">
        <v>65.08</v>
      </c>
      <c r="AF173" s="41">
        <f t="shared" si="184"/>
        <v>8.0545229244113337E-3</v>
      </c>
      <c r="AG173" s="53">
        <f t="shared" si="185"/>
        <v>1</v>
      </c>
      <c r="AH173" s="40"/>
      <c r="AI173" s="52">
        <v>104.75</v>
      </c>
      <c r="AJ173" s="41">
        <f t="shared" si="186"/>
        <v>9.4439626096174401E-3</v>
      </c>
      <c r="AK173" s="53">
        <f t="shared" si="187"/>
        <v>1</v>
      </c>
      <c r="AL173" s="40"/>
      <c r="AM173" s="52">
        <v>62.99</v>
      </c>
      <c r="AN173" s="41">
        <f t="shared" si="188"/>
        <v>2.5465541938565206E-3</v>
      </c>
      <c r="AO173" s="53">
        <f t="shared" si="189"/>
        <v>1</v>
      </c>
      <c r="AP173" s="40"/>
      <c r="AQ173" s="52">
        <v>33.630000000000003</v>
      </c>
      <c r="AR173" s="41">
        <f t="shared" si="190"/>
        <v>-1.7528483786152349E-2</v>
      </c>
      <c r="AS173" s="53">
        <f t="shared" si="191"/>
        <v>1</v>
      </c>
      <c r="AT173" s="41"/>
      <c r="AU173" s="41">
        <v>84.55</v>
      </c>
      <c r="AV173" s="41">
        <f t="shared" si="192"/>
        <v>-2.129876143072118E-2</v>
      </c>
      <c r="AW173" s="53">
        <f t="shared" si="193"/>
        <v>1</v>
      </c>
      <c r="AX173" s="41"/>
      <c r="AY173" s="41">
        <v>48.47</v>
      </c>
      <c r="AZ173" s="41">
        <f t="shared" si="194"/>
        <v>1.2745507730881789E-2</v>
      </c>
      <c r="BA173" s="53">
        <f t="shared" si="195"/>
        <v>1</v>
      </c>
      <c r="BB173" s="41"/>
      <c r="BC173" s="41">
        <v>63.86</v>
      </c>
      <c r="BD173" s="41">
        <f t="shared" si="196"/>
        <v>1.1884012042465475E-2</v>
      </c>
      <c r="BE173" s="53">
        <f t="shared" si="197"/>
        <v>1</v>
      </c>
      <c r="BF173" s="41"/>
      <c r="BG173" s="41">
        <v>68.27</v>
      </c>
      <c r="BH173" s="41">
        <f t="shared" si="198"/>
        <v>-1.2440329813395046E-2</v>
      </c>
      <c r="BI173" s="53">
        <f t="shared" si="199"/>
        <v>1</v>
      </c>
      <c r="BJ173" s="41"/>
      <c r="BK173" s="41"/>
      <c r="BL173" s="41">
        <f t="shared" si="200"/>
        <v>0</v>
      </c>
      <c r="BM173" s="53">
        <f t="shared" si="201"/>
        <v>0</v>
      </c>
      <c r="BN173" s="41"/>
      <c r="BO173" s="41"/>
      <c r="BP173" s="41">
        <f t="shared" si="202"/>
        <v>0</v>
      </c>
      <c r="BQ173" s="53">
        <f t="shared" si="203"/>
        <v>0</v>
      </c>
      <c r="BR173" s="41"/>
      <c r="BS173" s="41"/>
      <c r="BT173" s="41">
        <f t="shared" si="204"/>
        <v>0</v>
      </c>
      <c r="BU173" s="53">
        <f t="shared" si="205"/>
        <v>0</v>
      </c>
      <c r="BV173" s="41"/>
      <c r="BW173" s="41"/>
      <c r="BX173" s="41">
        <f t="shared" si="206"/>
        <v>0</v>
      </c>
      <c r="BY173" s="53">
        <f t="shared" si="207"/>
        <v>0</v>
      </c>
      <c r="BZ173" s="41"/>
      <c r="CA173" s="41"/>
      <c r="CB173" s="41">
        <f t="shared" si="208"/>
        <v>0</v>
      </c>
      <c r="CC173" s="53">
        <f t="shared" si="209"/>
        <v>0</v>
      </c>
      <c r="CD173" s="41"/>
      <c r="CE173" s="41"/>
      <c r="CF173" s="41">
        <f t="shared" si="210"/>
        <v>0</v>
      </c>
      <c r="CG173" s="53">
        <f t="shared" si="211"/>
        <v>0</v>
      </c>
      <c r="CH173" s="41"/>
      <c r="CI173" s="41"/>
      <c r="CJ173" s="41">
        <f t="shared" si="212"/>
        <v>0</v>
      </c>
      <c r="CK173" s="53">
        <f t="shared" si="213"/>
        <v>0</v>
      </c>
      <c r="CL173" s="41"/>
      <c r="CM173" s="41"/>
      <c r="CN173" s="41">
        <f t="shared" si="214"/>
        <v>0</v>
      </c>
      <c r="CO173" s="53">
        <f t="shared" si="215"/>
        <v>0</v>
      </c>
      <c r="CP173" s="41"/>
      <c r="CQ173" s="41"/>
      <c r="CR173" s="41">
        <f t="shared" si="216"/>
        <v>0</v>
      </c>
      <c r="CS173" s="53">
        <f t="shared" si="217"/>
        <v>0</v>
      </c>
      <c r="CT173" s="41"/>
      <c r="CU173" s="41"/>
      <c r="CV173" s="41">
        <f t="shared" si="218"/>
        <v>0</v>
      </c>
      <c r="CW173" s="53">
        <f t="shared" si="219"/>
        <v>0</v>
      </c>
      <c r="CX173" s="41"/>
      <c r="CY173" s="41"/>
      <c r="CZ173" s="41">
        <f t="shared" si="220"/>
        <v>0</v>
      </c>
      <c r="DA173" s="53">
        <f t="shared" si="221"/>
        <v>0</v>
      </c>
      <c r="DB173" s="53"/>
      <c r="DC173" s="53"/>
      <c r="DD173" s="41">
        <f t="shared" si="222"/>
        <v>0</v>
      </c>
      <c r="DE173" s="53">
        <f t="shared" si="223"/>
        <v>0</v>
      </c>
      <c r="DF173" s="53"/>
      <c r="DG173" s="53"/>
      <c r="DH173" s="41">
        <f t="shared" si="224"/>
        <v>0</v>
      </c>
      <c r="DI173" s="53">
        <f t="shared" si="225"/>
        <v>0</v>
      </c>
      <c r="DJ173" s="53"/>
      <c r="DK173" s="53"/>
      <c r="DL173" s="41">
        <f t="shared" si="226"/>
        <v>0</v>
      </c>
      <c r="DM173" s="53">
        <f t="shared" si="227"/>
        <v>0</v>
      </c>
      <c r="DN173" s="53"/>
      <c r="DO173" s="53"/>
      <c r="DP173" s="41">
        <f t="shared" si="228"/>
        <v>0</v>
      </c>
      <c r="DQ173" s="53">
        <f t="shared" si="229"/>
        <v>0</v>
      </c>
      <c r="DR173" s="53"/>
      <c r="DS173" s="53"/>
      <c r="DT173" s="41">
        <f t="shared" si="230"/>
        <v>0</v>
      </c>
      <c r="DU173" s="53">
        <f t="shared" si="231"/>
        <v>0</v>
      </c>
      <c r="DV173" s="53"/>
      <c r="DW173" s="53"/>
      <c r="DX173" s="41">
        <f t="shared" si="232"/>
        <v>0</v>
      </c>
      <c r="DY173" s="53">
        <f t="shared" si="233"/>
        <v>0</v>
      </c>
      <c r="DZ173" s="53"/>
      <c r="EA173" s="53"/>
      <c r="EB173" s="41">
        <f t="shared" si="234"/>
        <v>0</v>
      </c>
      <c r="EC173" s="53">
        <f t="shared" si="235"/>
        <v>0</v>
      </c>
      <c r="ED173" s="53"/>
      <c r="EE173" s="53"/>
      <c r="EF173" s="41">
        <f t="shared" si="236"/>
        <v>0</v>
      </c>
      <c r="EG173" s="53">
        <f t="shared" si="237"/>
        <v>0</v>
      </c>
      <c r="EH173" s="53"/>
      <c r="EI173" s="53"/>
      <c r="EJ173" s="41">
        <f t="shared" si="238"/>
        <v>0</v>
      </c>
      <c r="EK173" s="53">
        <f t="shared" si="239"/>
        <v>0</v>
      </c>
      <c r="EL173" s="53"/>
      <c r="EM173" s="53"/>
      <c r="EN173" s="41">
        <f t="shared" si="240"/>
        <v>0</v>
      </c>
      <c r="EO173" s="53">
        <f t="shared" si="241"/>
        <v>0</v>
      </c>
      <c r="EP173" s="53"/>
      <c r="EQ173" s="53"/>
      <c r="ER173" s="41">
        <f t="shared" si="242"/>
        <v>0</v>
      </c>
      <c r="ES173" s="53">
        <f t="shared" si="243"/>
        <v>0</v>
      </c>
      <c r="ET173" s="53"/>
      <c r="EU173" s="53"/>
      <c r="EV173" s="41">
        <f t="shared" si="244"/>
        <v>0</v>
      </c>
      <c r="EW173" s="53">
        <f t="shared" si="245"/>
        <v>0</v>
      </c>
      <c r="EX173" s="53"/>
      <c r="EY173" s="53"/>
      <c r="EZ173" s="41">
        <f t="shared" si="246"/>
        <v>0</v>
      </c>
      <c r="FA173" s="53">
        <f t="shared" si="247"/>
        <v>0</v>
      </c>
      <c r="FB173" s="53"/>
      <c r="FC173" s="53"/>
      <c r="FD173" s="41">
        <f t="shared" si="248"/>
        <v>0</v>
      </c>
      <c r="FE173" s="53">
        <f t="shared" si="249"/>
        <v>0</v>
      </c>
      <c r="FF173" s="53"/>
      <c r="FG173" s="53"/>
      <c r="FH173" s="41">
        <f t="shared" si="250"/>
        <v>0</v>
      </c>
      <c r="FI173" s="53">
        <f t="shared" si="251"/>
        <v>0</v>
      </c>
      <c r="FJ173" s="53"/>
      <c r="FK173" s="53"/>
      <c r="FL173" s="41">
        <f t="shared" si="253"/>
        <v>0</v>
      </c>
      <c r="FM173" s="53">
        <f t="shared" si="254"/>
        <v>0</v>
      </c>
      <c r="FN173" s="53"/>
      <c r="FO173" s="40"/>
      <c r="FP173" s="52">
        <f t="shared" si="255"/>
        <v>4411.7924216024394</v>
      </c>
      <c r="FQ173" s="41">
        <f t="shared" si="256"/>
        <v>1.955885705053495E-2</v>
      </c>
      <c r="FY173" s="229" t="s">
        <v>1561</v>
      </c>
      <c r="FZ173" s="229" t="s">
        <v>1562</v>
      </c>
      <c r="GA173" s="229" t="s">
        <v>1563</v>
      </c>
    </row>
    <row r="174" spans="2:183" ht="11.25" customHeight="1" x14ac:dyDescent="0.2">
      <c r="B174" s="39">
        <v>44393</v>
      </c>
      <c r="C174" s="45">
        <v>4327.1581538364944</v>
      </c>
      <c r="D174" s="112" t="s">
        <v>5566</v>
      </c>
      <c r="E174" s="112">
        <f t="shared" si="252"/>
        <v>44393</v>
      </c>
      <c r="F174" s="46"/>
      <c r="G174" s="52">
        <v>58.55</v>
      </c>
      <c r="H174" s="41">
        <f t="shared" si="172"/>
        <v>3.1536293164200035E-2</v>
      </c>
      <c r="I174" s="53">
        <f t="shared" si="173"/>
        <v>1</v>
      </c>
      <c r="J174" s="40"/>
      <c r="K174" s="52">
        <v>85.06</v>
      </c>
      <c r="L174" s="41">
        <f t="shared" si="174"/>
        <v>3.8330078125E-2</v>
      </c>
      <c r="M174" s="53">
        <f t="shared" si="175"/>
        <v>1</v>
      </c>
      <c r="N174" s="40"/>
      <c r="O174" s="52">
        <v>87.49</v>
      </c>
      <c r="P174" s="41">
        <f t="shared" si="176"/>
        <v>2.4593043681929938E-2</v>
      </c>
      <c r="Q174" s="53">
        <f t="shared" si="177"/>
        <v>1</v>
      </c>
      <c r="R174" s="40"/>
      <c r="S174" s="52">
        <v>104.76</v>
      </c>
      <c r="T174" s="41">
        <f t="shared" si="178"/>
        <v>4.0731174249950319E-2</v>
      </c>
      <c r="U174" s="53">
        <f t="shared" si="179"/>
        <v>1</v>
      </c>
      <c r="V174" s="40"/>
      <c r="W174" s="52">
        <v>57.99</v>
      </c>
      <c r="X174" s="41">
        <f t="shared" si="180"/>
        <v>-4.9759780370624007E-3</v>
      </c>
      <c r="Y174" s="53">
        <f t="shared" si="181"/>
        <v>1</v>
      </c>
      <c r="Z174" s="40"/>
      <c r="AA174" s="52">
        <v>104.72</v>
      </c>
      <c r="AB174" s="41">
        <f t="shared" si="182"/>
        <v>1.748931208705784E-2</v>
      </c>
      <c r="AC174" s="53">
        <f t="shared" si="183"/>
        <v>1</v>
      </c>
      <c r="AD174" s="40"/>
      <c r="AE174" s="52">
        <v>64.56</v>
      </c>
      <c r="AF174" s="41">
        <f t="shared" si="184"/>
        <v>4.4829260398122628E-2</v>
      </c>
      <c r="AG174" s="53">
        <f t="shared" si="185"/>
        <v>1</v>
      </c>
      <c r="AH174" s="40"/>
      <c r="AI174" s="52">
        <v>103.77</v>
      </c>
      <c r="AJ174" s="41">
        <f t="shared" si="186"/>
        <v>4.5225624496373795E-2</v>
      </c>
      <c r="AK174" s="53">
        <f t="shared" si="187"/>
        <v>1</v>
      </c>
      <c r="AL174" s="40"/>
      <c r="AM174" s="52">
        <v>62.83</v>
      </c>
      <c r="AN174" s="41">
        <f t="shared" si="188"/>
        <v>3.2878513891172023E-2</v>
      </c>
      <c r="AO174" s="53">
        <f t="shared" si="189"/>
        <v>1</v>
      </c>
      <c r="AP174" s="40"/>
      <c r="AQ174" s="52">
        <v>34.229999999999997</v>
      </c>
      <c r="AR174" s="41">
        <f t="shared" si="190"/>
        <v>8.8417329796639521E-3</v>
      </c>
      <c r="AS174" s="53">
        <f t="shared" si="191"/>
        <v>1</v>
      </c>
      <c r="AT174" s="41"/>
      <c r="AU174" s="41">
        <v>86.39</v>
      </c>
      <c r="AV174" s="41">
        <f t="shared" si="192"/>
        <v>3.2755528989838467E-2</v>
      </c>
      <c r="AW174" s="53">
        <f t="shared" si="193"/>
        <v>1</v>
      </c>
      <c r="AX174" s="41"/>
      <c r="AY174" s="41">
        <v>47.86</v>
      </c>
      <c r="AZ174" s="41">
        <f t="shared" si="194"/>
        <v>3.1021111589832007E-2</v>
      </c>
      <c r="BA174" s="53">
        <f t="shared" si="195"/>
        <v>1</v>
      </c>
      <c r="BB174" s="41"/>
      <c r="BC174" s="41">
        <v>63.11</v>
      </c>
      <c r="BD174" s="41">
        <f t="shared" si="196"/>
        <v>2.6679681145274081E-2</v>
      </c>
      <c r="BE174" s="53">
        <f t="shared" si="197"/>
        <v>1</v>
      </c>
      <c r="BF174" s="41"/>
      <c r="BG174" s="41">
        <v>69.13</v>
      </c>
      <c r="BH174" s="41">
        <f t="shared" si="198"/>
        <v>2.157529185754381E-2</v>
      </c>
      <c r="BI174" s="53">
        <f t="shared" si="199"/>
        <v>1</v>
      </c>
      <c r="BJ174" s="41"/>
      <c r="BK174" s="41"/>
      <c r="BL174" s="41">
        <f t="shared" si="200"/>
        <v>0</v>
      </c>
      <c r="BM174" s="53">
        <f t="shared" si="201"/>
        <v>0</v>
      </c>
      <c r="BN174" s="41"/>
      <c r="BO174" s="41"/>
      <c r="BP174" s="41">
        <f t="shared" si="202"/>
        <v>0</v>
      </c>
      <c r="BQ174" s="53">
        <f t="shared" si="203"/>
        <v>0</v>
      </c>
      <c r="BR174" s="41"/>
      <c r="BS174" s="41"/>
      <c r="BT174" s="41">
        <f t="shared" si="204"/>
        <v>0</v>
      </c>
      <c r="BU174" s="53">
        <f t="shared" si="205"/>
        <v>0</v>
      </c>
      <c r="BV174" s="41"/>
      <c r="BW174" s="41"/>
      <c r="BX174" s="41">
        <f t="shared" si="206"/>
        <v>0</v>
      </c>
      <c r="BY174" s="53">
        <f t="shared" si="207"/>
        <v>0</v>
      </c>
      <c r="BZ174" s="41"/>
      <c r="CA174" s="41"/>
      <c r="CB174" s="41">
        <f t="shared" si="208"/>
        <v>0</v>
      </c>
      <c r="CC174" s="53">
        <f t="shared" si="209"/>
        <v>0</v>
      </c>
      <c r="CD174" s="41"/>
      <c r="CE174" s="41"/>
      <c r="CF174" s="41">
        <f t="shared" si="210"/>
        <v>0</v>
      </c>
      <c r="CG174" s="53">
        <f t="shared" si="211"/>
        <v>0</v>
      </c>
      <c r="CH174" s="41"/>
      <c r="CI174" s="41"/>
      <c r="CJ174" s="41">
        <f t="shared" si="212"/>
        <v>0</v>
      </c>
      <c r="CK174" s="53">
        <f t="shared" si="213"/>
        <v>0</v>
      </c>
      <c r="CL174" s="41"/>
      <c r="CM174" s="41"/>
      <c r="CN174" s="41">
        <f t="shared" si="214"/>
        <v>0</v>
      </c>
      <c r="CO174" s="53">
        <f t="shared" si="215"/>
        <v>0</v>
      </c>
      <c r="CP174" s="41"/>
      <c r="CQ174" s="41"/>
      <c r="CR174" s="41">
        <f t="shared" si="216"/>
        <v>0</v>
      </c>
      <c r="CS174" s="53">
        <f t="shared" si="217"/>
        <v>0</v>
      </c>
      <c r="CT174" s="41"/>
      <c r="CU174" s="41"/>
      <c r="CV174" s="41">
        <f t="shared" si="218"/>
        <v>0</v>
      </c>
      <c r="CW174" s="53">
        <f t="shared" si="219"/>
        <v>0</v>
      </c>
      <c r="CX174" s="41"/>
      <c r="CY174" s="41"/>
      <c r="CZ174" s="41">
        <f t="shared" si="220"/>
        <v>0</v>
      </c>
      <c r="DA174" s="53">
        <f t="shared" si="221"/>
        <v>0</v>
      </c>
      <c r="DB174" s="53"/>
      <c r="DC174" s="53"/>
      <c r="DD174" s="41">
        <f t="shared" si="222"/>
        <v>0</v>
      </c>
      <c r="DE174" s="53">
        <f t="shared" si="223"/>
        <v>0</v>
      </c>
      <c r="DF174" s="53"/>
      <c r="DG174" s="53"/>
      <c r="DH174" s="41">
        <f t="shared" si="224"/>
        <v>0</v>
      </c>
      <c r="DI174" s="53">
        <f t="shared" si="225"/>
        <v>0</v>
      </c>
      <c r="DJ174" s="53"/>
      <c r="DK174" s="53"/>
      <c r="DL174" s="41">
        <f t="shared" si="226"/>
        <v>0</v>
      </c>
      <c r="DM174" s="53">
        <f t="shared" si="227"/>
        <v>0</v>
      </c>
      <c r="DN174" s="53"/>
      <c r="DO174" s="53"/>
      <c r="DP174" s="41">
        <f t="shared" si="228"/>
        <v>0</v>
      </c>
      <c r="DQ174" s="53">
        <f t="shared" si="229"/>
        <v>0</v>
      </c>
      <c r="DR174" s="53"/>
      <c r="DS174" s="53"/>
      <c r="DT174" s="41">
        <f t="shared" si="230"/>
        <v>0</v>
      </c>
      <c r="DU174" s="53">
        <f t="shared" si="231"/>
        <v>0</v>
      </c>
      <c r="DV174" s="53"/>
      <c r="DW174" s="53"/>
      <c r="DX174" s="41">
        <f t="shared" si="232"/>
        <v>0</v>
      </c>
      <c r="DY174" s="53">
        <f t="shared" si="233"/>
        <v>0</v>
      </c>
      <c r="DZ174" s="53"/>
      <c r="EA174" s="53"/>
      <c r="EB174" s="41">
        <f t="shared" si="234"/>
        <v>0</v>
      </c>
      <c r="EC174" s="53">
        <f t="shared" si="235"/>
        <v>0</v>
      </c>
      <c r="ED174" s="53"/>
      <c r="EE174" s="53"/>
      <c r="EF174" s="41">
        <f t="shared" si="236"/>
        <v>0</v>
      </c>
      <c r="EG174" s="53">
        <f t="shared" si="237"/>
        <v>0</v>
      </c>
      <c r="EH174" s="53"/>
      <c r="EI174" s="53"/>
      <c r="EJ174" s="41">
        <f t="shared" si="238"/>
        <v>0</v>
      </c>
      <c r="EK174" s="53">
        <f t="shared" si="239"/>
        <v>0</v>
      </c>
      <c r="EL174" s="53"/>
      <c r="EM174" s="53"/>
      <c r="EN174" s="41">
        <f t="shared" si="240"/>
        <v>0</v>
      </c>
      <c r="EO174" s="53">
        <f t="shared" si="241"/>
        <v>0</v>
      </c>
      <c r="EP174" s="53"/>
      <c r="EQ174" s="53"/>
      <c r="ER174" s="41">
        <f t="shared" si="242"/>
        <v>0</v>
      </c>
      <c r="ES174" s="53">
        <f t="shared" si="243"/>
        <v>0</v>
      </c>
      <c r="ET174" s="53"/>
      <c r="EU174" s="53"/>
      <c r="EV174" s="41">
        <f t="shared" si="244"/>
        <v>0</v>
      </c>
      <c r="EW174" s="53">
        <f t="shared" si="245"/>
        <v>0</v>
      </c>
      <c r="EX174" s="53"/>
      <c r="EY174" s="53"/>
      <c r="EZ174" s="41">
        <f t="shared" si="246"/>
        <v>0</v>
      </c>
      <c r="FA174" s="53">
        <f t="shared" si="247"/>
        <v>0</v>
      </c>
      <c r="FB174" s="53"/>
      <c r="FC174" s="53"/>
      <c r="FD174" s="41">
        <f t="shared" si="248"/>
        <v>0</v>
      </c>
      <c r="FE174" s="53">
        <f t="shared" si="249"/>
        <v>0</v>
      </c>
      <c r="FF174" s="53"/>
      <c r="FG174" s="53"/>
      <c r="FH174" s="41">
        <f t="shared" si="250"/>
        <v>0</v>
      </c>
      <c r="FI174" s="53">
        <f t="shared" si="251"/>
        <v>0</v>
      </c>
      <c r="FJ174" s="53"/>
      <c r="FK174" s="53"/>
      <c r="FL174" s="41">
        <f t="shared" si="253"/>
        <v>0</v>
      </c>
      <c r="FM174" s="53">
        <f t="shared" si="254"/>
        <v>0</v>
      </c>
      <c r="FN174" s="53"/>
      <c r="FO174" s="40"/>
      <c r="FP174" s="52">
        <f t="shared" si="255"/>
        <v>4327.1581538364944</v>
      </c>
      <c r="FQ174" s="41">
        <f t="shared" si="256"/>
        <v>-9.7018765458537493E-3</v>
      </c>
      <c r="FY174" s="229" t="s">
        <v>1558</v>
      </c>
      <c r="FZ174" s="229" t="s">
        <v>1559</v>
      </c>
      <c r="GA174" s="229" t="s">
        <v>1560</v>
      </c>
    </row>
    <row r="175" spans="2:183" ht="11.25" customHeight="1" x14ac:dyDescent="0.2">
      <c r="B175" s="39">
        <v>44386</v>
      </c>
      <c r="C175" s="45">
        <v>4369.5509981816649</v>
      </c>
      <c r="D175" s="112" t="s">
        <v>5566</v>
      </c>
      <c r="E175" s="112">
        <f t="shared" si="252"/>
        <v>44386</v>
      </c>
      <c r="F175" s="46"/>
      <c r="G175" s="52">
        <v>56.76</v>
      </c>
      <c r="H175" s="41">
        <f t="shared" si="172"/>
        <v>6.0262318326833597E-3</v>
      </c>
      <c r="I175" s="53">
        <f t="shared" si="173"/>
        <v>1</v>
      </c>
      <c r="J175" s="40"/>
      <c r="K175" s="52">
        <v>81.92</v>
      </c>
      <c r="L175" s="41">
        <f t="shared" si="174"/>
        <v>1.5117719950433761E-2</v>
      </c>
      <c r="M175" s="53">
        <f t="shared" si="175"/>
        <v>1</v>
      </c>
      <c r="N175" s="40"/>
      <c r="O175" s="52">
        <v>85.39</v>
      </c>
      <c r="P175" s="41">
        <f t="shared" si="176"/>
        <v>2.230046948356712E-3</v>
      </c>
      <c r="Q175" s="53">
        <f t="shared" si="177"/>
        <v>1</v>
      </c>
      <c r="R175" s="40"/>
      <c r="S175" s="52">
        <v>100.66</v>
      </c>
      <c r="T175" s="41">
        <f t="shared" si="178"/>
        <v>1.1556627474625492E-2</v>
      </c>
      <c r="U175" s="53">
        <f t="shared" si="179"/>
        <v>1</v>
      </c>
      <c r="V175" s="40"/>
      <c r="W175" s="52">
        <v>58.28</v>
      </c>
      <c r="X175" s="41">
        <f t="shared" si="180"/>
        <v>2.1560035056967575E-2</v>
      </c>
      <c r="Y175" s="53">
        <f t="shared" si="181"/>
        <v>1</v>
      </c>
      <c r="Z175" s="40"/>
      <c r="AA175" s="52">
        <v>102.92</v>
      </c>
      <c r="AB175" s="41">
        <f t="shared" si="182"/>
        <v>1.0902661821039272E-2</v>
      </c>
      <c r="AC175" s="53">
        <f t="shared" si="183"/>
        <v>1</v>
      </c>
      <c r="AD175" s="40"/>
      <c r="AE175" s="52">
        <v>61.79</v>
      </c>
      <c r="AF175" s="41">
        <f t="shared" si="184"/>
        <v>3.4101981162715234E-3</v>
      </c>
      <c r="AG175" s="53">
        <f t="shared" si="185"/>
        <v>1</v>
      </c>
      <c r="AH175" s="40"/>
      <c r="AI175" s="52">
        <v>99.28</v>
      </c>
      <c r="AJ175" s="41">
        <f t="shared" si="186"/>
        <v>1.6796394920114643E-2</v>
      </c>
      <c r="AK175" s="53">
        <f t="shared" si="187"/>
        <v>1</v>
      </c>
      <c r="AL175" s="40"/>
      <c r="AM175" s="52">
        <v>60.83</v>
      </c>
      <c r="AN175" s="41">
        <f t="shared" si="188"/>
        <v>6.7858325057927882E-3</v>
      </c>
      <c r="AO175" s="53">
        <f t="shared" si="189"/>
        <v>1</v>
      </c>
      <c r="AP175" s="40"/>
      <c r="AQ175" s="52">
        <v>33.93</v>
      </c>
      <c r="AR175" s="41">
        <f t="shared" si="190"/>
        <v>-8.764241893076119E-3</v>
      </c>
      <c r="AS175" s="53">
        <f t="shared" si="191"/>
        <v>1</v>
      </c>
      <c r="AT175" s="41"/>
      <c r="AU175" s="41">
        <v>83.65</v>
      </c>
      <c r="AV175" s="41">
        <f t="shared" si="192"/>
        <v>9.0470446320869424E-3</v>
      </c>
      <c r="AW175" s="53">
        <f t="shared" si="193"/>
        <v>1</v>
      </c>
      <c r="AX175" s="41"/>
      <c r="AY175" s="41">
        <v>46.42</v>
      </c>
      <c r="AZ175" s="41">
        <f t="shared" si="194"/>
        <v>3.0250648228176136E-3</v>
      </c>
      <c r="BA175" s="53">
        <f t="shared" si="195"/>
        <v>1</v>
      </c>
      <c r="BB175" s="41"/>
      <c r="BC175" s="41">
        <v>61.47</v>
      </c>
      <c r="BD175" s="41">
        <f t="shared" si="196"/>
        <v>-9.7513408093619081E-4</v>
      </c>
      <c r="BE175" s="53">
        <f t="shared" si="197"/>
        <v>1</v>
      </c>
      <c r="BF175" s="41"/>
      <c r="BG175" s="41">
        <v>67.67</v>
      </c>
      <c r="BH175" s="41">
        <f t="shared" si="198"/>
        <v>1.2720742292726905E-2</v>
      </c>
      <c r="BI175" s="53">
        <f t="shared" si="199"/>
        <v>1</v>
      </c>
      <c r="BJ175" s="41"/>
      <c r="BK175" s="41"/>
      <c r="BL175" s="41">
        <f t="shared" si="200"/>
        <v>0</v>
      </c>
      <c r="BM175" s="53">
        <f t="shared" si="201"/>
        <v>0</v>
      </c>
      <c r="BN175" s="41"/>
      <c r="BO175" s="41"/>
      <c r="BP175" s="41">
        <f t="shared" si="202"/>
        <v>0</v>
      </c>
      <c r="BQ175" s="53">
        <f t="shared" si="203"/>
        <v>0</v>
      </c>
      <c r="BR175" s="41"/>
      <c r="BS175" s="41"/>
      <c r="BT175" s="41">
        <f t="shared" si="204"/>
        <v>0</v>
      </c>
      <c r="BU175" s="53">
        <f t="shared" si="205"/>
        <v>0</v>
      </c>
      <c r="BV175" s="41"/>
      <c r="BW175" s="41"/>
      <c r="BX175" s="41">
        <f t="shared" si="206"/>
        <v>0</v>
      </c>
      <c r="BY175" s="53">
        <f t="shared" si="207"/>
        <v>0</v>
      </c>
      <c r="BZ175" s="41"/>
      <c r="CA175" s="41"/>
      <c r="CB175" s="41">
        <f t="shared" si="208"/>
        <v>0</v>
      </c>
      <c r="CC175" s="53">
        <f t="shared" si="209"/>
        <v>0</v>
      </c>
      <c r="CD175" s="41"/>
      <c r="CE175" s="41"/>
      <c r="CF175" s="41">
        <f t="shared" si="210"/>
        <v>0</v>
      </c>
      <c r="CG175" s="53">
        <f t="shared" si="211"/>
        <v>0</v>
      </c>
      <c r="CH175" s="41"/>
      <c r="CI175" s="41"/>
      <c r="CJ175" s="41">
        <f t="shared" si="212"/>
        <v>0</v>
      </c>
      <c r="CK175" s="53">
        <f t="shared" si="213"/>
        <v>0</v>
      </c>
      <c r="CL175" s="41"/>
      <c r="CM175" s="41"/>
      <c r="CN175" s="41">
        <f t="shared" si="214"/>
        <v>0</v>
      </c>
      <c r="CO175" s="53">
        <f t="shared" si="215"/>
        <v>0</v>
      </c>
      <c r="CP175" s="41"/>
      <c r="CQ175" s="41"/>
      <c r="CR175" s="41">
        <f t="shared" si="216"/>
        <v>0</v>
      </c>
      <c r="CS175" s="53">
        <f t="shared" si="217"/>
        <v>0</v>
      </c>
      <c r="CT175" s="41"/>
      <c r="CU175" s="41"/>
      <c r="CV175" s="41">
        <f t="shared" si="218"/>
        <v>0</v>
      </c>
      <c r="CW175" s="53">
        <f t="shared" si="219"/>
        <v>0</v>
      </c>
      <c r="CX175" s="41"/>
      <c r="CY175" s="41"/>
      <c r="CZ175" s="41">
        <f t="shared" si="220"/>
        <v>0</v>
      </c>
      <c r="DA175" s="53">
        <f t="shared" si="221"/>
        <v>0</v>
      </c>
      <c r="DB175" s="53"/>
      <c r="DC175" s="53"/>
      <c r="DD175" s="41">
        <f t="shared" si="222"/>
        <v>0</v>
      </c>
      <c r="DE175" s="53">
        <f t="shared" si="223"/>
        <v>0</v>
      </c>
      <c r="DF175" s="53"/>
      <c r="DG175" s="53"/>
      <c r="DH175" s="41">
        <f t="shared" si="224"/>
        <v>0</v>
      </c>
      <c r="DI175" s="53">
        <f t="shared" si="225"/>
        <v>0</v>
      </c>
      <c r="DJ175" s="53"/>
      <c r="DK175" s="53"/>
      <c r="DL175" s="41">
        <f t="shared" si="226"/>
        <v>0</v>
      </c>
      <c r="DM175" s="53">
        <f t="shared" si="227"/>
        <v>0</v>
      </c>
      <c r="DN175" s="53"/>
      <c r="DO175" s="53"/>
      <c r="DP175" s="41">
        <f t="shared" si="228"/>
        <v>0</v>
      </c>
      <c r="DQ175" s="53">
        <f t="shared" si="229"/>
        <v>0</v>
      </c>
      <c r="DR175" s="53"/>
      <c r="DS175" s="53"/>
      <c r="DT175" s="41">
        <f t="shared" si="230"/>
        <v>0</v>
      </c>
      <c r="DU175" s="53">
        <f t="shared" si="231"/>
        <v>0</v>
      </c>
      <c r="DV175" s="53"/>
      <c r="DW175" s="53"/>
      <c r="DX175" s="41">
        <f t="shared" si="232"/>
        <v>0</v>
      </c>
      <c r="DY175" s="53">
        <f t="shared" si="233"/>
        <v>0</v>
      </c>
      <c r="DZ175" s="53"/>
      <c r="EA175" s="53"/>
      <c r="EB175" s="41">
        <f t="shared" si="234"/>
        <v>0</v>
      </c>
      <c r="EC175" s="53">
        <f t="shared" si="235"/>
        <v>0</v>
      </c>
      <c r="ED175" s="53"/>
      <c r="EE175" s="53"/>
      <c r="EF175" s="41">
        <f t="shared" si="236"/>
        <v>0</v>
      </c>
      <c r="EG175" s="53">
        <f t="shared" si="237"/>
        <v>0</v>
      </c>
      <c r="EH175" s="53"/>
      <c r="EI175" s="53"/>
      <c r="EJ175" s="41">
        <f t="shared" si="238"/>
        <v>0</v>
      </c>
      <c r="EK175" s="53">
        <f t="shared" si="239"/>
        <v>0</v>
      </c>
      <c r="EL175" s="53"/>
      <c r="EM175" s="53"/>
      <c r="EN175" s="41">
        <f t="shared" si="240"/>
        <v>0</v>
      </c>
      <c r="EO175" s="53">
        <f t="shared" si="241"/>
        <v>0</v>
      </c>
      <c r="EP175" s="53"/>
      <c r="EQ175" s="53"/>
      <c r="ER175" s="41">
        <f t="shared" si="242"/>
        <v>0</v>
      </c>
      <c r="ES175" s="53">
        <f t="shared" si="243"/>
        <v>0</v>
      </c>
      <c r="ET175" s="53"/>
      <c r="EU175" s="53"/>
      <c r="EV175" s="41">
        <f t="shared" si="244"/>
        <v>0</v>
      </c>
      <c r="EW175" s="53">
        <f t="shared" si="245"/>
        <v>0</v>
      </c>
      <c r="EX175" s="53"/>
      <c r="EY175" s="53"/>
      <c r="EZ175" s="41">
        <f t="shared" si="246"/>
        <v>0</v>
      </c>
      <c r="FA175" s="53">
        <f t="shared" si="247"/>
        <v>0</v>
      </c>
      <c r="FB175" s="53"/>
      <c r="FC175" s="53"/>
      <c r="FD175" s="41">
        <f t="shared" si="248"/>
        <v>0</v>
      </c>
      <c r="FE175" s="53">
        <f t="shared" si="249"/>
        <v>0</v>
      </c>
      <c r="FF175" s="53"/>
      <c r="FG175" s="53"/>
      <c r="FH175" s="41">
        <f t="shared" si="250"/>
        <v>0</v>
      </c>
      <c r="FI175" s="53">
        <f t="shared" si="251"/>
        <v>0</v>
      </c>
      <c r="FJ175" s="53"/>
      <c r="FK175" s="53"/>
      <c r="FL175" s="41">
        <f t="shared" si="253"/>
        <v>0</v>
      </c>
      <c r="FM175" s="53">
        <f t="shared" si="254"/>
        <v>0</v>
      </c>
      <c r="FN175" s="53"/>
      <c r="FO175" s="40"/>
      <c r="FP175" s="52">
        <f t="shared" si="255"/>
        <v>4369.5509981816649</v>
      </c>
      <c r="FQ175" s="41">
        <f t="shared" si="256"/>
        <v>3.9546826117196066E-3</v>
      </c>
      <c r="FY175" s="229" t="s">
        <v>1360</v>
      </c>
      <c r="FZ175" s="229" t="s">
        <v>1361</v>
      </c>
      <c r="GA175" s="229" t="s">
        <v>1362</v>
      </c>
    </row>
    <row r="176" spans="2:183" ht="11.25" customHeight="1" x14ac:dyDescent="0.2">
      <c r="B176" s="39">
        <v>44379</v>
      </c>
      <c r="C176" s="45">
        <v>4352.3388792954038</v>
      </c>
      <c r="D176" s="112" t="s">
        <v>5566</v>
      </c>
      <c r="E176" s="112">
        <f t="shared" si="252"/>
        <v>44379</v>
      </c>
      <c r="F176" s="46"/>
      <c r="G176" s="52">
        <v>56.42</v>
      </c>
      <c r="H176" s="41">
        <f t="shared" si="172"/>
        <v>-1.2427796254157242E-2</v>
      </c>
      <c r="I176" s="53">
        <f t="shared" si="173"/>
        <v>1</v>
      </c>
      <c r="J176" s="40"/>
      <c r="K176" s="52">
        <v>80.7</v>
      </c>
      <c r="L176" s="41">
        <f t="shared" si="174"/>
        <v>-1.2723268901394524E-2</v>
      </c>
      <c r="M176" s="53">
        <f t="shared" si="175"/>
        <v>1</v>
      </c>
      <c r="N176" s="40"/>
      <c r="O176" s="52">
        <v>85.2</v>
      </c>
      <c r="P176" s="41">
        <f t="shared" si="176"/>
        <v>5.0725492509142711E-3</v>
      </c>
      <c r="Q176" s="53">
        <f t="shared" si="177"/>
        <v>1</v>
      </c>
      <c r="R176" s="40"/>
      <c r="S176" s="52">
        <v>99.51</v>
      </c>
      <c r="T176" s="41">
        <f t="shared" si="178"/>
        <v>-2.1058965102285221E-3</v>
      </c>
      <c r="U176" s="53">
        <f t="shared" si="179"/>
        <v>1</v>
      </c>
      <c r="V176" s="40"/>
      <c r="W176" s="52">
        <v>57.05</v>
      </c>
      <c r="X176" s="41">
        <f t="shared" si="180"/>
        <v>8.7719298245603206E-4</v>
      </c>
      <c r="Y176" s="53">
        <f t="shared" si="181"/>
        <v>1</v>
      </c>
      <c r="Z176" s="40"/>
      <c r="AA176" s="52">
        <v>101.81</v>
      </c>
      <c r="AB176" s="41">
        <f t="shared" si="182"/>
        <v>2.2642252411892994E-3</v>
      </c>
      <c r="AC176" s="53">
        <f t="shared" si="183"/>
        <v>1</v>
      </c>
      <c r="AD176" s="40"/>
      <c r="AE176" s="52">
        <v>61.58</v>
      </c>
      <c r="AF176" s="41">
        <f t="shared" si="184"/>
        <v>-1.2974375608173494E-3</v>
      </c>
      <c r="AG176" s="53">
        <f t="shared" si="185"/>
        <v>1</v>
      </c>
      <c r="AH176" s="40"/>
      <c r="AI176" s="52">
        <v>97.64</v>
      </c>
      <c r="AJ176" s="41">
        <f t="shared" si="186"/>
        <v>-2.389283215035487E-2</v>
      </c>
      <c r="AK176" s="53">
        <f t="shared" si="187"/>
        <v>1</v>
      </c>
      <c r="AL176" s="40"/>
      <c r="AM176" s="52">
        <v>60.42</v>
      </c>
      <c r="AN176" s="41">
        <f t="shared" si="188"/>
        <v>-1.1129296235679265E-2</v>
      </c>
      <c r="AO176" s="53">
        <f t="shared" si="189"/>
        <v>1</v>
      </c>
      <c r="AP176" s="40"/>
      <c r="AQ176" s="52">
        <v>34.229999999999997</v>
      </c>
      <c r="AR176" s="41">
        <f t="shared" si="190"/>
        <v>-4.3630017452008785E-3</v>
      </c>
      <c r="AS176" s="53">
        <f t="shared" si="191"/>
        <v>1</v>
      </c>
      <c r="AT176" s="41"/>
      <c r="AU176" s="41">
        <v>82.9</v>
      </c>
      <c r="AV176" s="41">
        <f t="shared" si="192"/>
        <v>3.2675783613700382E-3</v>
      </c>
      <c r="AW176" s="53">
        <f t="shared" si="193"/>
        <v>1</v>
      </c>
      <c r="AX176" s="41"/>
      <c r="AY176" s="41">
        <v>46.28</v>
      </c>
      <c r="AZ176" s="41">
        <f t="shared" si="194"/>
        <v>-3.4223706176961577E-2</v>
      </c>
      <c r="BA176" s="53">
        <f t="shared" si="195"/>
        <v>1</v>
      </c>
      <c r="BB176" s="41"/>
      <c r="BC176" s="41">
        <v>61.53</v>
      </c>
      <c r="BD176" s="41">
        <f t="shared" si="196"/>
        <v>0</v>
      </c>
      <c r="BE176" s="53">
        <f t="shared" si="197"/>
        <v>1</v>
      </c>
      <c r="BF176" s="41"/>
      <c r="BG176" s="41">
        <v>66.819999999999993</v>
      </c>
      <c r="BH176" s="41">
        <f t="shared" si="198"/>
        <v>-4.1728763040238537E-3</v>
      </c>
      <c r="BI176" s="53">
        <f t="shared" si="199"/>
        <v>1</v>
      </c>
      <c r="BJ176" s="41"/>
      <c r="BK176" s="41"/>
      <c r="BL176" s="41">
        <f t="shared" si="200"/>
        <v>0</v>
      </c>
      <c r="BM176" s="53">
        <f t="shared" si="201"/>
        <v>0</v>
      </c>
      <c r="BN176" s="41"/>
      <c r="BO176" s="41"/>
      <c r="BP176" s="41">
        <f t="shared" si="202"/>
        <v>0</v>
      </c>
      <c r="BQ176" s="53">
        <f t="shared" si="203"/>
        <v>0</v>
      </c>
      <c r="BR176" s="41"/>
      <c r="BS176" s="41"/>
      <c r="BT176" s="41">
        <f t="shared" si="204"/>
        <v>0</v>
      </c>
      <c r="BU176" s="53">
        <f t="shared" si="205"/>
        <v>0</v>
      </c>
      <c r="BV176" s="41"/>
      <c r="BW176" s="41"/>
      <c r="BX176" s="41">
        <f t="shared" si="206"/>
        <v>0</v>
      </c>
      <c r="BY176" s="53">
        <f t="shared" si="207"/>
        <v>0</v>
      </c>
      <c r="BZ176" s="41"/>
      <c r="CA176" s="41"/>
      <c r="CB176" s="41">
        <f t="shared" si="208"/>
        <v>0</v>
      </c>
      <c r="CC176" s="53">
        <f t="shared" si="209"/>
        <v>0</v>
      </c>
      <c r="CD176" s="41"/>
      <c r="CE176" s="41"/>
      <c r="CF176" s="41">
        <f t="shared" si="210"/>
        <v>0</v>
      </c>
      <c r="CG176" s="53">
        <f t="shared" si="211"/>
        <v>0</v>
      </c>
      <c r="CH176" s="41"/>
      <c r="CI176" s="41"/>
      <c r="CJ176" s="41">
        <f t="shared" si="212"/>
        <v>0</v>
      </c>
      <c r="CK176" s="53">
        <f t="shared" si="213"/>
        <v>0</v>
      </c>
      <c r="CL176" s="41"/>
      <c r="CM176" s="41"/>
      <c r="CN176" s="41">
        <f t="shared" si="214"/>
        <v>0</v>
      </c>
      <c r="CO176" s="53">
        <f t="shared" si="215"/>
        <v>0</v>
      </c>
      <c r="CP176" s="41"/>
      <c r="CQ176" s="41"/>
      <c r="CR176" s="41">
        <f t="shared" si="216"/>
        <v>0</v>
      </c>
      <c r="CS176" s="53">
        <f t="shared" si="217"/>
        <v>0</v>
      </c>
      <c r="CT176" s="41"/>
      <c r="CU176" s="41"/>
      <c r="CV176" s="41">
        <f t="shared" si="218"/>
        <v>0</v>
      </c>
      <c r="CW176" s="53">
        <f t="shared" si="219"/>
        <v>0</v>
      </c>
      <c r="CX176" s="41"/>
      <c r="CY176" s="41"/>
      <c r="CZ176" s="41">
        <f t="shared" si="220"/>
        <v>0</v>
      </c>
      <c r="DA176" s="53">
        <f t="shared" si="221"/>
        <v>0</v>
      </c>
      <c r="DB176" s="53"/>
      <c r="DC176" s="53"/>
      <c r="DD176" s="41">
        <f t="shared" si="222"/>
        <v>0</v>
      </c>
      <c r="DE176" s="53">
        <f t="shared" si="223"/>
        <v>0</v>
      </c>
      <c r="DF176" s="53"/>
      <c r="DG176" s="53"/>
      <c r="DH176" s="41">
        <f t="shared" si="224"/>
        <v>0</v>
      </c>
      <c r="DI176" s="53">
        <f t="shared" si="225"/>
        <v>0</v>
      </c>
      <c r="DJ176" s="53"/>
      <c r="DK176" s="53"/>
      <c r="DL176" s="41">
        <f t="shared" si="226"/>
        <v>0</v>
      </c>
      <c r="DM176" s="53">
        <f t="shared" si="227"/>
        <v>0</v>
      </c>
      <c r="DN176" s="53"/>
      <c r="DO176" s="53"/>
      <c r="DP176" s="41">
        <f t="shared" si="228"/>
        <v>0</v>
      </c>
      <c r="DQ176" s="53">
        <f t="shared" si="229"/>
        <v>0</v>
      </c>
      <c r="DR176" s="53"/>
      <c r="DS176" s="53"/>
      <c r="DT176" s="41">
        <f t="shared" si="230"/>
        <v>0</v>
      </c>
      <c r="DU176" s="53">
        <f t="shared" si="231"/>
        <v>0</v>
      </c>
      <c r="DV176" s="53"/>
      <c r="DW176" s="53"/>
      <c r="DX176" s="41">
        <f t="shared" si="232"/>
        <v>0</v>
      </c>
      <c r="DY176" s="53">
        <f t="shared" si="233"/>
        <v>0</v>
      </c>
      <c r="DZ176" s="53"/>
      <c r="EA176" s="53"/>
      <c r="EB176" s="41">
        <f t="shared" si="234"/>
        <v>0</v>
      </c>
      <c r="EC176" s="53">
        <f t="shared" si="235"/>
        <v>0</v>
      </c>
      <c r="ED176" s="53"/>
      <c r="EE176" s="53"/>
      <c r="EF176" s="41">
        <f t="shared" si="236"/>
        <v>0</v>
      </c>
      <c r="EG176" s="53">
        <f t="shared" si="237"/>
        <v>0</v>
      </c>
      <c r="EH176" s="53"/>
      <c r="EI176" s="53"/>
      <c r="EJ176" s="41">
        <f t="shared" si="238"/>
        <v>0</v>
      </c>
      <c r="EK176" s="53">
        <f t="shared" si="239"/>
        <v>0</v>
      </c>
      <c r="EL176" s="53"/>
      <c r="EM176" s="53"/>
      <c r="EN176" s="41">
        <f t="shared" si="240"/>
        <v>0</v>
      </c>
      <c r="EO176" s="53">
        <f t="shared" si="241"/>
        <v>0</v>
      </c>
      <c r="EP176" s="53"/>
      <c r="EQ176" s="53"/>
      <c r="ER176" s="41">
        <f t="shared" si="242"/>
        <v>0</v>
      </c>
      <c r="ES176" s="53">
        <f t="shared" si="243"/>
        <v>0</v>
      </c>
      <c r="ET176" s="53"/>
      <c r="EU176" s="53"/>
      <c r="EV176" s="41">
        <f t="shared" si="244"/>
        <v>0</v>
      </c>
      <c r="EW176" s="53">
        <f t="shared" si="245"/>
        <v>0</v>
      </c>
      <c r="EX176" s="53"/>
      <c r="EY176" s="53"/>
      <c r="EZ176" s="41">
        <f t="shared" si="246"/>
        <v>0</v>
      </c>
      <c r="FA176" s="53">
        <f t="shared" si="247"/>
        <v>0</v>
      </c>
      <c r="FB176" s="53"/>
      <c r="FC176" s="53"/>
      <c r="FD176" s="41">
        <f t="shared" si="248"/>
        <v>0</v>
      </c>
      <c r="FE176" s="53">
        <f t="shared" si="249"/>
        <v>0</v>
      </c>
      <c r="FF176" s="53"/>
      <c r="FG176" s="53"/>
      <c r="FH176" s="41">
        <f t="shared" si="250"/>
        <v>0</v>
      </c>
      <c r="FI176" s="53">
        <f t="shared" si="251"/>
        <v>0</v>
      </c>
      <c r="FJ176" s="53"/>
      <c r="FK176" s="53"/>
      <c r="FL176" s="41">
        <f t="shared" si="253"/>
        <v>0</v>
      </c>
      <c r="FM176" s="53">
        <f t="shared" si="254"/>
        <v>0</v>
      </c>
      <c r="FN176" s="53"/>
      <c r="FO176" s="40"/>
      <c r="FP176" s="52">
        <f t="shared" si="255"/>
        <v>4352.3388792954038</v>
      </c>
      <c r="FQ176" s="41">
        <f t="shared" si="256"/>
        <v>1.673474363110028E-2</v>
      </c>
      <c r="FY176" s="229" t="s">
        <v>534</v>
      </c>
      <c r="FZ176" s="229" t="s">
        <v>535</v>
      </c>
      <c r="GA176" s="229" t="s">
        <v>536</v>
      </c>
    </row>
    <row r="177" spans="2:183" ht="11.25" customHeight="1" x14ac:dyDescent="0.2">
      <c r="B177" s="39">
        <v>44372</v>
      </c>
      <c r="C177" s="45">
        <v>4280.7024217071048</v>
      </c>
      <c r="D177" s="112" t="s">
        <v>5566</v>
      </c>
      <c r="E177" s="112">
        <f t="shared" si="252"/>
        <v>44372</v>
      </c>
      <c r="F177" s="46"/>
      <c r="G177" s="52">
        <v>57.13</v>
      </c>
      <c r="H177" s="41">
        <f t="shared" si="172"/>
        <v>1.4202023788389972E-2</v>
      </c>
      <c r="I177" s="53">
        <f t="shared" si="173"/>
        <v>1</v>
      </c>
      <c r="J177" s="40"/>
      <c r="K177" s="52">
        <v>81.739999999999995</v>
      </c>
      <c r="L177" s="41">
        <f t="shared" si="174"/>
        <v>-4.5061502862014935E-3</v>
      </c>
      <c r="M177" s="53">
        <f t="shared" si="175"/>
        <v>1</v>
      </c>
      <c r="N177" s="40"/>
      <c r="O177" s="52">
        <v>84.77</v>
      </c>
      <c r="P177" s="41">
        <f t="shared" si="176"/>
        <v>2.9386763812993433E-2</v>
      </c>
      <c r="Q177" s="53">
        <f t="shared" si="177"/>
        <v>1</v>
      </c>
      <c r="R177" s="40"/>
      <c r="S177" s="52">
        <v>99.72</v>
      </c>
      <c r="T177" s="41">
        <f t="shared" si="178"/>
        <v>1.1043067965064157E-3</v>
      </c>
      <c r="U177" s="53">
        <f t="shared" si="179"/>
        <v>1</v>
      </c>
      <c r="V177" s="40"/>
      <c r="W177" s="52">
        <v>57</v>
      </c>
      <c r="X177" s="41">
        <f t="shared" si="180"/>
        <v>2.5548758546239725E-2</v>
      </c>
      <c r="Y177" s="53">
        <f t="shared" si="181"/>
        <v>1</v>
      </c>
      <c r="Z177" s="40"/>
      <c r="AA177" s="52">
        <v>101.58</v>
      </c>
      <c r="AB177" s="41">
        <f t="shared" si="182"/>
        <v>-1.7506528677821875E-2</v>
      </c>
      <c r="AC177" s="53">
        <f t="shared" si="183"/>
        <v>1</v>
      </c>
      <c r="AD177" s="40"/>
      <c r="AE177" s="52">
        <v>61.66</v>
      </c>
      <c r="AF177" s="41">
        <f t="shared" si="184"/>
        <v>-1.4070994563479378E-2</v>
      </c>
      <c r="AG177" s="53">
        <f t="shared" si="185"/>
        <v>1</v>
      </c>
      <c r="AH177" s="40"/>
      <c r="AI177" s="52">
        <v>100.03</v>
      </c>
      <c r="AJ177" s="41">
        <f t="shared" si="186"/>
        <v>8.9772039540043647E-3</v>
      </c>
      <c r="AK177" s="53">
        <f t="shared" si="187"/>
        <v>1</v>
      </c>
      <c r="AL177" s="40"/>
      <c r="AM177" s="52">
        <v>61.1</v>
      </c>
      <c r="AN177" s="41">
        <f t="shared" si="188"/>
        <v>-3.1000163158753091E-3</v>
      </c>
      <c r="AO177" s="53">
        <f t="shared" si="189"/>
        <v>1</v>
      </c>
      <c r="AP177" s="40"/>
      <c r="AQ177" s="52">
        <v>34.380000000000003</v>
      </c>
      <c r="AR177" s="41">
        <f t="shared" si="190"/>
        <v>2.8417588991923592E-2</v>
      </c>
      <c r="AS177" s="53">
        <f t="shared" si="191"/>
        <v>1</v>
      </c>
      <c r="AT177" s="41"/>
      <c r="AU177" s="41">
        <v>82.63</v>
      </c>
      <c r="AV177" s="41">
        <f t="shared" si="192"/>
        <v>1.9494139420110912E-2</v>
      </c>
      <c r="AW177" s="53">
        <f t="shared" si="193"/>
        <v>1</v>
      </c>
      <c r="AX177" s="41"/>
      <c r="AY177" s="41">
        <v>47.92</v>
      </c>
      <c r="AZ177" s="41">
        <f t="shared" si="194"/>
        <v>1.2251795521757369E-2</v>
      </c>
      <c r="BA177" s="53">
        <f t="shared" si="195"/>
        <v>1</v>
      </c>
      <c r="BB177" s="41"/>
      <c r="BC177" s="41">
        <v>61.53</v>
      </c>
      <c r="BD177" s="41">
        <f t="shared" si="196"/>
        <v>1.3018714401953346E-3</v>
      </c>
      <c r="BE177" s="53">
        <f t="shared" si="197"/>
        <v>1</v>
      </c>
      <c r="BF177" s="41"/>
      <c r="BG177" s="41">
        <v>67.099999999999994</v>
      </c>
      <c r="BH177" s="41">
        <f t="shared" si="198"/>
        <v>7.5075075075075048E-3</v>
      </c>
      <c r="BI177" s="53">
        <f t="shared" si="199"/>
        <v>1</v>
      </c>
      <c r="BJ177" s="41"/>
      <c r="BK177" s="41"/>
      <c r="BL177" s="41">
        <f t="shared" si="200"/>
        <v>0</v>
      </c>
      <c r="BM177" s="53">
        <f t="shared" si="201"/>
        <v>0</v>
      </c>
      <c r="BN177" s="41"/>
      <c r="BO177" s="41"/>
      <c r="BP177" s="41">
        <f t="shared" si="202"/>
        <v>0</v>
      </c>
      <c r="BQ177" s="53">
        <f t="shared" si="203"/>
        <v>0</v>
      </c>
      <c r="BR177" s="41"/>
      <c r="BS177" s="41"/>
      <c r="BT177" s="41">
        <f t="shared" si="204"/>
        <v>0</v>
      </c>
      <c r="BU177" s="53">
        <f t="shared" si="205"/>
        <v>0</v>
      </c>
      <c r="BV177" s="41"/>
      <c r="BW177" s="41"/>
      <c r="BX177" s="41">
        <f t="shared" si="206"/>
        <v>0</v>
      </c>
      <c r="BY177" s="53">
        <f t="shared" si="207"/>
        <v>0</v>
      </c>
      <c r="BZ177" s="41"/>
      <c r="CA177" s="41"/>
      <c r="CB177" s="41">
        <f t="shared" si="208"/>
        <v>0</v>
      </c>
      <c r="CC177" s="53">
        <f t="shared" si="209"/>
        <v>0</v>
      </c>
      <c r="CD177" s="41"/>
      <c r="CE177" s="41"/>
      <c r="CF177" s="41">
        <f t="shared" si="210"/>
        <v>0</v>
      </c>
      <c r="CG177" s="53">
        <f t="shared" si="211"/>
        <v>0</v>
      </c>
      <c r="CH177" s="41"/>
      <c r="CI177" s="41"/>
      <c r="CJ177" s="41">
        <f t="shared" si="212"/>
        <v>0</v>
      </c>
      <c r="CK177" s="53">
        <f t="shared" si="213"/>
        <v>0</v>
      </c>
      <c r="CL177" s="41"/>
      <c r="CM177" s="41"/>
      <c r="CN177" s="41">
        <f t="shared" si="214"/>
        <v>0</v>
      </c>
      <c r="CO177" s="53">
        <f t="shared" si="215"/>
        <v>0</v>
      </c>
      <c r="CP177" s="41"/>
      <c r="CQ177" s="41"/>
      <c r="CR177" s="41">
        <f t="shared" si="216"/>
        <v>0</v>
      </c>
      <c r="CS177" s="53">
        <f t="shared" si="217"/>
        <v>0</v>
      </c>
      <c r="CT177" s="41"/>
      <c r="CU177" s="41"/>
      <c r="CV177" s="41">
        <f t="shared" si="218"/>
        <v>0</v>
      </c>
      <c r="CW177" s="53">
        <f t="shared" si="219"/>
        <v>0</v>
      </c>
      <c r="CX177" s="41"/>
      <c r="CY177" s="41"/>
      <c r="CZ177" s="41">
        <f t="shared" si="220"/>
        <v>0</v>
      </c>
      <c r="DA177" s="53">
        <f t="shared" si="221"/>
        <v>0</v>
      </c>
      <c r="DB177" s="53"/>
      <c r="DC177" s="53"/>
      <c r="DD177" s="41">
        <f t="shared" si="222"/>
        <v>0</v>
      </c>
      <c r="DE177" s="53">
        <f t="shared" si="223"/>
        <v>0</v>
      </c>
      <c r="DF177" s="53"/>
      <c r="DG177" s="53"/>
      <c r="DH177" s="41">
        <f t="shared" si="224"/>
        <v>0</v>
      </c>
      <c r="DI177" s="53">
        <f t="shared" si="225"/>
        <v>0</v>
      </c>
      <c r="DJ177" s="53"/>
      <c r="DK177" s="53"/>
      <c r="DL177" s="41">
        <f t="shared" si="226"/>
        <v>0</v>
      </c>
      <c r="DM177" s="53">
        <f t="shared" si="227"/>
        <v>0</v>
      </c>
      <c r="DN177" s="53"/>
      <c r="DO177" s="53"/>
      <c r="DP177" s="41">
        <f t="shared" si="228"/>
        <v>0</v>
      </c>
      <c r="DQ177" s="53">
        <f t="shared" si="229"/>
        <v>0</v>
      </c>
      <c r="DR177" s="53"/>
      <c r="DS177" s="53"/>
      <c r="DT177" s="41">
        <f t="shared" si="230"/>
        <v>0</v>
      </c>
      <c r="DU177" s="53">
        <f t="shared" si="231"/>
        <v>0</v>
      </c>
      <c r="DV177" s="53"/>
      <c r="DW177" s="53"/>
      <c r="DX177" s="41">
        <f t="shared" si="232"/>
        <v>0</v>
      </c>
      <c r="DY177" s="53">
        <f t="shared" si="233"/>
        <v>0</v>
      </c>
      <c r="DZ177" s="53"/>
      <c r="EA177" s="53"/>
      <c r="EB177" s="41">
        <f t="shared" si="234"/>
        <v>0</v>
      </c>
      <c r="EC177" s="53">
        <f t="shared" si="235"/>
        <v>0</v>
      </c>
      <c r="ED177" s="53"/>
      <c r="EE177" s="53"/>
      <c r="EF177" s="41">
        <f t="shared" si="236"/>
        <v>0</v>
      </c>
      <c r="EG177" s="53">
        <f t="shared" si="237"/>
        <v>0</v>
      </c>
      <c r="EH177" s="53"/>
      <c r="EI177" s="53"/>
      <c r="EJ177" s="41">
        <f t="shared" si="238"/>
        <v>0</v>
      </c>
      <c r="EK177" s="53">
        <f t="shared" si="239"/>
        <v>0</v>
      </c>
      <c r="EL177" s="53"/>
      <c r="EM177" s="53"/>
      <c r="EN177" s="41">
        <f t="shared" si="240"/>
        <v>0</v>
      </c>
      <c r="EO177" s="53">
        <f t="shared" si="241"/>
        <v>0</v>
      </c>
      <c r="EP177" s="53"/>
      <c r="EQ177" s="53"/>
      <c r="ER177" s="41">
        <f t="shared" si="242"/>
        <v>0</v>
      </c>
      <c r="ES177" s="53">
        <f t="shared" si="243"/>
        <v>0</v>
      </c>
      <c r="ET177" s="53"/>
      <c r="EU177" s="53"/>
      <c r="EV177" s="41">
        <f t="shared" si="244"/>
        <v>0</v>
      </c>
      <c r="EW177" s="53">
        <f t="shared" si="245"/>
        <v>0</v>
      </c>
      <c r="EX177" s="53"/>
      <c r="EY177" s="53"/>
      <c r="EZ177" s="41">
        <f t="shared" si="246"/>
        <v>0</v>
      </c>
      <c r="FA177" s="53">
        <f t="shared" si="247"/>
        <v>0</v>
      </c>
      <c r="FB177" s="53"/>
      <c r="FC177" s="53"/>
      <c r="FD177" s="41">
        <f t="shared" si="248"/>
        <v>0</v>
      </c>
      <c r="FE177" s="53">
        <f t="shared" si="249"/>
        <v>0</v>
      </c>
      <c r="FF177" s="53"/>
      <c r="FG177" s="53"/>
      <c r="FH177" s="41">
        <f t="shared" si="250"/>
        <v>0</v>
      </c>
      <c r="FI177" s="53">
        <f t="shared" si="251"/>
        <v>0</v>
      </c>
      <c r="FJ177" s="53"/>
      <c r="FK177" s="53"/>
      <c r="FL177" s="41">
        <f t="shared" si="253"/>
        <v>0</v>
      </c>
      <c r="FM177" s="53">
        <f t="shared" si="254"/>
        <v>0</v>
      </c>
      <c r="FN177" s="53"/>
      <c r="FO177" s="40"/>
      <c r="FP177" s="52">
        <f t="shared" si="255"/>
        <v>4280.7024217071048</v>
      </c>
      <c r="FQ177" s="41">
        <f t="shared" si="256"/>
        <v>2.7421208847018708E-2</v>
      </c>
      <c r="FY177" s="229" t="s">
        <v>531</v>
      </c>
      <c r="FZ177" s="229" t="s">
        <v>532</v>
      </c>
      <c r="GA177" s="229" t="s">
        <v>533</v>
      </c>
    </row>
    <row r="178" spans="2:183" ht="11.25" customHeight="1" x14ac:dyDescent="0.2">
      <c r="B178" s="39">
        <v>44365</v>
      </c>
      <c r="C178" s="45">
        <v>4166.4532373348102</v>
      </c>
      <c r="D178" s="112" t="s">
        <v>5566</v>
      </c>
      <c r="E178" s="112">
        <f t="shared" si="252"/>
        <v>44365</v>
      </c>
      <c r="F178" s="46"/>
      <c r="G178" s="52">
        <v>56.33</v>
      </c>
      <c r="H178" s="41">
        <f t="shared" si="172"/>
        <v>-3.8409013315124585E-2</v>
      </c>
      <c r="I178" s="53">
        <f t="shared" si="173"/>
        <v>1</v>
      </c>
      <c r="J178" s="40"/>
      <c r="K178" s="52">
        <v>82.11</v>
      </c>
      <c r="L178" s="41">
        <f t="shared" si="174"/>
        <v>-4.2895442359249358E-2</v>
      </c>
      <c r="M178" s="53">
        <f t="shared" si="175"/>
        <v>1</v>
      </c>
      <c r="N178" s="40"/>
      <c r="O178" s="52">
        <v>82.35</v>
      </c>
      <c r="P178" s="41">
        <f t="shared" si="176"/>
        <v>-2.8433223218499393E-2</v>
      </c>
      <c r="Q178" s="53">
        <f t="shared" si="177"/>
        <v>1</v>
      </c>
      <c r="R178" s="40"/>
      <c r="S178" s="52">
        <v>99.61</v>
      </c>
      <c r="T178" s="41">
        <f t="shared" si="178"/>
        <v>-2.2760718139899994E-2</v>
      </c>
      <c r="U178" s="53">
        <f t="shared" si="179"/>
        <v>1</v>
      </c>
      <c r="V178" s="40"/>
      <c r="W178" s="52">
        <v>55.58</v>
      </c>
      <c r="X178" s="41">
        <f t="shared" si="180"/>
        <v>-4.1228221493876172E-2</v>
      </c>
      <c r="Y178" s="53">
        <f t="shared" si="181"/>
        <v>1</v>
      </c>
      <c r="Z178" s="40"/>
      <c r="AA178" s="52">
        <v>103.39</v>
      </c>
      <c r="AB178" s="41">
        <f t="shared" si="182"/>
        <v>-5.0945474573159566E-2</v>
      </c>
      <c r="AC178" s="53">
        <f t="shared" si="183"/>
        <v>1</v>
      </c>
      <c r="AD178" s="40"/>
      <c r="AE178" s="52">
        <v>62.54</v>
      </c>
      <c r="AF178" s="41">
        <f t="shared" si="184"/>
        <v>-2.5704938463935179E-2</v>
      </c>
      <c r="AG178" s="53">
        <f t="shared" si="185"/>
        <v>1</v>
      </c>
      <c r="AH178" s="40"/>
      <c r="AI178" s="52">
        <v>99.14</v>
      </c>
      <c r="AJ178" s="41">
        <f t="shared" si="186"/>
        <v>-1.7345623946872779E-2</v>
      </c>
      <c r="AK178" s="53">
        <f t="shared" si="187"/>
        <v>1</v>
      </c>
      <c r="AL178" s="40"/>
      <c r="AM178" s="52">
        <v>61.29</v>
      </c>
      <c r="AN178" s="41">
        <f t="shared" si="188"/>
        <v>-5.866994317309171E-2</v>
      </c>
      <c r="AO178" s="53">
        <f t="shared" si="189"/>
        <v>1</v>
      </c>
      <c r="AP178" s="40"/>
      <c r="AQ178" s="52">
        <v>33.43</v>
      </c>
      <c r="AR178" s="41">
        <f t="shared" si="190"/>
        <v>-5.6981664315937985E-2</v>
      </c>
      <c r="AS178" s="53">
        <f t="shared" si="191"/>
        <v>1</v>
      </c>
      <c r="AT178" s="41"/>
      <c r="AU178" s="41">
        <v>81.05</v>
      </c>
      <c r="AV178" s="41">
        <f t="shared" si="192"/>
        <v>-7.5615875912408814E-2</v>
      </c>
      <c r="AW178" s="53">
        <f t="shared" si="193"/>
        <v>1</v>
      </c>
      <c r="AX178" s="41"/>
      <c r="AY178" s="41">
        <v>47.34</v>
      </c>
      <c r="AZ178" s="41">
        <f t="shared" si="194"/>
        <v>-5.0351053159478409E-2</v>
      </c>
      <c r="BA178" s="53">
        <f t="shared" si="195"/>
        <v>1</v>
      </c>
      <c r="BB178" s="41"/>
      <c r="BC178" s="41">
        <v>61.45</v>
      </c>
      <c r="BD178" s="41">
        <f t="shared" si="196"/>
        <v>-3.758809710258415E-2</v>
      </c>
      <c r="BE178" s="53">
        <f t="shared" si="197"/>
        <v>1</v>
      </c>
      <c r="BF178" s="41"/>
      <c r="BG178" s="41">
        <v>66.599999999999994</v>
      </c>
      <c r="BH178" s="41">
        <f t="shared" si="198"/>
        <v>-4.2277825711820705E-2</v>
      </c>
      <c r="BI178" s="53">
        <f t="shared" si="199"/>
        <v>1</v>
      </c>
      <c r="BJ178" s="41"/>
      <c r="BK178" s="41"/>
      <c r="BL178" s="41">
        <f t="shared" si="200"/>
        <v>0</v>
      </c>
      <c r="BM178" s="53">
        <f t="shared" si="201"/>
        <v>0</v>
      </c>
      <c r="BN178" s="41"/>
      <c r="BO178" s="41"/>
      <c r="BP178" s="41">
        <f t="shared" si="202"/>
        <v>0</v>
      </c>
      <c r="BQ178" s="53">
        <f t="shared" si="203"/>
        <v>0</v>
      </c>
      <c r="BR178" s="41"/>
      <c r="BS178" s="41"/>
      <c r="BT178" s="41">
        <f t="shared" si="204"/>
        <v>0</v>
      </c>
      <c r="BU178" s="53">
        <f t="shared" si="205"/>
        <v>0</v>
      </c>
      <c r="BV178" s="41"/>
      <c r="BW178" s="41"/>
      <c r="BX178" s="41">
        <f t="shared" si="206"/>
        <v>0</v>
      </c>
      <c r="BY178" s="53">
        <f t="shared" si="207"/>
        <v>0</v>
      </c>
      <c r="BZ178" s="41"/>
      <c r="CA178" s="41"/>
      <c r="CB178" s="41">
        <f t="shared" si="208"/>
        <v>0</v>
      </c>
      <c r="CC178" s="53">
        <f t="shared" si="209"/>
        <v>0</v>
      </c>
      <c r="CD178" s="41"/>
      <c r="CE178" s="41"/>
      <c r="CF178" s="41">
        <f t="shared" si="210"/>
        <v>0</v>
      </c>
      <c r="CG178" s="53">
        <f t="shared" si="211"/>
        <v>0</v>
      </c>
      <c r="CH178" s="41"/>
      <c r="CI178" s="41"/>
      <c r="CJ178" s="41">
        <f t="shared" si="212"/>
        <v>0</v>
      </c>
      <c r="CK178" s="53">
        <f t="shared" si="213"/>
        <v>0</v>
      </c>
      <c r="CL178" s="41"/>
      <c r="CM178" s="41"/>
      <c r="CN178" s="41">
        <f t="shared" si="214"/>
        <v>0</v>
      </c>
      <c r="CO178" s="53">
        <f t="shared" si="215"/>
        <v>0</v>
      </c>
      <c r="CP178" s="41"/>
      <c r="CQ178" s="41"/>
      <c r="CR178" s="41">
        <f t="shared" si="216"/>
        <v>0</v>
      </c>
      <c r="CS178" s="53">
        <f t="shared" si="217"/>
        <v>0</v>
      </c>
      <c r="CT178" s="41"/>
      <c r="CU178" s="41"/>
      <c r="CV178" s="41">
        <f t="shared" si="218"/>
        <v>0</v>
      </c>
      <c r="CW178" s="53">
        <f t="shared" si="219"/>
        <v>0</v>
      </c>
      <c r="CX178" s="41"/>
      <c r="CY178" s="41"/>
      <c r="CZ178" s="41">
        <f t="shared" si="220"/>
        <v>0</v>
      </c>
      <c r="DA178" s="53">
        <f t="shared" si="221"/>
        <v>0</v>
      </c>
      <c r="DB178" s="53"/>
      <c r="DC178" s="53"/>
      <c r="DD178" s="41">
        <f t="shared" si="222"/>
        <v>0</v>
      </c>
      <c r="DE178" s="53">
        <f t="shared" si="223"/>
        <v>0</v>
      </c>
      <c r="DF178" s="53"/>
      <c r="DG178" s="53"/>
      <c r="DH178" s="41">
        <f t="shared" si="224"/>
        <v>0</v>
      </c>
      <c r="DI178" s="53">
        <f t="shared" si="225"/>
        <v>0</v>
      </c>
      <c r="DJ178" s="53"/>
      <c r="DK178" s="53"/>
      <c r="DL178" s="41">
        <f t="shared" si="226"/>
        <v>0</v>
      </c>
      <c r="DM178" s="53">
        <f t="shared" si="227"/>
        <v>0</v>
      </c>
      <c r="DN178" s="53"/>
      <c r="DO178" s="53"/>
      <c r="DP178" s="41">
        <f t="shared" si="228"/>
        <v>0</v>
      </c>
      <c r="DQ178" s="53">
        <f t="shared" si="229"/>
        <v>0</v>
      </c>
      <c r="DR178" s="53"/>
      <c r="DS178" s="53"/>
      <c r="DT178" s="41">
        <f t="shared" si="230"/>
        <v>0</v>
      </c>
      <c r="DU178" s="53">
        <f t="shared" si="231"/>
        <v>0</v>
      </c>
      <c r="DV178" s="53"/>
      <c r="DW178" s="53"/>
      <c r="DX178" s="41">
        <f t="shared" si="232"/>
        <v>0</v>
      </c>
      <c r="DY178" s="53">
        <f t="shared" si="233"/>
        <v>0</v>
      </c>
      <c r="DZ178" s="53"/>
      <c r="EA178" s="53"/>
      <c r="EB178" s="41">
        <f t="shared" si="234"/>
        <v>0</v>
      </c>
      <c r="EC178" s="53">
        <f t="shared" si="235"/>
        <v>0</v>
      </c>
      <c r="ED178" s="53"/>
      <c r="EE178" s="53"/>
      <c r="EF178" s="41">
        <f t="shared" si="236"/>
        <v>0</v>
      </c>
      <c r="EG178" s="53">
        <f t="shared" si="237"/>
        <v>0</v>
      </c>
      <c r="EH178" s="53"/>
      <c r="EI178" s="53"/>
      <c r="EJ178" s="41">
        <f t="shared" si="238"/>
        <v>0</v>
      </c>
      <c r="EK178" s="53">
        <f t="shared" si="239"/>
        <v>0</v>
      </c>
      <c r="EL178" s="53"/>
      <c r="EM178" s="53"/>
      <c r="EN178" s="41">
        <f t="shared" si="240"/>
        <v>0</v>
      </c>
      <c r="EO178" s="53">
        <f t="shared" si="241"/>
        <v>0</v>
      </c>
      <c r="EP178" s="53"/>
      <c r="EQ178" s="53"/>
      <c r="ER178" s="41">
        <f t="shared" si="242"/>
        <v>0</v>
      </c>
      <c r="ES178" s="53">
        <f t="shared" si="243"/>
        <v>0</v>
      </c>
      <c r="ET178" s="53"/>
      <c r="EU178" s="53"/>
      <c r="EV178" s="41">
        <f t="shared" si="244"/>
        <v>0</v>
      </c>
      <c r="EW178" s="53">
        <f t="shared" si="245"/>
        <v>0</v>
      </c>
      <c r="EX178" s="53"/>
      <c r="EY178" s="53"/>
      <c r="EZ178" s="41">
        <f t="shared" si="246"/>
        <v>0</v>
      </c>
      <c r="FA178" s="53">
        <f t="shared" si="247"/>
        <v>0</v>
      </c>
      <c r="FB178" s="53"/>
      <c r="FC178" s="53"/>
      <c r="FD178" s="41">
        <f t="shared" si="248"/>
        <v>0</v>
      </c>
      <c r="FE178" s="53">
        <f t="shared" si="249"/>
        <v>0</v>
      </c>
      <c r="FF178" s="53"/>
      <c r="FG178" s="53"/>
      <c r="FH178" s="41">
        <f t="shared" si="250"/>
        <v>0</v>
      </c>
      <c r="FI178" s="53">
        <f t="shared" si="251"/>
        <v>0</v>
      </c>
      <c r="FJ178" s="53"/>
      <c r="FK178" s="53"/>
      <c r="FL178" s="41">
        <f t="shared" si="253"/>
        <v>0</v>
      </c>
      <c r="FM178" s="53">
        <f t="shared" si="254"/>
        <v>0</v>
      </c>
      <c r="FN178" s="53"/>
      <c r="FO178" s="40"/>
      <c r="FP178" s="52">
        <f t="shared" si="255"/>
        <v>4166.4532373348102</v>
      </c>
      <c r="FQ178" s="41">
        <f t="shared" si="256"/>
        <v>-1.9067144332062358E-2</v>
      </c>
      <c r="FY178" s="229" t="s">
        <v>540</v>
      </c>
      <c r="FZ178" s="229" t="s">
        <v>541</v>
      </c>
      <c r="GA178" s="229" t="s">
        <v>542</v>
      </c>
    </row>
    <row r="179" spans="2:183" ht="11.25" customHeight="1" x14ac:dyDescent="0.2">
      <c r="B179" s="39">
        <v>44358</v>
      </c>
      <c r="C179" s="45">
        <v>4247.4397847524287</v>
      </c>
      <c r="D179" s="112" t="s">
        <v>5566</v>
      </c>
      <c r="E179" s="112">
        <f t="shared" si="252"/>
        <v>44358</v>
      </c>
      <c r="F179" s="46"/>
      <c r="G179" s="52">
        <v>58.58</v>
      </c>
      <c r="H179" s="41">
        <f t="shared" si="172"/>
        <v>8.0881087592497014E-3</v>
      </c>
      <c r="I179" s="53">
        <f t="shared" si="173"/>
        <v>1</v>
      </c>
      <c r="J179" s="40"/>
      <c r="K179" s="52">
        <v>85.79</v>
      </c>
      <c r="L179" s="41">
        <f t="shared" si="174"/>
        <v>-3.9475211889004047E-3</v>
      </c>
      <c r="M179" s="53">
        <f t="shared" si="175"/>
        <v>1</v>
      </c>
      <c r="N179" s="40"/>
      <c r="O179" s="52">
        <v>84.76</v>
      </c>
      <c r="P179" s="41">
        <f t="shared" si="176"/>
        <v>-1.4762292223642892E-2</v>
      </c>
      <c r="Q179" s="53">
        <f t="shared" si="177"/>
        <v>1</v>
      </c>
      <c r="R179" s="40"/>
      <c r="S179" s="52">
        <v>101.93</v>
      </c>
      <c r="T179" s="41">
        <f t="shared" si="178"/>
        <v>4.4343713046905986E-3</v>
      </c>
      <c r="U179" s="53">
        <f t="shared" si="179"/>
        <v>1</v>
      </c>
      <c r="V179" s="40"/>
      <c r="W179" s="52">
        <v>57.97</v>
      </c>
      <c r="X179" s="41">
        <f t="shared" si="180"/>
        <v>2.6562776695590484E-2</v>
      </c>
      <c r="Y179" s="53">
        <f t="shared" si="181"/>
        <v>1</v>
      </c>
      <c r="Z179" s="40"/>
      <c r="AA179" s="52">
        <v>108.94</v>
      </c>
      <c r="AB179" s="41">
        <f t="shared" si="182"/>
        <v>2.8512084592144937E-2</v>
      </c>
      <c r="AC179" s="53">
        <f t="shared" si="183"/>
        <v>1</v>
      </c>
      <c r="AD179" s="40"/>
      <c r="AE179" s="52">
        <v>64.19</v>
      </c>
      <c r="AF179" s="41">
        <f t="shared" si="184"/>
        <v>2.34375E-2</v>
      </c>
      <c r="AG179" s="53">
        <f t="shared" si="185"/>
        <v>1</v>
      </c>
      <c r="AH179" s="40"/>
      <c r="AI179" s="52">
        <v>100.89</v>
      </c>
      <c r="AJ179" s="41">
        <f t="shared" si="186"/>
        <v>2.3848183478790252E-2</v>
      </c>
      <c r="AK179" s="53">
        <f t="shared" si="187"/>
        <v>1</v>
      </c>
      <c r="AL179" s="40"/>
      <c r="AM179" s="52">
        <v>65.11</v>
      </c>
      <c r="AN179" s="41">
        <f t="shared" si="188"/>
        <v>2.309868007542426E-2</v>
      </c>
      <c r="AO179" s="53">
        <f t="shared" si="189"/>
        <v>1</v>
      </c>
      <c r="AP179" s="40"/>
      <c r="AQ179" s="52">
        <v>35.450000000000003</v>
      </c>
      <c r="AR179" s="41">
        <f t="shared" si="190"/>
        <v>3.2624526653073138E-2</v>
      </c>
      <c r="AS179" s="53">
        <f t="shared" si="191"/>
        <v>1</v>
      </c>
      <c r="AT179" s="41"/>
      <c r="AU179" s="41">
        <v>87.68</v>
      </c>
      <c r="AV179" s="41">
        <f t="shared" si="192"/>
        <v>7.4686889578305937E-3</v>
      </c>
      <c r="AW179" s="53">
        <f t="shared" si="193"/>
        <v>1</v>
      </c>
      <c r="AX179" s="41"/>
      <c r="AY179" s="41">
        <v>49.85</v>
      </c>
      <c r="AZ179" s="41">
        <f t="shared" si="194"/>
        <v>1.8386108273748647E-2</v>
      </c>
      <c r="BA179" s="53">
        <f t="shared" si="195"/>
        <v>1</v>
      </c>
      <c r="BB179" s="41"/>
      <c r="BC179" s="41">
        <v>63.85</v>
      </c>
      <c r="BD179" s="41">
        <f t="shared" si="196"/>
        <v>-7.7700077700076919E-3</v>
      </c>
      <c r="BE179" s="53">
        <f t="shared" si="197"/>
        <v>1</v>
      </c>
      <c r="BF179" s="41"/>
      <c r="BG179" s="41">
        <v>69.540000000000006</v>
      </c>
      <c r="BH179" s="41">
        <f t="shared" si="198"/>
        <v>-7.7054794520546865E-3</v>
      </c>
      <c r="BI179" s="53">
        <f t="shared" si="199"/>
        <v>1</v>
      </c>
      <c r="BJ179" s="41"/>
      <c r="BK179" s="41"/>
      <c r="BL179" s="41">
        <f t="shared" si="200"/>
        <v>0</v>
      </c>
      <c r="BM179" s="53">
        <f t="shared" si="201"/>
        <v>0</v>
      </c>
      <c r="BN179" s="41"/>
      <c r="BO179" s="41"/>
      <c r="BP179" s="41">
        <f t="shared" si="202"/>
        <v>0</v>
      </c>
      <c r="BQ179" s="53">
        <f t="shared" si="203"/>
        <v>0</v>
      </c>
      <c r="BR179" s="41"/>
      <c r="BS179" s="41"/>
      <c r="BT179" s="41">
        <f t="shared" si="204"/>
        <v>0</v>
      </c>
      <c r="BU179" s="53">
        <f t="shared" si="205"/>
        <v>0</v>
      </c>
      <c r="BV179" s="41"/>
      <c r="BW179" s="41"/>
      <c r="BX179" s="41">
        <f t="shared" si="206"/>
        <v>0</v>
      </c>
      <c r="BY179" s="53">
        <f t="shared" si="207"/>
        <v>0</v>
      </c>
      <c r="BZ179" s="41"/>
      <c r="CA179" s="41"/>
      <c r="CB179" s="41">
        <f t="shared" si="208"/>
        <v>0</v>
      </c>
      <c r="CC179" s="53">
        <f t="shared" si="209"/>
        <v>0</v>
      </c>
      <c r="CD179" s="41"/>
      <c r="CE179" s="41"/>
      <c r="CF179" s="41">
        <f t="shared" si="210"/>
        <v>0</v>
      </c>
      <c r="CG179" s="53">
        <f t="shared" si="211"/>
        <v>0</v>
      </c>
      <c r="CH179" s="41"/>
      <c r="CI179" s="41"/>
      <c r="CJ179" s="41">
        <f t="shared" si="212"/>
        <v>0</v>
      </c>
      <c r="CK179" s="53">
        <f t="shared" si="213"/>
        <v>0</v>
      </c>
      <c r="CL179" s="41"/>
      <c r="CM179" s="41"/>
      <c r="CN179" s="41">
        <f t="shared" si="214"/>
        <v>0</v>
      </c>
      <c r="CO179" s="53">
        <f t="shared" si="215"/>
        <v>0</v>
      </c>
      <c r="CP179" s="41"/>
      <c r="CQ179" s="41"/>
      <c r="CR179" s="41">
        <f t="shared" si="216"/>
        <v>0</v>
      </c>
      <c r="CS179" s="53">
        <f t="shared" si="217"/>
        <v>0</v>
      </c>
      <c r="CT179" s="41"/>
      <c r="CU179" s="41"/>
      <c r="CV179" s="41">
        <f t="shared" si="218"/>
        <v>0</v>
      </c>
      <c r="CW179" s="53">
        <f t="shared" si="219"/>
        <v>0</v>
      </c>
      <c r="CX179" s="41"/>
      <c r="CY179" s="41"/>
      <c r="CZ179" s="41">
        <f t="shared" si="220"/>
        <v>0</v>
      </c>
      <c r="DA179" s="53">
        <f t="shared" si="221"/>
        <v>0</v>
      </c>
      <c r="DB179" s="53"/>
      <c r="DC179" s="53"/>
      <c r="DD179" s="41">
        <f t="shared" si="222"/>
        <v>0</v>
      </c>
      <c r="DE179" s="53">
        <f t="shared" si="223"/>
        <v>0</v>
      </c>
      <c r="DF179" s="53"/>
      <c r="DG179" s="53"/>
      <c r="DH179" s="41">
        <f t="shared" si="224"/>
        <v>0</v>
      </c>
      <c r="DI179" s="53">
        <f t="shared" si="225"/>
        <v>0</v>
      </c>
      <c r="DJ179" s="53"/>
      <c r="DK179" s="53"/>
      <c r="DL179" s="41">
        <f t="shared" si="226"/>
        <v>0</v>
      </c>
      <c r="DM179" s="53">
        <f t="shared" si="227"/>
        <v>0</v>
      </c>
      <c r="DN179" s="53"/>
      <c r="DO179" s="53"/>
      <c r="DP179" s="41">
        <f t="shared" si="228"/>
        <v>0</v>
      </c>
      <c r="DQ179" s="53">
        <f t="shared" si="229"/>
        <v>0</v>
      </c>
      <c r="DR179" s="53"/>
      <c r="DS179" s="53"/>
      <c r="DT179" s="41">
        <f t="shared" si="230"/>
        <v>0</v>
      </c>
      <c r="DU179" s="53">
        <f t="shared" si="231"/>
        <v>0</v>
      </c>
      <c r="DV179" s="53"/>
      <c r="DW179" s="53"/>
      <c r="DX179" s="41">
        <f t="shared" si="232"/>
        <v>0</v>
      </c>
      <c r="DY179" s="53">
        <f t="shared" si="233"/>
        <v>0</v>
      </c>
      <c r="DZ179" s="53"/>
      <c r="EA179" s="53"/>
      <c r="EB179" s="41">
        <f t="shared" si="234"/>
        <v>0</v>
      </c>
      <c r="EC179" s="53">
        <f t="shared" si="235"/>
        <v>0</v>
      </c>
      <c r="ED179" s="53"/>
      <c r="EE179" s="53"/>
      <c r="EF179" s="41">
        <f t="shared" si="236"/>
        <v>0</v>
      </c>
      <c r="EG179" s="53">
        <f t="shared" si="237"/>
        <v>0</v>
      </c>
      <c r="EH179" s="53"/>
      <c r="EI179" s="53"/>
      <c r="EJ179" s="41">
        <f t="shared" si="238"/>
        <v>0</v>
      </c>
      <c r="EK179" s="53">
        <f t="shared" si="239"/>
        <v>0</v>
      </c>
      <c r="EL179" s="53"/>
      <c r="EM179" s="53"/>
      <c r="EN179" s="41">
        <f t="shared" si="240"/>
        <v>0</v>
      </c>
      <c r="EO179" s="53">
        <f t="shared" si="241"/>
        <v>0</v>
      </c>
      <c r="EP179" s="53"/>
      <c r="EQ179" s="53"/>
      <c r="ER179" s="41">
        <f t="shared" si="242"/>
        <v>0</v>
      </c>
      <c r="ES179" s="53">
        <f t="shared" si="243"/>
        <v>0</v>
      </c>
      <c r="ET179" s="53"/>
      <c r="EU179" s="53"/>
      <c r="EV179" s="41">
        <f t="shared" si="244"/>
        <v>0</v>
      </c>
      <c r="EW179" s="53">
        <f t="shared" si="245"/>
        <v>0</v>
      </c>
      <c r="EX179" s="53"/>
      <c r="EY179" s="53"/>
      <c r="EZ179" s="41">
        <f t="shared" si="246"/>
        <v>0</v>
      </c>
      <c r="FA179" s="53">
        <f t="shared" si="247"/>
        <v>0</v>
      </c>
      <c r="FB179" s="53"/>
      <c r="FC179" s="53"/>
      <c r="FD179" s="41">
        <f t="shared" si="248"/>
        <v>0</v>
      </c>
      <c r="FE179" s="53">
        <f t="shared" si="249"/>
        <v>0</v>
      </c>
      <c r="FF179" s="53"/>
      <c r="FG179" s="53"/>
      <c r="FH179" s="41">
        <f t="shared" si="250"/>
        <v>0</v>
      </c>
      <c r="FI179" s="53">
        <f t="shared" si="251"/>
        <v>0</v>
      </c>
      <c r="FJ179" s="53"/>
      <c r="FK179" s="53"/>
      <c r="FL179" s="41">
        <f t="shared" si="253"/>
        <v>0</v>
      </c>
      <c r="FM179" s="53">
        <f t="shared" si="254"/>
        <v>0</v>
      </c>
      <c r="FN179" s="53"/>
      <c r="FO179" s="40"/>
      <c r="FP179" s="52">
        <f t="shared" si="255"/>
        <v>4247.4397847524287</v>
      </c>
      <c r="FQ179" s="41">
        <f t="shared" si="256"/>
        <v>4.1488497674799785E-3</v>
      </c>
      <c r="FY179" s="229" t="s">
        <v>1387</v>
      </c>
      <c r="FZ179" s="229" t="s">
        <v>1388</v>
      </c>
      <c r="GA179" s="229" t="s">
        <v>1389</v>
      </c>
    </row>
    <row r="180" spans="2:183" ht="11.25" customHeight="1" x14ac:dyDescent="0.2">
      <c r="B180" s="39">
        <v>44351</v>
      </c>
      <c r="C180" s="45">
        <v>4229.8906041031296</v>
      </c>
      <c r="D180" s="112" t="s">
        <v>5566</v>
      </c>
      <c r="E180" s="112">
        <f t="shared" si="252"/>
        <v>44351</v>
      </c>
      <c r="F180" s="46"/>
      <c r="G180" s="52">
        <v>58.11</v>
      </c>
      <c r="H180" s="41">
        <f t="shared" si="172"/>
        <v>1.6797900262467191E-2</v>
      </c>
      <c r="I180" s="53">
        <f t="shared" si="173"/>
        <v>1</v>
      </c>
      <c r="J180" s="40"/>
      <c r="K180" s="52">
        <v>86.13</v>
      </c>
      <c r="L180" s="41">
        <f t="shared" si="174"/>
        <v>2.2921615201900059E-2</v>
      </c>
      <c r="M180" s="53">
        <f t="shared" si="175"/>
        <v>1</v>
      </c>
      <c r="N180" s="40"/>
      <c r="O180" s="52">
        <v>86.03</v>
      </c>
      <c r="P180" s="41">
        <f t="shared" si="176"/>
        <v>3.4883720930234396E-4</v>
      </c>
      <c r="Q180" s="53">
        <f t="shared" si="177"/>
        <v>1</v>
      </c>
      <c r="R180" s="40"/>
      <c r="S180" s="52">
        <v>101.48</v>
      </c>
      <c r="T180" s="41">
        <f t="shared" si="178"/>
        <v>1.2572340850129704E-2</v>
      </c>
      <c r="U180" s="53">
        <f t="shared" si="179"/>
        <v>1</v>
      </c>
      <c r="V180" s="40"/>
      <c r="W180" s="52">
        <v>56.47</v>
      </c>
      <c r="X180" s="41">
        <f t="shared" si="180"/>
        <v>1.0739216037229271E-2</v>
      </c>
      <c r="Y180" s="53">
        <f t="shared" si="181"/>
        <v>1</v>
      </c>
      <c r="Z180" s="40"/>
      <c r="AA180" s="52">
        <v>105.92</v>
      </c>
      <c r="AB180" s="41">
        <f t="shared" si="182"/>
        <v>6.2701881056430597E-3</v>
      </c>
      <c r="AC180" s="53">
        <f t="shared" si="183"/>
        <v>1</v>
      </c>
      <c r="AD180" s="40"/>
      <c r="AE180" s="52">
        <v>62.72</v>
      </c>
      <c r="AF180" s="41">
        <f t="shared" si="184"/>
        <v>1.1776092918212466E-2</v>
      </c>
      <c r="AG180" s="53">
        <f t="shared" si="185"/>
        <v>1</v>
      </c>
      <c r="AH180" s="40"/>
      <c r="AI180" s="52">
        <v>98.54</v>
      </c>
      <c r="AJ180" s="41">
        <f t="shared" si="186"/>
        <v>6.0234813680448696E-3</v>
      </c>
      <c r="AK180" s="53">
        <f t="shared" si="187"/>
        <v>1</v>
      </c>
      <c r="AL180" s="40"/>
      <c r="AM180" s="52">
        <v>63.64</v>
      </c>
      <c r="AN180" s="41">
        <f t="shared" si="188"/>
        <v>4.5777426992896775E-3</v>
      </c>
      <c r="AO180" s="53">
        <f t="shared" si="189"/>
        <v>1</v>
      </c>
      <c r="AP180" s="40"/>
      <c r="AQ180" s="52">
        <v>34.33</v>
      </c>
      <c r="AR180" s="41">
        <f t="shared" si="190"/>
        <v>-4.9275362318841331E-3</v>
      </c>
      <c r="AS180" s="53">
        <f t="shared" si="191"/>
        <v>1</v>
      </c>
      <c r="AT180" s="41"/>
      <c r="AU180" s="41">
        <v>87.03</v>
      </c>
      <c r="AV180" s="41">
        <f t="shared" si="192"/>
        <v>2.8966658784582711E-2</v>
      </c>
      <c r="AW180" s="53">
        <f t="shared" si="193"/>
        <v>1</v>
      </c>
      <c r="AX180" s="41"/>
      <c r="AY180" s="41">
        <v>48.95</v>
      </c>
      <c r="AZ180" s="41">
        <f t="shared" si="194"/>
        <v>2.1068001668752778E-2</v>
      </c>
      <c r="BA180" s="53">
        <f t="shared" si="195"/>
        <v>1</v>
      </c>
      <c r="BB180" s="41"/>
      <c r="BC180" s="41">
        <v>64.349999999999994</v>
      </c>
      <c r="BD180" s="41">
        <f t="shared" si="196"/>
        <v>6.7271589486856964E-3</v>
      </c>
      <c r="BE180" s="53">
        <f t="shared" si="197"/>
        <v>1</v>
      </c>
      <c r="BF180" s="41"/>
      <c r="BG180" s="41">
        <v>70.08</v>
      </c>
      <c r="BH180" s="41">
        <f t="shared" si="198"/>
        <v>-1.1286681715575564E-2</v>
      </c>
      <c r="BI180" s="53">
        <f t="shared" si="199"/>
        <v>1</v>
      </c>
      <c r="BJ180" s="41"/>
      <c r="BK180" s="41"/>
      <c r="BL180" s="41">
        <f t="shared" si="200"/>
        <v>0</v>
      </c>
      <c r="BM180" s="53">
        <f t="shared" si="201"/>
        <v>0</v>
      </c>
      <c r="BN180" s="41"/>
      <c r="BO180" s="41"/>
      <c r="BP180" s="41">
        <f t="shared" si="202"/>
        <v>0</v>
      </c>
      <c r="BQ180" s="53">
        <f t="shared" si="203"/>
        <v>0</v>
      </c>
      <c r="BR180" s="41"/>
      <c r="BS180" s="41"/>
      <c r="BT180" s="41">
        <f t="shared" si="204"/>
        <v>0</v>
      </c>
      <c r="BU180" s="53">
        <f t="shared" si="205"/>
        <v>0</v>
      </c>
      <c r="BV180" s="41"/>
      <c r="BW180" s="41"/>
      <c r="BX180" s="41">
        <f t="shared" si="206"/>
        <v>0</v>
      </c>
      <c r="BY180" s="53">
        <f t="shared" si="207"/>
        <v>0</v>
      </c>
      <c r="BZ180" s="41"/>
      <c r="CA180" s="41"/>
      <c r="CB180" s="41">
        <f t="shared" si="208"/>
        <v>0</v>
      </c>
      <c r="CC180" s="53">
        <f t="shared" si="209"/>
        <v>0</v>
      </c>
      <c r="CD180" s="41"/>
      <c r="CE180" s="41"/>
      <c r="CF180" s="41">
        <f t="shared" si="210"/>
        <v>0</v>
      </c>
      <c r="CG180" s="53">
        <f t="shared" si="211"/>
        <v>0</v>
      </c>
      <c r="CH180" s="41"/>
      <c r="CI180" s="41"/>
      <c r="CJ180" s="41">
        <f t="shared" si="212"/>
        <v>0</v>
      </c>
      <c r="CK180" s="53">
        <f t="shared" si="213"/>
        <v>0</v>
      </c>
      <c r="CL180" s="41"/>
      <c r="CM180" s="41"/>
      <c r="CN180" s="41">
        <f t="shared" si="214"/>
        <v>0</v>
      </c>
      <c r="CO180" s="53">
        <f t="shared" si="215"/>
        <v>0</v>
      </c>
      <c r="CP180" s="41"/>
      <c r="CQ180" s="41"/>
      <c r="CR180" s="41">
        <f t="shared" si="216"/>
        <v>0</v>
      </c>
      <c r="CS180" s="53">
        <f t="shared" si="217"/>
        <v>0</v>
      </c>
      <c r="CT180" s="41"/>
      <c r="CU180" s="41"/>
      <c r="CV180" s="41">
        <f t="shared" si="218"/>
        <v>0</v>
      </c>
      <c r="CW180" s="53">
        <f t="shared" si="219"/>
        <v>0</v>
      </c>
      <c r="CX180" s="41"/>
      <c r="CY180" s="41"/>
      <c r="CZ180" s="41">
        <f t="shared" si="220"/>
        <v>0</v>
      </c>
      <c r="DA180" s="53">
        <f t="shared" si="221"/>
        <v>0</v>
      </c>
      <c r="DB180" s="53"/>
      <c r="DC180" s="53"/>
      <c r="DD180" s="41">
        <f t="shared" si="222"/>
        <v>0</v>
      </c>
      <c r="DE180" s="53">
        <f t="shared" si="223"/>
        <v>0</v>
      </c>
      <c r="DF180" s="53"/>
      <c r="DG180" s="53"/>
      <c r="DH180" s="41">
        <f t="shared" si="224"/>
        <v>0</v>
      </c>
      <c r="DI180" s="53">
        <f t="shared" si="225"/>
        <v>0</v>
      </c>
      <c r="DJ180" s="53"/>
      <c r="DK180" s="53"/>
      <c r="DL180" s="41">
        <f t="shared" si="226"/>
        <v>0</v>
      </c>
      <c r="DM180" s="53">
        <f t="shared" si="227"/>
        <v>0</v>
      </c>
      <c r="DN180" s="53"/>
      <c r="DO180" s="53"/>
      <c r="DP180" s="41">
        <f t="shared" si="228"/>
        <v>0</v>
      </c>
      <c r="DQ180" s="53">
        <f t="shared" si="229"/>
        <v>0</v>
      </c>
      <c r="DR180" s="53"/>
      <c r="DS180" s="53"/>
      <c r="DT180" s="41">
        <f t="shared" si="230"/>
        <v>0</v>
      </c>
      <c r="DU180" s="53">
        <f t="shared" si="231"/>
        <v>0</v>
      </c>
      <c r="DV180" s="53"/>
      <c r="DW180" s="53"/>
      <c r="DX180" s="41">
        <f t="shared" si="232"/>
        <v>0</v>
      </c>
      <c r="DY180" s="53">
        <f t="shared" si="233"/>
        <v>0</v>
      </c>
      <c r="DZ180" s="53"/>
      <c r="EA180" s="53"/>
      <c r="EB180" s="41">
        <f t="shared" si="234"/>
        <v>0</v>
      </c>
      <c r="EC180" s="53">
        <f t="shared" si="235"/>
        <v>0</v>
      </c>
      <c r="ED180" s="53"/>
      <c r="EE180" s="53"/>
      <c r="EF180" s="41">
        <f t="shared" si="236"/>
        <v>0</v>
      </c>
      <c r="EG180" s="53">
        <f t="shared" si="237"/>
        <v>0</v>
      </c>
      <c r="EH180" s="53"/>
      <c r="EI180" s="53"/>
      <c r="EJ180" s="41">
        <f t="shared" si="238"/>
        <v>0</v>
      </c>
      <c r="EK180" s="53">
        <f t="shared" si="239"/>
        <v>0</v>
      </c>
      <c r="EL180" s="53"/>
      <c r="EM180" s="53"/>
      <c r="EN180" s="41">
        <f t="shared" si="240"/>
        <v>0</v>
      </c>
      <c r="EO180" s="53">
        <f t="shared" si="241"/>
        <v>0</v>
      </c>
      <c r="EP180" s="53"/>
      <c r="EQ180" s="53"/>
      <c r="ER180" s="41">
        <f t="shared" si="242"/>
        <v>0</v>
      </c>
      <c r="ES180" s="53">
        <f t="shared" si="243"/>
        <v>0</v>
      </c>
      <c r="ET180" s="53"/>
      <c r="EU180" s="53"/>
      <c r="EV180" s="41">
        <f t="shared" si="244"/>
        <v>0</v>
      </c>
      <c r="EW180" s="53">
        <f t="shared" si="245"/>
        <v>0</v>
      </c>
      <c r="EX180" s="53"/>
      <c r="EY180" s="53"/>
      <c r="EZ180" s="41">
        <f t="shared" si="246"/>
        <v>0</v>
      </c>
      <c r="FA180" s="53">
        <f t="shared" si="247"/>
        <v>0</v>
      </c>
      <c r="FB180" s="53"/>
      <c r="FC180" s="53"/>
      <c r="FD180" s="41">
        <f t="shared" si="248"/>
        <v>0</v>
      </c>
      <c r="FE180" s="53">
        <f t="shared" si="249"/>
        <v>0</v>
      </c>
      <c r="FF180" s="53"/>
      <c r="FG180" s="53"/>
      <c r="FH180" s="41">
        <f t="shared" si="250"/>
        <v>0</v>
      </c>
      <c r="FI180" s="53">
        <f t="shared" si="251"/>
        <v>0</v>
      </c>
      <c r="FJ180" s="53"/>
      <c r="FK180" s="53"/>
      <c r="FL180" s="41">
        <f t="shared" si="253"/>
        <v>0</v>
      </c>
      <c r="FM180" s="53">
        <f t="shared" si="254"/>
        <v>0</v>
      </c>
      <c r="FN180" s="53"/>
      <c r="FO180" s="40"/>
      <c r="FP180" s="52">
        <f t="shared" si="255"/>
        <v>4229.8906041031296</v>
      </c>
      <c r="FQ180" s="41">
        <f t="shared" si="256"/>
        <v>6.1321076526255069E-3</v>
      </c>
      <c r="FY180" s="229" t="s">
        <v>2717</v>
      </c>
      <c r="FZ180" s="229" t="s">
        <v>2718</v>
      </c>
      <c r="GA180" s="229" t="s">
        <v>2719</v>
      </c>
    </row>
    <row r="181" spans="2:183" ht="11.25" customHeight="1" x14ac:dyDescent="0.2">
      <c r="B181" s="39">
        <v>44344</v>
      </c>
      <c r="C181" s="45">
        <v>4204.1105456536434</v>
      </c>
      <c r="D181" s="112" t="s">
        <v>5566</v>
      </c>
      <c r="E181" s="112">
        <f t="shared" si="252"/>
        <v>44344</v>
      </c>
      <c r="F181" s="46"/>
      <c r="G181" s="52">
        <v>57.15</v>
      </c>
      <c r="H181" s="41">
        <f t="shared" si="172"/>
        <v>-1.652039235931857E-2</v>
      </c>
      <c r="I181" s="53">
        <f t="shared" si="173"/>
        <v>1</v>
      </c>
      <c r="J181" s="40"/>
      <c r="K181" s="52">
        <v>84.2</v>
      </c>
      <c r="L181" s="41">
        <f t="shared" si="174"/>
        <v>-1.0692045588062471E-2</v>
      </c>
      <c r="M181" s="53">
        <f t="shared" si="175"/>
        <v>1</v>
      </c>
      <c r="N181" s="40"/>
      <c r="O181" s="52">
        <v>86</v>
      </c>
      <c r="P181" s="41">
        <f t="shared" si="176"/>
        <v>-7.5014425851125388E-3</v>
      </c>
      <c r="Q181" s="53">
        <f t="shared" si="177"/>
        <v>1</v>
      </c>
      <c r="R181" s="40"/>
      <c r="S181" s="52">
        <v>100.22</v>
      </c>
      <c r="T181" s="41">
        <f t="shared" si="178"/>
        <v>-2.5665953723507662E-2</v>
      </c>
      <c r="U181" s="53">
        <f t="shared" si="179"/>
        <v>1</v>
      </c>
      <c r="V181" s="40"/>
      <c r="W181" s="52">
        <v>55.87</v>
      </c>
      <c r="X181" s="41">
        <f t="shared" si="180"/>
        <v>-3.9539281416537841E-2</v>
      </c>
      <c r="Y181" s="53">
        <f t="shared" si="181"/>
        <v>1</v>
      </c>
      <c r="Z181" s="40"/>
      <c r="AA181" s="52">
        <v>105.26</v>
      </c>
      <c r="AB181" s="41">
        <f t="shared" si="182"/>
        <v>-1.2940735183795904E-2</v>
      </c>
      <c r="AC181" s="53">
        <f t="shared" si="183"/>
        <v>1</v>
      </c>
      <c r="AD181" s="40"/>
      <c r="AE181" s="52">
        <v>61.99</v>
      </c>
      <c r="AF181" s="41">
        <f t="shared" si="184"/>
        <v>-8.6358547897009696E-3</v>
      </c>
      <c r="AG181" s="53">
        <f t="shared" si="185"/>
        <v>1</v>
      </c>
      <c r="AH181" s="40"/>
      <c r="AI181" s="52">
        <v>97.95</v>
      </c>
      <c r="AJ181" s="41">
        <f t="shared" si="186"/>
        <v>-2.8273809523809423E-2</v>
      </c>
      <c r="AK181" s="53">
        <f t="shared" si="187"/>
        <v>1</v>
      </c>
      <c r="AL181" s="40"/>
      <c r="AM181" s="52">
        <v>63.35</v>
      </c>
      <c r="AN181" s="41">
        <f t="shared" si="188"/>
        <v>3.4848724853475677E-3</v>
      </c>
      <c r="AO181" s="53">
        <f t="shared" si="189"/>
        <v>1</v>
      </c>
      <c r="AP181" s="40"/>
      <c r="AQ181" s="52">
        <v>34.5</v>
      </c>
      <c r="AR181" s="41">
        <f t="shared" si="190"/>
        <v>2.3738872403560762E-2</v>
      </c>
      <c r="AS181" s="53">
        <f t="shared" si="191"/>
        <v>1</v>
      </c>
      <c r="AT181" s="41"/>
      <c r="AU181" s="41">
        <v>84.58</v>
      </c>
      <c r="AV181" s="41">
        <f t="shared" si="192"/>
        <v>-1.6282856478250785E-2</v>
      </c>
      <c r="AW181" s="53">
        <f t="shared" si="193"/>
        <v>1</v>
      </c>
      <c r="AX181" s="41"/>
      <c r="AY181" s="41">
        <v>47.94</v>
      </c>
      <c r="AZ181" s="41">
        <f t="shared" si="194"/>
        <v>-2.5609756097561109E-2</v>
      </c>
      <c r="BA181" s="53">
        <f t="shared" si="195"/>
        <v>1</v>
      </c>
      <c r="BB181" s="41"/>
      <c r="BC181" s="41">
        <v>63.92</v>
      </c>
      <c r="BD181" s="41">
        <f t="shared" si="196"/>
        <v>-7.1450761105932292E-3</v>
      </c>
      <c r="BE181" s="53">
        <f t="shared" si="197"/>
        <v>1</v>
      </c>
      <c r="BF181" s="41"/>
      <c r="BG181" s="41">
        <v>70.88</v>
      </c>
      <c r="BH181" s="41">
        <f t="shared" si="198"/>
        <v>-1.6102165463631413E-2</v>
      </c>
      <c r="BI181" s="53">
        <f t="shared" si="199"/>
        <v>1</v>
      </c>
      <c r="BJ181" s="41"/>
      <c r="BK181" s="41"/>
      <c r="BL181" s="41">
        <f t="shared" si="200"/>
        <v>0</v>
      </c>
      <c r="BM181" s="53">
        <f t="shared" si="201"/>
        <v>0</v>
      </c>
      <c r="BN181" s="41"/>
      <c r="BO181" s="41"/>
      <c r="BP181" s="41">
        <f t="shared" si="202"/>
        <v>0</v>
      </c>
      <c r="BQ181" s="53">
        <f t="shared" si="203"/>
        <v>0</v>
      </c>
      <c r="BR181" s="41"/>
      <c r="BS181" s="41"/>
      <c r="BT181" s="41">
        <f t="shared" si="204"/>
        <v>0</v>
      </c>
      <c r="BU181" s="53">
        <f t="shared" si="205"/>
        <v>0</v>
      </c>
      <c r="BV181" s="41"/>
      <c r="BW181" s="41"/>
      <c r="BX181" s="41">
        <f t="shared" si="206"/>
        <v>0</v>
      </c>
      <c r="BY181" s="53">
        <f t="shared" si="207"/>
        <v>0</v>
      </c>
      <c r="BZ181" s="41"/>
      <c r="CA181" s="41"/>
      <c r="CB181" s="41">
        <f t="shared" si="208"/>
        <v>0</v>
      </c>
      <c r="CC181" s="53">
        <f t="shared" si="209"/>
        <v>0</v>
      </c>
      <c r="CD181" s="41"/>
      <c r="CE181" s="41"/>
      <c r="CF181" s="41">
        <f t="shared" si="210"/>
        <v>0</v>
      </c>
      <c r="CG181" s="53">
        <f t="shared" si="211"/>
        <v>0</v>
      </c>
      <c r="CH181" s="41"/>
      <c r="CI181" s="41"/>
      <c r="CJ181" s="41">
        <f t="shared" si="212"/>
        <v>0</v>
      </c>
      <c r="CK181" s="53">
        <f t="shared" si="213"/>
        <v>0</v>
      </c>
      <c r="CL181" s="41"/>
      <c r="CM181" s="41"/>
      <c r="CN181" s="41">
        <f t="shared" si="214"/>
        <v>0</v>
      </c>
      <c r="CO181" s="53">
        <f t="shared" si="215"/>
        <v>0</v>
      </c>
      <c r="CP181" s="41"/>
      <c r="CQ181" s="41"/>
      <c r="CR181" s="41">
        <f t="shared" si="216"/>
        <v>0</v>
      </c>
      <c r="CS181" s="53">
        <f t="shared" si="217"/>
        <v>0</v>
      </c>
      <c r="CT181" s="41"/>
      <c r="CU181" s="41"/>
      <c r="CV181" s="41">
        <f t="shared" si="218"/>
        <v>0</v>
      </c>
      <c r="CW181" s="53">
        <f t="shared" si="219"/>
        <v>0</v>
      </c>
      <c r="CX181" s="41"/>
      <c r="CY181" s="41"/>
      <c r="CZ181" s="41">
        <f t="shared" si="220"/>
        <v>0</v>
      </c>
      <c r="DA181" s="53">
        <f t="shared" si="221"/>
        <v>0</v>
      </c>
      <c r="DB181" s="53"/>
      <c r="DC181" s="53"/>
      <c r="DD181" s="41">
        <f t="shared" si="222"/>
        <v>0</v>
      </c>
      <c r="DE181" s="53">
        <f t="shared" si="223"/>
        <v>0</v>
      </c>
      <c r="DF181" s="53"/>
      <c r="DG181" s="53"/>
      <c r="DH181" s="41">
        <f t="shared" si="224"/>
        <v>0</v>
      </c>
      <c r="DI181" s="53">
        <f t="shared" si="225"/>
        <v>0</v>
      </c>
      <c r="DJ181" s="53"/>
      <c r="DK181" s="53"/>
      <c r="DL181" s="41">
        <f t="shared" si="226"/>
        <v>0</v>
      </c>
      <c r="DM181" s="53">
        <f t="shared" si="227"/>
        <v>0</v>
      </c>
      <c r="DN181" s="53"/>
      <c r="DO181" s="53"/>
      <c r="DP181" s="41">
        <f t="shared" si="228"/>
        <v>0</v>
      </c>
      <c r="DQ181" s="53">
        <f t="shared" si="229"/>
        <v>0</v>
      </c>
      <c r="DR181" s="53"/>
      <c r="DS181" s="53"/>
      <c r="DT181" s="41">
        <f t="shared" si="230"/>
        <v>0</v>
      </c>
      <c r="DU181" s="53">
        <f t="shared" si="231"/>
        <v>0</v>
      </c>
      <c r="DV181" s="53"/>
      <c r="DW181" s="53"/>
      <c r="DX181" s="41">
        <f t="shared" si="232"/>
        <v>0</v>
      </c>
      <c r="DY181" s="53">
        <f t="shared" si="233"/>
        <v>0</v>
      </c>
      <c r="DZ181" s="53"/>
      <c r="EA181" s="53"/>
      <c r="EB181" s="41">
        <f t="shared" si="234"/>
        <v>0</v>
      </c>
      <c r="EC181" s="53">
        <f t="shared" si="235"/>
        <v>0</v>
      </c>
      <c r="ED181" s="53"/>
      <c r="EE181" s="53"/>
      <c r="EF181" s="41">
        <f t="shared" si="236"/>
        <v>0</v>
      </c>
      <c r="EG181" s="53">
        <f t="shared" si="237"/>
        <v>0</v>
      </c>
      <c r="EH181" s="53"/>
      <c r="EI181" s="53"/>
      <c r="EJ181" s="41">
        <f t="shared" si="238"/>
        <v>0</v>
      </c>
      <c r="EK181" s="53">
        <f t="shared" si="239"/>
        <v>0</v>
      </c>
      <c r="EL181" s="53"/>
      <c r="EM181" s="53"/>
      <c r="EN181" s="41">
        <f t="shared" si="240"/>
        <v>0</v>
      </c>
      <c r="EO181" s="53">
        <f t="shared" si="241"/>
        <v>0</v>
      </c>
      <c r="EP181" s="53"/>
      <c r="EQ181" s="53"/>
      <c r="ER181" s="41">
        <f t="shared" si="242"/>
        <v>0</v>
      </c>
      <c r="ES181" s="53">
        <f t="shared" si="243"/>
        <v>0</v>
      </c>
      <c r="ET181" s="53"/>
      <c r="EU181" s="53"/>
      <c r="EV181" s="41">
        <f t="shared" si="244"/>
        <v>0</v>
      </c>
      <c r="EW181" s="53">
        <f t="shared" si="245"/>
        <v>0</v>
      </c>
      <c r="EX181" s="53"/>
      <c r="EY181" s="53"/>
      <c r="EZ181" s="41">
        <f t="shared" si="246"/>
        <v>0</v>
      </c>
      <c r="FA181" s="53">
        <f t="shared" si="247"/>
        <v>0</v>
      </c>
      <c r="FB181" s="53"/>
      <c r="FC181" s="53"/>
      <c r="FD181" s="41">
        <f t="shared" si="248"/>
        <v>0</v>
      </c>
      <c r="FE181" s="53">
        <f t="shared" si="249"/>
        <v>0</v>
      </c>
      <c r="FF181" s="53"/>
      <c r="FG181" s="53"/>
      <c r="FH181" s="41">
        <f t="shared" si="250"/>
        <v>0</v>
      </c>
      <c r="FI181" s="53">
        <f t="shared" si="251"/>
        <v>0</v>
      </c>
      <c r="FJ181" s="53"/>
      <c r="FK181" s="53"/>
      <c r="FL181" s="41">
        <f t="shared" si="253"/>
        <v>0</v>
      </c>
      <c r="FM181" s="53">
        <f t="shared" si="254"/>
        <v>0</v>
      </c>
      <c r="FN181" s="53"/>
      <c r="FO181" s="40"/>
      <c r="FP181" s="52">
        <f t="shared" si="255"/>
        <v>4204.1105456536434</v>
      </c>
      <c r="FQ181" s="41">
        <f t="shared" si="256"/>
        <v>1.1610775947720642E-2</v>
      </c>
      <c r="FY181" s="229" t="s">
        <v>543</v>
      </c>
      <c r="FZ181" s="229" t="s">
        <v>544</v>
      </c>
      <c r="GA181" s="229" t="s">
        <v>545</v>
      </c>
    </row>
    <row r="182" spans="2:183" ht="11.25" customHeight="1" x14ac:dyDescent="0.2">
      <c r="B182" s="39">
        <v>44337</v>
      </c>
      <c r="C182" s="45">
        <v>4155.8578117310499</v>
      </c>
      <c r="D182" s="112" t="s">
        <v>5566</v>
      </c>
      <c r="E182" s="112">
        <f t="shared" si="252"/>
        <v>44337</v>
      </c>
      <c r="F182" s="46"/>
      <c r="G182" s="52">
        <v>58.11</v>
      </c>
      <c r="H182" s="41">
        <f t="shared" si="172"/>
        <v>2.378435517970412E-2</v>
      </c>
      <c r="I182" s="53">
        <f t="shared" si="173"/>
        <v>1</v>
      </c>
      <c r="J182" s="40"/>
      <c r="K182" s="52">
        <v>85.11</v>
      </c>
      <c r="L182" s="41">
        <f t="shared" si="174"/>
        <v>1.6845878136200643E-2</v>
      </c>
      <c r="M182" s="53">
        <f t="shared" si="175"/>
        <v>1</v>
      </c>
      <c r="N182" s="40"/>
      <c r="O182" s="52">
        <v>86.65</v>
      </c>
      <c r="P182" s="41">
        <f t="shared" si="176"/>
        <v>-1.2678653757491887E-3</v>
      </c>
      <c r="Q182" s="53">
        <f t="shared" si="177"/>
        <v>1</v>
      </c>
      <c r="R182" s="40"/>
      <c r="S182" s="52">
        <v>102.86</v>
      </c>
      <c r="T182" s="41">
        <f t="shared" si="178"/>
        <v>-1.9406171162429375E-3</v>
      </c>
      <c r="U182" s="53">
        <f t="shared" si="179"/>
        <v>1</v>
      </c>
      <c r="V182" s="40"/>
      <c r="W182" s="52">
        <v>58.17</v>
      </c>
      <c r="X182" s="41">
        <f t="shared" si="180"/>
        <v>-3.7677684535022404E-3</v>
      </c>
      <c r="Y182" s="53">
        <f t="shared" si="181"/>
        <v>1</v>
      </c>
      <c r="Z182" s="40"/>
      <c r="AA182" s="52">
        <v>106.64</v>
      </c>
      <c r="AB182" s="41">
        <f t="shared" si="182"/>
        <v>-5.0382534054861372E-3</v>
      </c>
      <c r="AC182" s="53">
        <f t="shared" si="183"/>
        <v>1</v>
      </c>
      <c r="AD182" s="40"/>
      <c r="AE182" s="52">
        <v>62.53</v>
      </c>
      <c r="AF182" s="41">
        <f t="shared" si="184"/>
        <v>-2.2339237274613399E-3</v>
      </c>
      <c r="AG182" s="53">
        <f t="shared" si="185"/>
        <v>1</v>
      </c>
      <c r="AH182" s="40"/>
      <c r="AI182" s="52">
        <v>100.8</v>
      </c>
      <c r="AJ182" s="41">
        <f t="shared" si="186"/>
        <v>-1.0309278350515427E-2</v>
      </c>
      <c r="AK182" s="53">
        <f t="shared" si="187"/>
        <v>1</v>
      </c>
      <c r="AL182" s="40"/>
      <c r="AM182" s="52">
        <v>63.13</v>
      </c>
      <c r="AN182" s="41">
        <f t="shared" si="188"/>
        <v>-3.0261136712749437E-2</v>
      </c>
      <c r="AO182" s="53">
        <f t="shared" si="189"/>
        <v>1</v>
      </c>
      <c r="AP182" s="40"/>
      <c r="AQ182" s="52">
        <v>33.700000000000003</v>
      </c>
      <c r="AR182" s="41">
        <f t="shared" si="190"/>
        <v>-2.0348837209302251E-2</v>
      </c>
      <c r="AS182" s="53">
        <f t="shared" si="191"/>
        <v>1</v>
      </c>
      <c r="AT182" s="41"/>
      <c r="AU182" s="41">
        <v>85.98</v>
      </c>
      <c r="AV182" s="41">
        <f t="shared" si="192"/>
        <v>-9.2958401115494915E-4</v>
      </c>
      <c r="AW182" s="53">
        <f t="shared" si="193"/>
        <v>1</v>
      </c>
      <c r="AX182" s="41"/>
      <c r="AY182" s="41">
        <v>49.2</v>
      </c>
      <c r="AZ182" s="41">
        <f t="shared" si="194"/>
        <v>-1.0657550774180402E-2</v>
      </c>
      <c r="BA182" s="53">
        <f t="shared" si="195"/>
        <v>1</v>
      </c>
      <c r="BB182" s="41"/>
      <c r="BC182" s="41">
        <v>64.38</v>
      </c>
      <c r="BD182" s="41">
        <f t="shared" si="196"/>
        <v>-1.1211795423130111E-2</v>
      </c>
      <c r="BE182" s="53">
        <f t="shared" si="197"/>
        <v>1</v>
      </c>
      <c r="BF182" s="41"/>
      <c r="BG182" s="41">
        <v>72.040000000000006</v>
      </c>
      <c r="BH182" s="41">
        <f t="shared" si="198"/>
        <v>4.4617958728390139E-3</v>
      </c>
      <c r="BI182" s="53">
        <f t="shared" si="199"/>
        <v>1</v>
      </c>
      <c r="BJ182" s="41"/>
      <c r="BK182" s="41"/>
      <c r="BL182" s="41">
        <f t="shared" si="200"/>
        <v>0</v>
      </c>
      <c r="BM182" s="53">
        <f t="shared" si="201"/>
        <v>0</v>
      </c>
      <c r="BN182" s="41"/>
      <c r="BO182" s="41"/>
      <c r="BP182" s="41">
        <f t="shared" si="202"/>
        <v>0</v>
      </c>
      <c r="BQ182" s="53">
        <f t="shared" si="203"/>
        <v>0</v>
      </c>
      <c r="BR182" s="41"/>
      <c r="BS182" s="41"/>
      <c r="BT182" s="41">
        <f t="shared" si="204"/>
        <v>0</v>
      </c>
      <c r="BU182" s="53">
        <f t="shared" si="205"/>
        <v>0</v>
      </c>
      <c r="BV182" s="41"/>
      <c r="BW182" s="41"/>
      <c r="BX182" s="41">
        <f t="shared" si="206"/>
        <v>0</v>
      </c>
      <c r="BY182" s="53">
        <f t="shared" si="207"/>
        <v>0</v>
      </c>
      <c r="BZ182" s="41"/>
      <c r="CA182" s="41"/>
      <c r="CB182" s="41">
        <f t="shared" si="208"/>
        <v>0</v>
      </c>
      <c r="CC182" s="53">
        <f t="shared" si="209"/>
        <v>0</v>
      </c>
      <c r="CD182" s="41"/>
      <c r="CE182" s="41"/>
      <c r="CF182" s="41">
        <f t="shared" si="210"/>
        <v>0</v>
      </c>
      <c r="CG182" s="53">
        <f t="shared" si="211"/>
        <v>0</v>
      </c>
      <c r="CH182" s="41"/>
      <c r="CI182" s="41"/>
      <c r="CJ182" s="41">
        <f t="shared" si="212"/>
        <v>0</v>
      </c>
      <c r="CK182" s="53">
        <f t="shared" si="213"/>
        <v>0</v>
      </c>
      <c r="CL182" s="41"/>
      <c r="CM182" s="41"/>
      <c r="CN182" s="41">
        <f t="shared" si="214"/>
        <v>0</v>
      </c>
      <c r="CO182" s="53">
        <f t="shared" si="215"/>
        <v>0</v>
      </c>
      <c r="CP182" s="41"/>
      <c r="CQ182" s="41"/>
      <c r="CR182" s="41">
        <f t="shared" si="216"/>
        <v>0</v>
      </c>
      <c r="CS182" s="53">
        <f t="shared" si="217"/>
        <v>0</v>
      </c>
      <c r="CT182" s="41"/>
      <c r="CU182" s="41"/>
      <c r="CV182" s="41">
        <f t="shared" si="218"/>
        <v>0</v>
      </c>
      <c r="CW182" s="53">
        <f t="shared" si="219"/>
        <v>0</v>
      </c>
      <c r="CX182" s="41"/>
      <c r="CY182" s="41"/>
      <c r="CZ182" s="41">
        <f t="shared" si="220"/>
        <v>0</v>
      </c>
      <c r="DA182" s="53">
        <f t="shared" si="221"/>
        <v>0</v>
      </c>
      <c r="DB182" s="53"/>
      <c r="DC182" s="53"/>
      <c r="DD182" s="41">
        <f t="shared" si="222"/>
        <v>0</v>
      </c>
      <c r="DE182" s="53">
        <f t="shared" si="223"/>
        <v>0</v>
      </c>
      <c r="DF182" s="53"/>
      <c r="DG182" s="53"/>
      <c r="DH182" s="41">
        <f t="shared" si="224"/>
        <v>0</v>
      </c>
      <c r="DI182" s="53">
        <f t="shared" si="225"/>
        <v>0</v>
      </c>
      <c r="DJ182" s="53"/>
      <c r="DK182" s="53"/>
      <c r="DL182" s="41">
        <f t="shared" si="226"/>
        <v>0</v>
      </c>
      <c r="DM182" s="53">
        <f t="shared" si="227"/>
        <v>0</v>
      </c>
      <c r="DN182" s="53"/>
      <c r="DO182" s="53"/>
      <c r="DP182" s="41">
        <f t="shared" si="228"/>
        <v>0</v>
      </c>
      <c r="DQ182" s="53">
        <f t="shared" si="229"/>
        <v>0</v>
      </c>
      <c r="DR182" s="53"/>
      <c r="DS182" s="53"/>
      <c r="DT182" s="41">
        <f t="shared" si="230"/>
        <v>0</v>
      </c>
      <c r="DU182" s="53">
        <f t="shared" si="231"/>
        <v>0</v>
      </c>
      <c r="DV182" s="53"/>
      <c r="DW182" s="53"/>
      <c r="DX182" s="41">
        <f t="shared" si="232"/>
        <v>0</v>
      </c>
      <c r="DY182" s="53">
        <f t="shared" si="233"/>
        <v>0</v>
      </c>
      <c r="DZ182" s="53"/>
      <c r="EA182" s="53"/>
      <c r="EB182" s="41">
        <f t="shared" si="234"/>
        <v>0</v>
      </c>
      <c r="EC182" s="53">
        <f t="shared" si="235"/>
        <v>0</v>
      </c>
      <c r="ED182" s="53"/>
      <c r="EE182" s="53"/>
      <c r="EF182" s="41">
        <f t="shared" si="236"/>
        <v>0</v>
      </c>
      <c r="EG182" s="53">
        <f t="shared" si="237"/>
        <v>0</v>
      </c>
      <c r="EH182" s="53"/>
      <c r="EI182" s="53"/>
      <c r="EJ182" s="41">
        <f t="shared" si="238"/>
        <v>0</v>
      </c>
      <c r="EK182" s="53">
        <f t="shared" si="239"/>
        <v>0</v>
      </c>
      <c r="EL182" s="53"/>
      <c r="EM182" s="53"/>
      <c r="EN182" s="41">
        <f t="shared" si="240"/>
        <v>0</v>
      </c>
      <c r="EO182" s="53">
        <f t="shared" si="241"/>
        <v>0</v>
      </c>
      <c r="EP182" s="53"/>
      <c r="EQ182" s="53"/>
      <c r="ER182" s="41">
        <f t="shared" si="242"/>
        <v>0</v>
      </c>
      <c r="ES182" s="53">
        <f t="shared" si="243"/>
        <v>0</v>
      </c>
      <c r="ET182" s="53"/>
      <c r="EU182" s="53"/>
      <c r="EV182" s="41">
        <f t="shared" si="244"/>
        <v>0</v>
      </c>
      <c r="EW182" s="53">
        <f t="shared" si="245"/>
        <v>0</v>
      </c>
      <c r="EX182" s="53"/>
      <c r="EY182" s="53"/>
      <c r="EZ182" s="41">
        <f t="shared" si="246"/>
        <v>0</v>
      </c>
      <c r="FA182" s="53">
        <f t="shared" si="247"/>
        <v>0</v>
      </c>
      <c r="FB182" s="53"/>
      <c r="FC182" s="53"/>
      <c r="FD182" s="41">
        <f t="shared" si="248"/>
        <v>0</v>
      </c>
      <c r="FE182" s="53">
        <f t="shared" si="249"/>
        <v>0</v>
      </c>
      <c r="FF182" s="53"/>
      <c r="FG182" s="53"/>
      <c r="FH182" s="41">
        <f t="shared" si="250"/>
        <v>0</v>
      </c>
      <c r="FI182" s="53">
        <f t="shared" si="251"/>
        <v>0</v>
      </c>
      <c r="FJ182" s="53"/>
      <c r="FK182" s="53"/>
      <c r="FL182" s="41">
        <f t="shared" si="253"/>
        <v>0</v>
      </c>
      <c r="FM182" s="53">
        <f t="shared" si="254"/>
        <v>0</v>
      </c>
      <c r="FN182" s="53"/>
      <c r="FO182" s="40"/>
      <c r="FP182" s="52">
        <f t="shared" si="255"/>
        <v>4155.8578117310499</v>
      </c>
      <c r="FQ182" s="41">
        <f t="shared" si="256"/>
        <v>-4.3116702465012535E-3</v>
      </c>
      <c r="FY182" s="229" t="s">
        <v>43</v>
      </c>
      <c r="FZ182" s="229" t="s">
        <v>52</v>
      </c>
      <c r="GA182" s="229" t="s">
        <v>546</v>
      </c>
    </row>
    <row r="183" spans="2:183" ht="11.25" customHeight="1" x14ac:dyDescent="0.2">
      <c r="B183" s="39">
        <v>44330</v>
      </c>
      <c r="C183" s="45">
        <v>4173.8540942424324</v>
      </c>
      <c r="D183" s="112" t="s">
        <v>5566</v>
      </c>
      <c r="E183" s="112">
        <f t="shared" si="252"/>
        <v>44330</v>
      </c>
      <c r="F183" s="46"/>
      <c r="G183" s="52">
        <v>56.76</v>
      </c>
      <c r="H183" s="41">
        <f t="shared" si="172"/>
        <v>3.524850193865614E-4</v>
      </c>
      <c r="I183" s="53">
        <f t="shared" si="173"/>
        <v>1</v>
      </c>
      <c r="J183" s="40"/>
      <c r="K183" s="52">
        <v>83.7</v>
      </c>
      <c r="L183" s="41">
        <f t="shared" si="174"/>
        <v>-1.5062367615909622E-2</v>
      </c>
      <c r="M183" s="53">
        <f t="shared" si="175"/>
        <v>1</v>
      </c>
      <c r="N183" s="40"/>
      <c r="O183" s="52">
        <v>86.76</v>
      </c>
      <c r="P183" s="41">
        <f t="shared" si="176"/>
        <v>-4.9317582291545925E-3</v>
      </c>
      <c r="Q183" s="53">
        <f t="shared" si="177"/>
        <v>1</v>
      </c>
      <c r="R183" s="40"/>
      <c r="S183" s="52">
        <v>103.06</v>
      </c>
      <c r="T183" s="41">
        <f t="shared" si="178"/>
        <v>2.1812413246083739E-2</v>
      </c>
      <c r="U183" s="53">
        <f t="shared" si="179"/>
        <v>1</v>
      </c>
      <c r="V183" s="40"/>
      <c r="W183" s="52">
        <v>58.39</v>
      </c>
      <c r="X183" s="41">
        <f t="shared" si="180"/>
        <v>-3.2434277910549092E-3</v>
      </c>
      <c r="Y183" s="53">
        <f t="shared" si="181"/>
        <v>1</v>
      </c>
      <c r="Z183" s="40"/>
      <c r="AA183" s="52">
        <v>107.18</v>
      </c>
      <c r="AB183" s="41">
        <f t="shared" si="182"/>
        <v>-1.0433016341981349E-2</v>
      </c>
      <c r="AC183" s="53">
        <f t="shared" si="183"/>
        <v>1</v>
      </c>
      <c r="AD183" s="40"/>
      <c r="AE183" s="52">
        <v>62.67</v>
      </c>
      <c r="AF183" s="41">
        <f t="shared" si="184"/>
        <v>-1.8019429645878993E-2</v>
      </c>
      <c r="AG183" s="53">
        <f t="shared" si="185"/>
        <v>1</v>
      </c>
      <c r="AH183" s="40"/>
      <c r="AI183" s="52">
        <v>101.85</v>
      </c>
      <c r="AJ183" s="41">
        <f t="shared" si="186"/>
        <v>-1.3654851830331327E-2</v>
      </c>
      <c r="AK183" s="53">
        <f t="shared" si="187"/>
        <v>1</v>
      </c>
      <c r="AL183" s="40"/>
      <c r="AM183" s="52">
        <v>65.099999999999994</v>
      </c>
      <c r="AN183" s="41">
        <f t="shared" si="188"/>
        <v>-3.8972542072630678E-2</v>
      </c>
      <c r="AO183" s="53">
        <f t="shared" si="189"/>
        <v>1</v>
      </c>
      <c r="AP183" s="40"/>
      <c r="AQ183" s="52">
        <v>34.4</v>
      </c>
      <c r="AR183" s="41">
        <f t="shared" si="190"/>
        <v>1.3852048334807021E-2</v>
      </c>
      <c r="AS183" s="53">
        <f t="shared" si="191"/>
        <v>1</v>
      </c>
      <c r="AT183" s="41"/>
      <c r="AU183" s="41">
        <v>86.06</v>
      </c>
      <c r="AV183" s="41">
        <f t="shared" si="192"/>
        <v>-6.9670227589413436E-4</v>
      </c>
      <c r="AW183" s="53">
        <f t="shared" si="193"/>
        <v>1</v>
      </c>
      <c r="AX183" s="41"/>
      <c r="AY183" s="41">
        <v>49.73</v>
      </c>
      <c r="AZ183" s="41">
        <f t="shared" si="194"/>
        <v>-9.9542106310969158E-3</v>
      </c>
      <c r="BA183" s="53">
        <f t="shared" si="195"/>
        <v>1</v>
      </c>
      <c r="BB183" s="41"/>
      <c r="BC183" s="41">
        <v>65.11</v>
      </c>
      <c r="BD183" s="41">
        <f t="shared" si="196"/>
        <v>-1.7355870811953E-2</v>
      </c>
      <c r="BE183" s="53">
        <f t="shared" si="197"/>
        <v>1</v>
      </c>
      <c r="BF183" s="41"/>
      <c r="BG183" s="41">
        <v>71.72</v>
      </c>
      <c r="BH183" s="41">
        <f t="shared" si="198"/>
        <v>5.6085249579360674E-3</v>
      </c>
      <c r="BI183" s="53">
        <f t="shared" si="199"/>
        <v>1</v>
      </c>
      <c r="BJ183" s="41"/>
      <c r="BK183" s="41"/>
      <c r="BL183" s="41">
        <f t="shared" si="200"/>
        <v>0</v>
      </c>
      <c r="BM183" s="53">
        <f t="shared" si="201"/>
        <v>0</v>
      </c>
      <c r="BN183" s="41"/>
      <c r="BO183" s="41"/>
      <c r="BP183" s="41">
        <f t="shared" si="202"/>
        <v>0</v>
      </c>
      <c r="BQ183" s="53">
        <f t="shared" si="203"/>
        <v>0</v>
      </c>
      <c r="BR183" s="41"/>
      <c r="BS183" s="41"/>
      <c r="BT183" s="41">
        <f t="shared" si="204"/>
        <v>0</v>
      </c>
      <c r="BU183" s="53">
        <f t="shared" si="205"/>
        <v>0</v>
      </c>
      <c r="BV183" s="41"/>
      <c r="BW183" s="41"/>
      <c r="BX183" s="41">
        <f t="shared" si="206"/>
        <v>0</v>
      </c>
      <c r="BY183" s="53">
        <f t="shared" si="207"/>
        <v>0</v>
      </c>
      <c r="BZ183" s="41"/>
      <c r="CA183" s="41"/>
      <c r="CB183" s="41">
        <f t="shared" si="208"/>
        <v>0</v>
      </c>
      <c r="CC183" s="53">
        <f t="shared" si="209"/>
        <v>0</v>
      </c>
      <c r="CD183" s="41"/>
      <c r="CE183" s="41"/>
      <c r="CF183" s="41">
        <f t="shared" si="210"/>
        <v>0</v>
      </c>
      <c r="CG183" s="53">
        <f t="shared" si="211"/>
        <v>0</v>
      </c>
      <c r="CH183" s="41"/>
      <c r="CI183" s="41"/>
      <c r="CJ183" s="41">
        <f t="shared" si="212"/>
        <v>0</v>
      </c>
      <c r="CK183" s="53">
        <f t="shared" si="213"/>
        <v>0</v>
      </c>
      <c r="CL183" s="41"/>
      <c r="CM183" s="41"/>
      <c r="CN183" s="41">
        <f t="shared" si="214"/>
        <v>0</v>
      </c>
      <c r="CO183" s="53">
        <f t="shared" si="215"/>
        <v>0</v>
      </c>
      <c r="CP183" s="41"/>
      <c r="CQ183" s="41"/>
      <c r="CR183" s="41">
        <f t="shared" si="216"/>
        <v>0</v>
      </c>
      <c r="CS183" s="53">
        <f t="shared" si="217"/>
        <v>0</v>
      </c>
      <c r="CT183" s="41"/>
      <c r="CU183" s="41"/>
      <c r="CV183" s="41">
        <f t="shared" si="218"/>
        <v>0</v>
      </c>
      <c r="CW183" s="53">
        <f t="shared" si="219"/>
        <v>0</v>
      </c>
      <c r="CX183" s="41"/>
      <c r="CY183" s="41"/>
      <c r="CZ183" s="41">
        <f t="shared" si="220"/>
        <v>0</v>
      </c>
      <c r="DA183" s="53">
        <f t="shared" si="221"/>
        <v>0</v>
      </c>
      <c r="DB183" s="53"/>
      <c r="DC183" s="53"/>
      <c r="DD183" s="41">
        <f t="shared" si="222"/>
        <v>0</v>
      </c>
      <c r="DE183" s="53">
        <f t="shared" si="223"/>
        <v>0</v>
      </c>
      <c r="DF183" s="53"/>
      <c r="DG183" s="53"/>
      <c r="DH183" s="41">
        <f t="shared" si="224"/>
        <v>0</v>
      </c>
      <c r="DI183" s="53">
        <f t="shared" si="225"/>
        <v>0</v>
      </c>
      <c r="DJ183" s="53"/>
      <c r="DK183" s="53"/>
      <c r="DL183" s="41">
        <f t="shared" si="226"/>
        <v>0</v>
      </c>
      <c r="DM183" s="53">
        <f t="shared" si="227"/>
        <v>0</v>
      </c>
      <c r="DN183" s="53"/>
      <c r="DO183" s="53"/>
      <c r="DP183" s="41">
        <f t="shared" si="228"/>
        <v>0</v>
      </c>
      <c r="DQ183" s="53">
        <f t="shared" si="229"/>
        <v>0</v>
      </c>
      <c r="DR183" s="53"/>
      <c r="DS183" s="53"/>
      <c r="DT183" s="41">
        <f t="shared" si="230"/>
        <v>0</v>
      </c>
      <c r="DU183" s="53">
        <f t="shared" si="231"/>
        <v>0</v>
      </c>
      <c r="DV183" s="53"/>
      <c r="DW183" s="53"/>
      <c r="DX183" s="41">
        <f t="shared" si="232"/>
        <v>0</v>
      </c>
      <c r="DY183" s="53">
        <f t="shared" si="233"/>
        <v>0</v>
      </c>
      <c r="DZ183" s="53"/>
      <c r="EA183" s="53"/>
      <c r="EB183" s="41">
        <f t="shared" si="234"/>
        <v>0</v>
      </c>
      <c r="EC183" s="53">
        <f t="shared" si="235"/>
        <v>0</v>
      </c>
      <c r="ED183" s="53"/>
      <c r="EE183" s="53"/>
      <c r="EF183" s="41">
        <f t="shared" si="236"/>
        <v>0</v>
      </c>
      <c r="EG183" s="53">
        <f t="shared" si="237"/>
        <v>0</v>
      </c>
      <c r="EH183" s="53"/>
      <c r="EI183" s="53"/>
      <c r="EJ183" s="41">
        <f t="shared" si="238"/>
        <v>0</v>
      </c>
      <c r="EK183" s="53">
        <f t="shared" si="239"/>
        <v>0</v>
      </c>
      <c r="EL183" s="53"/>
      <c r="EM183" s="53"/>
      <c r="EN183" s="41">
        <f t="shared" si="240"/>
        <v>0</v>
      </c>
      <c r="EO183" s="53">
        <f t="shared" si="241"/>
        <v>0</v>
      </c>
      <c r="EP183" s="53"/>
      <c r="EQ183" s="53"/>
      <c r="ER183" s="41">
        <f t="shared" si="242"/>
        <v>0</v>
      </c>
      <c r="ES183" s="53">
        <f t="shared" si="243"/>
        <v>0</v>
      </c>
      <c r="ET183" s="53"/>
      <c r="EU183" s="53"/>
      <c r="EV183" s="41">
        <f t="shared" si="244"/>
        <v>0</v>
      </c>
      <c r="EW183" s="53">
        <f t="shared" si="245"/>
        <v>0</v>
      </c>
      <c r="EX183" s="53"/>
      <c r="EY183" s="53"/>
      <c r="EZ183" s="41">
        <f t="shared" si="246"/>
        <v>0</v>
      </c>
      <c r="FA183" s="53">
        <f t="shared" si="247"/>
        <v>0</v>
      </c>
      <c r="FB183" s="53"/>
      <c r="FC183" s="53"/>
      <c r="FD183" s="41">
        <f t="shared" si="248"/>
        <v>0</v>
      </c>
      <c r="FE183" s="53">
        <f t="shared" si="249"/>
        <v>0</v>
      </c>
      <c r="FF183" s="53"/>
      <c r="FG183" s="53"/>
      <c r="FH183" s="41">
        <f t="shared" si="250"/>
        <v>0</v>
      </c>
      <c r="FI183" s="53">
        <f t="shared" si="251"/>
        <v>0</v>
      </c>
      <c r="FJ183" s="53"/>
      <c r="FK183" s="53"/>
      <c r="FL183" s="41">
        <f t="shared" si="253"/>
        <v>0</v>
      </c>
      <c r="FM183" s="53">
        <f t="shared" si="254"/>
        <v>0</v>
      </c>
      <c r="FN183" s="53"/>
      <c r="FO183" s="40"/>
      <c r="FP183" s="52">
        <f t="shared" si="255"/>
        <v>4173.8540942424324</v>
      </c>
      <c r="FQ183" s="41">
        <f t="shared" si="256"/>
        <v>-1.3879711025157393E-2</v>
      </c>
      <c r="FY183" s="229" t="s">
        <v>889</v>
      </c>
      <c r="FZ183" s="229" t="s">
        <v>890</v>
      </c>
      <c r="GA183" s="229" t="s">
        <v>891</v>
      </c>
    </row>
    <row r="184" spans="2:183" ht="11.25" customHeight="1" x14ac:dyDescent="0.2">
      <c r="B184" s="39">
        <v>44323</v>
      </c>
      <c r="C184" s="45">
        <v>4232.6013782573273</v>
      </c>
      <c r="D184" s="112" t="s">
        <v>5566</v>
      </c>
      <c r="E184" s="112">
        <f t="shared" si="252"/>
        <v>44323</v>
      </c>
      <c r="F184" s="46"/>
      <c r="G184" s="52">
        <v>56.74</v>
      </c>
      <c r="H184" s="41">
        <f t="shared" si="172"/>
        <v>1.0147765711233658E-2</v>
      </c>
      <c r="I184" s="53">
        <f t="shared" si="173"/>
        <v>1</v>
      </c>
      <c r="J184" s="40"/>
      <c r="K184" s="52">
        <v>84.98</v>
      </c>
      <c r="L184" s="41">
        <f t="shared" si="174"/>
        <v>1.6501650165017256E-3</v>
      </c>
      <c r="M184" s="53">
        <f t="shared" si="175"/>
        <v>1</v>
      </c>
      <c r="N184" s="40"/>
      <c r="O184" s="52">
        <v>87.19</v>
      </c>
      <c r="P184" s="41">
        <f t="shared" si="176"/>
        <v>-1.7134483147334012E-2</v>
      </c>
      <c r="Q184" s="53">
        <f t="shared" si="177"/>
        <v>1</v>
      </c>
      <c r="R184" s="40"/>
      <c r="S184" s="52">
        <v>100.86</v>
      </c>
      <c r="T184" s="41">
        <f t="shared" si="178"/>
        <v>1.688350382361703E-3</v>
      </c>
      <c r="U184" s="53">
        <f t="shared" si="179"/>
        <v>1</v>
      </c>
      <c r="V184" s="40"/>
      <c r="W184" s="52">
        <v>58.58</v>
      </c>
      <c r="X184" s="41">
        <f t="shared" si="180"/>
        <v>-1.4634146341463539E-2</v>
      </c>
      <c r="Y184" s="53">
        <f t="shared" si="181"/>
        <v>1</v>
      </c>
      <c r="Z184" s="40"/>
      <c r="AA184" s="52">
        <v>108.31</v>
      </c>
      <c r="AB184" s="41">
        <f t="shared" si="182"/>
        <v>-8.9669686156098605E-3</v>
      </c>
      <c r="AC184" s="53">
        <f t="shared" si="183"/>
        <v>1</v>
      </c>
      <c r="AD184" s="40"/>
      <c r="AE184" s="52">
        <v>63.82</v>
      </c>
      <c r="AF184" s="41">
        <f t="shared" si="184"/>
        <v>-2.3448491480381195E-3</v>
      </c>
      <c r="AG184" s="53">
        <f t="shared" si="185"/>
        <v>1</v>
      </c>
      <c r="AH184" s="40"/>
      <c r="AI184" s="52">
        <v>103.26</v>
      </c>
      <c r="AJ184" s="41">
        <f t="shared" si="186"/>
        <v>7.6112412177986588E-3</v>
      </c>
      <c r="AK184" s="53">
        <f t="shared" si="187"/>
        <v>1</v>
      </c>
      <c r="AL184" s="40"/>
      <c r="AM184" s="52">
        <v>67.739999999999995</v>
      </c>
      <c r="AN184" s="41">
        <f t="shared" si="188"/>
        <v>-4.2628252241658782E-3</v>
      </c>
      <c r="AO184" s="53">
        <f t="shared" si="189"/>
        <v>1</v>
      </c>
      <c r="AP184" s="40"/>
      <c r="AQ184" s="52">
        <v>33.93</v>
      </c>
      <c r="AR184" s="41">
        <f t="shared" si="190"/>
        <v>1.1025029797377739E-2</v>
      </c>
      <c r="AS184" s="53">
        <f t="shared" si="191"/>
        <v>1</v>
      </c>
      <c r="AT184" s="41"/>
      <c r="AU184" s="41">
        <v>86.12</v>
      </c>
      <c r="AV184" s="41">
        <f t="shared" si="192"/>
        <v>1.7365623154164123E-2</v>
      </c>
      <c r="AW184" s="53">
        <f t="shared" si="193"/>
        <v>1</v>
      </c>
      <c r="AX184" s="41"/>
      <c r="AY184" s="41">
        <v>50.23</v>
      </c>
      <c r="AZ184" s="41">
        <f t="shared" si="194"/>
        <v>-1.2386944553676837E-2</v>
      </c>
      <c r="BA184" s="53">
        <f t="shared" si="195"/>
        <v>1</v>
      </c>
      <c r="BB184" s="41"/>
      <c r="BC184" s="41">
        <v>66.260000000000005</v>
      </c>
      <c r="BD184" s="41">
        <f t="shared" si="196"/>
        <v>1.3601329907813042E-3</v>
      </c>
      <c r="BE184" s="53">
        <f t="shared" si="197"/>
        <v>1</v>
      </c>
      <c r="BF184" s="41"/>
      <c r="BG184" s="41">
        <v>71.319999999999993</v>
      </c>
      <c r="BH184" s="41">
        <f t="shared" si="198"/>
        <v>2.8050490883591017E-4</v>
      </c>
      <c r="BI184" s="53">
        <f t="shared" si="199"/>
        <v>1</v>
      </c>
      <c r="BJ184" s="41"/>
      <c r="BK184" s="41"/>
      <c r="BL184" s="41">
        <f t="shared" si="200"/>
        <v>0</v>
      </c>
      <c r="BM184" s="53">
        <f t="shared" si="201"/>
        <v>0</v>
      </c>
      <c r="BN184" s="41"/>
      <c r="BO184" s="41"/>
      <c r="BP184" s="41">
        <f t="shared" si="202"/>
        <v>0</v>
      </c>
      <c r="BQ184" s="53">
        <f t="shared" si="203"/>
        <v>0</v>
      </c>
      <c r="BR184" s="41"/>
      <c r="BS184" s="41"/>
      <c r="BT184" s="41">
        <f t="shared" si="204"/>
        <v>0</v>
      </c>
      <c r="BU184" s="53">
        <f t="shared" si="205"/>
        <v>0</v>
      </c>
      <c r="BV184" s="41"/>
      <c r="BW184" s="41"/>
      <c r="BX184" s="41">
        <f t="shared" si="206"/>
        <v>0</v>
      </c>
      <c r="BY184" s="53">
        <f t="shared" si="207"/>
        <v>0</v>
      </c>
      <c r="BZ184" s="41"/>
      <c r="CA184" s="41"/>
      <c r="CB184" s="41">
        <f t="shared" si="208"/>
        <v>0</v>
      </c>
      <c r="CC184" s="53">
        <f t="shared" si="209"/>
        <v>0</v>
      </c>
      <c r="CD184" s="41"/>
      <c r="CE184" s="41"/>
      <c r="CF184" s="41">
        <f t="shared" si="210"/>
        <v>0</v>
      </c>
      <c r="CG184" s="53">
        <f t="shared" si="211"/>
        <v>0</v>
      </c>
      <c r="CH184" s="41"/>
      <c r="CI184" s="41"/>
      <c r="CJ184" s="41">
        <f t="shared" si="212"/>
        <v>0</v>
      </c>
      <c r="CK184" s="53">
        <f t="shared" si="213"/>
        <v>0</v>
      </c>
      <c r="CL184" s="41"/>
      <c r="CM184" s="41"/>
      <c r="CN184" s="41">
        <f t="shared" si="214"/>
        <v>0</v>
      </c>
      <c r="CO184" s="53">
        <f t="shared" si="215"/>
        <v>0</v>
      </c>
      <c r="CP184" s="41"/>
      <c r="CQ184" s="41"/>
      <c r="CR184" s="41">
        <f t="shared" si="216"/>
        <v>0</v>
      </c>
      <c r="CS184" s="53">
        <f t="shared" si="217"/>
        <v>0</v>
      </c>
      <c r="CT184" s="41"/>
      <c r="CU184" s="41"/>
      <c r="CV184" s="41">
        <f t="shared" si="218"/>
        <v>0</v>
      </c>
      <c r="CW184" s="53">
        <f t="shared" si="219"/>
        <v>0</v>
      </c>
      <c r="CX184" s="41"/>
      <c r="CY184" s="41"/>
      <c r="CZ184" s="41">
        <f t="shared" si="220"/>
        <v>0</v>
      </c>
      <c r="DA184" s="53">
        <f t="shared" si="221"/>
        <v>0</v>
      </c>
      <c r="DB184" s="53"/>
      <c r="DC184" s="53"/>
      <c r="DD184" s="41">
        <f t="shared" si="222"/>
        <v>0</v>
      </c>
      <c r="DE184" s="53">
        <f t="shared" si="223"/>
        <v>0</v>
      </c>
      <c r="DF184" s="53"/>
      <c r="DG184" s="53"/>
      <c r="DH184" s="41">
        <f t="shared" si="224"/>
        <v>0</v>
      </c>
      <c r="DI184" s="53">
        <f t="shared" si="225"/>
        <v>0</v>
      </c>
      <c r="DJ184" s="53"/>
      <c r="DK184" s="53"/>
      <c r="DL184" s="41">
        <f t="shared" si="226"/>
        <v>0</v>
      </c>
      <c r="DM184" s="53">
        <f t="shared" si="227"/>
        <v>0</v>
      </c>
      <c r="DN184" s="53"/>
      <c r="DO184" s="53"/>
      <c r="DP184" s="41">
        <f t="shared" si="228"/>
        <v>0</v>
      </c>
      <c r="DQ184" s="53">
        <f t="shared" si="229"/>
        <v>0</v>
      </c>
      <c r="DR184" s="53"/>
      <c r="DS184" s="53"/>
      <c r="DT184" s="41">
        <f t="shared" si="230"/>
        <v>0</v>
      </c>
      <c r="DU184" s="53">
        <f t="shared" si="231"/>
        <v>0</v>
      </c>
      <c r="DV184" s="53"/>
      <c r="DW184" s="53"/>
      <c r="DX184" s="41">
        <f t="shared" si="232"/>
        <v>0</v>
      </c>
      <c r="DY184" s="53">
        <f t="shared" si="233"/>
        <v>0</v>
      </c>
      <c r="DZ184" s="53"/>
      <c r="EA184" s="53"/>
      <c r="EB184" s="41">
        <f t="shared" si="234"/>
        <v>0</v>
      </c>
      <c r="EC184" s="53">
        <f t="shared" si="235"/>
        <v>0</v>
      </c>
      <c r="ED184" s="53"/>
      <c r="EE184" s="53"/>
      <c r="EF184" s="41">
        <f t="shared" si="236"/>
        <v>0</v>
      </c>
      <c r="EG184" s="53">
        <f t="shared" si="237"/>
        <v>0</v>
      </c>
      <c r="EH184" s="53"/>
      <c r="EI184" s="53"/>
      <c r="EJ184" s="41">
        <f t="shared" si="238"/>
        <v>0</v>
      </c>
      <c r="EK184" s="53">
        <f t="shared" si="239"/>
        <v>0</v>
      </c>
      <c r="EL184" s="53"/>
      <c r="EM184" s="53"/>
      <c r="EN184" s="41">
        <f t="shared" si="240"/>
        <v>0</v>
      </c>
      <c r="EO184" s="53">
        <f t="shared" si="241"/>
        <v>0</v>
      </c>
      <c r="EP184" s="53"/>
      <c r="EQ184" s="53"/>
      <c r="ER184" s="41">
        <f t="shared" si="242"/>
        <v>0</v>
      </c>
      <c r="ES184" s="53">
        <f t="shared" si="243"/>
        <v>0</v>
      </c>
      <c r="ET184" s="53"/>
      <c r="EU184" s="53"/>
      <c r="EV184" s="41">
        <f t="shared" si="244"/>
        <v>0</v>
      </c>
      <c r="EW184" s="53">
        <f t="shared" si="245"/>
        <v>0</v>
      </c>
      <c r="EX184" s="53"/>
      <c r="EY184" s="53"/>
      <c r="EZ184" s="41">
        <f t="shared" si="246"/>
        <v>0</v>
      </c>
      <c r="FA184" s="53">
        <f t="shared" si="247"/>
        <v>0</v>
      </c>
      <c r="FB184" s="53"/>
      <c r="FC184" s="53"/>
      <c r="FD184" s="41">
        <f t="shared" si="248"/>
        <v>0</v>
      </c>
      <c r="FE184" s="53">
        <f t="shared" si="249"/>
        <v>0</v>
      </c>
      <c r="FF184" s="53"/>
      <c r="FG184" s="53"/>
      <c r="FH184" s="41">
        <f t="shared" si="250"/>
        <v>0</v>
      </c>
      <c r="FI184" s="53">
        <f t="shared" si="251"/>
        <v>0</v>
      </c>
      <c r="FJ184" s="53"/>
      <c r="FK184" s="53"/>
      <c r="FL184" s="41">
        <f t="shared" si="253"/>
        <v>0</v>
      </c>
      <c r="FM184" s="53">
        <f t="shared" si="254"/>
        <v>0</v>
      </c>
      <c r="FN184" s="53"/>
      <c r="FO184" s="40"/>
      <c r="FP184" s="52">
        <f t="shared" si="255"/>
        <v>4232.6013782573273</v>
      </c>
      <c r="FQ184" s="41">
        <f t="shared" si="256"/>
        <v>1.2299529223859018E-2</v>
      </c>
      <c r="FY184" s="229" t="s">
        <v>559</v>
      </c>
      <c r="FZ184" s="229" t="s">
        <v>560</v>
      </c>
      <c r="GA184" s="229" t="s">
        <v>561</v>
      </c>
    </row>
    <row r="185" spans="2:183" ht="11.25" customHeight="1" x14ac:dyDescent="0.2">
      <c r="B185" s="39">
        <v>44316</v>
      </c>
      <c r="C185" s="45">
        <v>4181.1748954407876</v>
      </c>
      <c r="D185" s="112" t="s">
        <v>5566</v>
      </c>
      <c r="E185" s="112">
        <f t="shared" si="252"/>
        <v>44316</v>
      </c>
      <c r="F185" s="46"/>
      <c r="G185" s="52">
        <v>56.17</v>
      </c>
      <c r="H185" s="41">
        <f t="shared" si="172"/>
        <v>-4.7838412473422132E-3</v>
      </c>
      <c r="I185" s="53">
        <f t="shared" si="173"/>
        <v>1</v>
      </c>
      <c r="J185" s="40"/>
      <c r="K185" s="52">
        <v>84.84</v>
      </c>
      <c r="L185" s="41">
        <f t="shared" si="174"/>
        <v>7.0771408351033571E-4</v>
      </c>
      <c r="M185" s="53">
        <f t="shared" si="175"/>
        <v>1</v>
      </c>
      <c r="N185" s="40"/>
      <c r="O185" s="52">
        <v>88.71</v>
      </c>
      <c r="P185" s="41">
        <f t="shared" si="176"/>
        <v>1.1516533637400128E-2</v>
      </c>
      <c r="Q185" s="53">
        <f t="shared" si="177"/>
        <v>1</v>
      </c>
      <c r="R185" s="40"/>
      <c r="S185" s="52">
        <v>100.69</v>
      </c>
      <c r="T185" s="41">
        <f t="shared" si="178"/>
        <v>8.4126189283926234E-3</v>
      </c>
      <c r="U185" s="53">
        <f t="shared" si="179"/>
        <v>1</v>
      </c>
      <c r="V185" s="40"/>
      <c r="W185" s="52">
        <v>59.45</v>
      </c>
      <c r="X185" s="41">
        <f t="shared" si="180"/>
        <v>4.392633890859976E-3</v>
      </c>
      <c r="Y185" s="53">
        <f t="shared" si="181"/>
        <v>1</v>
      </c>
      <c r="Z185" s="40"/>
      <c r="AA185" s="52">
        <v>109.29</v>
      </c>
      <c r="AB185" s="41">
        <f t="shared" si="182"/>
        <v>2.4177677818386423E-2</v>
      </c>
      <c r="AC185" s="53">
        <f t="shared" si="183"/>
        <v>1</v>
      </c>
      <c r="AD185" s="40"/>
      <c r="AE185" s="52">
        <v>63.97</v>
      </c>
      <c r="AF185" s="41">
        <f t="shared" si="184"/>
        <v>7.7189666036547866E-3</v>
      </c>
      <c r="AG185" s="53">
        <f t="shared" si="185"/>
        <v>1</v>
      </c>
      <c r="AH185" s="40"/>
      <c r="AI185" s="52">
        <v>102.48</v>
      </c>
      <c r="AJ185" s="41">
        <f t="shared" si="186"/>
        <v>2.1938571998404433E-2</v>
      </c>
      <c r="AK185" s="53">
        <f t="shared" si="187"/>
        <v>1</v>
      </c>
      <c r="AL185" s="40"/>
      <c r="AM185" s="52">
        <v>68.03</v>
      </c>
      <c r="AN185" s="41">
        <f t="shared" si="188"/>
        <v>-3.077373974208597E-3</v>
      </c>
      <c r="AO185" s="53">
        <f t="shared" si="189"/>
        <v>1</v>
      </c>
      <c r="AP185" s="40"/>
      <c r="AQ185" s="52">
        <v>33.56</v>
      </c>
      <c r="AR185" s="41">
        <f t="shared" si="190"/>
        <v>1.8512898330804273E-2</v>
      </c>
      <c r="AS185" s="53">
        <f t="shared" si="191"/>
        <v>1</v>
      </c>
      <c r="AT185" s="41"/>
      <c r="AU185" s="41">
        <v>84.65</v>
      </c>
      <c r="AV185" s="41">
        <f t="shared" si="192"/>
        <v>1.0022670325736893E-2</v>
      </c>
      <c r="AW185" s="53">
        <f t="shared" si="193"/>
        <v>1</v>
      </c>
      <c r="AX185" s="41"/>
      <c r="AY185" s="41">
        <v>50.86</v>
      </c>
      <c r="AZ185" s="41">
        <f t="shared" si="194"/>
        <v>3.9478878799843464E-3</v>
      </c>
      <c r="BA185" s="53">
        <f t="shared" si="195"/>
        <v>1</v>
      </c>
      <c r="BB185" s="41"/>
      <c r="BC185" s="41">
        <v>66.17</v>
      </c>
      <c r="BD185" s="41">
        <f t="shared" si="196"/>
        <v>1.2857798867289105E-2</v>
      </c>
      <c r="BE185" s="53">
        <f t="shared" si="197"/>
        <v>1</v>
      </c>
      <c r="BF185" s="41"/>
      <c r="BG185" s="41">
        <v>71.3</v>
      </c>
      <c r="BH185" s="41">
        <f t="shared" si="198"/>
        <v>3.095104108047364E-3</v>
      </c>
      <c r="BI185" s="53">
        <f t="shared" si="199"/>
        <v>1</v>
      </c>
      <c r="BJ185" s="41"/>
      <c r="BK185" s="41"/>
      <c r="BL185" s="41">
        <f t="shared" si="200"/>
        <v>0</v>
      </c>
      <c r="BM185" s="53">
        <f t="shared" si="201"/>
        <v>0</v>
      </c>
      <c r="BN185" s="41"/>
      <c r="BO185" s="41"/>
      <c r="BP185" s="41">
        <f t="shared" si="202"/>
        <v>0</v>
      </c>
      <c r="BQ185" s="53">
        <f t="shared" si="203"/>
        <v>0</v>
      </c>
      <c r="BR185" s="41"/>
      <c r="BS185" s="41"/>
      <c r="BT185" s="41">
        <f t="shared" si="204"/>
        <v>0</v>
      </c>
      <c r="BU185" s="53">
        <f t="shared" si="205"/>
        <v>0</v>
      </c>
      <c r="BV185" s="41"/>
      <c r="BW185" s="41"/>
      <c r="BX185" s="41">
        <f t="shared" si="206"/>
        <v>0</v>
      </c>
      <c r="BY185" s="53">
        <f t="shared" si="207"/>
        <v>0</v>
      </c>
      <c r="BZ185" s="41"/>
      <c r="CA185" s="41"/>
      <c r="CB185" s="41">
        <f t="shared" si="208"/>
        <v>0</v>
      </c>
      <c r="CC185" s="53">
        <f t="shared" si="209"/>
        <v>0</v>
      </c>
      <c r="CD185" s="41"/>
      <c r="CE185" s="41"/>
      <c r="CF185" s="41">
        <f t="shared" si="210"/>
        <v>0</v>
      </c>
      <c r="CG185" s="53">
        <f t="shared" si="211"/>
        <v>0</v>
      </c>
      <c r="CH185" s="41"/>
      <c r="CI185" s="41"/>
      <c r="CJ185" s="41">
        <f t="shared" si="212"/>
        <v>0</v>
      </c>
      <c r="CK185" s="53">
        <f t="shared" si="213"/>
        <v>0</v>
      </c>
      <c r="CL185" s="41"/>
      <c r="CM185" s="41"/>
      <c r="CN185" s="41">
        <f t="shared" si="214"/>
        <v>0</v>
      </c>
      <c r="CO185" s="53">
        <f t="shared" si="215"/>
        <v>0</v>
      </c>
      <c r="CP185" s="41"/>
      <c r="CQ185" s="41"/>
      <c r="CR185" s="41">
        <f t="shared" si="216"/>
        <v>0</v>
      </c>
      <c r="CS185" s="53">
        <f t="shared" si="217"/>
        <v>0</v>
      </c>
      <c r="CT185" s="41"/>
      <c r="CU185" s="41"/>
      <c r="CV185" s="41">
        <f t="shared" si="218"/>
        <v>0</v>
      </c>
      <c r="CW185" s="53">
        <f t="shared" si="219"/>
        <v>0</v>
      </c>
      <c r="CX185" s="41"/>
      <c r="CY185" s="41"/>
      <c r="CZ185" s="41">
        <f t="shared" si="220"/>
        <v>0</v>
      </c>
      <c r="DA185" s="53">
        <f t="shared" si="221"/>
        <v>0</v>
      </c>
      <c r="DB185" s="53"/>
      <c r="DC185" s="53"/>
      <c r="DD185" s="41">
        <f t="shared" si="222"/>
        <v>0</v>
      </c>
      <c r="DE185" s="53">
        <f t="shared" si="223"/>
        <v>0</v>
      </c>
      <c r="DF185" s="53"/>
      <c r="DG185" s="53"/>
      <c r="DH185" s="41">
        <f t="shared" si="224"/>
        <v>0</v>
      </c>
      <c r="DI185" s="53">
        <f t="shared" si="225"/>
        <v>0</v>
      </c>
      <c r="DJ185" s="53"/>
      <c r="DK185" s="53"/>
      <c r="DL185" s="41">
        <f t="shared" si="226"/>
        <v>0</v>
      </c>
      <c r="DM185" s="53">
        <f t="shared" si="227"/>
        <v>0</v>
      </c>
      <c r="DN185" s="53"/>
      <c r="DO185" s="53"/>
      <c r="DP185" s="41">
        <f t="shared" si="228"/>
        <v>0</v>
      </c>
      <c r="DQ185" s="53">
        <f t="shared" si="229"/>
        <v>0</v>
      </c>
      <c r="DR185" s="53"/>
      <c r="DS185" s="53"/>
      <c r="DT185" s="41">
        <f t="shared" si="230"/>
        <v>0</v>
      </c>
      <c r="DU185" s="53">
        <f t="shared" si="231"/>
        <v>0</v>
      </c>
      <c r="DV185" s="53"/>
      <c r="DW185" s="53"/>
      <c r="DX185" s="41">
        <f t="shared" si="232"/>
        <v>0</v>
      </c>
      <c r="DY185" s="53">
        <f t="shared" si="233"/>
        <v>0</v>
      </c>
      <c r="DZ185" s="53"/>
      <c r="EA185" s="53"/>
      <c r="EB185" s="41">
        <f t="shared" si="234"/>
        <v>0</v>
      </c>
      <c r="EC185" s="53">
        <f t="shared" si="235"/>
        <v>0</v>
      </c>
      <c r="ED185" s="53"/>
      <c r="EE185" s="53"/>
      <c r="EF185" s="41">
        <f t="shared" si="236"/>
        <v>0</v>
      </c>
      <c r="EG185" s="53">
        <f t="shared" si="237"/>
        <v>0</v>
      </c>
      <c r="EH185" s="53"/>
      <c r="EI185" s="53"/>
      <c r="EJ185" s="41">
        <f t="shared" si="238"/>
        <v>0</v>
      </c>
      <c r="EK185" s="53">
        <f t="shared" si="239"/>
        <v>0</v>
      </c>
      <c r="EL185" s="53"/>
      <c r="EM185" s="53"/>
      <c r="EN185" s="41">
        <f t="shared" si="240"/>
        <v>0</v>
      </c>
      <c r="EO185" s="53">
        <f t="shared" si="241"/>
        <v>0</v>
      </c>
      <c r="EP185" s="53"/>
      <c r="EQ185" s="53"/>
      <c r="ER185" s="41">
        <f t="shared" si="242"/>
        <v>0</v>
      </c>
      <c r="ES185" s="53">
        <f t="shared" si="243"/>
        <v>0</v>
      </c>
      <c r="ET185" s="53"/>
      <c r="EU185" s="53"/>
      <c r="EV185" s="41">
        <f t="shared" si="244"/>
        <v>0</v>
      </c>
      <c r="EW185" s="53">
        <f t="shared" si="245"/>
        <v>0</v>
      </c>
      <c r="EX185" s="53"/>
      <c r="EY185" s="53"/>
      <c r="EZ185" s="41">
        <f t="shared" si="246"/>
        <v>0</v>
      </c>
      <c r="FA185" s="53">
        <f t="shared" si="247"/>
        <v>0</v>
      </c>
      <c r="FB185" s="53"/>
      <c r="FC185" s="53"/>
      <c r="FD185" s="41">
        <f t="shared" si="248"/>
        <v>0</v>
      </c>
      <c r="FE185" s="53">
        <f t="shared" si="249"/>
        <v>0</v>
      </c>
      <c r="FF185" s="53"/>
      <c r="FG185" s="53"/>
      <c r="FH185" s="41">
        <f t="shared" si="250"/>
        <v>0</v>
      </c>
      <c r="FI185" s="53">
        <f t="shared" si="251"/>
        <v>0</v>
      </c>
      <c r="FJ185" s="53"/>
      <c r="FK185" s="53"/>
      <c r="FL185" s="41">
        <f t="shared" si="253"/>
        <v>0</v>
      </c>
      <c r="FM185" s="53">
        <f t="shared" si="254"/>
        <v>0</v>
      </c>
      <c r="FN185" s="53"/>
      <c r="FO185" s="40"/>
      <c r="FP185" s="52">
        <f t="shared" si="255"/>
        <v>4181.1748954407876</v>
      </c>
      <c r="FQ185" s="41">
        <f t="shared" si="256"/>
        <v>2.4102363729938681E-4</v>
      </c>
      <c r="FY185" s="229" t="s">
        <v>562</v>
      </c>
      <c r="FZ185" s="229" t="s">
        <v>563</v>
      </c>
      <c r="GA185" s="229" t="s">
        <v>564</v>
      </c>
    </row>
    <row r="186" spans="2:183" ht="11.25" customHeight="1" x14ac:dyDescent="0.2">
      <c r="B186" s="39">
        <v>44309</v>
      </c>
      <c r="C186" s="45">
        <v>4180.1673762952323</v>
      </c>
      <c r="D186" s="112" t="s">
        <v>5566</v>
      </c>
      <c r="E186" s="112">
        <f t="shared" si="252"/>
        <v>44309</v>
      </c>
      <c r="F186" s="46"/>
      <c r="G186" s="52">
        <v>56.44</v>
      </c>
      <c r="H186" s="41">
        <f t="shared" si="172"/>
        <v>4.9857549857550421E-3</v>
      </c>
      <c r="I186" s="53">
        <f t="shared" si="173"/>
        <v>1</v>
      </c>
      <c r="J186" s="40"/>
      <c r="K186" s="52">
        <v>84.78</v>
      </c>
      <c r="L186" s="41">
        <f t="shared" si="174"/>
        <v>6.4102564102563875E-3</v>
      </c>
      <c r="M186" s="53">
        <f t="shared" si="175"/>
        <v>1</v>
      </c>
      <c r="N186" s="40"/>
      <c r="O186" s="52">
        <v>87.7</v>
      </c>
      <c r="P186" s="41">
        <f t="shared" si="176"/>
        <v>-9.5990965556181918E-3</v>
      </c>
      <c r="Q186" s="53">
        <f t="shared" si="177"/>
        <v>1</v>
      </c>
      <c r="R186" s="40"/>
      <c r="S186" s="52">
        <v>99.85</v>
      </c>
      <c r="T186" s="41">
        <f t="shared" si="178"/>
        <v>-8.1454256481574561E-3</v>
      </c>
      <c r="U186" s="53">
        <f t="shared" si="179"/>
        <v>1</v>
      </c>
      <c r="V186" s="40"/>
      <c r="W186" s="52">
        <v>59.19</v>
      </c>
      <c r="X186" s="41">
        <f t="shared" si="180"/>
        <v>-3.536505867014339E-2</v>
      </c>
      <c r="Y186" s="53">
        <f t="shared" si="181"/>
        <v>1</v>
      </c>
      <c r="Z186" s="40"/>
      <c r="AA186" s="52">
        <v>106.71</v>
      </c>
      <c r="AB186" s="41">
        <f t="shared" si="182"/>
        <v>6.5641410352590412E-4</v>
      </c>
      <c r="AC186" s="53">
        <f t="shared" si="183"/>
        <v>1</v>
      </c>
      <c r="AD186" s="40"/>
      <c r="AE186" s="52">
        <v>63.48</v>
      </c>
      <c r="AF186" s="41">
        <f t="shared" si="184"/>
        <v>3.0020540369726234E-3</v>
      </c>
      <c r="AG186" s="53">
        <f t="shared" si="185"/>
        <v>1</v>
      </c>
      <c r="AH186" s="40"/>
      <c r="AI186" s="52">
        <v>100.28</v>
      </c>
      <c r="AJ186" s="41">
        <f t="shared" si="186"/>
        <v>-7.5217735550278109E-3</v>
      </c>
      <c r="AK186" s="53">
        <f t="shared" si="187"/>
        <v>1</v>
      </c>
      <c r="AL186" s="40"/>
      <c r="AM186" s="52">
        <v>68.239999999999995</v>
      </c>
      <c r="AN186" s="41">
        <f t="shared" si="188"/>
        <v>-1.855314252840512E-2</v>
      </c>
      <c r="AO186" s="53">
        <f t="shared" si="189"/>
        <v>1</v>
      </c>
      <c r="AP186" s="40"/>
      <c r="AQ186" s="52">
        <v>32.950000000000003</v>
      </c>
      <c r="AR186" s="41">
        <f t="shared" si="190"/>
        <v>-1.5536301165222421E-2</v>
      </c>
      <c r="AS186" s="53">
        <f t="shared" si="191"/>
        <v>1</v>
      </c>
      <c r="AT186" s="41"/>
      <c r="AU186" s="41">
        <v>83.81</v>
      </c>
      <c r="AV186" s="41">
        <f t="shared" si="192"/>
        <v>-1.2838633686690248E-2</v>
      </c>
      <c r="AW186" s="53">
        <f t="shared" si="193"/>
        <v>1</v>
      </c>
      <c r="AX186" s="41"/>
      <c r="AY186" s="41">
        <v>50.66</v>
      </c>
      <c r="AZ186" s="41">
        <f t="shared" si="194"/>
        <v>2.7711797307996555E-3</v>
      </c>
      <c r="BA186" s="53">
        <f t="shared" si="195"/>
        <v>1</v>
      </c>
      <c r="BB186" s="41"/>
      <c r="BC186" s="41">
        <v>65.33</v>
      </c>
      <c r="BD186" s="41">
        <f t="shared" si="196"/>
        <v>4.9223196431316119E-3</v>
      </c>
      <c r="BE186" s="53">
        <f t="shared" si="197"/>
        <v>1</v>
      </c>
      <c r="BF186" s="41"/>
      <c r="BG186" s="41">
        <v>71.08</v>
      </c>
      <c r="BH186" s="41">
        <f t="shared" si="198"/>
        <v>1.0089526786982939E-2</v>
      </c>
      <c r="BI186" s="53">
        <f t="shared" si="199"/>
        <v>1</v>
      </c>
      <c r="BJ186" s="41"/>
      <c r="BK186" s="41"/>
      <c r="BL186" s="41">
        <f t="shared" si="200"/>
        <v>0</v>
      </c>
      <c r="BM186" s="53">
        <f t="shared" si="201"/>
        <v>0</v>
      </c>
      <c r="BN186" s="41"/>
      <c r="BO186" s="41"/>
      <c r="BP186" s="41">
        <f t="shared" si="202"/>
        <v>0</v>
      </c>
      <c r="BQ186" s="53">
        <f t="shared" si="203"/>
        <v>0</v>
      </c>
      <c r="BR186" s="41"/>
      <c r="BS186" s="41"/>
      <c r="BT186" s="41">
        <f t="shared" si="204"/>
        <v>0</v>
      </c>
      <c r="BU186" s="53">
        <f t="shared" si="205"/>
        <v>0</v>
      </c>
      <c r="BV186" s="41"/>
      <c r="BW186" s="41"/>
      <c r="BX186" s="41">
        <f t="shared" si="206"/>
        <v>0</v>
      </c>
      <c r="BY186" s="53">
        <f t="shared" si="207"/>
        <v>0</v>
      </c>
      <c r="BZ186" s="41"/>
      <c r="CA186" s="41"/>
      <c r="CB186" s="41">
        <f t="shared" si="208"/>
        <v>0</v>
      </c>
      <c r="CC186" s="53">
        <f t="shared" si="209"/>
        <v>0</v>
      </c>
      <c r="CD186" s="41"/>
      <c r="CE186" s="41"/>
      <c r="CF186" s="41">
        <f t="shared" si="210"/>
        <v>0</v>
      </c>
      <c r="CG186" s="53">
        <f t="shared" si="211"/>
        <v>0</v>
      </c>
      <c r="CH186" s="41"/>
      <c r="CI186" s="41"/>
      <c r="CJ186" s="41">
        <f t="shared" si="212"/>
        <v>0</v>
      </c>
      <c r="CK186" s="53">
        <f t="shared" si="213"/>
        <v>0</v>
      </c>
      <c r="CL186" s="41"/>
      <c r="CM186" s="41"/>
      <c r="CN186" s="41">
        <f t="shared" si="214"/>
        <v>0</v>
      </c>
      <c r="CO186" s="53">
        <f t="shared" si="215"/>
        <v>0</v>
      </c>
      <c r="CP186" s="41"/>
      <c r="CQ186" s="41"/>
      <c r="CR186" s="41">
        <f t="shared" si="216"/>
        <v>0</v>
      </c>
      <c r="CS186" s="53">
        <f t="shared" si="217"/>
        <v>0</v>
      </c>
      <c r="CT186" s="41"/>
      <c r="CU186" s="41"/>
      <c r="CV186" s="41">
        <f t="shared" si="218"/>
        <v>0</v>
      </c>
      <c r="CW186" s="53">
        <f t="shared" si="219"/>
        <v>0</v>
      </c>
      <c r="CX186" s="41"/>
      <c r="CY186" s="41"/>
      <c r="CZ186" s="41">
        <f t="shared" si="220"/>
        <v>0</v>
      </c>
      <c r="DA186" s="53">
        <f t="shared" si="221"/>
        <v>0</v>
      </c>
      <c r="DB186" s="53"/>
      <c r="DC186" s="53"/>
      <c r="DD186" s="41">
        <f t="shared" si="222"/>
        <v>0</v>
      </c>
      <c r="DE186" s="53">
        <f t="shared" si="223"/>
        <v>0</v>
      </c>
      <c r="DF186" s="53"/>
      <c r="DG186" s="53"/>
      <c r="DH186" s="41">
        <f t="shared" si="224"/>
        <v>0</v>
      </c>
      <c r="DI186" s="53">
        <f t="shared" si="225"/>
        <v>0</v>
      </c>
      <c r="DJ186" s="53"/>
      <c r="DK186" s="53"/>
      <c r="DL186" s="41">
        <f t="shared" si="226"/>
        <v>0</v>
      </c>
      <c r="DM186" s="53">
        <f t="shared" si="227"/>
        <v>0</v>
      </c>
      <c r="DN186" s="53"/>
      <c r="DO186" s="53"/>
      <c r="DP186" s="41">
        <f t="shared" si="228"/>
        <v>0</v>
      </c>
      <c r="DQ186" s="53">
        <f t="shared" si="229"/>
        <v>0</v>
      </c>
      <c r="DR186" s="53"/>
      <c r="DS186" s="53"/>
      <c r="DT186" s="41">
        <f t="shared" si="230"/>
        <v>0</v>
      </c>
      <c r="DU186" s="53">
        <f t="shared" si="231"/>
        <v>0</v>
      </c>
      <c r="DV186" s="53"/>
      <c r="DW186" s="53"/>
      <c r="DX186" s="41">
        <f t="shared" si="232"/>
        <v>0</v>
      </c>
      <c r="DY186" s="53">
        <f t="shared" si="233"/>
        <v>0</v>
      </c>
      <c r="DZ186" s="53"/>
      <c r="EA186" s="53"/>
      <c r="EB186" s="41">
        <f t="shared" si="234"/>
        <v>0</v>
      </c>
      <c r="EC186" s="53">
        <f t="shared" si="235"/>
        <v>0</v>
      </c>
      <c r="ED186" s="53"/>
      <c r="EE186" s="53"/>
      <c r="EF186" s="41">
        <f t="shared" si="236"/>
        <v>0</v>
      </c>
      <c r="EG186" s="53">
        <f t="shared" si="237"/>
        <v>0</v>
      </c>
      <c r="EH186" s="53"/>
      <c r="EI186" s="53"/>
      <c r="EJ186" s="41">
        <f t="shared" si="238"/>
        <v>0</v>
      </c>
      <c r="EK186" s="53">
        <f t="shared" si="239"/>
        <v>0</v>
      </c>
      <c r="EL186" s="53"/>
      <c r="EM186" s="53"/>
      <c r="EN186" s="41">
        <f t="shared" si="240"/>
        <v>0</v>
      </c>
      <c r="EO186" s="53">
        <f t="shared" si="241"/>
        <v>0</v>
      </c>
      <c r="EP186" s="53"/>
      <c r="EQ186" s="53"/>
      <c r="ER186" s="41">
        <f t="shared" si="242"/>
        <v>0</v>
      </c>
      <c r="ES186" s="53">
        <f t="shared" si="243"/>
        <v>0</v>
      </c>
      <c r="ET186" s="53"/>
      <c r="EU186" s="53"/>
      <c r="EV186" s="41">
        <f t="shared" si="244"/>
        <v>0</v>
      </c>
      <c r="EW186" s="53">
        <f t="shared" si="245"/>
        <v>0</v>
      </c>
      <c r="EX186" s="53"/>
      <c r="EY186" s="53"/>
      <c r="EZ186" s="41">
        <f t="shared" si="246"/>
        <v>0</v>
      </c>
      <c r="FA186" s="53">
        <f t="shared" si="247"/>
        <v>0</v>
      </c>
      <c r="FB186" s="53"/>
      <c r="FC186" s="53"/>
      <c r="FD186" s="41">
        <f t="shared" si="248"/>
        <v>0</v>
      </c>
      <c r="FE186" s="53">
        <f t="shared" si="249"/>
        <v>0</v>
      </c>
      <c r="FF186" s="53"/>
      <c r="FG186" s="53"/>
      <c r="FH186" s="41">
        <f t="shared" si="250"/>
        <v>0</v>
      </c>
      <c r="FI186" s="53">
        <f t="shared" si="251"/>
        <v>0</v>
      </c>
      <c r="FJ186" s="53"/>
      <c r="FK186" s="53"/>
      <c r="FL186" s="41">
        <f t="shared" si="253"/>
        <v>0</v>
      </c>
      <c r="FM186" s="53">
        <f t="shared" si="254"/>
        <v>0</v>
      </c>
      <c r="FN186" s="53"/>
      <c r="FO186" s="40"/>
      <c r="FP186" s="52">
        <f t="shared" si="255"/>
        <v>4180.1673762952323</v>
      </c>
      <c r="FQ186" s="41">
        <f t="shared" si="256"/>
        <v>-1.2666047289406901E-3</v>
      </c>
      <c r="FY186" s="229" t="s">
        <v>565</v>
      </c>
      <c r="FZ186" s="229" t="s">
        <v>566</v>
      </c>
      <c r="GA186" s="229" t="s">
        <v>567</v>
      </c>
    </row>
    <row r="187" spans="2:183" ht="11.25" customHeight="1" x14ac:dyDescent="0.2">
      <c r="B187" s="39">
        <v>44302</v>
      </c>
      <c r="C187" s="45">
        <v>4185.4687107571108</v>
      </c>
      <c r="D187" s="112" t="s">
        <v>5566</v>
      </c>
      <c r="E187" s="112">
        <f t="shared" si="252"/>
        <v>44302</v>
      </c>
      <c r="F187" s="46"/>
      <c r="G187" s="52">
        <v>56.16</v>
      </c>
      <c r="H187" s="41">
        <f t="shared" si="172"/>
        <v>3.9807443066098847E-2</v>
      </c>
      <c r="I187" s="53">
        <f t="shared" si="173"/>
        <v>1</v>
      </c>
      <c r="J187" s="40"/>
      <c r="K187" s="52">
        <v>84.24</v>
      </c>
      <c r="L187" s="41">
        <f t="shared" si="174"/>
        <v>4.606978765677372E-2</v>
      </c>
      <c r="M187" s="53">
        <f t="shared" si="175"/>
        <v>1</v>
      </c>
      <c r="N187" s="40"/>
      <c r="O187" s="52">
        <v>88.55</v>
      </c>
      <c r="P187" s="41">
        <f t="shared" si="176"/>
        <v>3.0969845150774278E-2</v>
      </c>
      <c r="Q187" s="53">
        <f t="shared" si="177"/>
        <v>1</v>
      </c>
      <c r="R187" s="40"/>
      <c r="S187" s="52">
        <v>100.67</v>
      </c>
      <c r="T187" s="41">
        <f t="shared" si="178"/>
        <v>3.2089399220832426E-2</v>
      </c>
      <c r="U187" s="53">
        <f t="shared" si="179"/>
        <v>1</v>
      </c>
      <c r="V187" s="40"/>
      <c r="W187" s="52">
        <v>61.36</v>
      </c>
      <c r="X187" s="41">
        <f t="shared" si="180"/>
        <v>2.7633562217384E-2</v>
      </c>
      <c r="Y187" s="53">
        <f t="shared" si="181"/>
        <v>1</v>
      </c>
      <c r="Z187" s="40"/>
      <c r="AA187" s="52">
        <v>106.64</v>
      </c>
      <c r="AB187" s="41">
        <f t="shared" si="182"/>
        <v>5.4380067233537721E-2</v>
      </c>
      <c r="AC187" s="53">
        <f t="shared" si="183"/>
        <v>1</v>
      </c>
      <c r="AD187" s="40"/>
      <c r="AE187" s="52">
        <v>63.29</v>
      </c>
      <c r="AF187" s="41">
        <f t="shared" si="184"/>
        <v>4.3356412792614707E-2</v>
      </c>
      <c r="AG187" s="53">
        <f t="shared" si="185"/>
        <v>1</v>
      </c>
      <c r="AH187" s="40"/>
      <c r="AI187" s="52">
        <v>101.04</v>
      </c>
      <c r="AJ187" s="41">
        <f t="shared" si="186"/>
        <v>1.6192296087699898E-2</v>
      </c>
      <c r="AK187" s="53">
        <f t="shared" si="187"/>
        <v>1</v>
      </c>
      <c r="AL187" s="40"/>
      <c r="AM187" s="52">
        <v>69.53</v>
      </c>
      <c r="AN187" s="41">
        <f t="shared" si="188"/>
        <v>3.8226071375242698E-2</v>
      </c>
      <c r="AO187" s="53">
        <f t="shared" si="189"/>
        <v>1</v>
      </c>
      <c r="AP187" s="40"/>
      <c r="AQ187" s="52">
        <v>33.47</v>
      </c>
      <c r="AR187" s="41">
        <f t="shared" si="190"/>
        <v>3.9440993788819823E-2</v>
      </c>
      <c r="AS187" s="53">
        <f t="shared" si="191"/>
        <v>1</v>
      </c>
      <c r="AT187" s="41"/>
      <c r="AU187" s="41">
        <v>84.9</v>
      </c>
      <c r="AV187" s="41">
        <f t="shared" si="192"/>
        <v>3.8278097101626551E-2</v>
      </c>
      <c r="AW187" s="53">
        <f t="shared" si="193"/>
        <v>1</v>
      </c>
      <c r="AX187" s="41"/>
      <c r="AY187" s="41">
        <v>50.52</v>
      </c>
      <c r="AZ187" s="41">
        <f t="shared" si="194"/>
        <v>3.4821794346579393E-2</v>
      </c>
      <c r="BA187" s="53">
        <f t="shared" si="195"/>
        <v>1</v>
      </c>
      <c r="BB187" s="41"/>
      <c r="BC187" s="41">
        <v>65.010000000000005</v>
      </c>
      <c r="BD187" s="41">
        <f t="shared" si="196"/>
        <v>3.6346245815399358E-2</v>
      </c>
      <c r="BE187" s="53">
        <f t="shared" si="197"/>
        <v>1</v>
      </c>
      <c r="BF187" s="41"/>
      <c r="BG187" s="41">
        <v>70.37</v>
      </c>
      <c r="BH187" s="41">
        <f t="shared" si="198"/>
        <v>4.3600771170102304E-2</v>
      </c>
      <c r="BI187" s="53">
        <f t="shared" si="199"/>
        <v>1</v>
      </c>
      <c r="BJ187" s="41"/>
      <c r="BK187" s="41"/>
      <c r="BL187" s="41">
        <f t="shared" si="200"/>
        <v>0</v>
      </c>
      <c r="BM187" s="53">
        <f t="shared" si="201"/>
        <v>0</v>
      </c>
      <c r="BN187" s="41"/>
      <c r="BO187" s="41"/>
      <c r="BP187" s="41">
        <f t="shared" si="202"/>
        <v>0</v>
      </c>
      <c r="BQ187" s="53">
        <f t="shared" si="203"/>
        <v>0</v>
      </c>
      <c r="BR187" s="41"/>
      <c r="BS187" s="41"/>
      <c r="BT187" s="41">
        <f t="shared" si="204"/>
        <v>0</v>
      </c>
      <c r="BU187" s="53">
        <f t="shared" si="205"/>
        <v>0</v>
      </c>
      <c r="BV187" s="41"/>
      <c r="BW187" s="41"/>
      <c r="BX187" s="41">
        <f t="shared" si="206"/>
        <v>0</v>
      </c>
      <c r="BY187" s="53">
        <f t="shared" si="207"/>
        <v>0</v>
      </c>
      <c r="BZ187" s="41"/>
      <c r="CA187" s="41"/>
      <c r="CB187" s="41">
        <f t="shared" si="208"/>
        <v>0</v>
      </c>
      <c r="CC187" s="53">
        <f t="shared" si="209"/>
        <v>0</v>
      </c>
      <c r="CD187" s="41"/>
      <c r="CE187" s="41"/>
      <c r="CF187" s="41">
        <f t="shared" si="210"/>
        <v>0</v>
      </c>
      <c r="CG187" s="53">
        <f t="shared" si="211"/>
        <v>0</v>
      </c>
      <c r="CH187" s="41"/>
      <c r="CI187" s="41"/>
      <c r="CJ187" s="41">
        <f t="shared" si="212"/>
        <v>0</v>
      </c>
      <c r="CK187" s="53">
        <f t="shared" si="213"/>
        <v>0</v>
      </c>
      <c r="CL187" s="41"/>
      <c r="CM187" s="41"/>
      <c r="CN187" s="41">
        <f t="shared" si="214"/>
        <v>0</v>
      </c>
      <c r="CO187" s="53">
        <f t="shared" si="215"/>
        <v>0</v>
      </c>
      <c r="CP187" s="41"/>
      <c r="CQ187" s="41"/>
      <c r="CR187" s="41">
        <f t="shared" si="216"/>
        <v>0</v>
      </c>
      <c r="CS187" s="53">
        <f t="shared" si="217"/>
        <v>0</v>
      </c>
      <c r="CT187" s="41"/>
      <c r="CU187" s="41"/>
      <c r="CV187" s="41">
        <f t="shared" si="218"/>
        <v>0</v>
      </c>
      <c r="CW187" s="53">
        <f t="shared" si="219"/>
        <v>0</v>
      </c>
      <c r="CX187" s="41"/>
      <c r="CY187" s="41"/>
      <c r="CZ187" s="41">
        <f t="shared" si="220"/>
        <v>0</v>
      </c>
      <c r="DA187" s="53">
        <f t="shared" si="221"/>
        <v>0</v>
      </c>
      <c r="DB187" s="53"/>
      <c r="DC187" s="53"/>
      <c r="DD187" s="41">
        <f t="shared" si="222"/>
        <v>0</v>
      </c>
      <c r="DE187" s="53">
        <f t="shared" si="223"/>
        <v>0</v>
      </c>
      <c r="DF187" s="53"/>
      <c r="DG187" s="53"/>
      <c r="DH187" s="41">
        <f t="shared" si="224"/>
        <v>0</v>
      </c>
      <c r="DI187" s="53">
        <f t="shared" si="225"/>
        <v>0</v>
      </c>
      <c r="DJ187" s="53"/>
      <c r="DK187" s="53"/>
      <c r="DL187" s="41">
        <f t="shared" si="226"/>
        <v>0</v>
      </c>
      <c r="DM187" s="53">
        <f t="shared" si="227"/>
        <v>0</v>
      </c>
      <c r="DN187" s="53"/>
      <c r="DO187" s="53"/>
      <c r="DP187" s="41">
        <f t="shared" si="228"/>
        <v>0</v>
      </c>
      <c r="DQ187" s="53">
        <f t="shared" si="229"/>
        <v>0</v>
      </c>
      <c r="DR187" s="53"/>
      <c r="DS187" s="53"/>
      <c r="DT187" s="41">
        <f t="shared" si="230"/>
        <v>0</v>
      </c>
      <c r="DU187" s="53">
        <f t="shared" si="231"/>
        <v>0</v>
      </c>
      <c r="DV187" s="53"/>
      <c r="DW187" s="53"/>
      <c r="DX187" s="41">
        <f t="shared" si="232"/>
        <v>0</v>
      </c>
      <c r="DY187" s="53">
        <f t="shared" si="233"/>
        <v>0</v>
      </c>
      <c r="DZ187" s="53"/>
      <c r="EA187" s="53"/>
      <c r="EB187" s="41">
        <f t="shared" si="234"/>
        <v>0</v>
      </c>
      <c r="EC187" s="53">
        <f t="shared" si="235"/>
        <v>0</v>
      </c>
      <c r="ED187" s="53"/>
      <c r="EE187" s="53"/>
      <c r="EF187" s="41">
        <f t="shared" si="236"/>
        <v>0</v>
      </c>
      <c r="EG187" s="53">
        <f t="shared" si="237"/>
        <v>0</v>
      </c>
      <c r="EH187" s="53"/>
      <c r="EI187" s="53"/>
      <c r="EJ187" s="41">
        <f t="shared" si="238"/>
        <v>0</v>
      </c>
      <c r="EK187" s="53">
        <f t="shared" si="239"/>
        <v>0</v>
      </c>
      <c r="EL187" s="53"/>
      <c r="EM187" s="53"/>
      <c r="EN187" s="41">
        <f t="shared" si="240"/>
        <v>0</v>
      </c>
      <c r="EO187" s="53">
        <f t="shared" si="241"/>
        <v>0</v>
      </c>
      <c r="EP187" s="53"/>
      <c r="EQ187" s="53"/>
      <c r="ER187" s="41">
        <f t="shared" si="242"/>
        <v>0</v>
      </c>
      <c r="ES187" s="53">
        <f t="shared" si="243"/>
        <v>0</v>
      </c>
      <c r="ET187" s="53"/>
      <c r="EU187" s="53"/>
      <c r="EV187" s="41">
        <f t="shared" si="244"/>
        <v>0</v>
      </c>
      <c r="EW187" s="53">
        <f t="shared" si="245"/>
        <v>0</v>
      </c>
      <c r="EX187" s="53"/>
      <c r="EY187" s="53"/>
      <c r="EZ187" s="41">
        <f t="shared" si="246"/>
        <v>0</v>
      </c>
      <c r="FA187" s="53">
        <f t="shared" si="247"/>
        <v>0</v>
      </c>
      <c r="FB187" s="53"/>
      <c r="FC187" s="53"/>
      <c r="FD187" s="41">
        <f t="shared" si="248"/>
        <v>0</v>
      </c>
      <c r="FE187" s="53">
        <f t="shared" si="249"/>
        <v>0</v>
      </c>
      <c r="FF187" s="53"/>
      <c r="FG187" s="53"/>
      <c r="FH187" s="41">
        <f t="shared" si="250"/>
        <v>0</v>
      </c>
      <c r="FI187" s="53">
        <f t="shared" si="251"/>
        <v>0</v>
      </c>
      <c r="FJ187" s="53"/>
      <c r="FK187" s="53"/>
      <c r="FL187" s="41">
        <f t="shared" si="253"/>
        <v>0</v>
      </c>
      <c r="FM187" s="53">
        <f t="shared" si="254"/>
        <v>0</v>
      </c>
      <c r="FN187" s="53"/>
      <c r="FO187" s="40"/>
      <c r="FP187" s="52">
        <f t="shared" si="255"/>
        <v>4185.4687107571108</v>
      </c>
      <c r="FQ187" s="41">
        <f t="shared" si="256"/>
        <v>1.3724714774780766E-2</v>
      </c>
      <c r="FY187" s="229" t="s">
        <v>568</v>
      </c>
      <c r="FZ187" s="229" t="s">
        <v>569</v>
      </c>
      <c r="GA187" s="229" t="s">
        <v>570</v>
      </c>
    </row>
    <row r="188" spans="2:183" ht="11.25" customHeight="1" x14ac:dyDescent="0.2">
      <c r="B188" s="39">
        <v>44295</v>
      </c>
      <c r="C188" s="45">
        <v>4128.8020798496527</v>
      </c>
      <c r="D188" s="112" t="s">
        <v>5566</v>
      </c>
      <c r="E188" s="112">
        <f t="shared" si="252"/>
        <v>44295</v>
      </c>
      <c r="F188" s="46"/>
      <c r="G188" s="52">
        <v>54.01</v>
      </c>
      <c r="H188" s="41">
        <f t="shared" si="172"/>
        <v>-6.4385577630611257E-3</v>
      </c>
      <c r="I188" s="53">
        <f t="shared" si="173"/>
        <v>1</v>
      </c>
      <c r="J188" s="40"/>
      <c r="K188" s="52">
        <v>80.53</v>
      </c>
      <c r="L188" s="41">
        <f t="shared" si="174"/>
        <v>-6.1705541157596189E-3</v>
      </c>
      <c r="M188" s="53">
        <f t="shared" si="175"/>
        <v>1</v>
      </c>
      <c r="N188" s="40"/>
      <c r="O188" s="52">
        <v>85.89</v>
      </c>
      <c r="P188" s="41">
        <f t="shared" si="176"/>
        <v>4.0916530278232166E-3</v>
      </c>
      <c r="Q188" s="53">
        <f t="shared" si="177"/>
        <v>1</v>
      </c>
      <c r="R188" s="40"/>
      <c r="S188" s="52">
        <v>97.54</v>
      </c>
      <c r="T188" s="41">
        <f t="shared" si="178"/>
        <v>1.3086830078936407E-2</v>
      </c>
      <c r="U188" s="53">
        <f t="shared" si="179"/>
        <v>1</v>
      </c>
      <c r="V188" s="40"/>
      <c r="W188" s="52">
        <v>59.71</v>
      </c>
      <c r="X188" s="41">
        <f t="shared" si="180"/>
        <v>2.4360953851432443E-2</v>
      </c>
      <c r="Y188" s="53">
        <f t="shared" si="181"/>
        <v>1</v>
      </c>
      <c r="Z188" s="40"/>
      <c r="AA188" s="52">
        <v>101.14</v>
      </c>
      <c r="AB188" s="41">
        <f t="shared" si="182"/>
        <v>1.5054195102368606E-2</v>
      </c>
      <c r="AC188" s="53">
        <f t="shared" si="183"/>
        <v>1</v>
      </c>
      <c r="AD188" s="40"/>
      <c r="AE188" s="52">
        <v>60.66</v>
      </c>
      <c r="AF188" s="41">
        <f t="shared" si="184"/>
        <v>1.2180877690639136E-2</v>
      </c>
      <c r="AG188" s="53">
        <f t="shared" si="185"/>
        <v>1</v>
      </c>
      <c r="AH188" s="40"/>
      <c r="AI188" s="52">
        <v>99.43</v>
      </c>
      <c r="AJ188" s="41">
        <f t="shared" si="186"/>
        <v>-8.2784759624975335E-3</v>
      </c>
      <c r="AK188" s="53">
        <f t="shared" si="187"/>
        <v>1</v>
      </c>
      <c r="AL188" s="40"/>
      <c r="AM188" s="52">
        <v>66.97</v>
      </c>
      <c r="AN188" s="41">
        <f t="shared" si="188"/>
        <v>3.3487654320987659E-2</v>
      </c>
      <c r="AO188" s="53">
        <f t="shared" si="189"/>
        <v>1</v>
      </c>
      <c r="AP188" s="40"/>
      <c r="AQ188" s="52">
        <v>32.200000000000003</v>
      </c>
      <c r="AR188" s="41">
        <f t="shared" si="190"/>
        <v>-1.2572830420116476E-2</v>
      </c>
      <c r="AS188" s="53">
        <f t="shared" si="191"/>
        <v>1</v>
      </c>
      <c r="AT188" s="41"/>
      <c r="AU188" s="41">
        <v>81.77</v>
      </c>
      <c r="AV188" s="41">
        <f t="shared" si="192"/>
        <v>-4.8893778266723142E-4</v>
      </c>
      <c r="AW188" s="53">
        <f t="shared" si="193"/>
        <v>1</v>
      </c>
      <c r="AX188" s="41"/>
      <c r="AY188" s="41">
        <v>48.82</v>
      </c>
      <c r="AZ188" s="41">
        <f t="shared" si="194"/>
        <v>3.3446232006773879E-2</v>
      </c>
      <c r="BA188" s="53">
        <f t="shared" si="195"/>
        <v>1</v>
      </c>
      <c r="BB188" s="41"/>
      <c r="BC188" s="41">
        <v>62.73</v>
      </c>
      <c r="BD188" s="41">
        <f t="shared" si="196"/>
        <v>6.4174554789024896E-3</v>
      </c>
      <c r="BE188" s="53">
        <f t="shared" si="197"/>
        <v>1</v>
      </c>
      <c r="BF188" s="41"/>
      <c r="BG188" s="41">
        <v>67.430000000000007</v>
      </c>
      <c r="BH188" s="41">
        <f t="shared" si="198"/>
        <v>9.5822727953287501E-3</v>
      </c>
      <c r="BI188" s="53">
        <f t="shared" si="199"/>
        <v>1</v>
      </c>
      <c r="BJ188" s="41"/>
      <c r="BK188" s="41"/>
      <c r="BL188" s="41">
        <f t="shared" si="200"/>
        <v>0</v>
      </c>
      <c r="BM188" s="53">
        <f t="shared" si="201"/>
        <v>0</v>
      </c>
      <c r="BN188" s="41"/>
      <c r="BO188" s="41"/>
      <c r="BP188" s="41">
        <f t="shared" si="202"/>
        <v>0</v>
      </c>
      <c r="BQ188" s="53">
        <f t="shared" si="203"/>
        <v>0</v>
      </c>
      <c r="BR188" s="41"/>
      <c r="BS188" s="41"/>
      <c r="BT188" s="41">
        <f t="shared" si="204"/>
        <v>0</v>
      </c>
      <c r="BU188" s="53">
        <f t="shared" si="205"/>
        <v>0</v>
      </c>
      <c r="BV188" s="41"/>
      <c r="BW188" s="41"/>
      <c r="BX188" s="41">
        <f t="shared" si="206"/>
        <v>0</v>
      </c>
      <c r="BY188" s="53">
        <f t="shared" si="207"/>
        <v>0</v>
      </c>
      <c r="BZ188" s="41"/>
      <c r="CA188" s="41"/>
      <c r="CB188" s="41">
        <f t="shared" si="208"/>
        <v>0</v>
      </c>
      <c r="CC188" s="53">
        <f t="shared" si="209"/>
        <v>0</v>
      </c>
      <c r="CD188" s="41"/>
      <c r="CE188" s="41"/>
      <c r="CF188" s="41">
        <f t="shared" si="210"/>
        <v>0</v>
      </c>
      <c r="CG188" s="53">
        <f t="shared" si="211"/>
        <v>0</v>
      </c>
      <c r="CH188" s="41"/>
      <c r="CI188" s="41"/>
      <c r="CJ188" s="41">
        <f t="shared" si="212"/>
        <v>0</v>
      </c>
      <c r="CK188" s="53">
        <f t="shared" si="213"/>
        <v>0</v>
      </c>
      <c r="CL188" s="41"/>
      <c r="CM188" s="41"/>
      <c r="CN188" s="41">
        <f t="shared" si="214"/>
        <v>0</v>
      </c>
      <c r="CO188" s="53">
        <f t="shared" si="215"/>
        <v>0</v>
      </c>
      <c r="CP188" s="41"/>
      <c r="CQ188" s="41"/>
      <c r="CR188" s="41">
        <f t="shared" si="216"/>
        <v>0</v>
      </c>
      <c r="CS188" s="53">
        <f t="shared" si="217"/>
        <v>0</v>
      </c>
      <c r="CT188" s="41"/>
      <c r="CU188" s="41"/>
      <c r="CV188" s="41">
        <f t="shared" si="218"/>
        <v>0</v>
      </c>
      <c r="CW188" s="53">
        <f t="shared" si="219"/>
        <v>0</v>
      </c>
      <c r="CX188" s="41"/>
      <c r="CY188" s="41"/>
      <c r="CZ188" s="41">
        <f t="shared" si="220"/>
        <v>0</v>
      </c>
      <c r="DA188" s="53">
        <f t="shared" si="221"/>
        <v>0</v>
      </c>
      <c r="DB188" s="53"/>
      <c r="DC188" s="53"/>
      <c r="DD188" s="41">
        <f t="shared" si="222"/>
        <v>0</v>
      </c>
      <c r="DE188" s="53">
        <f t="shared" si="223"/>
        <v>0</v>
      </c>
      <c r="DF188" s="53"/>
      <c r="DG188" s="53"/>
      <c r="DH188" s="41">
        <f t="shared" si="224"/>
        <v>0</v>
      </c>
      <c r="DI188" s="53">
        <f t="shared" si="225"/>
        <v>0</v>
      </c>
      <c r="DJ188" s="53"/>
      <c r="DK188" s="53"/>
      <c r="DL188" s="41">
        <f t="shared" si="226"/>
        <v>0</v>
      </c>
      <c r="DM188" s="53">
        <f t="shared" si="227"/>
        <v>0</v>
      </c>
      <c r="DN188" s="53"/>
      <c r="DO188" s="53"/>
      <c r="DP188" s="41">
        <f t="shared" si="228"/>
        <v>0</v>
      </c>
      <c r="DQ188" s="53">
        <f t="shared" si="229"/>
        <v>0</v>
      </c>
      <c r="DR188" s="53"/>
      <c r="DS188" s="53"/>
      <c r="DT188" s="41">
        <f t="shared" si="230"/>
        <v>0</v>
      </c>
      <c r="DU188" s="53">
        <f t="shared" si="231"/>
        <v>0</v>
      </c>
      <c r="DV188" s="53"/>
      <c r="DW188" s="53"/>
      <c r="DX188" s="41">
        <f t="shared" si="232"/>
        <v>0</v>
      </c>
      <c r="DY188" s="53">
        <f t="shared" si="233"/>
        <v>0</v>
      </c>
      <c r="DZ188" s="53"/>
      <c r="EA188" s="53"/>
      <c r="EB188" s="41">
        <f t="shared" si="234"/>
        <v>0</v>
      </c>
      <c r="EC188" s="53">
        <f t="shared" si="235"/>
        <v>0</v>
      </c>
      <c r="ED188" s="53"/>
      <c r="EE188" s="53"/>
      <c r="EF188" s="41">
        <f t="shared" si="236"/>
        <v>0</v>
      </c>
      <c r="EG188" s="53">
        <f t="shared" si="237"/>
        <v>0</v>
      </c>
      <c r="EH188" s="53"/>
      <c r="EI188" s="53"/>
      <c r="EJ188" s="41">
        <f t="shared" si="238"/>
        <v>0</v>
      </c>
      <c r="EK188" s="53">
        <f t="shared" si="239"/>
        <v>0</v>
      </c>
      <c r="EL188" s="53"/>
      <c r="EM188" s="53"/>
      <c r="EN188" s="41">
        <f t="shared" si="240"/>
        <v>0</v>
      </c>
      <c r="EO188" s="53">
        <f t="shared" si="241"/>
        <v>0</v>
      </c>
      <c r="EP188" s="53"/>
      <c r="EQ188" s="53"/>
      <c r="ER188" s="41">
        <f t="shared" si="242"/>
        <v>0</v>
      </c>
      <c r="ES188" s="53">
        <f t="shared" si="243"/>
        <v>0</v>
      </c>
      <c r="ET188" s="53"/>
      <c r="EU188" s="53"/>
      <c r="EV188" s="41">
        <f t="shared" si="244"/>
        <v>0</v>
      </c>
      <c r="EW188" s="53">
        <f t="shared" si="245"/>
        <v>0</v>
      </c>
      <c r="EX188" s="53"/>
      <c r="EY188" s="53"/>
      <c r="EZ188" s="41">
        <f t="shared" si="246"/>
        <v>0</v>
      </c>
      <c r="FA188" s="53">
        <f t="shared" si="247"/>
        <v>0</v>
      </c>
      <c r="FB188" s="53"/>
      <c r="FC188" s="53"/>
      <c r="FD188" s="41">
        <f t="shared" si="248"/>
        <v>0</v>
      </c>
      <c r="FE188" s="53">
        <f t="shared" si="249"/>
        <v>0</v>
      </c>
      <c r="FF188" s="53"/>
      <c r="FG188" s="53"/>
      <c r="FH188" s="41">
        <f t="shared" si="250"/>
        <v>0</v>
      </c>
      <c r="FI188" s="53">
        <f t="shared" si="251"/>
        <v>0</v>
      </c>
      <c r="FJ188" s="53"/>
      <c r="FK188" s="53"/>
      <c r="FL188" s="41">
        <f t="shared" si="253"/>
        <v>0</v>
      </c>
      <c r="FM188" s="53">
        <f t="shared" si="254"/>
        <v>0</v>
      </c>
      <c r="FN188" s="53"/>
      <c r="FO188" s="40"/>
      <c r="FP188" s="52">
        <f t="shared" si="255"/>
        <v>4128.8020798496527</v>
      </c>
      <c r="FQ188" s="41">
        <f t="shared" si="256"/>
        <v>2.7099572452043308E-2</v>
      </c>
      <c r="FY188" s="229" t="s">
        <v>592</v>
      </c>
      <c r="FZ188" s="229" t="s">
        <v>593</v>
      </c>
      <c r="GA188" s="229" t="s">
        <v>594</v>
      </c>
    </row>
    <row r="189" spans="2:183" ht="11.25" customHeight="1" x14ac:dyDescent="0.2">
      <c r="B189" s="39">
        <v>44288</v>
      </c>
      <c r="C189" s="45">
        <v>4019.8654449760584</v>
      </c>
      <c r="D189" s="112" t="s">
        <v>5566</v>
      </c>
      <c r="E189" s="112">
        <f t="shared" si="252"/>
        <v>44288</v>
      </c>
      <c r="F189" s="46"/>
      <c r="G189" s="52">
        <v>54.36</v>
      </c>
      <c r="H189" s="41">
        <f t="shared" si="172"/>
        <v>7.2262367982212083E-3</v>
      </c>
      <c r="I189" s="53">
        <f t="shared" si="173"/>
        <v>1</v>
      </c>
      <c r="J189" s="40"/>
      <c r="K189" s="52">
        <v>81.03</v>
      </c>
      <c r="L189" s="41">
        <f t="shared" si="174"/>
        <v>-5.2786643751533413E-3</v>
      </c>
      <c r="M189" s="53">
        <f t="shared" si="175"/>
        <v>1</v>
      </c>
      <c r="N189" s="40"/>
      <c r="O189" s="52">
        <v>85.54</v>
      </c>
      <c r="P189" s="41">
        <f t="shared" si="176"/>
        <v>6.4713495705377433E-3</v>
      </c>
      <c r="Q189" s="53">
        <f t="shared" si="177"/>
        <v>1</v>
      </c>
      <c r="R189" s="40"/>
      <c r="S189" s="52">
        <v>96.28</v>
      </c>
      <c r="T189" s="41">
        <f t="shared" si="178"/>
        <v>4.6958155066263441E-3</v>
      </c>
      <c r="U189" s="53">
        <f t="shared" si="179"/>
        <v>1</v>
      </c>
      <c r="V189" s="40"/>
      <c r="W189" s="52">
        <v>58.29</v>
      </c>
      <c r="X189" s="41">
        <f t="shared" si="180"/>
        <v>-3.9386947923533255E-2</v>
      </c>
      <c r="Y189" s="53">
        <f t="shared" si="181"/>
        <v>1</v>
      </c>
      <c r="Z189" s="40"/>
      <c r="AA189" s="52">
        <v>99.64</v>
      </c>
      <c r="AB189" s="41">
        <f t="shared" si="182"/>
        <v>1.2190166598943453E-2</v>
      </c>
      <c r="AC189" s="53">
        <f t="shared" si="183"/>
        <v>1</v>
      </c>
      <c r="AD189" s="40"/>
      <c r="AE189" s="52">
        <v>59.93</v>
      </c>
      <c r="AF189" s="41">
        <f t="shared" si="184"/>
        <v>1.3358133243151826E-2</v>
      </c>
      <c r="AG189" s="53">
        <f t="shared" si="185"/>
        <v>1</v>
      </c>
      <c r="AH189" s="40"/>
      <c r="AI189" s="52">
        <v>100.26</v>
      </c>
      <c r="AJ189" s="41">
        <f t="shared" si="186"/>
        <v>-1.3286093888396744E-2</v>
      </c>
      <c r="AK189" s="53">
        <f t="shared" si="187"/>
        <v>1</v>
      </c>
      <c r="AL189" s="40"/>
      <c r="AM189" s="52">
        <v>64.8</v>
      </c>
      <c r="AN189" s="41">
        <f t="shared" si="188"/>
        <v>-6.1690314620610476E-4</v>
      </c>
      <c r="AO189" s="53">
        <f t="shared" si="189"/>
        <v>1</v>
      </c>
      <c r="AP189" s="40"/>
      <c r="AQ189" s="52">
        <v>32.61</v>
      </c>
      <c r="AR189" s="41">
        <f t="shared" si="190"/>
        <v>6.4814814814815325E-3</v>
      </c>
      <c r="AS189" s="53">
        <f t="shared" si="191"/>
        <v>1</v>
      </c>
      <c r="AT189" s="41"/>
      <c r="AU189" s="41">
        <v>81.81</v>
      </c>
      <c r="AV189" s="41">
        <f t="shared" si="192"/>
        <v>1.9820493642483283E-2</v>
      </c>
      <c r="AW189" s="53">
        <f t="shared" si="193"/>
        <v>1</v>
      </c>
      <c r="AX189" s="41"/>
      <c r="AY189" s="41">
        <v>47.24</v>
      </c>
      <c r="AZ189" s="41">
        <f t="shared" si="194"/>
        <v>-4.6354825115886289E-3</v>
      </c>
      <c r="BA189" s="53">
        <f t="shared" si="195"/>
        <v>1</v>
      </c>
      <c r="BB189" s="41"/>
      <c r="BC189" s="41">
        <v>62.33</v>
      </c>
      <c r="BD189" s="41">
        <f t="shared" si="196"/>
        <v>1.086603957184562E-2</v>
      </c>
      <c r="BE189" s="53">
        <f t="shared" si="197"/>
        <v>1</v>
      </c>
      <c r="BF189" s="41"/>
      <c r="BG189" s="41">
        <v>66.790000000000006</v>
      </c>
      <c r="BH189" s="41">
        <f t="shared" si="198"/>
        <v>7.2387271904690298E-3</v>
      </c>
      <c r="BI189" s="53">
        <f t="shared" si="199"/>
        <v>1</v>
      </c>
      <c r="BJ189" s="41"/>
      <c r="BK189" s="41"/>
      <c r="BL189" s="41">
        <f t="shared" si="200"/>
        <v>0</v>
      </c>
      <c r="BM189" s="53">
        <f t="shared" si="201"/>
        <v>0</v>
      </c>
      <c r="BN189" s="41"/>
      <c r="BO189" s="41"/>
      <c r="BP189" s="41">
        <f t="shared" si="202"/>
        <v>0</v>
      </c>
      <c r="BQ189" s="53">
        <f t="shared" si="203"/>
        <v>0</v>
      </c>
      <c r="BR189" s="41"/>
      <c r="BS189" s="41"/>
      <c r="BT189" s="41">
        <f t="shared" si="204"/>
        <v>0</v>
      </c>
      <c r="BU189" s="53">
        <f t="shared" si="205"/>
        <v>0</v>
      </c>
      <c r="BV189" s="41"/>
      <c r="BW189" s="41"/>
      <c r="BX189" s="41">
        <f t="shared" si="206"/>
        <v>0</v>
      </c>
      <c r="BY189" s="53">
        <f t="shared" si="207"/>
        <v>0</v>
      </c>
      <c r="BZ189" s="41"/>
      <c r="CA189" s="41"/>
      <c r="CB189" s="41">
        <f t="shared" si="208"/>
        <v>0</v>
      </c>
      <c r="CC189" s="53">
        <f t="shared" si="209"/>
        <v>0</v>
      </c>
      <c r="CD189" s="41"/>
      <c r="CE189" s="41"/>
      <c r="CF189" s="41">
        <f t="shared" si="210"/>
        <v>0</v>
      </c>
      <c r="CG189" s="53">
        <f t="shared" si="211"/>
        <v>0</v>
      </c>
      <c r="CH189" s="41"/>
      <c r="CI189" s="41"/>
      <c r="CJ189" s="41">
        <f t="shared" si="212"/>
        <v>0</v>
      </c>
      <c r="CK189" s="53">
        <f t="shared" si="213"/>
        <v>0</v>
      </c>
      <c r="CL189" s="41"/>
      <c r="CM189" s="41"/>
      <c r="CN189" s="41">
        <f t="shared" si="214"/>
        <v>0</v>
      </c>
      <c r="CO189" s="53">
        <f t="shared" si="215"/>
        <v>0</v>
      </c>
      <c r="CP189" s="41"/>
      <c r="CQ189" s="41"/>
      <c r="CR189" s="41">
        <f t="shared" si="216"/>
        <v>0</v>
      </c>
      <c r="CS189" s="53">
        <f t="shared" si="217"/>
        <v>0</v>
      </c>
      <c r="CT189" s="41"/>
      <c r="CU189" s="41"/>
      <c r="CV189" s="41">
        <f t="shared" si="218"/>
        <v>0</v>
      </c>
      <c r="CW189" s="53">
        <f t="shared" si="219"/>
        <v>0</v>
      </c>
      <c r="CX189" s="41"/>
      <c r="CY189" s="41"/>
      <c r="CZ189" s="41">
        <f t="shared" si="220"/>
        <v>0</v>
      </c>
      <c r="DA189" s="53">
        <f t="shared" si="221"/>
        <v>0</v>
      </c>
      <c r="DB189" s="53"/>
      <c r="DC189" s="53"/>
      <c r="DD189" s="41">
        <f t="shared" si="222"/>
        <v>0</v>
      </c>
      <c r="DE189" s="53">
        <f t="shared" si="223"/>
        <v>0</v>
      </c>
      <c r="DF189" s="53"/>
      <c r="DG189" s="53"/>
      <c r="DH189" s="41">
        <f t="shared" si="224"/>
        <v>0</v>
      </c>
      <c r="DI189" s="53">
        <f t="shared" si="225"/>
        <v>0</v>
      </c>
      <c r="DJ189" s="53"/>
      <c r="DK189" s="53"/>
      <c r="DL189" s="41">
        <f t="shared" si="226"/>
        <v>0</v>
      </c>
      <c r="DM189" s="53">
        <f t="shared" si="227"/>
        <v>0</v>
      </c>
      <c r="DN189" s="53"/>
      <c r="DO189" s="53"/>
      <c r="DP189" s="41">
        <f t="shared" si="228"/>
        <v>0</v>
      </c>
      <c r="DQ189" s="53">
        <f t="shared" si="229"/>
        <v>0</v>
      </c>
      <c r="DR189" s="53"/>
      <c r="DS189" s="53"/>
      <c r="DT189" s="41">
        <f t="shared" si="230"/>
        <v>0</v>
      </c>
      <c r="DU189" s="53">
        <f t="shared" si="231"/>
        <v>0</v>
      </c>
      <c r="DV189" s="53"/>
      <c r="DW189" s="53"/>
      <c r="DX189" s="41">
        <f t="shared" si="232"/>
        <v>0</v>
      </c>
      <c r="DY189" s="53">
        <f t="shared" si="233"/>
        <v>0</v>
      </c>
      <c r="DZ189" s="53"/>
      <c r="EA189" s="53"/>
      <c r="EB189" s="41">
        <f t="shared" si="234"/>
        <v>0</v>
      </c>
      <c r="EC189" s="53">
        <f t="shared" si="235"/>
        <v>0</v>
      </c>
      <c r="ED189" s="53"/>
      <c r="EE189" s="53"/>
      <c r="EF189" s="41">
        <f t="shared" si="236"/>
        <v>0</v>
      </c>
      <c r="EG189" s="53">
        <f t="shared" si="237"/>
        <v>0</v>
      </c>
      <c r="EH189" s="53"/>
      <c r="EI189" s="53"/>
      <c r="EJ189" s="41">
        <f t="shared" si="238"/>
        <v>0</v>
      </c>
      <c r="EK189" s="53">
        <f t="shared" si="239"/>
        <v>0</v>
      </c>
      <c r="EL189" s="53"/>
      <c r="EM189" s="53"/>
      <c r="EN189" s="41">
        <f t="shared" si="240"/>
        <v>0</v>
      </c>
      <c r="EO189" s="53">
        <f t="shared" si="241"/>
        <v>0</v>
      </c>
      <c r="EP189" s="53"/>
      <c r="EQ189" s="53"/>
      <c r="ER189" s="41">
        <f t="shared" si="242"/>
        <v>0</v>
      </c>
      <c r="ES189" s="53">
        <f t="shared" si="243"/>
        <v>0</v>
      </c>
      <c r="ET189" s="53"/>
      <c r="EU189" s="53"/>
      <c r="EV189" s="41">
        <f t="shared" si="244"/>
        <v>0</v>
      </c>
      <c r="EW189" s="53">
        <f t="shared" si="245"/>
        <v>0</v>
      </c>
      <c r="EX189" s="53"/>
      <c r="EY189" s="53"/>
      <c r="EZ189" s="41">
        <f t="shared" si="246"/>
        <v>0</v>
      </c>
      <c r="FA189" s="53">
        <f t="shared" si="247"/>
        <v>0</v>
      </c>
      <c r="FB189" s="53"/>
      <c r="FC189" s="53"/>
      <c r="FD189" s="41">
        <f t="shared" si="248"/>
        <v>0</v>
      </c>
      <c r="FE189" s="53">
        <f t="shared" si="249"/>
        <v>0</v>
      </c>
      <c r="FF189" s="53"/>
      <c r="FG189" s="53"/>
      <c r="FH189" s="41">
        <f t="shared" si="250"/>
        <v>0</v>
      </c>
      <c r="FI189" s="53">
        <f t="shared" si="251"/>
        <v>0</v>
      </c>
      <c r="FJ189" s="53"/>
      <c r="FK189" s="53"/>
      <c r="FL189" s="41">
        <f t="shared" si="253"/>
        <v>0</v>
      </c>
      <c r="FM189" s="53">
        <f t="shared" si="254"/>
        <v>0</v>
      </c>
      <c r="FN189" s="53"/>
      <c r="FO189" s="40"/>
      <c r="FP189" s="52">
        <f t="shared" si="255"/>
        <v>4019.8654449760584</v>
      </c>
      <c r="FQ189" s="41">
        <f t="shared" si="256"/>
        <v>1.1404743050717814E-2</v>
      </c>
      <c r="FY189" s="229" t="s">
        <v>595</v>
      </c>
      <c r="FZ189" s="229" t="s">
        <v>596</v>
      </c>
      <c r="GA189" s="229" t="s">
        <v>597</v>
      </c>
    </row>
    <row r="190" spans="2:183" ht="11.25" customHeight="1" x14ac:dyDescent="0.2">
      <c r="B190" s="39">
        <v>44281</v>
      </c>
      <c r="C190" s="45">
        <v>3974.5368731917033</v>
      </c>
      <c r="D190" s="112" t="s">
        <v>5566</v>
      </c>
      <c r="E190" s="112">
        <f t="shared" si="252"/>
        <v>44281</v>
      </c>
      <c r="F190" s="46"/>
      <c r="G190" s="52">
        <v>53.97</v>
      </c>
      <c r="H190" s="41">
        <f t="shared" si="172"/>
        <v>4.2495653853583004E-2</v>
      </c>
      <c r="I190" s="53">
        <f t="shared" si="173"/>
        <v>1</v>
      </c>
      <c r="J190" s="40"/>
      <c r="K190" s="52">
        <v>81.459999999999994</v>
      </c>
      <c r="L190" s="41">
        <f t="shared" si="174"/>
        <v>3.3756345177665015E-2</v>
      </c>
      <c r="M190" s="53">
        <f t="shared" si="175"/>
        <v>1</v>
      </c>
      <c r="N190" s="40"/>
      <c r="O190" s="52">
        <v>84.99</v>
      </c>
      <c r="P190" s="41">
        <f t="shared" si="176"/>
        <v>1.5776263893868769E-2</v>
      </c>
      <c r="Q190" s="53">
        <f t="shared" si="177"/>
        <v>1</v>
      </c>
      <c r="R190" s="40"/>
      <c r="S190" s="52">
        <v>95.83</v>
      </c>
      <c r="T190" s="41">
        <f t="shared" si="178"/>
        <v>3.3541846419326893E-2</v>
      </c>
      <c r="U190" s="53">
        <f t="shared" si="179"/>
        <v>1</v>
      </c>
      <c r="V190" s="40"/>
      <c r="W190" s="52">
        <v>60.68</v>
      </c>
      <c r="X190" s="41">
        <f t="shared" si="180"/>
        <v>2.0346393139398122E-2</v>
      </c>
      <c r="Y190" s="53">
        <f t="shared" si="181"/>
        <v>1</v>
      </c>
      <c r="Z190" s="40"/>
      <c r="AA190" s="52">
        <v>98.44</v>
      </c>
      <c r="AB190" s="41">
        <f t="shared" si="182"/>
        <v>0</v>
      </c>
      <c r="AC190" s="53">
        <f t="shared" si="183"/>
        <v>1</v>
      </c>
      <c r="AD190" s="40"/>
      <c r="AE190" s="52">
        <v>59.14</v>
      </c>
      <c r="AF190" s="41">
        <f t="shared" si="184"/>
        <v>-6.7181726570372247E-3</v>
      </c>
      <c r="AG190" s="53">
        <f t="shared" si="185"/>
        <v>1</v>
      </c>
      <c r="AH190" s="40"/>
      <c r="AI190" s="52">
        <v>101.61</v>
      </c>
      <c r="AJ190" s="41">
        <f t="shared" si="186"/>
        <v>1.3566084788029897E-2</v>
      </c>
      <c r="AK190" s="53">
        <f t="shared" si="187"/>
        <v>1</v>
      </c>
      <c r="AL190" s="40"/>
      <c r="AM190" s="52">
        <v>64.84</v>
      </c>
      <c r="AN190" s="41">
        <f t="shared" si="188"/>
        <v>1.9016187333019019E-2</v>
      </c>
      <c r="AO190" s="53">
        <f t="shared" si="189"/>
        <v>1</v>
      </c>
      <c r="AP190" s="40"/>
      <c r="AQ190" s="52">
        <v>32.4</v>
      </c>
      <c r="AR190" s="41">
        <f t="shared" si="190"/>
        <v>3.7174721189590088E-3</v>
      </c>
      <c r="AS190" s="53">
        <f t="shared" si="191"/>
        <v>1</v>
      </c>
      <c r="AT190" s="41"/>
      <c r="AU190" s="41">
        <v>80.22</v>
      </c>
      <c r="AV190" s="41">
        <f t="shared" si="192"/>
        <v>-7.055328629780977E-3</v>
      </c>
      <c r="AW190" s="53">
        <f t="shared" si="193"/>
        <v>1</v>
      </c>
      <c r="AX190" s="41"/>
      <c r="AY190" s="41">
        <v>47.46</v>
      </c>
      <c r="AZ190" s="41">
        <f t="shared" si="194"/>
        <v>-2.9411764705882248E-3</v>
      </c>
      <c r="BA190" s="53">
        <f t="shared" si="195"/>
        <v>1</v>
      </c>
      <c r="BB190" s="41"/>
      <c r="BC190" s="41">
        <v>61.66</v>
      </c>
      <c r="BD190" s="41">
        <f t="shared" si="196"/>
        <v>3.2830820770519242E-2</v>
      </c>
      <c r="BE190" s="53">
        <f t="shared" si="197"/>
        <v>1</v>
      </c>
      <c r="BF190" s="41"/>
      <c r="BG190" s="41">
        <v>66.31</v>
      </c>
      <c r="BH190" s="41">
        <f t="shared" si="198"/>
        <v>5.2706778853786274E-2</v>
      </c>
      <c r="BI190" s="53">
        <f t="shared" si="199"/>
        <v>1</v>
      </c>
      <c r="BJ190" s="41"/>
      <c r="BK190" s="41"/>
      <c r="BL190" s="41">
        <f t="shared" si="200"/>
        <v>0</v>
      </c>
      <c r="BM190" s="53">
        <f t="shared" si="201"/>
        <v>0</v>
      </c>
      <c r="BN190" s="41"/>
      <c r="BO190" s="41"/>
      <c r="BP190" s="41">
        <f t="shared" si="202"/>
        <v>0</v>
      </c>
      <c r="BQ190" s="53">
        <f t="shared" si="203"/>
        <v>0</v>
      </c>
      <c r="BR190" s="41"/>
      <c r="BS190" s="41"/>
      <c r="BT190" s="41">
        <f t="shared" si="204"/>
        <v>0</v>
      </c>
      <c r="BU190" s="53">
        <f t="shared" si="205"/>
        <v>0</v>
      </c>
      <c r="BV190" s="41"/>
      <c r="BW190" s="41"/>
      <c r="BX190" s="41">
        <f t="shared" si="206"/>
        <v>0</v>
      </c>
      <c r="BY190" s="53">
        <f t="shared" si="207"/>
        <v>0</v>
      </c>
      <c r="BZ190" s="41"/>
      <c r="CA190" s="41"/>
      <c r="CB190" s="41">
        <f t="shared" si="208"/>
        <v>0</v>
      </c>
      <c r="CC190" s="53">
        <f t="shared" si="209"/>
        <v>0</v>
      </c>
      <c r="CD190" s="41"/>
      <c r="CE190" s="41"/>
      <c r="CF190" s="41">
        <f t="shared" si="210"/>
        <v>0</v>
      </c>
      <c r="CG190" s="53">
        <f t="shared" si="211"/>
        <v>0</v>
      </c>
      <c r="CH190" s="41"/>
      <c r="CI190" s="41"/>
      <c r="CJ190" s="41">
        <f t="shared" si="212"/>
        <v>0</v>
      </c>
      <c r="CK190" s="53">
        <f t="shared" si="213"/>
        <v>0</v>
      </c>
      <c r="CL190" s="41"/>
      <c r="CM190" s="41"/>
      <c r="CN190" s="41">
        <f t="shared" si="214"/>
        <v>0</v>
      </c>
      <c r="CO190" s="53">
        <f t="shared" si="215"/>
        <v>0</v>
      </c>
      <c r="CP190" s="41"/>
      <c r="CQ190" s="41"/>
      <c r="CR190" s="41">
        <f t="shared" si="216"/>
        <v>0</v>
      </c>
      <c r="CS190" s="53">
        <f t="shared" si="217"/>
        <v>0</v>
      </c>
      <c r="CT190" s="41"/>
      <c r="CU190" s="41"/>
      <c r="CV190" s="41">
        <f t="shared" si="218"/>
        <v>0</v>
      </c>
      <c r="CW190" s="53">
        <f t="shared" si="219"/>
        <v>0</v>
      </c>
      <c r="CX190" s="41"/>
      <c r="CY190" s="41"/>
      <c r="CZ190" s="41">
        <f t="shared" si="220"/>
        <v>0</v>
      </c>
      <c r="DA190" s="53">
        <f t="shared" si="221"/>
        <v>0</v>
      </c>
      <c r="DB190" s="53"/>
      <c r="DC190" s="53"/>
      <c r="DD190" s="41">
        <f t="shared" si="222"/>
        <v>0</v>
      </c>
      <c r="DE190" s="53">
        <f t="shared" si="223"/>
        <v>0</v>
      </c>
      <c r="DF190" s="53"/>
      <c r="DG190" s="53"/>
      <c r="DH190" s="41">
        <f t="shared" si="224"/>
        <v>0</v>
      </c>
      <c r="DI190" s="53">
        <f t="shared" si="225"/>
        <v>0</v>
      </c>
      <c r="DJ190" s="53"/>
      <c r="DK190" s="53"/>
      <c r="DL190" s="41">
        <f t="shared" si="226"/>
        <v>0</v>
      </c>
      <c r="DM190" s="53">
        <f t="shared" si="227"/>
        <v>0</v>
      </c>
      <c r="DN190" s="53"/>
      <c r="DO190" s="53"/>
      <c r="DP190" s="41">
        <f t="shared" si="228"/>
        <v>0</v>
      </c>
      <c r="DQ190" s="53">
        <f t="shared" si="229"/>
        <v>0</v>
      </c>
      <c r="DR190" s="53"/>
      <c r="DS190" s="53"/>
      <c r="DT190" s="41">
        <f t="shared" si="230"/>
        <v>0</v>
      </c>
      <c r="DU190" s="53">
        <f t="shared" si="231"/>
        <v>0</v>
      </c>
      <c r="DV190" s="53"/>
      <c r="DW190" s="53"/>
      <c r="DX190" s="41">
        <f t="shared" si="232"/>
        <v>0</v>
      </c>
      <c r="DY190" s="53">
        <f t="shared" si="233"/>
        <v>0</v>
      </c>
      <c r="DZ190" s="53"/>
      <c r="EA190" s="53"/>
      <c r="EB190" s="41">
        <f t="shared" si="234"/>
        <v>0</v>
      </c>
      <c r="EC190" s="53">
        <f t="shared" si="235"/>
        <v>0</v>
      </c>
      <c r="ED190" s="53"/>
      <c r="EE190" s="53"/>
      <c r="EF190" s="41">
        <f t="shared" si="236"/>
        <v>0</v>
      </c>
      <c r="EG190" s="53">
        <f t="shared" si="237"/>
        <v>0</v>
      </c>
      <c r="EH190" s="53"/>
      <c r="EI190" s="53"/>
      <c r="EJ190" s="41">
        <f t="shared" si="238"/>
        <v>0</v>
      </c>
      <c r="EK190" s="53">
        <f t="shared" si="239"/>
        <v>0</v>
      </c>
      <c r="EL190" s="53"/>
      <c r="EM190" s="53"/>
      <c r="EN190" s="41">
        <f t="shared" si="240"/>
        <v>0</v>
      </c>
      <c r="EO190" s="53">
        <f t="shared" si="241"/>
        <v>0</v>
      </c>
      <c r="EP190" s="53"/>
      <c r="EQ190" s="53"/>
      <c r="ER190" s="41">
        <f t="shared" si="242"/>
        <v>0</v>
      </c>
      <c r="ES190" s="53">
        <f t="shared" si="243"/>
        <v>0</v>
      </c>
      <c r="ET190" s="53"/>
      <c r="EU190" s="53"/>
      <c r="EV190" s="41">
        <f t="shared" si="244"/>
        <v>0</v>
      </c>
      <c r="EW190" s="53">
        <f t="shared" si="245"/>
        <v>0</v>
      </c>
      <c r="EX190" s="53"/>
      <c r="EY190" s="53"/>
      <c r="EZ190" s="41">
        <f t="shared" si="246"/>
        <v>0</v>
      </c>
      <c r="FA190" s="53">
        <f t="shared" si="247"/>
        <v>0</v>
      </c>
      <c r="FB190" s="53"/>
      <c r="FC190" s="53"/>
      <c r="FD190" s="41">
        <f t="shared" si="248"/>
        <v>0</v>
      </c>
      <c r="FE190" s="53">
        <f t="shared" si="249"/>
        <v>0</v>
      </c>
      <c r="FF190" s="53"/>
      <c r="FG190" s="53"/>
      <c r="FH190" s="41">
        <f t="shared" si="250"/>
        <v>0</v>
      </c>
      <c r="FI190" s="53">
        <f t="shared" si="251"/>
        <v>0</v>
      </c>
      <c r="FJ190" s="53"/>
      <c r="FK190" s="53"/>
      <c r="FL190" s="41">
        <f t="shared" si="253"/>
        <v>0</v>
      </c>
      <c r="FM190" s="53">
        <f t="shared" si="254"/>
        <v>0</v>
      </c>
      <c r="FN190" s="53"/>
      <c r="FO190" s="40"/>
      <c r="FP190" s="52">
        <f t="shared" si="255"/>
        <v>3974.5368731917033</v>
      </c>
      <c r="FQ190" s="41">
        <f t="shared" si="256"/>
        <v>1.5700513808116767E-2</v>
      </c>
      <c r="FY190" s="229" t="s">
        <v>598</v>
      </c>
      <c r="FZ190" s="229" t="s">
        <v>599</v>
      </c>
      <c r="GA190" s="229" t="s">
        <v>600</v>
      </c>
    </row>
    <row r="191" spans="2:183" ht="11.25" customHeight="1" x14ac:dyDescent="0.2">
      <c r="B191" s="39">
        <v>44274</v>
      </c>
      <c r="C191" s="45">
        <v>3913.0992050896625</v>
      </c>
      <c r="D191" s="112" t="s">
        <v>5566</v>
      </c>
      <c r="E191" s="112">
        <f t="shared" si="252"/>
        <v>44274</v>
      </c>
      <c r="F191" s="46"/>
      <c r="G191" s="52">
        <v>51.77</v>
      </c>
      <c r="H191" s="41">
        <f t="shared" si="172"/>
        <v>1.2715179968701307E-2</v>
      </c>
      <c r="I191" s="53">
        <f t="shared" si="173"/>
        <v>1</v>
      </c>
      <c r="J191" s="40"/>
      <c r="K191" s="52">
        <v>78.8</v>
      </c>
      <c r="L191" s="41">
        <f t="shared" si="174"/>
        <v>1.9404915912031084E-2</v>
      </c>
      <c r="M191" s="53">
        <f t="shared" si="175"/>
        <v>1</v>
      </c>
      <c r="N191" s="40"/>
      <c r="O191" s="52">
        <v>83.67</v>
      </c>
      <c r="P191" s="41">
        <f t="shared" si="176"/>
        <v>3.245310957551828E-2</v>
      </c>
      <c r="Q191" s="53">
        <f t="shared" si="177"/>
        <v>1</v>
      </c>
      <c r="R191" s="40"/>
      <c r="S191" s="52">
        <v>92.72</v>
      </c>
      <c r="T191" s="41">
        <f t="shared" si="178"/>
        <v>1.444201312910276E-2</v>
      </c>
      <c r="U191" s="53">
        <f t="shared" si="179"/>
        <v>1</v>
      </c>
      <c r="V191" s="40"/>
      <c r="W191" s="52">
        <v>59.47</v>
      </c>
      <c r="X191" s="41">
        <f t="shared" si="180"/>
        <v>2.1470285125386512E-2</v>
      </c>
      <c r="Y191" s="53">
        <f t="shared" si="181"/>
        <v>1</v>
      </c>
      <c r="Z191" s="40"/>
      <c r="AA191" s="52">
        <v>98.44</v>
      </c>
      <c r="AB191" s="41">
        <f t="shared" si="182"/>
        <v>2.7986633249791115E-2</v>
      </c>
      <c r="AC191" s="53">
        <f t="shared" si="183"/>
        <v>1</v>
      </c>
      <c r="AD191" s="40"/>
      <c r="AE191" s="52">
        <v>59.54</v>
      </c>
      <c r="AF191" s="41">
        <f t="shared" si="184"/>
        <v>3.2246879334258072E-2</v>
      </c>
      <c r="AG191" s="53">
        <f t="shared" si="185"/>
        <v>1</v>
      </c>
      <c r="AH191" s="40"/>
      <c r="AI191" s="52">
        <v>100.25</v>
      </c>
      <c r="AJ191" s="41">
        <f t="shared" si="186"/>
        <v>3.1590862317349089E-2</v>
      </c>
      <c r="AK191" s="53">
        <f t="shared" si="187"/>
        <v>1</v>
      </c>
      <c r="AL191" s="40"/>
      <c r="AM191" s="52">
        <v>63.63</v>
      </c>
      <c r="AN191" s="41">
        <f t="shared" si="188"/>
        <v>8.0798479087453856E-3</v>
      </c>
      <c r="AO191" s="53">
        <f t="shared" si="189"/>
        <v>1</v>
      </c>
      <c r="AP191" s="40"/>
      <c r="AQ191" s="52">
        <v>32.28</v>
      </c>
      <c r="AR191" s="41">
        <f t="shared" si="190"/>
        <v>1.4775227915749811E-2</v>
      </c>
      <c r="AS191" s="53">
        <f t="shared" si="191"/>
        <v>1</v>
      </c>
      <c r="AT191" s="41"/>
      <c r="AU191" s="41">
        <v>80.790000000000006</v>
      </c>
      <c r="AV191" s="41">
        <f t="shared" si="192"/>
        <v>3.1405591727307725E-2</v>
      </c>
      <c r="AW191" s="53">
        <f t="shared" si="193"/>
        <v>1</v>
      </c>
      <c r="AX191" s="41"/>
      <c r="AY191" s="41">
        <v>47.6</v>
      </c>
      <c r="AZ191" s="41">
        <f t="shared" si="194"/>
        <v>2.5273799494525129E-3</v>
      </c>
      <c r="BA191" s="53">
        <f t="shared" si="195"/>
        <v>1</v>
      </c>
      <c r="BB191" s="41"/>
      <c r="BC191" s="41">
        <v>59.7</v>
      </c>
      <c r="BD191" s="41">
        <f t="shared" si="196"/>
        <v>-2.3395721925133506E-3</v>
      </c>
      <c r="BE191" s="53">
        <f t="shared" si="197"/>
        <v>1</v>
      </c>
      <c r="BF191" s="41"/>
      <c r="BG191" s="41">
        <v>62.99</v>
      </c>
      <c r="BH191" s="41">
        <f t="shared" si="198"/>
        <v>1.465850515463929E-2</v>
      </c>
      <c r="BI191" s="53">
        <f t="shared" si="199"/>
        <v>1</v>
      </c>
      <c r="BJ191" s="41"/>
      <c r="BK191" s="41"/>
      <c r="BL191" s="41">
        <f t="shared" si="200"/>
        <v>0</v>
      </c>
      <c r="BM191" s="53">
        <f t="shared" si="201"/>
        <v>0</v>
      </c>
      <c r="BN191" s="41"/>
      <c r="BO191" s="41"/>
      <c r="BP191" s="41">
        <f t="shared" si="202"/>
        <v>0</v>
      </c>
      <c r="BQ191" s="53">
        <f t="shared" si="203"/>
        <v>0</v>
      </c>
      <c r="BR191" s="41"/>
      <c r="BS191" s="41"/>
      <c r="BT191" s="41">
        <f t="shared" si="204"/>
        <v>0</v>
      </c>
      <c r="BU191" s="53">
        <f t="shared" si="205"/>
        <v>0</v>
      </c>
      <c r="BV191" s="41"/>
      <c r="BW191" s="41"/>
      <c r="BX191" s="41">
        <f t="shared" si="206"/>
        <v>0</v>
      </c>
      <c r="BY191" s="53">
        <f t="shared" si="207"/>
        <v>0</v>
      </c>
      <c r="BZ191" s="41"/>
      <c r="CA191" s="41"/>
      <c r="CB191" s="41">
        <f t="shared" si="208"/>
        <v>0</v>
      </c>
      <c r="CC191" s="53">
        <f t="shared" si="209"/>
        <v>0</v>
      </c>
      <c r="CD191" s="41"/>
      <c r="CE191" s="41"/>
      <c r="CF191" s="41">
        <f t="shared" si="210"/>
        <v>0</v>
      </c>
      <c r="CG191" s="53">
        <f t="shared" si="211"/>
        <v>0</v>
      </c>
      <c r="CH191" s="41"/>
      <c r="CI191" s="41"/>
      <c r="CJ191" s="41">
        <f t="shared" si="212"/>
        <v>0</v>
      </c>
      <c r="CK191" s="53">
        <f t="shared" si="213"/>
        <v>0</v>
      </c>
      <c r="CL191" s="41"/>
      <c r="CM191" s="41"/>
      <c r="CN191" s="41">
        <f t="shared" si="214"/>
        <v>0</v>
      </c>
      <c r="CO191" s="53">
        <f t="shared" si="215"/>
        <v>0</v>
      </c>
      <c r="CP191" s="41"/>
      <c r="CQ191" s="41"/>
      <c r="CR191" s="41">
        <f t="shared" si="216"/>
        <v>0</v>
      </c>
      <c r="CS191" s="53">
        <f t="shared" si="217"/>
        <v>0</v>
      </c>
      <c r="CT191" s="41"/>
      <c r="CU191" s="41"/>
      <c r="CV191" s="41">
        <f t="shared" si="218"/>
        <v>0</v>
      </c>
      <c r="CW191" s="53">
        <f t="shared" si="219"/>
        <v>0</v>
      </c>
      <c r="CX191" s="41"/>
      <c r="CY191" s="41"/>
      <c r="CZ191" s="41">
        <f t="shared" si="220"/>
        <v>0</v>
      </c>
      <c r="DA191" s="53">
        <f t="shared" si="221"/>
        <v>0</v>
      </c>
      <c r="DB191" s="53"/>
      <c r="DC191" s="53"/>
      <c r="DD191" s="41">
        <f t="shared" si="222"/>
        <v>0</v>
      </c>
      <c r="DE191" s="53">
        <f t="shared" si="223"/>
        <v>0</v>
      </c>
      <c r="DF191" s="53"/>
      <c r="DG191" s="53"/>
      <c r="DH191" s="41">
        <f t="shared" si="224"/>
        <v>0</v>
      </c>
      <c r="DI191" s="53">
        <f t="shared" si="225"/>
        <v>0</v>
      </c>
      <c r="DJ191" s="53"/>
      <c r="DK191" s="53"/>
      <c r="DL191" s="41">
        <f t="shared" si="226"/>
        <v>0</v>
      </c>
      <c r="DM191" s="53">
        <f t="shared" si="227"/>
        <v>0</v>
      </c>
      <c r="DN191" s="53"/>
      <c r="DO191" s="53"/>
      <c r="DP191" s="41">
        <f t="shared" si="228"/>
        <v>0</v>
      </c>
      <c r="DQ191" s="53">
        <f t="shared" si="229"/>
        <v>0</v>
      </c>
      <c r="DR191" s="53"/>
      <c r="DS191" s="53"/>
      <c r="DT191" s="41">
        <f t="shared" si="230"/>
        <v>0</v>
      </c>
      <c r="DU191" s="53">
        <f t="shared" si="231"/>
        <v>0</v>
      </c>
      <c r="DV191" s="53"/>
      <c r="DW191" s="53"/>
      <c r="DX191" s="41">
        <f t="shared" si="232"/>
        <v>0</v>
      </c>
      <c r="DY191" s="53">
        <f t="shared" si="233"/>
        <v>0</v>
      </c>
      <c r="DZ191" s="53"/>
      <c r="EA191" s="53"/>
      <c r="EB191" s="41">
        <f t="shared" si="234"/>
        <v>0</v>
      </c>
      <c r="EC191" s="53">
        <f t="shared" si="235"/>
        <v>0</v>
      </c>
      <c r="ED191" s="53"/>
      <c r="EE191" s="53"/>
      <c r="EF191" s="41">
        <f t="shared" si="236"/>
        <v>0</v>
      </c>
      <c r="EG191" s="53">
        <f t="shared" si="237"/>
        <v>0</v>
      </c>
      <c r="EH191" s="53"/>
      <c r="EI191" s="53"/>
      <c r="EJ191" s="41">
        <f t="shared" si="238"/>
        <v>0</v>
      </c>
      <c r="EK191" s="53">
        <f t="shared" si="239"/>
        <v>0</v>
      </c>
      <c r="EL191" s="53"/>
      <c r="EM191" s="53"/>
      <c r="EN191" s="41">
        <f t="shared" si="240"/>
        <v>0</v>
      </c>
      <c r="EO191" s="53">
        <f t="shared" si="241"/>
        <v>0</v>
      </c>
      <c r="EP191" s="53"/>
      <c r="EQ191" s="53"/>
      <c r="ER191" s="41">
        <f t="shared" si="242"/>
        <v>0</v>
      </c>
      <c r="ES191" s="53">
        <f t="shared" si="243"/>
        <v>0</v>
      </c>
      <c r="ET191" s="53"/>
      <c r="EU191" s="53"/>
      <c r="EV191" s="41">
        <f t="shared" si="244"/>
        <v>0</v>
      </c>
      <c r="EW191" s="53">
        <f t="shared" si="245"/>
        <v>0</v>
      </c>
      <c r="EX191" s="53"/>
      <c r="EY191" s="53"/>
      <c r="EZ191" s="41">
        <f t="shared" si="246"/>
        <v>0</v>
      </c>
      <c r="FA191" s="53">
        <f t="shared" si="247"/>
        <v>0</v>
      </c>
      <c r="FB191" s="53"/>
      <c r="FC191" s="53"/>
      <c r="FD191" s="41">
        <f t="shared" si="248"/>
        <v>0</v>
      </c>
      <c r="FE191" s="53">
        <f t="shared" si="249"/>
        <v>0</v>
      </c>
      <c r="FF191" s="53"/>
      <c r="FG191" s="53"/>
      <c r="FH191" s="41">
        <f t="shared" si="250"/>
        <v>0</v>
      </c>
      <c r="FI191" s="53">
        <f t="shared" si="251"/>
        <v>0</v>
      </c>
      <c r="FJ191" s="53"/>
      <c r="FK191" s="53"/>
      <c r="FL191" s="41">
        <f t="shared" si="253"/>
        <v>0</v>
      </c>
      <c r="FM191" s="53">
        <f t="shared" si="254"/>
        <v>0</v>
      </c>
      <c r="FN191" s="53"/>
      <c r="FO191" s="40"/>
      <c r="FP191" s="52">
        <f t="shared" si="255"/>
        <v>3913.0992050896625</v>
      </c>
      <c r="FQ191" s="41">
        <f t="shared" si="256"/>
        <v>-7.6695310384804483E-3</v>
      </c>
      <c r="FY191" s="229" t="s">
        <v>589</v>
      </c>
      <c r="FZ191" s="229" t="s">
        <v>590</v>
      </c>
      <c r="GA191" s="229" t="s">
        <v>591</v>
      </c>
    </row>
    <row r="192" spans="2:183" ht="11.25" customHeight="1" x14ac:dyDescent="0.2">
      <c r="B192" s="39">
        <v>44267</v>
      </c>
      <c r="C192" s="45">
        <v>3943.3427950516798</v>
      </c>
      <c r="D192" s="112" t="s">
        <v>5566</v>
      </c>
      <c r="E192" s="112">
        <f t="shared" si="252"/>
        <v>44267</v>
      </c>
      <c r="F192" s="46"/>
      <c r="G192" s="52">
        <v>51.12</v>
      </c>
      <c r="H192" s="41">
        <f t="shared" si="172"/>
        <v>5.6416615003099801E-2</v>
      </c>
      <c r="I192" s="53">
        <f t="shared" si="173"/>
        <v>1</v>
      </c>
      <c r="J192" s="40"/>
      <c r="K192" s="52">
        <v>77.3</v>
      </c>
      <c r="L192" s="41">
        <f t="shared" si="174"/>
        <v>6.0938786714246573E-2</v>
      </c>
      <c r="M192" s="53">
        <f t="shared" si="175"/>
        <v>1</v>
      </c>
      <c r="N192" s="40"/>
      <c r="O192" s="52">
        <v>81.040000000000006</v>
      </c>
      <c r="P192" s="41">
        <f t="shared" si="176"/>
        <v>2.7122940430925224E-2</v>
      </c>
      <c r="Q192" s="53">
        <f t="shared" si="177"/>
        <v>1</v>
      </c>
      <c r="R192" s="40"/>
      <c r="S192" s="52">
        <v>91.4</v>
      </c>
      <c r="T192" s="41">
        <f t="shared" si="178"/>
        <v>3.2418389246583024E-2</v>
      </c>
      <c r="U192" s="53">
        <f t="shared" si="179"/>
        <v>1</v>
      </c>
      <c r="V192" s="40"/>
      <c r="W192" s="52">
        <v>58.22</v>
      </c>
      <c r="X192" s="41">
        <f t="shared" si="180"/>
        <v>9.0121317157711989E-3</v>
      </c>
      <c r="Y192" s="53">
        <f t="shared" si="181"/>
        <v>1</v>
      </c>
      <c r="Z192" s="40"/>
      <c r="AA192" s="52">
        <v>95.76</v>
      </c>
      <c r="AB192" s="41">
        <f t="shared" si="182"/>
        <v>7.438572871087179E-2</v>
      </c>
      <c r="AC192" s="53">
        <f t="shared" si="183"/>
        <v>1</v>
      </c>
      <c r="AD192" s="40"/>
      <c r="AE192" s="52">
        <v>57.68</v>
      </c>
      <c r="AF192" s="41">
        <f t="shared" si="184"/>
        <v>4.2095754290876197E-2</v>
      </c>
      <c r="AG192" s="53">
        <f t="shared" si="185"/>
        <v>1</v>
      </c>
      <c r="AH192" s="40"/>
      <c r="AI192" s="52">
        <v>97.18</v>
      </c>
      <c r="AJ192" s="41">
        <f t="shared" si="186"/>
        <v>7.8100732194364308E-2</v>
      </c>
      <c r="AK192" s="53">
        <f t="shared" si="187"/>
        <v>1</v>
      </c>
      <c r="AL192" s="40"/>
      <c r="AM192" s="52">
        <v>63.12</v>
      </c>
      <c r="AN192" s="41">
        <f t="shared" si="188"/>
        <v>3.6283040551633672E-2</v>
      </c>
      <c r="AO192" s="53">
        <f t="shared" si="189"/>
        <v>1</v>
      </c>
      <c r="AP192" s="40"/>
      <c r="AQ192" s="52">
        <v>31.81</v>
      </c>
      <c r="AR192" s="41">
        <f t="shared" si="190"/>
        <v>2.205419029615685E-3</v>
      </c>
      <c r="AS192" s="53">
        <f t="shared" si="191"/>
        <v>1</v>
      </c>
      <c r="AT192" s="41"/>
      <c r="AU192" s="41">
        <v>78.33</v>
      </c>
      <c r="AV192" s="41">
        <f t="shared" si="192"/>
        <v>2.6605504587156048E-2</v>
      </c>
      <c r="AW192" s="53">
        <f t="shared" si="193"/>
        <v>1</v>
      </c>
      <c r="AX192" s="41"/>
      <c r="AY192" s="41">
        <v>47.48</v>
      </c>
      <c r="AZ192" s="41">
        <f t="shared" si="194"/>
        <v>9.5776598199861507E-2</v>
      </c>
      <c r="BA192" s="53">
        <f t="shared" si="195"/>
        <v>1</v>
      </c>
      <c r="BB192" s="41"/>
      <c r="BC192" s="41">
        <v>59.84</v>
      </c>
      <c r="BD192" s="41">
        <f t="shared" si="196"/>
        <v>2.5535561268209106E-2</v>
      </c>
      <c r="BE192" s="53">
        <f t="shared" si="197"/>
        <v>1</v>
      </c>
      <c r="BF192" s="41"/>
      <c r="BG192" s="41">
        <v>62.08</v>
      </c>
      <c r="BH192" s="41">
        <f t="shared" si="198"/>
        <v>1.1898940505297384E-2</v>
      </c>
      <c r="BI192" s="53">
        <f t="shared" si="199"/>
        <v>1</v>
      </c>
      <c r="BJ192" s="41"/>
      <c r="BK192" s="41"/>
      <c r="BL192" s="41">
        <f t="shared" si="200"/>
        <v>0</v>
      </c>
      <c r="BM192" s="53">
        <f t="shared" si="201"/>
        <v>0</v>
      </c>
      <c r="BN192" s="41"/>
      <c r="BO192" s="41"/>
      <c r="BP192" s="41">
        <f t="shared" si="202"/>
        <v>0</v>
      </c>
      <c r="BQ192" s="53">
        <f t="shared" si="203"/>
        <v>0</v>
      </c>
      <c r="BR192" s="41"/>
      <c r="BS192" s="41"/>
      <c r="BT192" s="41">
        <f t="shared" si="204"/>
        <v>0</v>
      </c>
      <c r="BU192" s="53">
        <f t="shared" si="205"/>
        <v>0</v>
      </c>
      <c r="BV192" s="41"/>
      <c r="BW192" s="41"/>
      <c r="BX192" s="41">
        <f t="shared" si="206"/>
        <v>0</v>
      </c>
      <c r="BY192" s="53">
        <f t="shared" si="207"/>
        <v>0</v>
      </c>
      <c r="BZ192" s="41"/>
      <c r="CA192" s="41"/>
      <c r="CB192" s="41">
        <f t="shared" si="208"/>
        <v>0</v>
      </c>
      <c r="CC192" s="53">
        <f t="shared" si="209"/>
        <v>0</v>
      </c>
      <c r="CD192" s="41"/>
      <c r="CE192" s="41"/>
      <c r="CF192" s="41">
        <f t="shared" si="210"/>
        <v>0</v>
      </c>
      <c r="CG192" s="53">
        <f t="shared" si="211"/>
        <v>0</v>
      </c>
      <c r="CH192" s="41"/>
      <c r="CI192" s="41"/>
      <c r="CJ192" s="41">
        <f t="shared" si="212"/>
        <v>0</v>
      </c>
      <c r="CK192" s="53">
        <f t="shared" si="213"/>
        <v>0</v>
      </c>
      <c r="CL192" s="41"/>
      <c r="CM192" s="41"/>
      <c r="CN192" s="41">
        <f t="shared" si="214"/>
        <v>0</v>
      </c>
      <c r="CO192" s="53">
        <f t="shared" si="215"/>
        <v>0</v>
      </c>
      <c r="CP192" s="41"/>
      <c r="CQ192" s="41"/>
      <c r="CR192" s="41">
        <f t="shared" si="216"/>
        <v>0</v>
      </c>
      <c r="CS192" s="53">
        <f t="shared" si="217"/>
        <v>0</v>
      </c>
      <c r="CT192" s="41"/>
      <c r="CU192" s="41"/>
      <c r="CV192" s="41">
        <f t="shared" si="218"/>
        <v>0</v>
      </c>
      <c r="CW192" s="53">
        <f t="shared" si="219"/>
        <v>0</v>
      </c>
      <c r="CX192" s="41"/>
      <c r="CY192" s="41"/>
      <c r="CZ192" s="41">
        <f t="shared" si="220"/>
        <v>0</v>
      </c>
      <c r="DA192" s="53">
        <f t="shared" si="221"/>
        <v>0</v>
      </c>
      <c r="DB192" s="53"/>
      <c r="DC192" s="53"/>
      <c r="DD192" s="41">
        <f t="shared" si="222"/>
        <v>0</v>
      </c>
      <c r="DE192" s="53">
        <f t="shared" si="223"/>
        <v>0</v>
      </c>
      <c r="DF192" s="53"/>
      <c r="DG192" s="53"/>
      <c r="DH192" s="41">
        <f t="shared" si="224"/>
        <v>0</v>
      </c>
      <c r="DI192" s="53">
        <f t="shared" si="225"/>
        <v>0</v>
      </c>
      <c r="DJ192" s="53"/>
      <c r="DK192" s="53"/>
      <c r="DL192" s="41">
        <f t="shared" si="226"/>
        <v>0</v>
      </c>
      <c r="DM192" s="53">
        <f t="shared" si="227"/>
        <v>0</v>
      </c>
      <c r="DN192" s="53"/>
      <c r="DO192" s="53"/>
      <c r="DP192" s="41">
        <f t="shared" si="228"/>
        <v>0</v>
      </c>
      <c r="DQ192" s="53">
        <f t="shared" si="229"/>
        <v>0</v>
      </c>
      <c r="DR192" s="53"/>
      <c r="DS192" s="53"/>
      <c r="DT192" s="41">
        <f t="shared" si="230"/>
        <v>0</v>
      </c>
      <c r="DU192" s="53">
        <f t="shared" si="231"/>
        <v>0</v>
      </c>
      <c r="DV192" s="53"/>
      <c r="DW192" s="53"/>
      <c r="DX192" s="41">
        <f t="shared" si="232"/>
        <v>0</v>
      </c>
      <c r="DY192" s="53">
        <f t="shared" si="233"/>
        <v>0</v>
      </c>
      <c r="DZ192" s="53"/>
      <c r="EA192" s="53"/>
      <c r="EB192" s="41">
        <f t="shared" si="234"/>
        <v>0</v>
      </c>
      <c r="EC192" s="53">
        <f t="shared" si="235"/>
        <v>0</v>
      </c>
      <c r="ED192" s="53"/>
      <c r="EE192" s="53"/>
      <c r="EF192" s="41">
        <f t="shared" si="236"/>
        <v>0</v>
      </c>
      <c r="EG192" s="53">
        <f t="shared" si="237"/>
        <v>0</v>
      </c>
      <c r="EH192" s="53"/>
      <c r="EI192" s="53"/>
      <c r="EJ192" s="41">
        <f t="shared" si="238"/>
        <v>0</v>
      </c>
      <c r="EK192" s="53">
        <f t="shared" si="239"/>
        <v>0</v>
      </c>
      <c r="EL192" s="53"/>
      <c r="EM192" s="53"/>
      <c r="EN192" s="41">
        <f t="shared" si="240"/>
        <v>0</v>
      </c>
      <c r="EO192" s="53">
        <f t="shared" si="241"/>
        <v>0</v>
      </c>
      <c r="EP192" s="53"/>
      <c r="EQ192" s="53"/>
      <c r="ER192" s="41">
        <f t="shared" si="242"/>
        <v>0</v>
      </c>
      <c r="ES192" s="53">
        <f t="shared" si="243"/>
        <v>0</v>
      </c>
      <c r="ET192" s="53"/>
      <c r="EU192" s="53"/>
      <c r="EV192" s="41">
        <f t="shared" si="244"/>
        <v>0</v>
      </c>
      <c r="EW192" s="53">
        <f t="shared" si="245"/>
        <v>0</v>
      </c>
      <c r="EX192" s="53"/>
      <c r="EY192" s="53"/>
      <c r="EZ192" s="41">
        <f t="shared" si="246"/>
        <v>0</v>
      </c>
      <c r="FA192" s="53">
        <f t="shared" si="247"/>
        <v>0</v>
      </c>
      <c r="FB192" s="53"/>
      <c r="FC192" s="53"/>
      <c r="FD192" s="41">
        <f t="shared" si="248"/>
        <v>0</v>
      </c>
      <c r="FE192" s="53">
        <f t="shared" si="249"/>
        <v>0</v>
      </c>
      <c r="FF192" s="53"/>
      <c r="FG192" s="53"/>
      <c r="FH192" s="41">
        <f t="shared" si="250"/>
        <v>0</v>
      </c>
      <c r="FI192" s="53">
        <f t="shared" si="251"/>
        <v>0</v>
      </c>
      <c r="FJ192" s="53"/>
      <c r="FK192" s="53"/>
      <c r="FL192" s="41">
        <f t="shared" si="253"/>
        <v>0</v>
      </c>
      <c r="FM192" s="53">
        <f t="shared" si="254"/>
        <v>0</v>
      </c>
      <c r="FN192" s="53"/>
      <c r="FO192" s="40"/>
      <c r="FP192" s="52">
        <f t="shared" si="255"/>
        <v>3943.3427950516798</v>
      </c>
      <c r="FQ192" s="41">
        <f t="shared" si="256"/>
        <v>2.6393277282806382E-2</v>
      </c>
      <c r="FY192" s="229" t="s">
        <v>604</v>
      </c>
      <c r="FZ192" s="229" t="s">
        <v>605</v>
      </c>
      <c r="GA192" s="229" t="s">
        <v>606</v>
      </c>
    </row>
    <row r="193" spans="2:183" ht="11.25" customHeight="1" x14ac:dyDescent="0.2">
      <c r="B193" s="39">
        <v>44260</v>
      </c>
      <c r="C193" s="45">
        <v>3841.9413711389252</v>
      </c>
      <c r="D193" s="112" t="s">
        <v>5566</v>
      </c>
      <c r="E193" s="112">
        <f t="shared" si="252"/>
        <v>44260</v>
      </c>
      <c r="F193" s="46"/>
      <c r="G193" s="52">
        <v>48.39</v>
      </c>
      <c r="H193" s="41">
        <f t="shared" si="172"/>
        <v>4.8310225303292986E-2</v>
      </c>
      <c r="I193" s="53">
        <f t="shared" si="173"/>
        <v>1</v>
      </c>
      <c r="J193" s="40"/>
      <c r="K193" s="52">
        <v>72.86</v>
      </c>
      <c r="L193" s="41">
        <f t="shared" si="174"/>
        <v>3.6857834068592554E-2</v>
      </c>
      <c r="M193" s="53">
        <f t="shared" si="175"/>
        <v>1</v>
      </c>
      <c r="N193" s="40"/>
      <c r="O193" s="52">
        <v>78.900000000000006</v>
      </c>
      <c r="P193" s="41">
        <f t="shared" si="176"/>
        <v>5.4108216432865897E-2</v>
      </c>
      <c r="Q193" s="53">
        <f t="shared" si="177"/>
        <v>1</v>
      </c>
      <c r="R193" s="40"/>
      <c r="S193" s="52">
        <v>88.53</v>
      </c>
      <c r="T193" s="41">
        <f t="shared" si="178"/>
        <v>3.4349807220469764E-2</v>
      </c>
      <c r="U193" s="53">
        <f t="shared" si="179"/>
        <v>1</v>
      </c>
      <c r="V193" s="40"/>
      <c r="W193" s="52">
        <v>57.7</v>
      </c>
      <c r="X193" s="41">
        <f t="shared" si="180"/>
        <v>6.8716428968327525E-2</v>
      </c>
      <c r="Y193" s="53">
        <f t="shared" si="181"/>
        <v>1</v>
      </c>
      <c r="Z193" s="40"/>
      <c r="AA193" s="52">
        <v>89.13</v>
      </c>
      <c r="AB193" s="41">
        <f t="shared" si="182"/>
        <v>2.6725031678378031E-2</v>
      </c>
      <c r="AC193" s="53">
        <f t="shared" si="183"/>
        <v>1</v>
      </c>
      <c r="AD193" s="40"/>
      <c r="AE193" s="52">
        <v>55.35</v>
      </c>
      <c r="AF193" s="41">
        <f t="shared" si="184"/>
        <v>3.2071601715457643E-2</v>
      </c>
      <c r="AG193" s="53">
        <f t="shared" si="185"/>
        <v>1</v>
      </c>
      <c r="AH193" s="40"/>
      <c r="AI193" s="52">
        <v>90.14</v>
      </c>
      <c r="AJ193" s="41">
        <f t="shared" si="186"/>
        <v>4.5222634508348847E-2</v>
      </c>
      <c r="AK193" s="53">
        <f t="shared" si="187"/>
        <v>1</v>
      </c>
      <c r="AL193" s="40"/>
      <c r="AM193" s="52">
        <v>60.91</v>
      </c>
      <c r="AN193" s="41">
        <f t="shared" si="188"/>
        <v>4.1552667578659275E-2</v>
      </c>
      <c r="AO193" s="53">
        <f t="shared" si="189"/>
        <v>1</v>
      </c>
      <c r="AP193" s="40"/>
      <c r="AQ193" s="52">
        <v>31.74</v>
      </c>
      <c r="AR193" s="41">
        <f t="shared" si="190"/>
        <v>8.4386744106593747E-2</v>
      </c>
      <c r="AS193" s="53">
        <f t="shared" si="191"/>
        <v>1</v>
      </c>
      <c r="AT193" s="41"/>
      <c r="AU193" s="41">
        <v>76.3</v>
      </c>
      <c r="AV193" s="41">
        <f t="shared" si="192"/>
        <v>9.1091091091090926E-2</v>
      </c>
      <c r="AW193" s="53">
        <f t="shared" si="193"/>
        <v>1</v>
      </c>
      <c r="AX193" s="41"/>
      <c r="AY193" s="41">
        <v>43.33</v>
      </c>
      <c r="AZ193" s="41">
        <f t="shared" si="194"/>
        <v>2.7751423149905197E-2</v>
      </c>
      <c r="BA193" s="53">
        <f t="shared" si="195"/>
        <v>1</v>
      </c>
      <c r="BB193" s="41"/>
      <c r="BC193" s="41">
        <v>58.35</v>
      </c>
      <c r="BD193" s="41">
        <f t="shared" si="196"/>
        <v>2.8737658674188982E-2</v>
      </c>
      <c r="BE193" s="53">
        <f t="shared" si="197"/>
        <v>1</v>
      </c>
      <c r="BF193" s="41"/>
      <c r="BG193" s="41">
        <v>61.35</v>
      </c>
      <c r="BH193" s="41">
        <f t="shared" si="198"/>
        <v>4.7107014848950302E-2</v>
      </c>
      <c r="BI193" s="53">
        <f t="shared" si="199"/>
        <v>1</v>
      </c>
      <c r="BJ193" s="41"/>
      <c r="BK193" s="41"/>
      <c r="BL193" s="41">
        <f t="shared" si="200"/>
        <v>0</v>
      </c>
      <c r="BM193" s="53">
        <f t="shared" si="201"/>
        <v>0</v>
      </c>
      <c r="BN193" s="41"/>
      <c r="BO193" s="41"/>
      <c r="BP193" s="41">
        <f t="shared" si="202"/>
        <v>0</v>
      </c>
      <c r="BQ193" s="53">
        <f t="shared" si="203"/>
        <v>0</v>
      </c>
      <c r="BR193" s="41"/>
      <c r="BS193" s="41"/>
      <c r="BT193" s="41">
        <f t="shared" si="204"/>
        <v>0</v>
      </c>
      <c r="BU193" s="53">
        <f t="shared" si="205"/>
        <v>0</v>
      </c>
      <c r="BV193" s="41"/>
      <c r="BW193" s="41"/>
      <c r="BX193" s="41">
        <f t="shared" si="206"/>
        <v>0</v>
      </c>
      <c r="BY193" s="53">
        <f t="shared" si="207"/>
        <v>0</v>
      </c>
      <c r="BZ193" s="41"/>
      <c r="CA193" s="41"/>
      <c r="CB193" s="41">
        <f t="shared" si="208"/>
        <v>0</v>
      </c>
      <c r="CC193" s="53">
        <f t="shared" si="209"/>
        <v>0</v>
      </c>
      <c r="CD193" s="41"/>
      <c r="CE193" s="41"/>
      <c r="CF193" s="41">
        <f t="shared" si="210"/>
        <v>0</v>
      </c>
      <c r="CG193" s="53">
        <f t="shared" si="211"/>
        <v>0</v>
      </c>
      <c r="CH193" s="41"/>
      <c r="CI193" s="41"/>
      <c r="CJ193" s="41">
        <f t="shared" si="212"/>
        <v>0</v>
      </c>
      <c r="CK193" s="53">
        <f t="shared" si="213"/>
        <v>0</v>
      </c>
      <c r="CL193" s="41"/>
      <c r="CM193" s="41"/>
      <c r="CN193" s="41">
        <f t="shared" si="214"/>
        <v>0</v>
      </c>
      <c r="CO193" s="53">
        <f t="shared" si="215"/>
        <v>0</v>
      </c>
      <c r="CP193" s="41"/>
      <c r="CQ193" s="41"/>
      <c r="CR193" s="41">
        <f t="shared" si="216"/>
        <v>0</v>
      </c>
      <c r="CS193" s="53">
        <f t="shared" si="217"/>
        <v>0</v>
      </c>
      <c r="CT193" s="41"/>
      <c r="CU193" s="41"/>
      <c r="CV193" s="41">
        <f t="shared" si="218"/>
        <v>0</v>
      </c>
      <c r="CW193" s="53">
        <f t="shared" si="219"/>
        <v>0</v>
      </c>
      <c r="CX193" s="41"/>
      <c r="CY193" s="41"/>
      <c r="CZ193" s="41">
        <f t="shared" si="220"/>
        <v>0</v>
      </c>
      <c r="DA193" s="53">
        <f t="shared" si="221"/>
        <v>0</v>
      </c>
      <c r="DB193" s="53"/>
      <c r="DC193" s="53"/>
      <c r="DD193" s="41">
        <f t="shared" si="222"/>
        <v>0</v>
      </c>
      <c r="DE193" s="53">
        <f t="shared" si="223"/>
        <v>0</v>
      </c>
      <c r="DF193" s="53"/>
      <c r="DG193" s="53"/>
      <c r="DH193" s="41">
        <f t="shared" si="224"/>
        <v>0</v>
      </c>
      <c r="DI193" s="53">
        <f t="shared" si="225"/>
        <v>0</v>
      </c>
      <c r="DJ193" s="53"/>
      <c r="DK193" s="53"/>
      <c r="DL193" s="41">
        <f t="shared" si="226"/>
        <v>0</v>
      </c>
      <c r="DM193" s="53">
        <f t="shared" si="227"/>
        <v>0</v>
      </c>
      <c r="DN193" s="53"/>
      <c r="DO193" s="53"/>
      <c r="DP193" s="41">
        <f t="shared" si="228"/>
        <v>0</v>
      </c>
      <c r="DQ193" s="53">
        <f t="shared" si="229"/>
        <v>0</v>
      </c>
      <c r="DR193" s="53"/>
      <c r="DS193" s="53"/>
      <c r="DT193" s="41">
        <f t="shared" si="230"/>
        <v>0</v>
      </c>
      <c r="DU193" s="53">
        <f t="shared" si="231"/>
        <v>0</v>
      </c>
      <c r="DV193" s="53"/>
      <c r="DW193" s="53"/>
      <c r="DX193" s="41">
        <f t="shared" si="232"/>
        <v>0</v>
      </c>
      <c r="DY193" s="53">
        <f t="shared" si="233"/>
        <v>0</v>
      </c>
      <c r="DZ193" s="53"/>
      <c r="EA193" s="53"/>
      <c r="EB193" s="41">
        <f t="shared" si="234"/>
        <v>0</v>
      </c>
      <c r="EC193" s="53">
        <f t="shared" si="235"/>
        <v>0</v>
      </c>
      <c r="ED193" s="53"/>
      <c r="EE193" s="53"/>
      <c r="EF193" s="41">
        <f t="shared" si="236"/>
        <v>0</v>
      </c>
      <c r="EG193" s="53">
        <f t="shared" si="237"/>
        <v>0</v>
      </c>
      <c r="EH193" s="53"/>
      <c r="EI193" s="53"/>
      <c r="EJ193" s="41">
        <f t="shared" si="238"/>
        <v>0</v>
      </c>
      <c r="EK193" s="53">
        <f t="shared" si="239"/>
        <v>0</v>
      </c>
      <c r="EL193" s="53"/>
      <c r="EM193" s="53"/>
      <c r="EN193" s="41">
        <f t="shared" si="240"/>
        <v>0</v>
      </c>
      <c r="EO193" s="53">
        <f t="shared" si="241"/>
        <v>0</v>
      </c>
      <c r="EP193" s="53"/>
      <c r="EQ193" s="53"/>
      <c r="ER193" s="41">
        <f t="shared" si="242"/>
        <v>0</v>
      </c>
      <c r="ES193" s="53">
        <f t="shared" si="243"/>
        <v>0</v>
      </c>
      <c r="ET193" s="53"/>
      <c r="EU193" s="53"/>
      <c r="EV193" s="41">
        <f t="shared" si="244"/>
        <v>0</v>
      </c>
      <c r="EW193" s="53">
        <f t="shared" si="245"/>
        <v>0</v>
      </c>
      <c r="EX193" s="53"/>
      <c r="EY193" s="53"/>
      <c r="EZ193" s="41">
        <f t="shared" si="246"/>
        <v>0</v>
      </c>
      <c r="FA193" s="53">
        <f t="shared" si="247"/>
        <v>0</v>
      </c>
      <c r="FB193" s="53"/>
      <c r="FC193" s="53"/>
      <c r="FD193" s="41">
        <f t="shared" si="248"/>
        <v>0</v>
      </c>
      <c r="FE193" s="53">
        <f t="shared" si="249"/>
        <v>0</v>
      </c>
      <c r="FF193" s="53"/>
      <c r="FG193" s="53"/>
      <c r="FH193" s="41">
        <f t="shared" si="250"/>
        <v>0</v>
      </c>
      <c r="FI193" s="53">
        <f t="shared" si="251"/>
        <v>0</v>
      </c>
      <c r="FJ193" s="53"/>
      <c r="FK193" s="53"/>
      <c r="FL193" s="41">
        <f t="shared" si="253"/>
        <v>0</v>
      </c>
      <c r="FM193" s="53">
        <f t="shared" si="254"/>
        <v>0</v>
      </c>
      <c r="FN193" s="53"/>
      <c r="FO193" s="40"/>
      <c r="FP193" s="52">
        <f t="shared" si="255"/>
        <v>3841.9413711389252</v>
      </c>
      <c r="FQ193" s="41">
        <f t="shared" si="256"/>
        <v>8.0793523119613297E-3</v>
      </c>
      <c r="FY193" s="229" t="s">
        <v>607</v>
      </c>
      <c r="FZ193" s="229" t="s">
        <v>608</v>
      </c>
      <c r="GA193" s="229" t="s">
        <v>609</v>
      </c>
    </row>
    <row r="194" spans="2:183" ht="11.25" customHeight="1" x14ac:dyDescent="0.2">
      <c r="B194" s="39">
        <v>44253</v>
      </c>
      <c r="C194" s="45">
        <v>3811.1497495982776</v>
      </c>
      <c r="D194" s="112" t="s">
        <v>5566</v>
      </c>
      <c r="E194" s="112">
        <f t="shared" si="252"/>
        <v>44253</v>
      </c>
      <c r="F194" s="46"/>
      <c r="G194" s="52">
        <v>46.16</v>
      </c>
      <c r="H194" s="41">
        <f t="shared" si="172"/>
        <v>-3.0862901532647591E-2</v>
      </c>
      <c r="I194" s="53">
        <f t="shared" si="173"/>
        <v>1</v>
      </c>
      <c r="J194" s="40"/>
      <c r="K194" s="52">
        <v>70.27</v>
      </c>
      <c r="L194" s="41">
        <f t="shared" si="174"/>
        <v>-2.848057514171165E-2</v>
      </c>
      <c r="M194" s="53">
        <f t="shared" si="175"/>
        <v>1</v>
      </c>
      <c r="N194" s="40"/>
      <c r="O194" s="52">
        <v>74.849999999999994</v>
      </c>
      <c r="P194" s="41">
        <f t="shared" si="176"/>
        <v>-5.3490136570561453E-2</v>
      </c>
      <c r="Q194" s="53">
        <f t="shared" si="177"/>
        <v>1</v>
      </c>
      <c r="R194" s="40"/>
      <c r="S194" s="52">
        <v>85.59</v>
      </c>
      <c r="T194" s="41">
        <f t="shared" si="178"/>
        <v>-3.2115797806174462E-2</v>
      </c>
      <c r="U194" s="53">
        <f t="shared" si="179"/>
        <v>1</v>
      </c>
      <c r="V194" s="40"/>
      <c r="W194" s="52">
        <v>53.99</v>
      </c>
      <c r="X194" s="41">
        <f t="shared" si="180"/>
        <v>-2.2274538210793171E-2</v>
      </c>
      <c r="Y194" s="53">
        <f t="shared" si="181"/>
        <v>1</v>
      </c>
      <c r="Z194" s="40"/>
      <c r="AA194" s="52">
        <v>86.81</v>
      </c>
      <c r="AB194" s="41">
        <f t="shared" si="182"/>
        <v>-6.8362309508478214E-2</v>
      </c>
      <c r="AC194" s="53">
        <f t="shared" si="183"/>
        <v>1</v>
      </c>
      <c r="AD194" s="40"/>
      <c r="AE194" s="52">
        <v>53.63</v>
      </c>
      <c r="AF194" s="41">
        <f t="shared" si="184"/>
        <v>-1.1063986723215846E-2</v>
      </c>
      <c r="AG194" s="53">
        <f t="shared" si="185"/>
        <v>1</v>
      </c>
      <c r="AH194" s="40"/>
      <c r="AI194" s="52">
        <v>86.24</v>
      </c>
      <c r="AJ194" s="41">
        <f t="shared" si="186"/>
        <v>-2.2000453617600502E-2</v>
      </c>
      <c r="AK194" s="53">
        <f t="shared" si="187"/>
        <v>1</v>
      </c>
      <c r="AL194" s="40"/>
      <c r="AM194" s="52">
        <v>58.48</v>
      </c>
      <c r="AN194" s="41">
        <f t="shared" si="188"/>
        <v>-2.5584171925636667E-3</v>
      </c>
      <c r="AO194" s="53">
        <f t="shared" si="189"/>
        <v>1</v>
      </c>
      <c r="AP194" s="40"/>
      <c r="AQ194" s="52">
        <v>29.27</v>
      </c>
      <c r="AR194" s="41">
        <f t="shared" si="190"/>
        <v>-8.3020050125313327E-2</v>
      </c>
      <c r="AS194" s="53">
        <f t="shared" si="191"/>
        <v>1</v>
      </c>
      <c r="AT194" s="41"/>
      <c r="AU194" s="41">
        <v>69.930000000000007</v>
      </c>
      <c r="AV194" s="41">
        <f t="shared" si="192"/>
        <v>-8.3005507474429585E-2</v>
      </c>
      <c r="AW194" s="53">
        <f t="shared" si="193"/>
        <v>1</v>
      </c>
      <c r="AX194" s="41"/>
      <c r="AY194" s="41">
        <v>42.16</v>
      </c>
      <c r="AZ194" s="41">
        <f t="shared" si="194"/>
        <v>6.6857688634192058E-3</v>
      </c>
      <c r="BA194" s="53">
        <f t="shared" si="195"/>
        <v>1</v>
      </c>
      <c r="BB194" s="41"/>
      <c r="BC194" s="41">
        <v>56.72</v>
      </c>
      <c r="BD194" s="41">
        <f t="shared" si="196"/>
        <v>-4.3668858539875233E-2</v>
      </c>
      <c r="BE194" s="53">
        <f t="shared" si="197"/>
        <v>1</v>
      </c>
      <c r="BF194" s="41"/>
      <c r="BG194" s="41">
        <v>58.59</v>
      </c>
      <c r="BH194" s="41">
        <f t="shared" si="198"/>
        <v>-5.6065732237795984E-2</v>
      </c>
      <c r="BI194" s="53">
        <f t="shared" si="199"/>
        <v>1</v>
      </c>
      <c r="BJ194" s="41"/>
      <c r="BK194" s="41"/>
      <c r="BL194" s="41">
        <f t="shared" si="200"/>
        <v>0</v>
      </c>
      <c r="BM194" s="53">
        <f t="shared" si="201"/>
        <v>0</v>
      </c>
      <c r="BN194" s="41"/>
      <c r="BO194" s="41"/>
      <c r="BP194" s="41">
        <f t="shared" si="202"/>
        <v>0</v>
      </c>
      <c r="BQ194" s="53">
        <f t="shared" si="203"/>
        <v>0</v>
      </c>
      <c r="BR194" s="41"/>
      <c r="BS194" s="41"/>
      <c r="BT194" s="41">
        <f t="shared" si="204"/>
        <v>0</v>
      </c>
      <c r="BU194" s="53">
        <f t="shared" si="205"/>
        <v>0</v>
      </c>
      <c r="BV194" s="41"/>
      <c r="BW194" s="41"/>
      <c r="BX194" s="41">
        <f t="shared" si="206"/>
        <v>0</v>
      </c>
      <c r="BY194" s="53">
        <f t="shared" si="207"/>
        <v>0</v>
      </c>
      <c r="BZ194" s="41"/>
      <c r="CA194" s="41"/>
      <c r="CB194" s="41">
        <f t="shared" si="208"/>
        <v>0</v>
      </c>
      <c r="CC194" s="53">
        <f t="shared" si="209"/>
        <v>0</v>
      </c>
      <c r="CD194" s="41"/>
      <c r="CE194" s="41"/>
      <c r="CF194" s="41">
        <f t="shared" si="210"/>
        <v>0</v>
      </c>
      <c r="CG194" s="53">
        <f t="shared" si="211"/>
        <v>0</v>
      </c>
      <c r="CH194" s="41"/>
      <c r="CI194" s="41"/>
      <c r="CJ194" s="41">
        <f t="shared" si="212"/>
        <v>0</v>
      </c>
      <c r="CK194" s="53">
        <f t="shared" si="213"/>
        <v>0</v>
      </c>
      <c r="CL194" s="41"/>
      <c r="CM194" s="41"/>
      <c r="CN194" s="41">
        <f t="shared" si="214"/>
        <v>0</v>
      </c>
      <c r="CO194" s="53">
        <f t="shared" si="215"/>
        <v>0</v>
      </c>
      <c r="CP194" s="41"/>
      <c r="CQ194" s="41"/>
      <c r="CR194" s="41">
        <f t="shared" si="216"/>
        <v>0</v>
      </c>
      <c r="CS194" s="53">
        <f t="shared" si="217"/>
        <v>0</v>
      </c>
      <c r="CT194" s="41"/>
      <c r="CU194" s="41"/>
      <c r="CV194" s="41">
        <f t="shared" si="218"/>
        <v>0</v>
      </c>
      <c r="CW194" s="53">
        <f t="shared" si="219"/>
        <v>0</v>
      </c>
      <c r="CX194" s="41"/>
      <c r="CY194" s="41"/>
      <c r="CZ194" s="41">
        <f t="shared" si="220"/>
        <v>0</v>
      </c>
      <c r="DA194" s="53">
        <f t="shared" si="221"/>
        <v>0</v>
      </c>
      <c r="DB194" s="53"/>
      <c r="DC194" s="53"/>
      <c r="DD194" s="41">
        <f t="shared" si="222"/>
        <v>0</v>
      </c>
      <c r="DE194" s="53">
        <f t="shared" si="223"/>
        <v>0</v>
      </c>
      <c r="DF194" s="53"/>
      <c r="DG194" s="53"/>
      <c r="DH194" s="41">
        <f t="shared" si="224"/>
        <v>0</v>
      </c>
      <c r="DI194" s="53">
        <f t="shared" si="225"/>
        <v>0</v>
      </c>
      <c r="DJ194" s="53"/>
      <c r="DK194" s="53"/>
      <c r="DL194" s="41">
        <f t="shared" si="226"/>
        <v>0</v>
      </c>
      <c r="DM194" s="53">
        <f t="shared" si="227"/>
        <v>0</v>
      </c>
      <c r="DN194" s="53"/>
      <c r="DO194" s="53"/>
      <c r="DP194" s="41">
        <f t="shared" si="228"/>
        <v>0</v>
      </c>
      <c r="DQ194" s="53">
        <f t="shared" si="229"/>
        <v>0</v>
      </c>
      <c r="DR194" s="53"/>
      <c r="DS194" s="53"/>
      <c r="DT194" s="41">
        <f t="shared" si="230"/>
        <v>0</v>
      </c>
      <c r="DU194" s="53">
        <f t="shared" si="231"/>
        <v>0</v>
      </c>
      <c r="DV194" s="53"/>
      <c r="DW194" s="53"/>
      <c r="DX194" s="41">
        <f t="shared" si="232"/>
        <v>0</v>
      </c>
      <c r="DY194" s="53">
        <f t="shared" si="233"/>
        <v>0</v>
      </c>
      <c r="DZ194" s="53"/>
      <c r="EA194" s="53"/>
      <c r="EB194" s="41">
        <f t="shared" si="234"/>
        <v>0</v>
      </c>
      <c r="EC194" s="53">
        <f t="shared" si="235"/>
        <v>0</v>
      </c>
      <c r="ED194" s="53"/>
      <c r="EE194" s="53"/>
      <c r="EF194" s="41">
        <f t="shared" si="236"/>
        <v>0</v>
      </c>
      <c r="EG194" s="53">
        <f t="shared" si="237"/>
        <v>0</v>
      </c>
      <c r="EH194" s="53"/>
      <c r="EI194" s="53"/>
      <c r="EJ194" s="41">
        <f t="shared" si="238"/>
        <v>0</v>
      </c>
      <c r="EK194" s="53">
        <f t="shared" si="239"/>
        <v>0</v>
      </c>
      <c r="EL194" s="53"/>
      <c r="EM194" s="53"/>
      <c r="EN194" s="41">
        <f t="shared" si="240"/>
        <v>0</v>
      </c>
      <c r="EO194" s="53">
        <f t="shared" si="241"/>
        <v>0</v>
      </c>
      <c r="EP194" s="53"/>
      <c r="EQ194" s="53"/>
      <c r="ER194" s="41">
        <f t="shared" si="242"/>
        <v>0</v>
      </c>
      <c r="ES194" s="53">
        <f t="shared" si="243"/>
        <v>0</v>
      </c>
      <c r="ET194" s="53"/>
      <c r="EU194" s="53"/>
      <c r="EV194" s="41">
        <f t="shared" si="244"/>
        <v>0</v>
      </c>
      <c r="EW194" s="53">
        <f t="shared" si="245"/>
        <v>0</v>
      </c>
      <c r="EX194" s="53"/>
      <c r="EY194" s="53"/>
      <c r="EZ194" s="41">
        <f t="shared" si="246"/>
        <v>0</v>
      </c>
      <c r="FA194" s="53">
        <f t="shared" si="247"/>
        <v>0</v>
      </c>
      <c r="FB194" s="53"/>
      <c r="FC194" s="53"/>
      <c r="FD194" s="41">
        <f t="shared" si="248"/>
        <v>0</v>
      </c>
      <c r="FE194" s="53">
        <f t="shared" si="249"/>
        <v>0</v>
      </c>
      <c r="FF194" s="53"/>
      <c r="FG194" s="53"/>
      <c r="FH194" s="41">
        <f t="shared" si="250"/>
        <v>0</v>
      </c>
      <c r="FI194" s="53">
        <f t="shared" si="251"/>
        <v>0</v>
      </c>
      <c r="FJ194" s="53"/>
      <c r="FK194" s="53"/>
      <c r="FL194" s="41">
        <f t="shared" si="253"/>
        <v>0</v>
      </c>
      <c r="FM194" s="53">
        <f t="shared" si="254"/>
        <v>0</v>
      </c>
      <c r="FN194" s="53"/>
      <c r="FO194" s="40"/>
      <c r="FP194" s="52">
        <f t="shared" si="255"/>
        <v>3811.1497495982776</v>
      </c>
      <c r="FQ194" s="41">
        <f t="shared" si="256"/>
        <v>-2.4460006260528355E-2</v>
      </c>
      <c r="FY194" s="229" t="s">
        <v>667</v>
      </c>
      <c r="FZ194" s="229" t="s">
        <v>668</v>
      </c>
      <c r="GA194" s="229" t="s">
        <v>669</v>
      </c>
    </row>
    <row r="195" spans="2:183" ht="11.25" customHeight="1" x14ac:dyDescent="0.2">
      <c r="B195" s="39">
        <v>44246</v>
      </c>
      <c r="C195" s="45">
        <v>3906.7078480188743</v>
      </c>
      <c r="D195" s="112" t="s">
        <v>5566</v>
      </c>
      <c r="E195" s="112">
        <f t="shared" si="252"/>
        <v>44246</v>
      </c>
      <c r="F195" s="46"/>
      <c r="G195" s="52">
        <v>47.63</v>
      </c>
      <c r="H195" s="41">
        <f t="shared" si="172"/>
        <v>-1.3667425968109215E-2</v>
      </c>
      <c r="I195" s="53">
        <f t="shared" si="173"/>
        <v>1</v>
      </c>
      <c r="J195" s="40"/>
      <c r="K195" s="52">
        <v>72.33</v>
      </c>
      <c r="L195" s="41">
        <f t="shared" si="174"/>
        <v>-1.2963973799126727E-2</v>
      </c>
      <c r="M195" s="53">
        <f t="shared" si="175"/>
        <v>1</v>
      </c>
      <c r="N195" s="40"/>
      <c r="O195" s="52">
        <v>79.08</v>
      </c>
      <c r="P195" s="41">
        <f t="shared" si="176"/>
        <v>5.9788830937539394E-3</v>
      </c>
      <c r="Q195" s="53">
        <f t="shared" si="177"/>
        <v>1</v>
      </c>
      <c r="R195" s="40"/>
      <c r="S195" s="52">
        <v>88.43</v>
      </c>
      <c r="T195" s="41">
        <f t="shared" si="178"/>
        <v>-1.5475395234914147E-2</v>
      </c>
      <c r="U195" s="53">
        <f t="shared" si="179"/>
        <v>1</v>
      </c>
      <c r="V195" s="40"/>
      <c r="W195" s="52">
        <v>55.22</v>
      </c>
      <c r="X195" s="41">
        <f t="shared" si="180"/>
        <v>-4.6451390088067646E-2</v>
      </c>
      <c r="Y195" s="53">
        <f t="shared" si="181"/>
        <v>1</v>
      </c>
      <c r="Z195" s="40"/>
      <c r="AA195" s="52">
        <v>93.18</v>
      </c>
      <c r="AB195" s="41">
        <f t="shared" si="182"/>
        <v>-1.8020866266202917E-2</v>
      </c>
      <c r="AC195" s="53">
        <f t="shared" si="183"/>
        <v>1</v>
      </c>
      <c r="AD195" s="40"/>
      <c r="AE195" s="52">
        <v>54.23</v>
      </c>
      <c r="AF195" s="41">
        <f t="shared" si="184"/>
        <v>-3.6744442403087163E-3</v>
      </c>
      <c r="AG195" s="53">
        <f t="shared" si="185"/>
        <v>1</v>
      </c>
      <c r="AH195" s="40"/>
      <c r="AI195" s="52">
        <v>88.18</v>
      </c>
      <c r="AJ195" s="41">
        <f t="shared" si="186"/>
        <v>1.953983119435776E-2</v>
      </c>
      <c r="AK195" s="53">
        <f t="shared" si="187"/>
        <v>1</v>
      </c>
      <c r="AL195" s="40"/>
      <c r="AM195" s="52">
        <v>58.63</v>
      </c>
      <c r="AN195" s="41">
        <f t="shared" si="188"/>
        <v>3.8802267895109877E-2</v>
      </c>
      <c r="AO195" s="53">
        <f t="shared" si="189"/>
        <v>1</v>
      </c>
      <c r="AP195" s="40"/>
      <c r="AQ195" s="52">
        <v>31.92</v>
      </c>
      <c r="AR195" s="41">
        <f t="shared" si="190"/>
        <v>1.2048192771084487E-2</v>
      </c>
      <c r="AS195" s="53">
        <f t="shared" si="191"/>
        <v>1</v>
      </c>
      <c r="AT195" s="41"/>
      <c r="AU195" s="41">
        <v>76.260000000000005</v>
      </c>
      <c r="AV195" s="41">
        <f t="shared" si="192"/>
        <v>9.187557422234427E-4</v>
      </c>
      <c r="AW195" s="53">
        <f t="shared" si="193"/>
        <v>1</v>
      </c>
      <c r="AX195" s="41"/>
      <c r="AY195" s="41">
        <v>41.88</v>
      </c>
      <c r="AZ195" s="41">
        <f t="shared" si="194"/>
        <v>-5.2256532066508043E-3</v>
      </c>
      <c r="BA195" s="53">
        <f t="shared" si="195"/>
        <v>1</v>
      </c>
      <c r="BB195" s="41"/>
      <c r="BC195" s="41">
        <v>59.31</v>
      </c>
      <c r="BD195" s="41">
        <f t="shared" si="196"/>
        <v>-1.3144758735440965E-2</v>
      </c>
      <c r="BE195" s="53">
        <f t="shared" si="197"/>
        <v>1</v>
      </c>
      <c r="BF195" s="41"/>
      <c r="BG195" s="41">
        <v>62.07</v>
      </c>
      <c r="BH195" s="41">
        <f t="shared" si="198"/>
        <v>8.6122846928826657E-3</v>
      </c>
      <c r="BI195" s="53">
        <f t="shared" si="199"/>
        <v>1</v>
      </c>
      <c r="BJ195" s="41"/>
      <c r="BK195" s="41"/>
      <c r="BL195" s="41">
        <f t="shared" si="200"/>
        <v>0</v>
      </c>
      <c r="BM195" s="53">
        <f t="shared" si="201"/>
        <v>0</v>
      </c>
      <c r="BN195" s="41"/>
      <c r="BO195" s="41"/>
      <c r="BP195" s="41">
        <f t="shared" si="202"/>
        <v>0</v>
      </c>
      <c r="BQ195" s="53">
        <f t="shared" si="203"/>
        <v>0</v>
      </c>
      <c r="BR195" s="41"/>
      <c r="BS195" s="41"/>
      <c r="BT195" s="41">
        <f t="shared" si="204"/>
        <v>0</v>
      </c>
      <c r="BU195" s="53">
        <f t="shared" si="205"/>
        <v>0</v>
      </c>
      <c r="BV195" s="41"/>
      <c r="BW195" s="41"/>
      <c r="BX195" s="41">
        <f t="shared" si="206"/>
        <v>0</v>
      </c>
      <c r="BY195" s="53">
        <f t="shared" si="207"/>
        <v>0</v>
      </c>
      <c r="BZ195" s="41"/>
      <c r="CA195" s="41"/>
      <c r="CB195" s="41">
        <f t="shared" si="208"/>
        <v>0</v>
      </c>
      <c r="CC195" s="53">
        <f t="shared" si="209"/>
        <v>0</v>
      </c>
      <c r="CD195" s="41"/>
      <c r="CE195" s="41"/>
      <c r="CF195" s="41">
        <f t="shared" si="210"/>
        <v>0</v>
      </c>
      <c r="CG195" s="53">
        <f t="shared" si="211"/>
        <v>0</v>
      </c>
      <c r="CH195" s="41"/>
      <c r="CI195" s="41"/>
      <c r="CJ195" s="41">
        <f t="shared" si="212"/>
        <v>0</v>
      </c>
      <c r="CK195" s="53">
        <f t="shared" si="213"/>
        <v>0</v>
      </c>
      <c r="CL195" s="41"/>
      <c r="CM195" s="41"/>
      <c r="CN195" s="41">
        <f t="shared" si="214"/>
        <v>0</v>
      </c>
      <c r="CO195" s="53">
        <f t="shared" si="215"/>
        <v>0</v>
      </c>
      <c r="CP195" s="41"/>
      <c r="CQ195" s="41"/>
      <c r="CR195" s="41">
        <f t="shared" si="216"/>
        <v>0</v>
      </c>
      <c r="CS195" s="53">
        <f t="shared" si="217"/>
        <v>0</v>
      </c>
      <c r="CT195" s="41"/>
      <c r="CU195" s="41"/>
      <c r="CV195" s="41">
        <f t="shared" si="218"/>
        <v>0</v>
      </c>
      <c r="CW195" s="53">
        <f t="shared" si="219"/>
        <v>0</v>
      </c>
      <c r="CX195" s="41"/>
      <c r="CY195" s="41"/>
      <c r="CZ195" s="41">
        <f t="shared" si="220"/>
        <v>0</v>
      </c>
      <c r="DA195" s="53">
        <f t="shared" si="221"/>
        <v>0</v>
      </c>
      <c r="DB195" s="53"/>
      <c r="DC195" s="53"/>
      <c r="DD195" s="41">
        <f t="shared" si="222"/>
        <v>0</v>
      </c>
      <c r="DE195" s="53">
        <f t="shared" si="223"/>
        <v>0</v>
      </c>
      <c r="DF195" s="53"/>
      <c r="DG195" s="53"/>
      <c r="DH195" s="41">
        <f t="shared" si="224"/>
        <v>0</v>
      </c>
      <c r="DI195" s="53">
        <f t="shared" si="225"/>
        <v>0</v>
      </c>
      <c r="DJ195" s="53"/>
      <c r="DK195" s="53"/>
      <c r="DL195" s="41">
        <f t="shared" si="226"/>
        <v>0</v>
      </c>
      <c r="DM195" s="53">
        <f t="shared" si="227"/>
        <v>0</v>
      </c>
      <c r="DN195" s="53"/>
      <c r="DO195" s="53"/>
      <c r="DP195" s="41">
        <f t="shared" si="228"/>
        <v>0</v>
      </c>
      <c r="DQ195" s="53">
        <f t="shared" si="229"/>
        <v>0</v>
      </c>
      <c r="DR195" s="53"/>
      <c r="DS195" s="53"/>
      <c r="DT195" s="41">
        <f t="shared" si="230"/>
        <v>0</v>
      </c>
      <c r="DU195" s="53">
        <f t="shared" si="231"/>
        <v>0</v>
      </c>
      <c r="DV195" s="53"/>
      <c r="DW195" s="53"/>
      <c r="DX195" s="41">
        <f t="shared" si="232"/>
        <v>0</v>
      </c>
      <c r="DY195" s="53">
        <f t="shared" si="233"/>
        <v>0</v>
      </c>
      <c r="DZ195" s="53"/>
      <c r="EA195" s="53"/>
      <c r="EB195" s="41">
        <f t="shared" si="234"/>
        <v>0</v>
      </c>
      <c r="EC195" s="53">
        <f t="shared" si="235"/>
        <v>0</v>
      </c>
      <c r="ED195" s="53"/>
      <c r="EE195" s="53"/>
      <c r="EF195" s="41">
        <f t="shared" si="236"/>
        <v>0</v>
      </c>
      <c r="EG195" s="53">
        <f t="shared" si="237"/>
        <v>0</v>
      </c>
      <c r="EH195" s="53"/>
      <c r="EI195" s="53"/>
      <c r="EJ195" s="41">
        <f t="shared" si="238"/>
        <v>0</v>
      </c>
      <c r="EK195" s="53">
        <f t="shared" si="239"/>
        <v>0</v>
      </c>
      <c r="EL195" s="53"/>
      <c r="EM195" s="53"/>
      <c r="EN195" s="41">
        <f t="shared" si="240"/>
        <v>0</v>
      </c>
      <c r="EO195" s="53">
        <f t="shared" si="241"/>
        <v>0</v>
      </c>
      <c r="EP195" s="53"/>
      <c r="EQ195" s="53"/>
      <c r="ER195" s="41">
        <f t="shared" si="242"/>
        <v>0</v>
      </c>
      <c r="ES195" s="53">
        <f t="shared" si="243"/>
        <v>0</v>
      </c>
      <c r="ET195" s="53"/>
      <c r="EU195" s="53"/>
      <c r="EV195" s="41">
        <f t="shared" si="244"/>
        <v>0</v>
      </c>
      <c r="EW195" s="53">
        <f t="shared" si="245"/>
        <v>0</v>
      </c>
      <c r="EX195" s="53"/>
      <c r="EY195" s="53"/>
      <c r="EZ195" s="41">
        <f t="shared" si="246"/>
        <v>0</v>
      </c>
      <c r="FA195" s="53">
        <f t="shared" si="247"/>
        <v>0</v>
      </c>
      <c r="FB195" s="53"/>
      <c r="FC195" s="53"/>
      <c r="FD195" s="41">
        <f t="shared" si="248"/>
        <v>0</v>
      </c>
      <c r="FE195" s="53">
        <f t="shared" si="249"/>
        <v>0</v>
      </c>
      <c r="FF195" s="53"/>
      <c r="FG195" s="53"/>
      <c r="FH195" s="41">
        <f t="shared" si="250"/>
        <v>0</v>
      </c>
      <c r="FI195" s="53">
        <f t="shared" si="251"/>
        <v>0</v>
      </c>
      <c r="FJ195" s="53"/>
      <c r="FK195" s="53"/>
      <c r="FL195" s="41">
        <f t="shared" si="253"/>
        <v>0</v>
      </c>
      <c r="FM195" s="53">
        <f t="shared" si="254"/>
        <v>0</v>
      </c>
      <c r="FN195" s="53"/>
      <c r="FO195" s="40"/>
      <c r="FP195" s="52">
        <f t="shared" si="255"/>
        <v>3906.7078480188743</v>
      </c>
      <c r="FQ195" s="41">
        <f t="shared" si="256"/>
        <v>-7.1479069034634524E-3</v>
      </c>
      <c r="FY195" s="229" t="s">
        <v>547</v>
      </c>
      <c r="FZ195" s="229" t="s">
        <v>548</v>
      </c>
      <c r="GA195" s="229" t="s">
        <v>549</v>
      </c>
    </row>
    <row r="196" spans="2:183" ht="11.25" customHeight="1" x14ac:dyDescent="0.2">
      <c r="B196" s="39">
        <v>44239</v>
      </c>
      <c r="C196" s="45">
        <v>3934.8336727926089</v>
      </c>
      <c r="D196" s="112" t="s">
        <v>5566</v>
      </c>
      <c r="E196" s="112">
        <f t="shared" si="252"/>
        <v>44239</v>
      </c>
      <c r="F196" s="46"/>
      <c r="G196" s="52">
        <v>48.29</v>
      </c>
      <c r="H196" s="41">
        <f t="shared" si="172"/>
        <v>-2.7979066022544297E-2</v>
      </c>
      <c r="I196" s="53">
        <f t="shared" si="173"/>
        <v>1</v>
      </c>
      <c r="J196" s="40"/>
      <c r="K196" s="52">
        <v>73.28</v>
      </c>
      <c r="L196" s="41">
        <f t="shared" si="174"/>
        <v>-1.2398921832884158E-2</v>
      </c>
      <c r="M196" s="53">
        <f t="shared" si="175"/>
        <v>1</v>
      </c>
      <c r="N196" s="40"/>
      <c r="O196" s="52">
        <v>78.61</v>
      </c>
      <c r="P196" s="41">
        <f t="shared" si="176"/>
        <v>-4.3557610414892256E-2</v>
      </c>
      <c r="Q196" s="53">
        <f t="shared" si="177"/>
        <v>1</v>
      </c>
      <c r="R196" s="40"/>
      <c r="S196" s="52">
        <v>89.82</v>
      </c>
      <c r="T196" s="41">
        <f t="shared" si="178"/>
        <v>-5.1931602279923994E-2</v>
      </c>
      <c r="U196" s="53">
        <f t="shared" si="179"/>
        <v>1</v>
      </c>
      <c r="V196" s="40"/>
      <c r="W196" s="52">
        <v>57.91</v>
      </c>
      <c r="X196" s="41">
        <f t="shared" si="180"/>
        <v>-1.2617220801364071E-2</v>
      </c>
      <c r="Y196" s="53">
        <f t="shared" si="181"/>
        <v>1</v>
      </c>
      <c r="Z196" s="40"/>
      <c r="AA196" s="52">
        <v>94.89</v>
      </c>
      <c r="AB196" s="41">
        <f t="shared" si="182"/>
        <v>-1.8006830176963584E-2</v>
      </c>
      <c r="AC196" s="53">
        <f t="shared" si="183"/>
        <v>1</v>
      </c>
      <c r="AD196" s="40"/>
      <c r="AE196" s="52">
        <v>54.43</v>
      </c>
      <c r="AF196" s="41">
        <f t="shared" si="184"/>
        <v>-8.3803971579522463E-3</v>
      </c>
      <c r="AG196" s="53">
        <f t="shared" si="185"/>
        <v>1</v>
      </c>
      <c r="AH196" s="40"/>
      <c r="AI196" s="52">
        <v>86.49</v>
      </c>
      <c r="AJ196" s="41">
        <f t="shared" si="186"/>
        <v>-2.4145323253977224E-2</v>
      </c>
      <c r="AK196" s="53">
        <f t="shared" si="187"/>
        <v>1</v>
      </c>
      <c r="AL196" s="40"/>
      <c r="AM196" s="52">
        <v>56.44</v>
      </c>
      <c r="AN196" s="41">
        <f t="shared" si="188"/>
        <v>0</v>
      </c>
      <c r="AO196" s="53">
        <f t="shared" si="189"/>
        <v>1</v>
      </c>
      <c r="AP196" s="40"/>
      <c r="AQ196" s="52">
        <v>31.54</v>
      </c>
      <c r="AR196" s="41">
        <f t="shared" si="190"/>
        <v>3.4998409163220501E-3</v>
      </c>
      <c r="AS196" s="53">
        <f t="shared" si="191"/>
        <v>1</v>
      </c>
      <c r="AT196" s="41"/>
      <c r="AU196" s="41">
        <v>76.19</v>
      </c>
      <c r="AV196" s="41">
        <f t="shared" si="192"/>
        <v>-2.0442273077912132E-2</v>
      </c>
      <c r="AW196" s="53">
        <f t="shared" si="193"/>
        <v>1</v>
      </c>
      <c r="AX196" s="41"/>
      <c r="AY196" s="41">
        <v>42.1</v>
      </c>
      <c r="AZ196" s="41">
        <f t="shared" si="194"/>
        <v>-2.2067363530778095E-2</v>
      </c>
      <c r="BA196" s="53">
        <f t="shared" si="195"/>
        <v>1</v>
      </c>
      <c r="BB196" s="41"/>
      <c r="BC196" s="41">
        <v>60.1</v>
      </c>
      <c r="BD196" s="41">
        <f t="shared" si="196"/>
        <v>-1.2812089356110445E-2</v>
      </c>
      <c r="BE196" s="53">
        <f t="shared" si="197"/>
        <v>1</v>
      </c>
      <c r="BF196" s="41"/>
      <c r="BG196" s="41">
        <v>61.54</v>
      </c>
      <c r="BH196" s="41">
        <f t="shared" si="198"/>
        <v>-2.994955863808324E-2</v>
      </c>
      <c r="BI196" s="53">
        <f t="shared" si="199"/>
        <v>1</v>
      </c>
      <c r="BJ196" s="41"/>
      <c r="BK196" s="41"/>
      <c r="BL196" s="41">
        <f t="shared" si="200"/>
        <v>0</v>
      </c>
      <c r="BM196" s="53">
        <f t="shared" si="201"/>
        <v>0</v>
      </c>
      <c r="BN196" s="41"/>
      <c r="BO196" s="41"/>
      <c r="BP196" s="41">
        <f t="shared" si="202"/>
        <v>0</v>
      </c>
      <c r="BQ196" s="53">
        <f t="shared" si="203"/>
        <v>0</v>
      </c>
      <c r="BR196" s="41"/>
      <c r="BS196" s="41"/>
      <c r="BT196" s="41">
        <f t="shared" si="204"/>
        <v>0</v>
      </c>
      <c r="BU196" s="53">
        <f t="shared" si="205"/>
        <v>0</v>
      </c>
      <c r="BV196" s="41"/>
      <c r="BW196" s="41"/>
      <c r="BX196" s="41">
        <f t="shared" si="206"/>
        <v>0</v>
      </c>
      <c r="BY196" s="53">
        <f t="shared" si="207"/>
        <v>0</v>
      </c>
      <c r="BZ196" s="41"/>
      <c r="CA196" s="41"/>
      <c r="CB196" s="41">
        <f t="shared" si="208"/>
        <v>0</v>
      </c>
      <c r="CC196" s="53">
        <f t="shared" si="209"/>
        <v>0</v>
      </c>
      <c r="CD196" s="41"/>
      <c r="CE196" s="41"/>
      <c r="CF196" s="41">
        <f t="shared" si="210"/>
        <v>0</v>
      </c>
      <c r="CG196" s="53">
        <f t="shared" si="211"/>
        <v>0</v>
      </c>
      <c r="CH196" s="41"/>
      <c r="CI196" s="41"/>
      <c r="CJ196" s="41">
        <f t="shared" si="212"/>
        <v>0</v>
      </c>
      <c r="CK196" s="53">
        <f t="shared" si="213"/>
        <v>0</v>
      </c>
      <c r="CL196" s="41"/>
      <c r="CM196" s="41"/>
      <c r="CN196" s="41">
        <f t="shared" si="214"/>
        <v>0</v>
      </c>
      <c r="CO196" s="53">
        <f t="shared" si="215"/>
        <v>0</v>
      </c>
      <c r="CP196" s="41"/>
      <c r="CQ196" s="41"/>
      <c r="CR196" s="41">
        <f t="shared" si="216"/>
        <v>0</v>
      </c>
      <c r="CS196" s="53">
        <f t="shared" si="217"/>
        <v>0</v>
      </c>
      <c r="CT196" s="41"/>
      <c r="CU196" s="41"/>
      <c r="CV196" s="41">
        <f t="shared" si="218"/>
        <v>0</v>
      </c>
      <c r="CW196" s="53">
        <f t="shared" si="219"/>
        <v>0</v>
      </c>
      <c r="CX196" s="41"/>
      <c r="CY196" s="41"/>
      <c r="CZ196" s="41">
        <f t="shared" si="220"/>
        <v>0</v>
      </c>
      <c r="DA196" s="53">
        <f t="shared" si="221"/>
        <v>0</v>
      </c>
      <c r="DB196" s="53"/>
      <c r="DC196" s="53"/>
      <c r="DD196" s="41">
        <f t="shared" si="222"/>
        <v>0</v>
      </c>
      <c r="DE196" s="53">
        <f t="shared" si="223"/>
        <v>0</v>
      </c>
      <c r="DF196" s="53"/>
      <c r="DG196" s="53"/>
      <c r="DH196" s="41">
        <f t="shared" si="224"/>
        <v>0</v>
      </c>
      <c r="DI196" s="53">
        <f t="shared" si="225"/>
        <v>0</v>
      </c>
      <c r="DJ196" s="53"/>
      <c r="DK196" s="53"/>
      <c r="DL196" s="41">
        <f t="shared" si="226"/>
        <v>0</v>
      </c>
      <c r="DM196" s="53">
        <f t="shared" si="227"/>
        <v>0</v>
      </c>
      <c r="DN196" s="53"/>
      <c r="DO196" s="53"/>
      <c r="DP196" s="41">
        <f t="shared" si="228"/>
        <v>0</v>
      </c>
      <c r="DQ196" s="53">
        <f t="shared" si="229"/>
        <v>0</v>
      </c>
      <c r="DR196" s="53"/>
      <c r="DS196" s="53"/>
      <c r="DT196" s="41">
        <f t="shared" si="230"/>
        <v>0</v>
      </c>
      <c r="DU196" s="53">
        <f t="shared" si="231"/>
        <v>0</v>
      </c>
      <c r="DV196" s="53"/>
      <c r="DW196" s="53"/>
      <c r="DX196" s="41">
        <f t="shared" si="232"/>
        <v>0</v>
      </c>
      <c r="DY196" s="53">
        <f t="shared" si="233"/>
        <v>0</v>
      </c>
      <c r="DZ196" s="53"/>
      <c r="EA196" s="53"/>
      <c r="EB196" s="41">
        <f t="shared" si="234"/>
        <v>0</v>
      </c>
      <c r="EC196" s="53">
        <f t="shared" si="235"/>
        <v>0</v>
      </c>
      <c r="ED196" s="53"/>
      <c r="EE196" s="53"/>
      <c r="EF196" s="41">
        <f t="shared" si="236"/>
        <v>0</v>
      </c>
      <c r="EG196" s="53">
        <f t="shared" si="237"/>
        <v>0</v>
      </c>
      <c r="EH196" s="53"/>
      <c r="EI196" s="53"/>
      <c r="EJ196" s="41">
        <f t="shared" si="238"/>
        <v>0</v>
      </c>
      <c r="EK196" s="53">
        <f t="shared" si="239"/>
        <v>0</v>
      </c>
      <c r="EL196" s="53"/>
      <c r="EM196" s="53"/>
      <c r="EN196" s="41">
        <f t="shared" si="240"/>
        <v>0</v>
      </c>
      <c r="EO196" s="53">
        <f t="shared" si="241"/>
        <v>0</v>
      </c>
      <c r="EP196" s="53"/>
      <c r="EQ196" s="53"/>
      <c r="ER196" s="41">
        <f t="shared" si="242"/>
        <v>0</v>
      </c>
      <c r="ES196" s="53">
        <f t="shared" si="243"/>
        <v>0</v>
      </c>
      <c r="ET196" s="53"/>
      <c r="EU196" s="53"/>
      <c r="EV196" s="41">
        <f t="shared" si="244"/>
        <v>0</v>
      </c>
      <c r="EW196" s="53">
        <f t="shared" si="245"/>
        <v>0</v>
      </c>
      <c r="EX196" s="53"/>
      <c r="EY196" s="53"/>
      <c r="EZ196" s="41">
        <f t="shared" si="246"/>
        <v>0</v>
      </c>
      <c r="FA196" s="53">
        <f t="shared" si="247"/>
        <v>0</v>
      </c>
      <c r="FB196" s="53"/>
      <c r="FC196" s="53"/>
      <c r="FD196" s="41">
        <f t="shared" si="248"/>
        <v>0</v>
      </c>
      <c r="FE196" s="53">
        <f t="shared" si="249"/>
        <v>0</v>
      </c>
      <c r="FF196" s="53"/>
      <c r="FG196" s="53"/>
      <c r="FH196" s="41">
        <f t="shared" si="250"/>
        <v>0</v>
      </c>
      <c r="FI196" s="53">
        <f t="shared" si="251"/>
        <v>0</v>
      </c>
      <c r="FJ196" s="53"/>
      <c r="FK196" s="53"/>
      <c r="FL196" s="41">
        <f t="shared" si="253"/>
        <v>0</v>
      </c>
      <c r="FM196" s="53">
        <f t="shared" si="254"/>
        <v>0</v>
      </c>
      <c r="FN196" s="53"/>
      <c r="FO196" s="40"/>
      <c r="FP196" s="52">
        <f t="shared" si="255"/>
        <v>3934.8336727926089</v>
      </c>
      <c r="FQ196" s="41">
        <f t="shared" si="256"/>
        <v>1.2349902402128743E-2</v>
      </c>
      <c r="FY196" s="229" t="s">
        <v>550</v>
      </c>
      <c r="FZ196" s="229" t="s">
        <v>551</v>
      </c>
      <c r="GA196" s="229" t="s">
        <v>552</v>
      </c>
    </row>
    <row r="197" spans="2:183" ht="11.25" customHeight="1" x14ac:dyDescent="0.2">
      <c r="B197" s="39">
        <v>44232</v>
      </c>
      <c r="C197" s="45">
        <v>3886.831680880236</v>
      </c>
      <c r="D197" s="112" t="s">
        <v>5566</v>
      </c>
      <c r="E197" s="112">
        <f t="shared" si="252"/>
        <v>44232</v>
      </c>
      <c r="F197" s="46"/>
      <c r="G197" s="52">
        <v>49.68</v>
      </c>
      <c r="H197" s="41">
        <f t="shared" si="172"/>
        <v>2.117163412127443E-2</v>
      </c>
      <c r="I197" s="53">
        <f t="shared" si="173"/>
        <v>1</v>
      </c>
      <c r="J197" s="40"/>
      <c r="K197" s="52">
        <v>74.2</v>
      </c>
      <c r="L197" s="41">
        <f t="shared" si="174"/>
        <v>2.0352035203520469E-2</v>
      </c>
      <c r="M197" s="53">
        <f t="shared" si="175"/>
        <v>1</v>
      </c>
      <c r="N197" s="40"/>
      <c r="O197" s="52">
        <v>82.19</v>
      </c>
      <c r="P197" s="41">
        <f t="shared" si="176"/>
        <v>1.5820046965764334E-2</v>
      </c>
      <c r="Q197" s="53">
        <f t="shared" si="177"/>
        <v>1</v>
      </c>
      <c r="R197" s="40"/>
      <c r="S197" s="52">
        <v>94.74</v>
      </c>
      <c r="T197" s="41">
        <f t="shared" si="178"/>
        <v>7.8723404255318652E-3</v>
      </c>
      <c r="U197" s="53">
        <f t="shared" si="179"/>
        <v>1</v>
      </c>
      <c r="V197" s="40"/>
      <c r="W197" s="52">
        <v>58.65</v>
      </c>
      <c r="X197" s="41">
        <f t="shared" si="180"/>
        <v>8.4250343878955469E-3</v>
      </c>
      <c r="Y197" s="53">
        <f t="shared" si="181"/>
        <v>1</v>
      </c>
      <c r="Z197" s="40"/>
      <c r="AA197" s="52">
        <v>96.63</v>
      </c>
      <c r="AB197" s="41">
        <f t="shared" si="182"/>
        <v>1.3636840448966625E-2</v>
      </c>
      <c r="AC197" s="53">
        <f t="shared" si="183"/>
        <v>1</v>
      </c>
      <c r="AD197" s="40"/>
      <c r="AE197" s="52">
        <v>54.89</v>
      </c>
      <c r="AF197" s="41">
        <f t="shared" si="184"/>
        <v>2.1589428624604556E-2</v>
      </c>
      <c r="AG197" s="53">
        <f t="shared" si="185"/>
        <v>1</v>
      </c>
      <c r="AH197" s="40"/>
      <c r="AI197" s="52">
        <v>88.63</v>
      </c>
      <c r="AJ197" s="41">
        <f t="shared" si="186"/>
        <v>3.7372593431483914E-3</v>
      </c>
      <c r="AK197" s="53">
        <f t="shared" si="187"/>
        <v>1</v>
      </c>
      <c r="AL197" s="40"/>
      <c r="AM197" s="52">
        <v>56.44</v>
      </c>
      <c r="AN197" s="41">
        <f t="shared" si="188"/>
        <v>3.6166697264549352E-2</v>
      </c>
      <c r="AO197" s="53">
        <f t="shared" si="189"/>
        <v>1</v>
      </c>
      <c r="AP197" s="40"/>
      <c r="AQ197" s="52">
        <v>31.43</v>
      </c>
      <c r="AR197" s="41">
        <f t="shared" si="190"/>
        <v>2.9816513761467878E-2</v>
      </c>
      <c r="AS197" s="53">
        <f t="shared" si="191"/>
        <v>1</v>
      </c>
      <c r="AT197" s="41"/>
      <c r="AU197" s="41">
        <v>77.78</v>
      </c>
      <c r="AV197" s="41">
        <f t="shared" si="192"/>
        <v>3.3621262458471746E-2</v>
      </c>
      <c r="AW197" s="53">
        <f t="shared" si="193"/>
        <v>1</v>
      </c>
      <c r="AX197" s="41"/>
      <c r="AY197" s="41">
        <v>43.05</v>
      </c>
      <c r="AZ197" s="41">
        <f t="shared" si="194"/>
        <v>1.7971151572475641E-2</v>
      </c>
      <c r="BA197" s="53">
        <f t="shared" si="195"/>
        <v>1</v>
      </c>
      <c r="BB197" s="41"/>
      <c r="BC197" s="41">
        <v>60.88</v>
      </c>
      <c r="BD197" s="41">
        <f t="shared" si="196"/>
        <v>3.3265444670740107E-2</v>
      </c>
      <c r="BE197" s="53">
        <f t="shared" si="197"/>
        <v>1</v>
      </c>
      <c r="BF197" s="41"/>
      <c r="BG197" s="41">
        <v>63.44</v>
      </c>
      <c r="BH197" s="41">
        <f t="shared" si="198"/>
        <v>-8.5950929832786516E-3</v>
      </c>
      <c r="BI197" s="53">
        <f t="shared" si="199"/>
        <v>1</v>
      </c>
      <c r="BJ197" s="41"/>
      <c r="BK197" s="41"/>
      <c r="BL197" s="41">
        <f t="shared" si="200"/>
        <v>0</v>
      </c>
      <c r="BM197" s="53">
        <f t="shared" si="201"/>
        <v>0</v>
      </c>
      <c r="BN197" s="41"/>
      <c r="BO197" s="41"/>
      <c r="BP197" s="41">
        <f t="shared" si="202"/>
        <v>0</v>
      </c>
      <c r="BQ197" s="53">
        <f t="shared" si="203"/>
        <v>0</v>
      </c>
      <c r="BR197" s="41"/>
      <c r="BS197" s="41"/>
      <c r="BT197" s="41">
        <f t="shared" si="204"/>
        <v>0</v>
      </c>
      <c r="BU197" s="53">
        <f t="shared" si="205"/>
        <v>0</v>
      </c>
      <c r="BV197" s="41"/>
      <c r="BW197" s="41"/>
      <c r="BX197" s="41">
        <f t="shared" si="206"/>
        <v>0</v>
      </c>
      <c r="BY197" s="53">
        <f t="shared" si="207"/>
        <v>0</v>
      </c>
      <c r="BZ197" s="41"/>
      <c r="CA197" s="41"/>
      <c r="CB197" s="41">
        <f t="shared" si="208"/>
        <v>0</v>
      </c>
      <c r="CC197" s="53">
        <f t="shared" si="209"/>
        <v>0</v>
      </c>
      <c r="CD197" s="41"/>
      <c r="CE197" s="41"/>
      <c r="CF197" s="41">
        <f t="shared" si="210"/>
        <v>0</v>
      </c>
      <c r="CG197" s="53">
        <f t="shared" si="211"/>
        <v>0</v>
      </c>
      <c r="CH197" s="41"/>
      <c r="CI197" s="41"/>
      <c r="CJ197" s="41">
        <f t="shared" si="212"/>
        <v>0</v>
      </c>
      <c r="CK197" s="53">
        <f t="shared" si="213"/>
        <v>0</v>
      </c>
      <c r="CL197" s="41"/>
      <c r="CM197" s="41"/>
      <c r="CN197" s="41">
        <f t="shared" si="214"/>
        <v>0</v>
      </c>
      <c r="CO197" s="53">
        <f t="shared" si="215"/>
        <v>0</v>
      </c>
      <c r="CP197" s="41"/>
      <c r="CQ197" s="41"/>
      <c r="CR197" s="41">
        <f t="shared" si="216"/>
        <v>0</v>
      </c>
      <c r="CS197" s="53">
        <f t="shared" si="217"/>
        <v>0</v>
      </c>
      <c r="CT197" s="41"/>
      <c r="CU197" s="41"/>
      <c r="CV197" s="41">
        <f t="shared" si="218"/>
        <v>0</v>
      </c>
      <c r="CW197" s="53">
        <f t="shared" si="219"/>
        <v>0</v>
      </c>
      <c r="CX197" s="41"/>
      <c r="CY197" s="41"/>
      <c r="CZ197" s="41">
        <f t="shared" si="220"/>
        <v>0</v>
      </c>
      <c r="DA197" s="53">
        <f t="shared" si="221"/>
        <v>0</v>
      </c>
      <c r="DB197" s="53"/>
      <c r="DC197" s="53"/>
      <c r="DD197" s="41">
        <f t="shared" si="222"/>
        <v>0</v>
      </c>
      <c r="DE197" s="53">
        <f t="shared" si="223"/>
        <v>0</v>
      </c>
      <c r="DF197" s="53"/>
      <c r="DG197" s="53"/>
      <c r="DH197" s="41">
        <f t="shared" si="224"/>
        <v>0</v>
      </c>
      <c r="DI197" s="53">
        <f t="shared" si="225"/>
        <v>0</v>
      </c>
      <c r="DJ197" s="53"/>
      <c r="DK197" s="53"/>
      <c r="DL197" s="41">
        <f t="shared" si="226"/>
        <v>0</v>
      </c>
      <c r="DM197" s="53">
        <f t="shared" si="227"/>
        <v>0</v>
      </c>
      <c r="DN197" s="53"/>
      <c r="DO197" s="53"/>
      <c r="DP197" s="41">
        <f t="shared" si="228"/>
        <v>0</v>
      </c>
      <c r="DQ197" s="53">
        <f t="shared" si="229"/>
        <v>0</v>
      </c>
      <c r="DR197" s="53"/>
      <c r="DS197" s="53"/>
      <c r="DT197" s="41">
        <f t="shared" si="230"/>
        <v>0</v>
      </c>
      <c r="DU197" s="53">
        <f t="shared" si="231"/>
        <v>0</v>
      </c>
      <c r="DV197" s="53"/>
      <c r="DW197" s="53"/>
      <c r="DX197" s="41">
        <f t="shared" si="232"/>
        <v>0</v>
      </c>
      <c r="DY197" s="53">
        <f t="shared" si="233"/>
        <v>0</v>
      </c>
      <c r="DZ197" s="53"/>
      <c r="EA197" s="53"/>
      <c r="EB197" s="41">
        <f t="shared" si="234"/>
        <v>0</v>
      </c>
      <c r="EC197" s="53">
        <f t="shared" si="235"/>
        <v>0</v>
      </c>
      <c r="ED197" s="53"/>
      <c r="EE197" s="53"/>
      <c r="EF197" s="41">
        <f t="shared" si="236"/>
        <v>0</v>
      </c>
      <c r="EG197" s="53">
        <f t="shared" si="237"/>
        <v>0</v>
      </c>
      <c r="EH197" s="53"/>
      <c r="EI197" s="53"/>
      <c r="EJ197" s="41">
        <f t="shared" si="238"/>
        <v>0</v>
      </c>
      <c r="EK197" s="53">
        <f t="shared" si="239"/>
        <v>0</v>
      </c>
      <c r="EL197" s="53"/>
      <c r="EM197" s="53"/>
      <c r="EN197" s="41">
        <f t="shared" si="240"/>
        <v>0</v>
      </c>
      <c r="EO197" s="53">
        <f t="shared" si="241"/>
        <v>0</v>
      </c>
      <c r="EP197" s="53"/>
      <c r="EQ197" s="53"/>
      <c r="ER197" s="41">
        <f t="shared" si="242"/>
        <v>0</v>
      </c>
      <c r="ES197" s="53">
        <f t="shared" si="243"/>
        <v>0</v>
      </c>
      <c r="ET197" s="53"/>
      <c r="EU197" s="53"/>
      <c r="EV197" s="41">
        <f t="shared" si="244"/>
        <v>0</v>
      </c>
      <c r="EW197" s="53">
        <f t="shared" si="245"/>
        <v>0</v>
      </c>
      <c r="EX197" s="53"/>
      <c r="EY197" s="53"/>
      <c r="EZ197" s="41">
        <f t="shared" si="246"/>
        <v>0</v>
      </c>
      <c r="FA197" s="53">
        <f t="shared" si="247"/>
        <v>0</v>
      </c>
      <c r="FB197" s="53"/>
      <c r="FC197" s="53"/>
      <c r="FD197" s="41">
        <f t="shared" si="248"/>
        <v>0</v>
      </c>
      <c r="FE197" s="53">
        <f t="shared" si="249"/>
        <v>0</v>
      </c>
      <c r="FF197" s="53"/>
      <c r="FG197" s="53"/>
      <c r="FH197" s="41">
        <f t="shared" si="250"/>
        <v>0</v>
      </c>
      <c r="FI197" s="53">
        <f t="shared" si="251"/>
        <v>0</v>
      </c>
      <c r="FJ197" s="53"/>
      <c r="FK197" s="53"/>
      <c r="FL197" s="41">
        <f t="shared" si="253"/>
        <v>0</v>
      </c>
      <c r="FM197" s="53">
        <f t="shared" si="254"/>
        <v>0</v>
      </c>
      <c r="FN197" s="53"/>
      <c r="FO197" s="40"/>
      <c r="FP197" s="52">
        <f t="shared" si="255"/>
        <v>3886.831680880236</v>
      </c>
      <c r="FQ197" s="41">
        <f t="shared" si="256"/>
        <v>4.6466805084827589E-2</v>
      </c>
      <c r="FY197" s="229" t="s">
        <v>553</v>
      </c>
      <c r="FZ197" s="229" t="s">
        <v>554</v>
      </c>
      <c r="GA197" s="229" t="s">
        <v>555</v>
      </c>
    </row>
    <row r="198" spans="2:183" ht="11.25" customHeight="1" x14ac:dyDescent="0.2">
      <c r="B198" s="39">
        <v>44225</v>
      </c>
      <c r="C198" s="45">
        <v>3714.2426897766391</v>
      </c>
      <c r="D198" s="112" t="s">
        <v>5566</v>
      </c>
      <c r="E198" s="112">
        <f t="shared" si="252"/>
        <v>44225</v>
      </c>
      <c r="F198" s="46"/>
      <c r="G198" s="52">
        <v>48.65</v>
      </c>
      <c r="H198" s="41">
        <f t="shared" si="172"/>
        <v>-1.5381501720299506E-2</v>
      </c>
      <c r="I198" s="53">
        <f t="shared" si="173"/>
        <v>1</v>
      </c>
      <c r="J198" s="40"/>
      <c r="K198" s="52">
        <v>72.72</v>
      </c>
      <c r="L198" s="41">
        <f t="shared" si="174"/>
        <v>-2.195389681668436E-3</v>
      </c>
      <c r="M198" s="53">
        <f t="shared" si="175"/>
        <v>1</v>
      </c>
      <c r="N198" s="40"/>
      <c r="O198" s="52">
        <v>80.91</v>
      </c>
      <c r="P198" s="41">
        <f t="shared" si="176"/>
        <v>-1.4254385964912353E-2</v>
      </c>
      <c r="Q198" s="53">
        <f t="shared" si="177"/>
        <v>1</v>
      </c>
      <c r="R198" s="40"/>
      <c r="S198" s="52">
        <v>94</v>
      </c>
      <c r="T198" s="41">
        <f t="shared" si="178"/>
        <v>4.1089821685679428E-2</v>
      </c>
      <c r="U198" s="53">
        <f t="shared" si="179"/>
        <v>1</v>
      </c>
      <c r="V198" s="40"/>
      <c r="W198" s="52">
        <v>58.16</v>
      </c>
      <c r="X198" s="41">
        <f t="shared" si="180"/>
        <v>-1.922428330522763E-2</v>
      </c>
      <c r="Y198" s="53">
        <f t="shared" si="181"/>
        <v>1</v>
      </c>
      <c r="Z198" s="40"/>
      <c r="AA198" s="52">
        <v>95.33</v>
      </c>
      <c r="AB198" s="41">
        <f t="shared" si="182"/>
        <v>1.4472704054485419E-2</v>
      </c>
      <c r="AC198" s="53">
        <f t="shared" si="183"/>
        <v>1</v>
      </c>
      <c r="AD198" s="40"/>
      <c r="AE198" s="52">
        <v>53.73</v>
      </c>
      <c r="AF198" s="41">
        <f t="shared" si="184"/>
        <v>-1.3011152416356753E-3</v>
      </c>
      <c r="AG198" s="53">
        <f t="shared" si="185"/>
        <v>1</v>
      </c>
      <c r="AH198" s="40"/>
      <c r="AI198" s="52">
        <v>88.3</v>
      </c>
      <c r="AJ198" s="41">
        <f t="shared" si="186"/>
        <v>-1.2442031444406254E-3</v>
      </c>
      <c r="AK198" s="53">
        <f t="shared" si="187"/>
        <v>1</v>
      </c>
      <c r="AL198" s="40"/>
      <c r="AM198" s="52">
        <v>54.47</v>
      </c>
      <c r="AN198" s="41">
        <f t="shared" si="188"/>
        <v>-1.7230491655390145E-2</v>
      </c>
      <c r="AO198" s="53">
        <f t="shared" si="189"/>
        <v>1</v>
      </c>
      <c r="AP198" s="40"/>
      <c r="AQ198" s="52">
        <v>30.52</v>
      </c>
      <c r="AR198" s="41">
        <f t="shared" si="190"/>
        <v>-2.6785714285714302E-2</v>
      </c>
      <c r="AS198" s="53">
        <f t="shared" si="191"/>
        <v>1</v>
      </c>
      <c r="AT198" s="41"/>
      <c r="AU198" s="41">
        <v>75.25</v>
      </c>
      <c r="AV198" s="41">
        <f t="shared" si="192"/>
        <v>-2.3868205992995217E-2</v>
      </c>
      <c r="AW198" s="53">
        <f t="shared" si="193"/>
        <v>1</v>
      </c>
      <c r="AX198" s="41"/>
      <c r="AY198" s="41">
        <v>42.29</v>
      </c>
      <c r="AZ198" s="41">
        <f t="shared" si="194"/>
        <v>1.1964584828906499E-2</v>
      </c>
      <c r="BA198" s="53">
        <f t="shared" si="195"/>
        <v>1</v>
      </c>
      <c r="BB198" s="41"/>
      <c r="BC198" s="41">
        <v>58.92</v>
      </c>
      <c r="BD198" s="41">
        <f t="shared" si="196"/>
        <v>-2.0285999334885285E-2</v>
      </c>
      <c r="BE198" s="53">
        <f t="shared" si="197"/>
        <v>1</v>
      </c>
      <c r="BF198" s="41"/>
      <c r="BG198" s="41">
        <v>63.99</v>
      </c>
      <c r="BH198" s="41">
        <f t="shared" si="198"/>
        <v>-1.189005558987033E-2</v>
      </c>
      <c r="BI198" s="53">
        <f t="shared" si="199"/>
        <v>1</v>
      </c>
      <c r="BJ198" s="41"/>
      <c r="BK198" s="41"/>
      <c r="BL198" s="41">
        <f t="shared" si="200"/>
        <v>0</v>
      </c>
      <c r="BM198" s="53">
        <f t="shared" si="201"/>
        <v>0</v>
      </c>
      <c r="BN198" s="41"/>
      <c r="BO198" s="41"/>
      <c r="BP198" s="41">
        <f t="shared" si="202"/>
        <v>0</v>
      </c>
      <c r="BQ198" s="53">
        <f t="shared" si="203"/>
        <v>0</v>
      </c>
      <c r="BR198" s="41"/>
      <c r="BS198" s="41"/>
      <c r="BT198" s="41">
        <f t="shared" si="204"/>
        <v>0</v>
      </c>
      <c r="BU198" s="53">
        <f t="shared" si="205"/>
        <v>0</v>
      </c>
      <c r="BV198" s="41"/>
      <c r="BW198" s="41"/>
      <c r="BX198" s="41">
        <f t="shared" si="206"/>
        <v>0</v>
      </c>
      <c r="BY198" s="53">
        <f t="shared" si="207"/>
        <v>0</v>
      </c>
      <c r="BZ198" s="41"/>
      <c r="CA198" s="41"/>
      <c r="CB198" s="41">
        <f t="shared" si="208"/>
        <v>0</v>
      </c>
      <c r="CC198" s="53">
        <f t="shared" si="209"/>
        <v>0</v>
      </c>
      <c r="CD198" s="41"/>
      <c r="CE198" s="41"/>
      <c r="CF198" s="41">
        <f t="shared" si="210"/>
        <v>0</v>
      </c>
      <c r="CG198" s="53">
        <f t="shared" si="211"/>
        <v>0</v>
      </c>
      <c r="CH198" s="41"/>
      <c r="CI198" s="41"/>
      <c r="CJ198" s="41">
        <f t="shared" si="212"/>
        <v>0</v>
      </c>
      <c r="CK198" s="53">
        <f t="shared" si="213"/>
        <v>0</v>
      </c>
      <c r="CL198" s="41"/>
      <c r="CM198" s="41"/>
      <c r="CN198" s="41">
        <f t="shared" si="214"/>
        <v>0</v>
      </c>
      <c r="CO198" s="53">
        <f t="shared" si="215"/>
        <v>0</v>
      </c>
      <c r="CP198" s="41"/>
      <c r="CQ198" s="41"/>
      <c r="CR198" s="41">
        <f t="shared" si="216"/>
        <v>0</v>
      </c>
      <c r="CS198" s="53">
        <f t="shared" si="217"/>
        <v>0</v>
      </c>
      <c r="CT198" s="41"/>
      <c r="CU198" s="41"/>
      <c r="CV198" s="41">
        <f t="shared" si="218"/>
        <v>0</v>
      </c>
      <c r="CW198" s="53">
        <f t="shared" si="219"/>
        <v>0</v>
      </c>
      <c r="CX198" s="41"/>
      <c r="CY198" s="41"/>
      <c r="CZ198" s="41">
        <f t="shared" si="220"/>
        <v>0</v>
      </c>
      <c r="DA198" s="53">
        <f t="shared" si="221"/>
        <v>0</v>
      </c>
      <c r="DB198" s="53"/>
      <c r="DC198" s="53"/>
      <c r="DD198" s="41">
        <f t="shared" si="222"/>
        <v>0</v>
      </c>
      <c r="DE198" s="53">
        <f t="shared" si="223"/>
        <v>0</v>
      </c>
      <c r="DF198" s="53"/>
      <c r="DG198" s="53"/>
      <c r="DH198" s="41">
        <f t="shared" si="224"/>
        <v>0</v>
      </c>
      <c r="DI198" s="53">
        <f t="shared" si="225"/>
        <v>0</v>
      </c>
      <c r="DJ198" s="53"/>
      <c r="DK198" s="53"/>
      <c r="DL198" s="41">
        <f t="shared" si="226"/>
        <v>0</v>
      </c>
      <c r="DM198" s="53">
        <f t="shared" si="227"/>
        <v>0</v>
      </c>
      <c r="DN198" s="53"/>
      <c r="DO198" s="53"/>
      <c r="DP198" s="41">
        <f t="shared" si="228"/>
        <v>0</v>
      </c>
      <c r="DQ198" s="53">
        <f t="shared" si="229"/>
        <v>0</v>
      </c>
      <c r="DR198" s="53"/>
      <c r="DS198" s="53"/>
      <c r="DT198" s="41">
        <f t="shared" si="230"/>
        <v>0</v>
      </c>
      <c r="DU198" s="53">
        <f t="shared" si="231"/>
        <v>0</v>
      </c>
      <c r="DV198" s="53"/>
      <c r="DW198" s="53"/>
      <c r="DX198" s="41">
        <f t="shared" si="232"/>
        <v>0</v>
      </c>
      <c r="DY198" s="53">
        <f t="shared" si="233"/>
        <v>0</v>
      </c>
      <c r="DZ198" s="53"/>
      <c r="EA198" s="53"/>
      <c r="EB198" s="41">
        <f t="shared" si="234"/>
        <v>0</v>
      </c>
      <c r="EC198" s="53">
        <f t="shared" si="235"/>
        <v>0</v>
      </c>
      <c r="ED198" s="53"/>
      <c r="EE198" s="53"/>
      <c r="EF198" s="41">
        <f t="shared" si="236"/>
        <v>0</v>
      </c>
      <c r="EG198" s="53">
        <f t="shared" si="237"/>
        <v>0</v>
      </c>
      <c r="EH198" s="53"/>
      <c r="EI198" s="53"/>
      <c r="EJ198" s="41">
        <f t="shared" si="238"/>
        <v>0</v>
      </c>
      <c r="EK198" s="53">
        <f t="shared" si="239"/>
        <v>0</v>
      </c>
      <c r="EL198" s="53"/>
      <c r="EM198" s="53"/>
      <c r="EN198" s="41">
        <f t="shared" si="240"/>
        <v>0</v>
      </c>
      <c r="EO198" s="53">
        <f t="shared" si="241"/>
        <v>0</v>
      </c>
      <c r="EP198" s="53"/>
      <c r="EQ198" s="53"/>
      <c r="ER198" s="41">
        <f t="shared" si="242"/>
        <v>0</v>
      </c>
      <c r="ES198" s="53">
        <f t="shared" si="243"/>
        <v>0</v>
      </c>
      <c r="ET198" s="53"/>
      <c r="EU198" s="53"/>
      <c r="EV198" s="41">
        <f t="shared" si="244"/>
        <v>0</v>
      </c>
      <c r="EW198" s="53">
        <f t="shared" si="245"/>
        <v>0</v>
      </c>
      <c r="EX198" s="53"/>
      <c r="EY198" s="53"/>
      <c r="EZ198" s="41">
        <f t="shared" si="246"/>
        <v>0</v>
      </c>
      <c r="FA198" s="53">
        <f t="shared" si="247"/>
        <v>0</v>
      </c>
      <c r="FB198" s="53"/>
      <c r="FC198" s="53"/>
      <c r="FD198" s="41">
        <f t="shared" si="248"/>
        <v>0</v>
      </c>
      <c r="FE198" s="53">
        <f t="shared" si="249"/>
        <v>0</v>
      </c>
      <c r="FF198" s="53"/>
      <c r="FG198" s="53"/>
      <c r="FH198" s="41">
        <f t="shared" si="250"/>
        <v>0</v>
      </c>
      <c r="FI198" s="53">
        <f t="shared" si="251"/>
        <v>0</v>
      </c>
      <c r="FJ198" s="53"/>
      <c r="FK198" s="53"/>
      <c r="FL198" s="41">
        <f t="shared" si="253"/>
        <v>0</v>
      </c>
      <c r="FM198" s="53">
        <f t="shared" si="254"/>
        <v>0</v>
      </c>
      <c r="FN198" s="53"/>
      <c r="FO198" s="40"/>
      <c r="FP198" s="52">
        <f t="shared" si="255"/>
        <v>3714.2426897766391</v>
      </c>
      <c r="FQ198" s="41">
        <f t="shared" si="256"/>
        <v>-3.3118318673190372E-2</v>
      </c>
      <c r="FY198" s="229" t="s">
        <v>556</v>
      </c>
      <c r="FZ198" s="229" t="s">
        <v>557</v>
      </c>
      <c r="GA198" s="229" t="s">
        <v>558</v>
      </c>
    </row>
    <row r="199" spans="2:183" ht="11.25" customHeight="1" x14ac:dyDescent="0.2">
      <c r="B199" s="39">
        <v>44218</v>
      </c>
      <c r="C199" s="45">
        <v>3841.4655707198276</v>
      </c>
      <c r="D199" s="112" t="s">
        <v>5566</v>
      </c>
      <c r="E199" s="112">
        <f t="shared" si="252"/>
        <v>44218</v>
      </c>
      <c r="F199" s="46"/>
      <c r="G199" s="52">
        <v>49.41</v>
      </c>
      <c r="H199" s="41">
        <f t="shared" si="172"/>
        <v>-1.2128562765312267E-3</v>
      </c>
      <c r="I199" s="53">
        <f t="shared" si="173"/>
        <v>1</v>
      </c>
      <c r="J199" s="40"/>
      <c r="K199" s="52">
        <v>72.88</v>
      </c>
      <c r="L199" s="41">
        <f t="shared" si="174"/>
        <v>-2.0298427207958158E-2</v>
      </c>
      <c r="M199" s="53">
        <f t="shared" si="175"/>
        <v>1</v>
      </c>
      <c r="N199" s="40"/>
      <c r="O199" s="52">
        <v>82.08</v>
      </c>
      <c r="P199" s="41">
        <f t="shared" si="176"/>
        <v>2.0007456194855111E-2</v>
      </c>
      <c r="Q199" s="53">
        <f t="shared" si="177"/>
        <v>1</v>
      </c>
      <c r="R199" s="40"/>
      <c r="S199" s="52">
        <v>90.29</v>
      </c>
      <c r="T199" s="41">
        <f t="shared" si="178"/>
        <v>-1.9758983823689014E-2</v>
      </c>
      <c r="U199" s="53">
        <f t="shared" si="179"/>
        <v>1</v>
      </c>
      <c r="V199" s="40"/>
      <c r="W199" s="52">
        <v>59.3</v>
      </c>
      <c r="X199" s="41">
        <f t="shared" si="180"/>
        <v>-4.1538710198803952E-2</v>
      </c>
      <c r="Y199" s="53">
        <f t="shared" si="181"/>
        <v>1</v>
      </c>
      <c r="Z199" s="40"/>
      <c r="AA199" s="52">
        <v>93.97</v>
      </c>
      <c r="AB199" s="41">
        <f t="shared" si="182"/>
        <v>-1.343832020997382E-2</v>
      </c>
      <c r="AC199" s="53">
        <f t="shared" si="183"/>
        <v>1</v>
      </c>
      <c r="AD199" s="40"/>
      <c r="AE199" s="52">
        <v>53.8</v>
      </c>
      <c r="AF199" s="41">
        <f t="shared" si="184"/>
        <v>-9.2081031307550409E-3</v>
      </c>
      <c r="AG199" s="53">
        <f t="shared" si="185"/>
        <v>1</v>
      </c>
      <c r="AH199" s="40"/>
      <c r="AI199" s="52">
        <v>88.41</v>
      </c>
      <c r="AJ199" s="41">
        <f t="shared" si="186"/>
        <v>-2.1472053126729396E-2</v>
      </c>
      <c r="AK199" s="53">
        <f t="shared" si="187"/>
        <v>1</v>
      </c>
      <c r="AL199" s="40"/>
      <c r="AM199" s="52">
        <v>55.424999999999997</v>
      </c>
      <c r="AN199" s="41">
        <f t="shared" si="188"/>
        <v>-6.2658548959918958E-2</v>
      </c>
      <c r="AO199" s="53">
        <f t="shared" si="189"/>
        <v>1</v>
      </c>
      <c r="AP199" s="40"/>
      <c r="AQ199" s="52">
        <v>31.36</v>
      </c>
      <c r="AR199" s="41">
        <f t="shared" si="190"/>
        <v>1.9169329073482899E-3</v>
      </c>
      <c r="AS199" s="53">
        <f t="shared" si="191"/>
        <v>1</v>
      </c>
      <c r="AT199" s="41"/>
      <c r="AU199" s="41">
        <v>77.09</v>
      </c>
      <c r="AV199" s="41">
        <f t="shared" si="192"/>
        <v>-1.8586887332908919E-2</v>
      </c>
      <c r="AW199" s="53">
        <f t="shared" si="193"/>
        <v>1</v>
      </c>
      <c r="AX199" s="41"/>
      <c r="AY199" s="41">
        <v>41.79</v>
      </c>
      <c r="AZ199" s="41">
        <f t="shared" si="194"/>
        <v>-3.5318559556786755E-2</v>
      </c>
      <c r="BA199" s="53">
        <f t="shared" si="195"/>
        <v>1</v>
      </c>
      <c r="BB199" s="41"/>
      <c r="BC199" s="41">
        <v>60.14</v>
      </c>
      <c r="BD199" s="41">
        <f t="shared" si="196"/>
        <v>8.0455916862220977E-3</v>
      </c>
      <c r="BE199" s="53">
        <f t="shared" si="197"/>
        <v>1</v>
      </c>
      <c r="BF199" s="41"/>
      <c r="BG199" s="41">
        <v>64.760000000000005</v>
      </c>
      <c r="BH199" s="41">
        <f t="shared" si="198"/>
        <v>-3.0788177339899914E-3</v>
      </c>
      <c r="BI199" s="53">
        <f t="shared" si="199"/>
        <v>1</v>
      </c>
      <c r="BJ199" s="41"/>
      <c r="BK199" s="41"/>
      <c r="BL199" s="41">
        <f t="shared" si="200"/>
        <v>0</v>
      </c>
      <c r="BM199" s="53">
        <f t="shared" si="201"/>
        <v>0</v>
      </c>
      <c r="BN199" s="41"/>
      <c r="BO199" s="41"/>
      <c r="BP199" s="41">
        <f t="shared" si="202"/>
        <v>0</v>
      </c>
      <c r="BQ199" s="53">
        <f t="shared" si="203"/>
        <v>0</v>
      </c>
      <c r="BR199" s="41"/>
      <c r="BS199" s="41"/>
      <c r="BT199" s="41">
        <f t="shared" si="204"/>
        <v>0</v>
      </c>
      <c r="BU199" s="53">
        <f t="shared" si="205"/>
        <v>0</v>
      </c>
      <c r="BV199" s="41"/>
      <c r="BW199" s="41"/>
      <c r="BX199" s="41">
        <f t="shared" si="206"/>
        <v>0</v>
      </c>
      <c r="BY199" s="53">
        <f t="shared" si="207"/>
        <v>0</v>
      </c>
      <c r="BZ199" s="41"/>
      <c r="CA199" s="41"/>
      <c r="CB199" s="41">
        <f t="shared" si="208"/>
        <v>0</v>
      </c>
      <c r="CC199" s="53">
        <f t="shared" si="209"/>
        <v>0</v>
      </c>
      <c r="CD199" s="41"/>
      <c r="CE199" s="41"/>
      <c r="CF199" s="41">
        <f t="shared" si="210"/>
        <v>0</v>
      </c>
      <c r="CG199" s="53">
        <f t="shared" si="211"/>
        <v>0</v>
      </c>
      <c r="CH199" s="41"/>
      <c r="CI199" s="41"/>
      <c r="CJ199" s="41">
        <f t="shared" si="212"/>
        <v>0</v>
      </c>
      <c r="CK199" s="53">
        <f t="shared" si="213"/>
        <v>0</v>
      </c>
      <c r="CL199" s="41"/>
      <c r="CM199" s="41"/>
      <c r="CN199" s="41">
        <f t="shared" si="214"/>
        <v>0</v>
      </c>
      <c r="CO199" s="53">
        <f t="shared" si="215"/>
        <v>0</v>
      </c>
      <c r="CP199" s="41"/>
      <c r="CQ199" s="41"/>
      <c r="CR199" s="41">
        <f t="shared" si="216"/>
        <v>0</v>
      </c>
      <c r="CS199" s="53">
        <f t="shared" si="217"/>
        <v>0</v>
      </c>
      <c r="CT199" s="41"/>
      <c r="CU199" s="41"/>
      <c r="CV199" s="41">
        <f t="shared" si="218"/>
        <v>0</v>
      </c>
      <c r="CW199" s="53">
        <f t="shared" si="219"/>
        <v>0</v>
      </c>
      <c r="CX199" s="41"/>
      <c r="CY199" s="41"/>
      <c r="CZ199" s="41">
        <f t="shared" si="220"/>
        <v>0</v>
      </c>
      <c r="DA199" s="53">
        <f t="shared" si="221"/>
        <v>0</v>
      </c>
      <c r="DB199" s="53"/>
      <c r="DC199" s="53"/>
      <c r="DD199" s="41">
        <f t="shared" si="222"/>
        <v>0</v>
      </c>
      <c r="DE199" s="53">
        <f t="shared" si="223"/>
        <v>0</v>
      </c>
      <c r="DF199" s="53"/>
      <c r="DG199" s="53"/>
      <c r="DH199" s="41">
        <f t="shared" si="224"/>
        <v>0</v>
      </c>
      <c r="DI199" s="53">
        <f t="shared" si="225"/>
        <v>0</v>
      </c>
      <c r="DJ199" s="53"/>
      <c r="DK199" s="53"/>
      <c r="DL199" s="41">
        <f t="shared" si="226"/>
        <v>0</v>
      </c>
      <c r="DM199" s="53">
        <f t="shared" si="227"/>
        <v>0</v>
      </c>
      <c r="DN199" s="53"/>
      <c r="DO199" s="53"/>
      <c r="DP199" s="41">
        <f t="shared" si="228"/>
        <v>0</v>
      </c>
      <c r="DQ199" s="53">
        <f t="shared" si="229"/>
        <v>0</v>
      </c>
      <c r="DR199" s="53"/>
      <c r="DS199" s="53"/>
      <c r="DT199" s="41">
        <f t="shared" si="230"/>
        <v>0</v>
      </c>
      <c r="DU199" s="53">
        <f t="shared" si="231"/>
        <v>0</v>
      </c>
      <c r="DV199" s="53"/>
      <c r="DW199" s="53"/>
      <c r="DX199" s="41">
        <f t="shared" si="232"/>
        <v>0</v>
      </c>
      <c r="DY199" s="53">
        <f t="shared" si="233"/>
        <v>0</v>
      </c>
      <c r="DZ199" s="53"/>
      <c r="EA199" s="53"/>
      <c r="EB199" s="41">
        <f t="shared" si="234"/>
        <v>0</v>
      </c>
      <c r="EC199" s="53">
        <f t="shared" si="235"/>
        <v>0</v>
      </c>
      <c r="ED199" s="53"/>
      <c r="EE199" s="53"/>
      <c r="EF199" s="41">
        <f t="shared" si="236"/>
        <v>0</v>
      </c>
      <c r="EG199" s="53">
        <f t="shared" si="237"/>
        <v>0</v>
      </c>
      <c r="EH199" s="53"/>
      <c r="EI199" s="53"/>
      <c r="EJ199" s="41">
        <f t="shared" si="238"/>
        <v>0</v>
      </c>
      <c r="EK199" s="53">
        <f t="shared" si="239"/>
        <v>0</v>
      </c>
      <c r="EL199" s="53"/>
      <c r="EM199" s="53"/>
      <c r="EN199" s="41">
        <f t="shared" si="240"/>
        <v>0</v>
      </c>
      <c r="EO199" s="53">
        <f t="shared" si="241"/>
        <v>0</v>
      </c>
      <c r="EP199" s="53"/>
      <c r="EQ199" s="53"/>
      <c r="ER199" s="41">
        <f t="shared" si="242"/>
        <v>0</v>
      </c>
      <c r="ES199" s="53">
        <f t="shared" si="243"/>
        <v>0</v>
      </c>
      <c r="ET199" s="53"/>
      <c r="EU199" s="53"/>
      <c r="EV199" s="41">
        <f t="shared" si="244"/>
        <v>0</v>
      </c>
      <c r="EW199" s="53">
        <f t="shared" si="245"/>
        <v>0</v>
      </c>
      <c r="EX199" s="53"/>
      <c r="EY199" s="53"/>
      <c r="EZ199" s="41">
        <f t="shared" si="246"/>
        <v>0</v>
      </c>
      <c r="FA199" s="53">
        <f t="shared" si="247"/>
        <v>0</v>
      </c>
      <c r="FB199" s="53"/>
      <c r="FC199" s="53"/>
      <c r="FD199" s="41">
        <f t="shared" si="248"/>
        <v>0</v>
      </c>
      <c r="FE199" s="53">
        <f t="shared" si="249"/>
        <v>0</v>
      </c>
      <c r="FF199" s="53"/>
      <c r="FG199" s="53"/>
      <c r="FH199" s="41">
        <f t="shared" si="250"/>
        <v>0</v>
      </c>
      <c r="FI199" s="53">
        <f t="shared" si="251"/>
        <v>0</v>
      </c>
      <c r="FJ199" s="53"/>
      <c r="FK199" s="53"/>
      <c r="FL199" s="41">
        <f t="shared" si="253"/>
        <v>0</v>
      </c>
      <c r="FM199" s="53">
        <f t="shared" si="254"/>
        <v>0</v>
      </c>
      <c r="FN199" s="53"/>
      <c r="FO199" s="40"/>
      <c r="FP199" s="52">
        <f t="shared" si="255"/>
        <v>3841.4655707198276</v>
      </c>
      <c r="FQ199" s="41">
        <f t="shared" si="256"/>
        <v>1.9430598370266283E-2</v>
      </c>
      <c r="FY199" s="229" t="s">
        <v>622</v>
      </c>
      <c r="FZ199" s="229" t="s">
        <v>623</v>
      </c>
      <c r="GA199" s="229" t="s">
        <v>624</v>
      </c>
    </row>
    <row r="200" spans="2:183" ht="11.25" customHeight="1" x14ac:dyDescent="0.2">
      <c r="B200" s="39">
        <v>44211</v>
      </c>
      <c r="C200" s="45">
        <v>3768.2462904890886</v>
      </c>
      <c r="D200" s="112" t="s">
        <v>5566</v>
      </c>
      <c r="E200" s="112">
        <f t="shared" si="252"/>
        <v>44211</v>
      </c>
      <c r="F200" s="46"/>
      <c r="G200" s="52">
        <v>49.47</v>
      </c>
      <c r="H200" s="41">
        <f t="shared" si="172"/>
        <v>2.431610942249085E-3</v>
      </c>
      <c r="I200" s="53">
        <f t="shared" si="173"/>
        <v>1</v>
      </c>
      <c r="J200" s="40"/>
      <c r="K200" s="52">
        <v>74.39</v>
      </c>
      <c r="L200" s="41">
        <f t="shared" si="174"/>
        <v>-8.1333333333333258E-3</v>
      </c>
      <c r="M200" s="53">
        <f t="shared" si="175"/>
        <v>1</v>
      </c>
      <c r="N200" s="40"/>
      <c r="O200" s="52">
        <v>80.47</v>
      </c>
      <c r="P200" s="41">
        <f t="shared" si="176"/>
        <v>1.6291992927506938E-2</v>
      </c>
      <c r="Q200" s="53">
        <f t="shared" si="177"/>
        <v>1</v>
      </c>
      <c r="R200" s="40"/>
      <c r="S200" s="52">
        <v>92.11</v>
      </c>
      <c r="T200" s="41">
        <f t="shared" si="178"/>
        <v>2.2876179900055638E-2</v>
      </c>
      <c r="U200" s="53">
        <f t="shared" si="179"/>
        <v>1</v>
      </c>
      <c r="V200" s="40"/>
      <c r="W200" s="52">
        <v>61.87</v>
      </c>
      <c r="X200" s="41">
        <f t="shared" si="180"/>
        <v>-6.9020866773675804E-3</v>
      </c>
      <c r="Y200" s="53">
        <f t="shared" si="181"/>
        <v>1</v>
      </c>
      <c r="Z200" s="40"/>
      <c r="AA200" s="52">
        <v>95.25</v>
      </c>
      <c r="AB200" s="41">
        <f t="shared" si="182"/>
        <v>-2.5133521834747041E-3</v>
      </c>
      <c r="AC200" s="53">
        <f t="shared" si="183"/>
        <v>1</v>
      </c>
      <c r="AD200" s="40"/>
      <c r="AE200" s="52">
        <v>54.3</v>
      </c>
      <c r="AF200" s="41">
        <f t="shared" si="184"/>
        <v>2.4528301886792336E-2</v>
      </c>
      <c r="AG200" s="53">
        <f t="shared" si="185"/>
        <v>1</v>
      </c>
      <c r="AH200" s="40"/>
      <c r="AI200" s="52">
        <v>90.35</v>
      </c>
      <c r="AJ200" s="41">
        <f t="shared" si="186"/>
        <v>1.2778836453312348E-2</v>
      </c>
      <c r="AK200" s="53">
        <f t="shared" si="187"/>
        <v>1</v>
      </c>
      <c r="AL200" s="40"/>
      <c r="AM200" s="52">
        <v>59.13</v>
      </c>
      <c r="AN200" s="41">
        <f t="shared" si="188"/>
        <v>3.8826423049894698E-2</v>
      </c>
      <c r="AO200" s="53">
        <f t="shared" si="189"/>
        <v>1</v>
      </c>
      <c r="AP200" s="40"/>
      <c r="AQ200" s="52">
        <v>31.3</v>
      </c>
      <c r="AR200" s="41">
        <f t="shared" si="190"/>
        <v>-2.4009978172747082E-2</v>
      </c>
      <c r="AS200" s="53">
        <f t="shared" si="191"/>
        <v>1</v>
      </c>
      <c r="AT200" s="41"/>
      <c r="AU200" s="41">
        <v>78.55</v>
      </c>
      <c r="AV200" s="41">
        <f t="shared" si="192"/>
        <v>1.0029574386010154E-2</v>
      </c>
      <c r="AW200" s="53">
        <f t="shared" si="193"/>
        <v>1</v>
      </c>
      <c r="AX200" s="41"/>
      <c r="AY200" s="41">
        <v>43.32</v>
      </c>
      <c r="AZ200" s="41">
        <f t="shared" si="194"/>
        <v>3.6363636363636376E-2</v>
      </c>
      <c r="BA200" s="53">
        <f t="shared" si="195"/>
        <v>1</v>
      </c>
      <c r="BB200" s="41"/>
      <c r="BC200" s="41">
        <v>59.66</v>
      </c>
      <c r="BD200" s="41">
        <f t="shared" si="196"/>
        <v>-3.1021601429267576E-2</v>
      </c>
      <c r="BE200" s="53">
        <f t="shared" si="197"/>
        <v>1</v>
      </c>
      <c r="BF200" s="41"/>
      <c r="BG200" s="41">
        <v>64.959999999999994</v>
      </c>
      <c r="BH200" s="41">
        <f t="shared" si="198"/>
        <v>-1.2165450121654708E-2</v>
      </c>
      <c r="BI200" s="53">
        <f t="shared" si="199"/>
        <v>1</v>
      </c>
      <c r="BJ200" s="41"/>
      <c r="BK200" s="41"/>
      <c r="BL200" s="41">
        <f t="shared" si="200"/>
        <v>0</v>
      </c>
      <c r="BM200" s="53">
        <f t="shared" si="201"/>
        <v>0</v>
      </c>
      <c r="BN200" s="41"/>
      <c r="BO200" s="41"/>
      <c r="BP200" s="41">
        <f t="shared" si="202"/>
        <v>0</v>
      </c>
      <c r="BQ200" s="53">
        <f t="shared" si="203"/>
        <v>0</v>
      </c>
      <c r="BR200" s="41"/>
      <c r="BS200" s="41"/>
      <c r="BT200" s="41">
        <f t="shared" si="204"/>
        <v>0</v>
      </c>
      <c r="BU200" s="53">
        <f t="shared" si="205"/>
        <v>0</v>
      </c>
      <c r="BV200" s="41"/>
      <c r="BW200" s="41"/>
      <c r="BX200" s="41">
        <f t="shared" si="206"/>
        <v>0</v>
      </c>
      <c r="BY200" s="53">
        <f t="shared" si="207"/>
        <v>0</v>
      </c>
      <c r="BZ200" s="41"/>
      <c r="CA200" s="41"/>
      <c r="CB200" s="41">
        <f t="shared" si="208"/>
        <v>0</v>
      </c>
      <c r="CC200" s="53">
        <f t="shared" si="209"/>
        <v>0</v>
      </c>
      <c r="CD200" s="41"/>
      <c r="CE200" s="41"/>
      <c r="CF200" s="41">
        <f t="shared" si="210"/>
        <v>0</v>
      </c>
      <c r="CG200" s="53">
        <f t="shared" si="211"/>
        <v>0</v>
      </c>
      <c r="CH200" s="41"/>
      <c r="CI200" s="41"/>
      <c r="CJ200" s="41">
        <f t="shared" si="212"/>
        <v>0</v>
      </c>
      <c r="CK200" s="53">
        <f t="shared" si="213"/>
        <v>0</v>
      </c>
      <c r="CL200" s="41"/>
      <c r="CM200" s="41"/>
      <c r="CN200" s="41">
        <f t="shared" si="214"/>
        <v>0</v>
      </c>
      <c r="CO200" s="53">
        <f t="shared" si="215"/>
        <v>0</v>
      </c>
      <c r="CP200" s="41"/>
      <c r="CQ200" s="41"/>
      <c r="CR200" s="41">
        <f t="shared" si="216"/>
        <v>0</v>
      </c>
      <c r="CS200" s="53">
        <f t="shared" si="217"/>
        <v>0</v>
      </c>
      <c r="CT200" s="41"/>
      <c r="CU200" s="41"/>
      <c r="CV200" s="41">
        <f t="shared" si="218"/>
        <v>0</v>
      </c>
      <c r="CW200" s="53">
        <f t="shared" si="219"/>
        <v>0</v>
      </c>
      <c r="CX200" s="41"/>
      <c r="CY200" s="41"/>
      <c r="CZ200" s="41">
        <f t="shared" si="220"/>
        <v>0</v>
      </c>
      <c r="DA200" s="53">
        <f t="shared" si="221"/>
        <v>0</v>
      </c>
      <c r="DB200" s="53"/>
      <c r="DC200" s="53"/>
      <c r="DD200" s="41">
        <f t="shared" si="222"/>
        <v>0</v>
      </c>
      <c r="DE200" s="53">
        <f t="shared" si="223"/>
        <v>0</v>
      </c>
      <c r="DF200" s="53"/>
      <c r="DG200" s="53"/>
      <c r="DH200" s="41">
        <f t="shared" si="224"/>
        <v>0</v>
      </c>
      <c r="DI200" s="53">
        <f t="shared" si="225"/>
        <v>0</v>
      </c>
      <c r="DJ200" s="53"/>
      <c r="DK200" s="53"/>
      <c r="DL200" s="41">
        <f t="shared" si="226"/>
        <v>0</v>
      </c>
      <c r="DM200" s="53">
        <f t="shared" si="227"/>
        <v>0</v>
      </c>
      <c r="DN200" s="53"/>
      <c r="DO200" s="53"/>
      <c r="DP200" s="41">
        <f t="shared" si="228"/>
        <v>0</v>
      </c>
      <c r="DQ200" s="53">
        <f t="shared" si="229"/>
        <v>0</v>
      </c>
      <c r="DR200" s="53"/>
      <c r="DS200" s="53"/>
      <c r="DT200" s="41">
        <f t="shared" si="230"/>
        <v>0</v>
      </c>
      <c r="DU200" s="53">
        <f t="shared" si="231"/>
        <v>0</v>
      </c>
      <c r="DV200" s="53"/>
      <c r="DW200" s="53"/>
      <c r="DX200" s="41">
        <f t="shared" si="232"/>
        <v>0</v>
      </c>
      <c r="DY200" s="53">
        <f t="shared" si="233"/>
        <v>0</v>
      </c>
      <c r="DZ200" s="53"/>
      <c r="EA200" s="53"/>
      <c r="EB200" s="41">
        <f t="shared" si="234"/>
        <v>0</v>
      </c>
      <c r="EC200" s="53">
        <f t="shared" si="235"/>
        <v>0</v>
      </c>
      <c r="ED200" s="53"/>
      <c r="EE200" s="53"/>
      <c r="EF200" s="41">
        <f t="shared" si="236"/>
        <v>0</v>
      </c>
      <c r="EG200" s="53">
        <f t="shared" si="237"/>
        <v>0</v>
      </c>
      <c r="EH200" s="53"/>
      <c r="EI200" s="53"/>
      <c r="EJ200" s="41">
        <f t="shared" si="238"/>
        <v>0</v>
      </c>
      <c r="EK200" s="53">
        <f t="shared" si="239"/>
        <v>0</v>
      </c>
      <c r="EL200" s="53"/>
      <c r="EM200" s="53"/>
      <c r="EN200" s="41">
        <f t="shared" si="240"/>
        <v>0</v>
      </c>
      <c r="EO200" s="53">
        <f t="shared" si="241"/>
        <v>0</v>
      </c>
      <c r="EP200" s="53"/>
      <c r="EQ200" s="53"/>
      <c r="ER200" s="41">
        <f t="shared" si="242"/>
        <v>0</v>
      </c>
      <c r="ES200" s="53">
        <f t="shared" si="243"/>
        <v>0</v>
      </c>
      <c r="ET200" s="53"/>
      <c r="EU200" s="53"/>
      <c r="EV200" s="41">
        <f t="shared" si="244"/>
        <v>0</v>
      </c>
      <c r="EW200" s="53">
        <f t="shared" si="245"/>
        <v>0</v>
      </c>
      <c r="EX200" s="53"/>
      <c r="EY200" s="53"/>
      <c r="EZ200" s="41">
        <f t="shared" si="246"/>
        <v>0</v>
      </c>
      <c r="FA200" s="53">
        <f t="shared" si="247"/>
        <v>0</v>
      </c>
      <c r="FB200" s="53"/>
      <c r="FC200" s="53"/>
      <c r="FD200" s="41">
        <f t="shared" si="248"/>
        <v>0</v>
      </c>
      <c r="FE200" s="53">
        <f t="shared" si="249"/>
        <v>0</v>
      </c>
      <c r="FF200" s="53"/>
      <c r="FG200" s="53"/>
      <c r="FH200" s="41">
        <f t="shared" si="250"/>
        <v>0</v>
      </c>
      <c r="FI200" s="53">
        <f t="shared" si="251"/>
        <v>0</v>
      </c>
      <c r="FJ200" s="53"/>
      <c r="FK200" s="53"/>
      <c r="FL200" s="41">
        <f t="shared" si="253"/>
        <v>0</v>
      </c>
      <c r="FM200" s="53">
        <f t="shared" si="254"/>
        <v>0</v>
      </c>
      <c r="FN200" s="53"/>
      <c r="FO200" s="40"/>
      <c r="FP200" s="52">
        <f t="shared" si="255"/>
        <v>3768.2462904890886</v>
      </c>
      <c r="FQ200" s="41">
        <f t="shared" si="256"/>
        <v>-1.4755388654399737E-2</v>
      </c>
      <c r="FY200" s="229" t="s">
        <v>580</v>
      </c>
      <c r="FZ200" s="229" t="s">
        <v>581</v>
      </c>
      <c r="GA200" s="229" t="s">
        <v>582</v>
      </c>
    </row>
    <row r="201" spans="2:183" ht="11.25" customHeight="1" x14ac:dyDescent="0.2">
      <c r="B201" s="39">
        <v>44204</v>
      </c>
      <c r="C201" s="45">
        <v>3824.6809443013312</v>
      </c>
      <c r="D201" s="112" t="s">
        <v>5566</v>
      </c>
      <c r="E201" s="112">
        <f t="shared" si="252"/>
        <v>44204</v>
      </c>
      <c r="F201" s="46"/>
      <c r="G201" s="52">
        <v>49.35</v>
      </c>
      <c r="H201" s="41">
        <f t="shared" si="172"/>
        <v>-4.2305453134096616E-2</v>
      </c>
      <c r="I201" s="53">
        <f t="shared" si="173"/>
        <v>1</v>
      </c>
      <c r="J201" s="40"/>
      <c r="K201" s="52">
        <v>75</v>
      </c>
      <c r="L201" s="41">
        <f t="shared" si="174"/>
        <v>-3.9200614911606535E-2</v>
      </c>
      <c r="M201" s="53">
        <f t="shared" si="175"/>
        <v>1</v>
      </c>
      <c r="N201" s="40"/>
      <c r="O201" s="52">
        <v>79.180000000000007</v>
      </c>
      <c r="P201" s="41">
        <f t="shared" si="176"/>
        <v>-4.9117329170169199E-2</v>
      </c>
      <c r="Q201" s="53">
        <f t="shared" si="177"/>
        <v>1</v>
      </c>
      <c r="R201" s="40"/>
      <c r="S201" s="52">
        <v>90.05</v>
      </c>
      <c r="T201" s="41">
        <f t="shared" si="178"/>
        <v>-1.6491917868064698E-2</v>
      </c>
      <c r="U201" s="53">
        <f t="shared" si="179"/>
        <v>1</v>
      </c>
      <c r="V201" s="40"/>
      <c r="W201" s="52">
        <v>62.3</v>
      </c>
      <c r="X201" s="41">
        <f t="shared" si="180"/>
        <v>-8.2776185928048474E-3</v>
      </c>
      <c r="Y201" s="53">
        <f t="shared" si="181"/>
        <v>1</v>
      </c>
      <c r="Z201" s="40"/>
      <c r="AA201" s="52">
        <v>95.49</v>
      </c>
      <c r="AB201" s="41">
        <f t="shared" si="182"/>
        <v>-4.3569711538461675E-2</v>
      </c>
      <c r="AC201" s="53">
        <f t="shared" si="183"/>
        <v>1</v>
      </c>
      <c r="AD201" s="40"/>
      <c r="AE201" s="52">
        <v>53</v>
      </c>
      <c r="AF201" s="41">
        <f t="shared" si="184"/>
        <v>-4.521707800396324E-2</v>
      </c>
      <c r="AG201" s="53">
        <f t="shared" si="185"/>
        <v>1</v>
      </c>
      <c r="AH201" s="40"/>
      <c r="AI201" s="52">
        <v>89.21</v>
      </c>
      <c r="AJ201" s="41">
        <f t="shared" si="186"/>
        <v>-7.1019473081328832E-2</v>
      </c>
      <c r="AK201" s="53">
        <f t="shared" si="187"/>
        <v>1</v>
      </c>
      <c r="AL201" s="40"/>
      <c r="AM201" s="52">
        <v>56.92</v>
      </c>
      <c r="AN201" s="41">
        <f t="shared" si="188"/>
        <v>-2.3838106671239978E-2</v>
      </c>
      <c r="AO201" s="53">
        <f t="shared" si="189"/>
        <v>1</v>
      </c>
      <c r="AP201" s="40"/>
      <c r="AQ201" s="52">
        <v>32.07</v>
      </c>
      <c r="AR201" s="41">
        <f t="shared" si="190"/>
        <v>6.5913370998116338E-3</v>
      </c>
      <c r="AS201" s="53">
        <f t="shared" si="191"/>
        <v>1</v>
      </c>
      <c r="AT201" s="41"/>
      <c r="AU201" s="41">
        <v>77.77</v>
      </c>
      <c r="AV201" s="41">
        <f t="shared" si="192"/>
        <v>-2.7267041901188338E-2</v>
      </c>
      <c r="AW201" s="53">
        <f t="shared" si="193"/>
        <v>1</v>
      </c>
      <c r="AX201" s="41"/>
      <c r="AY201" s="41">
        <v>41.8</v>
      </c>
      <c r="AZ201" s="41">
        <f t="shared" si="194"/>
        <v>-2.2679448211363251E-2</v>
      </c>
      <c r="BA201" s="53">
        <f t="shared" si="195"/>
        <v>1</v>
      </c>
      <c r="BB201" s="41"/>
      <c r="BC201" s="41">
        <v>61.57</v>
      </c>
      <c r="BD201" s="41">
        <f t="shared" si="196"/>
        <v>2.279016767051889E-3</v>
      </c>
      <c r="BE201" s="53">
        <f t="shared" si="197"/>
        <v>1</v>
      </c>
      <c r="BF201" s="41"/>
      <c r="BG201" s="41">
        <v>65.760000000000005</v>
      </c>
      <c r="BH201" s="41">
        <f t="shared" si="198"/>
        <v>-1.364931753412324E-2</v>
      </c>
      <c r="BI201" s="53">
        <f t="shared" si="199"/>
        <v>1</v>
      </c>
      <c r="BJ201" s="41"/>
      <c r="BK201" s="41"/>
      <c r="BL201" s="41">
        <f t="shared" si="200"/>
        <v>0</v>
      </c>
      <c r="BM201" s="53">
        <f t="shared" si="201"/>
        <v>0</v>
      </c>
      <c r="BN201" s="41"/>
      <c r="BO201" s="41"/>
      <c r="BP201" s="41">
        <f t="shared" si="202"/>
        <v>0</v>
      </c>
      <c r="BQ201" s="53">
        <f t="shared" si="203"/>
        <v>0</v>
      </c>
      <c r="BR201" s="41"/>
      <c r="BS201" s="41"/>
      <c r="BT201" s="41">
        <f t="shared" si="204"/>
        <v>0</v>
      </c>
      <c r="BU201" s="53">
        <f t="shared" si="205"/>
        <v>0</v>
      </c>
      <c r="BV201" s="41"/>
      <c r="BW201" s="41"/>
      <c r="BX201" s="41">
        <f t="shared" si="206"/>
        <v>0</v>
      </c>
      <c r="BY201" s="53">
        <f t="shared" si="207"/>
        <v>0</v>
      </c>
      <c r="BZ201" s="41"/>
      <c r="CA201" s="41"/>
      <c r="CB201" s="41">
        <f t="shared" si="208"/>
        <v>0</v>
      </c>
      <c r="CC201" s="53">
        <f t="shared" si="209"/>
        <v>0</v>
      </c>
      <c r="CD201" s="41"/>
      <c r="CE201" s="41"/>
      <c r="CF201" s="41">
        <f t="shared" si="210"/>
        <v>0</v>
      </c>
      <c r="CG201" s="53">
        <f t="shared" si="211"/>
        <v>0</v>
      </c>
      <c r="CH201" s="41"/>
      <c r="CI201" s="41"/>
      <c r="CJ201" s="41">
        <f t="shared" si="212"/>
        <v>0</v>
      </c>
      <c r="CK201" s="53">
        <f t="shared" si="213"/>
        <v>0</v>
      </c>
      <c r="CL201" s="41"/>
      <c r="CM201" s="41"/>
      <c r="CN201" s="41">
        <f t="shared" si="214"/>
        <v>0</v>
      </c>
      <c r="CO201" s="53">
        <f t="shared" si="215"/>
        <v>0</v>
      </c>
      <c r="CP201" s="41"/>
      <c r="CQ201" s="41"/>
      <c r="CR201" s="41">
        <f t="shared" si="216"/>
        <v>0</v>
      </c>
      <c r="CS201" s="53">
        <f t="shared" si="217"/>
        <v>0</v>
      </c>
      <c r="CT201" s="41"/>
      <c r="CU201" s="41"/>
      <c r="CV201" s="41">
        <f t="shared" si="218"/>
        <v>0</v>
      </c>
      <c r="CW201" s="53">
        <f t="shared" si="219"/>
        <v>0</v>
      </c>
      <c r="CX201" s="41"/>
      <c r="CY201" s="41"/>
      <c r="CZ201" s="41">
        <f t="shared" si="220"/>
        <v>0</v>
      </c>
      <c r="DA201" s="53">
        <f t="shared" si="221"/>
        <v>0</v>
      </c>
      <c r="DB201" s="53"/>
      <c r="DC201" s="53"/>
      <c r="DD201" s="41">
        <f t="shared" si="222"/>
        <v>0</v>
      </c>
      <c r="DE201" s="53">
        <f t="shared" si="223"/>
        <v>0</v>
      </c>
      <c r="DF201" s="53"/>
      <c r="DG201" s="53"/>
      <c r="DH201" s="41">
        <f t="shared" si="224"/>
        <v>0</v>
      </c>
      <c r="DI201" s="53">
        <f t="shared" si="225"/>
        <v>0</v>
      </c>
      <c r="DJ201" s="53"/>
      <c r="DK201" s="53"/>
      <c r="DL201" s="41">
        <f t="shared" si="226"/>
        <v>0</v>
      </c>
      <c r="DM201" s="53">
        <f t="shared" si="227"/>
        <v>0</v>
      </c>
      <c r="DN201" s="53"/>
      <c r="DO201" s="53"/>
      <c r="DP201" s="41">
        <f t="shared" si="228"/>
        <v>0</v>
      </c>
      <c r="DQ201" s="53">
        <f t="shared" si="229"/>
        <v>0</v>
      </c>
      <c r="DR201" s="53"/>
      <c r="DS201" s="53"/>
      <c r="DT201" s="41">
        <f t="shared" si="230"/>
        <v>0</v>
      </c>
      <c r="DU201" s="53">
        <f t="shared" si="231"/>
        <v>0</v>
      </c>
      <c r="DV201" s="53"/>
      <c r="DW201" s="53"/>
      <c r="DX201" s="41">
        <f t="shared" si="232"/>
        <v>0</v>
      </c>
      <c r="DY201" s="53">
        <f t="shared" si="233"/>
        <v>0</v>
      </c>
      <c r="DZ201" s="53"/>
      <c r="EA201" s="53"/>
      <c r="EB201" s="41">
        <f t="shared" si="234"/>
        <v>0</v>
      </c>
      <c r="EC201" s="53">
        <f t="shared" si="235"/>
        <v>0</v>
      </c>
      <c r="ED201" s="53"/>
      <c r="EE201" s="53"/>
      <c r="EF201" s="41">
        <f t="shared" si="236"/>
        <v>0</v>
      </c>
      <c r="EG201" s="53">
        <f t="shared" si="237"/>
        <v>0</v>
      </c>
      <c r="EH201" s="53"/>
      <c r="EI201" s="53"/>
      <c r="EJ201" s="41">
        <f t="shared" si="238"/>
        <v>0</v>
      </c>
      <c r="EK201" s="53">
        <f t="shared" si="239"/>
        <v>0</v>
      </c>
      <c r="EL201" s="53"/>
      <c r="EM201" s="53"/>
      <c r="EN201" s="41">
        <f t="shared" si="240"/>
        <v>0</v>
      </c>
      <c r="EO201" s="53">
        <f t="shared" si="241"/>
        <v>0</v>
      </c>
      <c r="EP201" s="53"/>
      <c r="EQ201" s="53"/>
      <c r="ER201" s="41">
        <f t="shared" si="242"/>
        <v>0</v>
      </c>
      <c r="ES201" s="53">
        <f t="shared" si="243"/>
        <v>0</v>
      </c>
      <c r="ET201" s="53"/>
      <c r="EU201" s="53"/>
      <c r="EV201" s="41">
        <f t="shared" si="244"/>
        <v>0</v>
      </c>
      <c r="EW201" s="53">
        <f t="shared" si="245"/>
        <v>0</v>
      </c>
      <c r="EX201" s="53"/>
      <c r="EY201" s="53"/>
      <c r="EZ201" s="41">
        <f t="shared" si="246"/>
        <v>0</v>
      </c>
      <c r="FA201" s="53">
        <f t="shared" si="247"/>
        <v>0</v>
      </c>
      <c r="FB201" s="53"/>
      <c r="FC201" s="53"/>
      <c r="FD201" s="41">
        <f t="shared" si="248"/>
        <v>0</v>
      </c>
      <c r="FE201" s="53">
        <f t="shared" si="249"/>
        <v>0</v>
      </c>
      <c r="FF201" s="53"/>
      <c r="FG201" s="53"/>
      <c r="FH201" s="41">
        <f t="shared" si="250"/>
        <v>0</v>
      </c>
      <c r="FI201" s="53">
        <f t="shared" si="251"/>
        <v>0</v>
      </c>
      <c r="FJ201" s="53"/>
      <c r="FK201" s="53"/>
      <c r="FL201" s="41">
        <f t="shared" si="253"/>
        <v>0</v>
      </c>
      <c r="FM201" s="53">
        <f t="shared" si="254"/>
        <v>0</v>
      </c>
      <c r="FN201" s="53"/>
      <c r="FO201" s="40"/>
      <c r="FP201" s="52">
        <f t="shared" si="255"/>
        <v>3824.6809443013312</v>
      </c>
      <c r="FQ201" s="41">
        <f t="shared" si="256"/>
        <v>1.8266285908339563E-2</v>
      </c>
      <c r="FY201" s="229" t="s">
        <v>586</v>
      </c>
      <c r="FZ201" s="229" t="s">
        <v>587</v>
      </c>
      <c r="GA201" s="229" t="s">
        <v>588</v>
      </c>
    </row>
    <row r="202" spans="2:183" ht="11.25" customHeight="1" x14ac:dyDescent="0.2">
      <c r="B202" s="39">
        <v>44197</v>
      </c>
      <c r="C202" s="45">
        <v>3756.0714689572019</v>
      </c>
      <c r="D202" s="112" t="s">
        <v>5566</v>
      </c>
      <c r="E202" s="112">
        <f t="shared" si="252"/>
        <v>44197</v>
      </c>
      <c r="F202" s="46"/>
      <c r="G202" s="52">
        <v>51.53</v>
      </c>
      <c r="H202" s="41">
        <f t="shared" si="172"/>
        <v>3.0187924830067825E-2</v>
      </c>
      <c r="I202" s="53">
        <f t="shared" si="173"/>
        <v>1</v>
      </c>
      <c r="J202" s="40"/>
      <c r="K202" s="52">
        <v>78.06</v>
      </c>
      <c r="L202" s="41">
        <f t="shared" si="174"/>
        <v>2.0792467634366485E-2</v>
      </c>
      <c r="M202" s="53">
        <f t="shared" si="175"/>
        <v>1</v>
      </c>
      <c r="N202" s="40"/>
      <c r="O202" s="52">
        <v>83.27</v>
      </c>
      <c r="P202" s="41">
        <f t="shared" si="176"/>
        <v>2.2721690002456274E-2</v>
      </c>
      <c r="Q202" s="53">
        <f t="shared" si="177"/>
        <v>1</v>
      </c>
      <c r="R202" s="40"/>
      <c r="S202" s="52">
        <v>91.56</v>
      </c>
      <c r="T202" s="41">
        <f t="shared" si="178"/>
        <v>2.1077283372365363E-2</v>
      </c>
      <c r="U202" s="53">
        <f t="shared" si="179"/>
        <v>1</v>
      </c>
      <c r="V202" s="40"/>
      <c r="W202" s="52">
        <v>62.82</v>
      </c>
      <c r="X202" s="41">
        <f t="shared" si="180"/>
        <v>1.013024602026058E-2</v>
      </c>
      <c r="Y202" s="53">
        <f t="shared" si="181"/>
        <v>1</v>
      </c>
      <c r="Z202" s="40"/>
      <c r="AA202" s="52">
        <v>99.84</v>
      </c>
      <c r="AB202" s="41">
        <f t="shared" si="182"/>
        <v>4.7089669638175291E-2</v>
      </c>
      <c r="AC202" s="53">
        <f t="shared" si="183"/>
        <v>1</v>
      </c>
      <c r="AD202" s="40"/>
      <c r="AE202" s="52">
        <v>55.51</v>
      </c>
      <c r="AF202" s="41">
        <f t="shared" si="184"/>
        <v>3.8929440389294356E-2</v>
      </c>
      <c r="AG202" s="53">
        <f t="shared" si="185"/>
        <v>1</v>
      </c>
      <c r="AH202" s="40"/>
      <c r="AI202" s="52">
        <v>96.03</v>
      </c>
      <c r="AJ202" s="41">
        <f t="shared" si="186"/>
        <v>9.6730101987172468E-3</v>
      </c>
      <c r="AK202" s="53">
        <f t="shared" si="187"/>
        <v>1</v>
      </c>
      <c r="AL202" s="40"/>
      <c r="AM202" s="52">
        <v>58.31</v>
      </c>
      <c r="AN202" s="41">
        <f t="shared" si="188"/>
        <v>3.0030030030030019E-2</v>
      </c>
      <c r="AO202" s="53">
        <f t="shared" si="189"/>
        <v>1</v>
      </c>
      <c r="AP202" s="40"/>
      <c r="AQ202" s="52">
        <v>31.86</v>
      </c>
      <c r="AR202" s="41">
        <f t="shared" si="190"/>
        <v>2.2792937399678914E-2</v>
      </c>
      <c r="AS202" s="53">
        <f t="shared" si="191"/>
        <v>1</v>
      </c>
      <c r="AT202" s="41"/>
      <c r="AU202" s="41">
        <v>79.95</v>
      </c>
      <c r="AV202" s="41">
        <f t="shared" si="192"/>
        <v>2.6711185308847973E-2</v>
      </c>
      <c r="AW202" s="53">
        <f t="shared" si="193"/>
        <v>1</v>
      </c>
      <c r="AX202" s="41"/>
      <c r="AY202" s="41">
        <v>42.77</v>
      </c>
      <c r="AZ202" s="41">
        <f t="shared" si="194"/>
        <v>3.1845597104945833E-2</v>
      </c>
      <c r="BA202" s="53">
        <f t="shared" si="195"/>
        <v>1</v>
      </c>
      <c r="BB202" s="41"/>
      <c r="BC202" s="41">
        <v>61.43</v>
      </c>
      <c r="BD202" s="41">
        <f t="shared" si="196"/>
        <v>2.7257525083612011E-2</v>
      </c>
      <c r="BE202" s="53">
        <f t="shared" si="197"/>
        <v>1</v>
      </c>
      <c r="BF202" s="41"/>
      <c r="BG202" s="41">
        <v>66.67</v>
      </c>
      <c r="BH202" s="41">
        <f t="shared" si="198"/>
        <v>3.1564289029862413E-2</v>
      </c>
      <c r="BI202" s="53">
        <f t="shared" si="199"/>
        <v>1</v>
      </c>
      <c r="BJ202" s="41"/>
      <c r="BK202" s="41"/>
      <c r="BL202" s="41">
        <f t="shared" si="200"/>
        <v>0</v>
      </c>
      <c r="BM202" s="53">
        <f t="shared" si="201"/>
        <v>0</v>
      </c>
      <c r="BN202" s="41"/>
      <c r="BO202" s="41"/>
      <c r="BP202" s="41">
        <f t="shared" si="202"/>
        <v>0</v>
      </c>
      <c r="BQ202" s="53">
        <f t="shared" si="203"/>
        <v>0</v>
      </c>
      <c r="BR202" s="41"/>
      <c r="BS202" s="41"/>
      <c r="BT202" s="41">
        <f t="shared" si="204"/>
        <v>0</v>
      </c>
      <c r="BU202" s="53">
        <f t="shared" si="205"/>
        <v>0</v>
      </c>
      <c r="BV202" s="41"/>
      <c r="BW202" s="41"/>
      <c r="BX202" s="41">
        <f t="shared" si="206"/>
        <v>0</v>
      </c>
      <c r="BY202" s="53">
        <f t="shared" si="207"/>
        <v>0</v>
      </c>
      <c r="BZ202" s="41"/>
      <c r="CA202" s="41"/>
      <c r="CB202" s="41">
        <f t="shared" si="208"/>
        <v>0</v>
      </c>
      <c r="CC202" s="53">
        <f t="shared" si="209"/>
        <v>0</v>
      </c>
      <c r="CD202" s="41"/>
      <c r="CE202" s="41"/>
      <c r="CF202" s="41">
        <f t="shared" si="210"/>
        <v>0</v>
      </c>
      <c r="CG202" s="53">
        <f t="shared" si="211"/>
        <v>0</v>
      </c>
      <c r="CH202" s="41"/>
      <c r="CI202" s="41"/>
      <c r="CJ202" s="41">
        <f t="shared" si="212"/>
        <v>0</v>
      </c>
      <c r="CK202" s="53">
        <f t="shared" si="213"/>
        <v>0</v>
      </c>
      <c r="CL202" s="41"/>
      <c r="CM202" s="41"/>
      <c r="CN202" s="41">
        <f t="shared" si="214"/>
        <v>0</v>
      </c>
      <c r="CO202" s="53">
        <f t="shared" si="215"/>
        <v>0</v>
      </c>
      <c r="CP202" s="41"/>
      <c r="CQ202" s="41"/>
      <c r="CR202" s="41">
        <f t="shared" si="216"/>
        <v>0</v>
      </c>
      <c r="CS202" s="53">
        <f t="shared" si="217"/>
        <v>0</v>
      </c>
      <c r="CT202" s="41"/>
      <c r="CU202" s="41"/>
      <c r="CV202" s="41">
        <f t="shared" si="218"/>
        <v>0</v>
      </c>
      <c r="CW202" s="53">
        <f t="shared" si="219"/>
        <v>0</v>
      </c>
      <c r="CX202" s="41"/>
      <c r="CY202" s="41"/>
      <c r="CZ202" s="41">
        <f t="shared" si="220"/>
        <v>0</v>
      </c>
      <c r="DA202" s="53">
        <f t="shared" si="221"/>
        <v>0</v>
      </c>
      <c r="DB202" s="53"/>
      <c r="DC202" s="53"/>
      <c r="DD202" s="41">
        <f t="shared" si="222"/>
        <v>0</v>
      </c>
      <c r="DE202" s="53">
        <f t="shared" si="223"/>
        <v>0</v>
      </c>
      <c r="DF202" s="53"/>
      <c r="DG202" s="53"/>
      <c r="DH202" s="41">
        <f t="shared" si="224"/>
        <v>0</v>
      </c>
      <c r="DI202" s="53">
        <f t="shared" si="225"/>
        <v>0</v>
      </c>
      <c r="DJ202" s="53"/>
      <c r="DK202" s="53"/>
      <c r="DL202" s="41">
        <f t="shared" si="226"/>
        <v>0</v>
      </c>
      <c r="DM202" s="53">
        <f t="shared" si="227"/>
        <v>0</v>
      </c>
      <c r="DN202" s="53"/>
      <c r="DO202" s="53"/>
      <c r="DP202" s="41">
        <f t="shared" si="228"/>
        <v>0</v>
      </c>
      <c r="DQ202" s="53">
        <f t="shared" si="229"/>
        <v>0</v>
      </c>
      <c r="DR202" s="53"/>
      <c r="DS202" s="53"/>
      <c r="DT202" s="41">
        <f t="shared" si="230"/>
        <v>0</v>
      </c>
      <c r="DU202" s="53">
        <f t="shared" si="231"/>
        <v>0</v>
      </c>
      <c r="DV202" s="53"/>
      <c r="DW202" s="53"/>
      <c r="DX202" s="41">
        <f t="shared" si="232"/>
        <v>0</v>
      </c>
      <c r="DY202" s="53">
        <f t="shared" si="233"/>
        <v>0</v>
      </c>
      <c r="DZ202" s="53"/>
      <c r="EA202" s="53"/>
      <c r="EB202" s="41">
        <f t="shared" si="234"/>
        <v>0</v>
      </c>
      <c r="EC202" s="53">
        <f t="shared" si="235"/>
        <v>0</v>
      </c>
      <c r="ED202" s="53"/>
      <c r="EE202" s="53"/>
      <c r="EF202" s="41">
        <f t="shared" si="236"/>
        <v>0</v>
      </c>
      <c r="EG202" s="53">
        <f t="shared" si="237"/>
        <v>0</v>
      </c>
      <c r="EH202" s="53"/>
      <c r="EI202" s="53"/>
      <c r="EJ202" s="41">
        <f t="shared" si="238"/>
        <v>0</v>
      </c>
      <c r="EK202" s="53">
        <f t="shared" si="239"/>
        <v>0</v>
      </c>
      <c r="EL202" s="53"/>
      <c r="EM202" s="53"/>
      <c r="EN202" s="41">
        <f t="shared" si="240"/>
        <v>0</v>
      </c>
      <c r="EO202" s="53">
        <f t="shared" si="241"/>
        <v>0</v>
      </c>
      <c r="EP202" s="53"/>
      <c r="EQ202" s="53"/>
      <c r="ER202" s="41">
        <f t="shared" si="242"/>
        <v>0</v>
      </c>
      <c r="ES202" s="53">
        <f t="shared" si="243"/>
        <v>0</v>
      </c>
      <c r="ET202" s="53"/>
      <c r="EU202" s="53"/>
      <c r="EV202" s="41">
        <f t="shared" si="244"/>
        <v>0</v>
      </c>
      <c r="EW202" s="53">
        <f t="shared" si="245"/>
        <v>0</v>
      </c>
      <c r="EX202" s="53"/>
      <c r="EY202" s="53"/>
      <c r="EZ202" s="41">
        <f t="shared" si="246"/>
        <v>0</v>
      </c>
      <c r="FA202" s="53">
        <f t="shared" si="247"/>
        <v>0</v>
      </c>
      <c r="FB202" s="53"/>
      <c r="FC202" s="53"/>
      <c r="FD202" s="41">
        <f t="shared" si="248"/>
        <v>0</v>
      </c>
      <c r="FE202" s="53">
        <f t="shared" si="249"/>
        <v>0</v>
      </c>
      <c r="FF202" s="53"/>
      <c r="FG202" s="53"/>
      <c r="FH202" s="41">
        <f t="shared" si="250"/>
        <v>0</v>
      </c>
      <c r="FI202" s="53">
        <f t="shared" si="251"/>
        <v>0</v>
      </c>
      <c r="FJ202" s="53"/>
      <c r="FK202" s="53"/>
      <c r="FL202" s="41">
        <f t="shared" si="253"/>
        <v>0</v>
      </c>
      <c r="FM202" s="53">
        <f t="shared" si="254"/>
        <v>0</v>
      </c>
      <c r="FN202" s="53"/>
      <c r="FO202" s="40"/>
      <c r="FP202" s="52">
        <f t="shared" si="255"/>
        <v>3756.0714689572019</v>
      </c>
      <c r="FQ202" s="41">
        <f t="shared" si="256"/>
        <v>1.4316178011420488E-2</v>
      </c>
      <c r="FY202" s="229" t="s">
        <v>625</v>
      </c>
      <c r="FZ202" s="229" t="s">
        <v>626</v>
      </c>
      <c r="GA202" s="229" t="s">
        <v>627</v>
      </c>
    </row>
    <row r="203" spans="2:183" ht="11.25" customHeight="1" x14ac:dyDescent="0.2">
      <c r="B203" s="39">
        <v>44190</v>
      </c>
      <c r="C203" s="45">
        <v>3703.0578338216264</v>
      </c>
      <c r="D203" s="112" t="s">
        <v>5566</v>
      </c>
      <c r="E203" s="112">
        <f t="shared" si="252"/>
        <v>44190</v>
      </c>
      <c r="F203" s="46"/>
      <c r="G203" s="52">
        <v>50.02</v>
      </c>
      <c r="H203" s="41">
        <f t="shared" si="172"/>
        <v>-2.0176297747306449E-2</v>
      </c>
      <c r="I203" s="53">
        <f t="shared" si="173"/>
        <v>1</v>
      </c>
      <c r="J203" s="40"/>
      <c r="K203" s="52">
        <v>76.47</v>
      </c>
      <c r="L203" s="41">
        <f t="shared" si="174"/>
        <v>-3.0306872939386276E-2</v>
      </c>
      <c r="M203" s="53">
        <f t="shared" si="175"/>
        <v>1</v>
      </c>
      <c r="N203" s="40"/>
      <c r="O203" s="52">
        <v>81.42</v>
      </c>
      <c r="P203" s="41">
        <f t="shared" si="176"/>
        <v>-2.2451674870932914E-2</v>
      </c>
      <c r="Q203" s="53">
        <f t="shared" si="177"/>
        <v>1</v>
      </c>
      <c r="R203" s="40"/>
      <c r="S203" s="52">
        <v>89.67</v>
      </c>
      <c r="T203" s="41">
        <f t="shared" si="178"/>
        <v>-7.19663418954819E-3</v>
      </c>
      <c r="U203" s="53">
        <f t="shared" si="179"/>
        <v>1</v>
      </c>
      <c r="V203" s="40"/>
      <c r="W203" s="52">
        <v>62.19</v>
      </c>
      <c r="X203" s="41">
        <f t="shared" si="180"/>
        <v>-5.5964182922929595E-3</v>
      </c>
      <c r="Y203" s="53">
        <f t="shared" si="181"/>
        <v>1</v>
      </c>
      <c r="Z203" s="40"/>
      <c r="AA203" s="52">
        <v>95.35</v>
      </c>
      <c r="AB203" s="41">
        <f t="shared" si="182"/>
        <v>-4.6690661867626493E-2</v>
      </c>
      <c r="AC203" s="53">
        <f t="shared" si="183"/>
        <v>1</v>
      </c>
      <c r="AD203" s="40"/>
      <c r="AE203" s="52">
        <v>53.43</v>
      </c>
      <c r="AF203" s="41">
        <f t="shared" si="184"/>
        <v>1.499531396438547E-3</v>
      </c>
      <c r="AG203" s="53">
        <f t="shared" si="185"/>
        <v>1</v>
      </c>
      <c r="AH203" s="40"/>
      <c r="AI203" s="52">
        <v>95.11</v>
      </c>
      <c r="AJ203" s="41">
        <f t="shared" si="186"/>
        <v>1.8961339934688848E-3</v>
      </c>
      <c r="AK203" s="53">
        <f t="shared" si="187"/>
        <v>1</v>
      </c>
      <c r="AL203" s="40"/>
      <c r="AM203" s="52">
        <v>56.61</v>
      </c>
      <c r="AN203" s="41">
        <f t="shared" si="188"/>
        <v>1.0712372790573133E-2</v>
      </c>
      <c r="AO203" s="53">
        <f t="shared" si="189"/>
        <v>1</v>
      </c>
      <c r="AP203" s="40"/>
      <c r="AQ203" s="52">
        <v>31.15</v>
      </c>
      <c r="AR203" s="41">
        <f t="shared" si="190"/>
        <v>3.2113037893388707E-4</v>
      </c>
      <c r="AS203" s="53">
        <f t="shared" si="191"/>
        <v>1</v>
      </c>
      <c r="AT203" s="41"/>
      <c r="AU203" s="41">
        <v>77.87</v>
      </c>
      <c r="AV203" s="41">
        <f t="shared" si="192"/>
        <v>-9.91735537190086E-3</v>
      </c>
      <c r="AW203" s="53">
        <f t="shared" si="193"/>
        <v>1</v>
      </c>
      <c r="AX203" s="41"/>
      <c r="AY203" s="41">
        <v>41.45</v>
      </c>
      <c r="AZ203" s="41">
        <f t="shared" si="194"/>
        <v>-7.8985160363810314E-3</v>
      </c>
      <c r="BA203" s="53">
        <f t="shared" si="195"/>
        <v>1</v>
      </c>
      <c r="BB203" s="41"/>
      <c r="BC203" s="41">
        <v>59.8</v>
      </c>
      <c r="BD203" s="41">
        <f t="shared" si="196"/>
        <v>-5.6534752244762343E-3</v>
      </c>
      <c r="BE203" s="53">
        <f t="shared" si="197"/>
        <v>1</v>
      </c>
      <c r="BF203" s="41"/>
      <c r="BG203" s="41">
        <v>64.63</v>
      </c>
      <c r="BH203" s="41">
        <f t="shared" si="198"/>
        <v>-2.2239031770045381E-2</v>
      </c>
      <c r="BI203" s="53">
        <f t="shared" si="199"/>
        <v>1</v>
      </c>
      <c r="BJ203" s="41"/>
      <c r="BK203" s="41"/>
      <c r="BL203" s="41">
        <f t="shared" si="200"/>
        <v>0</v>
      </c>
      <c r="BM203" s="53">
        <f t="shared" si="201"/>
        <v>0</v>
      </c>
      <c r="BN203" s="41"/>
      <c r="BO203" s="41"/>
      <c r="BP203" s="41">
        <f t="shared" si="202"/>
        <v>0</v>
      </c>
      <c r="BQ203" s="53">
        <f t="shared" si="203"/>
        <v>0</v>
      </c>
      <c r="BR203" s="41"/>
      <c r="BS203" s="41"/>
      <c r="BT203" s="41">
        <f t="shared" si="204"/>
        <v>0</v>
      </c>
      <c r="BU203" s="53">
        <f t="shared" si="205"/>
        <v>0</v>
      </c>
      <c r="BV203" s="41"/>
      <c r="BW203" s="41"/>
      <c r="BX203" s="41">
        <f t="shared" si="206"/>
        <v>0</v>
      </c>
      <c r="BY203" s="53">
        <f t="shared" si="207"/>
        <v>0</v>
      </c>
      <c r="BZ203" s="41"/>
      <c r="CA203" s="41"/>
      <c r="CB203" s="41">
        <f t="shared" si="208"/>
        <v>0</v>
      </c>
      <c r="CC203" s="53">
        <f t="shared" si="209"/>
        <v>0</v>
      </c>
      <c r="CD203" s="41"/>
      <c r="CE203" s="41"/>
      <c r="CF203" s="41">
        <f t="shared" si="210"/>
        <v>0</v>
      </c>
      <c r="CG203" s="53">
        <f t="shared" si="211"/>
        <v>0</v>
      </c>
      <c r="CH203" s="41"/>
      <c r="CI203" s="41"/>
      <c r="CJ203" s="41">
        <f t="shared" si="212"/>
        <v>0</v>
      </c>
      <c r="CK203" s="53">
        <f t="shared" si="213"/>
        <v>0</v>
      </c>
      <c r="CL203" s="41"/>
      <c r="CM203" s="41"/>
      <c r="CN203" s="41">
        <f t="shared" si="214"/>
        <v>0</v>
      </c>
      <c r="CO203" s="53">
        <f t="shared" si="215"/>
        <v>0</v>
      </c>
      <c r="CP203" s="41"/>
      <c r="CQ203" s="41"/>
      <c r="CR203" s="41">
        <f t="shared" si="216"/>
        <v>0</v>
      </c>
      <c r="CS203" s="53">
        <f t="shared" si="217"/>
        <v>0</v>
      </c>
      <c r="CT203" s="41"/>
      <c r="CU203" s="41"/>
      <c r="CV203" s="41">
        <f t="shared" si="218"/>
        <v>0</v>
      </c>
      <c r="CW203" s="53">
        <f t="shared" si="219"/>
        <v>0</v>
      </c>
      <c r="CX203" s="41"/>
      <c r="CY203" s="41"/>
      <c r="CZ203" s="41">
        <f t="shared" si="220"/>
        <v>0</v>
      </c>
      <c r="DA203" s="53">
        <f t="shared" si="221"/>
        <v>0</v>
      </c>
      <c r="DB203" s="53"/>
      <c r="DC203" s="53"/>
      <c r="DD203" s="41">
        <f t="shared" si="222"/>
        <v>0</v>
      </c>
      <c r="DE203" s="53">
        <f t="shared" si="223"/>
        <v>0</v>
      </c>
      <c r="DF203" s="53"/>
      <c r="DG203" s="53"/>
      <c r="DH203" s="41">
        <f t="shared" si="224"/>
        <v>0</v>
      </c>
      <c r="DI203" s="53">
        <f t="shared" si="225"/>
        <v>0</v>
      </c>
      <c r="DJ203" s="53"/>
      <c r="DK203" s="53"/>
      <c r="DL203" s="41">
        <f t="shared" si="226"/>
        <v>0</v>
      </c>
      <c r="DM203" s="53">
        <f t="shared" si="227"/>
        <v>0</v>
      </c>
      <c r="DN203" s="53"/>
      <c r="DO203" s="53"/>
      <c r="DP203" s="41">
        <f t="shared" si="228"/>
        <v>0</v>
      </c>
      <c r="DQ203" s="53">
        <f t="shared" si="229"/>
        <v>0</v>
      </c>
      <c r="DR203" s="53"/>
      <c r="DS203" s="53"/>
      <c r="DT203" s="41">
        <f t="shared" si="230"/>
        <v>0</v>
      </c>
      <c r="DU203" s="53">
        <f t="shared" si="231"/>
        <v>0</v>
      </c>
      <c r="DV203" s="53"/>
      <c r="DW203" s="53"/>
      <c r="DX203" s="41">
        <f t="shared" si="232"/>
        <v>0</v>
      </c>
      <c r="DY203" s="53">
        <f t="shared" si="233"/>
        <v>0</v>
      </c>
      <c r="DZ203" s="53"/>
      <c r="EA203" s="53"/>
      <c r="EB203" s="41">
        <f t="shared" si="234"/>
        <v>0</v>
      </c>
      <c r="EC203" s="53">
        <f t="shared" si="235"/>
        <v>0</v>
      </c>
      <c r="ED203" s="53"/>
      <c r="EE203" s="53"/>
      <c r="EF203" s="41">
        <f t="shared" si="236"/>
        <v>0</v>
      </c>
      <c r="EG203" s="53">
        <f t="shared" si="237"/>
        <v>0</v>
      </c>
      <c r="EH203" s="53"/>
      <c r="EI203" s="53"/>
      <c r="EJ203" s="41">
        <f t="shared" si="238"/>
        <v>0</v>
      </c>
      <c r="EK203" s="53">
        <f t="shared" si="239"/>
        <v>0</v>
      </c>
      <c r="EL203" s="53"/>
      <c r="EM203" s="53"/>
      <c r="EN203" s="41">
        <f t="shared" si="240"/>
        <v>0</v>
      </c>
      <c r="EO203" s="53">
        <f t="shared" si="241"/>
        <v>0</v>
      </c>
      <c r="EP203" s="53"/>
      <c r="EQ203" s="53"/>
      <c r="ER203" s="41">
        <f t="shared" si="242"/>
        <v>0</v>
      </c>
      <c r="ES203" s="53">
        <f t="shared" si="243"/>
        <v>0</v>
      </c>
      <c r="ET203" s="53"/>
      <c r="EU203" s="53"/>
      <c r="EV203" s="41">
        <f t="shared" si="244"/>
        <v>0</v>
      </c>
      <c r="EW203" s="53">
        <f t="shared" si="245"/>
        <v>0</v>
      </c>
      <c r="EX203" s="53"/>
      <c r="EY203" s="53"/>
      <c r="EZ203" s="41">
        <f t="shared" si="246"/>
        <v>0</v>
      </c>
      <c r="FA203" s="53">
        <f t="shared" si="247"/>
        <v>0</v>
      </c>
      <c r="FB203" s="53"/>
      <c r="FC203" s="53"/>
      <c r="FD203" s="41">
        <f t="shared" si="248"/>
        <v>0</v>
      </c>
      <c r="FE203" s="53">
        <f t="shared" si="249"/>
        <v>0</v>
      </c>
      <c r="FF203" s="53"/>
      <c r="FG203" s="53"/>
      <c r="FH203" s="41">
        <f t="shared" si="250"/>
        <v>0</v>
      </c>
      <c r="FI203" s="53">
        <f t="shared" si="251"/>
        <v>0</v>
      </c>
      <c r="FJ203" s="53"/>
      <c r="FK203" s="53"/>
      <c r="FL203" s="41">
        <f t="shared" si="253"/>
        <v>0</v>
      </c>
      <c r="FM203" s="53">
        <f t="shared" si="254"/>
        <v>0</v>
      </c>
      <c r="FN203" s="53"/>
      <c r="FO203" s="40"/>
      <c r="FP203" s="52">
        <f t="shared" si="255"/>
        <v>3703.0578338216264</v>
      </c>
      <c r="FQ203" s="41">
        <f t="shared" si="256"/>
        <v>-1.7120093024011185E-3</v>
      </c>
      <c r="FY203" s="229" t="s">
        <v>601</v>
      </c>
      <c r="FZ203" s="229" t="s">
        <v>602</v>
      </c>
      <c r="GA203" s="229" t="s">
        <v>603</v>
      </c>
    </row>
    <row r="204" spans="2:183" ht="11.25" customHeight="1" x14ac:dyDescent="0.2">
      <c r="B204" s="39">
        <v>44183</v>
      </c>
      <c r="C204" s="45">
        <v>3709.4083754668304</v>
      </c>
      <c r="D204" s="112" t="s">
        <v>5566</v>
      </c>
      <c r="E204" s="112">
        <f t="shared" si="252"/>
        <v>44183</v>
      </c>
      <c r="F204" s="46"/>
      <c r="G204" s="52">
        <v>51.05</v>
      </c>
      <c r="H204" s="41">
        <f t="shared" si="172"/>
        <v>-1.2668020500918642E-2</v>
      </c>
      <c r="I204" s="53">
        <f t="shared" si="173"/>
        <v>1</v>
      </c>
      <c r="J204" s="40"/>
      <c r="K204" s="52">
        <v>78.86</v>
      </c>
      <c r="L204" s="41">
        <f t="shared" si="174"/>
        <v>1.794242932748169E-2</v>
      </c>
      <c r="M204" s="53">
        <f t="shared" si="175"/>
        <v>1</v>
      </c>
      <c r="N204" s="40"/>
      <c r="O204" s="52">
        <v>83.29</v>
      </c>
      <c r="P204" s="41">
        <f t="shared" si="176"/>
        <v>6.4040599323345049E-3</v>
      </c>
      <c r="Q204" s="53">
        <f t="shared" si="177"/>
        <v>1</v>
      </c>
      <c r="R204" s="40"/>
      <c r="S204" s="52">
        <v>90.32</v>
      </c>
      <c r="T204" s="41">
        <f t="shared" si="178"/>
        <v>-1.332750710072117E-2</v>
      </c>
      <c r="U204" s="53">
        <f t="shared" si="179"/>
        <v>1</v>
      </c>
      <c r="V204" s="40"/>
      <c r="W204" s="52">
        <v>62.54</v>
      </c>
      <c r="X204" s="41">
        <f t="shared" si="180"/>
        <v>-4.1401273885349754E-3</v>
      </c>
      <c r="Y204" s="53">
        <f t="shared" si="181"/>
        <v>1</v>
      </c>
      <c r="Z204" s="40"/>
      <c r="AA204" s="52">
        <v>100.02</v>
      </c>
      <c r="AB204" s="41">
        <f t="shared" si="182"/>
        <v>-2.6853473438412157E-2</v>
      </c>
      <c r="AC204" s="53">
        <f t="shared" si="183"/>
        <v>1</v>
      </c>
      <c r="AD204" s="40"/>
      <c r="AE204" s="52">
        <v>53.35</v>
      </c>
      <c r="AF204" s="41">
        <f t="shared" si="184"/>
        <v>-3.2287320877924963E-2</v>
      </c>
      <c r="AG204" s="53">
        <f t="shared" si="185"/>
        <v>1</v>
      </c>
      <c r="AH204" s="40"/>
      <c r="AI204" s="52">
        <v>94.93</v>
      </c>
      <c r="AJ204" s="41">
        <f t="shared" si="186"/>
        <v>1.1292212634494536E-2</v>
      </c>
      <c r="AK204" s="53">
        <f t="shared" si="187"/>
        <v>1</v>
      </c>
      <c r="AL204" s="40"/>
      <c r="AM204" s="52">
        <v>56.01</v>
      </c>
      <c r="AN204" s="41">
        <f t="shared" si="188"/>
        <v>7.146685724495061E-4</v>
      </c>
      <c r="AO204" s="53">
        <f t="shared" si="189"/>
        <v>1</v>
      </c>
      <c r="AP204" s="40"/>
      <c r="AQ204" s="52">
        <v>31.14</v>
      </c>
      <c r="AR204" s="41">
        <f t="shared" si="190"/>
        <v>-3.1716417910447658E-2</v>
      </c>
      <c r="AS204" s="53">
        <f t="shared" si="191"/>
        <v>1</v>
      </c>
      <c r="AT204" s="41"/>
      <c r="AU204" s="41">
        <v>78.650000000000006</v>
      </c>
      <c r="AV204" s="41">
        <f t="shared" si="192"/>
        <v>-1.3421976919217204E-2</v>
      </c>
      <c r="AW204" s="53">
        <f t="shared" si="193"/>
        <v>1</v>
      </c>
      <c r="AX204" s="41"/>
      <c r="AY204" s="41">
        <v>41.78</v>
      </c>
      <c r="AZ204" s="41">
        <f t="shared" si="194"/>
        <v>5.7775637939336821E-3</v>
      </c>
      <c r="BA204" s="53">
        <f t="shared" si="195"/>
        <v>1</v>
      </c>
      <c r="BB204" s="41"/>
      <c r="BC204" s="41">
        <v>60.14</v>
      </c>
      <c r="BD204" s="41">
        <f t="shared" si="196"/>
        <v>-4.6342270771267957E-3</v>
      </c>
      <c r="BE204" s="53">
        <f t="shared" si="197"/>
        <v>1</v>
      </c>
      <c r="BF204" s="41"/>
      <c r="BG204" s="41">
        <v>66.099999999999994</v>
      </c>
      <c r="BH204" s="41">
        <f t="shared" si="198"/>
        <v>1.6923076923076819E-2</v>
      </c>
      <c r="BI204" s="53">
        <f t="shared" si="199"/>
        <v>1</v>
      </c>
      <c r="BJ204" s="41"/>
      <c r="BK204" s="41"/>
      <c r="BL204" s="41">
        <f t="shared" si="200"/>
        <v>0</v>
      </c>
      <c r="BM204" s="53">
        <f t="shared" si="201"/>
        <v>0</v>
      </c>
      <c r="BN204" s="41"/>
      <c r="BO204" s="41"/>
      <c r="BP204" s="41">
        <f t="shared" si="202"/>
        <v>0</v>
      </c>
      <c r="BQ204" s="53">
        <f t="shared" si="203"/>
        <v>0</v>
      </c>
      <c r="BR204" s="41"/>
      <c r="BS204" s="41"/>
      <c r="BT204" s="41">
        <f t="shared" si="204"/>
        <v>0</v>
      </c>
      <c r="BU204" s="53">
        <f t="shared" si="205"/>
        <v>0</v>
      </c>
      <c r="BV204" s="41"/>
      <c r="BW204" s="41"/>
      <c r="BX204" s="41">
        <f t="shared" si="206"/>
        <v>0</v>
      </c>
      <c r="BY204" s="53">
        <f t="shared" si="207"/>
        <v>0</v>
      </c>
      <c r="BZ204" s="41"/>
      <c r="CA204" s="41"/>
      <c r="CB204" s="41">
        <f t="shared" si="208"/>
        <v>0</v>
      </c>
      <c r="CC204" s="53">
        <f t="shared" si="209"/>
        <v>0</v>
      </c>
      <c r="CD204" s="41"/>
      <c r="CE204" s="41"/>
      <c r="CF204" s="41">
        <f t="shared" si="210"/>
        <v>0</v>
      </c>
      <c r="CG204" s="53">
        <f t="shared" si="211"/>
        <v>0</v>
      </c>
      <c r="CH204" s="41"/>
      <c r="CI204" s="41"/>
      <c r="CJ204" s="41">
        <f t="shared" si="212"/>
        <v>0</v>
      </c>
      <c r="CK204" s="53">
        <f t="shared" si="213"/>
        <v>0</v>
      </c>
      <c r="CL204" s="41"/>
      <c r="CM204" s="41"/>
      <c r="CN204" s="41">
        <f t="shared" si="214"/>
        <v>0</v>
      </c>
      <c r="CO204" s="53">
        <f t="shared" si="215"/>
        <v>0</v>
      </c>
      <c r="CP204" s="41"/>
      <c r="CQ204" s="41"/>
      <c r="CR204" s="41">
        <f t="shared" si="216"/>
        <v>0</v>
      </c>
      <c r="CS204" s="53">
        <f t="shared" si="217"/>
        <v>0</v>
      </c>
      <c r="CT204" s="41"/>
      <c r="CU204" s="41"/>
      <c r="CV204" s="41">
        <f t="shared" si="218"/>
        <v>0</v>
      </c>
      <c r="CW204" s="53">
        <f t="shared" si="219"/>
        <v>0</v>
      </c>
      <c r="CX204" s="41"/>
      <c r="CY204" s="41"/>
      <c r="CZ204" s="41">
        <f t="shared" si="220"/>
        <v>0</v>
      </c>
      <c r="DA204" s="53">
        <f t="shared" si="221"/>
        <v>0</v>
      </c>
      <c r="DB204" s="53"/>
      <c r="DC204" s="53"/>
      <c r="DD204" s="41">
        <f t="shared" si="222"/>
        <v>0</v>
      </c>
      <c r="DE204" s="53">
        <f t="shared" si="223"/>
        <v>0</v>
      </c>
      <c r="DF204" s="53"/>
      <c r="DG204" s="53"/>
      <c r="DH204" s="41">
        <f t="shared" si="224"/>
        <v>0</v>
      </c>
      <c r="DI204" s="53">
        <f t="shared" si="225"/>
        <v>0</v>
      </c>
      <c r="DJ204" s="53"/>
      <c r="DK204" s="53"/>
      <c r="DL204" s="41">
        <f t="shared" si="226"/>
        <v>0</v>
      </c>
      <c r="DM204" s="53">
        <f t="shared" si="227"/>
        <v>0</v>
      </c>
      <c r="DN204" s="53"/>
      <c r="DO204" s="53"/>
      <c r="DP204" s="41">
        <f t="shared" si="228"/>
        <v>0</v>
      </c>
      <c r="DQ204" s="53">
        <f t="shared" si="229"/>
        <v>0</v>
      </c>
      <c r="DR204" s="53"/>
      <c r="DS204" s="53"/>
      <c r="DT204" s="41">
        <f t="shared" si="230"/>
        <v>0</v>
      </c>
      <c r="DU204" s="53">
        <f t="shared" si="231"/>
        <v>0</v>
      </c>
      <c r="DV204" s="53"/>
      <c r="DW204" s="53"/>
      <c r="DX204" s="41">
        <f t="shared" si="232"/>
        <v>0</v>
      </c>
      <c r="DY204" s="53">
        <f t="shared" si="233"/>
        <v>0</v>
      </c>
      <c r="DZ204" s="53"/>
      <c r="EA204" s="53"/>
      <c r="EB204" s="41">
        <f t="shared" si="234"/>
        <v>0</v>
      </c>
      <c r="EC204" s="53">
        <f t="shared" si="235"/>
        <v>0</v>
      </c>
      <c r="ED204" s="53"/>
      <c r="EE204" s="53"/>
      <c r="EF204" s="41">
        <f t="shared" si="236"/>
        <v>0</v>
      </c>
      <c r="EG204" s="53">
        <f t="shared" si="237"/>
        <v>0</v>
      </c>
      <c r="EH204" s="53"/>
      <c r="EI204" s="53"/>
      <c r="EJ204" s="41">
        <f t="shared" si="238"/>
        <v>0</v>
      </c>
      <c r="EK204" s="53">
        <f t="shared" si="239"/>
        <v>0</v>
      </c>
      <c r="EL204" s="53"/>
      <c r="EM204" s="53"/>
      <c r="EN204" s="41">
        <f t="shared" si="240"/>
        <v>0</v>
      </c>
      <c r="EO204" s="53">
        <f t="shared" si="241"/>
        <v>0</v>
      </c>
      <c r="EP204" s="53"/>
      <c r="EQ204" s="53"/>
      <c r="ER204" s="41">
        <f t="shared" si="242"/>
        <v>0</v>
      </c>
      <c r="ES204" s="53">
        <f t="shared" si="243"/>
        <v>0</v>
      </c>
      <c r="ET204" s="53"/>
      <c r="EU204" s="53"/>
      <c r="EV204" s="41">
        <f t="shared" si="244"/>
        <v>0</v>
      </c>
      <c r="EW204" s="53">
        <f t="shared" si="245"/>
        <v>0</v>
      </c>
      <c r="EX204" s="53"/>
      <c r="EY204" s="53"/>
      <c r="EZ204" s="41">
        <f t="shared" si="246"/>
        <v>0</v>
      </c>
      <c r="FA204" s="53">
        <f t="shared" si="247"/>
        <v>0</v>
      </c>
      <c r="FB204" s="53"/>
      <c r="FC204" s="53"/>
      <c r="FD204" s="41">
        <f t="shared" si="248"/>
        <v>0</v>
      </c>
      <c r="FE204" s="53">
        <f t="shared" si="249"/>
        <v>0</v>
      </c>
      <c r="FF204" s="53"/>
      <c r="FG204" s="53"/>
      <c r="FH204" s="41">
        <f t="shared" si="250"/>
        <v>0</v>
      </c>
      <c r="FI204" s="53">
        <f t="shared" si="251"/>
        <v>0</v>
      </c>
      <c r="FJ204" s="53"/>
      <c r="FK204" s="53"/>
      <c r="FL204" s="41">
        <f t="shared" si="253"/>
        <v>0</v>
      </c>
      <c r="FM204" s="53">
        <f t="shared" si="254"/>
        <v>0</v>
      </c>
      <c r="FN204" s="53"/>
      <c r="FO204" s="40"/>
      <c r="FP204" s="52">
        <f t="shared" si="255"/>
        <v>3709.4083754668304</v>
      </c>
      <c r="FQ204" s="41">
        <f t="shared" si="256"/>
        <v>1.2542912481255719E-2</v>
      </c>
      <c r="FY204" s="229" t="s">
        <v>583</v>
      </c>
      <c r="FZ204" s="229" t="s">
        <v>584</v>
      </c>
      <c r="GA204" s="229" t="s">
        <v>585</v>
      </c>
    </row>
    <row r="205" spans="2:183" ht="11.25" customHeight="1" x14ac:dyDescent="0.2">
      <c r="B205" s="39">
        <v>44176</v>
      </c>
      <c r="C205" s="45">
        <v>3663.45794310767</v>
      </c>
      <c r="D205" s="112" t="s">
        <v>5566</v>
      </c>
      <c r="E205" s="112">
        <f t="shared" si="252"/>
        <v>44176</v>
      </c>
      <c r="F205" s="46"/>
      <c r="G205" s="52">
        <v>51.704999999999998</v>
      </c>
      <c r="H205" s="41">
        <f t="shared" si="172"/>
        <v>-2.2220121028744377E-2</v>
      </c>
      <c r="I205" s="53">
        <f t="shared" si="173"/>
        <v>1</v>
      </c>
      <c r="J205" s="40"/>
      <c r="K205" s="52">
        <v>77.47</v>
      </c>
      <c r="L205" s="41">
        <f t="shared" si="174"/>
        <v>5.0596782563570031E-3</v>
      </c>
      <c r="M205" s="53">
        <f t="shared" si="175"/>
        <v>1</v>
      </c>
      <c r="N205" s="40"/>
      <c r="O205" s="52">
        <v>82.76</v>
      </c>
      <c r="P205" s="41">
        <f t="shared" si="176"/>
        <v>-7.5548626933684693E-3</v>
      </c>
      <c r="Q205" s="53">
        <f t="shared" si="177"/>
        <v>1</v>
      </c>
      <c r="R205" s="40"/>
      <c r="S205" s="52">
        <v>91.54</v>
      </c>
      <c r="T205" s="41">
        <f t="shared" si="178"/>
        <v>4.2786615469008193E-3</v>
      </c>
      <c r="U205" s="53">
        <f t="shared" si="179"/>
        <v>1</v>
      </c>
      <c r="V205" s="40"/>
      <c r="W205" s="52">
        <v>62.8</v>
      </c>
      <c r="X205" s="41">
        <f t="shared" si="180"/>
        <v>1.5688177260229752E-2</v>
      </c>
      <c r="Y205" s="53">
        <f t="shared" si="181"/>
        <v>1</v>
      </c>
      <c r="Z205" s="40"/>
      <c r="AA205" s="52">
        <v>102.78</v>
      </c>
      <c r="AB205" s="41">
        <f t="shared" si="182"/>
        <v>-3.7009275742527881E-2</v>
      </c>
      <c r="AC205" s="53">
        <f t="shared" si="183"/>
        <v>1</v>
      </c>
      <c r="AD205" s="40"/>
      <c r="AE205" s="52">
        <v>55.13</v>
      </c>
      <c r="AF205" s="41">
        <f t="shared" si="184"/>
        <v>3.8237436270940339E-3</v>
      </c>
      <c r="AG205" s="53">
        <f t="shared" si="185"/>
        <v>1</v>
      </c>
      <c r="AH205" s="40"/>
      <c r="AI205" s="52">
        <v>93.87</v>
      </c>
      <c r="AJ205" s="41">
        <f t="shared" si="186"/>
        <v>2.5453353725147565E-2</v>
      </c>
      <c r="AK205" s="53">
        <f t="shared" si="187"/>
        <v>1</v>
      </c>
      <c r="AL205" s="40"/>
      <c r="AM205" s="52">
        <v>55.97</v>
      </c>
      <c r="AN205" s="41">
        <f t="shared" si="188"/>
        <v>-2.2870111731843612E-2</v>
      </c>
      <c r="AO205" s="53">
        <f t="shared" si="189"/>
        <v>1</v>
      </c>
      <c r="AP205" s="40"/>
      <c r="AQ205" s="52">
        <v>32.159999999999997</v>
      </c>
      <c r="AR205" s="41">
        <f t="shared" si="190"/>
        <v>-2.1897810218978297E-2</v>
      </c>
      <c r="AS205" s="53">
        <f t="shared" si="191"/>
        <v>1</v>
      </c>
      <c r="AT205" s="41"/>
      <c r="AU205" s="41">
        <v>79.72</v>
      </c>
      <c r="AV205" s="41">
        <f t="shared" si="192"/>
        <v>-3.2641669700279041E-2</v>
      </c>
      <c r="AW205" s="53">
        <f t="shared" si="193"/>
        <v>1</v>
      </c>
      <c r="AX205" s="41"/>
      <c r="AY205" s="41">
        <v>41.54</v>
      </c>
      <c r="AZ205" s="41">
        <f t="shared" si="194"/>
        <v>-3.3589251439539725E-3</v>
      </c>
      <c r="BA205" s="53">
        <f t="shared" si="195"/>
        <v>1</v>
      </c>
      <c r="BB205" s="41"/>
      <c r="BC205" s="41">
        <v>60.42</v>
      </c>
      <c r="BD205" s="41">
        <f t="shared" si="196"/>
        <v>-1.7880364109232771E-2</v>
      </c>
      <c r="BE205" s="53">
        <f t="shared" si="197"/>
        <v>1</v>
      </c>
      <c r="BF205" s="41"/>
      <c r="BG205" s="41">
        <v>65</v>
      </c>
      <c r="BH205" s="41">
        <f t="shared" si="198"/>
        <v>-1.1406844106463865E-2</v>
      </c>
      <c r="BI205" s="53">
        <f t="shared" si="199"/>
        <v>1</v>
      </c>
      <c r="BJ205" s="41"/>
      <c r="BK205" s="41"/>
      <c r="BL205" s="41">
        <f t="shared" si="200"/>
        <v>0</v>
      </c>
      <c r="BM205" s="53">
        <f t="shared" si="201"/>
        <v>0</v>
      </c>
      <c r="BN205" s="41"/>
      <c r="BO205" s="41"/>
      <c r="BP205" s="41">
        <f t="shared" si="202"/>
        <v>0</v>
      </c>
      <c r="BQ205" s="53">
        <f t="shared" si="203"/>
        <v>0</v>
      </c>
      <c r="BR205" s="41"/>
      <c r="BS205" s="41"/>
      <c r="BT205" s="41">
        <f t="shared" si="204"/>
        <v>0</v>
      </c>
      <c r="BU205" s="53">
        <f t="shared" si="205"/>
        <v>0</v>
      </c>
      <c r="BV205" s="41"/>
      <c r="BW205" s="41"/>
      <c r="BX205" s="41">
        <f t="shared" si="206"/>
        <v>0</v>
      </c>
      <c r="BY205" s="53">
        <f t="shared" si="207"/>
        <v>0</v>
      </c>
      <c r="BZ205" s="41"/>
      <c r="CA205" s="41"/>
      <c r="CB205" s="41">
        <f t="shared" si="208"/>
        <v>0</v>
      </c>
      <c r="CC205" s="53">
        <f t="shared" si="209"/>
        <v>0</v>
      </c>
      <c r="CD205" s="41"/>
      <c r="CE205" s="41"/>
      <c r="CF205" s="41">
        <f t="shared" si="210"/>
        <v>0</v>
      </c>
      <c r="CG205" s="53">
        <f t="shared" si="211"/>
        <v>0</v>
      </c>
      <c r="CH205" s="41"/>
      <c r="CI205" s="41"/>
      <c r="CJ205" s="41">
        <f t="shared" si="212"/>
        <v>0</v>
      </c>
      <c r="CK205" s="53">
        <f t="shared" si="213"/>
        <v>0</v>
      </c>
      <c r="CL205" s="41"/>
      <c r="CM205" s="41"/>
      <c r="CN205" s="41">
        <f t="shared" si="214"/>
        <v>0</v>
      </c>
      <c r="CO205" s="53">
        <f t="shared" si="215"/>
        <v>0</v>
      </c>
      <c r="CP205" s="41"/>
      <c r="CQ205" s="41"/>
      <c r="CR205" s="41">
        <f t="shared" si="216"/>
        <v>0</v>
      </c>
      <c r="CS205" s="53">
        <f t="shared" si="217"/>
        <v>0</v>
      </c>
      <c r="CT205" s="41"/>
      <c r="CU205" s="41"/>
      <c r="CV205" s="41">
        <f t="shared" si="218"/>
        <v>0</v>
      </c>
      <c r="CW205" s="53">
        <f t="shared" si="219"/>
        <v>0</v>
      </c>
      <c r="CX205" s="41"/>
      <c r="CY205" s="41"/>
      <c r="CZ205" s="41">
        <f t="shared" si="220"/>
        <v>0</v>
      </c>
      <c r="DA205" s="53">
        <f t="shared" si="221"/>
        <v>0</v>
      </c>
      <c r="DB205" s="53"/>
      <c r="DC205" s="53"/>
      <c r="DD205" s="41">
        <f t="shared" si="222"/>
        <v>0</v>
      </c>
      <c r="DE205" s="53">
        <f t="shared" si="223"/>
        <v>0</v>
      </c>
      <c r="DF205" s="53"/>
      <c r="DG205" s="53"/>
      <c r="DH205" s="41">
        <f t="shared" si="224"/>
        <v>0</v>
      </c>
      <c r="DI205" s="53">
        <f t="shared" si="225"/>
        <v>0</v>
      </c>
      <c r="DJ205" s="53"/>
      <c r="DK205" s="53"/>
      <c r="DL205" s="41">
        <f t="shared" si="226"/>
        <v>0</v>
      </c>
      <c r="DM205" s="53">
        <f t="shared" si="227"/>
        <v>0</v>
      </c>
      <c r="DN205" s="53"/>
      <c r="DO205" s="53"/>
      <c r="DP205" s="41">
        <f t="shared" si="228"/>
        <v>0</v>
      </c>
      <c r="DQ205" s="53">
        <f t="shared" si="229"/>
        <v>0</v>
      </c>
      <c r="DR205" s="53"/>
      <c r="DS205" s="53"/>
      <c r="DT205" s="41">
        <f t="shared" si="230"/>
        <v>0</v>
      </c>
      <c r="DU205" s="53">
        <f t="shared" si="231"/>
        <v>0</v>
      </c>
      <c r="DV205" s="53"/>
      <c r="DW205" s="53"/>
      <c r="DX205" s="41">
        <f t="shared" si="232"/>
        <v>0</v>
      </c>
      <c r="DY205" s="53">
        <f t="shared" si="233"/>
        <v>0</v>
      </c>
      <c r="DZ205" s="53"/>
      <c r="EA205" s="53"/>
      <c r="EB205" s="41">
        <f t="shared" si="234"/>
        <v>0</v>
      </c>
      <c r="EC205" s="53">
        <f t="shared" si="235"/>
        <v>0</v>
      </c>
      <c r="ED205" s="53"/>
      <c r="EE205" s="53"/>
      <c r="EF205" s="41">
        <f t="shared" si="236"/>
        <v>0</v>
      </c>
      <c r="EG205" s="53">
        <f t="shared" si="237"/>
        <v>0</v>
      </c>
      <c r="EH205" s="53"/>
      <c r="EI205" s="53"/>
      <c r="EJ205" s="41">
        <f t="shared" si="238"/>
        <v>0</v>
      </c>
      <c r="EK205" s="53">
        <f t="shared" si="239"/>
        <v>0</v>
      </c>
      <c r="EL205" s="53"/>
      <c r="EM205" s="53"/>
      <c r="EN205" s="41">
        <f t="shared" si="240"/>
        <v>0</v>
      </c>
      <c r="EO205" s="53">
        <f t="shared" si="241"/>
        <v>0</v>
      </c>
      <c r="EP205" s="53"/>
      <c r="EQ205" s="53"/>
      <c r="ER205" s="41">
        <f t="shared" si="242"/>
        <v>0</v>
      </c>
      <c r="ES205" s="53">
        <f t="shared" si="243"/>
        <v>0</v>
      </c>
      <c r="ET205" s="53"/>
      <c r="EU205" s="53"/>
      <c r="EV205" s="41">
        <f t="shared" si="244"/>
        <v>0</v>
      </c>
      <c r="EW205" s="53">
        <f t="shared" si="245"/>
        <v>0</v>
      </c>
      <c r="EX205" s="53"/>
      <c r="EY205" s="53"/>
      <c r="EZ205" s="41">
        <f t="shared" si="246"/>
        <v>0</v>
      </c>
      <c r="FA205" s="53">
        <f t="shared" si="247"/>
        <v>0</v>
      </c>
      <c r="FB205" s="53"/>
      <c r="FC205" s="53"/>
      <c r="FD205" s="41">
        <f t="shared" si="248"/>
        <v>0</v>
      </c>
      <c r="FE205" s="53">
        <f t="shared" si="249"/>
        <v>0</v>
      </c>
      <c r="FF205" s="53"/>
      <c r="FG205" s="53"/>
      <c r="FH205" s="41">
        <f t="shared" si="250"/>
        <v>0</v>
      </c>
      <c r="FI205" s="53">
        <f t="shared" si="251"/>
        <v>0</v>
      </c>
      <c r="FJ205" s="53"/>
      <c r="FK205" s="53"/>
      <c r="FL205" s="41">
        <f t="shared" si="253"/>
        <v>0</v>
      </c>
      <c r="FM205" s="53">
        <f t="shared" si="254"/>
        <v>0</v>
      </c>
      <c r="FN205" s="53"/>
      <c r="FO205" s="40"/>
      <c r="FP205" s="52">
        <f t="shared" si="255"/>
        <v>3663.45794310767</v>
      </c>
      <c r="FQ205" s="41">
        <f t="shared" si="256"/>
        <v>-9.641056759178035E-3</v>
      </c>
      <c r="FY205" s="229" t="s">
        <v>610</v>
      </c>
      <c r="FZ205" s="229" t="s">
        <v>611</v>
      </c>
      <c r="GA205" s="229" t="s">
        <v>612</v>
      </c>
    </row>
    <row r="206" spans="2:183" ht="11.25" customHeight="1" x14ac:dyDescent="0.2">
      <c r="B206" s="39">
        <v>44169</v>
      </c>
      <c r="C206" s="45">
        <v>3699.121382313645</v>
      </c>
      <c r="D206" s="112" t="s">
        <v>5566</v>
      </c>
      <c r="E206" s="112">
        <f t="shared" si="252"/>
        <v>44169</v>
      </c>
      <c r="F206" s="46"/>
      <c r="G206" s="52">
        <v>52.88</v>
      </c>
      <c r="H206" s="41">
        <f t="shared" si="172"/>
        <v>2.2744503411675776E-3</v>
      </c>
      <c r="I206" s="53">
        <f t="shared" si="173"/>
        <v>1</v>
      </c>
      <c r="J206" s="40"/>
      <c r="K206" s="52">
        <v>77.08</v>
      </c>
      <c r="L206" s="41">
        <f t="shared" si="174"/>
        <v>-2.4180275984301725E-2</v>
      </c>
      <c r="M206" s="53">
        <f t="shared" si="175"/>
        <v>1</v>
      </c>
      <c r="N206" s="40"/>
      <c r="O206" s="52">
        <v>83.39</v>
      </c>
      <c r="P206" s="41">
        <f t="shared" si="176"/>
        <v>-1.8016957136128164E-2</v>
      </c>
      <c r="Q206" s="53">
        <f t="shared" si="177"/>
        <v>1</v>
      </c>
      <c r="R206" s="40"/>
      <c r="S206" s="52">
        <v>91.15</v>
      </c>
      <c r="T206" s="41">
        <f t="shared" si="178"/>
        <v>-3.6469344608879406E-2</v>
      </c>
      <c r="U206" s="53">
        <f t="shared" si="179"/>
        <v>1</v>
      </c>
      <c r="V206" s="40"/>
      <c r="W206" s="52">
        <v>61.83</v>
      </c>
      <c r="X206" s="41">
        <f t="shared" si="180"/>
        <v>-1.5289058767319674E-2</v>
      </c>
      <c r="Y206" s="53">
        <f t="shared" si="181"/>
        <v>1</v>
      </c>
      <c r="Z206" s="40"/>
      <c r="AA206" s="52">
        <v>106.73</v>
      </c>
      <c r="AB206" s="41">
        <f t="shared" si="182"/>
        <v>-4.2866110662720835E-2</v>
      </c>
      <c r="AC206" s="53">
        <f t="shared" si="183"/>
        <v>1</v>
      </c>
      <c r="AD206" s="40"/>
      <c r="AE206" s="52">
        <v>54.92</v>
      </c>
      <c r="AF206" s="41">
        <f t="shared" si="184"/>
        <v>-1.5241169087322981E-2</v>
      </c>
      <c r="AG206" s="53">
        <f t="shared" si="185"/>
        <v>1</v>
      </c>
      <c r="AH206" s="40"/>
      <c r="AI206" s="52">
        <v>91.54</v>
      </c>
      <c r="AJ206" s="41">
        <f t="shared" si="186"/>
        <v>-5.864465682015596E-3</v>
      </c>
      <c r="AK206" s="53">
        <f t="shared" si="187"/>
        <v>1</v>
      </c>
      <c r="AL206" s="40"/>
      <c r="AM206" s="52">
        <v>57.28</v>
      </c>
      <c r="AN206" s="41">
        <f t="shared" si="188"/>
        <v>-6.0367454068241511E-2</v>
      </c>
      <c r="AO206" s="53">
        <f t="shared" si="189"/>
        <v>1</v>
      </c>
      <c r="AP206" s="40"/>
      <c r="AQ206" s="52">
        <v>32.880000000000003</v>
      </c>
      <c r="AR206" s="41">
        <f t="shared" si="190"/>
        <v>-2.2882615156017749E-2</v>
      </c>
      <c r="AS206" s="53">
        <f t="shared" si="191"/>
        <v>1</v>
      </c>
      <c r="AT206" s="41"/>
      <c r="AU206" s="41">
        <v>82.41</v>
      </c>
      <c r="AV206" s="41">
        <f t="shared" si="192"/>
        <v>-1.8227305218012857E-2</v>
      </c>
      <c r="AW206" s="53">
        <f t="shared" si="193"/>
        <v>1</v>
      </c>
      <c r="AX206" s="41"/>
      <c r="AY206" s="41">
        <v>41.68</v>
      </c>
      <c r="AZ206" s="41">
        <f t="shared" si="194"/>
        <v>-2.0906741836974385E-2</v>
      </c>
      <c r="BA206" s="53">
        <f t="shared" si="195"/>
        <v>1</v>
      </c>
      <c r="BB206" s="41"/>
      <c r="BC206" s="41">
        <v>61.52</v>
      </c>
      <c r="BD206" s="41">
        <f t="shared" si="196"/>
        <v>1.4344600164880594E-2</v>
      </c>
      <c r="BE206" s="53">
        <f t="shared" si="197"/>
        <v>1</v>
      </c>
      <c r="BF206" s="41"/>
      <c r="BG206" s="41">
        <v>65.75</v>
      </c>
      <c r="BH206" s="41">
        <f t="shared" si="198"/>
        <v>-2.765454007690038E-2</v>
      </c>
      <c r="BI206" s="53">
        <f t="shared" si="199"/>
        <v>1</v>
      </c>
      <c r="BJ206" s="41"/>
      <c r="BK206" s="41"/>
      <c r="BL206" s="41">
        <f t="shared" si="200"/>
        <v>0</v>
      </c>
      <c r="BM206" s="53">
        <f t="shared" si="201"/>
        <v>0</v>
      </c>
      <c r="BN206" s="41"/>
      <c r="BO206" s="41"/>
      <c r="BP206" s="41">
        <f t="shared" si="202"/>
        <v>0</v>
      </c>
      <c r="BQ206" s="53">
        <f t="shared" si="203"/>
        <v>0</v>
      </c>
      <c r="BR206" s="41"/>
      <c r="BS206" s="41"/>
      <c r="BT206" s="41">
        <f t="shared" si="204"/>
        <v>0</v>
      </c>
      <c r="BU206" s="53">
        <f t="shared" si="205"/>
        <v>0</v>
      </c>
      <c r="BV206" s="41"/>
      <c r="BW206" s="41"/>
      <c r="BX206" s="41">
        <f t="shared" si="206"/>
        <v>0</v>
      </c>
      <c r="BY206" s="53">
        <f t="shared" si="207"/>
        <v>0</v>
      </c>
      <c r="BZ206" s="41"/>
      <c r="CA206" s="41"/>
      <c r="CB206" s="41">
        <f t="shared" si="208"/>
        <v>0</v>
      </c>
      <c r="CC206" s="53">
        <f t="shared" si="209"/>
        <v>0</v>
      </c>
      <c r="CD206" s="41"/>
      <c r="CE206" s="41"/>
      <c r="CF206" s="41">
        <f t="shared" si="210"/>
        <v>0</v>
      </c>
      <c r="CG206" s="53">
        <f t="shared" si="211"/>
        <v>0</v>
      </c>
      <c r="CH206" s="41"/>
      <c r="CI206" s="41"/>
      <c r="CJ206" s="41">
        <f t="shared" si="212"/>
        <v>0</v>
      </c>
      <c r="CK206" s="53">
        <f t="shared" si="213"/>
        <v>0</v>
      </c>
      <c r="CL206" s="41"/>
      <c r="CM206" s="41"/>
      <c r="CN206" s="41">
        <f t="shared" si="214"/>
        <v>0</v>
      </c>
      <c r="CO206" s="53">
        <f t="shared" si="215"/>
        <v>0</v>
      </c>
      <c r="CP206" s="41"/>
      <c r="CQ206" s="41"/>
      <c r="CR206" s="41">
        <f t="shared" si="216"/>
        <v>0</v>
      </c>
      <c r="CS206" s="53">
        <f t="shared" si="217"/>
        <v>0</v>
      </c>
      <c r="CT206" s="41"/>
      <c r="CU206" s="41"/>
      <c r="CV206" s="41">
        <f t="shared" si="218"/>
        <v>0</v>
      </c>
      <c r="CW206" s="53">
        <f t="shared" si="219"/>
        <v>0</v>
      </c>
      <c r="CX206" s="41"/>
      <c r="CY206" s="41"/>
      <c r="CZ206" s="41">
        <f t="shared" si="220"/>
        <v>0</v>
      </c>
      <c r="DA206" s="53">
        <f t="shared" si="221"/>
        <v>0</v>
      </c>
      <c r="DB206" s="53"/>
      <c r="DC206" s="53"/>
      <c r="DD206" s="41">
        <f t="shared" si="222"/>
        <v>0</v>
      </c>
      <c r="DE206" s="53">
        <f t="shared" si="223"/>
        <v>0</v>
      </c>
      <c r="DF206" s="53"/>
      <c r="DG206" s="53"/>
      <c r="DH206" s="41">
        <f t="shared" si="224"/>
        <v>0</v>
      </c>
      <c r="DI206" s="53">
        <f t="shared" si="225"/>
        <v>0</v>
      </c>
      <c r="DJ206" s="53"/>
      <c r="DK206" s="53"/>
      <c r="DL206" s="41">
        <f t="shared" si="226"/>
        <v>0</v>
      </c>
      <c r="DM206" s="53">
        <f t="shared" si="227"/>
        <v>0</v>
      </c>
      <c r="DN206" s="53"/>
      <c r="DO206" s="53"/>
      <c r="DP206" s="41">
        <f t="shared" si="228"/>
        <v>0</v>
      </c>
      <c r="DQ206" s="53">
        <f t="shared" si="229"/>
        <v>0</v>
      </c>
      <c r="DR206" s="53"/>
      <c r="DS206" s="53"/>
      <c r="DT206" s="41">
        <f t="shared" si="230"/>
        <v>0</v>
      </c>
      <c r="DU206" s="53">
        <f t="shared" si="231"/>
        <v>0</v>
      </c>
      <c r="DV206" s="53"/>
      <c r="DW206" s="53"/>
      <c r="DX206" s="41">
        <f t="shared" si="232"/>
        <v>0</v>
      </c>
      <c r="DY206" s="53">
        <f t="shared" si="233"/>
        <v>0</v>
      </c>
      <c r="DZ206" s="53"/>
      <c r="EA206" s="53"/>
      <c r="EB206" s="41">
        <f t="shared" si="234"/>
        <v>0</v>
      </c>
      <c r="EC206" s="53">
        <f t="shared" si="235"/>
        <v>0</v>
      </c>
      <c r="ED206" s="53"/>
      <c r="EE206" s="53"/>
      <c r="EF206" s="41">
        <f t="shared" si="236"/>
        <v>0</v>
      </c>
      <c r="EG206" s="53">
        <f t="shared" si="237"/>
        <v>0</v>
      </c>
      <c r="EH206" s="53"/>
      <c r="EI206" s="53"/>
      <c r="EJ206" s="41">
        <f t="shared" si="238"/>
        <v>0</v>
      </c>
      <c r="EK206" s="53">
        <f t="shared" si="239"/>
        <v>0</v>
      </c>
      <c r="EL206" s="53"/>
      <c r="EM206" s="53"/>
      <c r="EN206" s="41">
        <f t="shared" si="240"/>
        <v>0</v>
      </c>
      <c r="EO206" s="53">
        <f t="shared" si="241"/>
        <v>0</v>
      </c>
      <c r="EP206" s="53"/>
      <c r="EQ206" s="53"/>
      <c r="ER206" s="41">
        <f t="shared" si="242"/>
        <v>0</v>
      </c>
      <c r="ES206" s="53">
        <f t="shared" si="243"/>
        <v>0</v>
      </c>
      <c r="ET206" s="53"/>
      <c r="EU206" s="53"/>
      <c r="EV206" s="41">
        <f t="shared" si="244"/>
        <v>0</v>
      </c>
      <c r="EW206" s="53">
        <f t="shared" si="245"/>
        <v>0</v>
      </c>
      <c r="EX206" s="53"/>
      <c r="EY206" s="53"/>
      <c r="EZ206" s="41">
        <f t="shared" si="246"/>
        <v>0</v>
      </c>
      <c r="FA206" s="53">
        <f t="shared" si="247"/>
        <v>0</v>
      </c>
      <c r="FB206" s="53"/>
      <c r="FC206" s="53"/>
      <c r="FD206" s="41">
        <f t="shared" si="248"/>
        <v>0</v>
      </c>
      <c r="FE206" s="53">
        <f t="shared" si="249"/>
        <v>0</v>
      </c>
      <c r="FF206" s="53"/>
      <c r="FG206" s="53"/>
      <c r="FH206" s="41">
        <f t="shared" si="250"/>
        <v>0</v>
      </c>
      <c r="FI206" s="53">
        <f t="shared" si="251"/>
        <v>0</v>
      </c>
      <c r="FJ206" s="53"/>
      <c r="FK206" s="53"/>
      <c r="FL206" s="41">
        <f t="shared" si="253"/>
        <v>0</v>
      </c>
      <c r="FM206" s="53">
        <f t="shared" si="254"/>
        <v>0</v>
      </c>
      <c r="FN206" s="53"/>
      <c r="FO206" s="40"/>
      <c r="FP206" s="52">
        <f t="shared" si="255"/>
        <v>3699.121382313645</v>
      </c>
      <c r="FQ206" s="41">
        <f t="shared" si="256"/>
        <v>1.6702003975794355E-2</v>
      </c>
      <c r="FY206" s="229" t="s">
        <v>613</v>
      </c>
      <c r="FZ206" s="229" t="s">
        <v>614</v>
      </c>
      <c r="GA206" s="229" t="s">
        <v>615</v>
      </c>
    </row>
    <row r="207" spans="2:183" ht="11.25" customHeight="1" x14ac:dyDescent="0.2">
      <c r="B207" s="39">
        <v>44162</v>
      </c>
      <c r="C207" s="45">
        <v>3638.3535862507397</v>
      </c>
      <c r="D207" s="112" t="s">
        <v>5566</v>
      </c>
      <c r="E207" s="112">
        <f t="shared" si="252"/>
        <v>44162</v>
      </c>
      <c r="F207" s="46"/>
      <c r="G207" s="52">
        <v>52.76</v>
      </c>
      <c r="H207" s="41">
        <f t="shared" si="172"/>
        <v>-2.080574995271367E-3</v>
      </c>
      <c r="I207" s="53">
        <f t="shared" si="173"/>
        <v>1</v>
      </c>
      <c r="J207" s="40"/>
      <c r="K207" s="52">
        <v>78.989999999999995</v>
      </c>
      <c r="L207" s="41">
        <f t="shared" si="174"/>
        <v>6.8833652007647128E-3</v>
      </c>
      <c r="M207" s="53">
        <f t="shared" si="175"/>
        <v>1</v>
      </c>
      <c r="N207" s="40"/>
      <c r="O207" s="52">
        <v>84.92</v>
      </c>
      <c r="P207" s="41">
        <f t="shared" si="176"/>
        <v>2.9458116135289147E-2</v>
      </c>
      <c r="Q207" s="53">
        <f t="shared" si="177"/>
        <v>1</v>
      </c>
      <c r="R207" s="40"/>
      <c r="S207" s="52">
        <v>94.6</v>
      </c>
      <c r="T207" s="41">
        <f t="shared" si="178"/>
        <v>2.1818967379563681E-2</v>
      </c>
      <c r="U207" s="53">
        <f t="shared" si="179"/>
        <v>1</v>
      </c>
      <c r="V207" s="40"/>
      <c r="W207" s="52">
        <v>62.79</v>
      </c>
      <c r="X207" s="41">
        <f t="shared" si="180"/>
        <v>-9.3089302619123737E-3</v>
      </c>
      <c r="Y207" s="53">
        <f t="shared" si="181"/>
        <v>1</v>
      </c>
      <c r="Z207" s="40"/>
      <c r="AA207" s="52">
        <v>111.51</v>
      </c>
      <c r="AB207" s="41">
        <f t="shared" si="182"/>
        <v>2.3215268856670912E-2</v>
      </c>
      <c r="AC207" s="53">
        <f t="shared" si="183"/>
        <v>1</v>
      </c>
      <c r="AD207" s="40"/>
      <c r="AE207" s="52">
        <v>55.77</v>
      </c>
      <c r="AF207" s="41">
        <f t="shared" si="184"/>
        <v>2.3115024766098058E-2</v>
      </c>
      <c r="AG207" s="53">
        <f t="shared" si="185"/>
        <v>1</v>
      </c>
      <c r="AH207" s="40"/>
      <c r="AI207" s="52">
        <v>92.08</v>
      </c>
      <c r="AJ207" s="41">
        <f t="shared" si="186"/>
        <v>1.9712070874861487E-2</v>
      </c>
      <c r="AK207" s="53">
        <f t="shared" si="187"/>
        <v>1</v>
      </c>
      <c r="AL207" s="40"/>
      <c r="AM207" s="52">
        <v>60.96</v>
      </c>
      <c r="AN207" s="41">
        <f t="shared" si="188"/>
        <v>3.7263910158243929E-2</v>
      </c>
      <c r="AO207" s="53">
        <f t="shared" si="189"/>
        <v>1</v>
      </c>
      <c r="AP207" s="40"/>
      <c r="AQ207" s="52">
        <v>33.65</v>
      </c>
      <c r="AR207" s="41">
        <f t="shared" si="190"/>
        <v>-2.3717758671805145E-3</v>
      </c>
      <c r="AS207" s="53">
        <f t="shared" si="191"/>
        <v>1</v>
      </c>
      <c r="AT207" s="41"/>
      <c r="AU207" s="41">
        <v>83.94</v>
      </c>
      <c r="AV207" s="41">
        <f t="shared" si="192"/>
        <v>8.2882882882882036E-3</v>
      </c>
      <c r="AW207" s="53">
        <f t="shared" si="193"/>
        <v>1</v>
      </c>
      <c r="AX207" s="41"/>
      <c r="AY207" s="41">
        <v>42.57</v>
      </c>
      <c r="AZ207" s="41">
        <f t="shared" si="194"/>
        <v>8.5287846481876262E-3</v>
      </c>
      <c r="BA207" s="53">
        <f t="shared" si="195"/>
        <v>1</v>
      </c>
      <c r="BB207" s="41"/>
      <c r="BC207" s="41">
        <v>60.65</v>
      </c>
      <c r="BD207" s="41">
        <f t="shared" si="196"/>
        <v>-3.7779237844941527E-3</v>
      </c>
      <c r="BE207" s="53">
        <f t="shared" si="197"/>
        <v>1</v>
      </c>
      <c r="BF207" s="41"/>
      <c r="BG207" s="41">
        <v>67.62</v>
      </c>
      <c r="BH207" s="41">
        <f t="shared" si="198"/>
        <v>-2.4383205886596371E-2</v>
      </c>
      <c r="BI207" s="53">
        <f t="shared" si="199"/>
        <v>1</v>
      </c>
      <c r="BJ207" s="41"/>
      <c r="BK207" s="41"/>
      <c r="BL207" s="41">
        <f t="shared" si="200"/>
        <v>0</v>
      </c>
      <c r="BM207" s="53">
        <f t="shared" si="201"/>
        <v>0</v>
      </c>
      <c r="BN207" s="41"/>
      <c r="BO207" s="41"/>
      <c r="BP207" s="41">
        <f t="shared" si="202"/>
        <v>0</v>
      </c>
      <c r="BQ207" s="53">
        <f t="shared" si="203"/>
        <v>0</v>
      </c>
      <c r="BR207" s="41"/>
      <c r="BS207" s="41"/>
      <c r="BT207" s="41">
        <f t="shared" si="204"/>
        <v>0</v>
      </c>
      <c r="BU207" s="53">
        <f t="shared" si="205"/>
        <v>0</v>
      </c>
      <c r="BV207" s="41"/>
      <c r="BW207" s="41"/>
      <c r="BX207" s="41">
        <f t="shared" si="206"/>
        <v>0</v>
      </c>
      <c r="BY207" s="53">
        <f t="shared" si="207"/>
        <v>0</v>
      </c>
      <c r="BZ207" s="41"/>
      <c r="CA207" s="41"/>
      <c r="CB207" s="41">
        <f t="shared" si="208"/>
        <v>0</v>
      </c>
      <c r="CC207" s="53">
        <f t="shared" si="209"/>
        <v>0</v>
      </c>
      <c r="CD207" s="41"/>
      <c r="CE207" s="41"/>
      <c r="CF207" s="41">
        <f t="shared" si="210"/>
        <v>0</v>
      </c>
      <c r="CG207" s="53">
        <f t="shared" si="211"/>
        <v>0</v>
      </c>
      <c r="CH207" s="41"/>
      <c r="CI207" s="41"/>
      <c r="CJ207" s="41">
        <f t="shared" si="212"/>
        <v>0</v>
      </c>
      <c r="CK207" s="53">
        <f t="shared" si="213"/>
        <v>0</v>
      </c>
      <c r="CL207" s="41"/>
      <c r="CM207" s="41"/>
      <c r="CN207" s="41">
        <f t="shared" si="214"/>
        <v>0</v>
      </c>
      <c r="CO207" s="53">
        <f t="shared" si="215"/>
        <v>0</v>
      </c>
      <c r="CP207" s="41"/>
      <c r="CQ207" s="41"/>
      <c r="CR207" s="41">
        <f t="shared" si="216"/>
        <v>0</v>
      </c>
      <c r="CS207" s="53">
        <f t="shared" si="217"/>
        <v>0</v>
      </c>
      <c r="CT207" s="41"/>
      <c r="CU207" s="41"/>
      <c r="CV207" s="41">
        <f t="shared" si="218"/>
        <v>0</v>
      </c>
      <c r="CW207" s="53">
        <f t="shared" si="219"/>
        <v>0</v>
      </c>
      <c r="CX207" s="41"/>
      <c r="CY207" s="41"/>
      <c r="CZ207" s="41">
        <f t="shared" si="220"/>
        <v>0</v>
      </c>
      <c r="DA207" s="53">
        <f t="shared" si="221"/>
        <v>0</v>
      </c>
      <c r="DB207" s="53"/>
      <c r="DC207" s="53"/>
      <c r="DD207" s="41">
        <f t="shared" si="222"/>
        <v>0</v>
      </c>
      <c r="DE207" s="53">
        <f t="shared" si="223"/>
        <v>0</v>
      </c>
      <c r="DF207" s="53"/>
      <c r="DG207" s="53"/>
      <c r="DH207" s="41">
        <f t="shared" si="224"/>
        <v>0</v>
      </c>
      <c r="DI207" s="53">
        <f t="shared" si="225"/>
        <v>0</v>
      </c>
      <c r="DJ207" s="53"/>
      <c r="DK207" s="53"/>
      <c r="DL207" s="41">
        <f t="shared" si="226"/>
        <v>0</v>
      </c>
      <c r="DM207" s="53">
        <f t="shared" si="227"/>
        <v>0</v>
      </c>
      <c r="DN207" s="53"/>
      <c r="DO207" s="53"/>
      <c r="DP207" s="41">
        <f t="shared" si="228"/>
        <v>0</v>
      </c>
      <c r="DQ207" s="53">
        <f t="shared" si="229"/>
        <v>0</v>
      </c>
      <c r="DR207" s="53"/>
      <c r="DS207" s="53"/>
      <c r="DT207" s="41">
        <f t="shared" si="230"/>
        <v>0</v>
      </c>
      <c r="DU207" s="53">
        <f t="shared" si="231"/>
        <v>0</v>
      </c>
      <c r="DV207" s="53"/>
      <c r="DW207" s="53"/>
      <c r="DX207" s="41">
        <f t="shared" si="232"/>
        <v>0</v>
      </c>
      <c r="DY207" s="53">
        <f t="shared" si="233"/>
        <v>0</v>
      </c>
      <c r="DZ207" s="53"/>
      <c r="EA207" s="53"/>
      <c r="EB207" s="41">
        <f t="shared" si="234"/>
        <v>0</v>
      </c>
      <c r="EC207" s="53">
        <f t="shared" si="235"/>
        <v>0</v>
      </c>
      <c r="ED207" s="53"/>
      <c r="EE207" s="53"/>
      <c r="EF207" s="41">
        <f t="shared" si="236"/>
        <v>0</v>
      </c>
      <c r="EG207" s="53">
        <f t="shared" si="237"/>
        <v>0</v>
      </c>
      <c r="EH207" s="53"/>
      <c r="EI207" s="53"/>
      <c r="EJ207" s="41">
        <f t="shared" si="238"/>
        <v>0</v>
      </c>
      <c r="EK207" s="53">
        <f t="shared" si="239"/>
        <v>0</v>
      </c>
      <c r="EL207" s="53"/>
      <c r="EM207" s="53"/>
      <c r="EN207" s="41">
        <f t="shared" si="240"/>
        <v>0</v>
      </c>
      <c r="EO207" s="53">
        <f t="shared" si="241"/>
        <v>0</v>
      </c>
      <c r="EP207" s="53"/>
      <c r="EQ207" s="53"/>
      <c r="ER207" s="41">
        <f t="shared" si="242"/>
        <v>0</v>
      </c>
      <c r="ES207" s="53">
        <f t="shared" si="243"/>
        <v>0</v>
      </c>
      <c r="ET207" s="53"/>
      <c r="EU207" s="53"/>
      <c r="EV207" s="41">
        <f t="shared" si="244"/>
        <v>0</v>
      </c>
      <c r="EW207" s="53">
        <f t="shared" si="245"/>
        <v>0</v>
      </c>
      <c r="EX207" s="53"/>
      <c r="EY207" s="53"/>
      <c r="EZ207" s="41">
        <f t="shared" si="246"/>
        <v>0</v>
      </c>
      <c r="FA207" s="53">
        <f t="shared" si="247"/>
        <v>0</v>
      </c>
      <c r="FB207" s="53"/>
      <c r="FC207" s="53"/>
      <c r="FD207" s="41">
        <f t="shared" si="248"/>
        <v>0</v>
      </c>
      <c r="FE207" s="53">
        <f t="shared" si="249"/>
        <v>0</v>
      </c>
      <c r="FF207" s="53"/>
      <c r="FG207" s="53"/>
      <c r="FH207" s="41">
        <f t="shared" si="250"/>
        <v>0</v>
      </c>
      <c r="FI207" s="53">
        <f t="shared" si="251"/>
        <v>0</v>
      </c>
      <c r="FJ207" s="53"/>
      <c r="FK207" s="53"/>
      <c r="FL207" s="41">
        <f t="shared" si="253"/>
        <v>0</v>
      </c>
      <c r="FM207" s="53">
        <f t="shared" si="254"/>
        <v>0</v>
      </c>
      <c r="FN207" s="53"/>
      <c r="FO207" s="40"/>
      <c r="FP207" s="52">
        <f t="shared" si="255"/>
        <v>3638.3535862507397</v>
      </c>
      <c r="FQ207" s="41">
        <f t="shared" si="256"/>
        <v>2.2715038353015471E-2</v>
      </c>
      <c r="FY207" s="229" t="s">
        <v>577</v>
      </c>
      <c r="FZ207" s="229" t="s">
        <v>578</v>
      </c>
      <c r="GA207" s="229" t="s">
        <v>579</v>
      </c>
    </row>
    <row r="208" spans="2:183" ht="11.25" customHeight="1" x14ac:dyDescent="0.2">
      <c r="B208" s="39">
        <v>44155</v>
      </c>
      <c r="C208" s="45">
        <v>3557.5438414496762</v>
      </c>
      <c r="D208" s="112" t="s">
        <v>5566</v>
      </c>
      <c r="E208" s="112">
        <f t="shared" si="252"/>
        <v>44155</v>
      </c>
      <c r="F208" s="46"/>
      <c r="G208" s="52">
        <v>52.87</v>
      </c>
      <c r="H208" s="41">
        <f t="shared" si="172"/>
        <v>-5.9252669039146055E-2</v>
      </c>
      <c r="I208" s="53">
        <f t="shared" si="173"/>
        <v>1</v>
      </c>
      <c r="J208" s="40"/>
      <c r="K208" s="52">
        <v>78.45</v>
      </c>
      <c r="L208" s="41">
        <f t="shared" si="174"/>
        <v>-4.4690696541646369E-2</v>
      </c>
      <c r="M208" s="53">
        <f t="shared" si="175"/>
        <v>1</v>
      </c>
      <c r="N208" s="40"/>
      <c r="O208" s="52">
        <v>82.49</v>
      </c>
      <c r="P208" s="41">
        <f t="shared" si="176"/>
        <v>-8.211861577834656E-2</v>
      </c>
      <c r="Q208" s="53">
        <f t="shared" si="177"/>
        <v>1</v>
      </c>
      <c r="R208" s="40"/>
      <c r="S208" s="52">
        <v>92.58</v>
      </c>
      <c r="T208" s="41">
        <f t="shared" si="178"/>
        <v>-2.5268477574226234E-2</v>
      </c>
      <c r="U208" s="53">
        <f t="shared" si="179"/>
        <v>1</v>
      </c>
      <c r="V208" s="40"/>
      <c r="W208" s="52">
        <v>63.38</v>
      </c>
      <c r="X208" s="41">
        <f t="shared" si="180"/>
        <v>-1.0615048392132342E-2</v>
      </c>
      <c r="Y208" s="53">
        <f t="shared" si="181"/>
        <v>1</v>
      </c>
      <c r="Z208" s="40"/>
      <c r="AA208" s="52">
        <v>108.98</v>
      </c>
      <c r="AB208" s="41">
        <f t="shared" si="182"/>
        <v>-1.8318373328448656E-3</v>
      </c>
      <c r="AC208" s="53">
        <f t="shared" si="183"/>
        <v>1</v>
      </c>
      <c r="AD208" s="40"/>
      <c r="AE208" s="52">
        <v>54.51</v>
      </c>
      <c r="AF208" s="41">
        <f t="shared" si="184"/>
        <v>-4.5526177552092428E-2</v>
      </c>
      <c r="AG208" s="53">
        <f t="shared" si="185"/>
        <v>1</v>
      </c>
      <c r="AH208" s="40"/>
      <c r="AI208" s="52">
        <v>90.3</v>
      </c>
      <c r="AJ208" s="41">
        <f t="shared" si="186"/>
        <v>-3.6594473487677415E-2</v>
      </c>
      <c r="AK208" s="53">
        <f t="shared" si="187"/>
        <v>1</v>
      </c>
      <c r="AL208" s="40"/>
      <c r="AM208" s="52">
        <v>58.77</v>
      </c>
      <c r="AN208" s="41">
        <f t="shared" si="188"/>
        <v>7.7160493827161947E-3</v>
      </c>
      <c r="AO208" s="53">
        <f t="shared" si="189"/>
        <v>1</v>
      </c>
      <c r="AP208" s="40"/>
      <c r="AQ208" s="52">
        <v>33.729999999999997</v>
      </c>
      <c r="AR208" s="41">
        <f t="shared" si="190"/>
        <v>-6.772673733804635E-3</v>
      </c>
      <c r="AS208" s="53">
        <f t="shared" si="191"/>
        <v>1</v>
      </c>
      <c r="AT208" s="41"/>
      <c r="AU208" s="41">
        <v>83.25</v>
      </c>
      <c r="AV208" s="41">
        <f t="shared" si="192"/>
        <v>-6.9416498993963738E-2</v>
      </c>
      <c r="AW208" s="53">
        <f t="shared" si="193"/>
        <v>1</v>
      </c>
      <c r="AX208" s="41"/>
      <c r="AY208" s="41">
        <v>42.21</v>
      </c>
      <c r="AZ208" s="41">
        <f t="shared" si="194"/>
        <v>-3.6081297099794463E-2</v>
      </c>
      <c r="BA208" s="53">
        <f t="shared" si="195"/>
        <v>1</v>
      </c>
      <c r="BB208" s="41"/>
      <c r="BC208" s="41">
        <v>60.88</v>
      </c>
      <c r="BD208" s="41">
        <f t="shared" si="196"/>
        <v>-4.7261345852895098E-2</v>
      </c>
      <c r="BE208" s="53">
        <f t="shared" si="197"/>
        <v>1</v>
      </c>
      <c r="BF208" s="41"/>
      <c r="BG208" s="41">
        <v>69.31</v>
      </c>
      <c r="BH208" s="41">
        <f t="shared" si="198"/>
        <v>-6.4389848812094974E-2</v>
      </c>
      <c r="BI208" s="53">
        <f t="shared" si="199"/>
        <v>1</v>
      </c>
      <c r="BJ208" s="41"/>
      <c r="BK208" s="41"/>
      <c r="BL208" s="41">
        <f t="shared" si="200"/>
        <v>0</v>
      </c>
      <c r="BM208" s="53">
        <f t="shared" si="201"/>
        <v>0</v>
      </c>
      <c r="BN208" s="41"/>
      <c r="BO208" s="41"/>
      <c r="BP208" s="41">
        <f t="shared" si="202"/>
        <v>0</v>
      </c>
      <c r="BQ208" s="53">
        <f t="shared" si="203"/>
        <v>0</v>
      </c>
      <c r="BR208" s="41"/>
      <c r="BS208" s="41"/>
      <c r="BT208" s="41">
        <f t="shared" si="204"/>
        <v>0</v>
      </c>
      <c r="BU208" s="53">
        <f t="shared" si="205"/>
        <v>0</v>
      </c>
      <c r="BV208" s="41"/>
      <c r="BW208" s="41"/>
      <c r="BX208" s="41">
        <f t="shared" si="206"/>
        <v>0</v>
      </c>
      <c r="BY208" s="53">
        <f t="shared" si="207"/>
        <v>0</v>
      </c>
      <c r="BZ208" s="41"/>
      <c r="CA208" s="41"/>
      <c r="CB208" s="41">
        <f t="shared" si="208"/>
        <v>0</v>
      </c>
      <c r="CC208" s="53">
        <f t="shared" si="209"/>
        <v>0</v>
      </c>
      <c r="CD208" s="41"/>
      <c r="CE208" s="41"/>
      <c r="CF208" s="41">
        <f t="shared" si="210"/>
        <v>0</v>
      </c>
      <c r="CG208" s="53">
        <f t="shared" si="211"/>
        <v>0</v>
      </c>
      <c r="CH208" s="41"/>
      <c r="CI208" s="41"/>
      <c r="CJ208" s="41">
        <f t="shared" si="212"/>
        <v>0</v>
      </c>
      <c r="CK208" s="53">
        <f t="shared" si="213"/>
        <v>0</v>
      </c>
      <c r="CL208" s="41"/>
      <c r="CM208" s="41"/>
      <c r="CN208" s="41">
        <f t="shared" si="214"/>
        <v>0</v>
      </c>
      <c r="CO208" s="53">
        <f t="shared" si="215"/>
        <v>0</v>
      </c>
      <c r="CP208" s="41"/>
      <c r="CQ208" s="41"/>
      <c r="CR208" s="41">
        <f t="shared" si="216"/>
        <v>0</v>
      </c>
      <c r="CS208" s="53">
        <f t="shared" si="217"/>
        <v>0</v>
      </c>
      <c r="CT208" s="41"/>
      <c r="CU208" s="41"/>
      <c r="CV208" s="41">
        <f t="shared" si="218"/>
        <v>0</v>
      </c>
      <c r="CW208" s="53">
        <f t="shared" si="219"/>
        <v>0</v>
      </c>
      <c r="CX208" s="41"/>
      <c r="CY208" s="41"/>
      <c r="CZ208" s="41">
        <f t="shared" si="220"/>
        <v>0</v>
      </c>
      <c r="DA208" s="53">
        <f t="shared" si="221"/>
        <v>0</v>
      </c>
      <c r="DB208" s="53"/>
      <c r="DC208" s="53"/>
      <c r="DD208" s="41">
        <f t="shared" si="222"/>
        <v>0</v>
      </c>
      <c r="DE208" s="53">
        <f t="shared" si="223"/>
        <v>0</v>
      </c>
      <c r="DF208" s="53"/>
      <c r="DG208" s="53"/>
      <c r="DH208" s="41">
        <f t="shared" si="224"/>
        <v>0</v>
      </c>
      <c r="DI208" s="53">
        <f t="shared" si="225"/>
        <v>0</v>
      </c>
      <c r="DJ208" s="53"/>
      <c r="DK208" s="53"/>
      <c r="DL208" s="41">
        <f t="shared" si="226"/>
        <v>0</v>
      </c>
      <c r="DM208" s="53">
        <f t="shared" si="227"/>
        <v>0</v>
      </c>
      <c r="DN208" s="53"/>
      <c r="DO208" s="53"/>
      <c r="DP208" s="41">
        <f t="shared" si="228"/>
        <v>0</v>
      </c>
      <c r="DQ208" s="53">
        <f t="shared" si="229"/>
        <v>0</v>
      </c>
      <c r="DR208" s="53"/>
      <c r="DS208" s="53"/>
      <c r="DT208" s="41">
        <f t="shared" si="230"/>
        <v>0</v>
      </c>
      <c r="DU208" s="53">
        <f t="shared" si="231"/>
        <v>0</v>
      </c>
      <c r="DV208" s="53"/>
      <c r="DW208" s="53"/>
      <c r="DX208" s="41">
        <f t="shared" si="232"/>
        <v>0</v>
      </c>
      <c r="DY208" s="53">
        <f t="shared" si="233"/>
        <v>0</v>
      </c>
      <c r="DZ208" s="53"/>
      <c r="EA208" s="53"/>
      <c r="EB208" s="41">
        <f t="shared" si="234"/>
        <v>0</v>
      </c>
      <c r="EC208" s="53">
        <f t="shared" si="235"/>
        <v>0</v>
      </c>
      <c r="ED208" s="53"/>
      <c r="EE208" s="53"/>
      <c r="EF208" s="41">
        <f t="shared" si="236"/>
        <v>0</v>
      </c>
      <c r="EG208" s="53">
        <f t="shared" si="237"/>
        <v>0</v>
      </c>
      <c r="EH208" s="53"/>
      <c r="EI208" s="53"/>
      <c r="EJ208" s="41">
        <f t="shared" si="238"/>
        <v>0</v>
      </c>
      <c r="EK208" s="53">
        <f t="shared" si="239"/>
        <v>0</v>
      </c>
      <c r="EL208" s="53"/>
      <c r="EM208" s="53"/>
      <c r="EN208" s="41">
        <f t="shared" si="240"/>
        <v>0</v>
      </c>
      <c r="EO208" s="53">
        <f t="shared" si="241"/>
        <v>0</v>
      </c>
      <c r="EP208" s="53"/>
      <c r="EQ208" s="53"/>
      <c r="ER208" s="41">
        <f t="shared" si="242"/>
        <v>0</v>
      </c>
      <c r="ES208" s="53">
        <f t="shared" si="243"/>
        <v>0</v>
      </c>
      <c r="ET208" s="53"/>
      <c r="EU208" s="53"/>
      <c r="EV208" s="41">
        <f t="shared" si="244"/>
        <v>0</v>
      </c>
      <c r="EW208" s="53">
        <f t="shared" si="245"/>
        <v>0</v>
      </c>
      <c r="EX208" s="53"/>
      <c r="EY208" s="53"/>
      <c r="EZ208" s="41">
        <f t="shared" si="246"/>
        <v>0</v>
      </c>
      <c r="FA208" s="53">
        <f t="shared" si="247"/>
        <v>0</v>
      </c>
      <c r="FB208" s="53"/>
      <c r="FC208" s="53"/>
      <c r="FD208" s="41">
        <f t="shared" si="248"/>
        <v>0</v>
      </c>
      <c r="FE208" s="53">
        <f t="shared" si="249"/>
        <v>0</v>
      </c>
      <c r="FF208" s="53"/>
      <c r="FG208" s="53"/>
      <c r="FH208" s="41">
        <f t="shared" si="250"/>
        <v>0</v>
      </c>
      <c r="FI208" s="53">
        <f t="shared" si="251"/>
        <v>0</v>
      </c>
      <c r="FJ208" s="53"/>
      <c r="FK208" s="53"/>
      <c r="FL208" s="41">
        <f t="shared" si="253"/>
        <v>0</v>
      </c>
      <c r="FM208" s="53">
        <f t="shared" si="254"/>
        <v>0</v>
      </c>
      <c r="FN208" s="53"/>
      <c r="FO208" s="40"/>
      <c r="FP208" s="52">
        <f t="shared" si="255"/>
        <v>3557.5438414496762</v>
      </c>
      <c r="FQ208" s="41">
        <f t="shared" si="256"/>
        <v>-7.7011188350334381E-3</v>
      </c>
      <c r="FY208" s="229" t="s">
        <v>628</v>
      </c>
      <c r="FZ208" s="229" t="s">
        <v>629</v>
      </c>
      <c r="GA208" s="229" t="s">
        <v>630</v>
      </c>
    </row>
    <row r="209" spans="2:183" ht="11.25" customHeight="1" x14ac:dyDescent="0.2">
      <c r="B209" s="39">
        <v>44148</v>
      </c>
      <c r="C209" s="45">
        <v>3585.1535348635002</v>
      </c>
      <c r="D209" s="112" t="s">
        <v>5566</v>
      </c>
      <c r="E209" s="112">
        <f t="shared" si="252"/>
        <v>44148</v>
      </c>
      <c r="F209" s="46"/>
      <c r="G209" s="52">
        <v>56.2</v>
      </c>
      <c r="H209" s="41">
        <f t="shared" si="172"/>
        <v>2.986989188198641E-2</v>
      </c>
      <c r="I209" s="53">
        <f t="shared" si="173"/>
        <v>1</v>
      </c>
      <c r="J209" s="40"/>
      <c r="K209" s="52">
        <v>82.12</v>
      </c>
      <c r="L209" s="41">
        <f t="shared" si="174"/>
        <v>3.2987171655467495E-3</v>
      </c>
      <c r="M209" s="53">
        <f t="shared" si="175"/>
        <v>1</v>
      </c>
      <c r="N209" s="40"/>
      <c r="O209" s="52">
        <v>89.87</v>
      </c>
      <c r="P209" s="41">
        <f t="shared" si="176"/>
        <v>-1.1548614166300042E-2</v>
      </c>
      <c r="Q209" s="53">
        <f t="shared" si="177"/>
        <v>1</v>
      </c>
      <c r="R209" s="40"/>
      <c r="S209" s="52">
        <v>94.98</v>
      </c>
      <c r="T209" s="41">
        <f t="shared" si="178"/>
        <v>1.648116438356162E-2</v>
      </c>
      <c r="U209" s="53">
        <f t="shared" si="179"/>
        <v>1</v>
      </c>
      <c r="V209" s="40"/>
      <c r="W209" s="52">
        <v>64.06</v>
      </c>
      <c r="X209" s="41">
        <f t="shared" si="180"/>
        <v>9.8422496570644835E-2</v>
      </c>
      <c r="Y209" s="53">
        <f t="shared" si="181"/>
        <v>1</v>
      </c>
      <c r="Z209" s="40"/>
      <c r="AA209" s="52">
        <v>109.18</v>
      </c>
      <c r="AB209" s="41">
        <f t="shared" si="182"/>
        <v>4.0701553712706229E-2</v>
      </c>
      <c r="AC209" s="53">
        <f t="shared" si="183"/>
        <v>1</v>
      </c>
      <c r="AD209" s="40"/>
      <c r="AE209" s="52">
        <v>57.11</v>
      </c>
      <c r="AF209" s="41">
        <f t="shared" si="184"/>
        <v>3.7609011627907085E-2</v>
      </c>
      <c r="AG209" s="53">
        <f t="shared" si="185"/>
        <v>1</v>
      </c>
      <c r="AH209" s="40"/>
      <c r="AI209" s="52">
        <v>93.73</v>
      </c>
      <c r="AJ209" s="41">
        <f t="shared" si="186"/>
        <v>3.8099457304241913E-2</v>
      </c>
      <c r="AK209" s="53">
        <f t="shared" si="187"/>
        <v>1</v>
      </c>
      <c r="AL209" s="40"/>
      <c r="AM209" s="52">
        <v>58.32</v>
      </c>
      <c r="AN209" s="41">
        <f t="shared" si="188"/>
        <v>0.1020408163265305</v>
      </c>
      <c r="AO209" s="53">
        <f t="shared" si="189"/>
        <v>1</v>
      </c>
      <c r="AP209" s="40"/>
      <c r="AQ209" s="52">
        <v>33.96</v>
      </c>
      <c r="AR209" s="41">
        <f t="shared" si="190"/>
        <v>7.1969696969697017E-2</v>
      </c>
      <c r="AS209" s="53">
        <f t="shared" si="191"/>
        <v>1</v>
      </c>
      <c r="AT209" s="41"/>
      <c r="AU209" s="41">
        <v>89.46</v>
      </c>
      <c r="AV209" s="41">
        <f t="shared" si="192"/>
        <v>6.7669172932330657E-2</v>
      </c>
      <c r="AW209" s="53">
        <f t="shared" si="193"/>
        <v>1</v>
      </c>
      <c r="AX209" s="41"/>
      <c r="AY209" s="41">
        <v>43.79</v>
      </c>
      <c r="AZ209" s="41">
        <f t="shared" si="194"/>
        <v>6.2090710647586755E-2</v>
      </c>
      <c r="BA209" s="53">
        <f t="shared" si="195"/>
        <v>1</v>
      </c>
      <c r="BB209" s="41"/>
      <c r="BC209" s="41">
        <v>63.9</v>
      </c>
      <c r="BD209" s="41">
        <f t="shared" si="196"/>
        <v>6.5710473649099432E-2</v>
      </c>
      <c r="BE209" s="53">
        <f t="shared" si="197"/>
        <v>1</v>
      </c>
      <c r="BF209" s="41"/>
      <c r="BG209" s="41">
        <v>74.08</v>
      </c>
      <c r="BH209" s="41">
        <f t="shared" si="198"/>
        <v>1.0503341972445623E-2</v>
      </c>
      <c r="BI209" s="53">
        <f t="shared" si="199"/>
        <v>1</v>
      </c>
      <c r="BJ209" s="41"/>
      <c r="BK209" s="41"/>
      <c r="BL209" s="41">
        <f t="shared" si="200"/>
        <v>0</v>
      </c>
      <c r="BM209" s="53">
        <f t="shared" si="201"/>
        <v>0</v>
      </c>
      <c r="BN209" s="41"/>
      <c r="BO209" s="41"/>
      <c r="BP209" s="41">
        <f t="shared" si="202"/>
        <v>0</v>
      </c>
      <c r="BQ209" s="53">
        <f t="shared" si="203"/>
        <v>0</v>
      </c>
      <c r="BR209" s="41"/>
      <c r="BS209" s="41"/>
      <c r="BT209" s="41">
        <f t="shared" si="204"/>
        <v>0</v>
      </c>
      <c r="BU209" s="53">
        <f t="shared" si="205"/>
        <v>0</v>
      </c>
      <c r="BV209" s="41"/>
      <c r="BW209" s="41"/>
      <c r="BX209" s="41">
        <f t="shared" si="206"/>
        <v>0</v>
      </c>
      <c r="BY209" s="53">
        <f t="shared" si="207"/>
        <v>0</v>
      </c>
      <c r="BZ209" s="41"/>
      <c r="CA209" s="41"/>
      <c r="CB209" s="41">
        <f t="shared" si="208"/>
        <v>0</v>
      </c>
      <c r="CC209" s="53">
        <f t="shared" si="209"/>
        <v>0</v>
      </c>
      <c r="CD209" s="41"/>
      <c r="CE209" s="41"/>
      <c r="CF209" s="41">
        <f t="shared" si="210"/>
        <v>0</v>
      </c>
      <c r="CG209" s="53">
        <f t="shared" si="211"/>
        <v>0</v>
      </c>
      <c r="CH209" s="41"/>
      <c r="CI209" s="41"/>
      <c r="CJ209" s="41">
        <f t="shared" si="212"/>
        <v>0</v>
      </c>
      <c r="CK209" s="53">
        <f t="shared" si="213"/>
        <v>0</v>
      </c>
      <c r="CL209" s="41"/>
      <c r="CM209" s="41"/>
      <c r="CN209" s="41">
        <f t="shared" si="214"/>
        <v>0</v>
      </c>
      <c r="CO209" s="53">
        <f t="shared" si="215"/>
        <v>0</v>
      </c>
      <c r="CP209" s="41"/>
      <c r="CQ209" s="41"/>
      <c r="CR209" s="41">
        <f t="shared" si="216"/>
        <v>0</v>
      </c>
      <c r="CS209" s="53">
        <f t="shared" si="217"/>
        <v>0</v>
      </c>
      <c r="CT209" s="41"/>
      <c r="CU209" s="41"/>
      <c r="CV209" s="41">
        <f t="shared" si="218"/>
        <v>0</v>
      </c>
      <c r="CW209" s="53">
        <f t="shared" si="219"/>
        <v>0</v>
      </c>
      <c r="CX209" s="41"/>
      <c r="CY209" s="41"/>
      <c r="CZ209" s="41">
        <f t="shared" si="220"/>
        <v>0</v>
      </c>
      <c r="DA209" s="53">
        <f t="shared" si="221"/>
        <v>0</v>
      </c>
      <c r="DB209" s="53"/>
      <c r="DC209" s="53"/>
      <c r="DD209" s="41">
        <f t="shared" si="222"/>
        <v>0</v>
      </c>
      <c r="DE209" s="53">
        <f t="shared" si="223"/>
        <v>0</v>
      </c>
      <c r="DF209" s="53"/>
      <c r="DG209" s="53"/>
      <c r="DH209" s="41">
        <f t="shared" si="224"/>
        <v>0</v>
      </c>
      <c r="DI209" s="53">
        <f t="shared" si="225"/>
        <v>0</v>
      </c>
      <c r="DJ209" s="53"/>
      <c r="DK209" s="53"/>
      <c r="DL209" s="41">
        <f t="shared" si="226"/>
        <v>0</v>
      </c>
      <c r="DM209" s="53">
        <f t="shared" si="227"/>
        <v>0</v>
      </c>
      <c r="DN209" s="53"/>
      <c r="DO209" s="53"/>
      <c r="DP209" s="41">
        <f t="shared" si="228"/>
        <v>0</v>
      </c>
      <c r="DQ209" s="53">
        <f t="shared" si="229"/>
        <v>0</v>
      </c>
      <c r="DR209" s="53"/>
      <c r="DS209" s="53"/>
      <c r="DT209" s="41">
        <f t="shared" si="230"/>
        <v>0</v>
      </c>
      <c r="DU209" s="53">
        <f t="shared" si="231"/>
        <v>0</v>
      </c>
      <c r="DV209" s="53"/>
      <c r="DW209" s="53"/>
      <c r="DX209" s="41">
        <f t="shared" si="232"/>
        <v>0</v>
      </c>
      <c r="DY209" s="53">
        <f t="shared" si="233"/>
        <v>0</v>
      </c>
      <c r="DZ209" s="53"/>
      <c r="EA209" s="53"/>
      <c r="EB209" s="41">
        <f t="shared" si="234"/>
        <v>0</v>
      </c>
      <c r="EC209" s="53">
        <f t="shared" si="235"/>
        <v>0</v>
      </c>
      <c r="ED209" s="53"/>
      <c r="EE209" s="53"/>
      <c r="EF209" s="41">
        <f t="shared" si="236"/>
        <v>0</v>
      </c>
      <c r="EG209" s="53">
        <f t="shared" si="237"/>
        <v>0</v>
      </c>
      <c r="EH209" s="53"/>
      <c r="EI209" s="53"/>
      <c r="EJ209" s="41">
        <f t="shared" si="238"/>
        <v>0</v>
      </c>
      <c r="EK209" s="53">
        <f t="shared" si="239"/>
        <v>0</v>
      </c>
      <c r="EL209" s="53"/>
      <c r="EM209" s="53"/>
      <c r="EN209" s="41">
        <f t="shared" si="240"/>
        <v>0</v>
      </c>
      <c r="EO209" s="53">
        <f t="shared" si="241"/>
        <v>0</v>
      </c>
      <c r="EP209" s="53"/>
      <c r="EQ209" s="53"/>
      <c r="ER209" s="41">
        <f t="shared" si="242"/>
        <v>0</v>
      </c>
      <c r="ES209" s="53">
        <f t="shared" si="243"/>
        <v>0</v>
      </c>
      <c r="ET209" s="53"/>
      <c r="EU209" s="53"/>
      <c r="EV209" s="41">
        <f t="shared" si="244"/>
        <v>0</v>
      </c>
      <c r="EW209" s="53">
        <f t="shared" si="245"/>
        <v>0</v>
      </c>
      <c r="EX209" s="53"/>
      <c r="EY209" s="53"/>
      <c r="EZ209" s="41">
        <f t="shared" si="246"/>
        <v>0</v>
      </c>
      <c r="FA209" s="53">
        <f t="shared" si="247"/>
        <v>0</v>
      </c>
      <c r="FB209" s="53"/>
      <c r="FC209" s="53"/>
      <c r="FD209" s="41">
        <f t="shared" si="248"/>
        <v>0</v>
      </c>
      <c r="FE209" s="53">
        <f t="shared" si="249"/>
        <v>0</v>
      </c>
      <c r="FF209" s="53"/>
      <c r="FG209" s="53"/>
      <c r="FH209" s="41">
        <f t="shared" si="250"/>
        <v>0</v>
      </c>
      <c r="FI209" s="53">
        <f t="shared" si="251"/>
        <v>0</v>
      </c>
      <c r="FJ209" s="53"/>
      <c r="FK209" s="53"/>
      <c r="FL209" s="41">
        <f t="shared" si="253"/>
        <v>0</v>
      </c>
      <c r="FM209" s="53">
        <f t="shared" si="254"/>
        <v>0</v>
      </c>
      <c r="FN209" s="53"/>
      <c r="FO209" s="40"/>
      <c r="FP209" s="52">
        <f t="shared" si="255"/>
        <v>3585.1535348635002</v>
      </c>
      <c r="FQ209" s="41">
        <f t="shared" si="256"/>
        <v>2.1575273405179729E-2</v>
      </c>
      <c r="FY209" s="229" t="s">
        <v>631</v>
      </c>
      <c r="FZ209" s="229" t="s">
        <v>632</v>
      </c>
      <c r="GA209" s="229" t="s">
        <v>633</v>
      </c>
    </row>
    <row r="210" spans="2:183" ht="11.25" customHeight="1" x14ac:dyDescent="0.2">
      <c r="B210" s="39">
        <v>44141</v>
      </c>
      <c r="C210" s="45">
        <v>3509.4364832394958</v>
      </c>
      <c r="D210" s="112" t="s">
        <v>5566</v>
      </c>
      <c r="E210" s="112">
        <f t="shared" si="252"/>
        <v>44141</v>
      </c>
      <c r="F210" s="46"/>
      <c r="G210" s="52">
        <v>54.57</v>
      </c>
      <c r="H210" s="41">
        <f t="shared" si="172"/>
        <v>-1.2843704775687415E-2</v>
      </c>
      <c r="I210" s="53">
        <f t="shared" si="173"/>
        <v>1</v>
      </c>
      <c r="J210" s="40"/>
      <c r="K210" s="52">
        <v>81.849999999999994</v>
      </c>
      <c r="L210" s="41">
        <f t="shared" si="174"/>
        <v>8.9990138067059799E-3</v>
      </c>
      <c r="M210" s="53">
        <f t="shared" si="175"/>
        <v>1</v>
      </c>
      <c r="N210" s="40"/>
      <c r="O210" s="52">
        <v>90.92</v>
      </c>
      <c r="P210" s="41">
        <f t="shared" si="176"/>
        <v>1.1008562215056195E-2</v>
      </c>
      <c r="Q210" s="53">
        <f t="shared" si="177"/>
        <v>1</v>
      </c>
      <c r="R210" s="40"/>
      <c r="S210" s="52">
        <v>93.44</v>
      </c>
      <c r="T210" s="41">
        <f t="shared" si="178"/>
        <v>1.4439257409618822E-2</v>
      </c>
      <c r="U210" s="53">
        <f t="shared" si="179"/>
        <v>1</v>
      </c>
      <c r="V210" s="40"/>
      <c r="W210" s="52">
        <v>58.32</v>
      </c>
      <c r="X210" s="41">
        <f t="shared" si="180"/>
        <v>4.0685224839400513E-2</v>
      </c>
      <c r="Y210" s="53">
        <f t="shared" si="181"/>
        <v>1</v>
      </c>
      <c r="Z210" s="40"/>
      <c r="AA210" s="52">
        <v>104.91</v>
      </c>
      <c r="AB210" s="41">
        <f t="shared" si="182"/>
        <v>3.6455245998814334E-2</v>
      </c>
      <c r="AC210" s="53">
        <f t="shared" si="183"/>
        <v>1</v>
      </c>
      <c r="AD210" s="40"/>
      <c r="AE210" s="52">
        <v>55.04</v>
      </c>
      <c r="AF210" s="41">
        <f t="shared" si="184"/>
        <v>-2.8985507246377384E-3</v>
      </c>
      <c r="AG210" s="53">
        <f t="shared" si="185"/>
        <v>1</v>
      </c>
      <c r="AH210" s="40"/>
      <c r="AI210" s="52">
        <v>90.29</v>
      </c>
      <c r="AJ210" s="41">
        <f t="shared" si="186"/>
        <v>2.9180439986321582E-2</v>
      </c>
      <c r="AK210" s="53">
        <f t="shared" si="187"/>
        <v>1</v>
      </c>
      <c r="AL210" s="40"/>
      <c r="AM210" s="52">
        <v>52.92</v>
      </c>
      <c r="AN210" s="41">
        <f t="shared" si="188"/>
        <v>1.5154421638212234E-2</v>
      </c>
      <c r="AO210" s="53">
        <f t="shared" si="189"/>
        <v>1</v>
      </c>
      <c r="AP210" s="40"/>
      <c r="AQ210" s="52">
        <v>31.68</v>
      </c>
      <c r="AR210" s="41">
        <f t="shared" si="190"/>
        <v>2.9574260643483896E-2</v>
      </c>
      <c r="AS210" s="53">
        <f t="shared" si="191"/>
        <v>1</v>
      </c>
      <c r="AT210" s="41"/>
      <c r="AU210" s="41">
        <v>83.79</v>
      </c>
      <c r="AV210" s="41">
        <f t="shared" si="192"/>
        <v>2.7215888194189297E-2</v>
      </c>
      <c r="AW210" s="53">
        <f t="shared" si="193"/>
        <v>1</v>
      </c>
      <c r="AX210" s="41"/>
      <c r="AY210" s="41">
        <v>41.23</v>
      </c>
      <c r="AZ210" s="41">
        <f t="shared" si="194"/>
        <v>4.9109414758269798E-2</v>
      </c>
      <c r="BA210" s="53">
        <f t="shared" si="195"/>
        <v>1</v>
      </c>
      <c r="BB210" s="41"/>
      <c r="BC210" s="41">
        <v>59.96</v>
      </c>
      <c r="BD210" s="41">
        <f t="shared" si="196"/>
        <v>4.3690165361183642E-2</v>
      </c>
      <c r="BE210" s="53">
        <f t="shared" si="197"/>
        <v>1</v>
      </c>
      <c r="BF210" s="41"/>
      <c r="BG210" s="41">
        <v>73.31</v>
      </c>
      <c r="BH210" s="41">
        <f t="shared" si="198"/>
        <v>4.6837069827216915E-2</v>
      </c>
      <c r="BI210" s="53">
        <f t="shared" si="199"/>
        <v>1</v>
      </c>
      <c r="BJ210" s="41"/>
      <c r="BK210" s="41"/>
      <c r="BL210" s="41">
        <f t="shared" si="200"/>
        <v>0</v>
      </c>
      <c r="BM210" s="53">
        <f t="shared" si="201"/>
        <v>0</v>
      </c>
      <c r="BN210" s="41"/>
      <c r="BO210" s="41"/>
      <c r="BP210" s="41">
        <f t="shared" si="202"/>
        <v>0</v>
      </c>
      <c r="BQ210" s="53">
        <f t="shared" si="203"/>
        <v>0</v>
      </c>
      <c r="BR210" s="41"/>
      <c r="BS210" s="41"/>
      <c r="BT210" s="41">
        <f t="shared" si="204"/>
        <v>0</v>
      </c>
      <c r="BU210" s="53">
        <f t="shared" si="205"/>
        <v>0</v>
      </c>
      <c r="BV210" s="41"/>
      <c r="BW210" s="41"/>
      <c r="BX210" s="41">
        <f t="shared" si="206"/>
        <v>0</v>
      </c>
      <c r="BY210" s="53">
        <f t="shared" si="207"/>
        <v>0</v>
      </c>
      <c r="BZ210" s="41"/>
      <c r="CA210" s="41"/>
      <c r="CB210" s="41">
        <f t="shared" si="208"/>
        <v>0</v>
      </c>
      <c r="CC210" s="53">
        <f t="shared" si="209"/>
        <v>0</v>
      </c>
      <c r="CD210" s="41"/>
      <c r="CE210" s="41"/>
      <c r="CF210" s="41">
        <f t="shared" si="210"/>
        <v>0</v>
      </c>
      <c r="CG210" s="53">
        <f t="shared" si="211"/>
        <v>0</v>
      </c>
      <c r="CH210" s="41"/>
      <c r="CI210" s="41"/>
      <c r="CJ210" s="41">
        <f t="shared" si="212"/>
        <v>0</v>
      </c>
      <c r="CK210" s="53">
        <f t="shared" si="213"/>
        <v>0</v>
      </c>
      <c r="CL210" s="41"/>
      <c r="CM210" s="41"/>
      <c r="CN210" s="41">
        <f t="shared" si="214"/>
        <v>0</v>
      </c>
      <c r="CO210" s="53">
        <f t="shared" si="215"/>
        <v>0</v>
      </c>
      <c r="CP210" s="41"/>
      <c r="CQ210" s="41"/>
      <c r="CR210" s="41">
        <f t="shared" si="216"/>
        <v>0</v>
      </c>
      <c r="CS210" s="53">
        <f t="shared" si="217"/>
        <v>0</v>
      </c>
      <c r="CT210" s="41"/>
      <c r="CU210" s="41"/>
      <c r="CV210" s="41">
        <f t="shared" si="218"/>
        <v>0</v>
      </c>
      <c r="CW210" s="53">
        <f t="shared" si="219"/>
        <v>0</v>
      </c>
      <c r="CX210" s="41"/>
      <c r="CY210" s="41"/>
      <c r="CZ210" s="41">
        <f t="shared" si="220"/>
        <v>0</v>
      </c>
      <c r="DA210" s="53">
        <f t="shared" si="221"/>
        <v>0</v>
      </c>
      <c r="DB210" s="53"/>
      <c r="DC210" s="53"/>
      <c r="DD210" s="41">
        <f t="shared" si="222"/>
        <v>0</v>
      </c>
      <c r="DE210" s="53">
        <f t="shared" si="223"/>
        <v>0</v>
      </c>
      <c r="DF210" s="53"/>
      <c r="DG210" s="53"/>
      <c r="DH210" s="41">
        <f t="shared" si="224"/>
        <v>0</v>
      </c>
      <c r="DI210" s="53">
        <f t="shared" si="225"/>
        <v>0</v>
      </c>
      <c r="DJ210" s="53"/>
      <c r="DK210" s="53"/>
      <c r="DL210" s="41">
        <f t="shared" si="226"/>
        <v>0</v>
      </c>
      <c r="DM210" s="53">
        <f t="shared" si="227"/>
        <v>0</v>
      </c>
      <c r="DN210" s="53"/>
      <c r="DO210" s="53"/>
      <c r="DP210" s="41">
        <f t="shared" si="228"/>
        <v>0</v>
      </c>
      <c r="DQ210" s="53">
        <f t="shared" si="229"/>
        <v>0</v>
      </c>
      <c r="DR210" s="53"/>
      <c r="DS210" s="53"/>
      <c r="DT210" s="41">
        <f t="shared" si="230"/>
        <v>0</v>
      </c>
      <c r="DU210" s="53">
        <f t="shared" si="231"/>
        <v>0</v>
      </c>
      <c r="DV210" s="53"/>
      <c r="DW210" s="53"/>
      <c r="DX210" s="41">
        <f t="shared" si="232"/>
        <v>0</v>
      </c>
      <c r="DY210" s="53">
        <f t="shared" si="233"/>
        <v>0</v>
      </c>
      <c r="DZ210" s="53"/>
      <c r="EA210" s="53"/>
      <c r="EB210" s="41">
        <f t="shared" si="234"/>
        <v>0</v>
      </c>
      <c r="EC210" s="53">
        <f t="shared" si="235"/>
        <v>0</v>
      </c>
      <c r="ED210" s="53"/>
      <c r="EE210" s="53"/>
      <c r="EF210" s="41">
        <f t="shared" si="236"/>
        <v>0</v>
      </c>
      <c r="EG210" s="53">
        <f t="shared" si="237"/>
        <v>0</v>
      </c>
      <c r="EH210" s="53"/>
      <c r="EI210" s="53"/>
      <c r="EJ210" s="41">
        <f t="shared" si="238"/>
        <v>0</v>
      </c>
      <c r="EK210" s="53">
        <f t="shared" si="239"/>
        <v>0</v>
      </c>
      <c r="EL210" s="53"/>
      <c r="EM210" s="53"/>
      <c r="EN210" s="41">
        <f t="shared" si="240"/>
        <v>0</v>
      </c>
      <c r="EO210" s="53">
        <f t="shared" si="241"/>
        <v>0</v>
      </c>
      <c r="EP210" s="53"/>
      <c r="EQ210" s="53"/>
      <c r="ER210" s="41">
        <f t="shared" si="242"/>
        <v>0</v>
      </c>
      <c r="ES210" s="53">
        <f t="shared" si="243"/>
        <v>0</v>
      </c>
      <c r="ET210" s="53"/>
      <c r="EU210" s="53"/>
      <c r="EV210" s="41">
        <f t="shared" si="244"/>
        <v>0</v>
      </c>
      <c r="EW210" s="53">
        <f t="shared" si="245"/>
        <v>0</v>
      </c>
      <c r="EX210" s="53"/>
      <c r="EY210" s="53"/>
      <c r="EZ210" s="41">
        <f t="shared" si="246"/>
        <v>0</v>
      </c>
      <c r="FA210" s="53">
        <f t="shared" si="247"/>
        <v>0</v>
      </c>
      <c r="FB210" s="53"/>
      <c r="FC210" s="53"/>
      <c r="FD210" s="41">
        <f t="shared" si="248"/>
        <v>0</v>
      </c>
      <c r="FE210" s="53">
        <f t="shared" si="249"/>
        <v>0</v>
      </c>
      <c r="FF210" s="53"/>
      <c r="FG210" s="53"/>
      <c r="FH210" s="41">
        <f t="shared" si="250"/>
        <v>0</v>
      </c>
      <c r="FI210" s="53">
        <f t="shared" si="251"/>
        <v>0</v>
      </c>
      <c r="FJ210" s="53"/>
      <c r="FK210" s="53"/>
      <c r="FL210" s="41">
        <f t="shared" si="253"/>
        <v>0</v>
      </c>
      <c r="FM210" s="53">
        <f t="shared" si="254"/>
        <v>0</v>
      </c>
      <c r="FN210" s="53"/>
      <c r="FO210" s="40"/>
      <c r="FP210" s="52">
        <f t="shared" si="255"/>
        <v>3509.4364832394958</v>
      </c>
      <c r="FQ210" s="41">
        <f t="shared" si="256"/>
        <v>7.3235594392720538E-2</v>
      </c>
      <c r="FY210" s="229" t="s">
        <v>634</v>
      </c>
      <c r="FZ210" s="229" t="s">
        <v>635</v>
      </c>
      <c r="GA210" s="229" t="s">
        <v>636</v>
      </c>
    </row>
    <row r="211" spans="2:183" ht="11.25" customHeight="1" x14ac:dyDescent="0.2">
      <c r="B211" s="39">
        <v>44134</v>
      </c>
      <c r="C211" s="45">
        <v>3269.9590859407481</v>
      </c>
      <c r="D211" s="112" t="s">
        <v>5566</v>
      </c>
      <c r="E211" s="112">
        <f t="shared" si="252"/>
        <v>44134</v>
      </c>
      <c r="F211" s="46"/>
      <c r="G211" s="52">
        <v>55.28</v>
      </c>
      <c r="H211" s="41">
        <f t="shared" si="172"/>
        <v>-2.4527968943003353E-2</v>
      </c>
      <c r="I211" s="53">
        <f t="shared" si="173"/>
        <v>1</v>
      </c>
      <c r="J211" s="40"/>
      <c r="K211" s="52">
        <v>81.12</v>
      </c>
      <c r="L211" s="41">
        <f t="shared" si="174"/>
        <v>-2.7221489387216691E-2</v>
      </c>
      <c r="M211" s="53">
        <f t="shared" si="175"/>
        <v>1</v>
      </c>
      <c r="N211" s="40"/>
      <c r="O211" s="52">
        <v>89.93</v>
      </c>
      <c r="P211" s="41">
        <f t="shared" si="176"/>
        <v>-2.1223334784501446E-2</v>
      </c>
      <c r="Q211" s="53">
        <f t="shared" si="177"/>
        <v>1</v>
      </c>
      <c r="R211" s="40"/>
      <c r="S211" s="52">
        <v>92.11</v>
      </c>
      <c r="T211" s="41">
        <f t="shared" si="178"/>
        <v>-7.2213839189481099E-3</v>
      </c>
      <c r="U211" s="53">
        <f t="shared" si="179"/>
        <v>1</v>
      </c>
      <c r="V211" s="40"/>
      <c r="W211" s="52">
        <v>56.04</v>
      </c>
      <c r="X211" s="41">
        <f t="shared" si="180"/>
        <v>-7.3565878657629424E-2</v>
      </c>
      <c r="Y211" s="53">
        <f t="shared" si="181"/>
        <v>1</v>
      </c>
      <c r="Z211" s="40"/>
      <c r="AA211" s="52">
        <v>101.22</v>
      </c>
      <c r="AB211" s="41">
        <f t="shared" si="182"/>
        <v>-7.0949977053694435E-2</v>
      </c>
      <c r="AC211" s="53">
        <f t="shared" si="183"/>
        <v>1</v>
      </c>
      <c r="AD211" s="40"/>
      <c r="AE211" s="52">
        <v>55.2</v>
      </c>
      <c r="AF211" s="41">
        <f t="shared" si="184"/>
        <v>-2.075572112825963E-2</v>
      </c>
      <c r="AG211" s="53">
        <f t="shared" si="185"/>
        <v>1</v>
      </c>
      <c r="AH211" s="40"/>
      <c r="AI211" s="52">
        <v>87.73</v>
      </c>
      <c r="AJ211" s="41">
        <f t="shared" si="186"/>
        <v>-3.8575342465753337E-2</v>
      </c>
      <c r="AK211" s="53">
        <f t="shared" si="187"/>
        <v>1</v>
      </c>
      <c r="AL211" s="40"/>
      <c r="AM211" s="52">
        <v>52.13</v>
      </c>
      <c r="AN211" s="41">
        <f t="shared" si="188"/>
        <v>-7.4396306818181768E-2</v>
      </c>
      <c r="AO211" s="53">
        <f t="shared" si="189"/>
        <v>1</v>
      </c>
      <c r="AP211" s="40"/>
      <c r="AQ211" s="52">
        <v>30.77</v>
      </c>
      <c r="AR211" s="41">
        <f t="shared" si="190"/>
        <v>-7.2074788902291798E-2</v>
      </c>
      <c r="AS211" s="53">
        <f t="shared" si="191"/>
        <v>1</v>
      </c>
      <c r="AT211" s="41"/>
      <c r="AU211" s="41">
        <v>81.569999999999993</v>
      </c>
      <c r="AV211" s="41">
        <f t="shared" si="192"/>
        <v>-5.9494984434451892E-2</v>
      </c>
      <c r="AW211" s="53">
        <f t="shared" si="193"/>
        <v>1</v>
      </c>
      <c r="AX211" s="41"/>
      <c r="AY211" s="41">
        <v>39.299999999999997</v>
      </c>
      <c r="AZ211" s="41">
        <f t="shared" si="194"/>
        <v>-4.0527343750000111E-2</v>
      </c>
      <c r="BA211" s="53">
        <f t="shared" si="195"/>
        <v>1</v>
      </c>
      <c r="BB211" s="41"/>
      <c r="BC211" s="41">
        <v>57.45</v>
      </c>
      <c r="BD211" s="41">
        <f t="shared" si="196"/>
        <v>-5.58751027115858E-2</v>
      </c>
      <c r="BE211" s="53">
        <f t="shared" si="197"/>
        <v>1</v>
      </c>
      <c r="BF211" s="41"/>
      <c r="BG211" s="41">
        <v>70.03</v>
      </c>
      <c r="BH211" s="41">
        <f t="shared" si="198"/>
        <v>-2.014831397789274E-2</v>
      </c>
      <c r="BI211" s="53">
        <f t="shared" si="199"/>
        <v>1</v>
      </c>
      <c r="BJ211" s="41"/>
      <c r="BK211" s="41"/>
      <c r="BL211" s="41">
        <f t="shared" si="200"/>
        <v>0</v>
      </c>
      <c r="BM211" s="53">
        <f t="shared" si="201"/>
        <v>0</v>
      </c>
      <c r="BN211" s="41"/>
      <c r="BO211" s="41"/>
      <c r="BP211" s="41">
        <f t="shared" si="202"/>
        <v>0</v>
      </c>
      <c r="BQ211" s="53">
        <f t="shared" si="203"/>
        <v>0</v>
      </c>
      <c r="BR211" s="41"/>
      <c r="BS211" s="41"/>
      <c r="BT211" s="41">
        <f t="shared" si="204"/>
        <v>0</v>
      </c>
      <c r="BU211" s="53">
        <f t="shared" si="205"/>
        <v>0</v>
      </c>
      <c r="BV211" s="41"/>
      <c r="BW211" s="41"/>
      <c r="BX211" s="41">
        <f t="shared" si="206"/>
        <v>0</v>
      </c>
      <c r="BY211" s="53">
        <f t="shared" si="207"/>
        <v>0</v>
      </c>
      <c r="BZ211" s="41"/>
      <c r="CA211" s="41"/>
      <c r="CB211" s="41">
        <f t="shared" si="208"/>
        <v>0</v>
      </c>
      <c r="CC211" s="53">
        <f t="shared" si="209"/>
        <v>0</v>
      </c>
      <c r="CD211" s="41"/>
      <c r="CE211" s="41"/>
      <c r="CF211" s="41">
        <f t="shared" si="210"/>
        <v>0</v>
      </c>
      <c r="CG211" s="53">
        <f t="shared" si="211"/>
        <v>0</v>
      </c>
      <c r="CH211" s="41"/>
      <c r="CI211" s="41"/>
      <c r="CJ211" s="41">
        <f t="shared" si="212"/>
        <v>0</v>
      </c>
      <c r="CK211" s="53">
        <f t="shared" si="213"/>
        <v>0</v>
      </c>
      <c r="CL211" s="41"/>
      <c r="CM211" s="41"/>
      <c r="CN211" s="41">
        <f t="shared" si="214"/>
        <v>0</v>
      </c>
      <c r="CO211" s="53">
        <f t="shared" si="215"/>
        <v>0</v>
      </c>
      <c r="CP211" s="41"/>
      <c r="CQ211" s="41"/>
      <c r="CR211" s="41">
        <f t="shared" si="216"/>
        <v>0</v>
      </c>
      <c r="CS211" s="53">
        <f t="shared" si="217"/>
        <v>0</v>
      </c>
      <c r="CT211" s="41"/>
      <c r="CU211" s="41"/>
      <c r="CV211" s="41">
        <f t="shared" si="218"/>
        <v>0</v>
      </c>
      <c r="CW211" s="53">
        <f t="shared" si="219"/>
        <v>0</v>
      </c>
      <c r="CX211" s="41"/>
      <c r="CY211" s="41"/>
      <c r="CZ211" s="41">
        <f t="shared" si="220"/>
        <v>0</v>
      </c>
      <c r="DA211" s="53">
        <f t="shared" si="221"/>
        <v>0</v>
      </c>
      <c r="DB211" s="53"/>
      <c r="DC211" s="53"/>
      <c r="DD211" s="41">
        <f t="shared" si="222"/>
        <v>0</v>
      </c>
      <c r="DE211" s="53">
        <f t="shared" si="223"/>
        <v>0</v>
      </c>
      <c r="DF211" s="53"/>
      <c r="DG211" s="53"/>
      <c r="DH211" s="41">
        <f t="shared" si="224"/>
        <v>0</v>
      </c>
      <c r="DI211" s="53">
        <f t="shared" si="225"/>
        <v>0</v>
      </c>
      <c r="DJ211" s="53"/>
      <c r="DK211" s="53"/>
      <c r="DL211" s="41">
        <f t="shared" si="226"/>
        <v>0</v>
      </c>
      <c r="DM211" s="53">
        <f t="shared" si="227"/>
        <v>0</v>
      </c>
      <c r="DN211" s="53"/>
      <c r="DO211" s="53"/>
      <c r="DP211" s="41">
        <f t="shared" si="228"/>
        <v>0</v>
      </c>
      <c r="DQ211" s="53">
        <f t="shared" si="229"/>
        <v>0</v>
      </c>
      <c r="DR211" s="53"/>
      <c r="DS211" s="53"/>
      <c r="DT211" s="41">
        <f t="shared" si="230"/>
        <v>0</v>
      </c>
      <c r="DU211" s="53">
        <f t="shared" si="231"/>
        <v>0</v>
      </c>
      <c r="DV211" s="53"/>
      <c r="DW211" s="53"/>
      <c r="DX211" s="41">
        <f t="shared" si="232"/>
        <v>0</v>
      </c>
      <c r="DY211" s="53">
        <f t="shared" si="233"/>
        <v>0</v>
      </c>
      <c r="DZ211" s="53"/>
      <c r="EA211" s="53"/>
      <c r="EB211" s="41">
        <f t="shared" si="234"/>
        <v>0</v>
      </c>
      <c r="EC211" s="53">
        <f t="shared" si="235"/>
        <v>0</v>
      </c>
      <c r="ED211" s="53"/>
      <c r="EE211" s="53"/>
      <c r="EF211" s="41">
        <f t="shared" si="236"/>
        <v>0</v>
      </c>
      <c r="EG211" s="53">
        <f t="shared" si="237"/>
        <v>0</v>
      </c>
      <c r="EH211" s="53"/>
      <c r="EI211" s="53"/>
      <c r="EJ211" s="41">
        <f t="shared" si="238"/>
        <v>0</v>
      </c>
      <c r="EK211" s="53">
        <f t="shared" si="239"/>
        <v>0</v>
      </c>
      <c r="EL211" s="53"/>
      <c r="EM211" s="53"/>
      <c r="EN211" s="41">
        <f t="shared" si="240"/>
        <v>0</v>
      </c>
      <c r="EO211" s="53">
        <f t="shared" si="241"/>
        <v>0</v>
      </c>
      <c r="EP211" s="53"/>
      <c r="EQ211" s="53"/>
      <c r="ER211" s="41">
        <f t="shared" si="242"/>
        <v>0</v>
      </c>
      <c r="ES211" s="53">
        <f t="shared" si="243"/>
        <v>0</v>
      </c>
      <c r="ET211" s="53"/>
      <c r="EU211" s="53"/>
      <c r="EV211" s="41">
        <f t="shared" si="244"/>
        <v>0</v>
      </c>
      <c r="EW211" s="53">
        <f t="shared" si="245"/>
        <v>0</v>
      </c>
      <c r="EX211" s="53"/>
      <c r="EY211" s="53"/>
      <c r="EZ211" s="41">
        <f t="shared" si="246"/>
        <v>0</v>
      </c>
      <c r="FA211" s="53">
        <f t="shared" si="247"/>
        <v>0</v>
      </c>
      <c r="FB211" s="53"/>
      <c r="FC211" s="53"/>
      <c r="FD211" s="41">
        <f t="shared" si="248"/>
        <v>0</v>
      </c>
      <c r="FE211" s="53">
        <f t="shared" si="249"/>
        <v>0</v>
      </c>
      <c r="FF211" s="53"/>
      <c r="FG211" s="53"/>
      <c r="FH211" s="41">
        <f t="shared" si="250"/>
        <v>0</v>
      </c>
      <c r="FI211" s="53">
        <f t="shared" si="251"/>
        <v>0</v>
      </c>
      <c r="FJ211" s="53"/>
      <c r="FK211" s="53"/>
      <c r="FL211" s="41">
        <f t="shared" si="253"/>
        <v>0</v>
      </c>
      <c r="FM211" s="53">
        <f t="shared" si="254"/>
        <v>0</v>
      </c>
      <c r="FN211" s="53"/>
      <c r="FO211" s="40"/>
      <c r="FP211" s="52">
        <f t="shared" si="255"/>
        <v>3269.9590859407481</v>
      </c>
      <c r="FQ211" s="41">
        <f t="shared" si="256"/>
        <v>-5.6394312578355699E-2</v>
      </c>
      <c r="FY211" s="229" t="s">
        <v>637</v>
      </c>
      <c r="FZ211" s="229" t="s">
        <v>638</v>
      </c>
      <c r="GA211" s="229" t="s">
        <v>639</v>
      </c>
    </row>
    <row r="212" spans="2:183" ht="11.25" customHeight="1" x14ac:dyDescent="0.2">
      <c r="B212" s="39">
        <v>44127</v>
      </c>
      <c r="C212" s="45">
        <v>3465.3872157932292</v>
      </c>
      <c r="D212" s="112" t="s">
        <v>5566</v>
      </c>
      <c r="E212" s="112">
        <f t="shared" si="252"/>
        <v>44127</v>
      </c>
      <c r="F212" s="46"/>
      <c r="G212" s="52">
        <v>56.67</v>
      </c>
      <c r="H212" s="41">
        <f t="shared" si="172"/>
        <v>3.2428493350337151E-2</v>
      </c>
      <c r="I212" s="53">
        <f t="shared" si="173"/>
        <v>1</v>
      </c>
      <c r="J212" s="40"/>
      <c r="K212" s="52">
        <v>83.39</v>
      </c>
      <c r="L212" s="41">
        <f t="shared" si="174"/>
        <v>1.2137395314965493E-2</v>
      </c>
      <c r="M212" s="53">
        <f t="shared" si="175"/>
        <v>1</v>
      </c>
      <c r="N212" s="40"/>
      <c r="O212" s="52">
        <v>91.88</v>
      </c>
      <c r="P212" s="41">
        <f t="shared" si="176"/>
        <v>3.93356643356646E-3</v>
      </c>
      <c r="Q212" s="53">
        <f t="shared" si="177"/>
        <v>1</v>
      </c>
      <c r="R212" s="40"/>
      <c r="S212" s="52">
        <v>92.78</v>
      </c>
      <c r="T212" s="41">
        <f t="shared" si="178"/>
        <v>4.438670564035796E-3</v>
      </c>
      <c r="U212" s="53">
        <f t="shared" si="179"/>
        <v>1</v>
      </c>
      <c r="V212" s="40"/>
      <c r="W212" s="52">
        <v>60.49</v>
      </c>
      <c r="X212" s="41">
        <f t="shared" si="180"/>
        <v>4.0956806057477202E-2</v>
      </c>
      <c r="Y212" s="53">
        <f t="shared" si="181"/>
        <v>1</v>
      </c>
      <c r="Z212" s="40"/>
      <c r="AA212" s="52">
        <v>108.95</v>
      </c>
      <c r="AB212" s="41">
        <f t="shared" si="182"/>
        <v>2.1374332052123357E-2</v>
      </c>
      <c r="AC212" s="53">
        <f t="shared" si="183"/>
        <v>1</v>
      </c>
      <c r="AD212" s="40"/>
      <c r="AE212" s="52">
        <v>56.37</v>
      </c>
      <c r="AF212" s="41">
        <f t="shared" si="184"/>
        <v>2.6402039329934457E-2</v>
      </c>
      <c r="AG212" s="53">
        <f t="shared" si="185"/>
        <v>1</v>
      </c>
      <c r="AH212" s="40"/>
      <c r="AI212" s="52">
        <v>91.25</v>
      </c>
      <c r="AJ212" s="41">
        <f t="shared" si="186"/>
        <v>4.7526116404545959E-2</v>
      </c>
      <c r="AK212" s="53">
        <f t="shared" si="187"/>
        <v>1</v>
      </c>
      <c r="AL212" s="40"/>
      <c r="AM212" s="52">
        <v>56.32</v>
      </c>
      <c r="AN212" s="41">
        <f t="shared" si="188"/>
        <v>8.5791401580875393E-2</v>
      </c>
      <c r="AO212" s="53">
        <f t="shared" si="189"/>
        <v>1</v>
      </c>
      <c r="AP212" s="40"/>
      <c r="AQ212" s="52">
        <v>33.159999999999997</v>
      </c>
      <c r="AR212" s="41">
        <f t="shared" si="190"/>
        <v>5.0697084917617152E-2</v>
      </c>
      <c r="AS212" s="53">
        <f t="shared" si="191"/>
        <v>1</v>
      </c>
      <c r="AT212" s="41"/>
      <c r="AU212" s="41">
        <v>86.73</v>
      </c>
      <c r="AV212" s="41">
        <f t="shared" si="192"/>
        <v>6.9816208215122799E-2</v>
      </c>
      <c r="AW212" s="53">
        <f t="shared" si="193"/>
        <v>1</v>
      </c>
      <c r="AX212" s="41"/>
      <c r="AY212" s="41">
        <v>40.96</v>
      </c>
      <c r="AZ212" s="41">
        <f t="shared" si="194"/>
        <v>9.9597315436241729E-2</v>
      </c>
      <c r="BA212" s="53">
        <f t="shared" si="195"/>
        <v>1</v>
      </c>
      <c r="BB212" s="41"/>
      <c r="BC212" s="41">
        <v>60.85</v>
      </c>
      <c r="BD212" s="41">
        <f t="shared" si="196"/>
        <v>4.2844901456726703E-2</v>
      </c>
      <c r="BE212" s="53">
        <f t="shared" si="197"/>
        <v>1</v>
      </c>
      <c r="BF212" s="41"/>
      <c r="BG212" s="41">
        <v>71.47</v>
      </c>
      <c r="BH212" s="41">
        <f t="shared" si="198"/>
        <v>-2.2699302611787209E-2</v>
      </c>
      <c r="BI212" s="53">
        <f t="shared" si="199"/>
        <v>1</v>
      </c>
      <c r="BJ212" s="41"/>
      <c r="BK212" s="41"/>
      <c r="BL212" s="41">
        <f t="shared" si="200"/>
        <v>0</v>
      </c>
      <c r="BM212" s="53">
        <f t="shared" si="201"/>
        <v>0</v>
      </c>
      <c r="BN212" s="41"/>
      <c r="BO212" s="41"/>
      <c r="BP212" s="41">
        <f t="shared" si="202"/>
        <v>0</v>
      </c>
      <c r="BQ212" s="53">
        <f t="shared" si="203"/>
        <v>0</v>
      </c>
      <c r="BR212" s="41"/>
      <c r="BS212" s="41"/>
      <c r="BT212" s="41">
        <f t="shared" si="204"/>
        <v>0</v>
      </c>
      <c r="BU212" s="53">
        <f t="shared" si="205"/>
        <v>0</v>
      </c>
      <c r="BV212" s="41"/>
      <c r="BW212" s="41"/>
      <c r="BX212" s="41">
        <f t="shared" si="206"/>
        <v>0</v>
      </c>
      <c r="BY212" s="53">
        <f t="shared" si="207"/>
        <v>0</v>
      </c>
      <c r="BZ212" s="41"/>
      <c r="CA212" s="41"/>
      <c r="CB212" s="41">
        <f t="shared" si="208"/>
        <v>0</v>
      </c>
      <c r="CC212" s="53">
        <f t="shared" si="209"/>
        <v>0</v>
      </c>
      <c r="CD212" s="41"/>
      <c r="CE212" s="41"/>
      <c r="CF212" s="41">
        <f t="shared" si="210"/>
        <v>0</v>
      </c>
      <c r="CG212" s="53">
        <f t="shared" si="211"/>
        <v>0</v>
      </c>
      <c r="CH212" s="41"/>
      <c r="CI212" s="41"/>
      <c r="CJ212" s="41">
        <f t="shared" si="212"/>
        <v>0</v>
      </c>
      <c r="CK212" s="53">
        <f t="shared" si="213"/>
        <v>0</v>
      </c>
      <c r="CL212" s="41"/>
      <c r="CM212" s="41"/>
      <c r="CN212" s="41">
        <f t="shared" si="214"/>
        <v>0</v>
      </c>
      <c r="CO212" s="53">
        <f t="shared" si="215"/>
        <v>0</v>
      </c>
      <c r="CP212" s="41"/>
      <c r="CQ212" s="41"/>
      <c r="CR212" s="41">
        <f t="shared" si="216"/>
        <v>0</v>
      </c>
      <c r="CS212" s="53">
        <f t="shared" si="217"/>
        <v>0</v>
      </c>
      <c r="CT212" s="41"/>
      <c r="CU212" s="41"/>
      <c r="CV212" s="41">
        <f t="shared" si="218"/>
        <v>0</v>
      </c>
      <c r="CW212" s="53">
        <f t="shared" si="219"/>
        <v>0</v>
      </c>
      <c r="CX212" s="41"/>
      <c r="CY212" s="41"/>
      <c r="CZ212" s="41">
        <f t="shared" si="220"/>
        <v>0</v>
      </c>
      <c r="DA212" s="53">
        <f t="shared" si="221"/>
        <v>0</v>
      </c>
      <c r="DB212" s="53"/>
      <c r="DC212" s="53"/>
      <c r="DD212" s="41">
        <f t="shared" si="222"/>
        <v>0</v>
      </c>
      <c r="DE212" s="53">
        <f t="shared" si="223"/>
        <v>0</v>
      </c>
      <c r="DF212" s="53"/>
      <c r="DG212" s="53"/>
      <c r="DH212" s="41">
        <f t="shared" si="224"/>
        <v>0</v>
      </c>
      <c r="DI212" s="53">
        <f t="shared" si="225"/>
        <v>0</v>
      </c>
      <c r="DJ212" s="53"/>
      <c r="DK212" s="53"/>
      <c r="DL212" s="41">
        <f t="shared" si="226"/>
        <v>0</v>
      </c>
      <c r="DM212" s="53">
        <f t="shared" si="227"/>
        <v>0</v>
      </c>
      <c r="DN212" s="53"/>
      <c r="DO212" s="53"/>
      <c r="DP212" s="41">
        <f t="shared" si="228"/>
        <v>0</v>
      </c>
      <c r="DQ212" s="53">
        <f t="shared" si="229"/>
        <v>0</v>
      </c>
      <c r="DR212" s="53"/>
      <c r="DS212" s="53"/>
      <c r="DT212" s="41">
        <f t="shared" si="230"/>
        <v>0</v>
      </c>
      <c r="DU212" s="53">
        <f t="shared" si="231"/>
        <v>0</v>
      </c>
      <c r="DV212" s="53"/>
      <c r="DW212" s="53"/>
      <c r="DX212" s="41">
        <f t="shared" si="232"/>
        <v>0</v>
      </c>
      <c r="DY212" s="53">
        <f t="shared" si="233"/>
        <v>0</v>
      </c>
      <c r="DZ212" s="53"/>
      <c r="EA212" s="53"/>
      <c r="EB212" s="41">
        <f t="shared" si="234"/>
        <v>0</v>
      </c>
      <c r="EC212" s="53">
        <f t="shared" si="235"/>
        <v>0</v>
      </c>
      <c r="ED212" s="53"/>
      <c r="EE212" s="53"/>
      <c r="EF212" s="41">
        <f t="shared" si="236"/>
        <v>0</v>
      </c>
      <c r="EG212" s="53">
        <f t="shared" si="237"/>
        <v>0</v>
      </c>
      <c r="EH212" s="53"/>
      <c r="EI212" s="53"/>
      <c r="EJ212" s="41">
        <f t="shared" si="238"/>
        <v>0</v>
      </c>
      <c r="EK212" s="53">
        <f t="shared" si="239"/>
        <v>0</v>
      </c>
      <c r="EL212" s="53"/>
      <c r="EM212" s="53"/>
      <c r="EN212" s="41">
        <f t="shared" si="240"/>
        <v>0</v>
      </c>
      <c r="EO212" s="53">
        <f t="shared" si="241"/>
        <v>0</v>
      </c>
      <c r="EP212" s="53"/>
      <c r="EQ212" s="53"/>
      <c r="ER212" s="41">
        <f t="shared" si="242"/>
        <v>0</v>
      </c>
      <c r="ES212" s="53">
        <f t="shared" si="243"/>
        <v>0</v>
      </c>
      <c r="ET212" s="53"/>
      <c r="EU212" s="53"/>
      <c r="EV212" s="41">
        <f t="shared" si="244"/>
        <v>0</v>
      </c>
      <c r="EW212" s="53">
        <f t="shared" si="245"/>
        <v>0</v>
      </c>
      <c r="EX212" s="53"/>
      <c r="EY212" s="53"/>
      <c r="EZ212" s="41">
        <f t="shared" si="246"/>
        <v>0</v>
      </c>
      <c r="FA212" s="53">
        <f t="shared" si="247"/>
        <v>0</v>
      </c>
      <c r="FB212" s="53"/>
      <c r="FC212" s="53"/>
      <c r="FD212" s="41">
        <f t="shared" si="248"/>
        <v>0</v>
      </c>
      <c r="FE212" s="53">
        <f t="shared" si="249"/>
        <v>0</v>
      </c>
      <c r="FF212" s="53"/>
      <c r="FG212" s="53"/>
      <c r="FH212" s="41">
        <f t="shared" si="250"/>
        <v>0</v>
      </c>
      <c r="FI212" s="53">
        <f t="shared" si="251"/>
        <v>0</v>
      </c>
      <c r="FJ212" s="53"/>
      <c r="FK212" s="53"/>
      <c r="FL212" s="41">
        <f t="shared" si="253"/>
        <v>0</v>
      </c>
      <c r="FM212" s="53">
        <f t="shared" si="254"/>
        <v>0</v>
      </c>
      <c r="FN212" s="53"/>
      <c r="FO212" s="40"/>
      <c r="FP212" s="52">
        <f t="shared" si="255"/>
        <v>3465.3872157932292</v>
      </c>
      <c r="FQ212" s="41">
        <f t="shared" si="256"/>
        <v>-5.2874979662966837E-3</v>
      </c>
      <c r="FY212" s="229" t="s">
        <v>640</v>
      </c>
      <c r="FZ212" s="229" t="s">
        <v>641</v>
      </c>
      <c r="GA212" s="229" t="s">
        <v>642</v>
      </c>
    </row>
    <row r="213" spans="2:183" ht="11.25" customHeight="1" x14ac:dyDescent="0.2">
      <c r="B213" s="39">
        <v>44120</v>
      </c>
      <c r="C213" s="45">
        <v>3483.8078426763486</v>
      </c>
      <c r="D213" s="112" t="s">
        <v>5566</v>
      </c>
      <c r="E213" s="112">
        <f t="shared" si="252"/>
        <v>44120</v>
      </c>
      <c r="F213" s="46"/>
      <c r="G213" s="52">
        <v>54.89</v>
      </c>
      <c r="H213" s="41">
        <f t="shared" si="172"/>
        <v>2.7402265253926306E-3</v>
      </c>
      <c r="I213" s="53">
        <f t="shared" si="173"/>
        <v>1</v>
      </c>
      <c r="J213" s="40"/>
      <c r="K213" s="52">
        <v>82.39</v>
      </c>
      <c r="L213" s="41">
        <f t="shared" si="174"/>
        <v>4.1438147471055675E-3</v>
      </c>
      <c r="M213" s="53">
        <f t="shared" si="175"/>
        <v>1</v>
      </c>
      <c r="N213" s="40"/>
      <c r="O213" s="52">
        <v>91.52</v>
      </c>
      <c r="P213" s="41">
        <f t="shared" si="176"/>
        <v>1.8926742373636118E-2</v>
      </c>
      <c r="Q213" s="53">
        <f t="shared" si="177"/>
        <v>1</v>
      </c>
      <c r="R213" s="40"/>
      <c r="S213" s="52">
        <v>92.37</v>
      </c>
      <c r="T213" s="41">
        <f t="shared" si="178"/>
        <v>-9.9678456591638653E-3</v>
      </c>
      <c r="U213" s="53">
        <f t="shared" si="179"/>
        <v>1</v>
      </c>
      <c r="V213" s="40"/>
      <c r="W213" s="52">
        <v>58.11</v>
      </c>
      <c r="X213" s="41">
        <f t="shared" si="180"/>
        <v>3.6013549652344379E-2</v>
      </c>
      <c r="Y213" s="53">
        <f t="shared" si="181"/>
        <v>1</v>
      </c>
      <c r="Z213" s="40"/>
      <c r="AA213" s="52">
        <v>106.67</v>
      </c>
      <c r="AB213" s="41">
        <f t="shared" si="182"/>
        <v>7.7468115257439685E-3</v>
      </c>
      <c r="AC213" s="53">
        <f t="shared" si="183"/>
        <v>1</v>
      </c>
      <c r="AD213" s="40"/>
      <c r="AE213" s="52">
        <v>54.92</v>
      </c>
      <c r="AF213" s="41">
        <f t="shared" si="184"/>
        <v>3.7596825996599303E-2</v>
      </c>
      <c r="AG213" s="53">
        <f t="shared" si="185"/>
        <v>1</v>
      </c>
      <c r="AH213" s="40"/>
      <c r="AI213" s="52">
        <v>87.11</v>
      </c>
      <c r="AJ213" s="41">
        <f t="shared" si="186"/>
        <v>-3.5460992907802025E-3</v>
      </c>
      <c r="AK213" s="53">
        <f t="shared" si="187"/>
        <v>1</v>
      </c>
      <c r="AL213" s="40"/>
      <c r="AM213" s="52">
        <v>51.87</v>
      </c>
      <c r="AN213" s="41">
        <f t="shared" si="188"/>
        <v>-5.5598159509202549E-3</v>
      </c>
      <c r="AO213" s="53">
        <f t="shared" si="189"/>
        <v>1</v>
      </c>
      <c r="AP213" s="40"/>
      <c r="AQ213" s="52">
        <v>31.56</v>
      </c>
      <c r="AR213" s="41">
        <f t="shared" si="190"/>
        <v>-1.4366021236727144E-2</v>
      </c>
      <c r="AS213" s="53">
        <f t="shared" si="191"/>
        <v>1</v>
      </c>
      <c r="AT213" s="41"/>
      <c r="AU213" s="41">
        <v>81.069999999999993</v>
      </c>
      <c r="AV213" s="41">
        <f t="shared" si="192"/>
        <v>-1.8047480620155154E-2</v>
      </c>
      <c r="AW213" s="53">
        <f t="shared" si="193"/>
        <v>1</v>
      </c>
      <c r="AX213" s="41"/>
      <c r="AY213" s="41">
        <v>37.25</v>
      </c>
      <c r="AZ213" s="41">
        <f t="shared" si="194"/>
        <v>-1.1674184133722454E-2</v>
      </c>
      <c r="BA213" s="53">
        <f t="shared" si="195"/>
        <v>1</v>
      </c>
      <c r="BB213" s="41"/>
      <c r="BC213" s="41">
        <v>58.35</v>
      </c>
      <c r="BD213" s="41">
        <f t="shared" si="196"/>
        <v>-6.639427987742641E-3</v>
      </c>
      <c r="BE213" s="53">
        <f t="shared" si="197"/>
        <v>1</v>
      </c>
      <c r="BF213" s="41"/>
      <c r="BG213" s="41">
        <v>73.13</v>
      </c>
      <c r="BH213" s="41">
        <f t="shared" si="198"/>
        <v>5.7763718883234727E-3</v>
      </c>
      <c r="BI213" s="53">
        <f t="shared" si="199"/>
        <v>1</v>
      </c>
      <c r="BJ213" s="41"/>
      <c r="BK213" s="41"/>
      <c r="BL213" s="41">
        <f t="shared" si="200"/>
        <v>0</v>
      </c>
      <c r="BM213" s="53">
        <f t="shared" si="201"/>
        <v>0</v>
      </c>
      <c r="BN213" s="41"/>
      <c r="BO213" s="41"/>
      <c r="BP213" s="41">
        <f t="shared" si="202"/>
        <v>0</v>
      </c>
      <c r="BQ213" s="53">
        <f t="shared" si="203"/>
        <v>0</v>
      </c>
      <c r="BR213" s="41"/>
      <c r="BS213" s="41"/>
      <c r="BT213" s="41">
        <f t="shared" si="204"/>
        <v>0</v>
      </c>
      <c r="BU213" s="53">
        <f t="shared" si="205"/>
        <v>0</v>
      </c>
      <c r="BV213" s="41"/>
      <c r="BW213" s="41"/>
      <c r="BX213" s="41">
        <f t="shared" si="206"/>
        <v>0</v>
      </c>
      <c r="BY213" s="53">
        <f t="shared" si="207"/>
        <v>0</v>
      </c>
      <c r="BZ213" s="41"/>
      <c r="CA213" s="41"/>
      <c r="CB213" s="41">
        <f t="shared" si="208"/>
        <v>0</v>
      </c>
      <c r="CC213" s="53">
        <f t="shared" si="209"/>
        <v>0</v>
      </c>
      <c r="CD213" s="41"/>
      <c r="CE213" s="41"/>
      <c r="CF213" s="41">
        <f t="shared" si="210"/>
        <v>0</v>
      </c>
      <c r="CG213" s="53">
        <f t="shared" si="211"/>
        <v>0</v>
      </c>
      <c r="CH213" s="41"/>
      <c r="CI213" s="41"/>
      <c r="CJ213" s="41">
        <f t="shared" si="212"/>
        <v>0</v>
      </c>
      <c r="CK213" s="53">
        <f t="shared" si="213"/>
        <v>0</v>
      </c>
      <c r="CL213" s="41"/>
      <c r="CM213" s="41"/>
      <c r="CN213" s="41">
        <f t="shared" si="214"/>
        <v>0</v>
      </c>
      <c r="CO213" s="53">
        <f t="shared" si="215"/>
        <v>0</v>
      </c>
      <c r="CP213" s="41"/>
      <c r="CQ213" s="41"/>
      <c r="CR213" s="41">
        <f t="shared" si="216"/>
        <v>0</v>
      </c>
      <c r="CS213" s="53">
        <f t="shared" si="217"/>
        <v>0</v>
      </c>
      <c r="CT213" s="41"/>
      <c r="CU213" s="41"/>
      <c r="CV213" s="41">
        <f t="shared" si="218"/>
        <v>0</v>
      </c>
      <c r="CW213" s="53">
        <f t="shared" si="219"/>
        <v>0</v>
      </c>
      <c r="CX213" s="41"/>
      <c r="CY213" s="41"/>
      <c r="CZ213" s="41">
        <f t="shared" si="220"/>
        <v>0</v>
      </c>
      <c r="DA213" s="53">
        <f t="shared" si="221"/>
        <v>0</v>
      </c>
      <c r="DB213" s="53"/>
      <c r="DC213" s="53"/>
      <c r="DD213" s="41">
        <f t="shared" si="222"/>
        <v>0</v>
      </c>
      <c r="DE213" s="53">
        <f t="shared" si="223"/>
        <v>0</v>
      </c>
      <c r="DF213" s="53"/>
      <c r="DG213" s="53"/>
      <c r="DH213" s="41">
        <f t="shared" si="224"/>
        <v>0</v>
      </c>
      <c r="DI213" s="53">
        <f t="shared" si="225"/>
        <v>0</v>
      </c>
      <c r="DJ213" s="53"/>
      <c r="DK213" s="53"/>
      <c r="DL213" s="41">
        <f t="shared" si="226"/>
        <v>0</v>
      </c>
      <c r="DM213" s="53">
        <f t="shared" si="227"/>
        <v>0</v>
      </c>
      <c r="DN213" s="53"/>
      <c r="DO213" s="53"/>
      <c r="DP213" s="41">
        <f t="shared" si="228"/>
        <v>0</v>
      </c>
      <c r="DQ213" s="53">
        <f t="shared" si="229"/>
        <v>0</v>
      </c>
      <c r="DR213" s="53"/>
      <c r="DS213" s="53"/>
      <c r="DT213" s="41">
        <f t="shared" si="230"/>
        <v>0</v>
      </c>
      <c r="DU213" s="53">
        <f t="shared" si="231"/>
        <v>0</v>
      </c>
      <c r="DV213" s="53"/>
      <c r="DW213" s="53"/>
      <c r="DX213" s="41">
        <f t="shared" si="232"/>
        <v>0</v>
      </c>
      <c r="DY213" s="53">
        <f t="shared" si="233"/>
        <v>0</v>
      </c>
      <c r="DZ213" s="53"/>
      <c r="EA213" s="53"/>
      <c r="EB213" s="41">
        <f t="shared" si="234"/>
        <v>0</v>
      </c>
      <c r="EC213" s="53">
        <f t="shared" si="235"/>
        <v>0</v>
      </c>
      <c r="ED213" s="53"/>
      <c r="EE213" s="53"/>
      <c r="EF213" s="41">
        <f t="shared" si="236"/>
        <v>0</v>
      </c>
      <c r="EG213" s="53">
        <f t="shared" si="237"/>
        <v>0</v>
      </c>
      <c r="EH213" s="53"/>
      <c r="EI213" s="53"/>
      <c r="EJ213" s="41">
        <f t="shared" si="238"/>
        <v>0</v>
      </c>
      <c r="EK213" s="53">
        <f t="shared" si="239"/>
        <v>0</v>
      </c>
      <c r="EL213" s="53"/>
      <c r="EM213" s="53"/>
      <c r="EN213" s="41">
        <f t="shared" si="240"/>
        <v>0</v>
      </c>
      <c r="EO213" s="53">
        <f t="shared" si="241"/>
        <v>0</v>
      </c>
      <c r="EP213" s="53"/>
      <c r="EQ213" s="53"/>
      <c r="ER213" s="41">
        <f t="shared" si="242"/>
        <v>0</v>
      </c>
      <c r="ES213" s="53">
        <f t="shared" si="243"/>
        <v>0</v>
      </c>
      <c r="ET213" s="53"/>
      <c r="EU213" s="53"/>
      <c r="EV213" s="41">
        <f t="shared" si="244"/>
        <v>0</v>
      </c>
      <c r="EW213" s="53">
        <f t="shared" si="245"/>
        <v>0</v>
      </c>
      <c r="EX213" s="53"/>
      <c r="EY213" s="53"/>
      <c r="EZ213" s="41">
        <f t="shared" si="246"/>
        <v>0</v>
      </c>
      <c r="FA213" s="53">
        <f t="shared" si="247"/>
        <v>0</v>
      </c>
      <c r="FB213" s="53"/>
      <c r="FC213" s="53"/>
      <c r="FD213" s="41">
        <f t="shared" si="248"/>
        <v>0</v>
      </c>
      <c r="FE213" s="53">
        <f t="shared" si="249"/>
        <v>0</v>
      </c>
      <c r="FF213" s="53"/>
      <c r="FG213" s="53"/>
      <c r="FH213" s="41">
        <f t="shared" si="250"/>
        <v>0</v>
      </c>
      <c r="FI213" s="53">
        <f t="shared" si="251"/>
        <v>0</v>
      </c>
      <c r="FJ213" s="53"/>
      <c r="FK213" s="53"/>
      <c r="FL213" s="41">
        <f t="shared" si="253"/>
        <v>0</v>
      </c>
      <c r="FM213" s="53">
        <f t="shared" si="254"/>
        <v>0</v>
      </c>
      <c r="FN213" s="53"/>
      <c r="FO213" s="40"/>
      <c r="FP213" s="52">
        <f t="shared" si="255"/>
        <v>3483.8078426763486</v>
      </c>
      <c r="FQ213" s="41">
        <f t="shared" si="256"/>
        <v>1.9192755027128694E-3</v>
      </c>
      <c r="FY213" s="229" t="s">
        <v>571</v>
      </c>
      <c r="FZ213" s="229" t="s">
        <v>572</v>
      </c>
      <c r="GA213" s="229" t="s">
        <v>573</v>
      </c>
    </row>
    <row r="214" spans="2:183" ht="11.25" customHeight="1" x14ac:dyDescent="0.2">
      <c r="B214" s="39">
        <v>44113</v>
      </c>
      <c r="C214" s="45">
        <v>3477.1342640636876</v>
      </c>
      <c r="D214" s="112" t="s">
        <v>5566</v>
      </c>
      <c r="E214" s="112">
        <f t="shared" si="252"/>
        <v>44113</v>
      </c>
      <c r="F214" s="46"/>
      <c r="G214" s="52">
        <v>54.74</v>
      </c>
      <c r="H214" s="41">
        <f t="shared" si="172"/>
        <v>3.1079299303070185E-2</v>
      </c>
      <c r="I214" s="53">
        <f t="shared" si="173"/>
        <v>1</v>
      </c>
      <c r="J214" s="40"/>
      <c r="K214" s="52">
        <v>82.05</v>
      </c>
      <c r="L214" s="41">
        <f t="shared" si="174"/>
        <v>2.806665831349453E-2</v>
      </c>
      <c r="M214" s="53">
        <f t="shared" si="175"/>
        <v>1</v>
      </c>
      <c r="N214" s="40"/>
      <c r="O214" s="52">
        <v>89.82</v>
      </c>
      <c r="P214" s="41">
        <f t="shared" si="176"/>
        <v>5.2989449003516986E-2</v>
      </c>
      <c r="Q214" s="53">
        <f t="shared" si="177"/>
        <v>1</v>
      </c>
      <c r="R214" s="40"/>
      <c r="S214" s="52">
        <v>93.3</v>
      </c>
      <c r="T214" s="41">
        <f t="shared" si="178"/>
        <v>1.8781393317318207E-2</v>
      </c>
      <c r="U214" s="53">
        <f t="shared" si="179"/>
        <v>1</v>
      </c>
      <c r="V214" s="40"/>
      <c r="W214" s="52">
        <v>56.09</v>
      </c>
      <c r="X214" s="41">
        <f t="shared" si="180"/>
        <v>8.912621359223305E-2</v>
      </c>
      <c r="Y214" s="53">
        <f t="shared" si="181"/>
        <v>1</v>
      </c>
      <c r="Z214" s="40"/>
      <c r="AA214" s="52">
        <v>105.85</v>
      </c>
      <c r="AB214" s="41">
        <f t="shared" si="182"/>
        <v>2.1225277375783724E-2</v>
      </c>
      <c r="AC214" s="53">
        <f t="shared" si="183"/>
        <v>1</v>
      </c>
      <c r="AD214" s="40"/>
      <c r="AE214" s="52">
        <v>52.93</v>
      </c>
      <c r="AF214" s="41">
        <f t="shared" si="184"/>
        <v>1.8276260100038577E-2</v>
      </c>
      <c r="AG214" s="53">
        <f t="shared" si="185"/>
        <v>1</v>
      </c>
      <c r="AH214" s="40"/>
      <c r="AI214" s="52">
        <v>87.42</v>
      </c>
      <c r="AJ214" s="41">
        <f t="shared" si="186"/>
        <v>5.3633843557912453E-2</v>
      </c>
      <c r="AK214" s="53">
        <f t="shared" si="187"/>
        <v>1</v>
      </c>
      <c r="AL214" s="40"/>
      <c r="AM214" s="52">
        <v>52.16</v>
      </c>
      <c r="AN214" s="41">
        <f t="shared" si="188"/>
        <v>4.2574455326803928E-2</v>
      </c>
      <c r="AO214" s="53">
        <f t="shared" si="189"/>
        <v>1</v>
      </c>
      <c r="AP214" s="40"/>
      <c r="AQ214" s="52">
        <v>32.020000000000003</v>
      </c>
      <c r="AR214" s="41">
        <f t="shared" si="190"/>
        <v>3.0907920154539692E-2</v>
      </c>
      <c r="AS214" s="53">
        <f t="shared" si="191"/>
        <v>1</v>
      </c>
      <c r="AT214" s="41"/>
      <c r="AU214" s="41">
        <v>82.56</v>
      </c>
      <c r="AV214" s="41">
        <f t="shared" si="192"/>
        <v>6.0364757256614388E-2</v>
      </c>
      <c r="AW214" s="53">
        <f t="shared" si="193"/>
        <v>1</v>
      </c>
      <c r="AX214" s="41"/>
      <c r="AY214" s="41">
        <v>37.69</v>
      </c>
      <c r="AZ214" s="41">
        <f t="shared" si="194"/>
        <v>2.9219006007646042E-2</v>
      </c>
      <c r="BA214" s="53">
        <f t="shared" si="195"/>
        <v>1</v>
      </c>
      <c r="BB214" s="41"/>
      <c r="BC214" s="41">
        <v>58.74</v>
      </c>
      <c r="BD214" s="41">
        <f t="shared" si="196"/>
        <v>4.4081052257376463E-2</v>
      </c>
      <c r="BE214" s="53">
        <f t="shared" si="197"/>
        <v>1</v>
      </c>
      <c r="BF214" s="41"/>
      <c r="BG214" s="41">
        <v>72.709999999999994</v>
      </c>
      <c r="BH214" s="41">
        <f t="shared" si="198"/>
        <v>3.1640181611804596E-2</v>
      </c>
      <c r="BI214" s="53">
        <f t="shared" si="199"/>
        <v>1</v>
      </c>
      <c r="BJ214" s="41"/>
      <c r="BK214" s="41"/>
      <c r="BL214" s="41">
        <f t="shared" si="200"/>
        <v>0</v>
      </c>
      <c r="BM214" s="53">
        <f t="shared" si="201"/>
        <v>0</v>
      </c>
      <c r="BN214" s="41"/>
      <c r="BO214" s="41"/>
      <c r="BP214" s="41">
        <f t="shared" si="202"/>
        <v>0</v>
      </c>
      <c r="BQ214" s="53">
        <f t="shared" si="203"/>
        <v>0</v>
      </c>
      <c r="BR214" s="41"/>
      <c r="BS214" s="41"/>
      <c r="BT214" s="41">
        <f t="shared" si="204"/>
        <v>0</v>
      </c>
      <c r="BU214" s="53">
        <f t="shared" si="205"/>
        <v>0</v>
      </c>
      <c r="BV214" s="41"/>
      <c r="BW214" s="41"/>
      <c r="BX214" s="41">
        <f t="shared" si="206"/>
        <v>0</v>
      </c>
      <c r="BY214" s="53">
        <f t="shared" si="207"/>
        <v>0</v>
      </c>
      <c r="BZ214" s="41"/>
      <c r="CA214" s="41"/>
      <c r="CB214" s="41">
        <f t="shared" si="208"/>
        <v>0</v>
      </c>
      <c r="CC214" s="53">
        <f t="shared" si="209"/>
        <v>0</v>
      </c>
      <c r="CD214" s="41"/>
      <c r="CE214" s="41"/>
      <c r="CF214" s="41">
        <f t="shared" si="210"/>
        <v>0</v>
      </c>
      <c r="CG214" s="53">
        <f t="shared" si="211"/>
        <v>0</v>
      </c>
      <c r="CH214" s="41"/>
      <c r="CI214" s="41"/>
      <c r="CJ214" s="41">
        <f t="shared" si="212"/>
        <v>0</v>
      </c>
      <c r="CK214" s="53">
        <f t="shared" si="213"/>
        <v>0</v>
      </c>
      <c r="CL214" s="41"/>
      <c r="CM214" s="41"/>
      <c r="CN214" s="41">
        <f t="shared" si="214"/>
        <v>0</v>
      </c>
      <c r="CO214" s="53">
        <f t="shared" si="215"/>
        <v>0</v>
      </c>
      <c r="CP214" s="41"/>
      <c r="CQ214" s="41"/>
      <c r="CR214" s="41">
        <f t="shared" si="216"/>
        <v>0</v>
      </c>
      <c r="CS214" s="53">
        <f t="shared" si="217"/>
        <v>0</v>
      </c>
      <c r="CT214" s="41"/>
      <c r="CU214" s="41"/>
      <c r="CV214" s="41">
        <f t="shared" si="218"/>
        <v>0</v>
      </c>
      <c r="CW214" s="53">
        <f t="shared" si="219"/>
        <v>0</v>
      </c>
      <c r="CX214" s="41"/>
      <c r="CY214" s="41"/>
      <c r="CZ214" s="41">
        <f t="shared" si="220"/>
        <v>0</v>
      </c>
      <c r="DA214" s="53">
        <f t="shared" si="221"/>
        <v>0</v>
      </c>
      <c r="DB214" s="53"/>
      <c r="DC214" s="53"/>
      <c r="DD214" s="41">
        <f t="shared" si="222"/>
        <v>0</v>
      </c>
      <c r="DE214" s="53">
        <f t="shared" si="223"/>
        <v>0</v>
      </c>
      <c r="DF214" s="53"/>
      <c r="DG214" s="53"/>
      <c r="DH214" s="41">
        <f t="shared" si="224"/>
        <v>0</v>
      </c>
      <c r="DI214" s="53">
        <f t="shared" si="225"/>
        <v>0</v>
      </c>
      <c r="DJ214" s="53"/>
      <c r="DK214" s="53"/>
      <c r="DL214" s="41">
        <f t="shared" si="226"/>
        <v>0</v>
      </c>
      <c r="DM214" s="53">
        <f t="shared" si="227"/>
        <v>0</v>
      </c>
      <c r="DN214" s="53"/>
      <c r="DO214" s="53"/>
      <c r="DP214" s="41">
        <f t="shared" si="228"/>
        <v>0</v>
      </c>
      <c r="DQ214" s="53">
        <f t="shared" si="229"/>
        <v>0</v>
      </c>
      <c r="DR214" s="53"/>
      <c r="DS214" s="53"/>
      <c r="DT214" s="41">
        <f t="shared" si="230"/>
        <v>0</v>
      </c>
      <c r="DU214" s="53">
        <f t="shared" si="231"/>
        <v>0</v>
      </c>
      <c r="DV214" s="53"/>
      <c r="DW214" s="53"/>
      <c r="DX214" s="41">
        <f t="shared" si="232"/>
        <v>0</v>
      </c>
      <c r="DY214" s="53">
        <f t="shared" si="233"/>
        <v>0</v>
      </c>
      <c r="DZ214" s="53"/>
      <c r="EA214" s="53"/>
      <c r="EB214" s="41">
        <f t="shared" si="234"/>
        <v>0</v>
      </c>
      <c r="EC214" s="53">
        <f t="shared" si="235"/>
        <v>0</v>
      </c>
      <c r="ED214" s="53"/>
      <c r="EE214" s="53"/>
      <c r="EF214" s="41">
        <f t="shared" si="236"/>
        <v>0</v>
      </c>
      <c r="EG214" s="53">
        <f t="shared" si="237"/>
        <v>0</v>
      </c>
      <c r="EH214" s="53"/>
      <c r="EI214" s="53"/>
      <c r="EJ214" s="41">
        <f t="shared" si="238"/>
        <v>0</v>
      </c>
      <c r="EK214" s="53">
        <f t="shared" si="239"/>
        <v>0</v>
      </c>
      <c r="EL214" s="53"/>
      <c r="EM214" s="53"/>
      <c r="EN214" s="41">
        <f t="shared" si="240"/>
        <v>0</v>
      </c>
      <c r="EO214" s="53">
        <f t="shared" si="241"/>
        <v>0</v>
      </c>
      <c r="EP214" s="53"/>
      <c r="EQ214" s="53"/>
      <c r="ER214" s="41">
        <f t="shared" si="242"/>
        <v>0</v>
      </c>
      <c r="ES214" s="53">
        <f t="shared" si="243"/>
        <v>0</v>
      </c>
      <c r="ET214" s="53"/>
      <c r="EU214" s="53"/>
      <c r="EV214" s="41">
        <f t="shared" si="244"/>
        <v>0</v>
      </c>
      <c r="EW214" s="53">
        <f t="shared" si="245"/>
        <v>0</v>
      </c>
      <c r="EX214" s="53"/>
      <c r="EY214" s="53"/>
      <c r="EZ214" s="41">
        <f t="shared" si="246"/>
        <v>0</v>
      </c>
      <c r="FA214" s="53">
        <f t="shared" si="247"/>
        <v>0</v>
      </c>
      <c r="FB214" s="53"/>
      <c r="FC214" s="53"/>
      <c r="FD214" s="41">
        <f t="shared" si="248"/>
        <v>0</v>
      </c>
      <c r="FE214" s="53">
        <f t="shared" si="249"/>
        <v>0</v>
      </c>
      <c r="FF214" s="53"/>
      <c r="FG214" s="53"/>
      <c r="FH214" s="41">
        <f t="shared" si="250"/>
        <v>0</v>
      </c>
      <c r="FI214" s="53">
        <f t="shared" si="251"/>
        <v>0</v>
      </c>
      <c r="FJ214" s="53"/>
      <c r="FK214" s="53"/>
      <c r="FL214" s="41">
        <f t="shared" si="253"/>
        <v>0</v>
      </c>
      <c r="FM214" s="53">
        <f t="shared" si="254"/>
        <v>0</v>
      </c>
      <c r="FN214" s="53"/>
      <c r="FO214" s="40"/>
      <c r="FP214" s="52">
        <f t="shared" si="255"/>
        <v>3477.1342640636876</v>
      </c>
      <c r="FQ214" s="41">
        <f t="shared" si="256"/>
        <v>3.8432933278490067E-2</v>
      </c>
      <c r="FY214" s="229" t="s">
        <v>574</v>
      </c>
      <c r="FZ214" s="229" t="s">
        <v>575</v>
      </c>
      <c r="GA214" s="229" t="s">
        <v>576</v>
      </c>
    </row>
    <row r="215" spans="2:183" ht="11.25" customHeight="1" x14ac:dyDescent="0.2">
      <c r="B215" s="39">
        <v>44106</v>
      </c>
      <c r="C215" s="45">
        <v>3348.443748876346</v>
      </c>
      <c r="D215" s="112" t="s">
        <v>5566</v>
      </c>
      <c r="E215" s="112">
        <f t="shared" si="252"/>
        <v>44106</v>
      </c>
      <c r="F215" s="46"/>
      <c r="G215" s="52">
        <v>53.09</v>
      </c>
      <c r="H215" s="41">
        <f t="shared" si="172"/>
        <v>3.3885102239532561E-2</v>
      </c>
      <c r="I215" s="53">
        <f t="shared" si="173"/>
        <v>1</v>
      </c>
      <c r="J215" s="40"/>
      <c r="K215" s="52">
        <v>79.81</v>
      </c>
      <c r="L215" s="41">
        <f t="shared" si="174"/>
        <v>2.0457741976729338E-2</v>
      </c>
      <c r="M215" s="53">
        <f t="shared" si="175"/>
        <v>1</v>
      </c>
      <c r="N215" s="40"/>
      <c r="O215" s="52">
        <v>85.3</v>
      </c>
      <c r="P215" s="41">
        <f t="shared" si="176"/>
        <v>5.7656540607563533E-2</v>
      </c>
      <c r="Q215" s="53">
        <f t="shared" si="177"/>
        <v>1</v>
      </c>
      <c r="R215" s="40"/>
      <c r="S215" s="52">
        <v>91.58</v>
      </c>
      <c r="T215" s="41">
        <f t="shared" si="178"/>
        <v>0.11046441130107909</v>
      </c>
      <c r="U215" s="53">
        <f t="shared" si="179"/>
        <v>1</v>
      </c>
      <c r="V215" s="40"/>
      <c r="W215" s="52">
        <v>51.5</v>
      </c>
      <c r="X215" s="41">
        <f t="shared" si="180"/>
        <v>-2.9041626331074433E-3</v>
      </c>
      <c r="Y215" s="53">
        <f t="shared" si="181"/>
        <v>1</v>
      </c>
      <c r="Z215" s="40"/>
      <c r="AA215" s="52">
        <v>103.65</v>
      </c>
      <c r="AB215" s="41">
        <f t="shared" si="182"/>
        <v>6.8777067436584849E-2</v>
      </c>
      <c r="AC215" s="53">
        <f t="shared" si="183"/>
        <v>1</v>
      </c>
      <c r="AD215" s="40"/>
      <c r="AE215" s="52">
        <v>51.98</v>
      </c>
      <c r="AF215" s="41">
        <f t="shared" si="184"/>
        <v>3.3605090475243626E-2</v>
      </c>
      <c r="AG215" s="53">
        <f t="shared" si="185"/>
        <v>1</v>
      </c>
      <c r="AH215" s="40"/>
      <c r="AI215" s="52">
        <v>82.97</v>
      </c>
      <c r="AJ215" s="41">
        <f t="shared" si="186"/>
        <v>3.0043451272501631E-2</v>
      </c>
      <c r="AK215" s="53">
        <f t="shared" si="187"/>
        <v>1</v>
      </c>
      <c r="AL215" s="40"/>
      <c r="AM215" s="52">
        <v>50.03</v>
      </c>
      <c r="AN215" s="41">
        <f t="shared" si="188"/>
        <v>2.7521051550626563E-2</v>
      </c>
      <c r="AO215" s="53">
        <f t="shared" si="189"/>
        <v>1</v>
      </c>
      <c r="AP215" s="40"/>
      <c r="AQ215" s="52">
        <v>31.06</v>
      </c>
      <c r="AR215" s="41">
        <f t="shared" si="190"/>
        <v>5.9706584783350447E-2</v>
      </c>
      <c r="AS215" s="53">
        <f t="shared" si="191"/>
        <v>1</v>
      </c>
      <c r="AT215" s="41"/>
      <c r="AU215" s="41">
        <v>77.86</v>
      </c>
      <c r="AV215" s="41">
        <f t="shared" si="192"/>
        <v>5.5442591839501176E-2</v>
      </c>
      <c r="AW215" s="53">
        <f t="shared" si="193"/>
        <v>1</v>
      </c>
      <c r="AX215" s="41"/>
      <c r="AY215" s="41">
        <v>36.619999999999997</v>
      </c>
      <c r="AZ215" s="41">
        <f t="shared" si="194"/>
        <v>3.1839954916877966E-2</v>
      </c>
      <c r="BA215" s="53">
        <f t="shared" si="195"/>
        <v>1</v>
      </c>
      <c r="BB215" s="41"/>
      <c r="BC215" s="41">
        <v>56.26</v>
      </c>
      <c r="BD215" s="41">
        <f t="shared" si="196"/>
        <v>4.5530570525924574E-2</v>
      </c>
      <c r="BE215" s="53">
        <f t="shared" si="197"/>
        <v>1</v>
      </c>
      <c r="BF215" s="41"/>
      <c r="BG215" s="41">
        <v>70.48</v>
      </c>
      <c r="BH215" s="41">
        <f t="shared" si="198"/>
        <v>2.8905109489051117E-2</v>
      </c>
      <c r="BI215" s="53">
        <f t="shared" si="199"/>
        <v>1</v>
      </c>
      <c r="BJ215" s="41"/>
      <c r="BK215" s="41"/>
      <c r="BL215" s="41">
        <f t="shared" si="200"/>
        <v>0</v>
      </c>
      <c r="BM215" s="53">
        <f t="shared" si="201"/>
        <v>0</v>
      </c>
      <c r="BN215" s="41"/>
      <c r="BO215" s="41"/>
      <c r="BP215" s="41">
        <f t="shared" si="202"/>
        <v>0</v>
      </c>
      <c r="BQ215" s="53">
        <f t="shared" si="203"/>
        <v>0</v>
      </c>
      <c r="BR215" s="41"/>
      <c r="BS215" s="41"/>
      <c r="BT215" s="41">
        <f t="shared" si="204"/>
        <v>0</v>
      </c>
      <c r="BU215" s="53">
        <f t="shared" si="205"/>
        <v>0</v>
      </c>
      <c r="BV215" s="41"/>
      <c r="BW215" s="41"/>
      <c r="BX215" s="41">
        <f t="shared" si="206"/>
        <v>0</v>
      </c>
      <c r="BY215" s="53">
        <f t="shared" si="207"/>
        <v>0</v>
      </c>
      <c r="BZ215" s="41"/>
      <c r="CA215" s="41"/>
      <c r="CB215" s="41">
        <f t="shared" si="208"/>
        <v>0</v>
      </c>
      <c r="CC215" s="53">
        <f t="shared" si="209"/>
        <v>0</v>
      </c>
      <c r="CD215" s="41"/>
      <c r="CE215" s="41"/>
      <c r="CF215" s="41">
        <f t="shared" si="210"/>
        <v>0</v>
      </c>
      <c r="CG215" s="53">
        <f t="shared" si="211"/>
        <v>0</v>
      </c>
      <c r="CH215" s="41"/>
      <c r="CI215" s="41"/>
      <c r="CJ215" s="41">
        <f t="shared" si="212"/>
        <v>0</v>
      </c>
      <c r="CK215" s="53">
        <f t="shared" si="213"/>
        <v>0</v>
      </c>
      <c r="CL215" s="41"/>
      <c r="CM215" s="41"/>
      <c r="CN215" s="41">
        <f t="shared" si="214"/>
        <v>0</v>
      </c>
      <c r="CO215" s="53">
        <f t="shared" si="215"/>
        <v>0</v>
      </c>
      <c r="CP215" s="41"/>
      <c r="CQ215" s="41"/>
      <c r="CR215" s="41">
        <f t="shared" si="216"/>
        <v>0</v>
      </c>
      <c r="CS215" s="53">
        <f t="shared" si="217"/>
        <v>0</v>
      </c>
      <c r="CT215" s="41"/>
      <c r="CU215" s="41"/>
      <c r="CV215" s="41">
        <f t="shared" si="218"/>
        <v>0</v>
      </c>
      <c r="CW215" s="53">
        <f t="shared" si="219"/>
        <v>0</v>
      </c>
      <c r="CX215" s="41"/>
      <c r="CY215" s="41"/>
      <c r="CZ215" s="41">
        <f t="shared" si="220"/>
        <v>0</v>
      </c>
      <c r="DA215" s="53">
        <f t="shared" si="221"/>
        <v>0</v>
      </c>
      <c r="DB215" s="53"/>
      <c r="DC215" s="53"/>
      <c r="DD215" s="41">
        <f t="shared" si="222"/>
        <v>0</v>
      </c>
      <c r="DE215" s="53">
        <f t="shared" si="223"/>
        <v>0</v>
      </c>
      <c r="DF215" s="53"/>
      <c r="DG215" s="53"/>
      <c r="DH215" s="41">
        <f t="shared" si="224"/>
        <v>0</v>
      </c>
      <c r="DI215" s="53">
        <f t="shared" si="225"/>
        <v>0</v>
      </c>
      <c r="DJ215" s="53"/>
      <c r="DK215" s="53"/>
      <c r="DL215" s="41">
        <f t="shared" si="226"/>
        <v>0</v>
      </c>
      <c r="DM215" s="53">
        <f t="shared" si="227"/>
        <v>0</v>
      </c>
      <c r="DN215" s="53"/>
      <c r="DO215" s="53"/>
      <c r="DP215" s="41">
        <f t="shared" si="228"/>
        <v>0</v>
      </c>
      <c r="DQ215" s="53">
        <f t="shared" si="229"/>
        <v>0</v>
      </c>
      <c r="DR215" s="53"/>
      <c r="DS215" s="53"/>
      <c r="DT215" s="41">
        <f t="shared" si="230"/>
        <v>0</v>
      </c>
      <c r="DU215" s="53">
        <f t="shared" si="231"/>
        <v>0</v>
      </c>
      <c r="DV215" s="53"/>
      <c r="DW215" s="53"/>
      <c r="DX215" s="41">
        <f t="shared" si="232"/>
        <v>0</v>
      </c>
      <c r="DY215" s="53">
        <f t="shared" si="233"/>
        <v>0</v>
      </c>
      <c r="DZ215" s="53"/>
      <c r="EA215" s="53"/>
      <c r="EB215" s="41">
        <f t="shared" si="234"/>
        <v>0</v>
      </c>
      <c r="EC215" s="53">
        <f t="shared" si="235"/>
        <v>0</v>
      </c>
      <c r="ED215" s="53"/>
      <c r="EE215" s="53"/>
      <c r="EF215" s="41">
        <f t="shared" si="236"/>
        <v>0</v>
      </c>
      <c r="EG215" s="53">
        <f t="shared" si="237"/>
        <v>0</v>
      </c>
      <c r="EH215" s="53"/>
      <c r="EI215" s="53"/>
      <c r="EJ215" s="41">
        <f t="shared" si="238"/>
        <v>0</v>
      </c>
      <c r="EK215" s="53">
        <f t="shared" si="239"/>
        <v>0</v>
      </c>
      <c r="EL215" s="53"/>
      <c r="EM215" s="53"/>
      <c r="EN215" s="41">
        <f t="shared" si="240"/>
        <v>0</v>
      </c>
      <c r="EO215" s="53">
        <f t="shared" si="241"/>
        <v>0</v>
      </c>
      <c r="EP215" s="53"/>
      <c r="EQ215" s="53"/>
      <c r="ER215" s="41">
        <f t="shared" si="242"/>
        <v>0</v>
      </c>
      <c r="ES215" s="53">
        <f t="shared" si="243"/>
        <v>0</v>
      </c>
      <c r="ET215" s="53"/>
      <c r="EU215" s="53"/>
      <c r="EV215" s="41">
        <f t="shared" si="244"/>
        <v>0</v>
      </c>
      <c r="EW215" s="53">
        <f t="shared" si="245"/>
        <v>0</v>
      </c>
      <c r="EX215" s="53"/>
      <c r="EY215" s="53"/>
      <c r="EZ215" s="41">
        <f t="shared" si="246"/>
        <v>0</v>
      </c>
      <c r="FA215" s="53">
        <f t="shared" si="247"/>
        <v>0</v>
      </c>
      <c r="FB215" s="53"/>
      <c r="FC215" s="53"/>
      <c r="FD215" s="41">
        <f t="shared" si="248"/>
        <v>0</v>
      </c>
      <c r="FE215" s="53">
        <f t="shared" si="249"/>
        <v>0</v>
      </c>
      <c r="FF215" s="53"/>
      <c r="FG215" s="53"/>
      <c r="FH215" s="41">
        <f t="shared" si="250"/>
        <v>0</v>
      </c>
      <c r="FI215" s="53">
        <f t="shared" si="251"/>
        <v>0</v>
      </c>
      <c r="FJ215" s="53"/>
      <c r="FK215" s="53"/>
      <c r="FL215" s="41">
        <f t="shared" si="253"/>
        <v>0</v>
      </c>
      <c r="FM215" s="53">
        <f t="shared" si="254"/>
        <v>0</v>
      </c>
      <c r="FN215" s="53"/>
      <c r="FO215" s="40"/>
      <c r="FP215" s="52">
        <f t="shared" si="255"/>
        <v>3348.443748876346</v>
      </c>
      <c r="FQ215" s="41">
        <f t="shared" si="256"/>
        <v>1.5154628739991072E-2</v>
      </c>
      <c r="FY215" s="229" t="s">
        <v>616</v>
      </c>
      <c r="FZ215" s="229" t="s">
        <v>617</v>
      </c>
      <c r="GA215" s="229" t="s">
        <v>618</v>
      </c>
    </row>
    <row r="216" spans="2:183" ht="11.25" customHeight="1" x14ac:dyDescent="0.2">
      <c r="B216" s="39">
        <v>44099</v>
      </c>
      <c r="C216" s="45">
        <v>3298.4568597519287</v>
      </c>
      <c r="D216" s="112" t="s">
        <v>5566</v>
      </c>
      <c r="E216" s="112">
        <f t="shared" si="252"/>
        <v>44099</v>
      </c>
      <c r="F216" s="46"/>
      <c r="G216" s="52">
        <v>51.35</v>
      </c>
      <c r="H216" s="41">
        <f t="shared" si="172"/>
        <v>7.2577481365241336E-3</v>
      </c>
      <c r="I216" s="53">
        <f t="shared" si="173"/>
        <v>1</v>
      </c>
      <c r="J216" s="40"/>
      <c r="K216" s="52">
        <v>78.209999999999994</v>
      </c>
      <c r="L216" s="41">
        <f t="shared" si="174"/>
        <v>1.7564402810304358E-2</v>
      </c>
      <c r="M216" s="53">
        <f t="shared" si="175"/>
        <v>1</v>
      </c>
      <c r="N216" s="40"/>
      <c r="O216" s="52">
        <v>80.650000000000006</v>
      </c>
      <c r="P216" s="41">
        <f t="shared" si="176"/>
        <v>2.373698908352373E-2</v>
      </c>
      <c r="Q216" s="53">
        <f t="shared" si="177"/>
        <v>1</v>
      </c>
      <c r="R216" s="40"/>
      <c r="S216" s="52">
        <v>82.47</v>
      </c>
      <c r="T216" s="41">
        <f t="shared" si="178"/>
        <v>-5.7866184448462921E-3</v>
      </c>
      <c r="U216" s="53">
        <f t="shared" si="179"/>
        <v>1</v>
      </c>
      <c r="V216" s="40"/>
      <c r="W216" s="52">
        <v>51.65</v>
      </c>
      <c r="X216" s="41">
        <f t="shared" si="180"/>
        <v>4.4729677168415805E-3</v>
      </c>
      <c r="Y216" s="53">
        <f t="shared" si="181"/>
        <v>1</v>
      </c>
      <c r="Z216" s="40"/>
      <c r="AA216" s="52">
        <v>96.98</v>
      </c>
      <c r="AB216" s="41">
        <f t="shared" si="182"/>
        <v>1.6242271822278109E-2</v>
      </c>
      <c r="AC216" s="53">
        <f t="shared" si="183"/>
        <v>1</v>
      </c>
      <c r="AD216" s="40"/>
      <c r="AE216" s="52">
        <v>50.29</v>
      </c>
      <c r="AF216" s="41">
        <f t="shared" si="184"/>
        <v>-1.2760109933254826E-2</v>
      </c>
      <c r="AG216" s="53">
        <f t="shared" si="185"/>
        <v>1</v>
      </c>
      <c r="AH216" s="40"/>
      <c r="AI216" s="52">
        <v>80.55</v>
      </c>
      <c r="AJ216" s="41">
        <f t="shared" si="186"/>
        <v>-1.7443278848499721E-2</v>
      </c>
      <c r="AK216" s="53">
        <f t="shared" si="187"/>
        <v>1</v>
      </c>
      <c r="AL216" s="40"/>
      <c r="AM216" s="52">
        <v>48.69</v>
      </c>
      <c r="AN216" s="41">
        <f t="shared" si="188"/>
        <v>0</v>
      </c>
      <c r="AO216" s="53">
        <f t="shared" si="189"/>
        <v>1</v>
      </c>
      <c r="AP216" s="40"/>
      <c r="AQ216" s="52">
        <v>29.31</v>
      </c>
      <c r="AR216" s="41">
        <f t="shared" si="190"/>
        <v>1.5944540727902856E-2</v>
      </c>
      <c r="AS216" s="53">
        <f t="shared" si="191"/>
        <v>1</v>
      </c>
      <c r="AT216" s="41"/>
      <c r="AU216" s="41">
        <v>73.77</v>
      </c>
      <c r="AV216" s="41">
        <f t="shared" si="192"/>
        <v>4.742297316484434E-2</v>
      </c>
      <c r="AW216" s="53">
        <f t="shared" si="193"/>
        <v>1</v>
      </c>
      <c r="AX216" s="41"/>
      <c r="AY216" s="41">
        <v>35.49</v>
      </c>
      <c r="AZ216" s="41">
        <f t="shared" si="194"/>
        <v>1.4289797084881428E-2</v>
      </c>
      <c r="BA216" s="53">
        <f t="shared" si="195"/>
        <v>1</v>
      </c>
      <c r="BB216" s="41"/>
      <c r="BC216" s="41">
        <v>53.81</v>
      </c>
      <c r="BD216" s="41">
        <f t="shared" si="196"/>
        <v>1.89358076121946E-2</v>
      </c>
      <c r="BE216" s="53">
        <f t="shared" si="197"/>
        <v>1</v>
      </c>
      <c r="BF216" s="41"/>
      <c r="BG216" s="41">
        <v>68.5</v>
      </c>
      <c r="BH216" s="41">
        <f t="shared" si="198"/>
        <v>2.391629297458886E-2</v>
      </c>
      <c r="BI216" s="53">
        <f t="shared" si="199"/>
        <v>1</v>
      </c>
      <c r="BJ216" s="41"/>
      <c r="BK216" s="41"/>
      <c r="BL216" s="41">
        <f t="shared" si="200"/>
        <v>0</v>
      </c>
      <c r="BM216" s="53">
        <f t="shared" si="201"/>
        <v>0</v>
      </c>
      <c r="BN216" s="41"/>
      <c r="BO216" s="41"/>
      <c r="BP216" s="41">
        <f t="shared" si="202"/>
        <v>0</v>
      </c>
      <c r="BQ216" s="53">
        <f t="shared" si="203"/>
        <v>0</v>
      </c>
      <c r="BR216" s="41"/>
      <c r="BS216" s="41"/>
      <c r="BT216" s="41">
        <f t="shared" si="204"/>
        <v>0</v>
      </c>
      <c r="BU216" s="53">
        <f t="shared" si="205"/>
        <v>0</v>
      </c>
      <c r="BV216" s="41"/>
      <c r="BW216" s="41"/>
      <c r="BX216" s="41">
        <f t="shared" si="206"/>
        <v>0</v>
      </c>
      <c r="BY216" s="53">
        <f t="shared" si="207"/>
        <v>0</v>
      </c>
      <c r="BZ216" s="41"/>
      <c r="CA216" s="41"/>
      <c r="CB216" s="41">
        <f t="shared" si="208"/>
        <v>0</v>
      </c>
      <c r="CC216" s="53">
        <f t="shared" si="209"/>
        <v>0</v>
      </c>
      <c r="CD216" s="41"/>
      <c r="CE216" s="41"/>
      <c r="CF216" s="41">
        <f t="shared" si="210"/>
        <v>0</v>
      </c>
      <c r="CG216" s="53">
        <f t="shared" si="211"/>
        <v>0</v>
      </c>
      <c r="CH216" s="41"/>
      <c r="CI216" s="41"/>
      <c r="CJ216" s="41">
        <f t="shared" si="212"/>
        <v>0</v>
      </c>
      <c r="CK216" s="53">
        <f t="shared" si="213"/>
        <v>0</v>
      </c>
      <c r="CL216" s="41"/>
      <c r="CM216" s="41"/>
      <c r="CN216" s="41">
        <f t="shared" si="214"/>
        <v>0</v>
      </c>
      <c r="CO216" s="53">
        <f t="shared" si="215"/>
        <v>0</v>
      </c>
      <c r="CP216" s="41"/>
      <c r="CQ216" s="41"/>
      <c r="CR216" s="41">
        <f t="shared" si="216"/>
        <v>0</v>
      </c>
      <c r="CS216" s="53">
        <f t="shared" si="217"/>
        <v>0</v>
      </c>
      <c r="CT216" s="41"/>
      <c r="CU216" s="41"/>
      <c r="CV216" s="41">
        <f t="shared" si="218"/>
        <v>0</v>
      </c>
      <c r="CW216" s="53">
        <f t="shared" si="219"/>
        <v>0</v>
      </c>
      <c r="CX216" s="41"/>
      <c r="CY216" s="41"/>
      <c r="CZ216" s="41">
        <f t="shared" si="220"/>
        <v>0</v>
      </c>
      <c r="DA216" s="53">
        <f t="shared" si="221"/>
        <v>0</v>
      </c>
      <c r="DB216" s="53"/>
      <c r="DC216" s="53"/>
      <c r="DD216" s="41">
        <f t="shared" si="222"/>
        <v>0</v>
      </c>
      <c r="DE216" s="53">
        <f t="shared" si="223"/>
        <v>0</v>
      </c>
      <c r="DF216" s="53"/>
      <c r="DG216" s="53"/>
      <c r="DH216" s="41">
        <f t="shared" si="224"/>
        <v>0</v>
      </c>
      <c r="DI216" s="53">
        <f t="shared" si="225"/>
        <v>0</v>
      </c>
      <c r="DJ216" s="53"/>
      <c r="DK216" s="53"/>
      <c r="DL216" s="41">
        <f t="shared" si="226"/>
        <v>0</v>
      </c>
      <c r="DM216" s="53">
        <f t="shared" si="227"/>
        <v>0</v>
      </c>
      <c r="DN216" s="53"/>
      <c r="DO216" s="53"/>
      <c r="DP216" s="41">
        <f t="shared" si="228"/>
        <v>0</v>
      </c>
      <c r="DQ216" s="53">
        <f t="shared" si="229"/>
        <v>0</v>
      </c>
      <c r="DR216" s="53"/>
      <c r="DS216" s="53"/>
      <c r="DT216" s="41">
        <f t="shared" si="230"/>
        <v>0</v>
      </c>
      <c r="DU216" s="53">
        <f t="shared" si="231"/>
        <v>0</v>
      </c>
      <c r="DV216" s="53"/>
      <c r="DW216" s="53"/>
      <c r="DX216" s="41">
        <f t="shared" si="232"/>
        <v>0</v>
      </c>
      <c r="DY216" s="53">
        <f t="shared" si="233"/>
        <v>0</v>
      </c>
      <c r="DZ216" s="53"/>
      <c r="EA216" s="53"/>
      <c r="EB216" s="41">
        <f t="shared" si="234"/>
        <v>0</v>
      </c>
      <c r="EC216" s="53">
        <f t="shared" si="235"/>
        <v>0</v>
      </c>
      <c r="ED216" s="53"/>
      <c r="EE216" s="53"/>
      <c r="EF216" s="41">
        <f t="shared" si="236"/>
        <v>0</v>
      </c>
      <c r="EG216" s="53">
        <f t="shared" si="237"/>
        <v>0</v>
      </c>
      <c r="EH216" s="53"/>
      <c r="EI216" s="53"/>
      <c r="EJ216" s="41">
        <f t="shared" si="238"/>
        <v>0</v>
      </c>
      <c r="EK216" s="53">
        <f t="shared" si="239"/>
        <v>0</v>
      </c>
      <c r="EL216" s="53"/>
      <c r="EM216" s="53"/>
      <c r="EN216" s="41">
        <f t="shared" si="240"/>
        <v>0</v>
      </c>
      <c r="EO216" s="53">
        <f t="shared" si="241"/>
        <v>0</v>
      </c>
      <c r="EP216" s="53"/>
      <c r="EQ216" s="53"/>
      <c r="ER216" s="41">
        <f t="shared" si="242"/>
        <v>0</v>
      </c>
      <c r="ES216" s="53">
        <f t="shared" si="243"/>
        <v>0</v>
      </c>
      <c r="ET216" s="53"/>
      <c r="EU216" s="53"/>
      <c r="EV216" s="41">
        <f t="shared" si="244"/>
        <v>0</v>
      </c>
      <c r="EW216" s="53">
        <f t="shared" si="245"/>
        <v>0</v>
      </c>
      <c r="EX216" s="53"/>
      <c r="EY216" s="53"/>
      <c r="EZ216" s="41">
        <f t="shared" si="246"/>
        <v>0</v>
      </c>
      <c r="FA216" s="53">
        <f t="shared" si="247"/>
        <v>0</v>
      </c>
      <c r="FB216" s="53"/>
      <c r="FC216" s="53"/>
      <c r="FD216" s="41">
        <f t="shared" si="248"/>
        <v>0</v>
      </c>
      <c r="FE216" s="53">
        <f t="shared" si="249"/>
        <v>0</v>
      </c>
      <c r="FF216" s="53"/>
      <c r="FG216" s="53"/>
      <c r="FH216" s="41">
        <f t="shared" si="250"/>
        <v>0</v>
      </c>
      <c r="FI216" s="53">
        <f t="shared" si="251"/>
        <v>0</v>
      </c>
      <c r="FJ216" s="53"/>
      <c r="FK216" s="53"/>
      <c r="FL216" s="41">
        <f t="shared" si="253"/>
        <v>0</v>
      </c>
      <c r="FM216" s="53">
        <f t="shared" si="254"/>
        <v>0</v>
      </c>
      <c r="FN216" s="53"/>
      <c r="FO216" s="40"/>
      <c r="FP216" s="52">
        <f t="shared" si="255"/>
        <v>3298.4568597519287</v>
      </c>
      <c r="FQ216" s="41">
        <f t="shared" si="256"/>
        <v>-6.3290228420354033E-3</v>
      </c>
      <c r="FY216" s="229" t="s">
        <v>619</v>
      </c>
      <c r="FZ216" s="229" t="s">
        <v>620</v>
      </c>
      <c r="GA216" s="229" t="s">
        <v>621</v>
      </c>
    </row>
    <row r="217" spans="2:183" ht="11.25" customHeight="1" x14ac:dyDescent="0.2">
      <c r="B217" s="39">
        <v>44092</v>
      </c>
      <c r="C217" s="45">
        <v>3319.4658348440125</v>
      </c>
      <c r="D217" s="112" t="s">
        <v>5566</v>
      </c>
      <c r="E217" s="112">
        <f t="shared" si="252"/>
        <v>44092</v>
      </c>
      <c r="F217" s="46"/>
      <c r="G217" s="52">
        <v>50.98</v>
      </c>
      <c r="H217" s="41">
        <f t="shared" si="172"/>
        <v>-1.6968762051677633E-2</v>
      </c>
      <c r="I217" s="53">
        <f t="shared" si="173"/>
        <v>1</v>
      </c>
      <c r="J217" s="40"/>
      <c r="K217" s="52">
        <v>76.86</v>
      </c>
      <c r="L217" s="41">
        <f t="shared" si="174"/>
        <v>3.3942558746737905E-3</v>
      </c>
      <c r="M217" s="53">
        <f t="shared" si="175"/>
        <v>1</v>
      </c>
      <c r="N217" s="40"/>
      <c r="O217" s="52">
        <v>78.78</v>
      </c>
      <c r="P217" s="41">
        <f t="shared" si="176"/>
        <v>-4.6746683512318699E-3</v>
      </c>
      <c r="Q217" s="53">
        <f t="shared" si="177"/>
        <v>1</v>
      </c>
      <c r="R217" s="40"/>
      <c r="S217" s="52">
        <v>82.95</v>
      </c>
      <c r="T217" s="41">
        <f t="shared" si="178"/>
        <v>-9.6350716608450959E-4</v>
      </c>
      <c r="U217" s="53">
        <f t="shared" si="179"/>
        <v>1</v>
      </c>
      <c r="V217" s="40"/>
      <c r="W217" s="52">
        <v>51.42</v>
      </c>
      <c r="X217" s="41">
        <f t="shared" si="180"/>
        <v>1.5603397195338653E-2</v>
      </c>
      <c r="Y217" s="53">
        <f t="shared" si="181"/>
        <v>1</v>
      </c>
      <c r="Z217" s="40"/>
      <c r="AA217" s="52">
        <v>95.43</v>
      </c>
      <c r="AB217" s="41">
        <f t="shared" si="182"/>
        <v>-2.095337873231351E-4</v>
      </c>
      <c r="AC217" s="53">
        <f t="shared" si="183"/>
        <v>1</v>
      </c>
      <c r="AD217" s="40"/>
      <c r="AE217" s="52">
        <v>50.94</v>
      </c>
      <c r="AF217" s="41">
        <f t="shared" si="184"/>
        <v>-1.9252984212552948E-2</v>
      </c>
      <c r="AG217" s="53">
        <f t="shared" si="185"/>
        <v>1</v>
      </c>
      <c r="AH217" s="40"/>
      <c r="AI217" s="52">
        <v>81.98</v>
      </c>
      <c r="AJ217" s="41">
        <f t="shared" si="186"/>
        <v>-1.1216982269931175E-2</v>
      </c>
      <c r="AK217" s="53">
        <f t="shared" si="187"/>
        <v>1</v>
      </c>
      <c r="AL217" s="40"/>
      <c r="AM217" s="52">
        <v>48.69</v>
      </c>
      <c r="AN217" s="41">
        <f t="shared" si="188"/>
        <v>-3.0658968743778603E-2</v>
      </c>
      <c r="AO217" s="53">
        <f t="shared" si="189"/>
        <v>1</v>
      </c>
      <c r="AP217" s="40"/>
      <c r="AQ217" s="52">
        <v>28.85</v>
      </c>
      <c r="AR217" s="41">
        <f t="shared" si="190"/>
        <v>-4.3435013262599464E-2</v>
      </c>
      <c r="AS217" s="53">
        <f t="shared" si="191"/>
        <v>1</v>
      </c>
      <c r="AT217" s="41"/>
      <c r="AU217" s="41">
        <v>70.430000000000007</v>
      </c>
      <c r="AV217" s="41">
        <f t="shared" si="192"/>
        <v>-6.6290550070521315E-3</v>
      </c>
      <c r="AW217" s="53">
        <f t="shared" si="193"/>
        <v>1</v>
      </c>
      <c r="AX217" s="41"/>
      <c r="AY217" s="41">
        <v>34.99</v>
      </c>
      <c r="AZ217" s="41">
        <f t="shared" si="194"/>
        <v>2.7606461086637335E-2</v>
      </c>
      <c r="BA217" s="53">
        <f t="shared" si="195"/>
        <v>1</v>
      </c>
      <c r="BB217" s="41"/>
      <c r="BC217" s="41">
        <v>52.81</v>
      </c>
      <c r="BD217" s="41">
        <f t="shared" si="196"/>
        <v>2.0285935085007756E-2</v>
      </c>
      <c r="BE217" s="53">
        <f t="shared" si="197"/>
        <v>1</v>
      </c>
      <c r="BF217" s="41"/>
      <c r="BG217" s="41">
        <v>66.900000000000006</v>
      </c>
      <c r="BH217" s="41">
        <f t="shared" si="198"/>
        <v>-2.8392999782150818E-2</v>
      </c>
      <c r="BI217" s="53">
        <f t="shared" si="199"/>
        <v>1</v>
      </c>
      <c r="BJ217" s="41"/>
      <c r="BK217" s="41"/>
      <c r="BL217" s="41">
        <f t="shared" si="200"/>
        <v>0</v>
      </c>
      <c r="BM217" s="53">
        <f t="shared" si="201"/>
        <v>0</v>
      </c>
      <c r="BN217" s="41"/>
      <c r="BO217" s="41"/>
      <c r="BP217" s="41">
        <f t="shared" si="202"/>
        <v>0</v>
      </c>
      <c r="BQ217" s="53">
        <f t="shared" si="203"/>
        <v>0</v>
      </c>
      <c r="BR217" s="41"/>
      <c r="BS217" s="41"/>
      <c r="BT217" s="41">
        <f t="shared" si="204"/>
        <v>0</v>
      </c>
      <c r="BU217" s="53">
        <f t="shared" si="205"/>
        <v>0</v>
      </c>
      <c r="BV217" s="41"/>
      <c r="BW217" s="41"/>
      <c r="BX217" s="41">
        <f t="shared" si="206"/>
        <v>0</v>
      </c>
      <c r="BY217" s="53">
        <f t="shared" si="207"/>
        <v>0</v>
      </c>
      <c r="BZ217" s="41"/>
      <c r="CA217" s="41"/>
      <c r="CB217" s="41">
        <f t="shared" si="208"/>
        <v>0</v>
      </c>
      <c r="CC217" s="53">
        <f t="shared" si="209"/>
        <v>0</v>
      </c>
      <c r="CD217" s="41"/>
      <c r="CE217" s="41"/>
      <c r="CF217" s="41">
        <f t="shared" si="210"/>
        <v>0</v>
      </c>
      <c r="CG217" s="53">
        <f t="shared" si="211"/>
        <v>0</v>
      </c>
      <c r="CH217" s="41"/>
      <c r="CI217" s="41"/>
      <c r="CJ217" s="41">
        <f t="shared" si="212"/>
        <v>0</v>
      </c>
      <c r="CK217" s="53">
        <f t="shared" si="213"/>
        <v>0</v>
      </c>
      <c r="CL217" s="41"/>
      <c r="CM217" s="41"/>
      <c r="CN217" s="41">
        <f t="shared" si="214"/>
        <v>0</v>
      </c>
      <c r="CO217" s="53">
        <f t="shared" si="215"/>
        <v>0</v>
      </c>
      <c r="CP217" s="41"/>
      <c r="CQ217" s="41"/>
      <c r="CR217" s="41">
        <f t="shared" si="216"/>
        <v>0</v>
      </c>
      <c r="CS217" s="53">
        <f t="shared" si="217"/>
        <v>0</v>
      </c>
      <c r="CT217" s="41"/>
      <c r="CU217" s="41"/>
      <c r="CV217" s="41">
        <f t="shared" si="218"/>
        <v>0</v>
      </c>
      <c r="CW217" s="53">
        <f t="shared" si="219"/>
        <v>0</v>
      </c>
      <c r="CX217" s="41"/>
      <c r="CY217" s="41"/>
      <c r="CZ217" s="41">
        <f t="shared" si="220"/>
        <v>0</v>
      </c>
      <c r="DA217" s="53">
        <f t="shared" si="221"/>
        <v>0</v>
      </c>
      <c r="DB217" s="53"/>
      <c r="DC217" s="53"/>
      <c r="DD217" s="41">
        <f t="shared" si="222"/>
        <v>0</v>
      </c>
      <c r="DE217" s="53">
        <f t="shared" si="223"/>
        <v>0</v>
      </c>
      <c r="DF217" s="53"/>
      <c r="DG217" s="53"/>
      <c r="DH217" s="41">
        <f t="shared" si="224"/>
        <v>0</v>
      </c>
      <c r="DI217" s="53">
        <f t="shared" si="225"/>
        <v>0</v>
      </c>
      <c r="DJ217" s="53"/>
      <c r="DK217" s="53"/>
      <c r="DL217" s="41">
        <f t="shared" si="226"/>
        <v>0</v>
      </c>
      <c r="DM217" s="53">
        <f t="shared" si="227"/>
        <v>0</v>
      </c>
      <c r="DN217" s="53"/>
      <c r="DO217" s="53"/>
      <c r="DP217" s="41">
        <f t="shared" si="228"/>
        <v>0</v>
      </c>
      <c r="DQ217" s="53">
        <f t="shared" si="229"/>
        <v>0</v>
      </c>
      <c r="DR217" s="53"/>
      <c r="DS217" s="53"/>
      <c r="DT217" s="41">
        <f t="shared" si="230"/>
        <v>0</v>
      </c>
      <c r="DU217" s="53">
        <f t="shared" si="231"/>
        <v>0</v>
      </c>
      <c r="DV217" s="53"/>
      <c r="DW217" s="53"/>
      <c r="DX217" s="41">
        <f t="shared" si="232"/>
        <v>0</v>
      </c>
      <c r="DY217" s="53">
        <f t="shared" si="233"/>
        <v>0</v>
      </c>
      <c r="DZ217" s="53"/>
      <c r="EA217" s="53"/>
      <c r="EB217" s="41">
        <f t="shared" si="234"/>
        <v>0</v>
      </c>
      <c r="EC217" s="53">
        <f t="shared" si="235"/>
        <v>0</v>
      </c>
      <c r="ED217" s="53"/>
      <c r="EE217" s="53"/>
      <c r="EF217" s="41">
        <f t="shared" si="236"/>
        <v>0</v>
      </c>
      <c r="EG217" s="53">
        <f t="shared" si="237"/>
        <v>0</v>
      </c>
      <c r="EH217" s="53"/>
      <c r="EI217" s="53"/>
      <c r="EJ217" s="41">
        <f t="shared" si="238"/>
        <v>0</v>
      </c>
      <c r="EK217" s="53">
        <f t="shared" si="239"/>
        <v>0</v>
      </c>
      <c r="EL217" s="53"/>
      <c r="EM217" s="53"/>
      <c r="EN217" s="41">
        <f t="shared" si="240"/>
        <v>0</v>
      </c>
      <c r="EO217" s="53">
        <f t="shared" si="241"/>
        <v>0</v>
      </c>
      <c r="EP217" s="53"/>
      <c r="EQ217" s="53"/>
      <c r="ER217" s="41">
        <f t="shared" si="242"/>
        <v>0</v>
      </c>
      <c r="ES217" s="53">
        <f t="shared" si="243"/>
        <v>0</v>
      </c>
      <c r="ET217" s="53"/>
      <c r="EU217" s="53"/>
      <c r="EV217" s="41">
        <f t="shared" si="244"/>
        <v>0</v>
      </c>
      <c r="EW217" s="53">
        <f t="shared" si="245"/>
        <v>0</v>
      </c>
      <c r="EX217" s="53"/>
      <c r="EY217" s="53"/>
      <c r="EZ217" s="41">
        <f t="shared" si="246"/>
        <v>0</v>
      </c>
      <c r="FA217" s="53">
        <f t="shared" si="247"/>
        <v>0</v>
      </c>
      <c r="FB217" s="53"/>
      <c r="FC217" s="53"/>
      <c r="FD217" s="41">
        <f t="shared" si="248"/>
        <v>0</v>
      </c>
      <c r="FE217" s="53">
        <f t="shared" si="249"/>
        <v>0</v>
      </c>
      <c r="FF217" s="53"/>
      <c r="FG217" s="53"/>
      <c r="FH217" s="41">
        <f t="shared" si="250"/>
        <v>0</v>
      </c>
      <c r="FI217" s="53">
        <f t="shared" si="251"/>
        <v>0</v>
      </c>
      <c r="FJ217" s="53"/>
      <c r="FK217" s="53"/>
      <c r="FL217" s="41">
        <f t="shared" si="253"/>
        <v>0</v>
      </c>
      <c r="FM217" s="53">
        <f t="shared" si="254"/>
        <v>0</v>
      </c>
      <c r="FN217" s="53"/>
      <c r="FO217" s="40"/>
      <c r="FP217" s="52">
        <f t="shared" si="255"/>
        <v>3319.4658348440125</v>
      </c>
      <c r="FQ217" s="41">
        <f t="shared" si="256"/>
        <v>-6.435365928981418E-3</v>
      </c>
      <c r="FY217" s="229" t="s">
        <v>312</v>
      </c>
      <c r="FZ217" s="229" t="s">
        <v>313</v>
      </c>
      <c r="GA217" s="229" t="s">
        <v>314</v>
      </c>
    </row>
    <row r="218" spans="2:183" ht="11.25" customHeight="1" x14ac:dyDescent="0.2">
      <c r="B218" s="39">
        <v>44085</v>
      </c>
      <c r="C218" s="45">
        <v>3340.96617473478</v>
      </c>
      <c r="D218" s="112" t="s">
        <v>5566</v>
      </c>
      <c r="E218" s="112">
        <f t="shared" si="252"/>
        <v>44085</v>
      </c>
      <c r="F218" s="46"/>
      <c r="G218" s="52">
        <v>51.86</v>
      </c>
      <c r="H218" s="41">
        <f t="shared" si="172"/>
        <v>-2.6834302871082794E-2</v>
      </c>
      <c r="I218" s="53">
        <f t="shared" si="173"/>
        <v>1</v>
      </c>
      <c r="J218" s="40"/>
      <c r="K218" s="52">
        <v>76.599999999999994</v>
      </c>
      <c r="L218" s="41">
        <f t="shared" si="174"/>
        <v>-2.9888551165146882E-2</v>
      </c>
      <c r="M218" s="53">
        <f t="shared" si="175"/>
        <v>1</v>
      </c>
      <c r="N218" s="40"/>
      <c r="O218" s="52">
        <v>79.150000000000006</v>
      </c>
      <c r="P218" s="41">
        <f t="shared" si="176"/>
        <v>1.2650221378875948E-3</v>
      </c>
      <c r="Q218" s="53">
        <f t="shared" si="177"/>
        <v>1</v>
      </c>
      <c r="R218" s="40"/>
      <c r="S218" s="52">
        <v>83.03</v>
      </c>
      <c r="T218" s="41">
        <f t="shared" si="178"/>
        <v>2.5441521551191837E-2</v>
      </c>
      <c r="U218" s="53">
        <f t="shared" si="179"/>
        <v>1</v>
      </c>
      <c r="V218" s="40"/>
      <c r="W218" s="52">
        <v>50.63</v>
      </c>
      <c r="X218" s="41">
        <f t="shared" si="180"/>
        <v>-3.1190202831993807E-2</v>
      </c>
      <c r="Y218" s="53">
        <f t="shared" si="181"/>
        <v>1</v>
      </c>
      <c r="Z218" s="40"/>
      <c r="AA218" s="52">
        <v>95.45</v>
      </c>
      <c r="AB218" s="41">
        <f t="shared" si="182"/>
        <v>-2.5025536261491399E-2</v>
      </c>
      <c r="AC218" s="53">
        <f t="shared" si="183"/>
        <v>1</v>
      </c>
      <c r="AD218" s="40"/>
      <c r="AE218" s="52">
        <v>51.94</v>
      </c>
      <c r="AF218" s="41">
        <f t="shared" si="184"/>
        <v>1.3495276653170407E-3</v>
      </c>
      <c r="AG218" s="53">
        <f t="shared" si="185"/>
        <v>1</v>
      </c>
      <c r="AH218" s="40"/>
      <c r="AI218" s="52">
        <v>82.91</v>
      </c>
      <c r="AJ218" s="41">
        <f t="shared" si="186"/>
        <v>-5.8054987502840216E-2</v>
      </c>
      <c r="AK218" s="53">
        <f t="shared" si="187"/>
        <v>1</v>
      </c>
      <c r="AL218" s="40"/>
      <c r="AM218" s="52">
        <v>50.23</v>
      </c>
      <c r="AN218" s="41">
        <f t="shared" si="188"/>
        <v>-3.0870152421377584E-2</v>
      </c>
      <c r="AO218" s="53">
        <f t="shared" si="189"/>
        <v>1</v>
      </c>
      <c r="AP218" s="40"/>
      <c r="AQ218" s="52">
        <v>30.16</v>
      </c>
      <c r="AR218" s="41">
        <f t="shared" si="190"/>
        <v>-4.3753963221306202E-2</v>
      </c>
      <c r="AS218" s="53">
        <f t="shared" si="191"/>
        <v>1</v>
      </c>
      <c r="AT218" s="41"/>
      <c r="AU218" s="41">
        <v>70.900000000000006</v>
      </c>
      <c r="AV218" s="41">
        <f t="shared" si="192"/>
        <v>-2.071823204419887E-2</v>
      </c>
      <c r="AW218" s="53">
        <f t="shared" si="193"/>
        <v>1</v>
      </c>
      <c r="AX218" s="41"/>
      <c r="AY218" s="41">
        <v>34.049999999999997</v>
      </c>
      <c r="AZ218" s="41">
        <f t="shared" si="194"/>
        <v>-0.11351210622233798</v>
      </c>
      <c r="BA218" s="53">
        <f t="shared" si="195"/>
        <v>1</v>
      </c>
      <c r="BB218" s="41"/>
      <c r="BC218" s="41">
        <v>51.76</v>
      </c>
      <c r="BD218" s="41">
        <f t="shared" si="196"/>
        <v>-1.01357812201186E-2</v>
      </c>
      <c r="BE218" s="53">
        <f t="shared" si="197"/>
        <v>1</v>
      </c>
      <c r="BF218" s="41"/>
      <c r="BG218" s="41">
        <v>68.855000000000004</v>
      </c>
      <c r="BH218" s="41">
        <f t="shared" si="198"/>
        <v>-1.6638103399028714E-2</v>
      </c>
      <c r="BI218" s="53">
        <f t="shared" si="199"/>
        <v>1</v>
      </c>
      <c r="BJ218" s="41"/>
      <c r="BK218" s="41"/>
      <c r="BL218" s="41">
        <f t="shared" si="200"/>
        <v>0</v>
      </c>
      <c r="BM218" s="53">
        <f t="shared" si="201"/>
        <v>0</v>
      </c>
      <c r="BN218" s="41"/>
      <c r="BO218" s="41"/>
      <c r="BP218" s="41">
        <f t="shared" si="202"/>
        <v>0</v>
      </c>
      <c r="BQ218" s="53">
        <f t="shared" si="203"/>
        <v>0</v>
      </c>
      <c r="BR218" s="41"/>
      <c r="BS218" s="41"/>
      <c r="BT218" s="41">
        <f t="shared" si="204"/>
        <v>0</v>
      </c>
      <c r="BU218" s="53">
        <f t="shared" si="205"/>
        <v>0</v>
      </c>
      <c r="BV218" s="41"/>
      <c r="BW218" s="41"/>
      <c r="BX218" s="41">
        <f t="shared" si="206"/>
        <v>0</v>
      </c>
      <c r="BY218" s="53">
        <f t="shared" si="207"/>
        <v>0</v>
      </c>
      <c r="BZ218" s="41"/>
      <c r="CA218" s="41"/>
      <c r="CB218" s="41">
        <f t="shared" si="208"/>
        <v>0</v>
      </c>
      <c r="CC218" s="53">
        <f t="shared" si="209"/>
        <v>0</v>
      </c>
      <c r="CD218" s="41"/>
      <c r="CE218" s="41"/>
      <c r="CF218" s="41">
        <f t="shared" si="210"/>
        <v>0</v>
      </c>
      <c r="CG218" s="53">
        <f t="shared" si="211"/>
        <v>0</v>
      </c>
      <c r="CH218" s="41"/>
      <c r="CI218" s="41"/>
      <c r="CJ218" s="41">
        <f t="shared" si="212"/>
        <v>0</v>
      </c>
      <c r="CK218" s="53">
        <f t="shared" si="213"/>
        <v>0</v>
      </c>
      <c r="CL218" s="41"/>
      <c r="CM218" s="41"/>
      <c r="CN218" s="41">
        <f t="shared" si="214"/>
        <v>0</v>
      </c>
      <c r="CO218" s="53">
        <f t="shared" si="215"/>
        <v>0</v>
      </c>
      <c r="CP218" s="41"/>
      <c r="CQ218" s="41"/>
      <c r="CR218" s="41">
        <f t="shared" si="216"/>
        <v>0</v>
      </c>
      <c r="CS218" s="53">
        <f t="shared" si="217"/>
        <v>0</v>
      </c>
      <c r="CT218" s="41"/>
      <c r="CU218" s="41"/>
      <c r="CV218" s="41">
        <f t="shared" si="218"/>
        <v>0</v>
      </c>
      <c r="CW218" s="53">
        <f t="shared" si="219"/>
        <v>0</v>
      </c>
      <c r="CX218" s="41"/>
      <c r="CY218" s="41"/>
      <c r="CZ218" s="41">
        <f t="shared" si="220"/>
        <v>0</v>
      </c>
      <c r="DA218" s="53">
        <f t="shared" si="221"/>
        <v>0</v>
      </c>
      <c r="DB218" s="53"/>
      <c r="DC218" s="53"/>
      <c r="DD218" s="41">
        <f t="shared" si="222"/>
        <v>0</v>
      </c>
      <c r="DE218" s="53">
        <f t="shared" si="223"/>
        <v>0</v>
      </c>
      <c r="DF218" s="53"/>
      <c r="DG218" s="53"/>
      <c r="DH218" s="41">
        <f t="shared" si="224"/>
        <v>0</v>
      </c>
      <c r="DI218" s="53">
        <f t="shared" si="225"/>
        <v>0</v>
      </c>
      <c r="DJ218" s="53"/>
      <c r="DK218" s="53"/>
      <c r="DL218" s="41">
        <f t="shared" si="226"/>
        <v>0</v>
      </c>
      <c r="DM218" s="53">
        <f t="shared" si="227"/>
        <v>0</v>
      </c>
      <c r="DN218" s="53"/>
      <c r="DO218" s="53"/>
      <c r="DP218" s="41">
        <f t="shared" si="228"/>
        <v>0</v>
      </c>
      <c r="DQ218" s="53">
        <f t="shared" si="229"/>
        <v>0</v>
      </c>
      <c r="DR218" s="53"/>
      <c r="DS218" s="53"/>
      <c r="DT218" s="41">
        <f t="shared" si="230"/>
        <v>0</v>
      </c>
      <c r="DU218" s="53">
        <f t="shared" si="231"/>
        <v>0</v>
      </c>
      <c r="DV218" s="53"/>
      <c r="DW218" s="53"/>
      <c r="DX218" s="41">
        <f t="shared" si="232"/>
        <v>0</v>
      </c>
      <c r="DY218" s="53">
        <f t="shared" si="233"/>
        <v>0</v>
      </c>
      <c r="DZ218" s="53"/>
      <c r="EA218" s="53"/>
      <c r="EB218" s="41">
        <f t="shared" si="234"/>
        <v>0</v>
      </c>
      <c r="EC218" s="53">
        <f t="shared" si="235"/>
        <v>0</v>
      </c>
      <c r="ED218" s="53"/>
      <c r="EE218" s="53"/>
      <c r="EF218" s="41">
        <f t="shared" si="236"/>
        <v>0</v>
      </c>
      <c r="EG218" s="53">
        <f t="shared" si="237"/>
        <v>0</v>
      </c>
      <c r="EH218" s="53"/>
      <c r="EI218" s="53"/>
      <c r="EJ218" s="41">
        <f t="shared" si="238"/>
        <v>0</v>
      </c>
      <c r="EK218" s="53">
        <f t="shared" si="239"/>
        <v>0</v>
      </c>
      <c r="EL218" s="53"/>
      <c r="EM218" s="53"/>
      <c r="EN218" s="41">
        <f t="shared" si="240"/>
        <v>0</v>
      </c>
      <c r="EO218" s="53">
        <f t="shared" si="241"/>
        <v>0</v>
      </c>
      <c r="EP218" s="53"/>
      <c r="EQ218" s="53"/>
      <c r="ER218" s="41">
        <f t="shared" si="242"/>
        <v>0</v>
      </c>
      <c r="ES218" s="53">
        <f t="shared" si="243"/>
        <v>0</v>
      </c>
      <c r="ET218" s="53"/>
      <c r="EU218" s="53"/>
      <c r="EV218" s="41">
        <f t="shared" si="244"/>
        <v>0</v>
      </c>
      <c r="EW218" s="53">
        <f t="shared" si="245"/>
        <v>0</v>
      </c>
      <c r="EX218" s="53"/>
      <c r="EY218" s="53"/>
      <c r="EZ218" s="41">
        <f t="shared" si="246"/>
        <v>0</v>
      </c>
      <c r="FA218" s="53">
        <f t="shared" si="247"/>
        <v>0</v>
      </c>
      <c r="FB218" s="53"/>
      <c r="FC218" s="53"/>
      <c r="FD218" s="41">
        <f t="shared" si="248"/>
        <v>0</v>
      </c>
      <c r="FE218" s="53">
        <f t="shared" si="249"/>
        <v>0</v>
      </c>
      <c r="FF218" s="53"/>
      <c r="FG218" s="53"/>
      <c r="FH218" s="41">
        <f t="shared" si="250"/>
        <v>0</v>
      </c>
      <c r="FI218" s="53">
        <f t="shared" si="251"/>
        <v>0</v>
      </c>
      <c r="FJ218" s="53"/>
      <c r="FK218" s="53"/>
      <c r="FL218" s="41">
        <f t="shared" si="253"/>
        <v>0</v>
      </c>
      <c r="FM218" s="53">
        <f t="shared" si="254"/>
        <v>0</v>
      </c>
      <c r="FN218" s="53"/>
      <c r="FO218" s="40"/>
      <c r="FP218" s="52">
        <f t="shared" si="255"/>
        <v>3340.96617473478</v>
      </c>
      <c r="FQ218" s="41">
        <f t="shared" si="256"/>
        <v>-2.5094437925295199E-2</v>
      </c>
      <c r="FY218" s="229" t="s">
        <v>381</v>
      </c>
      <c r="FZ218" s="229" t="s">
        <v>382</v>
      </c>
      <c r="GA218" s="229" t="s">
        <v>383</v>
      </c>
    </row>
    <row r="219" spans="2:183" ht="11.25" customHeight="1" x14ac:dyDescent="0.2">
      <c r="B219" s="39">
        <v>44078</v>
      </c>
      <c r="C219" s="45">
        <v>3426.9639077910701</v>
      </c>
      <c r="D219" s="112" t="s">
        <v>5566</v>
      </c>
      <c r="E219" s="112">
        <f t="shared" si="252"/>
        <v>44078</v>
      </c>
      <c r="F219" s="46"/>
      <c r="G219" s="52">
        <v>53.29</v>
      </c>
      <c r="H219" s="41">
        <f t="shared" ref="H219:H282" si="257">IF(ISERROR(G219/G220-1),0,(G219/G220-1))</f>
        <v>-1.8961708394698129E-2</v>
      </c>
      <c r="I219" s="53">
        <f t="shared" ref="I219:I282" si="258">IF(G219=0,0,1)</f>
        <v>1</v>
      </c>
      <c r="J219" s="40"/>
      <c r="K219" s="52">
        <v>78.959999999999994</v>
      </c>
      <c r="L219" s="41">
        <f t="shared" ref="L219:L282" si="259">IF(ISERROR(K219/K220-1),0,(K219/K220-1))</f>
        <v>3.8138825324178782E-3</v>
      </c>
      <c r="M219" s="53">
        <f t="shared" ref="M219:M282" si="260">IF(K219=0,0,1)</f>
        <v>1</v>
      </c>
      <c r="N219" s="40"/>
      <c r="O219" s="52">
        <v>79.05</v>
      </c>
      <c r="P219" s="41">
        <f t="shared" ref="P219:P282" si="261">IF(ISERROR(O219/O220-1),0,(O219/O220-1))</f>
        <v>8.9342693044034416E-3</v>
      </c>
      <c r="Q219" s="53">
        <f t="shared" ref="Q219:Q282" si="262">IF(O219=0,0,1)</f>
        <v>1</v>
      </c>
      <c r="R219" s="40"/>
      <c r="S219" s="52">
        <v>80.97</v>
      </c>
      <c r="T219" s="41">
        <f t="shared" ref="T219:T282" si="263">IF(ISERROR(S219/S220-1),0,(S219/S220-1))</f>
        <v>1.5807301467820833E-2</v>
      </c>
      <c r="U219" s="53">
        <f t="shared" ref="U219:U282" si="264">IF(S219=0,0,1)</f>
        <v>1</v>
      </c>
      <c r="V219" s="40"/>
      <c r="W219" s="52">
        <v>52.26</v>
      </c>
      <c r="X219" s="41">
        <f t="shared" ref="X219:X282" si="265">IF(ISERROR(W219/W220-1),0,(W219/W220-1))</f>
        <v>1.7251293847038163E-3</v>
      </c>
      <c r="Y219" s="53">
        <f t="shared" ref="Y219:Y282" si="266">IF(W219=0,0,1)</f>
        <v>1</v>
      </c>
      <c r="Z219" s="40"/>
      <c r="AA219" s="52">
        <v>97.9</v>
      </c>
      <c r="AB219" s="41">
        <f t="shared" ref="AB219:AB282" si="267">IF(ISERROR(AA219/AA220-1),0,(AA219/AA220-1))</f>
        <v>-1.0711398544866468E-2</v>
      </c>
      <c r="AC219" s="53">
        <f t="shared" ref="AC219:AC282" si="268">IF(AA219=0,0,1)</f>
        <v>1</v>
      </c>
      <c r="AD219" s="40"/>
      <c r="AE219" s="52">
        <v>51.87</v>
      </c>
      <c r="AF219" s="41">
        <f t="shared" ref="AF219:AF282" si="269">IF(ISERROR(AE219/AE220-1),0,(AE219/AE220-1))</f>
        <v>-2.0951302378255932E-2</v>
      </c>
      <c r="AG219" s="53">
        <f t="shared" ref="AG219:AG282" si="270">IF(AE219=0,0,1)</f>
        <v>1</v>
      </c>
      <c r="AH219" s="40"/>
      <c r="AI219" s="52">
        <v>88.02</v>
      </c>
      <c r="AJ219" s="41">
        <f t="shared" ref="AJ219:AJ282" si="271">IF(ISERROR(AI219/AI220-1),0,(AI219/AI220-1))</f>
        <v>-5.8730517280326522E-3</v>
      </c>
      <c r="AK219" s="53">
        <f t="shared" ref="AK219:AK282" si="272">IF(AI219=0,0,1)</f>
        <v>1</v>
      </c>
      <c r="AL219" s="40"/>
      <c r="AM219" s="52">
        <v>51.83</v>
      </c>
      <c r="AN219" s="41">
        <f t="shared" ref="AN219:AN282" si="273">IF(ISERROR(AM219/AM220-1),0,(AM219/AM220-1))</f>
        <v>-7.4684029107621175E-3</v>
      </c>
      <c r="AO219" s="53">
        <f t="shared" ref="AO219:AO282" si="274">IF(AM219=0,0,1)</f>
        <v>1</v>
      </c>
      <c r="AP219" s="40"/>
      <c r="AQ219" s="52">
        <v>31.54</v>
      </c>
      <c r="AR219" s="41">
        <f t="shared" ref="AR219:AR282" si="275">IF(ISERROR(AQ219/AQ220-1),0,(AQ219/AQ220-1))</f>
        <v>-7.8641082101289506E-3</v>
      </c>
      <c r="AS219" s="53">
        <f t="shared" ref="AS219:AS282" si="276">IF(AQ219=0,0,1)</f>
        <v>1</v>
      </c>
      <c r="AT219" s="41"/>
      <c r="AU219" s="41">
        <v>72.400000000000006</v>
      </c>
      <c r="AV219" s="41">
        <f t="shared" ref="AV219:AV282" si="277">IF(ISERROR(AU219/AU220-1),0,(AU219/AU220-1))</f>
        <v>-1.4697876973326029E-2</v>
      </c>
      <c r="AW219" s="53">
        <f t="shared" ref="AW219:AW282" si="278">IF(AU219=0,0,1)</f>
        <v>1</v>
      </c>
      <c r="AX219" s="41"/>
      <c r="AY219" s="41">
        <v>38.409999999999997</v>
      </c>
      <c r="AZ219" s="41">
        <f t="shared" ref="AZ219:AZ282" si="279">IF(ISERROR(AY219/AY220-1),0,(AY219/AY220-1))</f>
        <v>2.6102845210127512E-3</v>
      </c>
      <c r="BA219" s="53">
        <f t="shared" ref="BA219:BA282" si="280">IF(AY219=0,0,1)</f>
        <v>1</v>
      </c>
      <c r="BB219" s="41"/>
      <c r="BC219" s="41">
        <v>52.29</v>
      </c>
      <c r="BD219" s="41">
        <f t="shared" ref="BD219:BD282" si="281">IF(ISERROR(BC219/BC220-1),0,(BC219/BC220-1))</f>
        <v>-2.4799694772987824E-3</v>
      </c>
      <c r="BE219" s="53">
        <f t="shared" ref="BE219:BE282" si="282">IF(BC219=0,0,1)</f>
        <v>1</v>
      </c>
      <c r="BF219" s="41"/>
      <c r="BG219" s="41">
        <v>70.02</v>
      </c>
      <c r="BH219" s="41">
        <f t="shared" ref="BH219:BH282" si="283">IF(ISERROR(BG219/BG220-1),0,(BG219/BG220-1))</f>
        <v>1.9956300072833111E-2</v>
      </c>
      <c r="BI219" s="53">
        <f t="shared" ref="BI219:BI282" si="284">IF(BG219=0,0,1)</f>
        <v>1</v>
      </c>
      <c r="BJ219" s="41"/>
      <c r="BK219" s="41"/>
      <c r="BL219" s="41">
        <f t="shared" ref="BL219:BL282" si="285">IF(ISERROR(BK219/BK220-1),0,(BK219/BK220-1))</f>
        <v>0</v>
      </c>
      <c r="BM219" s="53">
        <f t="shared" ref="BM219:BM282" si="286">IF(BK219=0,0,1)</f>
        <v>0</v>
      </c>
      <c r="BN219" s="41"/>
      <c r="BO219" s="41"/>
      <c r="BP219" s="41">
        <f t="shared" ref="BP219:BP282" si="287">IF(ISERROR(BO219/BO220-1),0,(BO219/BO220-1))</f>
        <v>0</v>
      </c>
      <c r="BQ219" s="53">
        <f t="shared" ref="BQ219:BQ282" si="288">IF(BO219=0,0,1)</f>
        <v>0</v>
      </c>
      <c r="BR219" s="41"/>
      <c r="BS219" s="41"/>
      <c r="BT219" s="41">
        <f t="shared" ref="BT219:BT282" si="289">IF(ISERROR(BS219/BS220-1),0,(BS219/BS220-1))</f>
        <v>0</v>
      </c>
      <c r="BU219" s="53">
        <f t="shared" ref="BU219:BU282" si="290">IF(BS219=0,0,1)</f>
        <v>0</v>
      </c>
      <c r="BV219" s="41"/>
      <c r="BW219" s="41"/>
      <c r="BX219" s="41">
        <f t="shared" ref="BX219:BX282" si="291">IF(ISERROR(BW219/BW220-1),0,(BW219/BW220-1))</f>
        <v>0</v>
      </c>
      <c r="BY219" s="53">
        <f t="shared" ref="BY219:BY282" si="292">IF(BW219=0,0,1)</f>
        <v>0</v>
      </c>
      <c r="BZ219" s="41"/>
      <c r="CA219" s="41"/>
      <c r="CB219" s="41">
        <f t="shared" ref="CB219:CB282" si="293">IF(ISERROR(CA219/CA220-1),0,(CA219/CA220-1))</f>
        <v>0</v>
      </c>
      <c r="CC219" s="53">
        <f t="shared" ref="CC219:CC282" si="294">IF(CA219=0,0,1)</f>
        <v>0</v>
      </c>
      <c r="CD219" s="41"/>
      <c r="CE219" s="41"/>
      <c r="CF219" s="41">
        <f t="shared" ref="CF219:CF282" si="295">IF(ISERROR(CE219/CE220-1),0,(CE219/CE220-1))</f>
        <v>0</v>
      </c>
      <c r="CG219" s="53">
        <f t="shared" ref="CG219:CG282" si="296">IF(CE219=0,0,1)</f>
        <v>0</v>
      </c>
      <c r="CH219" s="41"/>
      <c r="CI219" s="41"/>
      <c r="CJ219" s="41">
        <f t="shared" ref="CJ219:CJ282" si="297">IF(ISERROR(CI219/CI220-1),0,(CI219/CI220-1))</f>
        <v>0</v>
      </c>
      <c r="CK219" s="53">
        <f t="shared" ref="CK219:CK282" si="298">IF(CI219=0,0,1)</f>
        <v>0</v>
      </c>
      <c r="CL219" s="41"/>
      <c r="CM219" s="41"/>
      <c r="CN219" s="41">
        <f t="shared" ref="CN219:CN282" si="299">IF(ISERROR(CM219/CM220-1),0,(CM219/CM220-1))</f>
        <v>0</v>
      </c>
      <c r="CO219" s="53">
        <f t="shared" ref="CO219:CO282" si="300">IF(CM219=0,0,1)</f>
        <v>0</v>
      </c>
      <c r="CP219" s="41"/>
      <c r="CQ219" s="41"/>
      <c r="CR219" s="41">
        <f t="shared" ref="CR219:CR282" si="301">IF(ISERROR(CQ219/CQ220-1),0,(CQ219/CQ220-1))</f>
        <v>0</v>
      </c>
      <c r="CS219" s="53">
        <f t="shared" ref="CS219:CS282" si="302">IF(CQ219=0,0,1)</f>
        <v>0</v>
      </c>
      <c r="CT219" s="41"/>
      <c r="CU219" s="41"/>
      <c r="CV219" s="41">
        <f t="shared" ref="CV219:CV282" si="303">IF(ISERROR(CU219/CU220-1),0,(CU219/CU220-1))</f>
        <v>0</v>
      </c>
      <c r="CW219" s="53">
        <f t="shared" ref="CW219:CW282" si="304">IF(CU219=0,0,1)</f>
        <v>0</v>
      </c>
      <c r="CX219" s="41"/>
      <c r="CY219" s="41"/>
      <c r="CZ219" s="41">
        <f t="shared" ref="CZ219:CZ282" si="305">IF(ISERROR(CY219/CY220-1),0,(CY219/CY220-1))</f>
        <v>0</v>
      </c>
      <c r="DA219" s="53">
        <f t="shared" ref="DA219:DA282" si="306">IF(CY219=0,0,1)</f>
        <v>0</v>
      </c>
      <c r="DB219" s="53"/>
      <c r="DC219" s="53"/>
      <c r="DD219" s="41">
        <f t="shared" ref="DD219:DD282" si="307">IF(ISERROR(DC219/DC220-1),0,(DC219/DC220-1))</f>
        <v>0</v>
      </c>
      <c r="DE219" s="53">
        <f t="shared" ref="DE219:DE282" si="308">IF(DC219=0,0,1)</f>
        <v>0</v>
      </c>
      <c r="DF219" s="53"/>
      <c r="DG219" s="53"/>
      <c r="DH219" s="41">
        <f t="shared" ref="DH219:DH282" si="309">IF(ISERROR(DG219/DG220-1),0,(DG219/DG220-1))</f>
        <v>0</v>
      </c>
      <c r="DI219" s="53">
        <f t="shared" ref="DI219:DI282" si="310">IF(DG219=0,0,1)</f>
        <v>0</v>
      </c>
      <c r="DJ219" s="53"/>
      <c r="DK219" s="53"/>
      <c r="DL219" s="41">
        <f t="shared" ref="DL219:DL282" si="311">IF(ISERROR(DK219/DK220-1),0,(DK219/DK220-1))</f>
        <v>0</v>
      </c>
      <c r="DM219" s="53">
        <f t="shared" ref="DM219:DM282" si="312">IF(DK219=0,0,1)</f>
        <v>0</v>
      </c>
      <c r="DN219" s="53"/>
      <c r="DO219" s="53"/>
      <c r="DP219" s="41">
        <f t="shared" ref="DP219:DP282" si="313">IF(ISERROR(DO219/DO220-1),0,(DO219/DO220-1))</f>
        <v>0</v>
      </c>
      <c r="DQ219" s="53">
        <f t="shared" ref="DQ219:DQ282" si="314">IF(DO219=0,0,1)</f>
        <v>0</v>
      </c>
      <c r="DR219" s="53"/>
      <c r="DS219" s="53"/>
      <c r="DT219" s="41">
        <f t="shared" ref="DT219:DT282" si="315">IF(ISERROR(DS219/DS220-1),0,(DS219/DS220-1))</f>
        <v>0</v>
      </c>
      <c r="DU219" s="53">
        <f t="shared" ref="DU219:DU282" si="316">IF(DS219=0,0,1)</f>
        <v>0</v>
      </c>
      <c r="DV219" s="53"/>
      <c r="DW219" s="53"/>
      <c r="DX219" s="41">
        <f t="shared" ref="DX219:DX282" si="317">IF(ISERROR(DW219/DW220-1),0,(DW219/DW220-1))</f>
        <v>0</v>
      </c>
      <c r="DY219" s="53">
        <f t="shared" ref="DY219:DY282" si="318">IF(DW219=0,0,1)</f>
        <v>0</v>
      </c>
      <c r="DZ219" s="53"/>
      <c r="EA219" s="53"/>
      <c r="EB219" s="41">
        <f t="shared" ref="EB219:EB282" si="319">IF(ISERROR(EA219/EA220-1),0,(EA219/EA220-1))</f>
        <v>0</v>
      </c>
      <c r="EC219" s="53">
        <f t="shared" ref="EC219:EC282" si="320">IF(EA219=0,0,1)</f>
        <v>0</v>
      </c>
      <c r="ED219" s="53"/>
      <c r="EE219" s="53"/>
      <c r="EF219" s="41">
        <f t="shared" ref="EF219:EF282" si="321">IF(ISERROR(EE219/EE220-1),0,(EE219/EE220-1))</f>
        <v>0</v>
      </c>
      <c r="EG219" s="53">
        <f t="shared" ref="EG219:EG282" si="322">IF(EE219=0,0,1)</f>
        <v>0</v>
      </c>
      <c r="EH219" s="53"/>
      <c r="EI219" s="53"/>
      <c r="EJ219" s="41">
        <f t="shared" ref="EJ219:EJ282" si="323">IF(ISERROR(EI219/EI220-1),0,(EI219/EI220-1))</f>
        <v>0</v>
      </c>
      <c r="EK219" s="53">
        <f t="shared" ref="EK219:EK282" si="324">IF(EI219=0,0,1)</f>
        <v>0</v>
      </c>
      <c r="EL219" s="53"/>
      <c r="EM219" s="53"/>
      <c r="EN219" s="41">
        <f t="shared" ref="EN219:EN282" si="325">IF(ISERROR(EM219/EM220-1),0,(EM219/EM220-1))</f>
        <v>0</v>
      </c>
      <c r="EO219" s="53">
        <f t="shared" ref="EO219:EO282" si="326">IF(EM219=0,0,1)</f>
        <v>0</v>
      </c>
      <c r="EP219" s="53"/>
      <c r="EQ219" s="53"/>
      <c r="ER219" s="41">
        <f t="shared" ref="ER219:ER282" si="327">IF(ISERROR(EQ219/EQ220-1),0,(EQ219/EQ220-1))</f>
        <v>0</v>
      </c>
      <c r="ES219" s="53">
        <f t="shared" ref="ES219:ES282" si="328">IF(EQ219=0,0,1)</f>
        <v>0</v>
      </c>
      <c r="ET219" s="53"/>
      <c r="EU219" s="53"/>
      <c r="EV219" s="41">
        <f t="shared" ref="EV219:EV282" si="329">IF(ISERROR(EU219/EU220-1),0,(EU219/EU220-1))</f>
        <v>0</v>
      </c>
      <c r="EW219" s="53">
        <f t="shared" ref="EW219:EW282" si="330">IF(EU219=0,0,1)</f>
        <v>0</v>
      </c>
      <c r="EX219" s="53"/>
      <c r="EY219" s="53"/>
      <c r="EZ219" s="41">
        <f t="shared" ref="EZ219:EZ282" si="331">IF(ISERROR(EY219/EY220-1),0,(EY219/EY220-1))</f>
        <v>0</v>
      </c>
      <c r="FA219" s="53">
        <f t="shared" ref="FA219:FA282" si="332">IF(EY219=0,0,1)</f>
        <v>0</v>
      </c>
      <c r="FB219" s="53"/>
      <c r="FC219" s="53"/>
      <c r="FD219" s="41">
        <f t="shared" ref="FD219:FD282" si="333">IF(ISERROR(FC219/FC220-1),0,(FC219/FC220-1))</f>
        <v>0</v>
      </c>
      <c r="FE219" s="53">
        <f t="shared" ref="FE219:FE282" si="334">IF(FC219=0,0,1)</f>
        <v>0</v>
      </c>
      <c r="FF219" s="53"/>
      <c r="FG219" s="53"/>
      <c r="FH219" s="41">
        <f t="shared" ref="FH219:FH282" si="335">IF(ISERROR(FG219/FG220-1),0,(FG219/FG220-1))</f>
        <v>0</v>
      </c>
      <c r="FI219" s="53">
        <f t="shared" ref="FI219:FI282" si="336">IF(FG219=0,0,1)</f>
        <v>0</v>
      </c>
      <c r="FJ219" s="53"/>
      <c r="FK219" s="53"/>
      <c r="FL219" s="41">
        <f t="shared" si="253"/>
        <v>0</v>
      </c>
      <c r="FM219" s="53">
        <f t="shared" si="254"/>
        <v>0</v>
      </c>
      <c r="FN219" s="53"/>
      <c r="FO219" s="40"/>
      <c r="FP219" s="52">
        <f t="shared" si="255"/>
        <v>3426.9639077910701</v>
      </c>
      <c r="FQ219" s="41">
        <f t="shared" si="256"/>
        <v>-2.3104475653795475E-2</v>
      </c>
      <c r="FY219" s="229" t="s">
        <v>709</v>
      </c>
      <c r="FZ219" s="229" t="s">
        <v>710</v>
      </c>
      <c r="GA219" s="229" t="s">
        <v>711</v>
      </c>
    </row>
    <row r="220" spans="2:183" ht="11.25" customHeight="1" x14ac:dyDescent="0.2">
      <c r="B220" s="39">
        <v>44071</v>
      </c>
      <c r="C220" s="45">
        <v>3508.0147491561029</v>
      </c>
      <c r="D220" s="112" t="s">
        <v>5566</v>
      </c>
      <c r="E220" s="112">
        <f t="shared" ref="E220:E283" si="337">IF(WEEKDAY(B220,11)=6,B220-1,IF(WEEKDAY(B220,11)=7,B220-2,B220))</f>
        <v>44071</v>
      </c>
      <c r="F220" s="46"/>
      <c r="G220" s="52">
        <v>54.32</v>
      </c>
      <c r="H220" s="41">
        <f t="shared" si="257"/>
        <v>4.4378698224851743E-3</v>
      </c>
      <c r="I220" s="53">
        <f t="shared" si="258"/>
        <v>1</v>
      </c>
      <c r="J220" s="40"/>
      <c r="K220" s="52">
        <v>78.66</v>
      </c>
      <c r="L220" s="41">
        <f t="shared" si="259"/>
        <v>-2.5520317145688809E-2</v>
      </c>
      <c r="M220" s="53">
        <f t="shared" si="260"/>
        <v>1</v>
      </c>
      <c r="N220" s="40"/>
      <c r="O220" s="52">
        <v>78.349999999999994</v>
      </c>
      <c r="P220" s="41">
        <f t="shared" si="261"/>
        <v>-9.2311583206879932E-3</v>
      </c>
      <c r="Q220" s="53">
        <f t="shared" si="262"/>
        <v>1</v>
      </c>
      <c r="R220" s="40"/>
      <c r="S220" s="52">
        <v>79.709999999999994</v>
      </c>
      <c r="T220" s="41">
        <f t="shared" si="263"/>
        <v>-1.592592592592601E-2</v>
      </c>
      <c r="U220" s="53">
        <f t="shared" si="264"/>
        <v>1</v>
      </c>
      <c r="V220" s="40"/>
      <c r="W220" s="52">
        <v>52.17</v>
      </c>
      <c r="X220" s="41">
        <f t="shared" si="265"/>
        <v>1.7752633632462045E-2</v>
      </c>
      <c r="Y220" s="53">
        <f t="shared" si="266"/>
        <v>1</v>
      </c>
      <c r="Z220" s="40"/>
      <c r="AA220" s="52">
        <v>98.96</v>
      </c>
      <c r="AB220" s="41">
        <f t="shared" si="267"/>
        <v>8.4581677366757368E-3</v>
      </c>
      <c r="AC220" s="53">
        <f t="shared" si="268"/>
        <v>1</v>
      </c>
      <c r="AD220" s="40"/>
      <c r="AE220" s="52">
        <v>52.98</v>
      </c>
      <c r="AF220" s="41">
        <f t="shared" si="269"/>
        <v>5.0981948026185275E-2</v>
      </c>
      <c r="AG220" s="53">
        <f t="shared" si="270"/>
        <v>1</v>
      </c>
      <c r="AH220" s="40"/>
      <c r="AI220" s="52">
        <v>88.54</v>
      </c>
      <c r="AJ220" s="41">
        <f t="shared" si="271"/>
        <v>4.5382346267301976E-3</v>
      </c>
      <c r="AK220" s="53">
        <f t="shared" si="272"/>
        <v>1</v>
      </c>
      <c r="AL220" s="40"/>
      <c r="AM220" s="52">
        <v>52.22</v>
      </c>
      <c r="AN220" s="41">
        <f t="shared" si="273"/>
        <v>-2.2829341317365248E-2</v>
      </c>
      <c r="AO220" s="53">
        <f t="shared" si="274"/>
        <v>1</v>
      </c>
      <c r="AP220" s="40"/>
      <c r="AQ220" s="52">
        <v>31.79</v>
      </c>
      <c r="AR220" s="41">
        <f t="shared" si="275"/>
        <v>-5.9412132582864485E-3</v>
      </c>
      <c r="AS220" s="53">
        <f t="shared" si="276"/>
        <v>1</v>
      </c>
      <c r="AT220" s="41"/>
      <c r="AU220" s="41">
        <v>73.48</v>
      </c>
      <c r="AV220" s="41">
        <f t="shared" si="277"/>
        <v>-1.0503635873956418E-2</v>
      </c>
      <c r="AW220" s="53">
        <f t="shared" si="278"/>
        <v>1</v>
      </c>
      <c r="AX220" s="41"/>
      <c r="AY220" s="41">
        <v>38.31</v>
      </c>
      <c r="AZ220" s="41">
        <f t="shared" si="279"/>
        <v>-7.4861144651050315E-2</v>
      </c>
      <c r="BA220" s="53">
        <f t="shared" si="280"/>
        <v>1</v>
      </c>
      <c r="BB220" s="41"/>
      <c r="BC220" s="41">
        <v>52.42</v>
      </c>
      <c r="BD220" s="41">
        <f t="shared" si="281"/>
        <v>9.5474508306292449E-4</v>
      </c>
      <c r="BE220" s="53">
        <f t="shared" si="282"/>
        <v>1</v>
      </c>
      <c r="BF220" s="41"/>
      <c r="BG220" s="41">
        <v>68.650000000000006</v>
      </c>
      <c r="BH220" s="41">
        <f t="shared" si="283"/>
        <v>-1.3791121965234798E-2</v>
      </c>
      <c r="BI220" s="53">
        <f t="shared" si="284"/>
        <v>1</v>
      </c>
      <c r="BJ220" s="41"/>
      <c r="BK220" s="41"/>
      <c r="BL220" s="41">
        <f t="shared" si="285"/>
        <v>0</v>
      </c>
      <c r="BM220" s="53">
        <f t="shared" si="286"/>
        <v>0</v>
      </c>
      <c r="BN220" s="41"/>
      <c r="BO220" s="41"/>
      <c r="BP220" s="41">
        <f t="shared" si="287"/>
        <v>0</v>
      </c>
      <c r="BQ220" s="53">
        <f t="shared" si="288"/>
        <v>0</v>
      </c>
      <c r="BR220" s="41"/>
      <c r="BS220" s="41"/>
      <c r="BT220" s="41">
        <f t="shared" si="289"/>
        <v>0</v>
      </c>
      <c r="BU220" s="53">
        <f t="shared" si="290"/>
        <v>0</v>
      </c>
      <c r="BV220" s="41"/>
      <c r="BW220" s="41"/>
      <c r="BX220" s="41">
        <f t="shared" si="291"/>
        <v>0</v>
      </c>
      <c r="BY220" s="53">
        <f t="shared" si="292"/>
        <v>0</v>
      </c>
      <c r="BZ220" s="41"/>
      <c r="CA220" s="41"/>
      <c r="CB220" s="41">
        <f t="shared" si="293"/>
        <v>0</v>
      </c>
      <c r="CC220" s="53">
        <f t="shared" si="294"/>
        <v>0</v>
      </c>
      <c r="CD220" s="41"/>
      <c r="CE220" s="41"/>
      <c r="CF220" s="41">
        <f t="shared" si="295"/>
        <v>0</v>
      </c>
      <c r="CG220" s="53">
        <f t="shared" si="296"/>
        <v>0</v>
      </c>
      <c r="CH220" s="41"/>
      <c r="CI220" s="41"/>
      <c r="CJ220" s="41">
        <f t="shared" si="297"/>
        <v>0</v>
      </c>
      <c r="CK220" s="53">
        <f t="shared" si="298"/>
        <v>0</v>
      </c>
      <c r="CL220" s="41"/>
      <c r="CM220" s="41"/>
      <c r="CN220" s="41">
        <f t="shared" si="299"/>
        <v>0</v>
      </c>
      <c r="CO220" s="53">
        <f t="shared" si="300"/>
        <v>0</v>
      </c>
      <c r="CP220" s="41"/>
      <c r="CQ220" s="41"/>
      <c r="CR220" s="41">
        <f t="shared" si="301"/>
        <v>0</v>
      </c>
      <c r="CS220" s="53">
        <f t="shared" si="302"/>
        <v>0</v>
      </c>
      <c r="CT220" s="41"/>
      <c r="CU220" s="41"/>
      <c r="CV220" s="41">
        <f t="shared" si="303"/>
        <v>0</v>
      </c>
      <c r="CW220" s="53">
        <f t="shared" si="304"/>
        <v>0</v>
      </c>
      <c r="CX220" s="41"/>
      <c r="CY220" s="41"/>
      <c r="CZ220" s="41">
        <f t="shared" si="305"/>
        <v>0</v>
      </c>
      <c r="DA220" s="53">
        <f t="shared" si="306"/>
        <v>0</v>
      </c>
      <c r="DB220" s="53"/>
      <c r="DC220" s="53"/>
      <c r="DD220" s="41">
        <f t="shared" si="307"/>
        <v>0</v>
      </c>
      <c r="DE220" s="53">
        <f t="shared" si="308"/>
        <v>0</v>
      </c>
      <c r="DF220" s="53"/>
      <c r="DG220" s="53"/>
      <c r="DH220" s="41">
        <f t="shared" si="309"/>
        <v>0</v>
      </c>
      <c r="DI220" s="53">
        <f t="shared" si="310"/>
        <v>0</v>
      </c>
      <c r="DJ220" s="53"/>
      <c r="DK220" s="53"/>
      <c r="DL220" s="41">
        <f t="shared" si="311"/>
        <v>0</v>
      </c>
      <c r="DM220" s="53">
        <f t="shared" si="312"/>
        <v>0</v>
      </c>
      <c r="DN220" s="53"/>
      <c r="DO220" s="53"/>
      <c r="DP220" s="41">
        <f t="shared" si="313"/>
        <v>0</v>
      </c>
      <c r="DQ220" s="53">
        <f t="shared" si="314"/>
        <v>0</v>
      </c>
      <c r="DR220" s="53"/>
      <c r="DS220" s="53"/>
      <c r="DT220" s="41">
        <f t="shared" si="315"/>
        <v>0</v>
      </c>
      <c r="DU220" s="53">
        <f t="shared" si="316"/>
        <v>0</v>
      </c>
      <c r="DV220" s="53"/>
      <c r="DW220" s="53"/>
      <c r="DX220" s="41">
        <f t="shared" si="317"/>
        <v>0</v>
      </c>
      <c r="DY220" s="53">
        <f t="shared" si="318"/>
        <v>0</v>
      </c>
      <c r="DZ220" s="53"/>
      <c r="EA220" s="53"/>
      <c r="EB220" s="41">
        <f t="shared" si="319"/>
        <v>0</v>
      </c>
      <c r="EC220" s="53">
        <f t="shared" si="320"/>
        <v>0</v>
      </c>
      <c r="ED220" s="53"/>
      <c r="EE220" s="53"/>
      <c r="EF220" s="41">
        <f t="shared" si="321"/>
        <v>0</v>
      </c>
      <c r="EG220" s="53">
        <f t="shared" si="322"/>
        <v>0</v>
      </c>
      <c r="EH220" s="53"/>
      <c r="EI220" s="53"/>
      <c r="EJ220" s="41">
        <f t="shared" si="323"/>
        <v>0</v>
      </c>
      <c r="EK220" s="53">
        <f t="shared" si="324"/>
        <v>0</v>
      </c>
      <c r="EL220" s="53"/>
      <c r="EM220" s="53"/>
      <c r="EN220" s="41">
        <f t="shared" si="325"/>
        <v>0</v>
      </c>
      <c r="EO220" s="53">
        <f t="shared" si="326"/>
        <v>0</v>
      </c>
      <c r="EP220" s="53"/>
      <c r="EQ220" s="53"/>
      <c r="ER220" s="41">
        <f t="shared" si="327"/>
        <v>0</v>
      </c>
      <c r="ES220" s="53">
        <f t="shared" si="328"/>
        <v>0</v>
      </c>
      <c r="ET220" s="53"/>
      <c r="EU220" s="53"/>
      <c r="EV220" s="41">
        <f t="shared" si="329"/>
        <v>0</v>
      </c>
      <c r="EW220" s="53">
        <f t="shared" si="330"/>
        <v>0</v>
      </c>
      <c r="EX220" s="53"/>
      <c r="EY220" s="53"/>
      <c r="EZ220" s="41">
        <f t="shared" si="331"/>
        <v>0</v>
      </c>
      <c r="FA220" s="53">
        <f t="shared" si="332"/>
        <v>0</v>
      </c>
      <c r="FB220" s="53"/>
      <c r="FC220" s="53"/>
      <c r="FD220" s="41">
        <f t="shared" si="333"/>
        <v>0</v>
      </c>
      <c r="FE220" s="53">
        <f t="shared" si="334"/>
        <v>0</v>
      </c>
      <c r="FF220" s="53"/>
      <c r="FG220" s="53"/>
      <c r="FH220" s="41">
        <f t="shared" si="335"/>
        <v>0</v>
      </c>
      <c r="FI220" s="53">
        <f t="shared" si="336"/>
        <v>0</v>
      </c>
      <c r="FJ220" s="53"/>
      <c r="FK220" s="53"/>
      <c r="FL220" s="41">
        <f t="shared" ref="FL220:FL283" si="338">IF(ISERROR(FK220/FK221-1),0,(FK220/FK221-1))</f>
        <v>0</v>
      </c>
      <c r="FM220" s="53">
        <f t="shared" ref="FM220:FM283" si="339">IF(FK220=0,0,1)</f>
        <v>0</v>
      </c>
      <c r="FN220" s="53"/>
      <c r="FO220" s="40"/>
      <c r="FP220" s="52">
        <f t="shared" ref="FP220:FP283" si="340">C220</f>
        <v>3508.0147491561029</v>
      </c>
      <c r="FQ220" s="41">
        <f t="shared" ref="FQ220:FQ283" si="341">IF(ISERROR(FP220/FP221-1),0,(FP220/FP221-1))</f>
        <v>3.2632284823142621E-2</v>
      </c>
      <c r="FY220" s="229" t="s">
        <v>649</v>
      </c>
      <c r="FZ220" s="229" t="s">
        <v>650</v>
      </c>
      <c r="GA220" s="229" t="s">
        <v>651</v>
      </c>
    </row>
    <row r="221" spans="2:183" ht="11.25" customHeight="1" x14ac:dyDescent="0.2">
      <c r="B221" s="39">
        <v>44064</v>
      </c>
      <c r="C221" s="45">
        <v>3397.1577305051192</v>
      </c>
      <c r="D221" s="112" t="s">
        <v>5566</v>
      </c>
      <c r="E221" s="112">
        <f t="shared" si="337"/>
        <v>44064</v>
      </c>
      <c r="F221" s="46"/>
      <c r="G221" s="52">
        <v>54.08</v>
      </c>
      <c r="H221" s="41">
        <f t="shared" si="257"/>
        <v>5.7652966338106459E-3</v>
      </c>
      <c r="I221" s="53">
        <f t="shared" si="258"/>
        <v>1</v>
      </c>
      <c r="J221" s="40"/>
      <c r="K221" s="52">
        <v>80.72</v>
      </c>
      <c r="L221" s="41">
        <f t="shared" si="259"/>
        <v>-6.7675649070997324E-3</v>
      </c>
      <c r="M221" s="53">
        <f t="shared" si="260"/>
        <v>1</v>
      </c>
      <c r="N221" s="40"/>
      <c r="O221" s="52">
        <v>79.08</v>
      </c>
      <c r="P221" s="41">
        <f t="shared" si="261"/>
        <v>-4.6654611211573327E-2</v>
      </c>
      <c r="Q221" s="53">
        <f t="shared" si="262"/>
        <v>1</v>
      </c>
      <c r="R221" s="40"/>
      <c r="S221" s="52">
        <v>81</v>
      </c>
      <c r="T221" s="41">
        <f t="shared" si="263"/>
        <v>-1.3998782714546576E-2</v>
      </c>
      <c r="U221" s="53">
        <f t="shared" si="264"/>
        <v>1</v>
      </c>
      <c r="V221" s="40"/>
      <c r="W221" s="52">
        <v>51.26</v>
      </c>
      <c r="X221" s="41">
        <f t="shared" si="265"/>
        <v>-2.7139874739039671E-2</v>
      </c>
      <c r="Y221" s="53">
        <f t="shared" si="266"/>
        <v>1</v>
      </c>
      <c r="Z221" s="40"/>
      <c r="AA221" s="52">
        <v>98.13</v>
      </c>
      <c r="AB221" s="41">
        <f t="shared" si="267"/>
        <v>-2.7741999405528683E-2</v>
      </c>
      <c r="AC221" s="53">
        <f t="shared" si="268"/>
        <v>1</v>
      </c>
      <c r="AD221" s="40"/>
      <c r="AE221" s="52">
        <v>50.41</v>
      </c>
      <c r="AF221" s="41">
        <f t="shared" si="269"/>
        <v>-5.8988239686391664E-2</v>
      </c>
      <c r="AG221" s="53">
        <f t="shared" si="270"/>
        <v>1</v>
      </c>
      <c r="AH221" s="40"/>
      <c r="AI221" s="52">
        <v>88.14</v>
      </c>
      <c r="AJ221" s="41">
        <f t="shared" si="271"/>
        <v>2.2742779167614913E-3</v>
      </c>
      <c r="AK221" s="53">
        <f t="shared" si="272"/>
        <v>1</v>
      </c>
      <c r="AL221" s="40"/>
      <c r="AM221" s="52">
        <v>53.44</v>
      </c>
      <c r="AN221" s="41">
        <f t="shared" si="273"/>
        <v>-3.7463976945245059E-2</v>
      </c>
      <c r="AO221" s="53">
        <f t="shared" si="274"/>
        <v>1</v>
      </c>
      <c r="AP221" s="40"/>
      <c r="AQ221" s="52">
        <v>31.98</v>
      </c>
      <c r="AR221" s="41">
        <f t="shared" si="275"/>
        <v>-1.9619865113427282E-2</v>
      </c>
      <c r="AS221" s="53">
        <f t="shared" si="276"/>
        <v>1</v>
      </c>
      <c r="AT221" s="41"/>
      <c r="AU221" s="41">
        <v>74.260000000000005</v>
      </c>
      <c r="AV221" s="41">
        <f t="shared" si="277"/>
        <v>-4.7948717948717912E-2</v>
      </c>
      <c r="AW221" s="53">
        <f t="shared" si="278"/>
        <v>1</v>
      </c>
      <c r="AX221" s="41"/>
      <c r="AY221" s="41">
        <v>41.41</v>
      </c>
      <c r="AZ221" s="41">
        <f t="shared" si="279"/>
        <v>-2.3579344494223053E-2</v>
      </c>
      <c r="BA221" s="53">
        <f t="shared" si="280"/>
        <v>1</v>
      </c>
      <c r="BB221" s="41"/>
      <c r="BC221" s="41">
        <v>52.37</v>
      </c>
      <c r="BD221" s="41">
        <f t="shared" si="281"/>
        <v>-2.2218073188947085E-2</v>
      </c>
      <c r="BE221" s="53">
        <f t="shared" si="282"/>
        <v>1</v>
      </c>
      <c r="BF221" s="41"/>
      <c r="BG221" s="41">
        <v>69.61</v>
      </c>
      <c r="BH221" s="41">
        <f t="shared" si="283"/>
        <v>-1.5834864979499597E-2</v>
      </c>
      <c r="BI221" s="53">
        <f t="shared" si="284"/>
        <v>1</v>
      </c>
      <c r="BJ221" s="41"/>
      <c r="BK221" s="41"/>
      <c r="BL221" s="41">
        <f t="shared" si="285"/>
        <v>0</v>
      </c>
      <c r="BM221" s="53">
        <f t="shared" si="286"/>
        <v>0</v>
      </c>
      <c r="BN221" s="41"/>
      <c r="BO221" s="41"/>
      <c r="BP221" s="41">
        <f t="shared" si="287"/>
        <v>0</v>
      </c>
      <c r="BQ221" s="53">
        <f t="shared" si="288"/>
        <v>0</v>
      </c>
      <c r="BR221" s="41"/>
      <c r="BS221" s="41"/>
      <c r="BT221" s="41">
        <f t="shared" si="289"/>
        <v>0</v>
      </c>
      <c r="BU221" s="53">
        <f t="shared" si="290"/>
        <v>0</v>
      </c>
      <c r="BV221" s="41"/>
      <c r="BW221" s="41"/>
      <c r="BX221" s="41">
        <f t="shared" si="291"/>
        <v>0</v>
      </c>
      <c r="BY221" s="53">
        <f t="shared" si="292"/>
        <v>0</v>
      </c>
      <c r="BZ221" s="41"/>
      <c r="CA221" s="41"/>
      <c r="CB221" s="41">
        <f t="shared" si="293"/>
        <v>0</v>
      </c>
      <c r="CC221" s="53">
        <f t="shared" si="294"/>
        <v>0</v>
      </c>
      <c r="CD221" s="41"/>
      <c r="CE221" s="41"/>
      <c r="CF221" s="41">
        <f t="shared" si="295"/>
        <v>0</v>
      </c>
      <c r="CG221" s="53">
        <f t="shared" si="296"/>
        <v>0</v>
      </c>
      <c r="CH221" s="41"/>
      <c r="CI221" s="41"/>
      <c r="CJ221" s="41">
        <f t="shared" si="297"/>
        <v>0</v>
      </c>
      <c r="CK221" s="53">
        <f t="shared" si="298"/>
        <v>0</v>
      </c>
      <c r="CL221" s="41"/>
      <c r="CM221" s="41"/>
      <c r="CN221" s="41">
        <f t="shared" si="299"/>
        <v>0</v>
      </c>
      <c r="CO221" s="53">
        <f t="shared" si="300"/>
        <v>0</v>
      </c>
      <c r="CP221" s="41"/>
      <c r="CQ221" s="41"/>
      <c r="CR221" s="41">
        <f t="shared" si="301"/>
        <v>0</v>
      </c>
      <c r="CS221" s="53">
        <f t="shared" si="302"/>
        <v>0</v>
      </c>
      <c r="CT221" s="41"/>
      <c r="CU221" s="41"/>
      <c r="CV221" s="41">
        <f t="shared" si="303"/>
        <v>0</v>
      </c>
      <c r="CW221" s="53">
        <f t="shared" si="304"/>
        <v>0</v>
      </c>
      <c r="CX221" s="41"/>
      <c r="CY221" s="41"/>
      <c r="CZ221" s="41">
        <f t="shared" si="305"/>
        <v>0</v>
      </c>
      <c r="DA221" s="53">
        <f t="shared" si="306"/>
        <v>0</v>
      </c>
      <c r="DB221" s="53"/>
      <c r="DC221" s="53"/>
      <c r="DD221" s="41">
        <f t="shared" si="307"/>
        <v>0</v>
      </c>
      <c r="DE221" s="53">
        <f t="shared" si="308"/>
        <v>0</v>
      </c>
      <c r="DF221" s="53"/>
      <c r="DG221" s="53"/>
      <c r="DH221" s="41">
        <f t="shared" si="309"/>
        <v>0</v>
      </c>
      <c r="DI221" s="53">
        <f t="shared" si="310"/>
        <v>0</v>
      </c>
      <c r="DJ221" s="53"/>
      <c r="DK221" s="53"/>
      <c r="DL221" s="41">
        <f t="shared" si="311"/>
        <v>0</v>
      </c>
      <c r="DM221" s="53">
        <f t="shared" si="312"/>
        <v>0</v>
      </c>
      <c r="DN221" s="53"/>
      <c r="DO221" s="53"/>
      <c r="DP221" s="41">
        <f t="shared" si="313"/>
        <v>0</v>
      </c>
      <c r="DQ221" s="53">
        <f t="shared" si="314"/>
        <v>0</v>
      </c>
      <c r="DR221" s="53"/>
      <c r="DS221" s="53"/>
      <c r="DT221" s="41">
        <f t="shared" si="315"/>
        <v>0</v>
      </c>
      <c r="DU221" s="53">
        <f t="shared" si="316"/>
        <v>0</v>
      </c>
      <c r="DV221" s="53"/>
      <c r="DW221" s="53"/>
      <c r="DX221" s="41">
        <f t="shared" si="317"/>
        <v>0</v>
      </c>
      <c r="DY221" s="53">
        <f t="shared" si="318"/>
        <v>0</v>
      </c>
      <c r="DZ221" s="53"/>
      <c r="EA221" s="53"/>
      <c r="EB221" s="41">
        <f t="shared" si="319"/>
        <v>0</v>
      </c>
      <c r="EC221" s="53">
        <f t="shared" si="320"/>
        <v>0</v>
      </c>
      <c r="ED221" s="53"/>
      <c r="EE221" s="53"/>
      <c r="EF221" s="41">
        <f t="shared" si="321"/>
        <v>0</v>
      </c>
      <c r="EG221" s="53">
        <f t="shared" si="322"/>
        <v>0</v>
      </c>
      <c r="EH221" s="53"/>
      <c r="EI221" s="53"/>
      <c r="EJ221" s="41">
        <f t="shared" si="323"/>
        <v>0</v>
      </c>
      <c r="EK221" s="53">
        <f t="shared" si="324"/>
        <v>0</v>
      </c>
      <c r="EL221" s="53"/>
      <c r="EM221" s="53"/>
      <c r="EN221" s="41">
        <f t="shared" si="325"/>
        <v>0</v>
      </c>
      <c r="EO221" s="53">
        <f t="shared" si="326"/>
        <v>0</v>
      </c>
      <c r="EP221" s="53"/>
      <c r="EQ221" s="53"/>
      <c r="ER221" s="41">
        <f t="shared" si="327"/>
        <v>0</v>
      </c>
      <c r="ES221" s="53">
        <f t="shared" si="328"/>
        <v>0</v>
      </c>
      <c r="ET221" s="53"/>
      <c r="EU221" s="53"/>
      <c r="EV221" s="41">
        <f t="shared" si="329"/>
        <v>0</v>
      </c>
      <c r="EW221" s="53">
        <f t="shared" si="330"/>
        <v>0</v>
      </c>
      <c r="EX221" s="53"/>
      <c r="EY221" s="53"/>
      <c r="EZ221" s="41">
        <f t="shared" si="331"/>
        <v>0</v>
      </c>
      <c r="FA221" s="53">
        <f t="shared" si="332"/>
        <v>0</v>
      </c>
      <c r="FB221" s="53"/>
      <c r="FC221" s="53"/>
      <c r="FD221" s="41">
        <f t="shared" si="333"/>
        <v>0</v>
      </c>
      <c r="FE221" s="53">
        <f t="shared" si="334"/>
        <v>0</v>
      </c>
      <c r="FF221" s="53"/>
      <c r="FG221" s="53"/>
      <c r="FH221" s="41">
        <f t="shared" si="335"/>
        <v>0</v>
      </c>
      <c r="FI221" s="53">
        <f t="shared" si="336"/>
        <v>0</v>
      </c>
      <c r="FJ221" s="53"/>
      <c r="FK221" s="53"/>
      <c r="FL221" s="41">
        <f t="shared" si="338"/>
        <v>0</v>
      </c>
      <c r="FM221" s="53">
        <f t="shared" si="339"/>
        <v>0</v>
      </c>
      <c r="FN221" s="53"/>
      <c r="FO221" s="40"/>
      <c r="FP221" s="52">
        <f t="shared" si="340"/>
        <v>3397.1577305051192</v>
      </c>
      <c r="FQ221" s="41">
        <f t="shared" si="341"/>
        <v>7.2078288375416744E-3</v>
      </c>
      <c r="FY221" s="229" t="s">
        <v>652</v>
      </c>
      <c r="FZ221" s="229" t="s">
        <v>653</v>
      </c>
      <c r="GA221" s="229" t="s">
        <v>654</v>
      </c>
    </row>
    <row r="222" spans="2:183" ht="11.25" customHeight="1" x14ac:dyDescent="0.2">
      <c r="B222" s="39">
        <v>44057</v>
      </c>
      <c r="C222" s="45">
        <v>3372.846827874554</v>
      </c>
      <c r="D222" s="112" t="s">
        <v>5566</v>
      </c>
      <c r="E222" s="112">
        <f t="shared" si="337"/>
        <v>44057</v>
      </c>
      <c r="F222" s="46"/>
      <c r="G222" s="52">
        <v>53.77</v>
      </c>
      <c r="H222" s="41">
        <f t="shared" si="257"/>
        <v>-1.7361111111111049E-2</v>
      </c>
      <c r="I222" s="53">
        <f t="shared" si="258"/>
        <v>1</v>
      </c>
      <c r="J222" s="40"/>
      <c r="K222" s="52">
        <v>81.27</v>
      </c>
      <c r="L222" s="41">
        <f t="shared" si="259"/>
        <v>-1.1073253833049579E-2</v>
      </c>
      <c r="M222" s="53">
        <f t="shared" si="260"/>
        <v>1</v>
      </c>
      <c r="N222" s="40"/>
      <c r="O222" s="52">
        <v>82.95</v>
      </c>
      <c r="P222" s="41">
        <f t="shared" si="261"/>
        <v>-4.2147806004618871E-2</v>
      </c>
      <c r="Q222" s="53">
        <f t="shared" si="262"/>
        <v>1</v>
      </c>
      <c r="R222" s="40"/>
      <c r="S222" s="52">
        <v>82.15</v>
      </c>
      <c r="T222" s="41">
        <f t="shared" si="263"/>
        <v>-5.1495208405495818E-2</v>
      </c>
      <c r="U222" s="53">
        <f t="shared" si="264"/>
        <v>1</v>
      </c>
      <c r="V222" s="40"/>
      <c r="W222" s="52">
        <v>52.69</v>
      </c>
      <c r="X222" s="41">
        <f t="shared" si="265"/>
        <v>-3.5158395898187145E-2</v>
      </c>
      <c r="Y222" s="53">
        <f t="shared" si="266"/>
        <v>1</v>
      </c>
      <c r="Z222" s="40"/>
      <c r="AA222" s="52">
        <v>100.93</v>
      </c>
      <c r="AB222" s="41">
        <f t="shared" si="267"/>
        <v>-3.5731346135473352E-2</v>
      </c>
      <c r="AC222" s="53">
        <f t="shared" si="268"/>
        <v>1</v>
      </c>
      <c r="AD222" s="40"/>
      <c r="AE222" s="52">
        <v>53.57</v>
      </c>
      <c r="AF222" s="41">
        <f t="shared" si="269"/>
        <v>-2.8825235678027528E-2</v>
      </c>
      <c r="AG222" s="53">
        <f t="shared" si="270"/>
        <v>1</v>
      </c>
      <c r="AH222" s="40"/>
      <c r="AI222" s="52">
        <v>87.94</v>
      </c>
      <c r="AJ222" s="41">
        <f t="shared" si="271"/>
        <v>-5.11437203280104E-2</v>
      </c>
      <c r="AK222" s="53">
        <f t="shared" si="272"/>
        <v>1</v>
      </c>
      <c r="AL222" s="40"/>
      <c r="AM222" s="52">
        <v>55.52</v>
      </c>
      <c r="AN222" s="41">
        <f t="shared" si="273"/>
        <v>-4.0608259892863208E-2</v>
      </c>
      <c r="AO222" s="53">
        <f t="shared" si="274"/>
        <v>1</v>
      </c>
      <c r="AP222" s="40"/>
      <c r="AQ222" s="52">
        <v>32.619999999999997</v>
      </c>
      <c r="AR222" s="41">
        <f t="shared" si="275"/>
        <v>-1.9831730769230838E-2</v>
      </c>
      <c r="AS222" s="53">
        <f t="shared" si="276"/>
        <v>1</v>
      </c>
      <c r="AT222" s="41"/>
      <c r="AU222" s="41">
        <v>78</v>
      </c>
      <c r="AV222" s="41">
        <f t="shared" si="277"/>
        <v>-5.0632911392405E-2</v>
      </c>
      <c r="AW222" s="53">
        <f t="shared" si="278"/>
        <v>1</v>
      </c>
      <c r="AX222" s="41"/>
      <c r="AY222" s="41">
        <v>42.41</v>
      </c>
      <c r="AZ222" s="41">
        <f t="shared" si="279"/>
        <v>-1.7377201112140916E-2</v>
      </c>
      <c r="BA222" s="53">
        <f t="shared" si="280"/>
        <v>1</v>
      </c>
      <c r="BB222" s="41"/>
      <c r="BC222" s="41">
        <v>53.56</v>
      </c>
      <c r="BD222" s="41">
        <f t="shared" si="281"/>
        <v>-2.0661912598281096E-2</v>
      </c>
      <c r="BE222" s="53">
        <f t="shared" si="282"/>
        <v>1</v>
      </c>
      <c r="BF222" s="41"/>
      <c r="BG222" s="41">
        <v>70.73</v>
      </c>
      <c r="BH222" s="41">
        <f t="shared" si="283"/>
        <v>-2.2256013270666286E-2</v>
      </c>
      <c r="BI222" s="53">
        <f t="shared" si="284"/>
        <v>1</v>
      </c>
      <c r="BJ222" s="41"/>
      <c r="BK222" s="41"/>
      <c r="BL222" s="41">
        <f t="shared" si="285"/>
        <v>0</v>
      </c>
      <c r="BM222" s="53">
        <f t="shared" si="286"/>
        <v>0</v>
      </c>
      <c r="BN222" s="41"/>
      <c r="BO222" s="41"/>
      <c r="BP222" s="41">
        <f t="shared" si="287"/>
        <v>0</v>
      </c>
      <c r="BQ222" s="53">
        <f t="shared" si="288"/>
        <v>0</v>
      </c>
      <c r="BR222" s="41"/>
      <c r="BS222" s="41"/>
      <c r="BT222" s="41">
        <f t="shared" si="289"/>
        <v>0</v>
      </c>
      <c r="BU222" s="53">
        <f t="shared" si="290"/>
        <v>0</v>
      </c>
      <c r="BV222" s="41"/>
      <c r="BW222" s="41"/>
      <c r="BX222" s="41">
        <f t="shared" si="291"/>
        <v>0</v>
      </c>
      <c r="BY222" s="53">
        <f t="shared" si="292"/>
        <v>0</v>
      </c>
      <c r="BZ222" s="41"/>
      <c r="CA222" s="41"/>
      <c r="CB222" s="41">
        <f t="shared" si="293"/>
        <v>0</v>
      </c>
      <c r="CC222" s="53">
        <f t="shared" si="294"/>
        <v>0</v>
      </c>
      <c r="CD222" s="41"/>
      <c r="CE222" s="41"/>
      <c r="CF222" s="41">
        <f t="shared" si="295"/>
        <v>0</v>
      </c>
      <c r="CG222" s="53">
        <f t="shared" si="296"/>
        <v>0</v>
      </c>
      <c r="CH222" s="41"/>
      <c r="CI222" s="41"/>
      <c r="CJ222" s="41">
        <f t="shared" si="297"/>
        <v>0</v>
      </c>
      <c r="CK222" s="53">
        <f t="shared" si="298"/>
        <v>0</v>
      </c>
      <c r="CL222" s="41"/>
      <c r="CM222" s="41"/>
      <c r="CN222" s="41">
        <f t="shared" si="299"/>
        <v>0</v>
      </c>
      <c r="CO222" s="53">
        <f t="shared" si="300"/>
        <v>0</v>
      </c>
      <c r="CP222" s="41"/>
      <c r="CQ222" s="41"/>
      <c r="CR222" s="41">
        <f t="shared" si="301"/>
        <v>0</v>
      </c>
      <c r="CS222" s="53">
        <f t="shared" si="302"/>
        <v>0</v>
      </c>
      <c r="CT222" s="41"/>
      <c r="CU222" s="41"/>
      <c r="CV222" s="41">
        <f t="shared" si="303"/>
        <v>0</v>
      </c>
      <c r="CW222" s="53">
        <f t="shared" si="304"/>
        <v>0</v>
      </c>
      <c r="CX222" s="41"/>
      <c r="CY222" s="41"/>
      <c r="CZ222" s="41">
        <f t="shared" si="305"/>
        <v>0</v>
      </c>
      <c r="DA222" s="53">
        <f t="shared" si="306"/>
        <v>0</v>
      </c>
      <c r="DB222" s="53"/>
      <c r="DC222" s="53"/>
      <c r="DD222" s="41">
        <f t="shared" si="307"/>
        <v>0</v>
      </c>
      <c r="DE222" s="53">
        <f t="shared" si="308"/>
        <v>0</v>
      </c>
      <c r="DF222" s="53"/>
      <c r="DG222" s="53"/>
      <c r="DH222" s="41">
        <f t="shared" si="309"/>
        <v>0</v>
      </c>
      <c r="DI222" s="53">
        <f t="shared" si="310"/>
        <v>0</v>
      </c>
      <c r="DJ222" s="53"/>
      <c r="DK222" s="53"/>
      <c r="DL222" s="41">
        <f t="shared" si="311"/>
        <v>0</v>
      </c>
      <c r="DM222" s="53">
        <f t="shared" si="312"/>
        <v>0</v>
      </c>
      <c r="DN222" s="53"/>
      <c r="DO222" s="53"/>
      <c r="DP222" s="41">
        <f t="shared" si="313"/>
        <v>0</v>
      </c>
      <c r="DQ222" s="53">
        <f t="shared" si="314"/>
        <v>0</v>
      </c>
      <c r="DR222" s="53"/>
      <c r="DS222" s="53"/>
      <c r="DT222" s="41">
        <f t="shared" si="315"/>
        <v>0</v>
      </c>
      <c r="DU222" s="53">
        <f t="shared" si="316"/>
        <v>0</v>
      </c>
      <c r="DV222" s="53"/>
      <c r="DW222" s="53"/>
      <c r="DX222" s="41">
        <f t="shared" si="317"/>
        <v>0</v>
      </c>
      <c r="DY222" s="53">
        <f t="shared" si="318"/>
        <v>0</v>
      </c>
      <c r="DZ222" s="53"/>
      <c r="EA222" s="53"/>
      <c r="EB222" s="41">
        <f t="shared" si="319"/>
        <v>0</v>
      </c>
      <c r="EC222" s="53">
        <f t="shared" si="320"/>
        <v>0</v>
      </c>
      <c r="ED222" s="53"/>
      <c r="EE222" s="53"/>
      <c r="EF222" s="41">
        <f t="shared" si="321"/>
        <v>0</v>
      </c>
      <c r="EG222" s="53">
        <f t="shared" si="322"/>
        <v>0</v>
      </c>
      <c r="EH222" s="53"/>
      <c r="EI222" s="53"/>
      <c r="EJ222" s="41">
        <f t="shared" si="323"/>
        <v>0</v>
      </c>
      <c r="EK222" s="53">
        <f t="shared" si="324"/>
        <v>0</v>
      </c>
      <c r="EL222" s="53"/>
      <c r="EM222" s="53"/>
      <c r="EN222" s="41">
        <f t="shared" si="325"/>
        <v>0</v>
      </c>
      <c r="EO222" s="53">
        <f t="shared" si="326"/>
        <v>0</v>
      </c>
      <c r="EP222" s="53"/>
      <c r="EQ222" s="53"/>
      <c r="ER222" s="41">
        <f t="shared" si="327"/>
        <v>0</v>
      </c>
      <c r="ES222" s="53">
        <f t="shared" si="328"/>
        <v>0</v>
      </c>
      <c r="ET222" s="53"/>
      <c r="EU222" s="53"/>
      <c r="EV222" s="41">
        <f t="shared" si="329"/>
        <v>0</v>
      </c>
      <c r="EW222" s="53">
        <f t="shared" si="330"/>
        <v>0</v>
      </c>
      <c r="EX222" s="53"/>
      <c r="EY222" s="53"/>
      <c r="EZ222" s="41">
        <f t="shared" si="331"/>
        <v>0</v>
      </c>
      <c r="FA222" s="53">
        <f t="shared" si="332"/>
        <v>0</v>
      </c>
      <c r="FB222" s="53"/>
      <c r="FC222" s="53"/>
      <c r="FD222" s="41">
        <f t="shared" si="333"/>
        <v>0</v>
      </c>
      <c r="FE222" s="53">
        <f t="shared" si="334"/>
        <v>0</v>
      </c>
      <c r="FF222" s="53"/>
      <c r="FG222" s="53"/>
      <c r="FH222" s="41">
        <f t="shared" si="335"/>
        <v>0</v>
      </c>
      <c r="FI222" s="53">
        <f t="shared" si="336"/>
        <v>0</v>
      </c>
      <c r="FJ222" s="53"/>
      <c r="FK222" s="53"/>
      <c r="FL222" s="41">
        <f t="shared" si="338"/>
        <v>0</v>
      </c>
      <c r="FM222" s="53">
        <f t="shared" si="339"/>
        <v>0</v>
      </c>
      <c r="FN222" s="53"/>
      <c r="FO222" s="40"/>
      <c r="FP222" s="52">
        <f t="shared" si="340"/>
        <v>3372.846827874554</v>
      </c>
      <c r="FQ222" s="41">
        <f t="shared" si="341"/>
        <v>6.4344291059001968E-3</v>
      </c>
      <c r="FY222" s="229" t="s">
        <v>3850</v>
      </c>
      <c r="FZ222" s="229" t="s">
        <v>3851</v>
      </c>
      <c r="GA222" s="229" t="s">
        <v>3852</v>
      </c>
    </row>
    <row r="223" spans="2:183" ht="11.25" customHeight="1" x14ac:dyDescent="0.2">
      <c r="B223" s="39">
        <v>44050</v>
      </c>
      <c r="C223" s="45">
        <v>3351.2832334948394</v>
      </c>
      <c r="D223" s="112" t="s">
        <v>5566</v>
      </c>
      <c r="E223" s="112">
        <f t="shared" si="337"/>
        <v>44050</v>
      </c>
      <c r="F223" s="46"/>
      <c r="G223" s="52">
        <v>54.72</v>
      </c>
      <c r="H223" s="41">
        <f t="shared" si="257"/>
        <v>1.6155988857938564E-2</v>
      </c>
      <c r="I223" s="53">
        <f t="shared" si="258"/>
        <v>1</v>
      </c>
      <c r="J223" s="40"/>
      <c r="K223" s="52">
        <v>82.18</v>
      </c>
      <c r="L223" s="41">
        <f t="shared" si="259"/>
        <v>2.4177467597208624E-2</v>
      </c>
      <c r="M223" s="53">
        <f t="shared" si="260"/>
        <v>1</v>
      </c>
      <c r="N223" s="40"/>
      <c r="O223" s="52">
        <v>86.6</v>
      </c>
      <c r="P223" s="41">
        <f t="shared" si="261"/>
        <v>-3.2228360957642366E-3</v>
      </c>
      <c r="Q223" s="53">
        <f t="shared" si="262"/>
        <v>1</v>
      </c>
      <c r="R223" s="40"/>
      <c r="S223" s="52">
        <v>86.61</v>
      </c>
      <c r="T223" s="41">
        <f t="shared" si="263"/>
        <v>2.2067500590040146E-2</v>
      </c>
      <c r="U223" s="53">
        <f t="shared" si="264"/>
        <v>1</v>
      </c>
      <c r="V223" s="40"/>
      <c r="W223" s="52">
        <v>54.61</v>
      </c>
      <c r="X223" s="41">
        <f t="shared" si="265"/>
        <v>-1.9040776001437054E-2</v>
      </c>
      <c r="Y223" s="53">
        <f t="shared" si="266"/>
        <v>1</v>
      </c>
      <c r="Z223" s="40"/>
      <c r="AA223" s="52">
        <v>104.67</v>
      </c>
      <c r="AB223" s="41">
        <f t="shared" si="267"/>
        <v>-4.3755350518405178E-3</v>
      </c>
      <c r="AC223" s="53">
        <f t="shared" si="268"/>
        <v>1</v>
      </c>
      <c r="AD223" s="40"/>
      <c r="AE223" s="52">
        <v>55.16</v>
      </c>
      <c r="AF223" s="41">
        <f t="shared" si="269"/>
        <v>-0.14915933981181551</v>
      </c>
      <c r="AG223" s="53">
        <f t="shared" si="270"/>
        <v>1</v>
      </c>
      <c r="AH223" s="40"/>
      <c r="AI223" s="52">
        <v>92.68</v>
      </c>
      <c r="AJ223" s="41">
        <f t="shared" si="271"/>
        <v>-6.1126005361930025E-3</v>
      </c>
      <c r="AK223" s="53">
        <f t="shared" si="272"/>
        <v>1</v>
      </c>
      <c r="AL223" s="40"/>
      <c r="AM223" s="52">
        <v>57.87</v>
      </c>
      <c r="AN223" s="41">
        <f t="shared" si="273"/>
        <v>2.8617134731603322E-2</v>
      </c>
      <c r="AO223" s="53">
        <f t="shared" si="274"/>
        <v>1</v>
      </c>
      <c r="AP223" s="40"/>
      <c r="AQ223" s="52">
        <v>33.28</v>
      </c>
      <c r="AR223" s="41">
        <f t="shared" si="275"/>
        <v>1.1550151975683987E-2</v>
      </c>
      <c r="AS223" s="53">
        <f t="shared" si="276"/>
        <v>1</v>
      </c>
      <c r="AT223" s="41"/>
      <c r="AU223" s="41">
        <v>82.16</v>
      </c>
      <c r="AV223" s="41">
        <f t="shared" si="277"/>
        <v>-1.1073663938372724E-2</v>
      </c>
      <c r="AW223" s="53">
        <f t="shared" si="278"/>
        <v>1</v>
      </c>
      <c r="AX223" s="41"/>
      <c r="AY223" s="41">
        <v>43.16</v>
      </c>
      <c r="AZ223" s="41">
        <f t="shared" si="279"/>
        <v>-2.1980512123272233E-2</v>
      </c>
      <c r="BA223" s="53">
        <f t="shared" si="280"/>
        <v>1</v>
      </c>
      <c r="BB223" s="41"/>
      <c r="BC223" s="41">
        <v>54.69</v>
      </c>
      <c r="BD223" s="41">
        <f t="shared" si="281"/>
        <v>1.4649331624243533E-3</v>
      </c>
      <c r="BE223" s="53">
        <f t="shared" si="282"/>
        <v>1</v>
      </c>
      <c r="BF223" s="41"/>
      <c r="BG223" s="41">
        <v>72.34</v>
      </c>
      <c r="BH223" s="41">
        <f t="shared" si="283"/>
        <v>4.7798377752027665E-2</v>
      </c>
      <c r="BI223" s="53">
        <f t="shared" si="284"/>
        <v>1</v>
      </c>
      <c r="BJ223" s="41"/>
      <c r="BK223" s="41"/>
      <c r="BL223" s="41">
        <f t="shared" si="285"/>
        <v>0</v>
      </c>
      <c r="BM223" s="53">
        <f t="shared" si="286"/>
        <v>0</v>
      </c>
      <c r="BN223" s="41"/>
      <c r="BO223" s="41"/>
      <c r="BP223" s="41">
        <f t="shared" si="287"/>
        <v>0</v>
      </c>
      <c r="BQ223" s="53">
        <f t="shared" si="288"/>
        <v>0</v>
      </c>
      <c r="BR223" s="41"/>
      <c r="BS223" s="41"/>
      <c r="BT223" s="41">
        <f t="shared" si="289"/>
        <v>0</v>
      </c>
      <c r="BU223" s="53">
        <f t="shared" si="290"/>
        <v>0</v>
      </c>
      <c r="BV223" s="41"/>
      <c r="BW223" s="41"/>
      <c r="BX223" s="41">
        <f t="shared" si="291"/>
        <v>0</v>
      </c>
      <c r="BY223" s="53">
        <f t="shared" si="292"/>
        <v>0</v>
      </c>
      <c r="BZ223" s="41"/>
      <c r="CA223" s="41"/>
      <c r="CB223" s="41">
        <f t="shared" si="293"/>
        <v>0</v>
      </c>
      <c r="CC223" s="53">
        <f t="shared" si="294"/>
        <v>0</v>
      </c>
      <c r="CD223" s="41"/>
      <c r="CE223" s="41"/>
      <c r="CF223" s="41">
        <f t="shared" si="295"/>
        <v>0</v>
      </c>
      <c r="CG223" s="53">
        <f t="shared" si="296"/>
        <v>0</v>
      </c>
      <c r="CH223" s="41"/>
      <c r="CI223" s="41"/>
      <c r="CJ223" s="41">
        <f t="shared" si="297"/>
        <v>0</v>
      </c>
      <c r="CK223" s="53">
        <f t="shared" si="298"/>
        <v>0</v>
      </c>
      <c r="CL223" s="41"/>
      <c r="CM223" s="41"/>
      <c r="CN223" s="41">
        <f t="shared" si="299"/>
        <v>0</v>
      </c>
      <c r="CO223" s="53">
        <f t="shared" si="300"/>
        <v>0</v>
      </c>
      <c r="CP223" s="41"/>
      <c r="CQ223" s="41"/>
      <c r="CR223" s="41">
        <f t="shared" si="301"/>
        <v>0</v>
      </c>
      <c r="CS223" s="53">
        <f t="shared" si="302"/>
        <v>0</v>
      </c>
      <c r="CT223" s="41"/>
      <c r="CU223" s="41"/>
      <c r="CV223" s="41">
        <f t="shared" si="303"/>
        <v>0</v>
      </c>
      <c r="CW223" s="53">
        <f t="shared" si="304"/>
        <v>0</v>
      </c>
      <c r="CX223" s="41"/>
      <c r="CY223" s="41"/>
      <c r="CZ223" s="41">
        <f t="shared" si="305"/>
        <v>0</v>
      </c>
      <c r="DA223" s="53">
        <f t="shared" si="306"/>
        <v>0</v>
      </c>
      <c r="DB223" s="53"/>
      <c r="DC223" s="53"/>
      <c r="DD223" s="41">
        <f t="shared" si="307"/>
        <v>0</v>
      </c>
      <c r="DE223" s="53">
        <f t="shared" si="308"/>
        <v>0</v>
      </c>
      <c r="DF223" s="53"/>
      <c r="DG223" s="53"/>
      <c r="DH223" s="41">
        <f t="shared" si="309"/>
        <v>0</v>
      </c>
      <c r="DI223" s="53">
        <f t="shared" si="310"/>
        <v>0</v>
      </c>
      <c r="DJ223" s="53"/>
      <c r="DK223" s="53"/>
      <c r="DL223" s="41">
        <f t="shared" si="311"/>
        <v>0</v>
      </c>
      <c r="DM223" s="53">
        <f t="shared" si="312"/>
        <v>0</v>
      </c>
      <c r="DN223" s="53"/>
      <c r="DO223" s="53"/>
      <c r="DP223" s="41">
        <f t="shared" si="313"/>
        <v>0</v>
      </c>
      <c r="DQ223" s="53">
        <f t="shared" si="314"/>
        <v>0</v>
      </c>
      <c r="DR223" s="53"/>
      <c r="DS223" s="53"/>
      <c r="DT223" s="41">
        <f t="shared" si="315"/>
        <v>0</v>
      </c>
      <c r="DU223" s="53">
        <f t="shared" si="316"/>
        <v>0</v>
      </c>
      <c r="DV223" s="53"/>
      <c r="DW223" s="53"/>
      <c r="DX223" s="41">
        <f t="shared" si="317"/>
        <v>0</v>
      </c>
      <c r="DY223" s="53">
        <f t="shared" si="318"/>
        <v>0</v>
      </c>
      <c r="DZ223" s="53"/>
      <c r="EA223" s="53"/>
      <c r="EB223" s="41">
        <f t="shared" si="319"/>
        <v>0</v>
      </c>
      <c r="EC223" s="53">
        <f t="shared" si="320"/>
        <v>0</v>
      </c>
      <c r="ED223" s="53"/>
      <c r="EE223" s="53"/>
      <c r="EF223" s="41">
        <f t="shared" si="321"/>
        <v>0</v>
      </c>
      <c r="EG223" s="53">
        <f t="shared" si="322"/>
        <v>0</v>
      </c>
      <c r="EH223" s="53"/>
      <c r="EI223" s="53"/>
      <c r="EJ223" s="41">
        <f t="shared" si="323"/>
        <v>0</v>
      </c>
      <c r="EK223" s="53">
        <f t="shared" si="324"/>
        <v>0</v>
      </c>
      <c r="EL223" s="53"/>
      <c r="EM223" s="53"/>
      <c r="EN223" s="41">
        <f t="shared" si="325"/>
        <v>0</v>
      </c>
      <c r="EO223" s="53">
        <f t="shared" si="326"/>
        <v>0</v>
      </c>
      <c r="EP223" s="53"/>
      <c r="EQ223" s="53"/>
      <c r="ER223" s="41">
        <f t="shared" si="327"/>
        <v>0</v>
      </c>
      <c r="ES223" s="53">
        <f t="shared" si="328"/>
        <v>0</v>
      </c>
      <c r="ET223" s="53"/>
      <c r="EU223" s="53"/>
      <c r="EV223" s="41">
        <f t="shared" si="329"/>
        <v>0</v>
      </c>
      <c r="EW223" s="53">
        <f t="shared" si="330"/>
        <v>0</v>
      </c>
      <c r="EX223" s="53"/>
      <c r="EY223" s="53"/>
      <c r="EZ223" s="41">
        <f t="shared" si="331"/>
        <v>0</v>
      </c>
      <c r="FA223" s="53">
        <f t="shared" si="332"/>
        <v>0</v>
      </c>
      <c r="FB223" s="53"/>
      <c r="FC223" s="53"/>
      <c r="FD223" s="41">
        <f t="shared" si="333"/>
        <v>0</v>
      </c>
      <c r="FE223" s="53">
        <f t="shared" si="334"/>
        <v>0</v>
      </c>
      <c r="FF223" s="53"/>
      <c r="FG223" s="53"/>
      <c r="FH223" s="41">
        <f t="shared" si="335"/>
        <v>0</v>
      </c>
      <c r="FI223" s="53">
        <f t="shared" si="336"/>
        <v>0</v>
      </c>
      <c r="FJ223" s="53"/>
      <c r="FK223" s="53"/>
      <c r="FL223" s="41">
        <f t="shared" si="338"/>
        <v>0</v>
      </c>
      <c r="FM223" s="53">
        <f t="shared" si="339"/>
        <v>0</v>
      </c>
      <c r="FN223" s="53"/>
      <c r="FO223" s="40"/>
      <c r="FP223" s="52">
        <f t="shared" si="340"/>
        <v>3351.2832334948394</v>
      </c>
      <c r="FQ223" s="41">
        <f t="shared" si="341"/>
        <v>2.4504828206110219E-2</v>
      </c>
      <c r="FY223" s="229" t="s">
        <v>2963</v>
      </c>
      <c r="FZ223" s="229" t="s">
        <v>2964</v>
      </c>
      <c r="GA223" s="229" t="s">
        <v>2965</v>
      </c>
    </row>
    <row r="224" spans="2:183" ht="11.25" customHeight="1" x14ac:dyDescent="0.2">
      <c r="B224" s="39">
        <v>44043</v>
      </c>
      <c r="C224" s="45">
        <v>3271.1248802632554</v>
      </c>
      <c r="D224" s="112" t="s">
        <v>5566</v>
      </c>
      <c r="E224" s="112">
        <f t="shared" si="337"/>
        <v>44043</v>
      </c>
      <c r="F224" s="46"/>
      <c r="G224" s="52">
        <v>53.85</v>
      </c>
      <c r="H224" s="41">
        <f t="shared" si="257"/>
        <v>1.3742469879518104E-2</v>
      </c>
      <c r="I224" s="53">
        <f t="shared" si="258"/>
        <v>1</v>
      </c>
      <c r="J224" s="40"/>
      <c r="K224" s="52">
        <v>80.239999999999995</v>
      </c>
      <c r="L224" s="41">
        <f t="shared" si="259"/>
        <v>9.0543259557342992E-3</v>
      </c>
      <c r="M224" s="53">
        <f t="shared" si="260"/>
        <v>1</v>
      </c>
      <c r="N224" s="40"/>
      <c r="O224" s="52">
        <v>86.88</v>
      </c>
      <c r="P224" s="41">
        <f t="shared" si="261"/>
        <v>-1.3287904599659339E-2</v>
      </c>
      <c r="Q224" s="53">
        <f t="shared" si="262"/>
        <v>1</v>
      </c>
      <c r="R224" s="40"/>
      <c r="S224" s="52">
        <v>84.74</v>
      </c>
      <c r="T224" s="41">
        <f t="shared" si="263"/>
        <v>2.3553569271651087E-2</v>
      </c>
      <c r="U224" s="53">
        <f t="shared" si="264"/>
        <v>1</v>
      </c>
      <c r="V224" s="40"/>
      <c r="W224" s="52">
        <v>55.67</v>
      </c>
      <c r="X224" s="41">
        <f t="shared" si="265"/>
        <v>-6.2477686540521882E-3</v>
      </c>
      <c r="Y224" s="53">
        <f t="shared" si="266"/>
        <v>1</v>
      </c>
      <c r="Z224" s="40"/>
      <c r="AA224" s="52">
        <v>105.13</v>
      </c>
      <c r="AB224" s="41">
        <f t="shared" si="267"/>
        <v>2.4060003896356985E-2</v>
      </c>
      <c r="AC224" s="53">
        <f t="shared" si="268"/>
        <v>1</v>
      </c>
      <c r="AD224" s="40"/>
      <c r="AE224" s="52">
        <v>64.83</v>
      </c>
      <c r="AF224" s="41">
        <f t="shared" si="269"/>
        <v>1.2019981267561652E-2</v>
      </c>
      <c r="AG224" s="53">
        <f t="shared" si="270"/>
        <v>1</v>
      </c>
      <c r="AH224" s="40"/>
      <c r="AI224" s="52">
        <v>93.25</v>
      </c>
      <c r="AJ224" s="41">
        <f t="shared" si="271"/>
        <v>2.6881720430107503E-3</v>
      </c>
      <c r="AK224" s="53">
        <f t="shared" si="272"/>
        <v>1</v>
      </c>
      <c r="AL224" s="40"/>
      <c r="AM224" s="52">
        <v>56.26</v>
      </c>
      <c r="AN224" s="41">
        <f t="shared" si="273"/>
        <v>2.682971345135976E-2</v>
      </c>
      <c r="AO224" s="53">
        <f t="shared" si="274"/>
        <v>1</v>
      </c>
      <c r="AP224" s="40"/>
      <c r="AQ224" s="52">
        <v>32.9</v>
      </c>
      <c r="AR224" s="41">
        <f t="shared" si="275"/>
        <v>-2.1231422505307851E-3</v>
      </c>
      <c r="AS224" s="53">
        <f t="shared" si="276"/>
        <v>1</v>
      </c>
      <c r="AT224" s="41"/>
      <c r="AU224" s="41">
        <v>83.08</v>
      </c>
      <c r="AV224" s="41">
        <f t="shared" si="277"/>
        <v>2.0889653477512926E-2</v>
      </c>
      <c r="AW224" s="53">
        <f t="shared" si="278"/>
        <v>1</v>
      </c>
      <c r="AX224" s="41"/>
      <c r="AY224" s="41">
        <v>44.13</v>
      </c>
      <c r="AZ224" s="41">
        <f t="shared" si="279"/>
        <v>5.9266013220879987E-3</v>
      </c>
      <c r="BA224" s="53">
        <f t="shared" si="280"/>
        <v>1</v>
      </c>
      <c r="BB224" s="41"/>
      <c r="BC224" s="41">
        <v>54.61</v>
      </c>
      <c r="BD224" s="41">
        <f t="shared" si="281"/>
        <v>-4.3755697356426815E-3</v>
      </c>
      <c r="BE224" s="53">
        <f t="shared" si="282"/>
        <v>1</v>
      </c>
      <c r="BF224" s="41"/>
      <c r="BG224" s="41">
        <v>69.040000000000006</v>
      </c>
      <c r="BH224" s="41">
        <f t="shared" si="283"/>
        <v>1.7088980553918942E-2</v>
      </c>
      <c r="BI224" s="53">
        <f t="shared" si="284"/>
        <v>1</v>
      </c>
      <c r="BJ224" s="41"/>
      <c r="BK224" s="41"/>
      <c r="BL224" s="41">
        <f t="shared" si="285"/>
        <v>0</v>
      </c>
      <c r="BM224" s="53">
        <f t="shared" si="286"/>
        <v>0</v>
      </c>
      <c r="BN224" s="41"/>
      <c r="BO224" s="41"/>
      <c r="BP224" s="41">
        <f t="shared" si="287"/>
        <v>0</v>
      </c>
      <c r="BQ224" s="53">
        <f t="shared" si="288"/>
        <v>0</v>
      </c>
      <c r="BR224" s="41"/>
      <c r="BS224" s="41"/>
      <c r="BT224" s="41">
        <f t="shared" si="289"/>
        <v>0</v>
      </c>
      <c r="BU224" s="53">
        <f t="shared" si="290"/>
        <v>0</v>
      </c>
      <c r="BV224" s="41"/>
      <c r="BW224" s="41"/>
      <c r="BX224" s="41">
        <f t="shared" si="291"/>
        <v>0</v>
      </c>
      <c r="BY224" s="53">
        <f t="shared" si="292"/>
        <v>0</v>
      </c>
      <c r="BZ224" s="41"/>
      <c r="CA224" s="41"/>
      <c r="CB224" s="41">
        <f t="shared" si="293"/>
        <v>0</v>
      </c>
      <c r="CC224" s="53">
        <f t="shared" si="294"/>
        <v>0</v>
      </c>
      <c r="CD224" s="41"/>
      <c r="CE224" s="41"/>
      <c r="CF224" s="41">
        <f t="shared" si="295"/>
        <v>0</v>
      </c>
      <c r="CG224" s="53">
        <f t="shared" si="296"/>
        <v>0</v>
      </c>
      <c r="CH224" s="41"/>
      <c r="CI224" s="41"/>
      <c r="CJ224" s="41">
        <f t="shared" si="297"/>
        <v>0</v>
      </c>
      <c r="CK224" s="53">
        <f t="shared" si="298"/>
        <v>0</v>
      </c>
      <c r="CL224" s="41"/>
      <c r="CM224" s="41"/>
      <c r="CN224" s="41">
        <f t="shared" si="299"/>
        <v>0</v>
      </c>
      <c r="CO224" s="53">
        <f t="shared" si="300"/>
        <v>0</v>
      </c>
      <c r="CP224" s="41"/>
      <c r="CQ224" s="41"/>
      <c r="CR224" s="41">
        <f t="shared" si="301"/>
        <v>0</v>
      </c>
      <c r="CS224" s="53">
        <f t="shared" si="302"/>
        <v>0</v>
      </c>
      <c r="CT224" s="41"/>
      <c r="CU224" s="41"/>
      <c r="CV224" s="41">
        <f t="shared" si="303"/>
        <v>0</v>
      </c>
      <c r="CW224" s="53">
        <f t="shared" si="304"/>
        <v>0</v>
      </c>
      <c r="CX224" s="41"/>
      <c r="CY224" s="41"/>
      <c r="CZ224" s="41">
        <f t="shared" si="305"/>
        <v>0</v>
      </c>
      <c r="DA224" s="53">
        <f t="shared" si="306"/>
        <v>0</v>
      </c>
      <c r="DB224" s="53"/>
      <c r="DC224" s="53"/>
      <c r="DD224" s="41">
        <f t="shared" si="307"/>
        <v>0</v>
      </c>
      <c r="DE224" s="53">
        <f t="shared" si="308"/>
        <v>0</v>
      </c>
      <c r="DF224" s="53"/>
      <c r="DG224" s="53"/>
      <c r="DH224" s="41">
        <f t="shared" si="309"/>
        <v>0</v>
      </c>
      <c r="DI224" s="53">
        <f t="shared" si="310"/>
        <v>0</v>
      </c>
      <c r="DJ224" s="53"/>
      <c r="DK224" s="53"/>
      <c r="DL224" s="41">
        <f t="shared" si="311"/>
        <v>0</v>
      </c>
      <c r="DM224" s="53">
        <f t="shared" si="312"/>
        <v>0</v>
      </c>
      <c r="DN224" s="53"/>
      <c r="DO224" s="53"/>
      <c r="DP224" s="41">
        <f t="shared" si="313"/>
        <v>0</v>
      </c>
      <c r="DQ224" s="53">
        <f t="shared" si="314"/>
        <v>0</v>
      </c>
      <c r="DR224" s="53"/>
      <c r="DS224" s="53"/>
      <c r="DT224" s="41">
        <f t="shared" si="315"/>
        <v>0</v>
      </c>
      <c r="DU224" s="53">
        <f t="shared" si="316"/>
        <v>0</v>
      </c>
      <c r="DV224" s="53"/>
      <c r="DW224" s="53"/>
      <c r="DX224" s="41">
        <f t="shared" si="317"/>
        <v>0</v>
      </c>
      <c r="DY224" s="53">
        <f t="shared" si="318"/>
        <v>0</v>
      </c>
      <c r="DZ224" s="53"/>
      <c r="EA224" s="53"/>
      <c r="EB224" s="41">
        <f t="shared" si="319"/>
        <v>0</v>
      </c>
      <c r="EC224" s="53">
        <f t="shared" si="320"/>
        <v>0</v>
      </c>
      <c r="ED224" s="53"/>
      <c r="EE224" s="53"/>
      <c r="EF224" s="41">
        <f t="shared" si="321"/>
        <v>0</v>
      </c>
      <c r="EG224" s="53">
        <f t="shared" si="322"/>
        <v>0</v>
      </c>
      <c r="EH224" s="53"/>
      <c r="EI224" s="53"/>
      <c r="EJ224" s="41">
        <f t="shared" si="323"/>
        <v>0</v>
      </c>
      <c r="EK224" s="53">
        <f t="shared" si="324"/>
        <v>0</v>
      </c>
      <c r="EL224" s="53"/>
      <c r="EM224" s="53"/>
      <c r="EN224" s="41">
        <f t="shared" si="325"/>
        <v>0</v>
      </c>
      <c r="EO224" s="53">
        <f t="shared" si="326"/>
        <v>0</v>
      </c>
      <c r="EP224" s="53"/>
      <c r="EQ224" s="53"/>
      <c r="ER224" s="41">
        <f t="shared" si="327"/>
        <v>0</v>
      </c>
      <c r="ES224" s="53">
        <f t="shared" si="328"/>
        <v>0</v>
      </c>
      <c r="ET224" s="53"/>
      <c r="EU224" s="53"/>
      <c r="EV224" s="41">
        <f t="shared" si="329"/>
        <v>0</v>
      </c>
      <c r="EW224" s="53">
        <f t="shared" si="330"/>
        <v>0</v>
      </c>
      <c r="EX224" s="53"/>
      <c r="EY224" s="53"/>
      <c r="EZ224" s="41">
        <f t="shared" si="331"/>
        <v>0</v>
      </c>
      <c r="FA224" s="53">
        <f t="shared" si="332"/>
        <v>0</v>
      </c>
      <c r="FB224" s="53"/>
      <c r="FC224" s="53"/>
      <c r="FD224" s="41">
        <f t="shared" si="333"/>
        <v>0</v>
      </c>
      <c r="FE224" s="53">
        <f t="shared" si="334"/>
        <v>0</v>
      </c>
      <c r="FF224" s="53"/>
      <c r="FG224" s="53"/>
      <c r="FH224" s="41">
        <f t="shared" si="335"/>
        <v>0</v>
      </c>
      <c r="FI224" s="53">
        <f t="shared" si="336"/>
        <v>0</v>
      </c>
      <c r="FJ224" s="53"/>
      <c r="FK224" s="53"/>
      <c r="FL224" s="41">
        <f t="shared" si="338"/>
        <v>0</v>
      </c>
      <c r="FM224" s="53">
        <f t="shared" si="339"/>
        <v>0</v>
      </c>
      <c r="FN224" s="53"/>
      <c r="FO224" s="40"/>
      <c r="FP224" s="52">
        <f t="shared" si="340"/>
        <v>3271.1248802632554</v>
      </c>
      <c r="FQ224" s="41">
        <f t="shared" si="341"/>
        <v>1.7257919287757773E-2</v>
      </c>
      <c r="FY224" s="229" t="s">
        <v>658</v>
      </c>
      <c r="FZ224" s="229" t="s">
        <v>659</v>
      </c>
      <c r="GA224" s="229" t="s">
        <v>660</v>
      </c>
    </row>
    <row r="225" spans="2:183" ht="11.25" customHeight="1" x14ac:dyDescent="0.2">
      <c r="B225" s="39">
        <v>44036</v>
      </c>
      <c r="C225" s="45">
        <v>3215.629800703407</v>
      </c>
      <c r="D225" s="112" t="s">
        <v>5566</v>
      </c>
      <c r="E225" s="112">
        <f t="shared" si="337"/>
        <v>44036</v>
      </c>
      <c r="F225" s="46"/>
      <c r="G225" s="52">
        <v>53.12</v>
      </c>
      <c r="H225" s="41">
        <f t="shared" si="257"/>
        <v>4.6287177467007945E-2</v>
      </c>
      <c r="I225" s="53">
        <f t="shared" si="258"/>
        <v>1</v>
      </c>
      <c r="J225" s="40"/>
      <c r="K225" s="52">
        <v>79.52</v>
      </c>
      <c r="L225" s="41">
        <f t="shared" si="259"/>
        <v>9.9060198120395349E-3</v>
      </c>
      <c r="M225" s="53">
        <f t="shared" si="260"/>
        <v>1</v>
      </c>
      <c r="N225" s="40"/>
      <c r="O225" s="52">
        <v>88.05</v>
      </c>
      <c r="P225" s="41">
        <f t="shared" si="261"/>
        <v>6.1707233459031841E-3</v>
      </c>
      <c r="Q225" s="53">
        <f t="shared" si="262"/>
        <v>1</v>
      </c>
      <c r="R225" s="40"/>
      <c r="S225" s="52">
        <v>82.79</v>
      </c>
      <c r="T225" s="41">
        <f t="shared" si="263"/>
        <v>4.7330097087379119E-3</v>
      </c>
      <c r="U225" s="53">
        <f t="shared" si="264"/>
        <v>1</v>
      </c>
      <c r="V225" s="40"/>
      <c r="W225" s="52">
        <v>56.02</v>
      </c>
      <c r="X225" s="41">
        <f t="shared" si="265"/>
        <v>-6.0326472675655829E-3</v>
      </c>
      <c r="Y225" s="53">
        <f t="shared" si="266"/>
        <v>1</v>
      </c>
      <c r="Z225" s="40"/>
      <c r="AA225" s="52">
        <v>102.66</v>
      </c>
      <c r="AB225" s="41">
        <f t="shared" si="267"/>
        <v>2.2102747909199527E-2</v>
      </c>
      <c r="AC225" s="53">
        <f t="shared" si="268"/>
        <v>1</v>
      </c>
      <c r="AD225" s="40"/>
      <c r="AE225" s="52">
        <v>64.06</v>
      </c>
      <c r="AF225" s="41">
        <f t="shared" si="269"/>
        <v>1.3286934514394222E-2</v>
      </c>
      <c r="AG225" s="53">
        <f t="shared" si="270"/>
        <v>1</v>
      </c>
      <c r="AH225" s="40"/>
      <c r="AI225" s="52">
        <v>93</v>
      </c>
      <c r="AJ225" s="41">
        <f t="shared" si="271"/>
        <v>1.6615653694796562E-2</v>
      </c>
      <c r="AK225" s="53">
        <f t="shared" si="272"/>
        <v>1</v>
      </c>
      <c r="AL225" s="40"/>
      <c r="AM225" s="52">
        <v>54.79</v>
      </c>
      <c r="AN225" s="41">
        <f t="shared" si="273"/>
        <v>-1.0938924339106704E-3</v>
      </c>
      <c r="AO225" s="53">
        <f t="shared" si="274"/>
        <v>1</v>
      </c>
      <c r="AP225" s="40"/>
      <c r="AQ225" s="52">
        <v>32.97</v>
      </c>
      <c r="AR225" s="41">
        <f t="shared" si="275"/>
        <v>1.82211241507102E-2</v>
      </c>
      <c r="AS225" s="53">
        <f t="shared" si="276"/>
        <v>1</v>
      </c>
      <c r="AT225" s="41"/>
      <c r="AU225" s="41">
        <v>81.38</v>
      </c>
      <c r="AV225" s="41">
        <f t="shared" si="277"/>
        <v>-1.3934326911426265E-2</v>
      </c>
      <c r="AW225" s="53">
        <f t="shared" si="278"/>
        <v>1</v>
      </c>
      <c r="AX225" s="41"/>
      <c r="AY225" s="41">
        <v>43.87</v>
      </c>
      <c r="AZ225" s="41">
        <f t="shared" si="279"/>
        <v>1.1295527893038226E-2</v>
      </c>
      <c r="BA225" s="53">
        <f t="shared" si="280"/>
        <v>1</v>
      </c>
      <c r="BB225" s="41"/>
      <c r="BC225" s="41">
        <v>54.85</v>
      </c>
      <c r="BD225" s="41">
        <f t="shared" si="281"/>
        <v>4.9468669842434032E-3</v>
      </c>
      <c r="BE225" s="53">
        <f t="shared" si="282"/>
        <v>1</v>
      </c>
      <c r="BF225" s="41"/>
      <c r="BG225" s="41">
        <v>67.88</v>
      </c>
      <c r="BH225" s="41">
        <f t="shared" si="283"/>
        <v>2.2443139026961711E-2</v>
      </c>
      <c r="BI225" s="53">
        <f t="shared" si="284"/>
        <v>1</v>
      </c>
      <c r="BJ225" s="41"/>
      <c r="BK225" s="41"/>
      <c r="BL225" s="41">
        <f t="shared" si="285"/>
        <v>0</v>
      </c>
      <c r="BM225" s="53">
        <f t="shared" si="286"/>
        <v>0</v>
      </c>
      <c r="BN225" s="41"/>
      <c r="BO225" s="41"/>
      <c r="BP225" s="41">
        <f t="shared" si="287"/>
        <v>0</v>
      </c>
      <c r="BQ225" s="53">
        <f t="shared" si="288"/>
        <v>0</v>
      </c>
      <c r="BR225" s="41"/>
      <c r="BS225" s="41"/>
      <c r="BT225" s="41">
        <f t="shared" si="289"/>
        <v>0</v>
      </c>
      <c r="BU225" s="53">
        <f t="shared" si="290"/>
        <v>0</v>
      </c>
      <c r="BV225" s="41"/>
      <c r="BW225" s="41"/>
      <c r="BX225" s="41">
        <f t="shared" si="291"/>
        <v>0</v>
      </c>
      <c r="BY225" s="53">
        <f t="shared" si="292"/>
        <v>0</v>
      </c>
      <c r="BZ225" s="41"/>
      <c r="CA225" s="41"/>
      <c r="CB225" s="41">
        <f t="shared" si="293"/>
        <v>0</v>
      </c>
      <c r="CC225" s="53">
        <f t="shared" si="294"/>
        <v>0</v>
      </c>
      <c r="CD225" s="41"/>
      <c r="CE225" s="41"/>
      <c r="CF225" s="41">
        <f t="shared" si="295"/>
        <v>0</v>
      </c>
      <c r="CG225" s="53">
        <f t="shared" si="296"/>
        <v>0</v>
      </c>
      <c r="CH225" s="41"/>
      <c r="CI225" s="41"/>
      <c r="CJ225" s="41">
        <f t="shared" si="297"/>
        <v>0</v>
      </c>
      <c r="CK225" s="53">
        <f t="shared" si="298"/>
        <v>0</v>
      </c>
      <c r="CL225" s="41"/>
      <c r="CM225" s="41"/>
      <c r="CN225" s="41">
        <f t="shared" si="299"/>
        <v>0</v>
      </c>
      <c r="CO225" s="53">
        <f t="shared" si="300"/>
        <v>0</v>
      </c>
      <c r="CP225" s="41"/>
      <c r="CQ225" s="41"/>
      <c r="CR225" s="41">
        <f t="shared" si="301"/>
        <v>0</v>
      </c>
      <c r="CS225" s="53">
        <f t="shared" si="302"/>
        <v>0</v>
      </c>
      <c r="CT225" s="41"/>
      <c r="CU225" s="41"/>
      <c r="CV225" s="41">
        <f t="shared" si="303"/>
        <v>0</v>
      </c>
      <c r="CW225" s="53">
        <f t="shared" si="304"/>
        <v>0</v>
      </c>
      <c r="CX225" s="41"/>
      <c r="CY225" s="41"/>
      <c r="CZ225" s="41">
        <f t="shared" si="305"/>
        <v>0</v>
      </c>
      <c r="DA225" s="53">
        <f t="shared" si="306"/>
        <v>0</v>
      </c>
      <c r="DB225" s="53"/>
      <c r="DC225" s="53"/>
      <c r="DD225" s="41">
        <f t="shared" si="307"/>
        <v>0</v>
      </c>
      <c r="DE225" s="53">
        <f t="shared" si="308"/>
        <v>0</v>
      </c>
      <c r="DF225" s="53"/>
      <c r="DG225" s="53"/>
      <c r="DH225" s="41">
        <f t="shared" si="309"/>
        <v>0</v>
      </c>
      <c r="DI225" s="53">
        <f t="shared" si="310"/>
        <v>0</v>
      </c>
      <c r="DJ225" s="53"/>
      <c r="DK225" s="53"/>
      <c r="DL225" s="41">
        <f t="shared" si="311"/>
        <v>0</v>
      </c>
      <c r="DM225" s="53">
        <f t="shared" si="312"/>
        <v>0</v>
      </c>
      <c r="DN225" s="53"/>
      <c r="DO225" s="53"/>
      <c r="DP225" s="41">
        <f t="shared" si="313"/>
        <v>0</v>
      </c>
      <c r="DQ225" s="53">
        <f t="shared" si="314"/>
        <v>0</v>
      </c>
      <c r="DR225" s="53"/>
      <c r="DS225" s="53"/>
      <c r="DT225" s="41">
        <f t="shared" si="315"/>
        <v>0</v>
      </c>
      <c r="DU225" s="53">
        <f t="shared" si="316"/>
        <v>0</v>
      </c>
      <c r="DV225" s="53"/>
      <c r="DW225" s="53"/>
      <c r="DX225" s="41">
        <f t="shared" si="317"/>
        <v>0</v>
      </c>
      <c r="DY225" s="53">
        <f t="shared" si="318"/>
        <v>0</v>
      </c>
      <c r="DZ225" s="53"/>
      <c r="EA225" s="53"/>
      <c r="EB225" s="41">
        <f t="shared" si="319"/>
        <v>0</v>
      </c>
      <c r="EC225" s="53">
        <f t="shared" si="320"/>
        <v>0</v>
      </c>
      <c r="ED225" s="53"/>
      <c r="EE225" s="53"/>
      <c r="EF225" s="41">
        <f t="shared" si="321"/>
        <v>0</v>
      </c>
      <c r="EG225" s="53">
        <f t="shared" si="322"/>
        <v>0</v>
      </c>
      <c r="EH225" s="53"/>
      <c r="EI225" s="53"/>
      <c r="EJ225" s="41">
        <f t="shared" si="323"/>
        <v>0</v>
      </c>
      <c r="EK225" s="53">
        <f t="shared" si="324"/>
        <v>0</v>
      </c>
      <c r="EL225" s="53"/>
      <c r="EM225" s="53"/>
      <c r="EN225" s="41">
        <f t="shared" si="325"/>
        <v>0</v>
      </c>
      <c r="EO225" s="53">
        <f t="shared" si="326"/>
        <v>0</v>
      </c>
      <c r="EP225" s="53"/>
      <c r="EQ225" s="53"/>
      <c r="ER225" s="41">
        <f t="shared" si="327"/>
        <v>0</v>
      </c>
      <c r="ES225" s="53">
        <f t="shared" si="328"/>
        <v>0</v>
      </c>
      <c r="ET225" s="53"/>
      <c r="EU225" s="53"/>
      <c r="EV225" s="41">
        <f t="shared" si="329"/>
        <v>0</v>
      </c>
      <c r="EW225" s="53">
        <f t="shared" si="330"/>
        <v>0</v>
      </c>
      <c r="EX225" s="53"/>
      <c r="EY225" s="53"/>
      <c r="EZ225" s="41">
        <f t="shared" si="331"/>
        <v>0</v>
      </c>
      <c r="FA225" s="53">
        <f t="shared" si="332"/>
        <v>0</v>
      </c>
      <c r="FB225" s="53"/>
      <c r="FC225" s="53"/>
      <c r="FD225" s="41">
        <f t="shared" si="333"/>
        <v>0</v>
      </c>
      <c r="FE225" s="53">
        <f t="shared" si="334"/>
        <v>0</v>
      </c>
      <c r="FF225" s="53"/>
      <c r="FG225" s="53"/>
      <c r="FH225" s="41">
        <f t="shared" si="335"/>
        <v>0</v>
      </c>
      <c r="FI225" s="53">
        <f t="shared" si="336"/>
        <v>0</v>
      </c>
      <c r="FJ225" s="53"/>
      <c r="FK225" s="53"/>
      <c r="FL225" s="41">
        <f t="shared" si="338"/>
        <v>0</v>
      </c>
      <c r="FM225" s="53">
        <f t="shared" si="339"/>
        <v>0</v>
      </c>
      <c r="FN225" s="53"/>
      <c r="FO225" s="40"/>
      <c r="FP225" s="52">
        <f t="shared" si="340"/>
        <v>3215.629800703407</v>
      </c>
      <c r="FQ225" s="41">
        <f t="shared" si="341"/>
        <v>-2.8222206012427087E-3</v>
      </c>
      <c r="FY225" s="229" t="s">
        <v>655</v>
      </c>
      <c r="FZ225" s="229" t="s">
        <v>656</v>
      </c>
      <c r="GA225" s="229" t="s">
        <v>657</v>
      </c>
    </row>
    <row r="226" spans="2:183" ht="11.25" customHeight="1" x14ac:dyDescent="0.2">
      <c r="B226" s="39">
        <v>44029</v>
      </c>
      <c r="C226" s="45">
        <v>3224.7307021244023</v>
      </c>
      <c r="D226" s="112" t="s">
        <v>5566</v>
      </c>
      <c r="E226" s="112">
        <f t="shared" si="337"/>
        <v>44029</v>
      </c>
      <c r="F226" s="46"/>
      <c r="G226" s="52">
        <v>50.77</v>
      </c>
      <c r="H226" s="41">
        <f t="shared" si="257"/>
        <v>3.5277324632952745E-2</v>
      </c>
      <c r="I226" s="53">
        <f t="shared" si="258"/>
        <v>1</v>
      </c>
      <c r="J226" s="40"/>
      <c r="K226" s="52">
        <v>78.739999999999995</v>
      </c>
      <c r="L226" s="41">
        <f t="shared" si="259"/>
        <v>5.6345586262409375E-2</v>
      </c>
      <c r="M226" s="53">
        <f t="shared" si="260"/>
        <v>1</v>
      </c>
      <c r="N226" s="40"/>
      <c r="O226" s="52">
        <v>87.51</v>
      </c>
      <c r="P226" s="41">
        <f t="shared" si="261"/>
        <v>3.9928698752228264E-2</v>
      </c>
      <c r="Q226" s="53">
        <f t="shared" si="262"/>
        <v>1</v>
      </c>
      <c r="R226" s="40"/>
      <c r="S226" s="52">
        <v>82.4</v>
      </c>
      <c r="T226" s="41">
        <f t="shared" si="263"/>
        <v>1.3280865715691315E-2</v>
      </c>
      <c r="U226" s="53">
        <f t="shared" si="264"/>
        <v>1</v>
      </c>
      <c r="V226" s="40"/>
      <c r="W226" s="52">
        <v>56.36</v>
      </c>
      <c r="X226" s="41">
        <f t="shared" si="265"/>
        <v>1.861557925176216E-2</v>
      </c>
      <c r="Y226" s="53">
        <f t="shared" si="266"/>
        <v>1</v>
      </c>
      <c r="Z226" s="40"/>
      <c r="AA226" s="52">
        <v>100.44</v>
      </c>
      <c r="AB226" s="41">
        <f t="shared" si="267"/>
        <v>2.3331635252164862E-2</v>
      </c>
      <c r="AC226" s="53">
        <f t="shared" si="268"/>
        <v>1</v>
      </c>
      <c r="AD226" s="40"/>
      <c r="AE226" s="52">
        <v>63.22</v>
      </c>
      <c r="AF226" s="41">
        <f t="shared" si="269"/>
        <v>2.0006453694740189E-2</v>
      </c>
      <c r="AG226" s="53">
        <f t="shared" si="270"/>
        <v>1</v>
      </c>
      <c r="AH226" s="40"/>
      <c r="AI226" s="52">
        <v>91.48</v>
      </c>
      <c r="AJ226" s="41">
        <f t="shared" si="271"/>
        <v>1.5203639995561069E-2</v>
      </c>
      <c r="AK226" s="53">
        <f t="shared" si="272"/>
        <v>1</v>
      </c>
      <c r="AL226" s="40"/>
      <c r="AM226" s="52">
        <v>54.85</v>
      </c>
      <c r="AN226" s="41">
        <f t="shared" si="273"/>
        <v>2.8694673668417048E-2</v>
      </c>
      <c r="AO226" s="53">
        <f t="shared" si="274"/>
        <v>1</v>
      </c>
      <c r="AP226" s="40"/>
      <c r="AQ226" s="52">
        <v>32.380000000000003</v>
      </c>
      <c r="AR226" s="41">
        <f t="shared" si="275"/>
        <v>4.5865633074935408E-2</v>
      </c>
      <c r="AS226" s="53">
        <f t="shared" si="276"/>
        <v>1</v>
      </c>
      <c r="AT226" s="41"/>
      <c r="AU226" s="41">
        <v>82.53</v>
      </c>
      <c r="AV226" s="41">
        <f t="shared" si="277"/>
        <v>5.4561717352414885E-2</v>
      </c>
      <c r="AW226" s="53">
        <f t="shared" si="278"/>
        <v>1</v>
      </c>
      <c r="AX226" s="41"/>
      <c r="AY226" s="41">
        <v>43.38</v>
      </c>
      <c r="AZ226" s="41">
        <f t="shared" si="279"/>
        <v>3.0159107100451221E-2</v>
      </c>
      <c r="BA226" s="53">
        <f t="shared" si="280"/>
        <v>1</v>
      </c>
      <c r="BB226" s="41"/>
      <c r="BC226" s="41">
        <v>54.58</v>
      </c>
      <c r="BD226" s="41">
        <f t="shared" si="281"/>
        <v>2.5361638173962087E-2</v>
      </c>
      <c r="BE226" s="53">
        <f t="shared" si="282"/>
        <v>1</v>
      </c>
      <c r="BF226" s="41"/>
      <c r="BG226" s="41">
        <v>66.39</v>
      </c>
      <c r="BH226" s="41">
        <f t="shared" si="283"/>
        <v>4.1085149756938888E-2</v>
      </c>
      <c r="BI226" s="53">
        <f t="shared" si="284"/>
        <v>1</v>
      </c>
      <c r="BJ226" s="41"/>
      <c r="BK226" s="41"/>
      <c r="BL226" s="41">
        <f t="shared" si="285"/>
        <v>0</v>
      </c>
      <c r="BM226" s="53">
        <f t="shared" si="286"/>
        <v>0</v>
      </c>
      <c r="BN226" s="41"/>
      <c r="BO226" s="41"/>
      <c r="BP226" s="41">
        <f t="shared" si="287"/>
        <v>0</v>
      </c>
      <c r="BQ226" s="53">
        <f t="shared" si="288"/>
        <v>0</v>
      </c>
      <c r="BR226" s="41"/>
      <c r="BS226" s="41"/>
      <c r="BT226" s="41">
        <f t="shared" si="289"/>
        <v>0</v>
      </c>
      <c r="BU226" s="53">
        <f t="shared" si="290"/>
        <v>0</v>
      </c>
      <c r="BV226" s="41"/>
      <c r="BW226" s="41"/>
      <c r="BX226" s="41">
        <f t="shared" si="291"/>
        <v>0</v>
      </c>
      <c r="BY226" s="53">
        <f t="shared" si="292"/>
        <v>0</v>
      </c>
      <c r="BZ226" s="41"/>
      <c r="CA226" s="41"/>
      <c r="CB226" s="41">
        <f t="shared" si="293"/>
        <v>0</v>
      </c>
      <c r="CC226" s="53">
        <f t="shared" si="294"/>
        <v>0</v>
      </c>
      <c r="CD226" s="41"/>
      <c r="CE226" s="41"/>
      <c r="CF226" s="41">
        <f t="shared" si="295"/>
        <v>0</v>
      </c>
      <c r="CG226" s="53">
        <f t="shared" si="296"/>
        <v>0</v>
      </c>
      <c r="CH226" s="41"/>
      <c r="CI226" s="41"/>
      <c r="CJ226" s="41">
        <f t="shared" si="297"/>
        <v>0</v>
      </c>
      <c r="CK226" s="53">
        <f t="shared" si="298"/>
        <v>0</v>
      </c>
      <c r="CL226" s="41"/>
      <c r="CM226" s="41"/>
      <c r="CN226" s="41">
        <f t="shared" si="299"/>
        <v>0</v>
      </c>
      <c r="CO226" s="53">
        <f t="shared" si="300"/>
        <v>0</v>
      </c>
      <c r="CP226" s="41"/>
      <c r="CQ226" s="41"/>
      <c r="CR226" s="41">
        <f t="shared" si="301"/>
        <v>0</v>
      </c>
      <c r="CS226" s="53">
        <f t="shared" si="302"/>
        <v>0</v>
      </c>
      <c r="CT226" s="41"/>
      <c r="CU226" s="41"/>
      <c r="CV226" s="41">
        <f t="shared" si="303"/>
        <v>0</v>
      </c>
      <c r="CW226" s="53">
        <f t="shared" si="304"/>
        <v>0</v>
      </c>
      <c r="CX226" s="41"/>
      <c r="CY226" s="41"/>
      <c r="CZ226" s="41">
        <f t="shared" si="305"/>
        <v>0</v>
      </c>
      <c r="DA226" s="53">
        <f t="shared" si="306"/>
        <v>0</v>
      </c>
      <c r="DB226" s="53"/>
      <c r="DC226" s="53"/>
      <c r="DD226" s="41">
        <f t="shared" si="307"/>
        <v>0</v>
      </c>
      <c r="DE226" s="53">
        <f t="shared" si="308"/>
        <v>0</v>
      </c>
      <c r="DF226" s="53"/>
      <c r="DG226" s="53"/>
      <c r="DH226" s="41">
        <f t="shared" si="309"/>
        <v>0</v>
      </c>
      <c r="DI226" s="53">
        <f t="shared" si="310"/>
        <v>0</v>
      </c>
      <c r="DJ226" s="53"/>
      <c r="DK226" s="53"/>
      <c r="DL226" s="41">
        <f t="shared" si="311"/>
        <v>0</v>
      </c>
      <c r="DM226" s="53">
        <f t="shared" si="312"/>
        <v>0</v>
      </c>
      <c r="DN226" s="53"/>
      <c r="DO226" s="53"/>
      <c r="DP226" s="41">
        <f t="shared" si="313"/>
        <v>0</v>
      </c>
      <c r="DQ226" s="53">
        <f t="shared" si="314"/>
        <v>0</v>
      </c>
      <c r="DR226" s="53"/>
      <c r="DS226" s="53"/>
      <c r="DT226" s="41">
        <f t="shared" si="315"/>
        <v>0</v>
      </c>
      <c r="DU226" s="53">
        <f t="shared" si="316"/>
        <v>0</v>
      </c>
      <c r="DV226" s="53"/>
      <c r="DW226" s="53"/>
      <c r="DX226" s="41">
        <f t="shared" si="317"/>
        <v>0</v>
      </c>
      <c r="DY226" s="53">
        <f t="shared" si="318"/>
        <v>0</v>
      </c>
      <c r="DZ226" s="53"/>
      <c r="EA226" s="53"/>
      <c r="EB226" s="41">
        <f t="shared" si="319"/>
        <v>0</v>
      </c>
      <c r="EC226" s="53">
        <f t="shared" si="320"/>
        <v>0</v>
      </c>
      <c r="ED226" s="53"/>
      <c r="EE226" s="53"/>
      <c r="EF226" s="41">
        <f t="shared" si="321"/>
        <v>0</v>
      </c>
      <c r="EG226" s="53">
        <f t="shared" si="322"/>
        <v>0</v>
      </c>
      <c r="EH226" s="53"/>
      <c r="EI226" s="53"/>
      <c r="EJ226" s="41">
        <f t="shared" si="323"/>
        <v>0</v>
      </c>
      <c r="EK226" s="53">
        <f t="shared" si="324"/>
        <v>0</v>
      </c>
      <c r="EL226" s="53"/>
      <c r="EM226" s="53"/>
      <c r="EN226" s="41">
        <f t="shared" si="325"/>
        <v>0</v>
      </c>
      <c r="EO226" s="53">
        <f t="shared" si="326"/>
        <v>0</v>
      </c>
      <c r="EP226" s="53"/>
      <c r="EQ226" s="53"/>
      <c r="ER226" s="41">
        <f t="shared" si="327"/>
        <v>0</v>
      </c>
      <c r="ES226" s="53">
        <f t="shared" si="328"/>
        <v>0</v>
      </c>
      <c r="ET226" s="53"/>
      <c r="EU226" s="53"/>
      <c r="EV226" s="41">
        <f t="shared" si="329"/>
        <v>0</v>
      </c>
      <c r="EW226" s="53">
        <f t="shared" si="330"/>
        <v>0</v>
      </c>
      <c r="EX226" s="53"/>
      <c r="EY226" s="53"/>
      <c r="EZ226" s="41">
        <f t="shared" si="331"/>
        <v>0</v>
      </c>
      <c r="FA226" s="53">
        <f t="shared" si="332"/>
        <v>0</v>
      </c>
      <c r="FB226" s="53"/>
      <c r="FC226" s="53"/>
      <c r="FD226" s="41">
        <f t="shared" si="333"/>
        <v>0</v>
      </c>
      <c r="FE226" s="53">
        <f t="shared" si="334"/>
        <v>0</v>
      </c>
      <c r="FF226" s="53"/>
      <c r="FG226" s="53"/>
      <c r="FH226" s="41">
        <f t="shared" si="335"/>
        <v>0</v>
      </c>
      <c r="FI226" s="53">
        <f t="shared" si="336"/>
        <v>0</v>
      </c>
      <c r="FJ226" s="53"/>
      <c r="FK226" s="53"/>
      <c r="FL226" s="41">
        <f t="shared" si="338"/>
        <v>0</v>
      </c>
      <c r="FM226" s="53">
        <f t="shared" si="339"/>
        <v>0</v>
      </c>
      <c r="FN226" s="53"/>
      <c r="FO226" s="40"/>
      <c r="FP226" s="52">
        <f t="shared" si="340"/>
        <v>3224.7307021244023</v>
      </c>
      <c r="FQ226" s="41">
        <f t="shared" si="341"/>
        <v>1.2460866527678416E-2</v>
      </c>
      <c r="FY226" s="229" t="s">
        <v>1549</v>
      </c>
      <c r="FZ226" s="229" t="s">
        <v>1550</v>
      </c>
      <c r="GA226" s="229" t="s">
        <v>1551</v>
      </c>
    </row>
    <row r="227" spans="2:183" ht="11.25" customHeight="1" x14ac:dyDescent="0.2">
      <c r="B227" s="39">
        <v>44022</v>
      </c>
      <c r="C227" s="45">
        <v>3185.0423149527678</v>
      </c>
      <c r="D227" s="112" t="s">
        <v>5566</v>
      </c>
      <c r="E227" s="112">
        <f t="shared" si="337"/>
        <v>44022</v>
      </c>
      <c r="F227" s="46"/>
      <c r="G227" s="52">
        <v>49.04</v>
      </c>
      <c r="H227" s="41">
        <f t="shared" si="257"/>
        <v>-7.6891946580331938E-3</v>
      </c>
      <c r="I227" s="53">
        <f t="shared" si="258"/>
        <v>1</v>
      </c>
      <c r="J227" s="40"/>
      <c r="K227" s="52">
        <v>74.540000000000006</v>
      </c>
      <c r="L227" s="41">
        <f t="shared" si="259"/>
        <v>1.7888843370203578E-2</v>
      </c>
      <c r="M227" s="53">
        <f t="shared" si="260"/>
        <v>1</v>
      </c>
      <c r="N227" s="40"/>
      <c r="O227" s="52">
        <v>84.15</v>
      </c>
      <c r="P227" s="41">
        <f t="shared" si="261"/>
        <v>1.9752787203102473E-2</v>
      </c>
      <c r="Q227" s="53">
        <f t="shared" si="262"/>
        <v>1</v>
      </c>
      <c r="R227" s="40"/>
      <c r="S227" s="52">
        <v>81.319999999999993</v>
      </c>
      <c r="T227" s="41">
        <f t="shared" si="263"/>
        <v>-6.3538611925709754E-3</v>
      </c>
      <c r="U227" s="53">
        <f t="shared" si="264"/>
        <v>1</v>
      </c>
      <c r="V227" s="40"/>
      <c r="W227" s="52">
        <v>55.33</v>
      </c>
      <c r="X227" s="41">
        <f t="shared" si="265"/>
        <v>-3.7810586964349691E-3</v>
      </c>
      <c r="Y227" s="53">
        <f t="shared" si="266"/>
        <v>1</v>
      </c>
      <c r="Z227" s="40"/>
      <c r="AA227" s="52">
        <v>98.15</v>
      </c>
      <c r="AB227" s="41">
        <f t="shared" si="267"/>
        <v>1.3318191203799401E-2</v>
      </c>
      <c r="AC227" s="53">
        <f t="shared" si="268"/>
        <v>1</v>
      </c>
      <c r="AD227" s="40"/>
      <c r="AE227" s="52">
        <v>61.98</v>
      </c>
      <c r="AF227" s="41">
        <f t="shared" si="269"/>
        <v>8.4607875040676461E-3</v>
      </c>
      <c r="AG227" s="53">
        <f t="shared" si="270"/>
        <v>1</v>
      </c>
      <c r="AH227" s="40"/>
      <c r="AI227" s="52">
        <v>90.11</v>
      </c>
      <c r="AJ227" s="41">
        <f t="shared" si="271"/>
        <v>5.9164992185756216E-3</v>
      </c>
      <c r="AK227" s="53">
        <f t="shared" si="272"/>
        <v>1</v>
      </c>
      <c r="AL227" s="40"/>
      <c r="AM227" s="52">
        <v>53.32</v>
      </c>
      <c r="AN227" s="41">
        <f t="shared" si="273"/>
        <v>-3.5979027300669042E-2</v>
      </c>
      <c r="AO227" s="53">
        <f t="shared" si="274"/>
        <v>1</v>
      </c>
      <c r="AP227" s="40"/>
      <c r="AQ227" s="52">
        <v>30.96</v>
      </c>
      <c r="AR227" s="41">
        <f t="shared" si="275"/>
        <v>1.0773751224290029E-2</v>
      </c>
      <c r="AS227" s="53">
        <f t="shared" si="276"/>
        <v>1</v>
      </c>
      <c r="AT227" s="41"/>
      <c r="AU227" s="41">
        <v>78.260000000000005</v>
      </c>
      <c r="AV227" s="41">
        <f t="shared" si="277"/>
        <v>2.9330527423385488E-2</v>
      </c>
      <c r="AW227" s="53">
        <f t="shared" si="278"/>
        <v>1</v>
      </c>
      <c r="AX227" s="41"/>
      <c r="AY227" s="41">
        <v>42.11</v>
      </c>
      <c r="AZ227" s="41">
        <f t="shared" si="279"/>
        <v>-1.4048232264106786E-2</v>
      </c>
      <c r="BA227" s="53">
        <f t="shared" si="280"/>
        <v>1</v>
      </c>
      <c r="BB227" s="41"/>
      <c r="BC227" s="41">
        <v>53.23</v>
      </c>
      <c r="BD227" s="41">
        <f t="shared" si="281"/>
        <v>8.3349119151354678E-3</v>
      </c>
      <c r="BE227" s="53">
        <f t="shared" si="282"/>
        <v>1</v>
      </c>
      <c r="BF227" s="41"/>
      <c r="BG227" s="41">
        <v>63.77</v>
      </c>
      <c r="BH227" s="41">
        <f t="shared" si="283"/>
        <v>-5.1482059282369486E-3</v>
      </c>
      <c r="BI227" s="53">
        <f t="shared" si="284"/>
        <v>1</v>
      </c>
      <c r="BJ227" s="41"/>
      <c r="BK227" s="41"/>
      <c r="BL227" s="41">
        <f t="shared" si="285"/>
        <v>0</v>
      </c>
      <c r="BM227" s="53">
        <f t="shared" si="286"/>
        <v>0</v>
      </c>
      <c r="BN227" s="41"/>
      <c r="BO227" s="41"/>
      <c r="BP227" s="41">
        <f t="shared" si="287"/>
        <v>0</v>
      </c>
      <c r="BQ227" s="53">
        <f t="shared" si="288"/>
        <v>0</v>
      </c>
      <c r="BR227" s="41"/>
      <c r="BS227" s="41"/>
      <c r="BT227" s="41">
        <f t="shared" si="289"/>
        <v>0</v>
      </c>
      <c r="BU227" s="53">
        <f t="shared" si="290"/>
        <v>0</v>
      </c>
      <c r="BV227" s="41"/>
      <c r="BW227" s="41"/>
      <c r="BX227" s="41">
        <f t="shared" si="291"/>
        <v>0</v>
      </c>
      <c r="BY227" s="53">
        <f t="shared" si="292"/>
        <v>0</v>
      </c>
      <c r="BZ227" s="41"/>
      <c r="CA227" s="41"/>
      <c r="CB227" s="41">
        <f t="shared" si="293"/>
        <v>0</v>
      </c>
      <c r="CC227" s="53">
        <f t="shared" si="294"/>
        <v>0</v>
      </c>
      <c r="CD227" s="41"/>
      <c r="CE227" s="41"/>
      <c r="CF227" s="41">
        <f t="shared" si="295"/>
        <v>0</v>
      </c>
      <c r="CG227" s="53">
        <f t="shared" si="296"/>
        <v>0</v>
      </c>
      <c r="CH227" s="41"/>
      <c r="CI227" s="41"/>
      <c r="CJ227" s="41">
        <f t="shared" si="297"/>
        <v>0</v>
      </c>
      <c r="CK227" s="53">
        <f t="shared" si="298"/>
        <v>0</v>
      </c>
      <c r="CL227" s="41"/>
      <c r="CM227" s="41"/>
      <c r="CN227" s="41">
        <f t="shared" si="299"/>
        <v>0</v>
      </c>
      <c r="CO227" s="53">
        <f t="shared" si="300"/>
        <v>0</v>
      </c>
      <c r="CP227" s="41"/>
      <c r="CQ227" s="41"/>
      <c r="CR227" s="41">
        <f t="shared" si="301"/>
        <v>0</v>
      </c>
      <c r="CS227" s="53">
        <f t="shared" si="302"/>
        <v>0</v>
      </c>
      <c r="CT227" s="41"/>
      <c r="CU227" s="41"/>
      <c r="CV227" s="41">
        <f t="shared" si="303"/>
        <v>0</v>
      </c>
      <c r="CW227" s="53">
        <f t="shared" si="304"/>
        <v>0</v>
      </c>
      <c r="CX227" s="41"/>
      <c r="CY227" s="41"/>
      <c r="CZ227" s="41">
        <f t="shared" si="305"/>
        <v>0</v>
      </c>
      <c r="DA227" s="53">
        <f t="shared" si="306"/>
        <v>0</v>
      </c>
      <c r="DB227" s="53"/>
      <c r="DC227" s="53"/>
      <c r="DD227" s="41">
        <f t="shared" si="307"/>
        <v>0</v>
      </c>
      <c r="DE227" s="53">
        <f t="shared" si="308"/>
        <v>0</v>
      </c>
      <c r="DF227" s="53"/>
      <c r="DG227" s="53"/>
      <c r="DH227" s="41">
        <f t="shared" si="309"/>
        <v>0</v>
      </c>
      <c r="DI227" s="53">
        <f t="shared" si="310"/>
        <v>0</v>
      </c>
      <c r="DJ227" s="53"/>
      <c r="DK227" s="53"/>
      <c r="DL227" s="41">
        <f t="shared" si="311"/>
        <v>0</v>
      </c>
      <c r="DM227" s="53">
        <f t="shared" si="312"/>
        <v>0</v>
      </c>
      <c r="DN227" s="53"/>
      <c r="DO227" s="53"/>
      <c r="DP227" s="41">
        <f t="shared" si="313"/>
        <v>0</v>
      </c>
      <c r="DQ227" s="53">
        <f t="shared" si="314"/>
        <v>0</v>
      </c>
      <c r="DR227" s="53"/>
      <c r="DS227" s="53"/>
      <c r="DT227" s="41">
        <f t="shared" si="315"/>
        <v>0</v>
      </c>
      <c r="DU227" s="53">
        <f t="shared" si="316"/>
        <v>0</v>
      </c>
      <c r="DV227" s="53"/>
      <c r="DW227" s="53"/>
      <c r="DX227" s="41">
        <f t="shared" si="317"/>
        <v>0</v>
      </c>
      <c r="DY227" s="53">
        <f t="shared" si="318"/>
        <v>0</v>
      </c>
      <c r="DZ227" s="53"/>
      <c r="EA227" s="53"/>
      <c r="EB227" s="41">
        <f t="shared" si="319"/>
        <v>0</v>
      </c>
      <c r="EC227" s="53">
        <f t="shared" si="320"/>
        <v>0</v>
      </c>
      <c r="ED227" s="53"/>
      <c r="EE227" s="53"/>
      <c r="EF227" s="41">
        <f t="shared" si="321"/>
        <v>0</v>
      </c>
      <c r="EG227" s="53">
        <f t="shared" si="322"/>
        <v>0</v>
      </c>
      <c r="EH227" s="53"/>
      <c r="EI227" s="53"/>
      <c r="EJ227" s="41">
        <f t="shared" si="323"/>
        <v>0</v>
      </c>
      <c r="EK227" s="53">
        <f t="shared" si="324"/>
        <v>0</v>
      </c>
      <c r="EL227" s="53"/>
      <c r="EM227" s="53"/>
      <c r="EN227" s="41">
        <f t="shared" si="325"/>
        <v>0</v>
      </c>
      <c r="EO227" s="53">
        <f t="shared" si="326"/>
        <v>0</v>
      </c>
      <c r="EP227" s="53"/>
      <c r="EQ227" s="53"/>
      <c r="ER227" s="41">
        <f t="shared" si="327"/>
        <v>0</v>
      </c>
      <c r="ES227" s="53">
        <f t="shared" si="328"/>
        <v>0</v>
      </c>
      <c r="ET227" s="53"/>
      <c r="EU227" s="53"/>
      <c r="EV227" s="41">
        <f t="shared" si="329"/>
        <v>0</v>
      </c>
      <c r="EW227" s="53">
        <f t="shared" si="330"/>
        <v>0</v>
      </c>
      <c r="EX227" s="53"/>
      <c r="EY227" s="53"/>
      <c r="EZ227" s="41">
        <f t="shared" si="331"/>
        <v>0</v>
      </c>
      <c r="FA227" s="53">
        <f t="shared" si="332"/>
        <v>0</v>
      </c>
      <c r="FB227" s="53"/>
      <c r="FC227" s="53"/>
      <c r="FD227" s="41">
        <f t="shared" si="333"/>
        <v>0</v>
      </c>
      <c r="FE227" s="53">
        <f t="shared" si="334"/>
        <v>0</v>
      </c>
      <c r="FF227" s="53"/>
      <c r="FG227" s="53"/>
      <c r="FH227" s="41">
        <f t="shared" si="335"/>
        <v>0</v>
      </c>
      <c r="FI227" s="53">
        <f t="shared" si="336"/>
        <v>0</v>
      </c>
      <c r="FJ227" s="53"/>
      <c r="FK227" s="53"/>
      <c r="FL227" s="41">
        <f t="shared" si="338"/>
        <v>0</v>
      </c>
      <c r="FM227" s="53">
        <f t="shared" si="339"/>
        <v>0</v>
      </c>
      <c r="FN227" s="53"/>
      <c r="FO227" s="40"/>
      <c r="FP227" s="52">
        <f t="shared" si="340"/>
        <v>3185.0423149527678</v>
      </c>
      <c r="FQ227" s="41">
        <f t="shared" si="341"/>
        <v>1.7581279979079323E-2</v>
      </c>
      <c r="FY227" s="229" t="s">
        <v>718</v>
      </c>
      <c r="FZ227" s="229" t="s">
        <v>719</v>
      </c>
      <c r="GA227" s="229" t="s">
        <v>720</v>
      </c>
    </row>
    <row r="228" spans="2:183" ht="11.25" customHeight="1" x14ac:dyDescent="0.2">
      <c r="B228" s="39">
        <v>44015</v>
      </c>
      <c r="C228" s="45">
        <v>3130.0126855893513</v>
      </c>
      <c r="D228" s="112" t="s">
        <v>5566</v>
      </c>
      <c r="E228" s="112">
        <f t="shared" si="337"/>
        <v>44015</v>
      </c>
      <c r="F228" s="46"/>
      <c r="G228" s="52">
        <v>49.42</v>
      </c>
      <c r="H228" s="41">
        <f t="shared" si="257"/>
        <v>5.0371944739638685E-2</v>
      </c>
      <c r="I228" s="53">
        <f t="shared" si="258"/>
        <v>1</v>
      </c>
      <c r="J228" s="40"/>
      <c r="K228" s="52">
        <v>73.23</v>
      </c>
      <c r="L228" s="41">
        <f t="shared" si="259"/>
        <v>6.2844702467343971E-2</v>
      </c>
      <c r="M228" s="53">
        <f t="shared" si="260"/>
        <v>1</v>
      </c>
      <c r="N228" s="40"/>
      <c r="O228" s="52">
        <v>82.52</v>
      </c>
      <c r="P228" s="41">
        <f t="shared" si="261"/>
        <v>5.794871794871792E-2</v>
      </c>
      <c r="Q228" s="53">
        <f t="shared" si="262"/>
        <v>1</v>
      </c>
      <c r="R228" s="40"/>
      <c r="S228" s="52">
        <v>81.84</v>
      </c>
      <c r="T228" s="41">
        <f t="shared" si="263"/>
        <v>3.6868110984416447E-2</v>
      </c>
      <c r="U228" s="53">
        <f t="shared" si="264"/>
        <v>1</v>
      </c>
      <c r="V228" s="40"/>
      <c r="W228" s="52">
        <v>55.54</v>
      </c>
      <c r="X228" s="41">
        <f t="shared" si="265"/>
        <v>1.3133892739875863E-2</v>
      </c>
      <c r="Y228" s="53">
        <f t="shared" si="266"/>
        <v>1</v>
      </c>
      <c r="Z228" s="40"/>
      <c r="AA228" s="52">
        <v>96.86</v>
      </c>
      <c r="AB228" s="41">
        <f t="shared" si="267"/>
        <v>5.6731398647174469E-2</v>
      </c>
      <c r="AC228" s="53">
        <f t="shared" si="268"/>
        <v>1</v>
      </c>
      <c r="AD228" s="40"/>
      <c r="AE228" s="52">
        <v>61.46</v>
      </c>
      <c r="AF228" s="41">
        <f t="shared" si="269"/>
        <v>5.76492858372053E-2</v>
      </c>
      <c r="AG228" s="53">
        <f t="shared" si="270"/>
        <v>1</v>
      </c>
      <c r="AH228" s="40"/>
      <c r="AI228" s="52">
        <v>89.58</v>
      </c>
      <c r="AJ228" s="41">
        <f t="shared" si="271"/>
        <v>5.6741771853249912E-2</v>
      </c>
      <c r="AK228" s="53">
        <f t="shared" si="272"/>
        <v>1</v>
      </c>
      <c r="AL228" s="40"/>
      <c r="AM228" s="52">
        <v>55.31</v>
      </c>
      <c r="AN228" s="41">
        <f t="shared" si="273"/>
        <v>6.0797851937092418E-2</v>
      </c>
      <c r="AO228" s="53">
        <f t="shared" si="274"/>
        <v>1</v>
      </c>
      <c r="AP228" s="40"/>
      <c r="AQ228" s="52">
        <v>30.63</v>
      </c>
      <c r="AR228" s="41">
        <f t="shared" si="275"/>
        <v>4.290091930541351E-2</v>
      </c>
      <c r="AS228" s="53">
        <f t="shared" si="276"/>
        <v>1</v>
      </c>
      <c r="AT228" s="41"/>
      <c r="AU228" s="41">
        <v>76.03</v>
      </c>
      <c r="AV228" s="41">
        <f t="shared" si="277"/>
        <v>7.0091484869809983E-2</v>
      </c>
      <c r="AW228" s="53">
        <f t="shared" si="278"/>
        <v>1</v>
      </c>
      <c r="AX228" s="41"/>
      <c r="AY228" s="41">
        <v>42.71</v>
      </c>
      <c r="AZ228" s="41">
        <f t="shared" si="279"/>
        <v>6.0327706057596853E-2</v>
      </c>
      <c r="BA228" s="53">
        <f t="shared" si="280"/>
        <v>1</v>
      </c>
      <c r="BB228" s="41"/>
      <c r="BC228" s="41">
        <v>52.79</v>
      </c>
      <c r="BD228" s="41">
        <f t="shared" si="281"/>
        <v>3.6724273369992178E-2</v>
      </c>
      <c r="BE228" s="53">
        <f t="shared" si="282"/>
        <v>1</v>
      </c>
      <c r="BF228" s="41"/>
      <c r="BG228" s="41">
        <v>64.099999999999994</v>
      </c>
      <c r="BH228" s="41">
        <f t="shared" si="283"/>
        <v>2.8727331086502828E-2</v>
      </c>
      <c r="BI228" s="53">
        <f t="shared" si="284"/>
        <v>1</v>
      </c>
      <c r="BJ228" s="41"/>
      <c r="BK228" s="41"/>
      <c r="BL228" s="41">
        <f t="shared" si="285"/>
        <v>0</v>
      </c>
      <c r="BM228" s="53">
        <f t="shared" si="286"/>
        <v>0</v>
      </c>
      <c r="BN228" s="41"/>
      <c r="BO228" s="41"/>
      <c r="BP228" s="41">
        <f t="shared" si="287"/>
        <v>0</v>
      </c>
      <c r="BQ228" s="53">
        <f t="shared" si="288"/>
        <v>0</v>
      </c>
      <c r="BR228" s="41"/>
      <c r="BS228" s="41"/>
      <c r="BT228" s="41">
        <f t="shared" si="289"/>
        <v>0</v>
      </c>
      <c r="BU228" s="53">
        <f t="shared" si="290"/>
        <v>0</v>
      </c>
      <c r="BV228" s="41"/>
      <c r="BW228" s="41"/>
      <c r="BX228" s="41">
        <f t="shared" si="291"/>
        <v>0</v>
      </c>
      <c r="BY228" s="53">
        <f t="shared" si="292"/>
        <v>0</v>
      </c>
      <c r="BZ228" s="41"/>
      <c r="CA228" s="41"/>
      <c r="CB228" s="41">
        <f t="shared" si="293"/>
        <v>0</v>
      </c>
      <c r="CC228" s="53">
        <f t="shared" si="294"/>
        <v>0</v>
      </c>
      <c r="CD228" s="41"/>
      <c r="CE228" s="41"/>
      <c r="CF228" s="41">
        <f t="shared" si="295"/>
        <v>0</v>
      </c>
      <c r="CG228" s="53">
        <f t="shared" si="296"/>
        <v>0</v>
      </c>
      <c r="CH228" s="41"/>
      <c r="CI228" s="41"/>
      <c r="CJ228" s="41">
        <f t="shared" si="297"/>
        <v>0</v>
      </c>
      <c r="CK228" s="53">
        <f t="shared" si="298"/>
        <v>0</v>
      </c>
      <c r="CL228" s="41"/>
      <c r="CM228" s="41"/>
      <c r="CN228" s="41">
        <f t="shared" si="299"/>
        <v>0</v>
      </c>
      <c r="CO228" s="53">
        <f t="shared" si="300"/>
        <v>0</v>
      </c>
      <c r="CP228" s="41"/>
      <c r="CQ228" s="41"/>
      <c r="CR228" s="41">
        <f t="shared" si="301"/>
        <v>0</v>
      </c>
      <c r="CS228" s="53">
        <f t="shared" si="302"/>
        <v>0</v>
      </c>
      <c r="CT228" s="41"/>
      <c r="CU228" s="41"/>
      <c r="CV228" s="41">
        <f t="shared" si="303"/>
        <v>0</v>
      </c>
      <c r="CW228" s="53">
        <f t="shared" si="304"/>
        <v>0</v>
      </c>
      <c r="CX228" s="41"/>
      <c r="CY228" s="41"/>
      <c r="CZ228" s="41">
        <f t="shared" si="305"/>
        <v>0</v>
      </c>
      <c r="DA228" s="53">
        <f t="shared" si="306"/>
        <v>0</v>
      </c>
      <c r="DB228" s="53"/>
      <c r="DC228" s="53"/>
      <c r="DD228" s="41">
        <f t="shared" si="307"/>
        <v>0</v>
      </c>
      <c r="DE228" s="53">
        <f t="shared" si="308"/>
        <v>0</v>
      </c>
      <c r="DF228" s="53"/>
      <c r="DG228" s="53"/>
      <c r="DH228" s="41">
        <f t="shared" si="309"/>
        <v>0</v>
      </c>
      <c r="DI228" s="53">
        <f t="shared" si="310"/>
        <v>0</v>
      </c>
      <c r="DJ228" s="53"/>
      <c r="DK228" s="53"/>
      <c r="DL228" s="41">
        <f t="shared" si="311"/>
        <v>0</v>
      </c>
      <c r="DM228" s="53">
        <f t="shared" si="312"/>
        <v>0</v>
      </c>
      <c r="DN228" s="53"/>
      <c r="DO228" s="53"/>
      <c r="DP228" s="41">
        <f t="shared" si="313"/>
        <v>0</v>
      </c>
      <c r="DQ228" s="53">
        <f t="shared" si="314"/>
        <v>0</v>
      </c>
      <c r="DR228" s="53"/>
      <c r="DS228" s="53"/>
      <c r="DT228" s="41">
        <f t="shared" si="315"/>
        <v>0</v>
      </c>
      <c r="DU228" s="53">
        <f t="shared" si="316"/>
        <v>0</v>
      </c>
      <c r="DV228" s="53"/>
      <c r="DW228" s="53"/>
      <c r="DX228" s="41">
        <f t="shared" si="317"/>
        <v>0</v>
      </c>
      <c r="DY228" s="53">
        <f t="shared" si="318"/>
        <v>0</v>
      </c>
      <c r="DZ228" s="53"/>
      <c r="EA228" s="53"/>
      <c r="EB228" s="41">
        <f t="shared" si="319"/>
        <v>0</v>
      </c>
      <c r="EC228" s="53">
        <f t="shared" si="320"/>
        <v>0</v>
      </c>
      <c r="ED228" s="53"/>
      <c r="EE228" s="53"/>
      <c r="EF228" s="41">
        <f t="shared" si="321"/>
        <v>0</v>
      </c>
      <c r="EG228" s="53">
        <f t="shared" si="322"/>
        <v>0</v>
      </c>
      <c r="EH228" s="53"/>
      <c r="EI228" s="53"/>
      <c r="EJ228" s="41">
        <f t="shared" si="323"/>
        <v>0</v>
      </c>
      <c r="EK228" s="53">
        <f t="shared" si="324"/>
        <v>0</v>
      </c>
      <c r="EL228" s="53"/>
      <c r="EM228" s="53"/>
      <c r="EN228" s="41">
        <f t="shared" si="325"/>
        <v>0</v>
      </c>
      <c r="EO228" s="53">
        <f t="shared" si="326"/>
        <v>0</v>
      </c>
      <c r="EP228" s="53"/>
      <c r="EQ228" s="53"/>
      <c r="ER228" s="41">
        <f t="shared" si="327"/>
        <v>0</v>
      </c>
      <c r="ES228" s="53">
        <f t="shared" si="328"/>
        <v>0</v>
      </c>
      <c r="ET228" s="53"/>
      <c r="EU228" s="53"/>
      <c r="EV228" s="41">
        <f t="shared" si="329"/>
        <v>0</v>
      </c>
      <c r="EW228" s="53">
        <f t="shared" si="330"/>
        <v>0</v>
      </c>
      <c r="EX228" s="53"/>
      <c r="EY228" s="53"/>
      <c r="EZ228" s="41">
        <f t="shared" si="331"/>
        <v>0</v>
      </c>
      <c r="FA228" s="53">
        <f t="shared" si="332"/>
        <v>0</v>
      </c>
      <c r="FB228" s="53"/>
      <c r="FC228" s="53"/>
      <c r="FD228" s="41">
        <f t="shared" si="333"/>
        <v>0</v>
      </c>
      <c r="FE228" s="53">
        <f t="shared" si="334"/>
        <v>0</v>
      </c>
      <c r="FF228" s="53"/>
      <c r="FG228" s="53"/>
      <c r="FH228" s="41">
        <f t="shared" si="335"/>
        <v>0</v>
      </c>
      <c r="FI228" s="53">
        <f t="shared" si="336"/>
        <v>0</v>
      </c>
      <c r="FJ228" s="53"/>
      <c r="FK228" s="53"/>
      <c r="FL228" s="41">
        <f t="shared" si="338"/>
        <v>0</v>
      </c>
      <c r="FM228" s="53">
        <f t="shared" si="339"/>
        <v>0</v>
      </c>
      <c r="FN228" s="53"/>
      <c r="FO228" s="40"/>
      <c r="FP228" s="52">
        <f t="shared" si="340"/>
        <v>3130.0126855893513</v>
      </c>
      <c r="FQ228" s="41">
        <f t="shared" si="341"/>
        <v>4.0198797303928613E-2</v>
      </c>
      <c r="FY228" s="229" t="s">
        <v>664</v>
      </c>
      <c r="FZ228" s="229" t="s">
        <v>665</v>
      </c>
      <c r="GA228" s="229" t="s">
        <v>666</v>
      </c>
    </row>
    <row r="229" spans="2:183" ht="11.25" customHeight="1" x14ac:dyDescent="0.2">
      <c r="B229" s="39">
        <v>44008</v>
      </c>
      <c r="C229" s="45">
        <v>3009.0523981588631</v>
      </c>
      <c r="D229" s="112" t="s">
        <v>5566</v>
      </c>
      <c r="E229" s="112">
        <f t="shared" si="337"/>
        <v>44008</v>
      </c>
      <c r="F229" s="46"/>
      <c r="G229" s="52">
        <v>47.05</v>
      </c>
      <c r="H229" s="41">
        <f t="shared" si="257"/>
        <v>-1.9587414044592744E-2</v>
      </c>
      <c r="I229" s="53">
        <f t="shared" si="258"/>
        <v>1</v>
      </c>
      <c r="J229" s="40"/>
      <c r="K229" s="52">
        <v>68.900000000000006</v>
      </c>
      <c r="L229" s="41">
        <f t="shared" si="259"/>
        <v>-1.2893982808022786E-2</v>
      </c>
      <c r="M229" s="53">
        <f t="shared" si="260"/>
        <v>1</v>
      </c>
      <c r="N229" s="40"/>
      <c r="O229" s="52">
        <v>78</v>
      </c>
      <c r="P229" s="41">
        <f t="shared" si="261"/>
        <v>-2.145276627775683E-2</v>
      </c>
      <c r="Q229" s="53">
        <f t="shared" si="262"/>
        <v>1</v>
      </c>
      <c r="R229" s="40"/>
      <c r="S229" s="52">
        <v>78.930000000000007</v>
      </c>
      <c r="T229" s="41">
        <f t="shared" si="263"/>
        <v>-3.8728534892217614E-2</v>
      </c>
      <c r="U229" s="53">
        <f t="shared" si="264"/>
        <v>1</v>
      </c>
      <c r="V229" s="40"/>
      <c r="W229" s="52">
        <v>54.82</v>
      </c>
      <c r="X229" s="41">
        <f t="shared" si="265"/>
        <v>-1.5091627739849067E-2</v>
      </c>
      <c r="Y229" s="53">
        <f t="shared" si="266"/>
        <v>1</v>
      </c>
      <c r="Z229" s="40"/>
      <c r="AA229" s="52">
        <v>91.66</v>
      </c>
      <c r="AB229" s="41">
        <f t="shared" si="267"/>
        <v>-3.0258146424037236E-2</v>
      </c>
      <c r="AC229" s="53">
        <f t="shared" si="268"/>
        <v>1</v>
      </c>
      <c r="AD229" s="40"/>
      <c r="AE229" s="52">
        <v>58.11</v>
      </c>
      <c r="AF229" s="41">
        <f t="shared" si="269"/>
        <v>-2.0893007582139855E-2</v>
      </c>
      <c r="AG229" s="53">
        <f t="shared" si="270"/>
        <v>1</v>
      </c>
      <c r="AH229" s="40"/>
      <c r="AI229" s="52">
        <v>84.77</v>
      </c>
      <c r="AJ229" s="41">
        <f t="shared" si="271"/>
        <v>-5.6304985337244373E-3</v>
      </c>
      <c r="AK229" s="53">
        <f t="shared" si="272"/>
        <v>1</v>
      </c>
      <c r="AL229" s="40"/>
      <c r="AM229" s="52">
        <v>52.14</v>
      </c>
      <c r="AN229" s="41">
        <f t="shared" si="273"/>
        <v>-4.4354838709677491E-2</v>
      </c>
      <c r="AO229" s="53">
        <f t="shared" si="274"/>
        <v>1</v>
      </c>
      <c r="AP229" s="40"/>
      <c r="AQ229" s="52">
        <v>29.37</v>
      </c>
      <c r="AR229" s="41">
        <f t="shared" si="275"/>
        <v>-3.8310412573673847E-2</v>
      </c>
      <c r="AS229" s="53">
        <f t="shared" si="276"/>
        <v>1</v>
      </c>
      <c r="AT229" s="41"/>
      <c r="AU229" s="41">
        <v>71.05</v>
      </c>
      <c r="AV229" s="41">
        <f t="shared" si="277"/>
        <v>-3.3333333333333326E-2</v>
      </c>
      <c r="AW229" s="53">
        <f t="shared" si="278"/>
        <v>1</v>
      </c>
      <c r="AX229" s="41"/>
      <c r="AY229" s="41">
        <v>40.28</v>
      </c>
      <c r="AZ229" s="41">
        <f t="shared" si="279"/>
        <v>-6.3255813953488338E-2</v>
      </c>
      <c r="BA229" s="53">
        <f t="shared" si="280"/>
        <v>1</v>
      </c>
      <c r="BB229" s="41"/>
      <c r="BC229" s="41">
        <v>50.92</v>
      </c>
      <c r="BD229" s="41">
        <f t="shared" si="281"/>
        <v>-5.0177205745196796E-2</v>
      </c>
      <c r="BE229" s="53">
        <f t="shared" si="282"/>
        <v>1</v>
      </c>
      <c r="BF229" s="41"/>
      <c r="BG229" s="41">
        <v>62.31</v>
      </c>
      <c r="BH229" s="41">
        <f t="shared" si="283"/>
        <v>-2.6558350257772312E-2</v>
      </c>
      <c r="BI229" s="53">
        <f t="shared" si="284"/>
        <v>1</v>
      </c>
      <c r="BJ229" s="41"/>
      <c r="BK229" s="41"/>
      <c r="BL229" s="41">
        <f t="shared" si="285"/>
        <v>0</v>
      </c>
      <c r="BM229" s="53">
        <f t="shared" si="286"/>
        <v>0</v>
      </c>
      <c r="BN229" s="41"/>
      <c r="BO229" s="41"/>
      <c r="BP229" s="41">
        <f t="shared" si="287"/>
        <v>0</v>
      </c>
      <c r="BQ229" s="53">
        <f t="shared" si="288"/>
        <v>0</v>
      </c>
      <c r="BR229" s="41"/>
      <c r="BS229" s="41"/>
      <c r="BT229" s="41">
        <f t="shared" si="289"/>
        <v>0</v>
      </c>
      <c r="BU229" s="53">
        <f t="shared" si="290"/>
        <v>0</v>
      </c>
      <c r="BV229" s="41"/>
      <c r="BW229" s="41"/>
      <c r="BX229" s="41">
        <f t="shared" si="291"/>
        <v>0</v>
      </c>
      <c r="BY229" s="53">
        <f t="shared" si="292"/>
        <v>0</v>
      </c>
      <c r="BZ229" s="41"/>
      <c r="CA229" s="41"/>
      <c r="CB229" s="41">
        <f t="shared" si="293"/>
        <v>0</v>
      </c>
      <c r="CC229" s="53">
        <f t="shared" si="294"/>
        <v>0</v>
      </c>
      <c r="CD229" s="41"/>
      <c r="CE229" s="41"/>
      <c r="CF229" s="41">
        <f t="shared" si="295"/>
        <v>0</v>
      </c>
      <c r="CG229" s="53">
        <f t="shared" si="296"/>
        <v>0</v>
      </c>
      <c r="CH229" s="41"/>
      <c r="CI229" s="41"/>
      <c r="CJ229" s="41">
        <f t="shared" si="297"/>
        <v>0</v>
      </c>
      <c r="CK229" s="53">
        <f t="shared" si="298"/>
        <v>0</v>
      </c>
      <c r="CL229" s="41"/>
      <c r="CM229" s="41"/>
      <c r="CN229" s="41">
        <f t="shared" si="299"/>
        <v>0</v>
      </c>
      <c r="CO229" s="53">
        <f t="shared" si="300"/>
        <v>0</v>
      </c>
      <c r="CP229" s="41"/>
      <c r="CQ229" s="41"/>
      <c r="CR229" s="41">
        <f t="shared" si="301"/>
        <v>0</v>
      </c>
      <c r="CS229" s="53">
        <f t="shared" si="302"/>
        <v>0</v>
      </c>
      <c r="CT229" s="41"/>
      <c r="CU229" s="41"/>
      <c r="CV229" s="41">
        <f t="shared" si="303"/>
        <v>0</v>
      </c>
      <c r="CW229" s="53">
        <f t="shared" si="304"/>
        <v>0</v>
      </c>
      <c r="CX229" s="41"/>
      <c r="CY229" s="41"/>
      <c r="CZ229" s="41">
        <f t="shared" si="305"/>
        <v>0</v>
      </c>
      <c r="DA229" s="53">
        <f t="shared" si="306"/>
        <v>0</v>
      </c>
      <c r="DB229" s="53"/>
      <c r="DC229" s="53"/>
      <c r="DD229" s="41">
        <f t="shared" si="307"/>
        <v>0</v>
      </c>
      <c r="DE229" s="53">
        <f t="shared" si="308"/>
        <v>0</v>
      </c>
      <c r="DF229" s="53"/>
      <c r="DG229" s="53"/>
      <c r="DH229" s="41">
        <f t="shared" si="309"/>
        <v>0</v>
      </c>
      <c r="DI229" s="53">
        <f t="shared" si="310"/>
        <v>0</v>
      </c>
      <c r="DJ229" s="53"/>
      <c r="DK229" s="53"/>
      <c r="DL229" s="41">
        <f t="shared" si="311"/>
        <v>0</v>
      </c>
      <c r="DM229" s="53">
        <f t="shared" si="312"/>
        <v>0</v>
      </c>
      <c r="DN229" s="53"/>
      <c r="DO229" s="53"/>
      <c r="DP229" s="41">
        <f t="shared" si="313"/>
        <v>0</v>
      </c>
      <c r="DQ229" s="53">
        <f t="shared" si="314"/>
        <v>0</v>
      </c>
      <c r="DR229" s="53"/>
      <c r="DS229" s="53"/>
      <c r="DT229" s="41">
        <f t="shared" si="315"/>
        <v>0</v>
      </c>
      <c r="DU229" s="53">
        <f t="shared" si="316"/>
        <v>0</v>
      </c>
      <c r="DV229" s="53"/>
      <c r="DW229" s="53"/>
      <c r="DX229" s="41">
        <f t="shared" si="317"/>
        <v>0</v>
      </c>
      <c r="DY229" s="53">
        <f t="shared" si="318"/>
        <v>0</v>
      </c>
      <c r="DZ229" s="53"/>
      <c r="EA229" s="53"/>
      <c r="EB229" s="41">
        <f t="shared" si="319"/>
        <v>0</v>
      </c>
      <c r="EC229" s="53">
        <f t="shared" si="320"/>
        <v>0</v>
      </c>
      <c r="ED229" s="53"/>
      <c r="EE229" s="53"/>
      <c r="EF229" s="41">
        <f t="shared" si="321"/>
        <v>0</v>
      </c>
      <c r="EG229" s="53">
        <f t="shared" si="322"/>
        <v>0</v>
      </c>
      <c r="EH229" s="53"/>
      <c r="EI229" s="53"/>
      <c r="EJ229" s="41">
        <f t="shared" si="323"/>
        <v>0</v>
      </c>
      <c r="EK229" s="53">
        <f t="shared" si="324"/>
        <v>0</v>
      </c>
      <c r="EL229" s="53"/>
      <c r="EM229" s="53"/>
      <c r="EN229" s="41">
        <f t="shared" si="325"/>
        <v>0</v>
      </c>
      <c r="EO229" s="53">
        <f t="shared" si="326"/>
        <v>0</v>
      </c>
      <c r="EP229" s="53"/>
      <c r="EQ229" s="53"/>
      <c r="ER229" s="41">
        <f t="shared" si="327"/>
        <v>0</v>
      </c>
      <c r="ES229" s="53">
        <f t="shared" si="328"/>
        <v>0</v>
      </c>
      <c r="ET229" s="53"/>
      <c r="EU229" s="53"/>
      <c r="EV229" s="41">
        <f t="shared" si="329"/>
        <v>0</v>
      </c>
      <c r="EW229" s="53">
        <f t="shared" si="330"/>
        <v>0</v>
      </c>
      <c r="EX229" s="53"/>
      <c r="EY229" s="53"/>
      <c r="EZ229" s="41">
        <f t="shared" si="331"/>
        <v>0</v>
      </c>
      <c r="FA229" s="53">
        <f t="shared" si="332"/>
        <v>0</v>
      </c>
      <c r="FB229" s="53"/>
      <c r="FC229" s="53"/>
      <c r="FD229" s="41">
        <f t="shared" si="333"/>
        <v>0</v>
      </c>
      <c r="FE229" s="53">
        <f t="shared" si="334"/>
        <v>0</v>
      </c>
      <c r="FF229" s="53"/>
      <c r="FG229" s="53"/>
      <c r="FH229" s="41">
        <f t="shared" si="335"/>
        <v>0</v>
      </c>
      <c r="FI229" s="53">
        <f t="shared" si="336"/>
        <v>0</v>
      </c>
      <c r="FJ229" s="53"/>
      <c r="FK229" s="53"/>
      <c r="FL229" s="41">
        <f t="shared" si="338"/>
        <v>0</v>
      </c>
      <c r="FM229" s="53">
        <f t="shared" si="339"/>
        <v>0</v>
      </c>
      <c r="FN229" s="53"/>
      <c r="FO229" s="40"/>
      <c r="FP229" s="52">
        <f t="shared" si="340"/>
        <v>3009.0523981588631</v>
      </c>
      <c r="FQ229" s="41">
        <f t="shared" si="341"/>
        <v>-2.8630556786995554E-2</v>
      </c>
      <c r="FY229" s="229" t="s">
        <v>537</v>
      </c>
      <c r="FZ229" s="229" t="s">
        <v>538</v>
      </c>
      <c r="GA229" s="229" t="s">
        <v>539</v>
      </c>
    </row>
    <row r="230" spans="2:183" ht="11.25" customHeight="1" x14ac:dyDescent="0.2">
      <c r="B230" s="39">
        <v>44001</v>
      </c>
      <c r="C230" s="45">
        <v>3097.7424904429799</v>
      </c>
      <c r="D230" s="112" t="s">
        <v>5566</v>
      </c>
      <c r="E230" s="112">
        <f t="shared" si="337"/>
        <v>44001</v>
      </c>
      <c r="F230" s="46"/>
      <c r="G230" s="52">
        <v>47.99</v>
      </c>
      <c r="H230" s="41">
        <f t="shared" si="257"/>
        <v>-1.1534500514932988E-2</v>
      </c>
      <c r="I230" s="53">
        <f t="shared" si="258"/>
        <v>1</v>
      </c>
      <c r="J230" s="40"/>
      <c r="K230" s="52">
        <v>69.8</v>
      </c>
      <c r="L230" s="41">
        <f t="shared" si="259"/>
        <v>-2.7177700348432143E-2</v>
      </c>
      <c r="M230" s="53">
        <f t="shared" si="260"/>
        <v>1</v>
      </c>
      <c r="N230" s="40"/>
      <c r="O230" s="52">
        <v>79.709999999999994</v>
      </c>
      <c r="P230" s="41">
        <f t="shared" si="261"/>
        <v>-2.5550122249388796E-2</v>
      </c>
      <c r="Q230" s="53">
        <f t="shared" si="262"/>
        <v>1</v>
      </c>
      <c r="R230" s="40"/>
      <c r="S230" s="52">
        <v>82.11</v>
      </c>
      <c r="T230" s="41">
        <f t="shared" si="263"/>
        <v>-5.3377910998385958E-2</v>
      </c>
      <c r="U230" s="53">
        <f t="shared" si="264"/>
        <v>1</v>
      </c>
      <c r="V230" s="40"/>
      <c r="W230" s="52">
        <v>55.66</v>
      </c>
      <c r="X230" s="41">
        <f t="shared" si="265"/>
        <v>-3.3177001910717485E-2</v>
      </c>
      <c r="Y230" s="53">
        <f t="shared" si="266"/>
        <v>1</v>
      </c>
      <c r="Z230" s="40"/>
      <c r="AA230" s="52">
        <v>94.52</v>
      </c>
      <c r="AB230" s="41">
        <f t="shared" si="267"/>
        <v>-1.9705455299730446E-2</v>
      </c>
      <c r="AC230" s="53">
        <f t="shared" si="268"/>
        <v>1</v>
      </c>
      <c r="AD230" s="40"/>
      <c r="AE230" s="52">
        <v>59.35</v>
      </c>
      <c r="AF230" s="41">
        <f t="shared" si="269"/>
        <v>-1.2150466045272923E-2</v>
      </c>
      <c r="AG230" s="53">
        <f t="shared" si="270"/>
        <v>1</v>
      </c>
      <c r="AH230" s="40"/>
      <c r="AI230" s="52">
        <v>85.25</v>
      </c>
      <c r="AJ230" s="41">
        <f t="shared" si="271"/>
        <v>-1.9664213431462629E-2</v>
      </c>
      <c r="AK230" s="53">
        <f t="shared" si="272"/>
        <v>1</v>
      </c>
      <c r="AL230" s="40"/>
      <c r="AM230" s="52">
        <v>54.56</v>
      </c>
      <c r="AN230" s="41">
        <f t="shared" si="273"/>
        <v>-1.8351925152932602E-2</v>
      </c>
      <c r="AO230" s="53">
        <f t="shared" si="274"/>
        <v>1</v>
      </c>
      <c r="AP230" s="40"/>
      <c r="AQ230" s="52">
        <v>30.54</v>
      </c>
      <c r="AR230" s="41">
        <f t="shared" si="275"/>
        <v>-1.0369410239792654E-2</v>
      </c>
      <c r="AS230" s="53">
        <f t="shared" si="276"/>
        <v>1</v>
      </c>
      <c r="AT230" s="41"/>
      <c r="AU230" s="41">
        <v>73.5</v>
      </c>
      <c r="AV230" s="41">
        <f t="shared" si="277"/>
        <v>-2.7777777777777679E-2</v>
      </c>
      <c r="AW230" s="53">
        <f t="shared" si="278"/>
        <v>1</v>
      </c>
      <c r="AX230" s="41"/>
      <c r="AY230" s="41">
        <v>43</v>
      </c>
      <c r="AZ230" s="41">
        <f t="shared" si="279"/>
        <v>-3.652251848532384E-2</v>
      </c>
      <c r="BA230" s="53">
        <f t="shared" si="280"/>
        <v>1</v>
      </c>
      <c r="BB230" s="41"/>
      <c r="BC230" s="41">
        <v>53.61</v>
      </c>
      <c r="BD230" s="41">
        <f t="shared" si="281"/>
        <v>-4.5575930211856908E-2</v>
      </c>
      <c r="BE230" s="53">
        <f t="shared" si="282"/>
        <v>1</v>
      </c>
      <c r="BF230" s="41"/>
      <c r="BG230" s="41">
        <v>64.010000000000005</v>
      </c>
      <c r="BH230" s="41">
        <f t="shared" si="283"/>
        <v>5.6559308719561496E-3</v>
      </c>
      <c r="BI230" s="53">
        <f t="shared" si="284"/>
        <v>1</v>
      </c>
      <c r="BJ230" s="41"/>
      <c r="BK230" s="41"/>
      <c r="BL230" s="41">
        <f t="shared" si="285"/>
        <v>0</v>
      </c>
      <c r="BM230" s="53">
        <f t="shared" si="286"/>
        <v>0</v>
      </c>
      <c r="BN230" s="41"/>
      <c r="BO230" s="41"/>
      <c r="BP230" s="41">
        <f t="shared" si="287"/>
        <v>0</v>
      </c>
      <c r="BQ230" s="53">
        <f t="shared" si="288"/>
        <v>0</v>
      </c>
      <c r="BR230" s="41"/>
      <c r="BS230" s="41"/>
      <c r="BT230" s="41">
        <f t="shared" si="289"/>
        <v>0</v>
      </c>
      <c r="BU230" s="53">
        <f t="shared" si="290"/>
        <v>0</v>
      </c>
      <c r="BV230" s="41"/>
      <c r="BW230" s="41"/>
      <c r="BX230" s="41">
        <f t="shared" si="291"/>
        <v>0</v>
      </c>
      <c r="BY230" s="53">
        <f t="shared" si="292"/>
        <v>0</v>
      </c>
      <c r="BZ230" s="41"/>
      <c r="CA230" s="41"/>
      <c r="CB230" s="41">
        <f t="shared" si="293"/>
        <v>0</v>
      </c>
      <c r="CC230" s="53">
        <f t="shared" si="294"/>
        <v>0</v>
      </c>
      <c r="CD230" s="41"/>
      <c r="CE230" s="41"/>
      <c r="CF230" s="41">
        <f t="shared" si="295"/>
        <v>0</v>
      </c>
      <c r="CG230" s="53">
        <f t="shared" si="296"/>
        <v>0</v>
      </c>
      <c r="CH230" s="41"/>
      <c r="CI230" s="41"/>
      <c r="CJ230" s="41">
        <f t="shared" si="297"/>
        <v>0</v>
      </c>
      <c r="CK230" s="53">
        <f t="shared" si="298"/>
        <v>0</v>
      </c>
      <c r="CL230" s="41"/>
      <c r="CM230" s="41"/>
      <c r="CN230" s="41">
        <f t="shared" si="299"/>
        <v>0</v>
      </c>
      <c r="CO230" s="53">
        <f t="shared" si="300"/>
        <v>0</v>
      </c>
      <c r="CP230" s="41"/>
      <c r="CQ230" s="41"/>
      <c r="CR230" s="41">
        <f t="shared" si="301"/>
        <v>0</v>
      </c>
      <c r="CS230" s="53">
        <f t="shared" si="302"/>
        <v>0</v>
      </c>
      <c r="CT230" s="41"/>
      <c r="CU230" s="41"/>
      <c r="CV230" s="41">
        <f t="shared" si="303"/>
        <v>0</v>
      </c>
      <c r="CW230" s="53">
        <f t="shared" si="304"/>
        <v>0</v>
      </c>
      <c r="CX230" s="41"/>
      <c r="CY230" s="41"/>
      <c r="CZ230" s="41">
        <f t="shared" si="305"/>
        <v>0</v>
      </c>
      <c r="DA230" s="53">
        <f t="shared" si="306"/>
        <v>0</v>
      </c>
      <c r="DB230" s="53"/>
      <c r="DC230" s="53"/>
      <c r="DD230" s="41">
        <f t="shared" si="307"/>
        <v>0</v>
      </c>
      <c r="DE230" s="53">
        <f t="shared" si="308"/>
        <v>0</v>
      </c>
      <c r="DF230" s="53"/>
      <c r="DG230" s="53"/>
      <c r="DH230" s="41">
        <f t="shared" si="309"/>
        <v>0</v>
      </c>
      <c r="DI230" s="53">
        <f t="shared" si="310"/>
        <v>0</v>
      </c>
      <c r="DJ230" s="53"/>
      <c r="DK230" s="53"/>
      <c r="DL230" s="41">
        <f t="shared" si="311"/>
        <v>0</v>
      </c>
      <c r="DM230" s="53">
        <f t="shared" si="312"/>
        <v>0</v>
      </c>
      <c r="DN230" s="53"/>
      <c r="DO230" s="53"/>
      <c r="DP230" s="41">
        <f t="shared" si="313"/>
        <v>0</v>
      </c>
      <c r="DQ230" s="53">
        <f t="shared" si="314"/>
        <v>0</v>
      </c>
      <c r="DR230" s="53"/>
      <c r="DS230" s="53"/>
      <c r="DT230" s="41">
        <f t="shared" si="315"/>
        <v>0</v>
      </c>
      <c r="DU230" s="53">
        <f t="shared" si="316"/>
        <v>0</v>
      </c>
      <c r="DV230" s="53"/>
      <c r="DW230" s="53"/>
      <c r="DX230" s="41">
        <f t="shared" si="317"/>
        <v>0</v>
      </c>
      <c r="DY230" s="53">
        <f t="shared" si="318"/>
        <v>0</v>
      </c>
      <c r="DZ230" s="53"/>
      <c r="EA230" s="53"/>
      <c r="EB230" s="41">
        <f t="shared" si="319"/>
        <v>0</v>
      </c>
      <c r="EC230" s="53">
        <f t="shared" si="320"/>
        <v>0</v>
      </c>
      <c r="ED230" s="53"/>
      <c r="EE230" s="53"/>
      <c r="EF230" s="41">
        <f t="shared" si="321"/>
        <v>0</v>
      </c>
      <c r="EG230" s="53">
        <f t="shared" si="322"/>
        <v>0</v>
      </c>
      <c r="EH230" s="53"/>
      <c r="EI230" s="53"/>
      <c r="EJ230" s="41">
        <f t="shared" si="323"/>
        <v>0</v>
      </c>
      <c r="EK230" s="53">
        <f t="shared" si="324"/>
        <v>0</v>
      </c>
      <c r="EL230" s="53"/>
      <c r="EM230" s="53"/>
      <c r="EN230" s="41">
        <f t="shared" si="325"/>
        <v>0</v>
      </c>
      <c r="EO230" s="53">
        <f t="shared" si="326"/>
        <v>0</v>
      </c>
      <c r="EP230" s="53"/>
      <c r="EQ230" s="53"/>
      <c r="ER230" s="41">
        <f t="shared" si="327"/>
        <v>0</v>
      </c>
      <c r="ES230" s="53">
        <f t="shared" si="328"/>
        <v>0</v>
      </c>
      <c r="ET230" s="53"/>
      <c r="EU230" s="53"/>
      <c r="EV230" s="41">
        <f t="shared" si="329"/>
        <v>0</v>
      </c>
      <c r="EW230" s="53">
        <f t="shared" si="330"/>
        <v>0</v>
      </c>
      <c r="EX230" s="53"/>
      <c r="EY230" s="53"/>
      <c r="EZ230" s="41">
        <f t="shared" si="331"/>
        <v>0</v>
      </c>
      <c r="FA230" s="53">
        <f t="shared" si="332"/>
        <v>0</v>
      </c>
      <c r="FB230" s="53"/>
      <c r="FC230" s="53"/>
      <c r="FD230" s="41">
        <f t="shared" si="333"/>
        <v>0</v>
      </c>
      <c r="FE230" s="53">
        <f t="shared" si="334"/>
        <v>0</v>
      </c>
      <c r="FF230" s="53"/>
      <c r="FG230" s="53"/>
      <c r="FH230" s="41">
        <f t="shared" si="335"/>
        <v>0</v>
      </c>
      <c r="FI230" s="53">
        <f t="shared" si="336"/>
        <v>0</v>
      </c>
      <c r="FJ230" s="53"/>
      <c r="FK230" s="53"/>
      <c r="FL230" s="41">
        <f t="shared" si="338"/>
        <v>0</v>
      </c>
      <c r="FM230" s="53">
        <f t="shared" si="339"/>
        <v>0</v>
      </c>
      <c r="FN230" s="53"/>
      <c r="FO230" s="40"/>
      <c r="FP230" s="52">
        <f t="shared" si="340"/>
        <v>3097.7424904429799</v>
      </c>
      <c r="FQ230" s="41">
        <f t="shared" si="341"/>
        <v>1.8554545078146356E-2</v>
      </c>
      <c r="FY230" s="229" t="s">
        <v>661</v>
      </c>
      <c r="FZ230" s="229" t="s">
        <v>662</v>
      </c>
      <c r="GA230" s="229" t="s">
        <v>663</v>
      </c>
    </row>
    <row r="231" spans="2:183" ht="11.25" customHeight="1" x14ac:dyDescent="0.2">
      <c r="B231" s="39">
        <v>43994</v>
      </c>
      <c r="C231" s="45">
        <v>3041.3123238336857</v>
      </c>
      <c r="D231" s="112" t="s">
        <v>5566</v>
      </c>
      <c r="E231" s="112">
        <f t="shared" si="337"/>
        <v>43994</v>
      </c>
      <c r="F231" s="46"/>
      <c r="G231" s="52">
        <v>48.55</v>
      </c>
      <c r="H231" s="41">
        <f t="shared" si="257"/>
        <v>-4.1271721958925811E-2</v>
      </c>
      <c r="I231" s="53">
        <f t="shared" si="258"/>
        <v>1</v>
      </c>
      <c r="J231" s="40"/>
      <c r="K231" s="52">
        <v>71.75</v>
      </c>
      <c r="L231" s="41">
        <f t="shared" si="259"/>
        <v>-5.0674781688277326E-2</v>
      </c>
      <c r="M231" s="53">
        <f t="shared" si="260"/>
        <v>1</v>
      </c>
      <c r="N231" s="40"/>
      <c r="O231" s="52">
        <v>81.8</v>
      </c>
      <c r="P231" s="41">
        <f t="shared" si="261"/>
        <v>-4.3386738393170532E-2</v>
      </c>
      <c r="Q231" s="53">
        <f t="shared" si="262"/>
        <v>1</v>
      </c>
      <c r="R231" s="40"/>
      <c r="S231" s="52">
        <v>86.74</v>
      </c>
      <c r="T231" s="41">
        <f t="shared" si="263"/>
        <v>-3.0729690468208726E-2</v>
      </c>
      <c r="U231" s="53">
        <f t="shared" si="264"/>
        <v>1</v>
      </c>
      <c r="V231" s="40"/>
      <c r="W231" s="52">
        <v>57.57</v>
      </c>
      <c r="X231" s="41">
        <f t="shared" si="265"/>
        <v>-5.4369250985545348E-2</v>
      </c>
      <c r="Y231" s="53">
        <f t="shared" si="266"/>
        <v>1</v>
      </c>
      <c r="Z231" s="40"/>
      <c r="AA231" s="52">
        <v>96.42</v>
      </c>
      <c r="AB231" s="41">
        <f t="shared" si="267"/>
        <v>-7.0471416176612345E-2</v>
      </c>
      <c r="AC231" s="53">
        <f t="shared" si="268"/>
        <v>1</v>
      </c>
      <c r="AD231" s="40"/>
      <c r="AE231" s="52">
        <v>60.08</v>
      </c>
      <c r="AF231" s="41">
        <f t="shared" si="269"/>
        <v>-4.725658103393604E-2</v>
      </c>
      <c r="AG231" s="53">
        <f t="shared" si="270"/>
        <v>1</v>
      </c>
      <c r="AH231" s="40"/>
      <c r="AI231" s="52">
        <v>86.96</v>
      </c>
      <c r="AJ231" s="41">
        <f t="shared" si="271"/>
        <v>-7.5385433280170111E-2</v>
      </c>
      <c r="AK231" s="53">
        <f t="shared" si="272"/>
        <v>1</v>
      </c>
      <c r="AL231" s="40"/>
      <c r="AM231" s="52">
        <v>55.58</v>
      </c>
      <c r="AN231" s="41">
        <f t="shared" si="273"/>
        <v>-0.11510905906702762</v>
      </c>
      <c r="AO231" s="53">
        <f t="shared" si="274"/>
        <v>1</v>
      </c>
      <c r="AP231" s="40"/>
      <c r="AQ231" s="52">
        <v>30.86</v>
      </c>
      <c r="AR231" s="41">
        <f t="shared" si="275"/>
        <v>-8.1547619047619091E-2</v>
      </c>
      <c r="AS231" s="53">
        <f t="shared" si="276"/>
        <v>1</v>
      </c>
      <c r="AT231" s="41"/>
      <c r="AU231" s="41">
        <v>75.599999999999994</v>
      </c>
      <c r="AV231" s="41">
        <f t="shared" si="277"/>
        <v>-4.7619047619047672E-2</v>
      </c>
      <c r="AW231" s="53">
        <f t="shared" si="278"/>
        <v>1</v>
      </c>
      <c r="AX231" s="41"/>
      <c r="AY231" s="41">
        <v>44.63</v>
      </c>
      <c r="AZ231" s="41">
        <f t="shared" si="279"/>
        <v>-6.1606391925988269E-2</v>
      </c>
      <c r="BA231" s="53">
        <f t="shared" si="280"/>
        <v>1</v>
      </c>
      <c r="BB231" s="41"/>
      <c r="BC231" s="41">
        <v>56.17</v>
      </c>
      <c r="BD231" s="41">
        <f t="shared" si="281"/>
        <v>-3.9007698887938425E-2</v>
      </c>
      <c r="BE231" s="53">
        <f t="shared" si="282"/>
        <v>1</v>
      </c>
      <c r="BF231" s="41"/>
      <c r="BG231" s="41">
        <v>63.65</v>
      </c>
      <c r="BH231" s="41">
        <f t="shared" si="283"/>
        <v>-2.4670548574931117E-2</v>
      </c>
      <c r="BI231" s="53">
        <f t="shared" si="284"/>
        <v>1</v>
      </c>
      <c r="BJ231" s="41"/>
      <c r="BK231" s="41"/>
      <c r="BL231" s="41">
        <f t="shared" si="285"/>
        <v>0</v>
      </c>
      <c r="BM231" s="53">
        <f t="shared" si="286"/>
        <v>0</v>
      </c>
      <c r="BN231" s="41"/>
      <c r="BO231" s="41"/>
      <c r="BP231" s="41">
        <f t="shared" si="287"/>
        <v>0</v>
      </c>
      <c r="BQ231" s="53">
        <f t="shared" si="288"/>
        <v>0</v>
      </c>
      <c r="BR231" s="41"/>
      <c r="BS231" s="41"/>
      <c r="BT231" s="41">
        <f t="shared" si="289"/>
        <v>0</v>
      </c>
      <c r="BU231" s="53">
        <f t="shared" si="290"/>
        <v>0</v>
      </c>
      <c r="BV231" s="41"/>
      <c r="BW231" s="41"/>
      <c r="BX231" s="41">
        <f t="shared" si="291"/>
        <v>0</v>
      </c>
      <c r="BY231" s="53">
        <f t="shared" si="292"/>
        <v>0</v>
      </c>
      <c r="BZ231" s="41"/>
      <c r="CA231" s="41"/>
      <c r="CB231" s="41">
        <f t="shared" si="293"/>
        <v>0</v>
      </c>
      <c r="CC231" s="53">
        <f t="shared" si="294"/>
        <v>0</v>
      </c>
      <c r="CD231" s="41"/>
      <c r="CE231" s="41"/>
      <c r="CF231" s="41">
        <f t="shared" si="295"/>
        <v>0</v>
      </c>
      <c r="CG231" s="53">
        <f t="shared" si="296"/>
        <v>0</v>
      </c>
      <c r="CH231" s="41"/>
      <c r="CI231" s="41"/>
      <c r="CJ231" s="41">
        <f t="shared" si="297"/>
        <v>0</v>
      </c>
      <c r="CK231" s="53">
        <f t="shared" si="298"/>
        <v>0</v>
      </c>
      <c r="CL231" s="41"/>
      <c r="CM231" s="41"/>
      <c r="CN231" s="41">
        <f t="shared" si="299"/>
        <v>0</v>
      </c>
      <c r="CO231" s="53">
        <f t="shared" si="300"/>
        <v>0</v>
      </c>
      <c r="CP231" s="41"/>
      <c r="CQ231" s="41"/>
      <c r="CR231" s="41">
        <f t="shared" si="301"/>
        <v>0</v>
      </c>
      <c r="CS231" s="53">
        <f t="shared" si="302"/>
        <v>0</v>
      </c>
      <c r="CT231" s="41"/>
      <c r="CU231" s="41"/>
      <c r="CV231" s="41">
        <f t="shared" si="303"/>
        <v>0</v>
      </c>
      <c r="CW231" s="53">
        <f t="shared" si="304"/>
        <v>0</v>
      </c>
      <c r="CX231" s="41"/>
      <c r="CY231" s="41"/>
      <c r="CZ231" s="41">
        <f t="shared" si="305"/>
        <v>0</v>
      </c>
      <c r="DA231" s="53">
        <f t="shared" si="306"/>
        <v>0</v>
      </c>
      <c r="DB231" s="53"/>
      <c r="DC231" s="53"/>
      <c r="DD231" s="41">
        <f t="shared" si="307"/>
        <v>0</v>
      </c>
      <c r="DE231" s="53">
        <f t="shared" si="308"/>
        <v>0</v>
      </c>
      <c r="DF231" s="53"/>
      <c r="DG231" s="53"/>
      <c r="DH231" s="41">
        <f t="shared" si="309"/>
        <v>0</v>
      </c>
      <c r="DI231" s="53">
        <f t="shared" si="310"/>
        <v>0</v>
      </c>
      <c r="DJ231" s="53"/>
      <c r="DK231" s="53"/>
      <c r="DL231" s="41">
        <f t="shared" si="311"/>
        <v>0</v>
      </c>
      <c r="DM231" s="53">
        <f t="shared" si="312"/>
        <v>0</v>
      </c>
      <c r="DN231" s="53"/>
      <c r="DO231" s="53"/>
      <c r="DP231" s="41">
        <f t="shared" si="313"/>
        <v>0</v>
      </c>
      <c r="DQ231" s="53">
        <f t="shared" si="314"/>
        <v>0</v>
      </c>
      <c r="DR231" s="53"/>
      <c r="DS231" s="53"/>
      <c r="DT231" s="41">
        <f t="shared" si="315"/>
        <v>0</v>
      </c>
      <c r="DU231" s="53">
        <f t="shared" si="316"/>
        <v>0</v>
      </c>
      <c r="DV231" s="53"/>
      <c r="DW231" s="53"/>
      <c r="DX231" s="41">
        <f t="shared" si="317"/>
        <v>0</v>
      </c>
      <c r="DY231" s="53">
        <f t="shared" si="318"/>
        <v>0</v>
      </c>
      <c r="DZ231" s="53"/>
      <c r="EA231" s="53"/>
      <c r="EB231" s="41">
        <f t="shared" si="319"/>
        <v>0</v>
      </c>
      <c r="EC231" s="53">
        <f t="shared" si="320"/>
        <v>0</v>
      </c>
      <c r="ED231" s="53"/>
      <c r="EE231" s="53"/>
      <c r="EF231" s="41">
        <f t="shared" si="321"/>
        <v>0</v>
      </c>
      <c r="EG231" s="53">
        <f t="shared" si="322"/>
        <v>0</v>
      </c>
      <c r="EH231" s="53"/>
      <c r="EI231" s="53"/>
      <c r="EJ231" s="41">
        <f t="shared" si="323"/>
        <v>0</v>
      </c>
      <c r="EK231" s="53">
        <f t="shared" si="324"/>
        <v>0</v>
      </c>
      <c r="EL231" s="53"/>
      <c r="EM231" s="53"/>
      <c r="EN231" s="41">
        <f t="shared" si="325"/>
        <v>0</v>
      </c>
      <c r="EO231" s="53">
        <f t="shared" si="326"/>
        <v>0</v>
      </c>
      <c r="EP231" s="53"/>
      <c r="EQ231" s="53"/>
      <c r="ER231" s="41">
        <f t="shared" si="327"/>
        <v>0</v>
      </c>
      <c r="ES231" s="53">
        <f t="shared" si="328"/>
        <v>0</v>
      </c>
      <c r="ET231" s="53"/>
      <c r="EU231" s="53"/>
      <c r="EV231" s="41">
        <f t="shared" si="329"/>
        <v>0</v>
      </c>
      <c r="EW231" s="53">
        <f t="shared" si="330"/>
        <v>0</v>
      </c>
      <c r="EX231" s="53"/>
      <c r="EY231" s="53"/>
      <c r="EZ231" s="41">
        <f t="shared" si="331"/>
        <v>0</v>
      </c>
      <c r="FA231" s="53">
        <f t="shared" si="332"/>
        <v>0</v>
      </c>
      <c r="FB231" s="53"/>
      <c r="FC231" s="53"/>
      <c r="FD231" s="41">
        <f t="shared" si="333"/>
        <v>0</v>
      </c>
      <c r="FE231" s="53">
        <f t="shared" si="334"/>
        <v>0</v>
      </c>
      <c r="FF231" s="53"/>
      <c r="FG231" s="53"/>
      <c r="FH231" s="41">
        <f t="shared" si="335"/>
        <v>0</v>
      </c>
      <c r="FI231" s="53">
        <f t="shared" si="336"/>
        <v>0</v>
      </c>
      <c r="FJ231" s="53"/>
      <c r="FK231" s="53"/>
      <c r="FL231" s="41">
        <f t="shared" si="338"/>
        <v>0</v>
      </c>
      <c r="FM231" s="53">
        <f t="shared" si="339"/>
        <v>0</v>
      </c>
      <c r="FN231" s="53"/>
      <c r="FO231" s="40"/>
      <c r="FP231" s="52">
        <f t="shared" si="340"/>
        <v>3041.3123238336857</v>
      </c>
      <c r="FQ231" s="41">
        <f t="shared" si="341"/>
        <v>-4.7782996196030214E-2</v>
      </c>
      <c r="FY231" s="229" t="s">
        <v>450</v>
      </c>
      <c r="FZ231" s="229" t="s">
        <v>451</v>
      </c>
      <c r="GA231" s="229" t="s">
        <v>452</v>
      </c>
    </row>
    <row r="232" spans="2:183" ht="11.25" customHeight="1" x14ac:dyDescent="0.2">
      <c r="B232" s="39">
        <v>43987</v>
      </c>
      <c r="C232" s="45">
        <v>3193.9277619325017</v>
      </c>
      <c r="D232" s="112" t="s">
        <v>5566</v>
      </c>
      <c r="E232" s="112">
        <f t="shared" si="337"/>
        <v>43987</v>
      </c>
      <c r="F232" s="46"/>
      <c r="G232" s="52">
        <v>50.64</v>
      </c>
      <c r="H232" s="41">
        <f t="shared" si="257"/>
        <v>2.5931928687196182E-2</v>
      </c>
      <c r="I232" s="53">
        <f t="shared" si="258"/>
        <v>1</v>
      </c>
      <c r="J232" s="40"/>
      <c r="K232" s="52">
        <v>75.58</v>
      </c>
      <c r="L232" s="41">
        <f t="shared" si="259"/>
        <v>1.1374280744011589E-2</v>
      </c>
      <c r="M232" s="53">
        <f t="shared" si="260"/>
        <v>1</v>
      </c>
      <c r="N232" s="40"/>
      <c r="O232" s="52">
        <v>85.51</v>
      </c>
      <c r="P232" s="41">
        <f t="shared" si="261"/>
        <v>3.0498533724341303E-3</v>
      </c>
      <c r="Q232" s="53">
        <f t="shared" si="262"/>
        <v>1</v>
      </c>
      <c r="R232" s="40"/>
      <c r="S232" s="52">
        <v>89.49</v>
      </c>
      <c r="T232" s="41">
        <f t="shared" si="263"/>
        <v>4.5077659698703698E-2</v>
      </c>
      <c r="U232" s="53">
        <f t="shared" si="264"/>
        <v>1</v>
      </c>
      <c r="V232" s="40"/>
      <c r="W232" s="52">
        <v>60.88</v>
      </c>
      <c r="X232" s="41">
        <f t="shared" si="265"/>
        <v>4.7668215453450458E-2</v>
      </c>
      <c r="Y232" s="53">
        <f t="shared" si="266"/>
        <v>1</v>
      </c>
      <c r="Z232" s="40"/>
      <c r="AA232" s="52">
        <v>103.73</v>
      </c>
      <c r="AB232" s="41">
        <f t="shared" si="267"/>
        <v>1.8758593596543083E-2</v>
      </c>
      <c r="AC232" s="53">
        <f t="shared" si="268"/>
        <v>1</v>
      </c>
      <c r="AD232" s="40"/>
      <c r="AE232" s="52">
        <v>63.06</v>
      </c>
      <c r="AF232" s="41">
        <f t="shared" si="269"/>
        <v>2.2207813259847775E-2</v>
      </c>
      <c r="AG232" s="53">
        <f t="shared" si="270"/>
        <v>1</v>
      </c>
      <c r="AH232" s="40"/>
      <c r="AI232" s="52">
        <v>94.05</v>
      </c>
      <c r="AJ232" s="41">
        <f t="shared" si="271"/>
        <v>8.7954521076905046E-3</v>
      </c>
      <c r="AK232" s="53">
        <f t="shared" si="272"/>
        <v>1</v>
      </c>
      <c r="AL232" s="40"/>
      <c r="AM232" s="52">
        <v>62.81</v>
      </c>
      <c r="AN232" s="41">
        <f t="shared" si="273"/>
        <v>4.4743845642049251E-2</v>
      </c>
      <c r="AO232" s="53">
        <f t="shared" si="274"/>
        <v>1</v>
      </c>
      <c r="AP232" s="40"/>
      <c r="AQ232" s="52">
        <v>33.6</v>
      </c>
      <c r="AR232" s="41">
        <f t="shared" si="275"/>
        <v>7.2796934865900331E-2</v>
      </c>
      <c r="AS232" s="53">
        <f t="shared" si="276"/>
        <v>1</v>
      </c>
      <c r="AT232" s="41"/>
      <c r="AU232" s="41">
        <v>79.38</v>
      </c>
      <c r="AV232" s="41">
        <f t="shared" si="277"/>
        <v>1.8998716302952356E-2</v>
      </c>
      <c r="AW232" s="53">
        <f t="shared" si="278"/>
        <v>1</v>
      </c>
      <c r="AX232" s="41"/>
      <c r="AY232" s="41">
        <v>47.56</v>
      </c>
      <c r="AZ232" s="41">
        <f t="shared" si="279"/>
        <v>9.5521120781150159E-3</v>
      </c>
      <c r="BA232" s="53">
        <f t="shared" si="280"/>
        <v>1</v>
      </c>
      <c r="BB232" s="41"/>
      <c r="BC232" s="41">
        <v>58.45</v>
      </c>
      <c r="BD232" s="41">
        <f t="shared" si="281"/>
        <v>2.4180830558962807E-2</v>
      </c>
      <c r="BE232" s="53">
        <f t="shared" si="282"/>
        <v>1</v>
      </c>
      <c r="BF232" s="41"/>
      <c r="BG232" s="41">
        <v>65.260000000000005</v>
      </c>
      <c r="BH232" s="41">
        <f t="shared" si="283"/>
        <v>3.5368291557742459E-3</v>
      </c>
      <c r="BI232" s="53">
        <f t="shared" si="284"/>
        <v>1</v>
      </c>
      <c r="BJ232" s="41"/>
      <c r="BK232" s="41"/>
      <c r="BL232" s="41">
        <f t="shared" si="285"/>
        <v>0</v>
      </c>
      <c r="BM232" s="53">
        <f t="shared" si="286"/>
        <v>0</v>
      </c>
      <c r="BN232" s="41"/>
      <c r="BO232" s="41"/>
      <c r="BP232" s="41">
        <f t="shared" si="287"/>
        <v>0</v>
      </c>
      <c r="BQ232" s="53">
        <f t="shared" si="288"/>
        <v>0</v>
      </c>
      <c r="BR232" s="41"/>
      <c r="BS232" s="41"/>
      <c r="BT232" s="41">
        <f t="shared" si="289"/>
        <v>0</v>
      </c>
      <c r="BU232" s="53">
        <f t="shared" si="290"/>
        <v>0</v>
      </c>
      <c r="BV232" s="41"/>
      <c r="BW232" s="41"/>
      <c r="BX232" s="41">
        <f t="shared" si="291"/>
        <v>0</v>
      </c>
      <c r="BY232" s="53">
        <f t="shared" si="292"/>
        <v>0</v>
      </c>
      <c r="BZ232" s="41"/>
      <c r="CA232" s="41"/>
      <c r="CB232" s="41">
        <f t="shared" si="293"/>
        <v>0</v>
      </c>
      <c r="CC232" s="53">
        <f t="shared" si="294"/>
        <v>0</v>
      </c>
      <c r="CD232" s="41"/>
      <c r="CE232" s="41"/>
      <c r="CF232" s="41">
        <f t="shared" si="295"/>
        <v>0</v>
      </c>
      <c r="CG232" s="53">
        <f t="shared" si="296"/>
        <v>0</v>
      </c>
      <c r="CH232" s="41"/>
      <c r="CI232" s="41"/>
      <c r="CJ232" s="41">
        <f t="shared" si="297"/>
        <v>0</v>
      </c>
      <c r="CK232" s="53">
        <f t="shared" si="298"/>
        <v>0</v>
      </c>
      <c r="CL232" s="41"/>
      <c r="CM232" s="41"/>
      <c r="CN232" s="41">
        <f t="shared" si="299"/>
        <v>0</v>
      </c>
      <c r="CO232" s="53">
        <f t="shared" si="300"/>
        <v>0</v>
      </c>
      <c r="CP232" s="41"/>
      <c r="CQ232" s="41"/>
      <c r="CR232" s="41">
        <f t="shared" si="301"/>
        <v>0</v>
      </c>
      <c r="CS232" s="53">
        <f t="shared" si="302"/>
        <v>0</v>
      </c>
      <c r="CT232" s="41"/>
      <c r="CU232" s="41"/>
      <c r="CV232" s="41">
        <f t="shared" si="303"/>
        <v>0</v>
      </c>
      <c r="CW232" s="53">
        <f t="shared" si="304"/>
        <v>0</v>
      </c>
      <c r="CX232" s="41"/>
      <c r="CY232" s="41"/>
      <c r="CZ232" s="41">
        <f t="shared" si="305"/>
        <v>0</v>
      </c>
      <c r="DA232" s="53">
        <f t="shared" si="306"/>
        <v>0</v>
      </c>
      <c r="DB232" s="53"/>
      <c r="DC232" s="53"/>
      <c r="DD232" s="41">
        <f t="shared" si="307"/>
        <v>0</v>
      </c>
      <c r="DE232" s="53">
        <f t="shared" si="308"/>
        <v>0</v>
      </c>
      <c r="DF232" s="53"/>
      <c r="DG232" s="53"/>
      <c r="DH232" s="41">
        <f t="shared" si="309"/>
        <v>0</v>
      </c>
      <c r="DI232" s="53">
        <f t="shared" si="310"/>
        <v>0</v>
      </c>
      <c r="DJ232" s="53"/>
      <c r="DK232" s="53"/>
      <c r="DL232" s="41">
        <f t="shared" si="311"/>
        <v>0</v>
      </c>
      <c r="DM232" s="53">
        <f t="shared" si="312"/>
        <v>0</v>
      </c>
      <c r="DN232" s="53"/>
      <c r="DO232" s="53"/>
      <c r="DP232" s="41">
        <f t="shared" si="313"/>
        <v>0</v>
      </c>
      <c r="DQ232" s="53">
        <f t="shared" si="314"/>
        <v>0</v>
      </c>
      <c r="DR232" s="53"/>
      <c r="DS232" s="53"/>
      <c r="DT232" s="41">
        <f t="shared" si="315"/>
        <v>0</v>
      </c>
      <c r="DU232" s="53">
        <f t="shared" si="316"/>
        <v>0</v>
      </c>
      <c r="DV232" s="53"/>
      <c r="DW232" s="53"/>
      <c r="DX232" s="41">
        <f t="shared" si="317"/>
        <v>0</v>
      </c>
      <c r="DY232" s="53">
        <f t="shared" si="318"/>
        <v>0</v>
      </c>
      <c r="DZ232" s="53"/>
      <c r="EA232" s="53"/>
      <c r="EB232" s="41">
        <f t="shared" si="319"/>
        <v>0</v>
      </c>
      <c r="EC232" s="53">
        <f t="shared" si="320"/>
        <v>0</v>
      </c>
      <c r="ED232" s="53"/>
      <c r="EE232" s="53"/>
      <c r="EF232" s="41">
        <f t="shared" si="321"/>
        <v>0</v>
      </c>
      <c r="EG232" s="53">
        <f t="shared" si="322"/>
        <v>0</v>
      </c>
      <c r="EH232" s="53"/>
      <c r="EI232" s="53"/>
      <c r="EJ232" s="41">
        <f t="shared" si="323"/>
        <v>0</v>
      </c>
      <c r="EK232" s="53">
        <f t="shared" si="324"/>
        <v>0</v>
      </c>
      <c r="EL232" s="53"/>
      <c r="EM232" s="53"/>
      <c r="EN232" s="41">
        <f t="shared" si="325"/>
        <v>0</v>
      </c>
      <c r="EO232" s="53">
        <f t="shared" si="326"/>
        <v>0</v>
      </c>
      <c r="EP232" s="53"/>
      <c r="EQ232" s="53"/>
      <c r="ER232" s="41">
        <f t="shared" si="327"/>
        <v>0</v>
      </c>
      <c r="ES232" s="53">
        <f t="shared" si="328"/>
        <v>0</v>
      </c>
      <c r="ET232" s="53"/>
      <c r="EU232" s="53"/>
      <c r="EV232" s="41">
        <f t="shared" si="329"/>
        <v>0</v>
      </c>
      <c r="EW232" s="53">
        <f t="shared" si="330"/>
        <v>0</v>
      </c>
      <c r="EX232" s="53"/>
      <c r="EY232" s="53"/>
      <c r="EZ232" s="41">
        <f t="shared" si="331"/>
        <v>0</v>
      </c>
      <c r="FA232" s="53">
        <f t="shared" si="332"/>
        <v>0</v>
      </c>
      <c r="FB232" s="53"/>
      <c r="FC232" s="53"/>
      <c r="FD232" s="41">
        <f t="shared" si="333"/>
        <v>0</v>
      </c>
      <c r="FE232" s="53">
        <f t="shared" si="334"/>
        <v>0</v>
      </c>
      <c r="FF232" s="53"/>
      <c r="FG232" s="53"/>
      <c r="FH232" s="41">
        <f t="shared" si="335"/>
        <v>0</v>
      </c>
      <c r="FI232" s="53">
        <f t="shared" si="336"/>
        <v>0</v>
      </c>
      <c r="FJ232" s="53"/>
      <c r="FK232" s="53"/>
      <c r="FL232" s="41">
        <f t="shared" si="338"/>
        <v>0</v>
      </c>
      <c r="FM232" s="53">
        <f t="shared" si="339"/>
        <v>0</v>
      </c>
      <c r="FN232" s="53"/>
      <c r="FO232" s="40"/>
      <c r="FP232" s="52">
        <f t="shared" si="340"/>
        <v>3193.9277619325017</v>
      </c>
      <c r="FQ232" s="41">
        <f t="shared" si="341"/>
        <v>4.9148360447179407E-2</v>
      </c>
      <c r="FY232" s="229" t="s">
        <v>1060</v>
      </c>
      <c r="FZ232" s="229" t="s">
        <v>1061</v>
      </c>
      <c r="GA232" s="229" t="s">
        <v>1062</v>
      </c>
    </row>
    <row r="233" spans="2:183" ht="11.25" customHeight="1" x14ac:dyDescent="0.2">
      <c r="B233" s="39">
        <v>43980</v>
      </c>
      <c r="C233" s="45">
        <v>3044.3051548697567</v>
      </c>
      <c r="D233" s="112" t="s">
        <v>5566</v>
      </c>
      <c r="E233" s="112">
        <f t="shared" si="337"/>
        <v>43980</v>
      </c>
      <c r="F233" s="46"/>
      <c r="G233" s="52">
        <v>49.36</v>
      </c>
      <c r="H233" s="41">
        <f t="shared" si="257"/>
        <v>6.4251832686502697E-2</v>
      </c>
      <c r="I233" s="53">
        <f t="shared" si="258"/>
        <v>1</v>
      </c>
      <c r="J233" s="40"/>
      <c r="K233" s="52">
        <v>74.73</v>
      </c>
      <c r="L233" s="41">
        <f t="shared" si="259"/>
        <v>7.0323689487253205E-2</v>
      </c>
      <c r="M233" s="53">
        <f t="shared" si="260"/>
        <v>1</v>
      </c>
      <c r="N233" s="40"/>
      <c r="O233" s="52">
        <v>85.25</v>
      </c>
      <c r="P233" s="41">
        <f t="shared" si="261"/>
        <v>8.2127443513582143E-2</v>
      </c>
      <c r="Q233" s="53">
        <f t="shared" si="262"/>
        <v>1</v>
      </c>
      <c r="R233" s="40"/>
      <c r="S233" s="52">
        <v>85.63</v>
      </c>
      <c r="T233" s="41">
        <f t="shared" si="263"/>
        <v>2.8835756337858731E-2</v>
      </c>
      <c r="U233" s="53">
        <f t="shared" si="264"/>
        <v>1</v>
      </c>
      <c r="V233" s="40"/>
      <c r="W233" s="52">
        <v>58.11</v>
      </c>
      <c r="X233" s="41">
        <f t="shared" si="265"/>
        <v>2.9771398192450782E-2</v>
      </c>
      <c r="Y233" s="53">
        <f t="shared" si="266"/>
        <v>1</v>
      </c>
      <c r="Z233" s="40"/>
      <c r="AA233" s="52">
        <v>101.82</v>
      </c>
      <c r="AB233" s="41">
        <f t="shared" si="267"/>
        <v>3.9403838301347527E-2</v>
      </c>
      <c r="AC233" s="53">
        <f t="shared" si="268"/>
        <v>1</v>
      </c>
      <c r="AD233" s="40"/>
      <c r="AE233" s="52">
        <v>61.69</v>
      </c>
      <c r="AF233" s="41">
        <f t="shared" si="269"/>
        <v>2.8166666666666673E-2</v>
      </c>
      <c r="AG233" s="53">
        <f t="shared" si="270"/>
        <v>1</v>
      </c>
      <c r="AH233" s="40"/>
      <c r="AI233" s="52">
        <v>93.23</v>
      </c>
      <c r="AJ233" s="41">
        <f t="shared" si="271"/>
        <v>5.8229284903518863E-2</v>
      </c>
      <c r="AK233" s="53">
        <f t="shared" si="272"/>
        <v>1</v>
      </c>
      <c r="AL233" s="40"/>
      <c r="AM233" s="52">
        <v>60.12</v>
      </c>
      <c r="AN233" s="41">
        <f t="shared" si="273"/>
        <v>3.9419087136929321E-2</v>
      </c>
      <c r="AO233" s="53">
        <f t="shared" si="274"/>
        <v>1</v>
      </c>
      <c r="AP233" s="40"/>
      <c r="AQ233" s="52">
        <v>31.32</v>
      </c>
      <c r="AR233" s="41">
        <f t="shared" si="275"/>
        <v>1.6883116883116944E-2</v>
      </c>
      <c r="AS233" s="53">
        <f t="shared" si="276"/>
        <v>1</v>
      </c>
      <c r="AT233" s="41"/>
      <c r="AU233" s="41">
        <v>77.900000000000006</v>
      </c>
      <c r="AV233" s="41">
        <f t="shared" si="277"/>
        <v>7.2116707954858361E-2</v>
      </c>
      <c r="AW233" s="53">
        <f t="shared" si="278"/>
        <v>1</v>
      </c>
      <c r="AX233" s="41"/>
      <c r="AY233" s="41">
        <v>47.11</v>
      </c>
      <c r="AZ233" s="41">
        <f t="shared" si="279"/>
        <v>9.6856810244470237E-2</v>
      </c>
      <c r="BA233" s="53">
        <f t="shared" si="280"/>
        <v>1</v>
      </c>
      <c r="BB233" s="41"/>
      <c r="BC233" s="41">
        <v>57.07</v>
      </c>
      <c r="BD233" s="41">
        <f t="shared" si="281"/>
        <v>4.5621106632466102E-2</v>
      </c>
      <c r="BE233" s="53">
        <f t="shared" si="282"/>
        <v>1</v>
      </c>
      <c r="BF233" s="41"/>
      <c r="BG233" s="41">
        <v>65.03</v>
      </c>
      <c r="BH233" s="41">
        <f t="shared" si="283"/>
        <v>7.719065761139654E-2</v>
      </c>
      <c r="BI233" s="53">
        <f t="shared" si="284"/>
        <v>1</v>
      </c>
      <c r="BJ233" s="41"/>
      <c r="BK233" s="41"/>
      <c r="BL233" s="41">
        <f t="shared" si="285"/>
        <v>0</v>
      </c>
      <c r="BM233" s="53">
        <f t="shared" si="286"/>
        <v>0</v>
      </c>
      <c r="BN233" s="41"/>
      <c r="BO233" s="41"/>
      <c r="BP233" s="41">
        <f t="shared" si="287"/>
        <v>0</v>
      </c>
      <c r="BQ233" s="53">
        <f t="shared" si="288"/>
        <v>0</v>
      </c>
      <c r="BR233" s="41"/>
      <c r="BS233" s="41"/>
      <c r="BT233" s="41">
        <f t="shared" si="289"/>
        <v>0</v>
      </c>
      <c r="BU233" s="53">
        <f t="shared" si="290"/>
        <v>0</v>
      </c>
      <c r="BV233" s="41"/>
      <c r="BW233" s="41"/>
      <c r="BX233" s="41">
        <f t="shared" si="291"/>
        <v>0</v>
      </c>
      <c r="BY233" s="53">
        <f t="shared" si="292"/>
        <v>0</v>
      </c>
      <c r="BZ233" s="41"/>
      <c r="CA233" s="41"/>
      <c r="CB233" s="41">
        <f t="shared" si="293"/>
        <v>0</v>
      </c>
      <c r="CC233" s="53">
        <f t="shared" si="294"/>
        <v>0</v>
      </c>
      <c r="CD233" s="41"/>
      <c r="CE233" s="41"/>
      <c r="CF233" s="41">
        <f t="shared" si="295"/>
        <v>0</v>
      </c>
      <c r="CG233" s="53">
        <f t="shared" si="296"/>
        <v>0</v>
      </c>
      <c r="CH233" s="41"/>
      <c r="CI233" s="41"/>
      <c r="CJ233" s="41">
        <f t="shared" si="297"/>
        <v>0</v>
      </c>
      <c r="CK233" s="53">
        <f t="shared" si="298"/>
        <v>0</v>
      </c>
      <c r="CL233" s="41"/>
      <c r="CM233" s="41"/>
      <c r="CN233" s="41">
        <f t="shared" si="299"/>
        <v>0</v>
      </c>
      <c r="CO233" s="53">
        <f t="shared" si="300"/>
        <v>0</v>
      </c>
      <c r="CP233" s="41"/>
      <c r="CQ233" s="41"/>
      <c r="CR233" s="41">
        <f t="shared" si="301"/>
        <v>0</v>
      </c>
      <c r="CS233" s="53">
        <f t="shared" si="302"/>
        <v>0</v>
      </c>
      <c r="CT233" s="41"/>
      <c r="CU233" s="41"/>
      <c r="CV233" s="41">
        <f t="shared" si="303"/>
        <v>0</v>
      </c>
      <c r="CW233" s="53">
        <f t="shared" si="304"/>
        <v>0</v>
      </c>
      <c r="CX233" s="41"/>
      <c r="CY233" s="41"/>
      <c r="CZ233" s="41">
        <f t="shared" si="305"/>
        <v>0</v>
      </c>
      <c r="DA233" s="53">
        <f t="shared" si="306"/>
        <v>0</v>
      </c>
      <c r="DB233" s="53"/>
      <c r="DC233" s="53"/>
      <c r="DD233" s="41">
        <f t="shared" si="307"/>
        <v>0</v>
      </c>
      <c r="DE233" s="53">
        <f t="shared" si="308"/>
        <v>0</v>
      </c>
      <c r="DF233" s="53"/>
      <c r="DG233" s="53"/>
      <c r="DH233" s="41">
        <f t="shared" si="309"/>
        <v>0</v>
      </c>
      <c r="DI233" s="53">
        <f t="shared" si="310"/>
        <v>0</v>
      </c>
      <c r="DJ233" s="53"/>
      <c r="DK233" s="53"/>
      <c r="DL233" s="41">
        <f t="shared" si="311"/>
        <v>0</v>
      </c>
      <c r="DM233" s="53">
        <f t="shared" si="312"/>
        <v>0</v>
      </c>
      <c r="DN233" s="53"/>
      <c r="DO233" s="53"/>
      <c r="DP233" s="41">
        <f t="shared" si="313"/>
        <v>0</v>
      </c>
      <c r="DQ233" s="53">
        <f t="shared" si="314"/>
        <v>0</v>
      </c>
      <c r="DR233" s="53"/>
      <c r="DS233" s="53"/>
      <c r="DT233" s="41">
        <f t="shared" si="315"/>
        <v>0</v>
      </c>
      <c r="DU233" s="53">
        <f t="shared" si="316"/>
        <v>0</v>
      </c>
      <c r="DV233" s="53"/>
      <c r="DW233" s="53"/>
      <c r="DX233" s="41">
        <f t="shared" si="317"/>
        <v>0</v>
      </c>
      <c r="DY233" s="53">
        <f t="shared" si="318"/>
        <v>0</v>
      </c>
      <c r="DZ233" s="53"/>
      <c r="EA233" s="53"/>
      <c r="EB233" s="41">
        <f t="shared" si="319"/>
        <v>0</v>
      </c>
      <c r="EC233" s="53">
        <f t="shared" si="320"/>
        <v>0</v>
      </c>
      <c r="ED233" s="53"/>
      <c r="EE233" s="53"/>
      <c r="EF233" s="41">
        <f t="shared" si="321"/>
        <v>0</v>
      </c>
      <c r="EG233" s="53">
        <f t="shared" si="322"/>
        <v>0</v>
      </c>
      <c r="EH233" s="53"/>
      <c r="EI233" s="53"/>
      <c r="EJ233" s="41">
        <f t="shared" si="323"/>
        <v>0</v>
      </c>
      <c r="EK233" s="53">
        <f t="shared" si="324"/>
        <v>0</v>
      </c>
      <c r="EL233" s="53"/>
      <c r="EM233" s="53"/>
      <c r="EN233" s="41">
        <f t="shared" si="325"/>
        <v>0</v>
      </c>
      <c r="EO233" s="53">
        <f t="shared" si="326"/>
        <v>0</v>
      </c>
      <c r="EP233" s="53"/>
      <c r="EQ233" s="53"/>
      <c r="ER233" s="41">
        <f t="shared" si="327"/>
        <v>0</v>
      </c>
      <c r="ES233" s="53">
        <f t="shared" si="328"/>
        <v>0</v>
      </c>
      <c r="ET233" s="53"/>
      <c r="EU233" s="53"/>
      <c r="EV233" s="41">
        <f t="shared" si="329"/>
        <v>0</v>
      </c>
      <c r="EW233" s="53">
        <f t="shared" si="330"/>
        <v>0</v>
      </c>
      <c r="EX233" s="53"/>
      <c r="EY233" s="53"/>
      <c r="EZ233" s="41">
        <f t="shared" si="331"/>
        <v>0</v>
      </c>
      <c r="FA233" s="53">
        <f t="shared" si="332"/>
        <v>0</v>
      </c>
      <c r="FB233" s="53"/>
      <c r="FC233" s="53"/>
      <c r="FD233" s="41">
        <f t="shared" si="333"/>
        <v>0</v>
      </c>
      <c r="FE233" s="53">
        <f t="shared" si="334"/>
        <v>0</v>
      </c>
      <c r="FF233" s="53"/>
      <c r="FG233" s="53"/>
      <c r="FH233" s="41">
        <f t="shared" si="335"/>
        <v>0</v>
      </c>
      <c r="FI233" s="53">
        <f t="shared" si="336"/>
        <v>0</v>
      </c>
      <c r="FJ233" s="53"/>
      <c r="FK233" s="53"/>
      <c r="FL233" s="41">
        <f t="shared" si="338"/>
        <v>0</v>
      </c>
      <c r="FM233" s="53">
        <f t="shared" si="339"/>
        <v>0</v>
      </c>
      <c r="FN233" s="53"/>
      <c r="FO233" s="40"/>
      <c r="FP233" s="52">
        <f t="shared" si="340"/>
        <v>3044.3051548697567</v>
      </c>
      <c r="FQ233" s="41">
        <f t="shared" si="341"/>
        <v>3.0063910918543879E-2</v>
      </c>
      <c r="FY233" s="229" t="s">
        <v>1054</v>
      </c>
      <c r="FZ233" s="229" t="s">
        <v>1055</v>
      </c>
      <c r="GA233" s="229" t="s">
        <v>1056</v>
      </c>
    </row>
    <row r="234" spans="2:183" ht="11.25" customHeight="1" x14ac:dyDescent="0.2">
      <c r="B234" s="39">
        <v>43973</v>
      </c>
      <c r="C234" s="45">
        <v>2955.4526885181754</v>
      </c>
      <c r="D234" s="112" t="s">
        <v>5566</v>
      </c>
      <c r="E234" s="112">
        <f t="shared" si="337"/>
        <v>43973</v>
      </c>
      <c r="F234" s="46"/>
      <c r="G234" s="52">
        <v>46.38</v>
      </c>
      <c r="H234" s="41">
        <f t="shared" si="257"/>
        <v>9.3579978237214867E-3</v>
      </c>
      <c r="I234" s="53">
        <f t="shared" si="258"/>
        <v>1</v>
      </c>
      <c r="J234" s="40"/>
      <c r="K234" s="52">
        <v>69.819999999999993</v>
      </c>
      <c r="L234" s="41">
        <f t="shared" si="259"/>
        <v>1.5415939499708875E-2</v>
      </c>
      <c r="M234" s="53">
        <f t="shared" si="260"/>
        <v>1</v>
      </c>
      <c r="N234" s="40"/>
      <c r="O234" s="52">
        <v>78.78</v>
      </c>
      <c r="P234" s="41">
        <f t="shared" si="261"/>
        <v>4.4625780951166316E-3</v>
      </c>
      <c r="Q234" s="53">
        <f t="shared" si="262"/>
        <v>1</v>
      </c>
      <c r="R234" s="40"/>
      <c r="S234" s="52">
        <v>83.23</v>
      </c>
      <c r="T234" s="41">
        <f t="shared" si="263"/>
        <v>2.5126247074763075E-2</v>
      </c>
      <c r="U234" s="53">
        <f t="shared" si="264"/>
        <v>1</v>
      </c>
      <c r="V234" s="40"/>
      <c r="W234" s="52">
        <v>56.43</v>
      </c>
      <c r="X234" s="41">
        <f t="shared" si="265"/>
        <v>8.5790884718497384E-3</v>
      </c>
      <c r="Y234" s="53">
        <f t="shared" si="266"/>
        <v>1</v>
      </c>
      <c r="Z234" s="40"/>
      <c r="AA234" s="52">
        <v>97.96</v>
      </c>
      <c r="AB234" s="41">
        <f t="shared" si="267"/>
        <v>3.1375026321330601E-2</v>
      </c>
      <c r="AC234" s="53">
        <f t="shared" si="268"/>
        <v>1</v>
      </c>
      <c r="AD234" s="40"/>
      <c r="AE234" s="52">
        <v>60</v>
      </c>
      <c r="AF234" s="41">
        <f t="shared" si="269"/>
        <v>6.1195613724796649E-2</v>
      </c>
      <c r="AG234" s="53">
        <f t="shared" si="270"/>
        <v>1</v>
      </c>
      <c r="AH234" s="40"/>
      <c r="AI234" s="52">
        <v>88.1</v>
      </c>
      <c r="AJ234" s="41">
        <f t="shared" si="271"/>
        <v>3.7569190908020245E-2</v>
      </c>
      <c r="AK234" s="53">
        <f t="shared" si="272"/>
        <v>1</v>
      </c>
      <c r="AL234" s="40"/>
      <c r="AM234" s="52">
        <v>57.84</v>
      </c>
      <c r="AN234" s="41">
        <f t="shared" si="273"/>
        <v>6.6175115207373292E-2</v>
      </c>
      <c r="AO234" s="53">
        <f t="shared" si="274"/>
        <v>1</v>
      </c>
      <c r="AP234" s="40"/>
      <c r="AQ234" s="52">
        <v>30.8</v>
      </c>
      <c r="AR234" s="41">
        <f t="shared" si="275"/>
        <v>7.9565369786189999E-2</v>
      </c>
      <c r="AS234" s="53">
        <f t="shared" si="276"/>
        <v>1</v>
      </c>
      <c r="AT234" s="41"/>
      <c r="AU234" s="41">
        <v>72.66</v>
      </c>
      <c r="AV234" s="41">
        <f t="shared" si="277"/>
        <v>1.7362083450013888E-2</v>
      </c>
      <c r="AW234" s="53">
        <f t="shared" si="278"/>
        <v>1</v>
      </c>
      <c r="AX234" s="41"/>
      <c r="AY234" s="41">
        <v>42.95</v>
      </c>
      <c r="AZ234" s="41">
        <f t="shared" si="279"/>
        <v>5.3470689232278712E-2</v>
      </c>
      <c r="BA234" s="53">
        <f t="shared" si="280"/>
        <v>1</v>
      </c>
      <c r="BB234" s="41"/>
      <c r="BC234" s="41">
        <v>54.58</v>
      </c>
      <c r="BD234" s="41">
        <f t="shared" si="281"/>
        <v>3.8827559954320412E-2</v>
      </c>
      <c r="BE234" s="53">
        <f t="shared" si="282"/>
        <v>1</v>
      </c>
      <c r="BF234" s="41"/>
      <c r="BG234" s="41">
        <v>60.37</v>
      </c>
      <c r="BH234" s="41">
        <f t="shared" si="283"/>
        <v>4.2839868716531226E-2</v>
      </c>
      <c r="BI234" s="53">
        <f t="shared" si="284"/>
        <v>1</v>
      </c>
      <c r="BJ234" s="41"/>
      <c r="BK234" s="41"/>
      <c r="BL234" s="41">
        <f t="shared" si="285"/>
        <v>0</v>
      </c>
      <c r="BM234" s="53">
        <f t="shared" si="286"/>
        <v>0</v>
      </c>
      <c r="BN234" s="41"/>
      <c r="BO234" s="41"/>
      <c r="BP234" s="41">
        <f t="shared" si="287"/>
        <v>0</v>
      </c>
      <c r="BQ234" s="53">
        <f t="shared" si="288"/>
        <v>0</v>
      </c>
      <c r="BR234" s="41"/>
      <c r="BS234" s="41"/>
      <c r="BT234" s="41">
        <f t="shared" si="289"/>
        <v>0</v>
      </c>
      <c r="BU234" s="53">
        <f t="shared" si="290"/>
        <v>0</v>
      </c>
      <c r="BV234" s="41"/>
      <c r="BW234" s="41"/>
      <c r="BX234" s="41">
        <f t="shared" si="291"/>
        <v>0</v>
      </c>
      <c r="BY234" s="53">
        <f t="shared" si="292"/>
        <v>0</v>
      </c>
      <c r="BZ234" s="41"/>
      <c r="CA234" s="41"/>
      <c r="CB234" s="41">
        <f t="shared" si="293"/>
        <v>0</v>
      </c>
      <c r="CC234" s="53">
        <f t="shared" si="294"/>
        <v>0</v>
      </c>
      <c r="CD234" s="41"/>
      <c r="CE234" s="41"/>
      <c r="CF234" s="41">
        <f t="shared" si="295"/>
        <v>0</v>
      </c>
      <c r="CG234" s="53">
        <f t="shared" si="296"/>
        <v>0</v>
      </c>
      <c r="CH234" s="41"/>
      <c r="CI234" s="41"/>
      <c r="CJ234" s="41">
        <f t="shared" si="297"/>
        <v>0</v>
      </c>
      <c r="CK234" s="53">
        <f t="shared" si="298"/>
        <v>0</v>
      </c>
      <c r="CL234" s="41"/>
      <c r="CM234" s="41"/>
      <c r="CN234" s="41">
        <f t="shared" si="299"/>
        <v>0</v>
      </c>
      <c r="CO234" s="53">
        <f t="shared" si="300"/>
        <v>0</v>
      </c>
      <c r="CP234" s="41"/>
      <c r="CQ234" s="41"/>
      <c r="CR234" s="41">
        <f t="shared" si="301"/>
        <v>0</v>
      </c>
      <c r="CS234" s="53">
        <f t="shared" si="302"/>
        <v>0</v>
      </c>
      <c r="CT234" s="41"/>
      <c r="CU234" s="41"/>
      <c r="CV234" s="41">
        <f t="shared" si="303"/>
        <v>0</v>
      </c>
      <c r="CW234" s="53">
        <f t="shared" si="304"/>
        <v>0</v>
      </c>
      <c r="CX234" s="41"/>
      <c r="CY234" s="41"/>
      <c r="CZ234" s="41">
        <f t="shared" si="305"/>
        <v>0</v>
      </c>
      <c r="DA234" s="53">
        <f t="shared" si="306"/>
        <v>0</v>
      </c>
      <c r="DB234" s="53"/>
      <c r="DC234" s="53"/>
      <c r="DD234" s="41">
        <f t="shared" si="307"/>
        <v>0</v>
      </c>
      <c r="DE234" s="53">
        <f t="shared" si="308"/>
        <v>0</v>
      </c>
      <c r="DF234" s="53"/>
      <c r="DG234" s="53"/>
      <c r="DH234" s="41">
        <f t="shared" si="309"/>
        <v>0</v>
      </c>
      <c r="DI234" s="53">
        <f t="shared" si="310"/>
        <v>0</v>
      </c>
      <c r="DJ234" s="53"/>
      <c r="DK234" s="53"/>
      <c r="DL234" s="41">
        <f t="shared" si="311"/>
        <v>0</v>
      </c>
      <c r="DM234" s="53">
        <f t="shared" si="312"/>
        <v>0</v>
      </c>
      <c r="DN234" s="53"/>
      <c r="DO234" s="53"/>
      <c r="DP234" s="41">
        <f t="shared" si="313"/>
        <v>0</v>
      </c>
      <c r="DQ234" s="53">
        <f t="shared" si="314"/>
        <v>0</v>
      </c>
      <c r="DR234" s="53"/>
      <c r="DS234" s="53"/>
      <c r="DT234" s="41">
        <f t="shared" si="315"/>
        <v>0</v>
      </c>
      <c r="DU234" s="53">
        <f t="shared" si="316"/>
        <v>0</v>
      </c>
      <c r="DV234" s="53"/>
      <c r="DW234" s="53"/>
      <c r="DX234" s="41">
        <f t="shared" si="317"/>
        <v>0</v>
      </c>
      <c r="DY234" s="53">
        <f t="shared" si="318"/>
        <v>0</v>
      </c>
      <c r="DZ234" s="53"/>
      <c r="EA234" s="53"/>
      <c r="EB234" s="41">
        <f t="shared" si="319"/>
        <v>0</v>
      </c>
      <c r="EC234" s="53">
        <f t="shared" si="320"/>
        <v>0</v>
      </c>
      <c r="ED234" s="53"/>
      <c r="EE234" s="53"/>
      <c r="EF234" s="41">
        <f t="shared" si="321"/>
        <v>0</v>
      </c>
      <c r="EG234" s="53">
        <f t="shared" si="322"/>
        <v>0</v>
      </c>
      <c r="EH234" s="53"/>
      <c r="EI234" s="53"/>
      <c r="EJ234" s="41">
        <f t="shared" si="323"/>
        <v>0</v>
      </c>
      <c r="EK234" s="53">
        <f t="shared" si="324"/>
        <v>0</v>
      </c>
      <c r="EL234" s="53"/>
      <c r="EM234" s="53"/>
      <c r="EN234" s="41">
        <f t="shared" si="325"/>
        <v>0</v>
      </c>
      <c r="EO234" s="53">
        <f t="shared" si="326"/>
        <v>0</v>
      </c>
      <c r="EP234" s="53"/>
      <c r="EQ234" s="53"/>
      <c r="ER234" s="41">
        <f t="shared" si="327"/>
        <v>0</v>
      </c>
      <c r="ES234" s="53">
        <f t="shared" si="328"/>
        <v>0</v>
      </c>
      <c r="ET234" s="53"/>
      <c r="EU234" s="53"/>
      <c r="EV234" s="41">
        <f t="shared" si="329"/>
        <v>0</v>
      </c>
      <c r="EW234" s="53">
        <f t="shared" si="330"/>
        <v>0</v>
      </c>
      <c r="EX234" s="53"/>
      <c r="EY234" s="53"/>
      <c r="EZ234" s="41">
        <f t="shared" si="331"/>
        <v>0</v>
      </c>
      <c r="FA234" s="53">
        <f t="shared" si="332"/>
        <v>0</v>
      </c>
      <c r="FB234" s="53"/>
      <c r="FC234" s="53"/>
      <c r="FD234" s="41">
        <f t="shared" si="333"/>
        <v>0</v>
      </c>
      <c r="FE234" s="53">
        <f t="shared" si="334"/>
        <v>0</v>
      </c>
      <c r="FF234" s="53"/>
      <c r="FG234" s="53"/>
      <c r="FH234" s="41">
        <f t="shared" si="335"/>
        <v>0</v>
      </c>
      <c r="FI234" s="53">
        <f t="shared" si="336"/>
        <v>0</v>
      </c>
      <c r="FJ234" s="53"/>
      <c r="FK234" s="53"/>
      <c r="FL234" s="41">
        <f t="shared" si="338"/>
        <v>0</v>
      </c>
      <c r="FM234" s="53">
        <f t="shared" si="339"/>
        <v>0</v>
      </c>
      <c r="FN234" s="53"/>
      <c r="FO234" s="40"/>
      <c r="FP234" s="52">
        <f t="shared" si="340"/>
        <v>2955.4526885181754</v>
      </c>
      <c r="FQ234" s="41">
        <f t="shared" si="341"/>
        <v>3.2040810613815696E-2</v>
      </c>
      <c r="FY234" s="229" t="s">
        <v>1048</v>
      </c>
      <c r="FZ234" s="229" t="s">
        <v>1049</v>
      </c>
      <c r="GA234" s="229" t="s">
        <v>1050</v>
      </c>
    </row>
    <row r="235" spans="2:183" ht="11.25" customHeight="1" x14ac:dyDescent="0.2">
      <c r="B235" s="39">
        <v>43966</v>
      </c>
      <c r="C235" s="45">
        <v>2863.6974992882238</v>
      </c>
      <c r="D235" s="112" t="s">
        <v>5566</v>
      </c>
      <c r="E235" s="112">
        <f t="shared" si="337"/>
        <v>43966</v>
      </c>
      <c r="F235" s="46"/>
      <c r="G235" s="52">
        <v>45.95</v>
      </c>
      <c r="H235" s="41">
        <f t="shared" si="257"/>
        <v>-4.2508856011669094E-2</v>
      </c>
      <c r="I235" s="53">
        <f t="shared" si="258"/>
        <v>1</v>
      </c>
      <c r="J235" s="40"/>
      <c r="K235" s="52">
        <v>68.760000000000005</v>
      </c>
      <c r="L235" s="41">
        <f t="shared" si="259"/>
        <v>-2.9635901778154006E-2</v>
      </c>
      <c r="M235" s="53">
        <f t="shared" si="260"/>
        <v>1</v>
      </c>
      <c r="N235" s="40"/>
      <c r="O235" s="52">
        <v>78.430000000000007</v>
      </c>
      <c r="P235" s="41">
        <f t="shared" si="261"/>
        <v>-1.7906336088154173E-2</v>
      </c>
      <c r="Q235" s="53">
        <f t="shared" si="262"/>
        <v>1</v>
      </c>
      <c r="R235" s="40"/>
      <c r="S235" s="52">
        <v>81.19</v>
      </c>
      <c r="T235" s="41">
        <f t="shared" si="263"/>
        <v>-7.2144778674493315E-3</v>
      </c>
      <c r="U235" s="53">
        <f t="shared" si="264"/>
        <v>1</v>
      </c>
      <c r="V235" s="40"/>
      <c r="W235" s="52">
        <v>55.95</v>
      </c>
      <c r="X235" s="41">
        <f t="shared" si="265"/>
        <v>-1.9281332164767684E-2</v>
      </c>
      <c r="Y235" s="53">
        <f t="shared" si="266"/>
        <v>1</v>
      </c>
      <c r="Z235" s="40"/>
      <c r="AA235" s="52">
        <v>94.98</v>
      </c>
      <c r="AB235" s="41">
        <f t="shared" si="267"/>
        <v>-3.1575623618562698E-4</v>
      </c>
      <c r="AC235" s="53">
        <f t="shared" si="268"/>
        <v>1</v>
      </c>
      <c r="AD235" s="40"/>
      <c r="AE235" s="52">
        <v>56.54</v>
      </c>
      <c r="AF235" s="41">
        <f t="shared" si="269"/>
        <v>-1.6695652173913111E-2</v>
      </c>
      <c r="AG235" s="53">
        <f t="shared" si="270"/>
        <v>1</v>
      </c>
      <c r="AH235" s="40"/>
      <c r="AI235" s="52">
        <v>84.91</v>
      </c>
      <c r="AJ235" s="41">
        <f t="shared" si="271"/>
        <v>-7.6864535768645381E-2</v>
      </c>
      <c r="AK235" s="53">
        <f t="shared" si="272"/>
        <v>1</v>
      </c>
      <c r="AL235" s="40"/>
      <c r="AM235" s="52">
        <v>54.25</v>
      </c>
      <c r="AN235" s="41">
        <f t="shared" si="273"/>
        <v>-6.5138721351025386E-2</v>
      </c>
      <c r="AO235" s="53">
        <f t="shared" si="274"/>
        <v>1</v>
      </c>
      <c r="AP235" s="40"/>
      <c r="AQ235" s="52">
        <v>28.53</v>
      </c>
      <c r="AR235" s="41">
        <f t="shared" si="275"/>
        <v>-8.1159420289855011E-2</v>
      </c>
      <c r="AS235" s="53">
        <f t="shared" si="276"/>
        <v>1</v>
      </c>
      <c r="AT235" s="41"/>
      <c r="AU235" s="41">
        <v>71.42</v>
      </c>
      <c r="AV235" s="41">
        <f t="shared" si="277"/>
        <v>-3.3166373358602952E-2</v>
      </c>
      <c r="AW235" s="53">
        <f t="shared" si="278"/>
        <v>1</v>
      </c>
      <c r="AX235" s="41"/>
      <c r="AY235" s="41">
        <v>40.770000000000003</v>
      </c>
      <c r="AZ235" s="41">
        <f t="shared" si="279"/>
        <v>-0.10019863164864262</v>
      </c>
      <c r="BA235" s="53">
        <f t="shared" si="280"/>
        <v>1</v>
      </c>
      <c r="BB235" s="41"/>
      <c r="BC235" s="41">
        <v>52.54</v>
      </c>
      <c r="BD235" s="41">
        <f t="shared" si="281"/>
        <v>-5.1795704746435578E-2</v>
      </c>
      <c r="BE235" s="53">
        <f t="shared" si="282"/>
        <v>1</v>
      </c>
      <c r="BF235" s="41"/>
      <c r="BG235" s="41">
        <v>57.89</v>
      </c>
      <c r="BH235" s="41">
        <f t="shared" si="283"/>
        <v>-4.0126015586138264E-2</v>
      </c>
      <c r="BI235" s="53">
        <f t="shared" si="284"/>
        <v>1</v>
      </c>
      <c r="BJ235" s="41"/>
      <c r="BK235" s="41"/>
      <c r="BL235" s="41">
        <f t="shared" si="285"/>
        <v>0</v>
      </c>
      <c r="BM235" s="53">
        <f t="shared" si="286"/>
        <v>0</v>
      </c>
      <c r="BN235" s="41"/>
      <c r="BO235" s="41"/>
      <c r="BP235" s="41">
        <f t="shared" si="287"/>
        <v>0</v>
      </c>
      <c r="BQ235" s="53">
        <f t="shared" si="288"/>
        <v>0</v>
      </c>
      <c r="BR235" s="41"/>
      <c r="BS235" s="41"/>
      <c r="BT235" s="41">
        <f t="shared" si="289"/>
        <v>0</v>
      </c>
      <c r="BU235" s="53">
        <f t="shared" si="290"/>
        <v>0</v>
      </c>
      <c r="BV235" s="41"/>
      <c r="BW235" s="41"/>
      <c r="BX235" s="41">
        <f t="shared" si="291"/>
        <v>0</v>
      </c>
      <c r="BY235" s="53">
        <f t="shared" si="292"/>
        <v>0</v>
      </c>
      <c r="BZ235" s="41"/>
      <c r="CA235" s="41"/>
      <c r="CB235" s="41">
        <f t="shared" si="293"/>
        <v>0</v>
      </c>
      <c r="CC235" s="53">
        <f t="shared" si="294"/>
        <v>0</v>
      </c>
      <c r="CD235" s="41"/>
      <c r="CE235" s="41"/>
      <c r="CF235" s="41">
        <f t="shared" si="295"/>
        <v>0</v>
      </c>
      <c r="CG235" s="53">
        <f t="shared" si="296"/>
        <v>0</v>
      </c>
      <c r="CH235" s="41"/>
      <c r="CI235" s="41"/>
      <c r="CJ235" s="41">
        <f t="shared" si="297"/>
        <v>0</v>
      </c>
      <c r="CK235" s="53">
        <f t="shared" si="298"/>
        <v>0</v>
      </c>
      <c r="CL235" s="41"/>
      <c r="CM235" s="41"/>
      <c r="CN235" s="41">
        <f t="shared" si="299"/>
        <v>0</v>
      </c>
      <c r="CO235" s="53">
        <f t="shared" si="300"/>
        <v>0</v>
      </c>
      <c r="CP235" s="41"/>
      <c r="CQ235" s="41"/>
      <c r="CR235" s="41">
        <f t="shared" si="301"/>
        <v>0</v>
      </c>
      <c r="CS235" s="53">
        <f t="shared" si="302"/>
        <v>0</v>
      </c>
      <c r="CT235" s="41"/>
      <c r="CU235" s="41"/>
      <c r="CV235" s="41">
        <f t="shared" si="303"/>
        <v>0</v>
      </c>
      <c r="CW235" s="53">
        <f t="shared" si="304"/>
        <v>0</v>
      </c>
      <c r="CX235" s="41"/>
      <c r="CY235" s="41"/>
      <c r="CZ235" s="41">
        <f t="shared" si="305"/>
        <v>0</v>
      </c>
      <c r="DA235" s="53">
        <f t="shared" si="306"/>
        <v>0</v>
      </c>
      <c r="DB235" s="53"/>
      <c r="DC235" s="53"/>
      <c r="DD235" s="41">
        <f t="shared" si="307"/>
        <v>0</v>
      </c>
      <c r="DE235" s="53">
        <f t="shared" si="308"/>
        <v>0</v>
      </c>
      <c r="DF235" s="53"/>
      <c r="DG235" s="53"/>
      <c r="DH235" s="41">
        <f t="shared" si="309"/>
        <v>0</v>
      </c>
      <c r="DI235" s="53">
        <f t="shared" si="310"/>
        <v>0</v>
      </c>
      <c r="DJ235" s="53"/>
      <c r="DK235" s="53"/>
      <c r="DL235" s="41">
        <f t="shared" si="311"/>
        <v>0</v>
      </c>
      <c r="DM235" s="53">
        <f t="shared" si="312"/>
        <v>0</v>
      </c>
      <c r="DN235" s="53"/>
      <c r="DO235" s="53"/>
      <c r="DP235" s="41">
        <f t="shared" si="313"/>
        <v>0</v>
      </c>
      <c r="DQ235" s="53">
        <f t="shared" si="314"/>
        <v>0</v>
      </c>
      <c r="DR235" s="53"/>
      <c r="DS235" s="53"/>
      <c r="DT235" s="41">
        <f t="shared" si="315"/>
        <v>0</v>
      </c>
      <c r="DU235" s="53">
        <f t="shared" si="316"/>
        <v>0</v>
      </c>
      <c r="DV235" s="53"/>
      <c r="DW235" s="53"/>
      <c r="DX235" s="41">
        <f t="shared" si="317"/>
        <v>0</v>
      </c>
      <c r="DY235" s="53">
        <f t="shared" si="318"/>
        <v>0</v>
      </c>
      <c r="DZ235" s="53"/>
      <c r="EA235" s="53"/>
      <c r="EB235" s="41">
        <f t="shared" si="319"/>
        <v>0</v>
      </c>
      <c r="EC235" s="53">
        <f t="shared" si="320"/>
        <v>0</v>
      </c>
      <c r="ED235" s="53"/>
      <c r="EE235" s="53"/>
      <c r="EF235" s="41">
        <f t="shared" si="321"/>
        <v>0</v>
      </c>
      <c r="EG235" s="53">
        <f t="shared" si="322"/>
        <v>0</v>
      </c>
      <c r="EH235" s="53"/>
      <c r="EI235" s="53"/>
      <c r="EJ235" s="41">
        <f t="shared" si="323"/>
        <v>0</v>
      </c>
      <c r="EK235" s="53">
        <f t="shared" si="324"/>
        <v>0</v>
      </c>
      <c r="EL235" s="53"/>
      <c r="EM235" s="53"/>
      <c r="EN235" s="41">
        <f t="shared" si="325"/>
        <v>0</v>
      </c>
      <c r="EO235" s="53">
        <f t="shared" si="326"/>
        <v>0</v>
      </c>
      <c r="EP235" s="53"/>
      <c r="EQ235" s="53"/>
      <c r="ER235" s="41">
        <f t="shared" si="327"/>
        <v>0</v>
      </c>
      <c r="ES235" s="53">
        <f t="shared" si="328"/>
        <v>0</v>
      </c>
      <c r="ET235" s="53"/>
      <c r="EU235" s="53"/>
      <c r="EV235" s="41">
        <f t="shared" si="329"/>
        <v>0</v>
      </c>
      <c r="EW235" s="53">
        <f t="shared" si="330"/>
        <v>0</v>
      </c>
      <c r="EX235" s="53"/>
      <c r="EY235" s="53"/>
      <c r="EZ235" s="41">
        <f t="shared" si="331"/>
        <v>0</v>
      </c>
      <c r="FA235" s="53">
        <f t="shared" si="332"/>
        <v>0</v>
      </c>
      <c r="FB235" s="53"/>
      <c r="FC235" s="53"/>
      <c r="FD235" s="41">
        <f t="shared" si="333"/>
        <v>0</v>
      </c>
      <c r="FE235" s="53">
        <f t="shared" si="334"/>
        <v>0</v>
      </c>
      <c r="FF235" s="53"/>
      <c r="FG235" s="53"/>
      <c r="FH235" s="41">
        <f t="shared" si="335"/>
        <v>0</v>
      </c>
      <c r="FI235" s="53">
        <f t="shared" si="336"/>
        <v>0</v>
      </c>
      <c r="FJ235" s="53"/>
      <c r="FK235" s="53"/>
      <c r="FL235" s="41">
        <f t="shared" si="338"/>
        <v>0</v>
      </c>
      <c r="FM235" s="53">
        <f t="shared" si="339"/>
        <v>0</v>
      </c>
      <c r="FN235" s="53"/>
      <c r="FO235" s="40"/>
      <c r="FP235" s="52">
        <f t="shared" si="340"/>
        <v>2863.6974992882238</v>
      </c>
      <c r="FQ235" s="41">
        <f t="shared" si="341"/>
        <v>-2.2563676267558175E-2</v>
      </c>
      <c r="FY235" s="229" t="s">
        <v>748</v>
      </c>
      <c r="FZ235" s="229" t="s">
        <v>749</v>
      </c>
      <c r="GA235" s="229" t="s">
        <v>750</v>
      </c>
    </row>
    <row r="236" spans="2:183" ht="11.25" customHeight="1" x14ac:dyDescent="0.2">
      <c r="B236" s="39">
        <v>43959</v>
      </c>
      <c r="C236" s="45">
        <v>2929.8046632366786</v>
      </c>
      <c r="D236" s="112" t="s">
        <v>5566</v>
      </c>
      <c r="E236" s="112">
        <f t="shared" si="337"/>
        <v>43959</v>
      </c>
      <c r="F236" s="46"/>
      <c r="G236" s="52">
        <v>47.99</v>
      </c>
      <c r="H236" s="41">
        <f t="shared" si="257"/>
        <v>1.5661375661375709E-2</v>
      </c>
      <c r="I236" s="53">
        <f t="shared" si="258"/>
        <v>1</v>
      </c>
      <c r="J236" s="40"/>
      <c r="K236" s="52">
        <v>70.86</v>
      </c>
      <c r="L236" s="41">
        <f t="shared" si="259"/>
        <v>-8.2575227431771481E-3</v>
      </c>
      <c r="M236" s="53">
        <f t="shared" si="260"/>
        <v>1</v>
      </c>
      <c r="N236" s="40"/>
      <c r="O236" s="52">
        <v>79.86</v>
      </c>
      <c r="P236" s="41">
        <f t="shared" si="261"/>
        <v>-1.8798378179137543E-2</v>
      </c>
      <c r="Q236" s="53">
        <f t="shared" si="262"/>
        <v>1</v>
      </c>
      <c r="R236" s="40"/>
      <c r="S236" s="52">
        <v>81.78</v>
      </c>
      <c r="T236" s="41">
        <f t="shared" si="263"/>
        <v>-1.0406582768635042E-2</v>
      </c>
      <c r="U236" s="53">
        <f t="shared" si="264"/>
        <v>1</v>
      </c>
      <c r="V236" s="40"/>
      <c r="W236" s="52">
        <v>57.05</v>
      </c>
      <c r="X236" s="41">
        <f t="shared" si="265"/>
        <v>2.4420901418567009E-2</v>
      </c>
      <c r="Y236" s="53">
        <f t="shared" si="266"/>
        <v>1</v>
      </c>
      <c r="Z236" s="40"/>
      <c r="AA236" s="52">
        <v>95.01</v>
      </c>
      <c r="AB236" s="41">
        <f t="shared" si="267"/>
        <v>1.5389547932029624E-2</v>
      </c>
      <c r="AC236" s="53">
        <f t="shared" si="268"/>
        <v>1</v>
      </c>
      <c r="AD236" s="40"/>
      <c r="AE236" s="52">
        <v>57.5</v>
      </c>
      <c r="AF236" s="41">
        <f t="shared" si="269"/>
        <v>2.8254649499284579E-2</v>
      </c>
      <c r="AG236" s="53">
        <f t="shared" si="270"/>
        <v>1</v>
      </c>
      <c r="AH236" s="40"/>
      <c r="AI236" s="52">
        <v>91.98</v>
      </c>
      <c r="AJ236" s="41">
        <f t="shared" si="271"/>
        <v>3.9674465920651159E-2</v>
      </c>
      <c r="AK236" s="53">
        <f t="shared" si="272"/>
        <v>1</v>
      </c>
      <c r="AL236" s="40"/>
      <c r="AM236" s="52">
        <v>58.03</v>
      </c>
      <c r="AN236" s="41">
        <f t="shared" si="273"/>
        <v>3.4956304619226053E-2</v>
      </c>
      <c r="AO236" s="53">
        <f t="shared" si="274"/>
        <v>1</v>
      </c>
      <c r="AP236" s="40"/>
      <c r="AQ236" s="52">
        <v>31.05</v>
      </c>
      <c r="AR236" s="41">
        <f t="shared" si="275"/>
        <v>2.4414384691521018E-2</v>
      </c>
      <c r="AS236" s="53">
        <f t="shared" si="276"/>
        <v>1</v>
      </c>
      <c r="AT236" s="41"/>
      <c r="AU236" s="41">
        <v>73.87</v>
      </c>
      <c r="AV236" s="41">
        <f t="shared" si="277"/>
        <v>-3.3729087965461702E-3</v>
      </c>
      <c r="AW236" s="53">
        <f t="shared" si="278"/>
        <v>1</v>
      </c>
      <c r="AX236" s="41"/>
      <c r="AY236" s="41">
        <v>45.31</v>
      </c>
      <c r="AZ236" s="41">
        <f t="shared" si="279"/>
        <v>1.5691548980049319E-2</v>
      </c>
      <c r="BA236" s="53">
        <f t="shared" si="280"/>
        <v>1</v>
      </c>
      <c r="BB236" s="41"/>
      <c r="BC236" s="41">
        <v>55.41</v>
      </c>
      <c r="BD236" s="41">
        <f t="shared" si="281"/>
        <v>1.837897445322545E-2</v>
      </c>
      <c r="BE236" s="53">
        <f t="shared" si="282"/>
        <v>1</v>
      </c>
      <c r="BF236" s="41"/>
      <c r="BG236" s="41">
        <v>60.31</v>
      </c>
      <c r="BH236" s="41">
        <f t="shared" si="283"/>
        <v>-3.0073978771309018E-2</v>
      </c>
      <c r="BI236" s="53">
        <f t="shared" si="284"/>
        <v>1</v>
      </c>
      <c r="BJ236" s="41"/>
      <c r="BK236" s="41"/>
      <c r="BL236" s="41">
        <f t="shared" si="285"/>
        <v>0</v>
      </c>
      <c r="BM236" s="53">
        <f t="shared" si="286"/>
        <v>0</v>
      </c>
      <c r="BN236" s="41"/>
      <c r="BO236" s="41"/>
      <c r="BP236" s="41">
        <f t="shared" si="287"/>
        <v>0</v>
      </c>
      <c r="BQ236" s="53">
        <f t="shared" si="288"/>
        <v>0</v>
      </c>
      <c r="BR236" s="41"/>
      <c r="BS236" s="41"/>
      <c r="BT236" s="41">
        <f t="shared" si="289"/>
        <v>0</v>
      </c>
      <c r="BU236" s="53">
        <f t="shared" si="290"/>
        <v>0</v>
      </c>
      <c r="BV236" s="41"/>
      <c r="BW236" s="41"/>
      <c r="BX236" s="41">
        <f t="shared" si="291"/>
        <v>0</v>
      </c>
      <c r="BY236" s="53">
        <f t="shared" si="292"/>
        <v>0</v>
      </c>
      <c r="BZ236" s="41"/>
      <c r="CA236" s="41"/>
      <c r="CB236" s="41">
        <f t="shared" si="293"/>
        <v>0</v>
      </c>
      <c r="CC236" s="53">
        <f t="shared" si="294"/>
        <v>0</v>
      </c>
      <c r="CD236" s="41"/>
      <c r="CE236" s="41"/>
      <c r="CF236" s="41">
        <f t="shared" si="295"/>
        <v>0</v>
      </c>
      <c r="CG236" s="53">
        <f t="shared" si="296"/>
        <v>0</v>
      </c>
      <c r="CH236" s="41"/>
      <c r="CI236" s="41"/>
      <c r="CJ236" s="41">
        <f t="shared" si="297"/>
        <v>0</v>
      </c>
      <c r="CK236" s="53">
        <f t="shared" si="298"/>
        <v>0</v>
      </c>
      <c r="CL236" s="41"/>
      <c r="CM236" s="41"/>
      <c r="CN236" s="41">
        <f t="shared" si="299"/>
        <v>0</v>
      </c>
      <c r="CO236" s="53">
        <f t="shared" si="300"/>
        <v>0</v>
      </c>
      <c r="CP236" s="41"/>
      <c r="CQ236" s="41"/>
      <c r="CR236" s="41">
        <f t="shared" si="301"/>
        <v>0</v>
      </c>
      <c r="CS236" s="53">
        <f t="shared" si="302"/>
        <v>0</v>
      </c>
      <c r="CT236" s="41"/>
      <c r="CU236" s="41"/>
      <c r="CV236" s="41">
        <f t="shared" si="303"/>
        <v>0</v>
      </c>
      <c r="CW236" s="53">
        <f t="shared" si="304"/>
        <v>0</v>
      </c>
      <c r="CX236" s="41"/>
      <c r="CY236" s="41"/>
      <c r="CZ236" s="41">
        <f t="shared" si="305"/>
        <v>0</v>
      </c>
      <c r="DA236" s="53">
        <f t="shared" si="306"/>
        <v>0</v>
      </c>
      <c r="DB236" s="53"/>
      <c r="DC236" s="53"/>
      <c r="DD236" s="41">
        <f t="shared" si="307"/>
        <v>0</v>
      </c>
      <c r="DE236" s="53">
        <f t="shared" si="308"/>
        <v>0</v>
      </c>
      <c r="DF236" s="53"/>
      <c r="DG236" s="53"/>
      <c r="DH236" s="41">
        <f t="shared" si="309"/>
        <v>0</v>
      </c>
      <c r="DI236" s="53">
        <f t="shared" si="310"/>
        <v>0</v>
      </c>
      <c r="DJ236" s="53"/>
      <c r="DK236" s="53"/>
      <c r="DL236" s="41">
        <f t="shared" si="311"/>
        <v>0</v>
      </c>
      <c r="DM236" s="53">
        <f t="shared" si="312"/>
        <v>0</v>
      </c>
      <c r="DN236" s="53"/>
      <c r="DO236" s="53"/>
      <c r="DP236" s="41">
        <f t="shared" si="313"/>
        <v>0</v>
      </c>
      <c r="DQ236" s="53">
        <f t="shared" si="314"/>
        <v>0</v>
      </c>
      <c r="DR236" s="53"/>
      <c r="DS236" s="53"/>
      <c r="DT236" s="41">
        <f t="shared" si="315"/>
        <v>0</v>
      </c>
      <c r="DU236" s="53">
        <f t="shared" si="316"/>
        <v>0</v>
      </c>
      <c r="DV236" s="53"/>
      <c r="DW236" s="53"/>
      <c r="DX236" s="41">
        <f t="shared" si="317"/>
        <v>0</v>
      </c>
      <c r="DY236" s="53">
        <f t="shared" si="318"/>
        <v>0</v>
      </c>
      <c r="DZ236" s="53"/>
      <c r="EA236" s="53"/>
      <c r="EB236" s="41">
        <f t="shared" si="319"/>
        <v>0</v>
      </c>
      <c r="EC236" s="53">
        <f t="shared" si="320"/>
        <v>0</v>
      </c>
      <c r="ED236" s="53"/>
      <c r="EE236" s="53"/>
      <c r="EF236" s="41">
        <f t="shared" si="321"/>
        <v>0</v>
      </c>
      <c r="EG236" s="53">
        <f t="shared" si="322"/>
        <v>0</v>
      </c>
      <c r="EH236" s="53"/>
      <c r="EI236" s="53"/>
      <c r="EJ236" s="41">
        <f t="shared" si="323"/>
        <v>0</v>
      </c>
      <c r="EK236" s="53">
        <f t="shared" si="324"/>
        <v>0</v>
      </c>
      <c r="EL236" s="53"/>
      <c r="EM236" s="53"/>
      <c r="EN236" s="41">
        <f t="shared" si="325"/>
        <v>0</v>
      </c>
      <c r="EO236" s="53">
        <f t="shared" si="326"/>
        <v>0</v>
      </c>
      <c r="EP236" s="53"/>
      <c r="EQ236" s="53"/>
      <c r="ER236" s="41">
        <f t="shared" si="327"/>
        <v>0</v>
      </c>
      <c r="ES236" s="53">
        <f t="shared" si="328"/>
        <v>0</v>
      </c>
      <c r="ET236" s="53"/>
      <c r="EU236" s="53"/>
      <c r="EV236" s="41">
        <f t="shared" si="329"/>
        <v>0</v>
      </c>
      <c r="EW236" s="53">
        <f t="shared" si="330"/>
        <v>0</v>
      </c>
      <c r="EX236" s="53"/>
      <c r="EY236" s="53"/>
      <c r="EZ236" s="41">
        <f t="shared" si="331"/>
        <v>0</v>
      </c>
      <c r="FA236" s="53">
        <f t="shared" si="332"/>
        <v>0</v>
      </c>
      <c r="FB236" s="53"/>
      <c r="FC236" s="53"/>
      <c r="FD236" s="41">
        <f t="shared" si="333"/>
        <v>0</v>
      </c>
      <c r="FE236" s="53">
        <f t="shared" si="334"/>
        <v>0</v>
      </c>
      <c r="FF236" s="53"/>
      <c r="FG236" s="53"/>
      <c r="FH236" s="41">
        <f t="shared" si="335"/>
        <v>0</v>
      </c>
      <c r="FI236" s="53">
        <f t="shared" si="336"/>
        <v>0</v>
      </c>
      <c r="FJ236" s="53"/>
      <c r="FK236" s="53"/>
      <c r="FL236" s="41">
        <f t="shared" si="338"/>
        <v>0</v>
      </c>
      <c r="FM236" s="53">
        <f t="shared" si="339"/>
        <v>0</v>
      </c>
      <c r="FN236" s="53"/>
      <c r="FO236" s="40"/>
      <c r="FP236" s="52">
        <f t="shared" si="340"/>
        <v>2929.8046632366786</v>
      </c>
      <c r="FQ236" s="41">
        <f t="shared" si="341"/>
        <v>3.5008809493354054E-2</v>
      </c>
      <c r="FY236" s="229" t="s">
        <v>751</v>
      </c>
      <c r="FZ236" s="229" t="s">
        <v>752</v>
      </c>
      <c r="GA236" s="229" t="s">
        <v>753</v>
      </c>
    </row>
    <row r="237" spans="2:183" ht="11.25" customHeight="1" x14ac:dyDescent="0.2">
      <c r="B237" s="39">
        <v>43952</v>
      </c>
      <c r="C237" s="45">
        <v>2830.7050494293317</v>
      </c>
      <c r="D237" s="112" t="s">
        <v>5566</v>
      </c>
      <c r="E237" s="112">
        <f t="shared" si="337"/>
        <v>43952</v>
      </c>
      <c r="F237" s="46"/>
      <c r="G237" s="52">
        <v>47.25</v>
      </c>
      <c r="H237" s="41">
        <f t="shared" si="257"/>
        <v>-5.4621848739495715E-2</v>
      </c>
      <c r="I237" s="53">
        <f t="shared" si="258"/>
        <v>1</v>
      </c>
      <c r="J237" s="40"/>
      <c r="K237" s="52">
        <v>71.45</v>
      </c>
      <c r="L237" s="41">
        <f t="shared" si="259"/>
        <v>-2.9739272134709394E-2</v>
      </c>
      <c r="M237" s="53">
        <f t="shared" si="260"/>
        <v>1</v>
      </c>
      <c r="N237" s="40"/>
      <c r="O237" s="52">
        <v>81.39</v>
      </c>
      <c r="P237" s="41">
        <f t="shared" si="261"/>
        <v>-2.2107413192358538E-2</v>
      </c>
      <c r="Q237" s="53">
        <f t="shared" si="262"/>
        <v>1</v>
      </c>
      <c r="R237" s="40"/>
      <c r="S237" s="52">
        <v>82.64</v>
      </c>
      <c r="T237" s="41">
        <f t="shared" si="263"/>
        <v>-3.5593418135138277E-2</v>
      </c>
      <c r="U237" s="53">
        <f t="shared" si="264"/>
        <v>1</v>
      </c>
      <c r="V237" s="40"/>
      <c r="W237" s="52">
        <v>55.69</v>
      </c>
      <c r="X237" s="41">
        <f t="shared" si="265"/>
        <v>-6.0084388185654092E-2</v>
      </c>
      <c r="Y237" s="53">
        <f t="shared" si="266"/>
        <v>1</v>
      </c>
      <c r="Z237" s="40"/>
      <c r="AA237" s="52">
        <v>93.57</v>
      </c>
      <c r="AB237" s="41">
        <f t="shared" si="267"/>
        <v>-4.0602891418025311E-2</v>
      </c>
      <c r="AC237" s="53">
        <f t="shared" si="268"/>
        <v>1</v>
      </c>
      <c r="AD237" s="40"/>
      <c r="AE237" s="52">
        <v>55.92</v>
      </c>
      <c r="AF237" s="41">
        <f t="shared" si="269"/>
        <v>-4.4265937446590242E-2</v>
      </c>
      <c r="AG237" s="53">
        <f t="shared" si="270"/>
        <v>1</v>
      </c>
      <c r="AH237" s="40"/>
      <c r="AI237" s="52">
        <v>88.47</v>
      </c>
      <c r="AJ237" s="41">
        <f t="shared" si="271"/>
        <v>-4.0247342156650157E-2</v>
      </c>
      <c r="AK237" s="53">
        <f t="shared" si="272"/>
        <v>1</v>
      </c>
      <c r="AL237" s="40"/>
      <c r="AM237" s="52">
        <v>56.07</v>
      </c>
      <c r="AN237" s="41">
        <f t="shared" si="273"/>
        <v>-1.2852112676056238E-2</v>
      </c>
      <c r="AO237" s="53">
        <f t="shared" si="274"/>
        <v>1</v>
      </c>
      <c r="AP237" s="40"/>
      <c r="AQ237" s="52">
        <v>30.31</v>
      </c>
      <c r="AR237" s="41">
        <f t="shared" si="275"/>
        <v>-3.0700351774864076E-2</v>
      </c>
      <c r="AS237" s="53">
        <f t="shared" si="276"/>
        <v>1</v>
      </c>
      <c r="AT237" s="41"/>
      <c r="AU237" s="41">
        <v>74.12</v>
      </c>
      <c r="AV237" s="41">
        <f t="shared" si="277"/>
        <v>-3.914959813326413E-2</v>
      </c>
      <c r="AW237" s="53">
        <f t="shared" si="278"/>
        <v>1</v>
      </c>
      <c r="AX237" s="41"/>
      <c r="AY237" s="41">
        <v>44.61</v>
      </c>
      <c r="AZ237" s="41">
        <f t="shared" si="279"/>
        <v>-3.8784744667097582E-2</v>
      </c>
      <c r="BA237" s="53">
        <f t="shared" si="280"/>
        <v>1</v>
      </c>
      <c r="BB237" s="41"/>
      <c r="BC237" s="41">
        <v>54.41</v>
      </c>
      <c r="BD237" s="41">
        <f t="shared" si="281"/>
        <v>-5.7509094058548427E-2</v>
      </c>
      <c r="BE237" s="53">
        <f t="shared" si="282"/>
        <v>1</v>
      </c>
      <c r="BF237" s="41"/>
      <c r="BG237" s="41">
        <v>62.18</v>
      </c>
      <c r="BH237" s="41">
        <f t="shared" si="283"/>
        <v>-3.7014093232151102E-2</v>
      </c>
      <c r="BI237" s="53">
        <f t="shared" si="284"/>
        <v>1</v>
      </c>
      <c r="BJ237" s="41"/>
      <c r="BK237" s="41"/>
      <c r="BL237" s="41">
        <f t="shared" si="285"/>
        <v>0</v>
      </c>
      <c r="BM237" s="53">
        <f t="shared" si="286"/>
        <v>0</v>
      </c>
      <c r="BN237" s="41"/>
      <c r="BO237" s="41"/>
      <c r="BP237" s="41">
        <f t="shared" si="287"/>
        <v>0</v>
      </c>
      <c r="BQ237" s="53">
        <f t="shared" si="288"/>
        <v>0</v>
      </c>
      <c r="BR237" s="41"/>
      <c r="BS237" s="41"/>
      <c r="BT237" s="41">
        <f t="shared" si="289"/>
        <v>0</v>
      </c>
      <c r="BU237" s="53">
        <f t="shared" si="290"/>
        <v>0</v>
      </c>
      <c r="BV237" s="41"/>
      <c r="BW237" s="41"/>
      <c r="BX237" s="41">
        <f t="shared" si="291"/>
        <v>0</v>
      </c>
      <c r="BY237" s="53">
        <f t="shared" si="292"/>
        <v>0</v>
      </c>
      <c r="BZ237" s="41"/>
      <c r="CA237" s="41"/>
      <c r="CB237" s="41">
        <f t="shared" si="293"/>
        <v>0</v>
      </c>
      <c r="CC237" s="53">
        <f t="shared" si="294"/>
        <v>0</v>
      </c>
      <c r="CD237" s="41"/>
      <c r="CE237" s="41"/>
      <c r="CF237" s="41">
        <f t="shared" si="295"/>
        <v>0</v>
      </c>
      <c r="CG237" s="53">
        <f t="shared" si="296"/>
        <v>0</v>
      </c>
      <c r="CH237" s="41"/>
      <c r="CI237" s="41"/>
      <c r="CJ237" s="41">
        <f t="shared" si="297"/>
        <v>0</v>
      </c>
      <c r="CK237" s="53">
        <f t="shared" si="298"/>
        <v>0</v>
      </c>
      <c r="CL237" s="41"/>
      <c r="CM237" s="41"/>
      <c r="CN237" s="41">
        <f t="shared" si="299"/>
        <v>0</v>
      </c>
      <c r="CO237" s="53">
        <f t="shared" si="300"/>
        <v>0</v>
      </c>
      <c r="CP237" s="41"/>
      <c r="CQ237" s="41"/>
      <c r="CR237" s="41">
        <f t="shared" si="301"/>
        <v>0</v>
      </c>
      <c r="CS237" s="53">
        <f t="shared" si="302"/>
        <v>0</v>
      </c>
      <c r="CT237" s="41"/>
      <c r="CU237" s="41"/>
      <c r="CV237" s="41">
        <f t="shared" si="303"/>
        <v>0</v>
      </c>
      <c r="CW237" s="53">
        <f t="shared" si="304"/>
        <v>0</v>
      </c>
      <c r="CX237" s="41"/>
      <c r="CY237" s="41"/>
      <c r="CZ237" s="41">
        <f t="shared" si="305"/>
        <v>0</v>
      </c>
      <c r="DA237" s="53">
        <f t="shared" si="306"/>
        <v>0</v>
      </c>
      <c r="DB237" s="53"/>
      <c r="DC237" s="53"/>
      <c r="DD237" s="41">
        <f t="shared" si="307"/>
        <v>0</v>
      </c>
      <c r="DE237" s="53">
        <f t="shared" si="308"/>
        <v>0</v>
      </c>
      <c r="DF237" s="53"/>
      <c r="DG237" s="53"/>
      <c r="DH237" s="41">
        <f t="shared" si="309"/>
        <v>0</v>
      </c>
      <c r="DI237" s="53">
        <f t="shared" si="310"/>
        <v>0</v>
      </c>
      <c r="DJ237" s="53"/>
      <c r="DK237" s="53"/>
      <c r="DL237" s="41">
        <f t="shared" si="311"/>
        <v>0</v>
      </c>
      <c r="DM237" s="53">
        <f t="shared" si="312"/>
        <v>0</v>
      </c>
      <c r="DN237" s="53"/>
      <c r="DO237" s="53"/>
      <c r="DP237" s="41">
        <f t="shared" si="313"/>
        <v>0</v>
      </c>
      <c r="DQ237" s="53">
        <f t="shared" si="314"/>
        <v>0</v>
      </c>
      <c r="DR237" s="53"/>
      <c r="DS237" s="53"/>
      <c r="DT237" s="41">
        <f t="shared" si="315"/>
        <v>0</v>
      </c>
      <c r="DU237" s="53">
        <f t="shared" si="316"/>
        <v>0</v>
      </c>
      <c r="DV237" s="53"/>
      <c r="DW237" s="53"/>
      <c r="DX237" s="41">
        <f t="shared" si="317"/>
        <v>0</v>
      </c>
      <c r="DY237" s="53">
        <f t="shared" si="318"/>
        <v>0</v>
      </c>
      <c r="DZ237" s="53"/>
      <c r="EA237" s="53"/>
      <c r="EB237" s="41">
        <f t="shared" si="319"/>
        <v>0</v>
      </c>
      <c r="EC237" s="53">
        <f t="shared" si="320"/>
        <v>0</v>
      </c>
      <c r="ED237" s="53"/>
      <c r="EE237" s="53"/>
      <c r="EF237" s="41">
        <f t="shared" si="321"/>
        <v>0</v>
      </c>
      <c r="EG237" s="53">
        <f t="shared" si="322"/>
        <v>0</v>
      </c>
      <c r="EH237" s="53"/>
      <c r="EI237" s="53"/>
      <c r="EJ237" s="41">
        <f t="shared" si="323"/>
        <v>0</v>
      </c>
      <c r="EK237" s="53">
        <f t="shared" si="324"/>
        <v>0</v>
      </c>
      <c r="EL237" s="53"/>
      <c r="EM237" s="53"/>
      <c r="EN237" s="41">
        <f t="shared" si="325"/>
        <v>0</v>
      </c>
      <c r="EO237" s="53">
        <f t="shared" si="326"/>
        <v>0</v>
      </c>
      <c r="EP237" s="53"/>
      <c r="EQ237" s="53"/>
      <c r="ER237" s="41">
        <f t="shared" si="327"/>
        <v>0</v>
      </c>
      <c r="ES237" s="53">
        <f t="shared" si="328"/>
        <v>0</v>
      </c>
      <c r="ET237" s="53"/>
      <c r="EU237" s="53"/>
      <c r="EV237" s="41">
        <f t="shared" si="329"/>
        <v>0</v>
      </c>
      <c r="EW237" s="53">
        <f t="shared" si="330"/>
        <v>0</v>
      </c>
      <c r="EX237" s="53"/>
      <c r="EY237" s="53"/>
      <c r="EZ237" s="41">
        <f t="shared" si="331"/>
        <v>0</v>
      </c>
      <c r="FA237" s="53">
        <f t="shared" si="332"/>
        <v>0</v>
      </c>
      <c r="FB237" s="53"/>
      <c r="FC237" s="53"/>
      <c r="FD237" s="41">
        <f t="shared" si="333"/>
        <v>0</v>
      </c>
      <c r="FE237" s="53">
        <f t="shared" si="334"/>
        <v>0</v>
      </c>
      <c r="FF237" s="53"/>
      <c r="FG237" s="53"/>
      <c r="FH237" s="41">
        <f t="shared" si="335"/>
        <v>0</v>
      </c>
      <c r="FI237" s="53">
        <f t="shared" si="336"/>
        <v>0</v>
      </c>
      <c r="FJ237" s="53"/>
      <c r="FK237" s="53"/>
      <c r="FL237" s="41">
        <f t="shared" si="338"/>
        <v>0</v>
      </c>
      <c r="FM237" s="53">
        <f t="shared" si="339"/>
        <v>0</v>
      </c>
      <c r="FN237" s="53"/>
      <c r="FO237" s="40"/>
      <c r="FP237" s="52">
        <f t="shared" si="340"/>
        <v>2830.7050494293317</v>
      </c>
      <c r="FQ237" s="41">
        <f t="shared" si="341"/>
        <v>-2.127322924688535E-3</v>
      </c>
      <c r="FY237" s="229" t="s">
        <v>2945</v>
      </c>
      <c r="FZ237" s="229" t="s">
        <v>2946</v>
      </c>
      <c r="GA237" s="229" t="s">
        <v>2947</v>
      </c>
    </row>
    <row r="238" spans="2:183" ht="11.25" customHeight="1" x14ac:dyDescent="0.2">
      <c r="B238" s="39">
        <v>43945</v>
      </c>
      <c r="C238" s="45">
        <v>2836.7397108475921</v>
      </c>
      <c r="D238" s="112" t="s">
        <v>5566</v>
      </c>
      <c r="E238" s="112">
        <f t="shared" si="337"/>
        <v>43945</v>
      </c>
      <c r="F238" s="46"/>
      <c r="G238" s="52">
        <v>49.98</v>
      </c>
      <c r="H238" s="41">
        <f t="shared" si="257"/>
        <v>-5.4662379421221874E-2</v>
      </c>
      <c r="I238" s="53">
        <f t="shared" si="258"/>
        <v>1</v>
      </c>
      <c r="J238" s="40"/>
      <c r="K238" s="52">
        <v>73.64</v>
      </c>
      <c r="L238" s="41">
        <f t="shared" si="259"/>
        <v>-5.3835282024926046E-2</v>
      </c>
      <c r="M238" s="53">
        <f t="shared" si="260"/>
        <v>1</v>
      </c>
      <c r="N238" s="40"/>
      <c r="O238" s="52">
        <v>83.23</v>
      </c>
      <c r="P238" s="41">
        <f t="shared" si="261"/>
        <v>-3.6466774716369388E-2</v>
      </c>
      <c r="Q238" s="53">
        <f t="shared" si="262"/>
        <v>1</v>
      </c>
      <c r="R238" s="40"/>
      <c r="S238" s="52">
        <v>85.69</v>
      </c>
      <c r="T238" s="41">
        <f t="shared" si="263"/>
        <v>-4.8945615982241897E-2</v>
      </c>
      <c r="U238" s="53">
        <f t="shared" si="264"/>
        <v>1</v>
      </c>
      <c r="V238" s="40"/>
      <c r="W238" s="52">
        <v>59.25</v>
      </c>
      <c r="X238" s="41">
        <f t="shared" si="265"/>
        <v>-4.5278762487914959E-2</v>
      </c>
      <c r="Y238" s="53">
        <f t="shared" si="266"/>
        <v>1</v>
      </c>
      <c r="Z238" s="40"/>
      <c r="AA238" s="52">
        <v>97.53</v>
      </c>
      <c r="AB238" s="41">
        <f t="shared" si="267"/>
        <v>-3.6930976597215337E-2</v>
      </c>
      <c r="AC238" s="53">
        <f t="shared" si="268"/>
        <v>1</v>
      </c>
      <c r="AD238" s="40"/>
      <c r="AE238" s="52">
        <v>58.51</v>
      </c>
      <c r="AF238" s="41">
        <f t="shared" si="269"/>
        <v>-4.0505083633978312E-2</v>
      </c>
      <c r="AG238" s="53">
        <f t="shared" si="270"/>
        <v>1</v>
      </c>
      <c r="AH238" s="40"/>
      <c r="AI238" s="52">
        <v>92.18</v>
      </c>
      <c r="AJ238" s="41">
        <f t="shared" si="271"/>
        <v>-3.8288993218570599E-2</v>
      </c>
      <c r="AK238" s="53">
        <f t="shared" si="272"/>
        <v>1</v>
      </c>
      <c r="AL238" s="40"/>
      <c r="AM238" s="52">
        <v>56.8</v>
      </c>
      <c r="AN238" s="41">
        <f t="shared" si="273"/>
        <v>-9.3231162196679485E-2</v>
      </c>
      <c r="AO238" s="53">
        <f t="shared" si="274"/>
        <v>1</v>
      </c>
      <c r="AP238" s="40"/>
      <c r="AQ238" s="52">
        <v>31.27</v>
      </c>
      <c r="AR238" s="41">
        <f t="shared" si="275"/>
        <v>-1.387574897508681E-2</v>
      </c>
      <c r="AS238" s="53">
        <f t="shared" si="276"/>
        <v>1</v>
      </c>
      <c r="AT238" s="41"/>
      <c r="AU238" s="41">
        <v>77.14</v>
      </c>
      <c r="AV238" s="41">
        <f t="shared" si="277"/>
        <v>-3.4663996996621149E-2</v>
      </c>
      <c r="AW238" s="53">
        <f t="shared" si="278"/>
        <v>1</v>
      </c>
      <c r="AX238" s="41"/>
      <c r="AY238" s="41">
        <v>46.41</v>
      </c>
      <c r="AZ238" s="41">
        <f t="shared" si="279"/>
        <v>-8.6776859504132275E-2</v>
      </c>
      <c r="BA238" s="53">
        <f t="shared" si="280"/>
        <v>1</v>
      </c>
      <c r="BB238" s="41"/>
      <c r="BC238" s="41">
        <v>57.73</v>
      </c>
      <c r="BD238" s="41">
        <f t="shared" si="281"/>
        <v>4.5240995301896181E-3</v>
      </c>
      <c r="BE238" s="53">
        <f t="shared" si="282"/>
        <v>1</v>
      </c>
      <c r="BF238" s="41"/>
      <c r="BG238" s="41">
        <v>64.569999999999993</v>
      </c>
      <c r="BH238" s="41">
        <f t="shared" si="283"/>
        <v>-3.8421444527178106E-2</v>
      </c>
      <c r="BI238" s="53">
        <f t="shared" si="284"/>
        <v>1</v>
      </c>
      <c r="BJ238" s="41"/>
      <c r="BK238" s="41"/>
      <c r="BL238" s="41">
        <f t="shared" si="285"/>
        <v>0</v>
      </c>
      <c r="BM238" s="53">
        <f t="shared" si="286"/>
        <v>0</v>
      </c>
      <c r="BN238" s="41"/>
      <c r="BO238" s="41"/>
      <c r="BP238" s="41">
        <f t="shared" si="287"/>
        <v>0</v>
      </c>
      <c r="BQ238" s="53">
        <f t="shared" si="288"/>
        <v>0</v>
      </c>
      <c r="BR238" s="41"/>
      <c r="BS238" s="41"/>
      <c r="BT238" s="41">
        <f t="shared" si="289"/>
        <v>0</v>
      </c>
      <c r="BU238" s="53">
        <f t="shared" si="290"/>
        <v>0</v>
      </c>
      <c r="BV238" s="41"/>
      <c r="BW238" s="41"/>
      <c r="BX238" s="41">
        <f t="shared" si="291"/>
        <v>0</v>
      </c>
      <c r="BY238" s="53">
        <f t="shared" si="292"/>
        <v>0</v>
      </c>
      <c r="BZ238" s="41"/>
      <c r="CA238" s="41"/>
      <c r="CB238" s="41">
        <f t="shared" si="293"/>
        <v>0</v>
      </c>
      <c r="CC238" s="53">
        <f t="shared" si="294"/>
        <v>0</v>
      </c>
      <c r="CD238" s="41"/>
      <c r="CE238" s="41"/>
      <c r="CF238" s="41">
        <f t="shared" si="295"/>
        <v>0</v>
      </c>
      <c r="CG238" s="53">
        <f t="shared" si="296"/>
        <v>0</v>
      </c>
      <c r="CH238" s="41"/>
      <c r="CI238" s="41"/>
      <c r="CJ238" s="41">
        <f t="shared" si="297"/>
        <v>0</v>
      </c>
      <c r="CK238" s="53">
        <f t="shared" si="298"/>
        <v>0</v>
      </c>
      <c r="CL238" s="41"/>
      <c r="CM238" s="41"/>
      <c r="CN238" s="41">
        <f t="shared" si="299"/>
        <v>0</v>
      </c>
      <c r="CO238" s="53">
        <f t="shared" si="300"/>
        <v>0</v>
      </c>
      <c r="CP238" s="41"/>
      <c r="CQ238" s="41"/>
      <c r="CR238" s="41">
        <f t="shared" si="301"/>
        <v>0</v>
      </c>
      <c r="CS238" s="53">
        <f t="shared" si="302"/>
        <v>0</v>
      </c>
      <c r="CT238" s="41"/>
      <c r="CU238" s="41"/>
      <c r="CV238" s="41">
        <f t="shared" si="303"/>
        <v>0</v>
      </c>
      <c r="CW238" s="53">
        <f t="shared" si="304"/>
        <v>0</v>
      </c>
      <c r="CX238" s="41"/>
      <c r="CY238" s="41"/>
      <c r="CZ238" s="41">
        <f t="shared" si="305"/>
        <v>0</v>
      </c>
      <c r="DA238" s="53">
        <f t="shared" si="306"/>
        <v>0</v>
      </c>
      <c r="DB238" s="53"/>
      <c r="DC238" s="53"/>
      <c r="DD238" s="41">
        <f t="shared" si="307"/>
        <v>0</v>
      </c>
      <c r="DE238" s="53">
        <f t="shared" si="308"/>
        <v>0</v>
      </c>
      <c r="DF238" s="53"/>
      <c r="DG238" s="53"/>
      <c r="DH238" s="41">
        <f t="shared" si="309"/>
        <v>0</v>
      </c>
      <c r="DI238" s="53">
        <f t="shared" si="310"/>
        <v>0</v>
      </c>
      <c r="DJ238" s="53"/>
      <c r="DK238" s="53"/>
      <c r="DL238" s="41">
        <f t="shared" si="311"/>
        <v>0</v>
      </c>
      <c r="DM238" s="53">
        <f t="shared" si="312"/>
        <v>0</v>
      </c>
      <c r="DN238" s="53"/>
      <c r="DO238" s="53"/>
      <c r="DP238" s="41">
        <f t="shared" si="313"/>
        <v>0</v>
      </c>
      <c r="DQ238" s="53">
        <f t="shared" si="314"/>
        <v>0</v>
      </c>
      <c r="DR238" s="53"/>
      <c r="DS238" s="53"/>
      <c r="DT238" s="41">
        <f t="shared" si="315"/>
        <v>0</v>
      </c>
      <c r="DU238" s="53">
        <f t="shared" si="316"/>
        <v>0</v>
      </c>
      <c r="DV238" s="53"/>
      <c r="DW238" s="53"/>
      <c r="DX238" s="41">
        <f t="shared" si="317"/>
        <v>0</v>
      </c>
      <c r="DY238" s="53">
        <f t="shared" si="318"/>
        <v>0</v>
      </c>
      <c r="DZ238" s="53"/>
      <c r="EA238" s="53"/>
      <c r="EB238" s="41">
        <f t="shared" si="319"/>
        <v>0</v>
      </c>
      <c r="EC238" s="53">
        <f t="shared" si="320"/>
        <v>0</v>
      </c>
      <c r="ED238" s="53"/>
      <c r="EE238" s="53"/>
      <c r="EF238" s="41">
        <f t="shared" si="321"/>
        <v>0</v>
      </c>
      <c r="EG238" s="53">
        <f t="shared" si="322"/>
        <v>0</v>
      </c>
      <c r="EH238" s="53"/>
      <c r="EI238" s="53"/>
      <c r="EJ238" s="41">
        <f t="shared" si="323"/>
        <v>0</v>
      </c>
      <c r="EK238" s="53">
        <f t="shared" si="324"/>
        <v>0</v>
      </c>
      <c r="EL238" s="53"/>
      <c r="EM238" s="53"/>
      <c r="EN238" s="41">
        <f t="shared" si="325"/>
        <v>0</v>
      </c>
      <c r="EO238" s="53">
        <f t="shared" si="326"/>
        <v>0</v>
      </c>
      <c r="EP238" s="53"/>
      <c r="EQ238" s="53"/>
      <c r="ER238" s="41">
        <f t="shared" si="327"/>
        <v>0</v>
      </c>
      <c r="ES238" s="53">
        <f t="shared" si="328"/>
        <v>0</v>
      </c>
      <c r="ET238" s="53"/>
      <c r="EU238" s="53"/>
      <c r="EV238" s="41">
        <f t="shared" si="329"/>
        <v>0</v>
      </c>
      <c r="EW238" s="53">
        <f t="shared" si="330"/>
        <v>0</v>
      </c>
      <c r="EX238" s="53"/>
      <c r="EY238" s="53"/>
      <c r="EZ238" s="41">
        <f t="shared" si="331"/>
        <v>0</v>
      </c>
      <c r="FA238" s="53">
        <f t="shared" si="332"/>
        <v>0</v>
      </c>
      <c r="FB238" s="53"/>
      <c r="FC238" s="53"/>
      <c r="FD238" s="41">
        <f t="shared" si="333"/>
        <v>0</v>
      </c>
      <c r="FE238" s="53">
        <f t="shared" si="334"/>
        <v>0</v>
      </c>
      <c r="FF238" s="53"/>
      <c r="FG238" s="53"/>
      <c r="FH238" s="41">
        <f t="shared" si="335"/>
        <v>0</v>
      </c>
      <c r="FI238" s="53">
        <f t="shared" si="336"/>
        <v>0</v>
      </c>
      <c r="FJ238" s="53"/>
      <c r="FK238" s="53"/>
      <c r="FL238" s="41">
        <f t="shared" si="338"/>
        <v>0</v>
      </c>
      <c r="FM238" s="53">
        <f t="shared" si="339"/>
        <v>0</v>
      </c>
      <c r="FN238" s="53"/>
      <c r="FO238" s="40"/>
      <c r="FP238" s="52">
        <f t="shared" si="340"/>
        <v>2836.7397108475921</v>
      </c>
      <c r="FQ238" s="41">
        <f t="shared" si="341"/>
        <v>-1.3158459623188179E-2</v>
      </c>
      <c r="FY238" s="229" t="s">
        <v>1218</v>
      </c>
      <c r="FZ238" s="229" t="s">
        <v>1219</v>
      </c>
      <c r="GA238" s="229" t="s">
        <v>1220</v>
      </c>
    </row>
    <row r="239" spans="2:183" ht="11.25" customHeight="1" x14ac:dyDescent="0.2">
      <c r="B239" s="39">
        <v>43938</v>
      </c>
      <c r="C239" s="45">
        <v>2874.5645524451902</v>
      </c>
      <c r="D239" s="112" t="s">
        <v>5566</v>
      </c>
      <c r="E239" s="112">
        <f t="shared" si="337"/>
        <v>43938</v>
      </c>
      <c r="F239" s="46"/>
      <c r="G239" s="52">
        <v>52.87</v>
      </c>
      <c r="H239" s="41">
        <f t="shared" si="257"/>
        <v>-5.0809183289425297E-3</v>
      </c>
      <c r="I239" s="53">
        <f t="shared" si="258"/>
        <v>1</v>
      </c>
      <c r="J239" s="40"/>
      <c r="K239" s="52">
        <v>77.83</v>
      </c>
      <c r="L239" s="41">
        <f t="shared" si="259"/>
        <v>-1.4810126582278538E-2</v>
      </c>
      <c r="M239" s="53">
        <f t="shared" si="260"/>
        <v>1</v>
      </c>
      <c r="N239" s="40"/>
      <c r="O239" s="52">
        <v>86.38</v>
      </c>
      <c r="P239" s="41">
        <f t="shared" si="261"/>
        <v>8.1103000811011405E-4</v>
      </c>
      <c r="Q239" s="53">
        <f t="shared" si="262"/>
        <v>1</v>
      </c>
      <c r="R239" s="40"/>
      <c r="S239" s="52">
        <v>90.1</v>
      </c>
      <c r="T239" s="41">
        <f t="shared" si="263"/>
        <v>-2.3253238843983226E-3</v>
      </c>
      <c r="U239" s="53">
        <f t="shared" si="264"/>
        <v>1</v>
      </c>
      <c r="V239" s="40"/>
      <c r="W239" s="52">
        <v>62.06</v>
      </c>
      <c r="X239" s="41">
        <f t="shared" si="265"/>
        <v>2.9699684751949507E-2</v>
      </c>
      <c r="Y239" s="53">
        <f t="shared" si="266"/>
        <v>1</v>
      </c>
      <c r="Z239" s="40"/>
      <c r="AA239" s="52">
        <v>101.27</v>
      </c>
      <c r="AB239" s="41">
        <f t="shared" si="267"/>
        <v>-1.5936254980079667E-2</v>
      </c>
      <c r="AC239" s="53">
        <f t="shared" si="268"/>
        <v>1</v>
      </c>
      <c r="AD239" s="40"/>
      <c r="AE239" s="52">
        <v>60.98</v>
      </c>
      <c r="AF239" s="41">
        <f t="shared" si="269"/>
        <v>-3.359746434231381E-2</v>
      </c>
      <c r="AG239" s="53">
        <f t="shared" si="270"/>
        <v>1</v>
      </c>
      <c r="AH239" s="40"/>
      <c r="AI239" s="52">
        <v>95.85</v>
      </c>
      <c r="AJ239" s="41">
        <f t="shared" si="271"/>
        <v>-1.9938650306748462E-2</v>
      </c>
      <c r="AK239" s="53">
        <f t="shared" si="272"/>
        <v>1</v>
      </c>
      <c r="AL239" s="40"/>
      <c r="AM239" s="52">
        <v>62.64</v>
      </c>
      <c r="AN239" s="41">
        <f t="shared" si="273"/>
        <v>-3.0340557275541746E-2</v>
      </c>
      <c r="AO239" s="53">
        <f t="shared" si="274"/>
        <v>1</v>
      </c>
      <c r="AP239" s="40"/>
      <c r="AQ239" s="52">
        <v>31.71</v>
      </c>
      <c r="AR239" s="41">
        <f t="shared" si="275"/>
        <v>-2.4907749077490826E-2</v>
      </c>
      <c r="AS239" s="53">
        <f t="shared" si="276"/>
        <v>1</v>
      </c>
      <c r="AT239" s="41"/>
      <c r="AU239" s="41">
        <v>79.91</v>
      </c>
      <c r="AV239" s="41">
        <f t="shared" si="277"/>
        <v>-2.821354736714099E-2</v>
      </c>
      <c r="AW239" s="53">
        <f t="shared" si="278"/>
        <v>1</v>
      </c>
      <c r="AX239" s="41"/>
      <c r="AY239" s="41">
        <v>50.82</v>
      </c>
      <c r="AZ239" s="41">
        <f t="shared" si="279"/>
        <v>-3.2368621477532389E-2</v>
      </c>
      <c r="BA239" s="53">
        <f t="shared" si="280"/>
        <v>1</v>
      </c>
      <c r="BB239" s="41"/>
      <c r="BC239" s="41">
        <v>57.47</v>
      </c>
      <c r="BD239" s="41">
        <f t="shared" si="281"/>
        <v>-4.7405934029504437E-2</v>
      </c>
      <c r="BE239" s="53">
        <f t="shared" si="282"/>
        <v>1</v>
      </c>
      <c r="BF239" s="41"/>
      <c r="BG239" s="41">
        <v>67.150000000000006</v>
      </c>
      <c r="BH239" s="41">
        <f t="shared" si="283"/>
        <v>1.3279010110155642E-2</v>
      </c>
      <c r="BI239" s="53">
        <f t="shared" si="284"/>
        <v>1</v>
      </c>
      <c r="BJ239" s="41"/>
      <c r="BK239" s="41"/>
      <c r="BL239" s="41">
        <f t="shared" si="285"/>
        <v>0</v>
      </c>
      <c r="BM239" s="53">
        <f t="shared" si="286"/>
        <v>0</v>
      </c>
      <c r="BN239" s="41"/>
      <c r="BO239" s="41"/>
      <c r="BP239" s="41">
        <f t="shared" si="287"/>
        <v>0</v>
      </c>
      <c r="BQ239" s="53">
        <f t="shared" si="288"/>
        <v>0</v>
      </c>
      <c r="BR239" s="41"/>
      <c r="BS239" s="41"/>
      <c r="BT239" s="41">
        <f t="shared" si="289"/>
        <v>0</v>
      </c>
      <c r="BU239" s="53">
        <f t="shared" si="290"/>
        <v>0</v>
      </c>
      <c r="BV239" s="41"/>
      <c r="BW239" s="41"/>
      <c r="BX239" s="41">
        <f t="shared" si="291"/>
        <v>0</v>
      </c>
      <c r="BY239" s="53">
        <f t="shared" si="292"/>
        <v>0</v>
      </c>
      <c r="BZ239" s="41"/>
      <c r="CA239" s="41"/>
      <c r="CB239" s="41">
        <f t="shared" si="293"/>
        <v>0</v>
      </c>
      <c r="CC239" s="53">
        <f t="shared" si="294"/>
        <v>0</v>
      </c>
      <c r="CD239" s="41"/>
      <c r="CE239" s="41"/>
      <c r="CF239" s="41">
        <f t="shared" si="295"/>
        <v>0</v>
      </c>
      <c r="CG239" s="53">
        <f t="shared" si="296"/>
        <v>0</v>
      </c>
      <c r="CH239" s="41"/>
      <c r="CI239" s="41"/>
      <c r="CJ239" s="41">
        <f t="shared" si="297"/>
        <v>0</v>
      </c>
      <c r="CK239" s="53">
        <f t="shared" si="298"/>
        <v>0</v>
      </c>
      <c r="CL239" s="41"/>
      <c r="CM239" s="41"/>
      <c r="CN239" s="41">
        <f t="shared" si="299"/>
        <v>0</v>
      </c>
      <c r="CO239" s="53">
        <f t="shared" si="300"/>
        <v>0</v>
      </c>
      <c r="CP239" s="41"/>
      <c r="CQ239" s="41"/>
      <c r="CR239" s="41">
        <f t="shared" si="301"/>
        <v>0</v>
      </c>
      <c r="CS239" s="53">
        <f t="shared" si="302"/>
        <v>0</v>
      </c>
      <c r="CT239" s="41"/>
      <c r="CU239" s="41"/>
      <c r="CV239" s="41">
        <f t="shared" si="303"/>
        <v>0</v>
      </c>
      <c r="CW239" s="53">
        <f t="shared" si="304"/>
        <v>0</v>
      </c>
      <c r="CX239" s="41"/>
      <c r="CY239" s="41"/>
      <c r="CZ239" s="41">
        <f t="shared" si="305"/>
        <v>0</v>
      </c>
      <c r="DA239" s="53">
        <f t="shared" si="306"/>
        <v>0</v>
      </c>
      <c r="DB239" s="53"/>
      <c r="DC239" s="53"/>
      <c r="DD239" s="41">
        <f t="shared" si="307"/>
        <v>0</v>
      </c>
      <c r="DE239" s="53">
        <f t="shared" si="308"/>
        <v>0</v>
      </c>
      <c r="DF239" s="53"/>
      <c r="DG239" s="53"/>
      <c r="DH239" s="41">
        <f t="shared" si="309"/>
        <v>0</v>
      </c>
      <c r="DI239" s="53">
        <f t="shared" si="310"/>
        <v>0</v>
      </c>
      <c r="DJ239" s="53"/>
      <c r="DK239" s="53"/>
      <c r="DL239" s="41">
        <f t="shared" si="311"/>
        <v>0</v>
      </c>
      <c r="DM239" s="53">
        <f t="shared" si="312"/>
        <v>0</v>
      </c>
      <c r="DN239" s="53"/>
      <c r="DO239" s="53"/>
      <c r="DP239" s="41">
        <f t="shared" si="313"/>
        <v>0</v>
      </c>
      <c r="DQ239" s="53">
        <f t="shared" si="314"/>
        <v>0</v>
      </c>
      <c r="DR239" s="53"/>
      <c r="DS239" s="53"/>
      <c r="DT239" s="41">
        <f t="shared" si="315"/>
        <v>0</v>
      </c>
      <c r="DU239" s="53">
        <f t="shared" si="316"/>
        <v>0</v>
      </c>
      <c r="DV239" s="53"/>
      <c r="DW239" s="53"/>
      <c r="DX239" s="41">
        <f t="shared" si="317"/>
        <v>0</v>
      </c>
      <c r="DY239" s="53">
        <f t="shared" si="318"/>
        <v>0</v>
      </c>
      <c r="DZ239" s="53"/>
      <c r="EA239" s="53"/>
      <c r="EB239" s="41">
        <f t="shared" si="319"/>
        <v>0</v>
      </c>
      <c r="EC239" s="53">
        <f t="shared" si="320"/>
        <v>0</v>
      </c>
      <c r="ED239" s="53"/>
      <c r="EE239" s="53"/>
      <c r="EF239" s="41">
        <f t="shared" si="321"/>
        <v>0</v>
      </c>
      <c r="EG239" s="53">
        <f t="shared" si="322"/>
        <v>0</v>
      </c>
      <c r="EH239" s="53"/>
      <c r="EI239" s="53"/>
      <c r="EJ239" s="41">
        <f t="shared" si="323"/>
        <v>0</v>
      </c>
      <c r="EK239" s="53">
        <f t="shared" si="324"/>
        <v>0</v>
      </c>
      <c r="EL239" s="53"/>
      <c r="EM239" s="53"/>
      <c r="EN239" s="41">
        <f t="shared" si="325"/>
        <v>0</v>
      </c>
      <c r="EO239" s="53">
        <f t="shared" si="326"/>
        <v>0</v>
      </c>
      <c r="EP239" s="53"/>
      <c r="EQ239" s="53"/>
      <c r="ER239" s="41">
        <f t="shared" si="327"/>
        <v>0</v>
      </c>
      <c r="ES239" s="53">
        <f t="shared" si="328"/>
        <v>0</v>
      </c>
      <c r="ET239" s="53"/>
      <c r="EU239" s="53"/>
      <c r="EV239" s="41">
        <f t="shared" si="329"/>
        <v>0</v>
      </c>
      <c r="EW239" s="53">
        <f t="shared" si="330"/>
        <v>0</v>
      </c>
      <c r="EX239" s="53"/>
      <c r="EY239" s="53"/>
      <c r="EZ239" s="41">
        <f t="shared" si="331"/>
        <v>0</v>
      </c>
      <c r="FA239" s="53">
        <f t="shared" si="332"/>
        <v>0</v>
      </c>
      <c r="FB239" s="53"/>
      <c r="FC239" s="53"/>
      <c r="FD239" s="41">
        <f t="shared" si="333"/>
        <v>0</v>
      </c>
      <c r="FE239" s="53">
        <f t="shared" si="334"/>
        <v>0</v>
      </c>
      <c r="FF239" s="53"/>
      <c r="FG239" s="53"/>
      <c r="FH239" s="41">
        <f t="shared" si="335"/>
        <v>0</v>
      </c>
      <c r="FI239" s="53">
        <f t="shared" si="336"/>
        <v>0</v>
      </c>
      <c r="FJ239" s="53"/>
      <c r="FK239" s="53"/>
      <c r="FL239" s="41">
        <f t="shared" si="338"/>
        <v>0</v>
      </c>
      <c r="FM239" s="53">
        <f t="shared" si="339"/>
        <v>0</v>
      </c>
      <c r="FN239" s="53"/>
      <c r="FO239" s="40"/>
      <c r="FP239" s="52">
        <f t="shared" si="340"/>
        <v>2874.5645524451902</v>
      </c>
      <c r="FQ239" s="41">
        <f t="shared" si="341"/>
        <v>3.0377336270601685E-2</v>
      </c>
      <c r="FY239" s="229" t="s">
        <v>715</v>
      </c>
      <c r="FZ239" s="229" t="s">
        <v>716</v>
      </c>
      <c r="GA239" s="229" t="s">
        <v>717</v>
      </c>
    </row>
    <row r="240" spans="2:183" ht="11.25" customHeight="1" x14ac:dyDescent="0.2">
      <c r="B240" s="39">
        <v>43931</v>
      </c>
      <c r="C240" s="45">
        <v>2789.8173331815801</v>
      </c>
      <c r="D240" s="112" t="s">
        <v>5566</v>
      </c>
      <c r="E240" s="112">
        <f t="shared" si="337"/>
        <v>43931</v>
      </c>
      <c r="F240" s="46"/>
      <c r="G240" s="52">
        <v>53.14</v>
      </c>
      <c r="H240" s="41">
        <f t="shared" si="257"/>
        <v>0.17696566998892593</v>
      </c>
      <c r="I240" s="53">
        <f t="shared" si="258"/>
        <v>1</v>
      </c>
      <c r="J240" s="40"/>
      <c r="K240" s="52">
        <v>79</v>
      </c>
      <c r="L240" s="41">
        <f t="shared" si="259"/>
        <v>0.14909090909090916</v>
      </c>
      <c r="M240" s="53">
        <f t="shared" si="260"/>
        <v>1</v>
      </c>
      <c r="N240" s="40"/>
      <c r="O240" s="52">
        <v>86.31</v>
      </c>
      <c r="P240" s="41">
        <f t="shared" si="261"/>
        <v>0.19048275862068964</v>
      </c>
      <c r="Q240" s="53">
        <f t="shared" si="262"/>
        <v>1</v>
      </c>
      <c r="R240" s="40"/>
      <c r="S240" s="52">
        <v>90.31</v>
      </c>
      <c r="T240" s="41">
        <f t="shared" si="263"/>
        <v>0.18797684819784277</v>
      </c>
      <c r="U240" s="53">
        <f t="shared" si="264"/>
        <v>1</v>
      </c>
      <c r="V240" s="40"/>
      <c r="W240" s="52">
        <v>60.27</v>
      </c>
      <c r="X240" s="41">
        <f t="shared" si="265"/>
        <v>0.22102917341977313</v>
      </c>
      <c r="Y240" s="53">
        <f t="shared" si="266"/>
        <v>1</v>
      </c>
      <c r="Z240" s="40"/>
      <c r="AA240" s="52">
        <v>102.91</v>
      </c>
      <c r="AB240" s="41">
        <f t="shared" si="267"/>
        <v>0.23422883185416166</v>
      </c>
      <c r="AC240" s="53">
        <f t="shared" si="268"/>
        <v>1</v>
      </c>
      <c r="AD240" s="40"/>
      <c r="AE240" s="52">
        <v>63.1</v>
      </c>
      <c r="AF240" s="41">
        <f t="shared" si="269"/>
        <v>0.21814671814671827</v>
      </c>
      <c r="AG240" s="53">
        <f t="shared" si="270"/>
        <v>1</v>
      </c>
      <c r="AH240" s="40"/>
      <c r="AI240" s="52">
        <v>97.8</v>
      </c>
      <c r="AJ240" s="41">
        <f t="shared" si="271"/>
        <v>0.14426114426114434</v>
      </c>
      <c r="AK240" s="53">
        <f t="shared" si="272"/>
        <v>1</v>
      </c>
      <c r="AL240" s="40"/>
      <c r="AM240" s="52">
        <v>64.599999999999994</v>
      </c>
      <c r="AN240" s="41">
        <f t="shared" si="273"/>
        <v>0.22255866767600274</v>
      </c>
      <c r="AO240" s="53">
        <f t="shared" si="274"/>
        <v>1</v>
      </c>
      <c r="AP240" s="40"/>
      <c r="AQ240" s="52">
        <v>32.520000000000003</v>
      </c>
      <c r="AR240" s="41">
        <f t="shared" si="275"/>
        <v>0.22347629796839752</v>
      </c>
      <c r="AS240" s="53">
        <f t="shared" si="276"/>
        <v>1</v>
      </c>
      <c r="AT240" s="41"/>
      <c r="AU240" s="41">
        <v>82.23</v>
      </c>
      <c r="AV240" s="41">
        <f t="shared" si="277"/>
        <v>0.20589529256489225</v>
      </c>
      <c r="AW240" s="53">
        <f t="shared" si="278"/>
        <v>1</v>
      </c>
      <c r="AX240" s="41"/>
      <c r="AY240" s="41">
        <v>52.52</v>
      </c>
      <c r="AZ240" s="41">
        <f t="shared" si="279"/>
        <v>0.13409630749298218</v>
      </c>
      <c r="BA240" s="53">
        <f t="shared" si="280"/>
        <v>1</v>
      </c>
      <c r="BB240" s="41"/>
      <c r="BC240" s="41">
        <v>60.33</v>
      </c>
      <c r="BD240" s="41">
        <f t="shared" si="281"/>
        <v>0.20011935548040571</v>
      </c>
      <c r="BE240" s="53">
        <f t="shared" si="282"/>
        <v>1</v>
      </c>
      <c r="BF240" s="41"/>
      <c r="BG240" s="41">
        <v>66.27</v>
      </c>
      <c r="BH240" s="41">
        <f t="shared" si="283"/>
        <v>0.14535084687175925</v>
      </c>
      <c r="BI240" s="53">
        <f t="shared" si="284"/>
        <v>1</v>
      </c>
      <c r="BJ240" s="41"/>
      <c r="BK240" s="41"/>
      <c r="BL240" s="41">
        <f t="shared" si="285"/>
        <v>0</v>
      </c>
      <c r="BM240" s="53">
        <f t="shared" si="286"/>
        <v>0</v>
      </c>
      <c r="BN240" s="41"/>
      <c r="BO240" s="41"/>
      <c r="BP240" s="41">
        <f t="shared" si="287"/>
        <v>0</v>
      </c>
      <c r="BQ240" s="53">
        <f t="shared" si="288"/>
        <v>0</v>
      </c>
      <c r="BR240" s="41"/>
      <c r="BS240" s="41"/>
      <c r="BT240" s="41">
        <f t="shared" si="289"/>
        <v>0</v>
      </c>
      <c r="BU240" s="53">
        <f t="shared" si="290"/>
        <v>0</v>
      </c>
      <c r="BV240" s="41"/>
      <c r="BW240" s="41"/>
      <c r="BX240" s="41">
        <f t="shared" si="291"/>
        <v>0</v>
      </c>
      <c r="BY240" s="53">
        <f t="shared" si="292"/>
        <v>0</v>
      </c>
      <c r="BZ240" s="41"/>
      <c r="CA240" s="41"/>
      <c r="CB240" s="41">
        <f t="shared" si="293"/>
        <v>0</v>
      </c>
      <c r="CC240" s="53">
        <f t="shared" si="294"/>
        <v>0</v>
      </c>
      <c r="CD240" s="41"/>
      <c r="CE240" s="41"/>
      <c r="CF240" s="41">
        <f t="shared" si="295"/>
        <v>0</v>
      </c>
      <c r="CG240" s="53">
        <f t="shared" si="296"/>
        <v>0</v>
      </c>
      <c r="CH240" s="41"/>
      <c r="CI240" s="41"/>
      <c r="CJ240" s="41">
        <f t="shared" si="297"/>
        <v>0</v>
      </c>
      <c r="CK240" s="53">
        <f t="shared" si="298"/>
        <v>0</v>
      </c>
      <c r="CL240" s="41"/>
      <c r="CM240" s="41"/>
      <c r="CN240" s="41">
        <f t="shared" si="299"/>
        <v>0</v>
      </c>
      <c r="CO240" s="53">
        <f t="shared" si="300"/>
        <v>0</v>
      </c>
      <c r="CP240" s="41"/>
      <c r="CQ240" s="41"/>
      <c r="CR240" s="41">
        <f t="shared" si="301"/>
        <v>0</v>
      </c>
      <c r="CS240" s="53">
        <f t="shared" si="302"/>
        <v>0</v>
      </c>
      <c r="CT240" s="41"/>
      <c r="CU240" s="41"/>
      <c r="CV240" s="41">
        <f t="shared" si="303"/>
        <v>0</v>
      </c>
      <c r="CW240" s="53">
        <f t="shared" si="304"/>
        <v>0</v>
      </c>
      <c r="CX240" s="41"/>
      <c r="CY240" s="41"/>
      <c r="CZ240" s="41">
        <f t="shared" si="305"/>
        <v>0</v>
      </c>
      <c r="DA240" s="53">
        <f t="shared" si="306"/>
        <v>0</v>
      </c>
      <c r="DB240" s="53"/>
      <c r="DC240" s="53"/>
      <c r="DD240" s="41">
        <f t="shared" si="307"/>
        <v>0</v>
      </c>
      <c r="DE240" s="53">
        <f t="shared" si="308"/>
        <v>0</v>
      </c>
      <c r="DF240" s="53"/>
      <c r="DG240" s="53"/>
      <c r="DH240" s="41">
        <f t="shared" si="309"/>
        <v>0</v>
      </c>
      <c r="DI240" s="53">
        <f t="shared" si="310"/>
        <v>0</v>
      </c>
      <c r="DJ240" s="53"/>
      <c r="DK240" s="53"/>
      <c r="DL240" s="41">
        <f t="shared" si="311"/>
        <v>0</v>
      </c>
      <c r="DM240" s="53">
        <f t="shared" si="312"/>
        <v>0</v>
      </c>
      <c r="DN240" s="53"/>
      <c r="DO240" s="53"/>
      <c r="DP240" s="41">
        <f t="shared" si="313"/>
        <v>0</v>
      </c>
      <c r="DQ240" s="53">
        <f t="shared" si="314"/>
        <v>0</v>
      </c>
      <c r="DR240" s="53"/>
      <c r="DS240" s="53"/>
      <c r="DT240" s="41">
        <f t="shared" si="315"/>
        <v>0</v>
      </c>
      <c r="DU240" s="53">
        <f t="shared" si="316"/>
        <v>0</v>
      </c>
      <c r="DV240" s="53"/>
      <c r="DW240" s="53"/>
      <c r="DX240" s="41">
        <f t="shared" si="317"/>
        <v>0</v>
      </c>
      <c r="DY240" s="53">
        <f t="shared" si="318"/>
        <v>0</v>
      </c>
      <c r="DZ240" s="53"/>
      <c r="EA240" s="53"/>
      <c r="EB240" s="41">
        <f t="shared" si="319"/>
        <v>0</v>
      </c>
      <c r="EC240" s="53">
        <f t="shared" si="320"/>
        <v>0</v>
      </c>
      <c r="ED240" s="53"/>
      <c r="EE240" s="53"/>
      <c r="EF240" s="41">
        <f t="shared" si="321"/>
        <v>0</v>
      </c>
      <c r="EG240" s="53">
        <f t="shared" si="322"/>
        <v>0</v>
      </c>
      <c r="EH240" s="53"/>
      <c r="EI240" s="53"/>
      <c r="EJ240" s="41">
        <f t="shared" si="323"/>
        <v>0</v>
      </c>
      <c r="EK240" s="53">
        <f t="shared" si="324"/>
        <v>0</v>
      </c>
      <c r="EL240" s="53"/>
      <c r="EM240" s="53"/>
      <c r="EN240" s="41">
        <f t="shared" si="325"/>
        <v>0</v>
      </c>
      <c r="EO240" s="53">
        <f t="shared" si="326"/>
        <v>0</v>
      </c>
      <c r="EP240" s="53"/>
      <c r="EQ240" s="53"/>
      <c r="ER240" s="41">
        <f t="shared" si="327"/>
        <v>0</v>
      </c>
      <c r="ES240" s="53">
        <f t="shared" si="328"/>
        <v>0</v>
      </c>
      <c r="ET240" s="53"/>
      <c r="EU240" s="53"/>
      <c r="EV240" s="41">
        <f t="shared" si="329"/>
        <v>0</v>
      </c>
      <c r="EW240" s="53">
        <f t="shared" si="330"/>
        <v>0</v>
      </c>
      <c r="EX240" s="53"/>
      <c r="EY240" s="53"/>
      <c r="EZ240" s="41">
        <f t="shared" si="331"/>
        <v>0</v>
      </c>
      <c r="FA240" s="53">
        <f t="shared" si="332"/>
        <v>0</v>
      </c>
      <c r="FB240" s="53"/>
      <c r="FC240" s="53"/>
      <c r="FD240" s="41">
        <f t="shared" si="333"/>
        <v>0</v>
      </c>
      <c r="FE240" s="53">
        <f t="shared" si="334"/>
        <v>0</v>
      </c>
      <c r="FF240" s="53"/>
      <c r="FG240" s="53"/>
      <c r="FH240" s="41">
        <f t="shared" si="335"/>
        <v>0</v>
      </c>
      <c r="FI240" s="53">
        <f t="shared" si="336"/>
        <v>0</v>
      </c>
      <c r="FJ240" s="53"/>
      <c r="FK240" s="53"/>
      <c r="FL240" s="41">
        <f t="shared" si="338"/>
        <v>0</v>
      </c>
      <c r="FM240" s="53">
        <f t="shared" si="339"/>
        <v>0</v>
      </c>
      <c r="FN240" s="53"/>
      <c r="FO240" s="40"/>
      <c r="FP240" s="52">
        <f t="shared" si="340"/>
        <v>2789.8173331815801</v>
      </c>
      <c r="FQ240" s="41">
        <f t="shared" si="341"/>
        <v>0.12101704638257549</v>
      </c>
      <c r="FY240" s="229" t="s">
        <v>2714</v>
      </c>
      <c r="FZ240" s="229" t="s">
        <v>2715</v>
      </c>
      <c r="GA240" s="229" t="s">
        <v>2716</v>
      </c>
    </row>
    <row r="241" spans="2:183" ht="11.25" customHeight="1" x14ac:dyDescent="0.2">
      <c r="B241" s="39">
        <v>43924</v>
      </c>
      <c r="C241" s="45">
        <v>2488.6484484639</v>
      </c>
      <c r="D241" s="112" t="s">
        <v>5566</v>
      </c>
      <c r="E241" s="112">
        <f t="shared" si="337"/>
        <v>43924</v>
      </c>
      <c r="F241" s="46"/>
      <c r="G241" s="52">
        <v>45.15</v>
      </c>
      <c r="H241" s="41">
        <f t="shared" si="257"/>
        <v>-5.4450261780104703E-2</v>
      </c>
      <c r="I241" s="53">
        <f t="shared" si="258"/>
        <v>1</v>
      </c>
      <c r="J241" s="40"/>
      <c r="K241" s="52">
        <v>68.75</v>
      </c>
      <c r="L241" s="41">
        <f t="shared" si="259"/>
        <v>-7.3949353448275801E-2</v>
      </c>
      <c r="M241" s="53">
        <f t="shared" si="260"/>
        <v>1</v>
      </c>
      <c r="N241" s="40"/>
      <c r="O241" s="52">
        <v>72.5</v>
      </c>
      <c r="P241" s="41">
        <f t="shared" si="261"/>
        <v>-0.13069544364508401</v>
      </c>
      <c r="Q241" s="53">
        <f t="shared" si="262"/>
        <v>1</v>
      </c>
      <c r="R241" s="40"/>
      <c r="S241" s="52">
        <v>76.02</v>
      </c>
      <c r="T241" s="41">
        <f t="shared" si="263"/>
        <v>-5.2001496445940876E-2</v>
      </c>
      <c r="U241" s="53">
        <f t="shared" si="264"/>
        <v>1</v>
      </c>
      <c r="V241" s="40"/>
      <c r="W241" s="52">
        <v>49.36</v>
      </c>
      <c r="X241" s="41">
        <f t="shared" si="265"/>
        <v>-0.10838150289017345</v>
      </c>
      <c r="Y241" s="53">
        <f t="shared" si="266"/>
        <v>1</v>
      </c>
      <c r="Z241" s="40"/>
      <c r="AA241" s="52">
        <v>83.38</v>
      </c>
      <c r="AB241" s="41">
        <f t="shared" si="267"/>
        <v>-0.14341483460036997</v>
      </c>
      <c r="AC241" s="53">
        <f t="shared" si="268"/>
        <v>1</v>
      </c>
      <c r="AD241" s="40"/>
      <c r="AE241" s="52">
        <v>51.8</v>
      </c>
      <c r="AF241" s="41">
        <f t="shared" si="269"/>
        <v>-9.9443671766342279E-2</v>
      </c>
      <c r="AG241" s="53">
        <f t="shared" si="270"/>
        <v>1</v>
      </c>
      <c r="AH241" s="40"/>
      <c r="AI241" s="52">
        <v>85.47</v>
      </c>
      <c r="AJ241" s="41">
        <f t="shared" si="271"/>
        <v>-5.1176731793960872E-2</v>
      </c>
      <c r="AK241" s="53">
        <f t="shared" si="272"/>
        <v>1</v>
      </c>
      <c r="AL241" s="40"/>
      <c r="AM241" s="52">
        <v>52.84</v>
      </c>
      <c r="AN241" s="41">
        <f t="shared" si="273"/>
        <v>-0.11918653108851474</v>
      </c>
      <c r="AO241" s="53">
        <f t="shared" si="274"/>
        <v>1</v>
      </c>
      <c r="AP241" s="40"/>
      <c r="AQ241" s="52">
        <v>26.58</v>
      </c>
      <c r="AR241" s="41">
        <f t="shared" si="275"/>
        <v>-0.1696344892221181</v>
      </c>
      <c r="AS241" s="53">
        <f t="shared" si="276"/>
        <v>1</v>
      </c>
      <c r="AT241" s="41"/>
      <c r="AU241" s="41">
        <v>68.19</v>
      </c>
      <c r="AV241" s="41">
        <f t="shared" si="277"/>
        <v>-0.12160247327064277</v>
      </c>
      <c r="AW241" s="53">
        <f t="shared" si="278"/>
        <v>1</v>
      </c>
      <c r="AX241" s="41"/>
      <c r="AY241" s="41">
        <v>46.31</v>
      </c>
      <c r="AZ241" s="41">
        <f t="shared" si="279"/>
        <v>-4.0207253886010319E-2</v>
      </c>
      <c r="BA241" s="53">
        <f t="shared" si="280"/>
        <v>1</v>
      </c>
      <c r="BB241" s="41"/>
      <c r="BC241" s="41">
        <v>50.27</v>
      </c>
      <c r="BD241" s="41">
        <f t="shared" si="281"/>
        <v>-0.10248169969648269</v>
      </c>
      <c r="BE241" s="53">
        <f t="shared" si="282"/>
        <v>1</v>
      </c>
      <c r="BF241" s="41"/>
      <c r="BG241" s="41">
        <v>57.86</v>
      </c>
      <c r="BH241" s="41">
        <f t="shared" si="283"/>
        <v>-1.5484090522375427E-2</v>
      </c>
      <c r="BI241" s="53">
        <f t="shared" si="284"/>
        <v>1</v>
      </c>
      <c r="BJ241" s="41"/>
      <c r="BK241" s="41"/>
      <c r="BL241" s="41">
        <f t="shared" si="285"/>
        <v>0</v>
      </c>
      <c r="BM241" s="53">
        <f t="shared" si="286"/>
        <v>0</v>
      </c>
      <c r="BN241" s="41"/>
      <c r="BO241" s="41"/>
      <c r="BP241" s="41">
        <f t="shared" si="287"/>
        <v>0</v>
      </c>
      <c r="BQ241" s="53">
        <f t="shared" si="288"/>
        <v>0</v>
      </c>
      <c r="BR241" s="41"/>
      <c r="BS241" s="41"/>
      <c r="BT241" s="41">
        <f t="shared" si="289"/>
        <v>0</v>
      </c>
      <c r="BU241" s="53">
        <f t="shared" si="290"/>
        <v>0</v>
      </c>
      <c r="BV241" s="41"/>
      <c r="BW241" s="41"/>
      <c r="BX241" s="41">
        <f t="shared" si="291"/>
        <v>0</v>
      </c>
      <c r="BY241" s="53">
        <f t="shared" si="292"/>
        <v>0</v>
      </c>
      <c r="BZ241" s="41"/>
      <c r="CA241" s="41"/>
      <c r="CB241" s="41">
        <f t="shared" si="293"/>
        <v>0</v>
      </c>
      <c r="CC241" s="53">
        <f t="shared" si="294"/>
        <v>0</v>
      </c>
      <c r="CD241" s="41"/>
      <c r="CE241" s="41"/>
      <c r="CF241" s="41">
        <f t="shared" si="295"/>
        <v>0</v>
      </c>
      <c r="CG241" s="53">
        <f t="shared" si="296"/>
        <v>0</v>
      </c>
      <c r="CH241" s="41"/>
      <c r="CI241" s="41"/>
      <c r="CJ241" s="41">
        <f t="shared" si="297"/>
        <v>0</v>
      </c>
      <c r="CK241" s="53">
        <f t="shared" si="298"/>
        <v>0</v>
      </c>
      <c r="CL241" s="41"/>
      <c r="CM241" s="41"/>
      <c r="CN241" s="41">
        <f t="shared" si="299"/>
        <v>0</v>
      </c>
      <c r="CO241" s="53">
        <f t="shared" si="300"/>
        <v>0</v>
      </c>
      <c r="CP241" s="41"/>
      <c r="CQ241" s="41"/>
      <c r="CR241" s="41">
        <f t="shared" si="301"/>
        <v>0</v>
      </c>
      <c r="CS241" s="53">
        <f t="shared" si="302"/>
        <v>0</v>
      </c>
      <c r="CT241" s="41"/>
      <c r="CU241" s="41"/>
      <c r="CV241" s="41">
        <f t="shared" si="303"/>
        <v>0</v>
      </c>
      <c r="CW241" s="53">
        <f t="shared" si="304"/>
        <v>0</v>
      </c>
      <c r="CX241" s="41"/>
      <c r="CY241" s="41"/>
      <c r="CZ241" s="41">
        <f t="shared" si="305"/>
        <v>0</v>
      </c>
      <c r="DA241" s="53">
        <f t="shared" si="306"/>
        <v>0</v>
      </c>
      <c r="DB241" s="53"/>
      <c r="DC241" s="53"/>
      <c r="DD241" s="41">
        <f t="shared" si="307"/>
        <v>0</v>
      </c>
      <c r="DE241" s="53">
        <f t="shared" si="308"/>
        <v>0</v>
      </c>
      <c r="DF241" s="53"/>
      <c r="DG241" s="53"/>
      <c r="DH241" s="41">
        <f t="shared" si="309"/>
        <v>0</v>
      </c>
      <c r="DI241" s="53">
        <f t="shared" si="310"/>
        <v>0</v>
      </c>
      <c r="DJ241" s="53"/>
      <c r="DK241" s="53"/>
      <c r="DL241" s="41">
        <f t="shared" si="311"/>
        <v>0</v>
      </c>
      <c r="DM241" s="53">
        <f t="shared" si="312"/>
        <v>0</v>
      </c>
      <c r="DN241" s="53"/>
      <c r="DO241" s="53"/>
      <c r="DP241" s="41">
        <f t="shared" si="313"/>
        <v>0</v>
      </c>
      <c r="DQ241" s="53">
        <f t="shared" si="314"/>
        <v>0</v>
      </c>
      <c r="DR241" s="53"/>
      <c r="DS241" s="53"/>
      <c r="DT241" s="41">
        <f t="shared" si="315"/>
        <v>0</v>
      </c>
      <c r="DU241" s="53">
        <f t="shared" si="316"/>
        <v>0</v>
      </c>
      <c r="DV241" s="53"/>
      <c r="DW241" s="53"/>
      <c r="DX241" s="41">
        <f t="shared" si="317"/>
        <v>0</v>
      </c>
      <c r="DY241" s="53">
        <f t="shared" si="318"/>
        <v>0</v>
      </c>
      <c r="DZ241" s="53"/>
      <c r="EA241" s="53"/>
      <c r="EB241" s="41">
        <f t="shared" si="319"/>
        <v>0</v>
      </c>
      <c r="EC241" s="53">
        <f t="shared" si="320"/>
        <v>0</v>
      </c>
      <c r="ED241" s="53"/>
      <c r="EE241" s="53"/>
      <c r="EF241" s="41">
        <f t="shared" si="321"/>
        <v>0</v>
      </c>
      <c r="EG241" s="53">
        <f t="shared" si="322"/>
        <v>0</v>
      </c>
      <c r="EH241" s="53"/>
      <c r="EI241" s="53"/>
      <c r="EJ241" s="41">
        <f t="shared" si="323"/>
        <v>0</v>
      </c>
      <c r="EK241" s="53">
        <f t="shared" si="324"/>
        <v>0</v>
      </c>
      <c r="EL241" s="53"/>
      <c r="EM241" s="53"/>
      <c r="EN241" s="41">
        <f t="shared" si="325"/>
        <v>0</v>
      </c>
      <c r="EO241" s="53">
        <f t="shared" si="326"/>
        <v>0</v>
      </c>
      <c r="EP241" s="53"/>
      <c r="EQ241" s="53"/>
      <c r="ER241" s="41">
        <f t="shared" si="327"/>
        <v>0</v>
      </c>
      <c r="ES241" s="53">
        <f t="shared" si="328"/>
        <v>0</v>
      </c>
      <c r="ET241" s="53"/>
      <c r="EU241" s="53"/>
      <c r="EV241" s="41">
        <f t="shared" si="329"/>
        <v>0</v>
      </c>
      <c r="EW241" s="53">
        <f t="shared" si="330"/>
        <v>0</v>
      </c>
      <c r="EX241" s="53"/>
      <c r="EY241" s="53"/>
      <c r="EZ241" s="41">
        <f t="shared" si="331"/>
        <v>0</v>
      </c>
      <c r="FA241" s="53">
        <f t="shared" si="332"/>
        <v>0</v>
      </c>
      <c r="FB241" s="53"/>
      <c r="FC241" s="53"/>
      <c r="FD241" s="41">
        <f t="shared" si="333"/>
        <v>0</v>
      </c>
      <c r="FE241" s="53">
        <f t="shared" si="334"/>
        <v>0</v>
      </c>
      <c r="FF241" s="53"/>
      <c r="FG241" s="53"/>
      <c r="FH241" s="41">
        <f t="shared" si="335"/>
        <v>0</v>
      </c>
      <c r="FI241" s="53">
        <f t="shared" si="336"/>
        <v>0</v>
      </c>
      <c r="FJ241" s="53"/>
      <c r="FK241" s="53"/>
      <c r="FL241" s="41">
        <f t="shared" si="338"/>
        <v>0</v>
      </c>
      <c r="FM241" s="53">
        <f t="shared" si="339"/>
        <v>0</v>
      </c>
      <c r="FN241" s="53"/>
      <c r="FO241" s="40"/>
      <c r="FP241" s="52">
        <f t="shared" si="340"/>
        <v>2488.6484484639</v>
      </c>
      <c r="FQ241" s="41">
        <f t="shared" si="341"/>
        <v>-2.0783723425868539E-2</v>
      </c>
      <c r="FY241" s="229" t="s">
        <v>1118</v>
      </c>
      <c r="FZ241" s="229" t="s">
        <v>1119</v>
      </c>
      <c r="GA241" s="229" t="s">
        <v>1120</v>
      </c>
    </row>
    <row r="242" spans="2:183" ht="11.25" customHeight="1" x14ac:dyDescent="0.2">
      <c r="B242" s="39">
        <v>43917</v>
      </c>
      <c r="C242" s="45">
        <v>2541.4696507809704</v>
      </c>
      <c r="D242" s="112" t="s">
        <v>5566</v>
      </c>
      <c r="E242" s="112">
        <f t="shared" si="337"/>
        <v>43917</v>
      </c>
      <c r="F242" s="46"/>
      <c r="G242" s="52">
        <v>47.75</v>
      </c>
      <c r="H242" s="41">
        <f t="shared" si="257"/>
        <v>0.17321867321867312</v>
      </c>
      <c r="I242" s="53">
        <f t="shared" si="258"/>
        <v>1</v>
      </c>
      <c r="J242" s="40"/>
      <c r="K242" s="52">
        <v>74.239999999999995</v>
      </c>
      <c r="L242" s="41">
        <f t="shared" si="259"/>
        <v>0.17972350230414746</v>
      </c>
      <c r="M242" s="53">
        <f t="shared" si="260"/>
        <v>1</v>
      </c>
      <c r="N242" s="40"/>
      <c r="O242" s="52">
        <v>83.4</v>
      </c>
      <c r="P242" s="41">
        <f t="shared" si="261"/>
        <v>0.16724982505248431</v>
      </c>
      <c r="Q242" s="53">
        <f t="shared" si="262"/>
        <v>1</v>
      </c>
      <c r="R242" s="40"/>
      <c r="S242" s="52">
        <v>80.19</v>
      </c>
      <c r="T242" s="41">
        <f t="shared" si="263"/>
        <v>0.1723684210526315</v>
      </c>
      <c r="U242" s="53">
        <f t="shared" si="264"/>
        <v>1</v>
      </c>
      <c r="V242" s="40"/>
      <c r="W242" s="52">
        <v>55.36</v>
      </c>
      <c r="X242" s="41">
        <f t="shared" si="265"/>
        <v>0.18139137857447718</v>
      </c>
      <c r="Y242" s="53">
        <f t="shared" si="266"/>
        <v>1</v>
      </c>
      <c r="Z242" s="40"/>
      <c r="AA242" s="52">
        <v>97.34</v>
      </c>
      <c r="AB242" s="41">
        <f t="shared" si="267"/>
        <v>0.21690211276409554</v>
      </c>
      <c r="AC242" s="53">
        <f t="shared" si="268"/>
        <v>1</v>
      </c>
      <c r="AD242" s="40"/>
      <c r="AE242" s="52">
        <v>57.52</v>
      </c>
      <c r="AF242" s="41">
        <f t="shared" si="269"/>
        <v>0.21916066129715994</v>
      </c>
      <c r="AG242" s="53">
        <f t="shared" si="270"/>
        <v>1</v>
      </c>
      <c r="AH242" s="40"/>
      <c r="AI242" s="52">
        <v>90.08</v>
      </c>
      <c r="AJ242" s="41">
        <f t="shared" si="271"/>
        <v>0.20170757737459977</v>
      </c>
      <c r="AK242" s="53">
        <f t="shared" si="272"/>
        <v>1</v>
      </c>
      <c r="AL242" s="40"/>
      <c r="AM242" s="52">
        <v>59.99</v>
      </c>
      <c r="AN242" s="41">
        <f t="shared" si="273"/>
        <v>0.24331606217616586</v>
      </c>
      <c r="AO242" s="53">
        <f t="shared" si="274"/>
        <v>1</v>
      </c>
      <c r="AP242" s="40"/>
      <c r="AQ242" s="52">
        <v>32.01</v>
      </c>
      <c r="AR242" s="41">
        <f t="shared" si="275"/>
        <v>0.24504084014002325</v>
      </c>
      <c r="AS242" s="53">
        <f t="shared" si="276"/>
        <v>1</v>
      </c>
      <c r="AT242" s="41"/>
      <c r="AU242" s="41">
        <v>77.63</v>
      </c>
      <c r="AV242" s="41">
        <f t="shared" si="277"/>
        <v>0.18428680396643782</v>
      </c>
      <c r="AW242" s="53">
        <f t="shared" si="278"/>
        <v>1</v>
      </c>
      <c r="AX242" s="41"/>
      <c r="AY242" s="41">
        <v>48.25</v>
      </c>
      <c r="AZ242" s="41">
        <f t="shared" si="279"/>
        <v>0.1978649453823238</v>
      </c>
      <c r="BA242" s="53">
        <f t="shared" si="280"/>
        <v>1</v>
      </c>
      <c r="BB242" s="41"/>
      <c r="BC242" s="41">
        <v>56.01</v>
      </c>
      <c r="BD242" s="41">
        <f t="shared" si="281"/>
        <v>0.20815358067299394</v>
      </c>
      <c r="BE242" s="53">
        <f t="shared" si="282"/>
        <v>1</v>
      </c>
      <c r="BF242" s="41"/>
      <c r="BG242" s="41">
        <v>58.77</v>
      </c>
      <c r="BH242" s="41">
        <f t="shared" si="283"/>
        <v>0.16077424451905986</v>
      </c>
      <c r="BI242" s="53">
        <f t="shared" si="284"/>
        <v>1</v>
      </c>
      <c r="BJ242" s="41"/>
      <c r="BK242" s="41"/>
      <c r="BL242" s="41">
        <f t="shared" si="285"/>
        <v>0</v>
      </c>
      <c r="BM242" s="53">
        <f t="shared" si="286"/>
        <v>0</v>
      </c>
      <c r="BN242" s="41"/>
      <c r="BO242" s="41"/>
      <c r="BP242" s="41">
        <f t="shared" si="287"/>
        <v>0</v>
      </c>
      <c r="BQ242" s="53">
        <f t="shared" si="288"/>
        <v>0</v>
      </c>
      <c r="BR242" s="41"/>
      <c r="BS242" s="41"/>
      <c r="BT242" s="41">
        <f t="shared" si="289"/>
        <v>0</v>
      </c>
      <c r="BU242" s="53">
        <f t="shared" si="290"/>
        <v>0</v>
      </c>
      <c r="BV242" s="41"/>
      <c r="BW242" s="41"/>
      <c r="BX242" s="41">
        <f t="shared" si="291"/>
        <v>0</v>
      </c>
      <c r="BY242" s="53">
        <f t="shared" si="292"/>
        <v>0</v>
      </c>
      <c r="BZ242" s="41"/>
      <c r="CA242" s="41"/>
      <c r="CB242" s="41">
        <f t="shared" si="293"/>
        <v>0</v>
      </c>
      <c r="CC242" s="53">
        <f t="shared" si="294"/>
        <v>0</v>
      </c>
      <c r="CD242" s="41"/>
      <c r="CE242" s="41"/>
      <c r="CF242" s="41">
        <f t="shared" si="295"/>
        <v>0</v>
      </c>
      <c r="CG242" s="53">
        <f t="shared" si="296"/>
        <v>0</v>
      </c>
      <c r="CH242" s="41"/>
      <c r="CI242" s="41"/>
      <c r="CJ242" s="41">
        <f t="shared" si="297"/>
        <v>0</v>
      </c>
      <c r="CK242" s="53">
        <f t="shared" si="298"/>
        <v>0</v>
      </c>
      <c r="CL242" s="41"/>
      <c r="CM242" s="41"/>
      <c r="CN242" s="41">
        <f t="shared" si="299"/>
        <v>0</v>
      </c>
      <c r="CO242" s="53">
        <f t="shared" si="300"/>
        <v>0</v>
      </c>
      <c r="CP242" s="41"/>
      <c r="CQ242" s="41"/>
      <c r="CR242" s="41">
        <f t="shared" si="301"/>
        <v>0</v>
      </c>
      <c r="CS242" s="53">
        <f t="shared" si="302"/>
        <v>0</v>
      </c>
      <c r="CT242" s="41"/>
      <c r="CU242" s="41"/>
      <c r="CV242" s="41">
        <f t="shared" si="303"/>
        <v>0</v>
      </c>
      <c r="CW242" s="53">
        <f t="shared" si="304"/>
        <v>0</v>
      </c>
      <c r="CX242" s="41"/>
      <c r="CY242" s="41"/>
      <c r="CZ242" s="41">
        <f t="shared" si="305"/>
        <v>0</v>
      </c>
      <c r="DA242" s="53">
        <f t="shared" si="306"/>
        <v>0</v>
      </c>
      <c r="DB242" s="53"/>
      <c r="DC242" s="53"/>
      <c r="DD242" s="41">
        <f t="shared" si="307"/>
        <v>0</v>
      </c>
      <c r="DE242" s="53">
        <f t="shared" si="308"/>
        <v>0</v>
      </c>
      <c r="DF242" s="53"/>
      <c r="DG242" s="53"/>
      <c r="DH242" s="41">
        <f t="shared" si="309"/>
        <v>0</v>
      </c>
      <c r="DI242" s="53">
        <f t="shared" si="310"/>
        <v>0</v>
      </c>
      <c r="DJ242" s="53"/>
      <c r="DK242" s="53"/>
      <c r="DL242" s="41">
        <f t="shared" si="311"/>
        <v>0</v>
      </c>
      <c r="DM242" s="53">
        <f t="shared" si="312"/>
        <v>0</v>
      </c>
      <c r="DN242" s="53"/>
      <c r="DO242" s="53"/>
      <c r="DP242" s="41">
        <f t="shared" si="313"/>
        <v>0</v>
      </c>
      <c r="DQ242" s="53">
        <f t="shared" si="314"/>
        <v>0</v>
      </c>
      <c r="DR242" s="53"/>
      <c r="DS242" s="53"/>
      <c r="DT242" s="41">
        <f t="shared" si="315"/>
        <v>0</v>
      </c>
      <c r="DU242" s="53">
        <f t="shared" si="316"/>
        <v>0</v>
      </c>
      <c r="DV242" s="53"/>
      <c r="DW242" s="53"/>
      <c r="DX242" s="41">
        <f t="shared" si="317"/>
        <v>0</v>
      </c>
      <c r="DY242" s="53">
        <f t="shared" si="318"/>
        <v>0</v>
      </c>
      <c r="DZ242" s="53"/>
      <c r="EA242" s="53"/>
      <c r="EB242" s="41">
        <f t="shared" si="319"/>
        <v>0</v>
      </c>
      <c r="EC242" s="53">
        <f t="shared" si="320"/>
        <v>0</v>
      </c>
      <c r="ED242" s="53"/>
      <c r="EE242" s="53"/>
      <c r="EF242" s="41">
        <f t="shared" si="321"/>
        <v>0</v>
      </c>
      <c r="EG242" s="53">
        <f t="shared" si="322"/>
        <v>0</v>
      </c>
      <c r="EH242" s="53"/>
      <c r="EI242" s="53"/>
      <c r="EJ242" s="41">
        <f t="shared" si="323"/>
        <v>0</v>
      </c>
      <c r="EK242" s="53">
        <f t="shared" si="324"/>
        <v>0</v>
      </c>
      <c r="EL242" s="53"/>
      <c r="EM242" s="53"/>
      <c r="EN242" s="41">
        <f t="shared" si="325"/>
        <v>0</v>
      </c>
      <c r="EO242" s="53">
        <f t="shared" si="326"/>
        <v>0</v>
      </c>
      <c r="EP242" s="53"/>
      <c r="EQ242" s="53"/>
      <c r="ER242" s="41">
        <f t="shared" si="327"/>
        <v>0</v>
      </c>
      <c r="ES242" s="53">
        <f t="shared" si="328"/>
        <v>0</v>
      </c>
      <c r="ET242" s="53"/>
      <c r="EU242" s="53"/>
      <c r="EV242" s="41">
        <f t="shared" si="329"/>
        <v>0</v>
      </c>
      <c r="EW242" s="53">
        <f t="shared" si="330"/>
        <v>0</v>
      </c>
      <c r="EX242" s="53"/>
      <c r="EY242" s="53"/>
      <c r="EZ242" s="41">
        <f t="shared" si="331"/>
        <v>0</v>
      </c>
      <c r="FA242" s="53">
        <f t="shared" si="332"/>
        <v>0</v>
      </c>
      <c r="FB242" s="53"/>
      <c r="FC242" s="53"/>
      <c r="FD242" s="41">
        <f t="shared" si="333"/>
        <v>0</v>
      </c>
      <c r="FE242" s="53">
        <f t="shared" si="334"/>
        <v>0</v>
      </c>
      <c r="FF242" s="53"/>
      <c r="FG242" s="53"/>
      <c r="FH242" s="41">
        <f t="shared" si="335"/>
        <v>0</v>
      </c>
      <c r="FI242" s="53">
        <f t="shared" si="336"/>
        <v>0</v>
      </c>
      <c r="FJ242" s="53"/>
      <c r="FK242" s="53"/>
      <c r="FL242" s="41">
        <f t="shared" si="338"/>
        <v>0</v>
      </c>
      <c r="FM242" s="53">
        <f t="shared" si="339"/>
        <v>0</v>
      </c>
      <c r="FN242" s="53"/>
      <c r="FO242" s="40"/>
      <c r="FP242" s="52">
        <f t="shared" si="340"/>
        <v>2541.4696507809704</v>
      </c>
      <c r="FQ242" s="41">
        <f t="shared" si="341"/>
        <v>0.10262990909336223</v>
      </c>
      <c r="FY242" s="229" t="s">
        <v>886</v>
      </c>
      <c r="FZ242" s="229" t="s">
        <v>887</v>
      </c>
      <c r="GA242" s="229" t="s">
        <v>888</v>
      </c>
    </row>
    <row r="243" spans="2:183" ht="11.25" customHeight="1" x14ac:dyDescent="0.2">
      <c r="B243" s="39">
        <v>43910</v>
      </c>
      <c r="C243" s="45">
        <v>2304.9163004028201</v>
      </c>
      <c r="D243" s="112" t="s">
        <v>5566</v>
      </c>
      <c r="E243" s="112">
        <f t="shared" si="337"/>
        <v>43910</v>
      </c>
      <c r="F243" s="46"/>
      <c r="G243" s="52">
        <v>40.700000000000003</v>
      </c>
      <c r="H243" s="41">
        <f t="shared" si="257"/>
        <v>-0.20039292730844782</v>
      </c>
      <c r="I243" s="53">
        <f t="shared" si="258"/>
        <v>1</v>
      </c>
      <c r="J243" s="40"/>
      <c r="K243" s="52">
        <v>62.93</v>
      </c>
      <c r="L243" s="41">
        <f t="shared" si="259"/>
        <v>-0.17360472751149059</v>
      </c>
      <c r="M243" s="53">
        <f t="shared" si="260"/>
        <v>1</v>
      </c>
      <c r="N243" s="40"/>
      <c r="O243" s="52">
        <v>71.45</v>
      </c>
      <c r="P243" s="41">
        <f t="shared" si="261"/>
        <v>-0.17370186191742798</v>
      </c>
      <c r="Q243" s="53">
        <f t="shared" si="262"/>
        <v>1</v>
      </c>
      <c r="R243" s="40"/>
      <c r="S243" s="52">
        <v>68.400000000000006</v>
      </c>
      <c r="T243" s="41">
        <f t="shared" si="263"/>
        <v>-0.20251836306400828</v>
      </c>
      <c r="U243" s="53">
        <f t="shared" si="264"/>
        <v>1</v>
      </c>
      <c r="V243" s="40"/>
      <c r="W243" s="52">
        <v>46.86</v>
      </c>
      <c r="X243" s="41">
        <f t="shared" si="265"/>
        <v>-0.12</v>
      </c>
      <c r="Y243" s="53">
        <f t="shared" si="266"/>
        <v>1</v>
      </c>
      <c r="Z243" s="40"/>
      <c r="AA243" s="52">
        <v>79.989999999999995</v>
      </c>
      <c r="AB243" s="41">
        <f t="shared" si="267"/>
        <v>-0.22286991159040137</v>
      </c>
      <c r="AC243" s="53">
        <f t="shared" si="268"/>
        <v>1</v>
      </c>
      <c r="AD243" s="40"/>
      <c r="AE243" s="52">
        <v>47.18</v>
      </c>
      <c r="AF243" s="41">
        <f t="shared" si="269"/>
        <v>-0.2015569470299543</v>
      </c>
      <c r="AG243" s="53">
        <f t="shared" si="270"/>
        <v>1</v>
      </c>
      <c r="AH243" s="40"/>
      <c r="AI243" s="52">
        <v>74.959999999999994</v>
      </c>
      <c r="AJ243" s="41">
        <f t="shared" si="271"/>
        <v>-0.16441868242113478</v>
      </c>
      <c r="AK243" s="53">
        <f t="shared" si="272"/>
        <v>1</v>
      </c>
      <c r="AL243" s="40"/>
      <c r="AM243" s="52">
        <v>48.25</v>
      </c>
      <c r="AN243" s="41">
        <f t="shared" si="273"/>
        <v>-0.28539691943127954</v>
      </c>
      <c r="AO243" s="53">
        <f t="shared" si="274"/>
        <v>1</v>
      </c>
      <c r="AP243" s="40"/>
      <c r="AQ243" s="52">
        <v>25.71</v>
      </c>
      <c r="AR243" s="41">
        <f t="shared" si="275"/>
        <v>-0.22490201989749781</v>
      </c>
      <c r="AS243" s="53">
        <f t="shared" si="276"/>
        <v>1</v>
      </c>
      <c r="AT243" s="41"/>
      <c r="AU243" s="41">
        <v>65.55</v>
      </c>
      <c r="AV243" s="41">
        <f t="shared" si="277"/>
        <v>-0.19639573372563435</v>
      </c>
      <c r="AW243" s="53">
        <f t="shared" si="278"/>
        <v>1</v>
      </c>
      <c r="AX243" s="41"/>
      <c r="AY243" s="41">
        <v>40.28</v>
      </c>
      <c r="AZ243" s="41">
        <f t="shared" si="279"/>
        <v>-0.17509727626459137</v>
      </c>
      <c r="BA243" s="53">
        <f t="shared" si="280"/>
        <v>1</v>
      </c>
      <c r="BB243" s="41"/>
      <c r="BC243" s="41">
        <v>46.36</v>
      </c>
      <c r="BD243" s="41">
        <f t="shared" si="281"/>
        <v>-0.14100426162682966</v>
      </c>
      <c r="BE243" s="53">
        <f t="shared" si="282"/>
        <v>1</v>
      </c>
      <c r="BF243" s="41"/>
      <c r="BG243" s="41">
        <v>50.63</v>
      </c>
      <c r="BH243" s="41">
        <f t="shared" si="283"/>
        <v>-0.24251944943147818</v>
      </c>
      <c r="BI243" s="53">
        <f t="shared" si="284"/>
        <v>1</v>
      </c>
      <c r="BJ243" s="41"/>
      <c r="BK243" s="41"/>
      <c r="BL243" s="41">
        <f t="shared" si="285"/>
        <v>0</v>
      </c>
      <c r="BM243" s="53">
        <f t="shared" si="286"/>
        <v>0</v>
      </c>
      <c r="BN243" s="41"/>
      <c r="BO243" s="41"/>
      <c r="BP243" s="41">
        <f t="shared" si="287"/>
        <v>0</v>
      </c>
      <c r="BQ243" s="53">
        <f t="shared" si="288"/>
        <v>0</v>
      </c>
      <c r="BR243" s="41"/>
      <c r="BS243" s="41"/>
      <c r="BT243" s="41">
        <f t="shared" si="289"/>
        <v>0</v>
      </c>
      <c r="BU243" s="53">
        <f t="shared" si="290"/>
        <v>0</v>
      </c>
      <c r="BV243" s="41"/>
      <c r="BW243" s="41"/>
      <c r="BX243" s="41">
        <f t="shared" si="291"/>
        <v>0</v>
      </c>
      <c r="BY243" s="53">
        <f t="shared" si="292"/>
        <v>0</v>
      </c>
      <c r="BZ243" s="41"/>
      <c r="CA243" s="41"/>
      <c r="CB243" s="41">
        <f t="shared" si="293"/>
        <v>0</v>
      </c>
      <c r="CC243" s="53">
        <f t="shared" si="294"/>
        <v>0</v>
      </c>
      <c r="CD243" s="41"/>
      <c r="CE243" s="41"/>
      <c r="CF243" s="41">
        <f t="shared" si="295"/>
        <v>0</v>
      </c>
      <c r="CG243" s="53">
        <f t="shared" si="296"/>
        <v>0</v>
      </c>
      <c r="CH243" s="41"/>
      <c r="CI243" s="41"/>
      <c r="CJ243" s="41">
        <f t="shared" si="297"/>
        <v>0</v>
      </c>
      <c r="CK243" s="53">
        <f t="shared" si="298"/>
        <v>0</v>
      </c>
      <c r="CL243" s="41"/>
      <c r="CM243" s="41"/>
      <c r="CN243" s="41">
        <f t="shared" si="299"/>
        <v>0</v>
      </c>
      <c r="CO243" s="53">
        <f t="shared" si="300"/>
        <v>0</v>
      </c>
      <c r="CP243" s="41"/>
      <c r="CQ243" s="41"/>
      <c r="CR243" s="41">
        <f t="shared" si="301"/>
        <v>0</v>
      </c>
      <c r="CS243" s="53">
        <f t="shared" si="302"/>
        <v>0</v>
      </c>
      <c r="CT243" s="41"/>
      <c r="CU243" s="41"/>
      <c r="CV243" s="41">
        <f t="shared" si="303"/>
        <v>0</v>
      </c>
      <c r="CW243" s="53">
        <f t="shared" si="304"/>
        <v>0</v>
      </c>
      <c r="CX243" s="41"/>
      <c r="CY243" s="41"/>
      <c r="CZ243" s="41">
        <f t="shared" si="305"/>
        <v>0</v>
      </c>
      <c r="DA243" s="53">
        <f t="shared" si="306"/>
        <v>0</v>
      </c>
      <c r="DB243" s="53"/>
      <c r="DC243" s="53"/>
      <c r="DD243" s="41">
        <f t="shared" si="307"/>
        <v>0</v>
      </c>
      <c r="DE243" s="53">
        <f t="shared" si="308"/>
        <v>0</v>
      </c>
      <c r="DF243" s="53"/>
      <c r="DG243" s="53"/>
      <c r="DH243" s="41">
        <f t="shared" si="309"/>
        <v>0</v>
      </c>
      <c r="DI243" s="53">
        <f t="shared" si="310"/>
        <v>0</v>
      </c>
      <c r="DJ243" s="53"/>
      <c r="DK243" s="53"/>
      <c r="DL243" s="41">
        <f t="shared" si="311"/>
        <v>0</v>
      </c>
      <c r="DM243" s="53">
        <f t="shared" si="312"/>
        <v>0</v>
      </c>
      <c r="DN243" s="53"/>
      <c r="DO243" s="53"/>
      <c r="DP243" s="41">
        <f t="shared" si="313"/>
        <v>0</v>
      </c>
      <c r="DQ243" s="53">
        <f t="shared" si="314"/>
        <v>0</v>
      </c>
      <c r="DR243" s="53"/>
      <c r="DS243" s="53"/>
      <c r="DT243" s="41">
        <f t="shared" si="315"/>
        <v>0</v>
      </c>
      <c r="DU243" s="53">
        <f t="shared" si="316"/>
        <v>0</v>
      </c>
      <c r="DV243" s="53"/>
      <c r="DW243" s="53"/>
      <c r="DX243" s="41">
        <f t="shared" si="317"/>
        <v>0</v>
      </c>
      <c r="DY243" s="53">
        <f t="shared" si="318"/>
        <v>0</v>
      </c>
      <c r="DZ243" s="53"/>
      <c r="EA243" s="53"/>
      <c r="EB243" s="41">
        <f t="shared" si="319"/>
        <v>0</v>
      </c>
      <c r="EC243" s="53">
        <f t="shared" si="320"/>
        <v>0</v>
      </c>
      <c r="ED243" s="53"/>
      <c r="EE243" s="53"/>
      <c r="EF243" s="41">
        <f t="shared" si="321"/>
        <v>0</v>
      </c>
      <c r="EG243" s="53">
        <f t="shared" si="322"/>
        <v>0</v>
      </c>
      <c r="EH243" s="53"/>
      <c r="EI243" s="53"/>
      <c r="EJ243" s="41">
        <f t="shared" si="323"/>
        <v>0</v>
      </c>
      <c r="EK243" s="53">
        <f t="shared" si="324"/>
        <v>0</v>
      </c>
      <c r="EL243" s="53"/>
      <c r="EM243" s="53"/>
      <c r="EN243" s="41">
        <f t="shared" si="325"/>
        <v>0</v>
      </c>
      <c r="EO243" s="53">
        <f t="shared" si="326"/>
        <v>0</v>
      </c>
      <c r="EP243" s="53"/>
      <c r="EQ243" s="53"/>
      <c r="ER243" s="41">
        <f t="shared" si="327"/>
        <v>0</v>
      </c>
      <c r="ES243" s="53">
        <f t="shared" si="328"/>
        <v>0</v>
      </c>
      <c r="ET243" s="53"/>
      <c r="EU243" s="53"/>
      <c r="EV243" s="41">
        <f t="shared" si="329"/>
        <v>0</v>
      </c>
      <c r="EW243" s="53">
        <f t="shared" si="330"/>
        <v>0</v>
      </c>
      <c r="EX243" s="53"/>
      <c r="EY243" s="53"/>
      <c r="EZ243" s="41">
        <f t="shared" si="331"/>
        <v>0</v>
      </c>
      <c r="FA243" s="53">
        <f t="shared" si="332"/>
        <v>0</v>
      </c>
      <c r="FB243" s="53"/>
      <c r="FC243" s="53"/>
      <c r="FD243" s="41">
        <f t="shared" si="333"/>
        <v>0</v>
      </c>
      <c r="FE243" s="53">
        <f t="shared" si="334"/>
        <v>0</v>
      </c>
      <c r="FF243" s="53"/>
      <c r="FG243" s="53"/>
      <c r="FH243" s="41">
        <f t="shared" si="335"/>
        <v>0</v>
      </c>
      <c r="FI243" s="53">
        <f t="shared" si="336"/>
        <v>0</v>
      </c>
      <c r="FJ243" s="53"/>
      <c r="FK243" s="53"/>
      <c r="FL243" s="41">
        <f t="shared" si="338"/>
        <v>0</v>
      </c>
      <c r="FM243" s="53">
        <f t="shared" si="339"/>
        <v>0</v>
      </c>
      <c r="FN243" s="53"/>
      <c r="FO243" s="40"/>
      <c r="FP243" s="52">
        <f t="shared" si="340"/>
        <v>2304.9163004028201</v>
      </c>
      <c r="FQ243" s="41">
        <f t="shared" si="341"/>
        <v>-0.1497979134434908</v>
      </c>
      <c r="FY243" s="229" t="s">
        <v>1264</v>
      </c>
      <c r="FZ243" s="229" t="s">
        <v>1265</v>
      </c>
      <c r="GA243" s="229" t="s">
        <v>1266</v>
      </c>
    </row>
    <row r="244" spans="2:183" ht="11.25" customHeight="1" x14ac:dyDescent="0.2">
      <c r="B244" s="39">
        <v>43903</v>
      </c>
      <c r="C244" s="45">
        <v>2711.0216933696297</v>
      </c>
      <c r="D244" s="112" t="s">
        <v>5566</v>
      </c>
      <c r="E244" s="112">
        <f t="shared" si="337"/>
        <v>43903</v>
      </c>
      <c r="F244" s="46"/>
      <c r="G244" s="52">
        <v>50.9</v>
      </c>
      <c r="H244" s="41">
        <f t="shared" si="257"/>
        <v>-0.11462863106627241</v>
      </c>
      <c r="I244" s="53">
        <f t="shared" si="258"/>
        <v>1</v>
      </c>
      <c r="J244" s="40"/>
      <c r="K244" s="52">
        <v>76.150000000000006</v>
      </c>
      <c r="L244" s="41">
        <f t="shared" si="259"/>
        <v>-0.10779144698301102</v>
      </c>
      <c r="M244" s="53">
        <f t="shared" si="260"/>
        <v>1</v>
      </c>
      <c r="N244" s="40"/>
      <c r="O244" s="52">
        <v>86.47</v>
      </c>
      <c r="P244" s="41">
        <f t="shared" si="261"/>
        <v>-0.11494370522006148</v>
      </c>
      <c r="Q244" s="53">
        <f t="shared" si="262"/>
        <v>1</v>
      </c>
      <c r="R244" s="40"/>
      <c r="S244" s="52">
        <v>85.77</v>
      </c>
      <c r="T244" s="41">
        <f t="shared" si="263"/>
        <v>-0.13407370015143871</v>
      </c>
      <c r="U244" s="53">
        <f t="shared" si="264"/>
        <v>1</v>
      </c>
      <c r="V244" s="40"/>
      <c r="W244" s="52">
        <v>53.25</v>
      </c>
      <c r="X244" s="41">
        <f t="shared" si="265"/>
        <v>-0.21216156236129613</v>
      </c>
      <c r="Y244" s="53">
        <f t="shared" si="266"/>
        <v>1</v>
      </c>
      <c r="Z244" s="40"/>
      <c r="AA244" s="52">
        <v>102.93</v>
      </c>
      <c r="AB244" s="41">
        <f t="shared" si="267"/>
        <v>-0.17178950756356615</v>
      </c>
      <c r="AC244" s="53">
        <f t="shared" si="268"/>
        <v>1</v>
      </c>
      <c r="AD244" s="40"/>
      <c r="AE244" s="52">
        <v>59.09</v>
      </c>
      <c r="AF244" s="41">
        <f t="shared" si="269"/>
        <v>-0.15392325315005728</v>
      </c>
      <c r="AG244" s="53">
        <f t="shared" si="270"/>
        <v>1</v>
      </c>
      <c r="AH244" s="40"/>
      <c r="AI244" s="52">
        <v>89.71</v>
      </c>
      <c r="AJ244" s="41">
        <f t="shared" si="271"/>
        <v>-0.16455578319985098</v>
      </c>
      <c r="AK244" s="53">
        <f t="shared" si="272"/>
        <v>1</v>
      </c>
      <c r="AL244" s="40"/>
      <c r="AM244" s="52">
        <v>67.52</v>
      </c>
      <c r="AN244" s="41">
        <f t="shared" si="273"/>
        <v>-0.12209075542842285</v>
      </c>
      <c r="AO244" s="53">
        <f t="shared" si="274"/>
        <v>1</v>
      </c>
      <c r="AP244" s="40"/>
      <c r="AQ244" s="52">
        <v>33.17</v>
      </c>
      <c r="AR244" s="41">
        <f t="shared" si="275"/>
        <v>-0.12132450331125821</v>
      </c>
      <c r="AS244" s="53">
        <f t="shared" si="276"/>
        <v>1</v>
      </c>
      <c r="AT244" s="41"/>
      <c r="AU244" s="41">
        <v>81.569999999999993</v>
      </c>
      <c r="AV244" s="41">
        <f t="shared" si="277"/>
        <v>-0.17863256469640532</v>
      </c>
      <c r="AW244" s="53">
        <f t="shared" si="278"/>
        <v>1</v>
      </c>
      <c r="AX244" s="41"/>
      <c r="AY244" s="41">
        <v>48.83</v>
      </c>
      <c r="AZ244" s="41">
        <f t="shared" si="279"/>
        <v>-0.16286644951140061</v>
      </c>
      <c r="BA244" s="53">
        <f t="shared" si="280"/>
        <v>1</v>
      </c>
      <c r="BB244" s="41"/>
      <c r="BC244" s="41">
        <v>53.97</v>
      </c>
      <c r="BD244" s="41">
        <f t="shared" si="281"/>
        <v>-0.19291161956034109</v>
      </c>
      <c r="BE244" s="53">
        <f t="shared" si="282"/>
        <v>1</v>
      </c>
      <c r="BF244" s="41"/>
      <c r="BG244" s="41">
        <v>66.84</v>
      </c>
      <c r="BH244" s="41">
        <f t="shared" si="283"/>
        <v>-4.7184604419101994E-2</v>
      </c>
      <c r="BI244" s="53">
        <f t="shared" si="284"/>
        <v>1</v>
      </c>
      <c r="BJ244" s="41"/>
      <c r="BK244" s="41"/>
      <c r="BL244" s="41">
        <f t="shared" si="285"/>
        <v>0</v>
      </c>
      <c r="BM244" s="53">
        <f t="shared" si="286"/>
        <v>0</v>
      </c>
      <c r="BN244" s="41"/>
      <c r="BO244" s="41"/>
      <c r="BP244" s="41">
        <f t="shared" si="287"/>
        <v>0</v>
      </c>
      <c r="BQ244" s="53">
        <f t="shared" si="288"/>
        <v>0</v>
      </c>
      <c r="BR244" s="41"/>
      <c r="BS244" s="41"/>
      <c r="BT244" s="41">
        <f t="shared" si="289"/>
        <v>0</v>
      </c>
      <c r="BU244" s="53">
        <f t="shared" si="290"/>
        <v>0</v>
      </c>
      <c r="BV244" s="41"/>
      <c r="BW244" s="41"/>
      <c r="BX244" s="41">
        <f t="shared" si="291"/>
        <v>0</v>
      </c>
      <c r="BY244" s="53">
        <f t="shared" si="292"/>
        <v>0</v>
      </c>
      <c r="BZ244" s="41"/>
      <c r="CA244" s="41"/>
      <c r="CB244" s="41">
        <f t="shared" si="293"/>
        <v>0</v>
      </c>
      <c r="CC244" s="53">
        <f t="shared" si="294"/>
        <v>0</v>
      </c>
      <c r="CD244" s="41"/>
      <c r="CE244" s="41"/>
      <c r="CF244" s="41">
        <f t="shared" si="295"/>
        <v>0</v>
      </c>
      <c r="CG244" s="53">
        <f t="shared" si="296"/>
        <v>0</v>
      </c>
      <c r="CH244" s="41"/>
      <c r="CI244" s="41"/>
      <c r="CJ244" s="41">
        <f t="shared" si="297"/>
        <v>0</v>
      </c>
      <c r="CK244" s="53">
        <f t="shared" si="298"/>
        <v>0</v>
      </c>
      <c r="CL244" s="41"/>
      <c r="CM244" s="41"/>
      <c r="CN244" s="41">
        <f t="shared" si="299"/>
        <v>0</v>
      </c>
      <c r="CO244" s="53">
        <f t="shared" si="300"/>
        <v>0</v>
      </c>
      <c r="CP244" s="41"/>
      <c r="CQ244" s="41"/>
      <c r="CR244" s="41">
        <f t="shared" si="301"/>
        <v>0</v>
      </c>
      <c r="CS244" s="53">
        <f t="shared" si="302"/>
        <v>0</v>
      </c>
      <c r="CT244" s="41"/>
      <c r="CU244" s="41"/>
      <c r="CV244" s="41">
        <f t="shared" si="303"/>
        <v>0</v>
      </c>
      <c r="CW244" s="53">
        <f t="shared" si="304"/>
        <v>0</v>
      </c>
      <c r="CX244" s="41"/>
      <c r="CY244" s="41"/>
      <c r="CZ244" s="41">
        <f t="shared" si="305"/>
        <v>0</v>
      </c>
      <c r="DA244" s="53">
        <f t="shared" si="306"/>
        <v>0</v>
      </c>
      <c r="DB244" s="53"/>
      <c r="DC244" s="53"/>
      <c r="DD244" s="41">
        <f t="shared" si="307"/>
        <v>0</v>
      </c>
      <c r="DE244" s="53">
        <f t="shared" si="308"/>
        <v>0</v>
      </c>
      <c r="DF244" s="53"/>
      <c r="DG244" s="53"/>
      <c r="DH244" s="41">
        <f t="shared" si="309"/>
        <v>0</v>
      </c>
      <c r="DI244" s="53">
        <f t="shared" si="310"/>
        <v>0</v>
      </c>
      <c r="DJ244" s="53"/>
      <c r="DK244" s="53"/>
      <c r="DL244" s="41">
        <f t="shared" si="311"/>
        <v>0</v>
      </c>
      <c r="DM244" s="53">
        <f t="shared" si="312"/>
        <v>0</v>
      </c>
      <c r="DN244" s="53"/>
      <c r="DO244" s="53"/>
      <c r="DP244" s="41">
        <f t="shared" si="313"/>
        <v>0</v>
      </c>
      <c r="DQ244" s="53">
        <f t="shared" si="314"/>
        <v>0</v>
      </c>
      <c r="DR244" s="53"/>
      <c r="DS244" s="53"/>
      <c r="DT244" s="41">
        <f t="shared" si="315"/>
        <v>0</v>
      </c>
      <c r="DU244" s="53">
        <f t="shared" si="316"/>
        <v>0</v>
      </c>
      <c r="DV244" s="53"/>
      <c r="DW244" s="53"/>
      <c r="DX244" s="41">
        <f t="shared" si="317"/>
        <v>0</v>
      </c>
      <c r="DY244" s="53">
        <f t="shared" si="318"/>
        <v>0</v>
      </c>
      <c r="DZ244" s="53"/>
      <c r="EA244" s="53"/>
      <c r="EB244" s="41">
        <f t="shared" si="319"/>
        <v>0</v>
      </c>
      <c r="EC244" s="53">
        <f t="shared" si="320"/>
        <v>0</v>
      </c>
      <c r="ED244" s="53"/>
      <c r="EE244" s="53"/>
      <c r="EF244" s="41">
        <f t="shared" si="321"/>
        <v>0</v>
      </c>
      <c r="EG244" s="53">
        <f t="shared" si="322"/>
        <v>0</v>
      </c>
      <c r="EH244" s="53"/>
      <c r="EI244" s="53"/>
      <c r="EJ244" s="41">
        <f t="shared" si="323"/>
        <v>0</v>
      </c>
      <c r="EK244" s="53">
        <f t="shared" si="324"/>
        <v>0</v>
      </c>
      <c r="EL244" s="53"/>
      <c r="EM244" s="53"/>
      <c r="EN244" s="41">
        <f t="shared" si="325"/>
        <v>0</v>
      </c>
      <c r="EO244" s="53">
        <f t="shared" si="326"/>
        <v>0</v>
      </c>
      <c r="EP244" s="53"/>
      <c r="EQ244" s="53"/>
      <c r="ER244" s="41">
        <f t="shared" si="327"/>
        <v>0</v>
      </c>
      <c r="ES244" s="53">
        <f t="shared" si="328"/>
        <v>0</v>
      </c>
      <c r="ET244" s="53"/>
      <c r="EU244" s="53"/>
      <c r="EV244" s="41">
        <f t="shared" si="329"/>
        <v>0</v>
      </c>
      <c r="EW244" s="53">
        <f t="shared" si="330"/>
        <v>0</v>
      </c>
      <c r="EX244" s="53"/>
      <c r="EY244" s="53"/>
      <c r="EZ244" s="41">
        <f t="shared" si="331"/>
        <v>0</v>
      </c>
      <c r="FA244" s="53">
        <f t="shared" si="332"/>
        <v>0</v>
      </c>
      <c r="FB244" s="53"/>
      <c r="FC244" s="53"/>
      <c r="FD244" s="41">
        <f t="shared" si="333"/>
        <v>0</v>
      </c>
      <c r="FE244" s="53">
        <f t="shared" si="334"/>
        <v>0</v>
      </c>
      <c r="FF244" s="53"/>
      <c r="FG244" s="53"/>
      <c r="FH244" s="41">
        <f t="shared" si="335"/>
        <v>0</v>
      </c>
      <c r="FI244" s="53">
        <f t="shared" si="336"/>
        <v>0</v>
      </c>
      <c r="FJ244" s="53"/>
      <c r="FK244" s="53"/>
      <c r="FL244" s="41">
        <f t="shared" si="338"/>
        <v>0</v>
      </c>
      <c r="FM244" s="53">
        <f t="shared" si="339"/>
        <v>0</v>
      </c>
      <c r="FN244" s="53"/>
      <c r="FO244" s="40"/>
      <c r="FP244" s="52">
        <f t="shared" si="340"/>
        <v>2711.0216933696297</v>
      </c>
      <c r="FQ244" s="41">
        <f t="shared" si="341"/>
        <v>-8.79264849482152E-2</v>
      </c>
      <c r="FY244" s="229" t="s">
        <v>937</v>
      </c>
      <c r="FZ244" s="229" t="s">
        <v>938</v>
      </c>
      <c r="GA244" s="229" t="s">
        <v>939</v>
      </c>
    </row>
    <row r="245" spans="2:183" ht="11.25" customHeight="1" x14ac:dyDescent="0.2">
      <c r="B245" s="39">
        <v>43896</v>
      </c>
      <c r="C245" s="45">
        <v>2972.3719071216601</v>
      </c>
      <c r="D245" s="112" t="s">
        <v>5566</v>
      </c>
      <c r="E245" s="112">
        <f t="shared" si="337"/>
        <v>43896</v>
      </c>
      <c r="F245" s="46"/>
      <c r="G245" s="52">
        <v>57.49</v>
      </c>
      <c r="H245" s="41">
        <f t="shared" si="257"/>
        <v>0.10303146584804312</v>
      </c>
      <c r="I245" s="53">
        <f t="shared" si="258"/>
        <v>1</v>
      </c>
      <c r="J245" s="40"/>
      <c r="K245" s="52">
        <v>85.35</v>
      </c>
      <c r="L245" s="41">
        <f t="shared" si="259"/>
        <v>8.0379746835443022E-2</v>
      </c>
      <c r="M245" s="53">
        <f t="shared" si="260"/>
        <v>1</v>
      </c>
      <c r="N245" s="40"/>
      <c r="O245" s="52">
        <v>97.7</v>
      </c>
      <c r="P245" s="41">
        <f t="shared" si="261"/>
        <v>9.455523190678905E-2</v>
      </c>
      <c r="Q245" s="53">
        <f t="shared" si="262"/>
        <v>1</v>
      </c>
      <c r="R245" s="40"/>
      <c r="S245" s="52">
        <v>99.05</v>
      </c>
      <c r="T245" s="41">
        <f t="shared" si="263"/>
        <v>8.0152671755725047E-2</v>
      </c>
      <c r="U245" s="53">
        <f t="shared" si="264"/>
        <v>1</v>
      </c>
      <c r="V245" s="40"/>
      <c r="W245" s="52">
        <v>67.59</v>
      </c>
      <c r="X245" s="41">
        <f t="shared" si="265"/>
        <v>5.9532668551869339E-3</v>
      </c>
      <c r="Y245" s="53">
        <f t="shared" si="266"/>
        <v>1</v>
      </c>
      <c r="Z245" s="40"/>
      <c r="AA245" s="52">
        <v>124.28</v>
      </c>
      <c r="AB245" s="41">
        <f t="shared" si="267"/>
        <v>6.3039945257035379E-2</v>
      </c>
      <c r="AC245" s="53">
        <f t="shared" si="268"/>
        <v>1</v>
      </c>
      <c r="AD245" s="40"/>
      <c r="AE245" s="52">
        <v>69.84</v>
      </c>
      <c r="AF245" s="41">
        <f t="shared" si="269"/>
        <v>6.8706962509563985E-2</v>
      </c>
      <c r="AG245" s="53">
        <f t="shared" si="270"/>
        <v>1</v>
      </c>
      <c r="AH245" s="40"/>
      <c r="AI245" s="52">
        <v>107.38</v>
      </c>
      <c r="AJ245" s="41">
        <f t="shared" si="271"/>
        <v>0.11113410596026485</v>
      </c>
      <c r="AK245" s="53">
        <f t="shared" si="272"/>
        <v>1</v>
      </c>
      <c r="AL245" s="40"/>
      <c r="AM245" s="52">
        <v>76.91</v>
      </c>
      <c r="AN245" s="41">
        <f t="shared" si="273"/>
        <v>9.340346886551032E-2</v>
      </c>
      <c r="AO245" s="53">
        <f t="shared" si="274"/>
        <v>1</v>
      </c>
      <c r="AP245" s="40"/>
      <c r="AQ245" s="52">
        <v>37.75</v>
      </c>
      <c r="AR245" s="41">
        <f t="shared" si="275"/>
        <v>-9.1863517060367661E-3</v>
      </c>
      <c r="AS245" s="53">
        <f t="shared" si="276"/>
        <v>1</v>
      </c>
      <c r="AT245" s="41"/>
      <c r="AU245" s="41">
        <v>99.31</v>
      </c>
      <c r="AV245" s="41">
        <f t="shared" si="277"/>
        <v>0.10973293105374915</v>
      </c>
      <c r="AW245" s="53">
        <f t="shared" si="278"/>
        <v>1</v>
      </c>
      <c r="AX245" s="41"/>
      <c r="AY245" s="41">
        <v>58.33</v>
      </c>
      <c r="AZ245" s="41">
        <f t="shared" si="279"/>
        <v>7.2045579856643949E-2</v>
      </c>
      <c r="BA245" s="53">
        <f t="shared" si="280"/>
        <v>1</v>
      </c>
      <c r="BB245" s="41"/>
      <c r="BC245" s="41">
        <v>66.87</v>
      </c>
      <c r="BD245" s="41">
        <f t="shared" si="281"/>
        <v>0.10785288270377746</v>
      </c>
      <c r="BE245" s="53">
        <f t="shared" si="282"/>
        <v>1</v>
      </c>
      <c r="BF245" s="41"/>
      <c r="BG245" s="41">
        <v>70.150000000000006</v>
      </c>
      <c r="BH245" s="41">
        <f t="shared" si="283"/>
        <v>0.12564184852374849</v>
      </c>
      <c r="BI245" s="53">
        <f t="shared" si="284"/>
        <v>1</v>
      </c>
      <c r="BJ245" s="41"/>
      <c r="BK245" s="41"/>
      <c r="BL245" s="41">
        <f t="shared" si="285"/>
        <v>0</v>
      </c>
      <c r="BM245" s="53">
        <f t="shared" si="286"/>
        <v>0</v>
      </c>
      <c r="BN245" s="41"/>
      <c r="BO245" s="41"/>
      <c r="BP245" s="41">
        <f t="shared" si="287"/>
        <v>0</v>
      </c>
      <c r="BQ245" s="53">
        <f t="shared" si="288"/>
        <v>0</v>
      </c>
      <c r="BR245" s="41"/>
      <c r="BS245" s="41"/>
      <c r="BT245" s="41">
        <f t="shared" si="289"/>
        <v>0</v>
      </c>
      <c r="BU245" s="53">
        <f t="shared" si="290"/>
        <v>0</v>
      </c>
      <c r="BV245" s="41"/>
      <c r="BW245" s="41"/>
      <c r="BX245" s="41">
        <f t="shared" si="291"/>
        <v>0</v>
      </c>
      <c r="BY245" s="53">
        <f t="shared" si="292"/>
        <v>0</v>
      </c>
      <c r="BZ245" s="41"/>
      <c r="CA245" s="41"/>
      <c r="CB245" s="41">
        <f t="shared" si="293"/>
        <v>0</v>
      </c>
      <c r="CC245" s="53">
        <f t="shared" si="294"/>
        <v>0</v>
      </c>
      <c r="CD245" s="41"/>
      <c r="CE245" s="41"/>
      <c r="CF245" s="41">
        <f t="shared" si="295"/>
        <v>0</v>
      </c>
      <c r="CG245" s="53">
        <f t="shared" si="296"/>
        <v>0</v>
      </c>
      <c r="CH245" s="41"/>
      <c r="CI245" s="41"/>
      <c r="CJ245" s="41">
        <f t="shared" si="297"/>
        <v>0</v>
      </c>
      <c r="CK245" s="53">
        <f t="shared" si="298"/>
        <v>0</v>
      </c>
      <c r="CL245" s="41"/>
      <c r="CM245" s="41"/>
      <c r="CN245" s="41">
        <f t="shared" si="299"/>
        <v>0</v>
      </c>
      <c r="CO245" s="53">
        <f t="shared" si="300"/>
        <v>0</v>
      </c>
      <c r="CP245" s="41"/>
      <c r="CQ245" s="41"/>
      <c r="CR245" s="41">
        <f t="shared" si="301"/>
        <v>0</v>
      </c>
      <c r="CS245" s="53">
        <f t="shared" si="302"/>
        <v>0</v>
      </c>
      <c r="CT245" s="41"/>
      <c r="CU245" s="41"/>
      <c r="CV245" s="41">
        <f t="shared" si="303"/>
        <v>0</v>
      </c>
      <c r="CW245" s="53">
        <f t="shared" si="304"/>
        <v>0</v>
      </c>
      <c r="CX245" s="41"/>
      <c r="CY245" s="41"/>
      <c r="CZ245" s="41">
        <f t="shared" si="305"/>
        <v>0</v>
      </c>
      <c r="DA245" s="53">
        <f t="shared" si="306"/>
        <v>0</v>
      </c>
      <c r="DB245" s="53"/>
      <c r="DC245" s="53"/>
      <c r="DD245" s="41">
        <f t="shared" si="307"/>
        <v>0</v>
      </c>
      <c r="DE245" s="53">
        <f t="shared" si="308"/>
        <v>0</v>
      </c>
      <c r="DF245" s="53"/>
      <c r="DG245" s="53"/>
      <c r="DH245" s="41">
        <f t="shared" si="309"/>
        <v>0</v>
      </c>
      <c r="DI245" s="53">
        <f t="shared" si="310"/>
        <v>0</v>
      </c>
      <c r="DJ245" s="53"/>
      <c r="DK245" s="53"/>
      <c r="DL245" s="41">
        <f t="shared" si="311"/>
        <v>0</v>
      </c>
      <c r="DM245" s="53">
        <f t="shared" si="312"/>
        <v>0</v>
      </c>
      <c r="DN245" s="53"/>
      <c r="DO245" s="53"/>
      <c r="DP245" s="41">
        <f t="shared" si="313"/>
        <v>0</v>
      </c>
      <c r="DQ245" s="53">
        <f t="shared" si="314"/>
        <v>0</v>
      </c>
      <c r="DR245" s="53"/>
      <c r="DS245" s="53"/>
      <c r="DT245" s="41">
        <f t="shared" si="315"/>
        <v>0</v>
      </c>
      <c r="DU245" s="53">
        <f t="shared" si="316"/>
        <v>0</v>
      </c>
      <c r="DV245" s="53"/>
      <c r="DW245" s="53"/>
      <c r="DX245" s="41">
        <f t="shared" si="317"/>
        <v>0</v>
      </c>
      <c r="DY245" s="53">
        <f t="shared" si="318"/>
        <v>0</v>
      </c>
      <c r="DZ245" s="53"/>
      <c r="EA245" s="53"/>
      <c r="EB245" s="41">
        <f t="shared" si="319"/>
        <v>0</v>
      </c>
      <c r="EC245" s="53">
        <f t="shared" si="320"/>
        <v>0</v>
      </c>
      <c r="ED245" s="53"/>
      <c r="EE245" s="53"/>
      <c r="EF245" s="41">
        <f t="shared" si="321"/>
        <v>0</v>
      </c>
      <c r="EG245" s="53">
        <f t="shared" si="322"/>
        <v>0</v>
      </c>
      <c r="EH245" s="53"/>
      <c r="EI245" s="53"/>
      <c r="EJ245" s="41">
        <f t="shared" si="323"/>
        <v>0</v>
      </c>
      <c r="EK245" s="53">
        <f t="shared" si="324"/>
        <v>0</v>
      </c>
      <c r="EL245" s="53"/>
      <c r="EM245" s="53"/>
      <c r="EN245" s="41">
        <f t="shared" si="325"/>
        <v>0</v>
      </c>
      <c r="EO245" s="53">
        <f t="shared" si="326"/>
        <v>0</v>
      </c>
      <c r="EP245" s="53"/>
      <c r="EQ245" s="53"/>
      <c r="ER245" s="41">
        <f t="shared" si="327"/>
        <v>0</v>
      </c>
      <c r="ES245" s="53">
        <f t="shared" si="328"/>
        <v>0</v>
      </c>
      <c r="ET245" s="53"/>
      <c r="EU245" s="53"/>
      <c r="EV245" s="41">
        <f t="shared" si="329"/>
        <v>0</v>
      </c>
      <c r="EW245" s="53">
        <f t="shared" si="330"/>
        <v>0</v>
      </c>
      <c r="EX245" s="53"/>
      <c r="EY245" s="53"/>
      <c r="EZ245" s="41">
        <f t="shared" si="331"/>
        <v>0</v>
      </c>
      <c r="FA245" s="53">
        <f t="shared" si="332"/>
        <v>0</v>
      </c>
      <c r="FB245" s="53"/>
      <c r="FC245" s="53"/>
      <c r="FD245" s="41">
        <f t="shared" si="333"/>
        <v>0</v>
      </c>
      <c r="FE245" s="53">
        <f t="shared" si="334"/>
        <v>0</v>
      </c>
      <c r="FF245" s="53"/>
      <c r="FG245" s="53"/>
      <c r="FH245" s="41">
        <f t="shared" si="335"/>
        <v>0</v>
      </c>
      <c r="FI245" s="53">
        <f t="shared" si="336"/>
        <v>0</v>
      </c>
      <c r="FJ245" s="53"/>
      <c r="FK245" s="53"/>
      <c r="FL245" s="41">
        <f t="shared" si="338"/>
        <v>0</v>
      </c>
      <c r="FM245" s="53">
        <f t="shared" si="339"/>
        <v>0</v>
      </c>
      <c r="FN245" s="53"/>
      <c r="FO245" s="40"/>
      <c r="FP245" s="52">
        <f t="shared" si="340"/>
        <v>2972.3719071216601</v>
      </c>
      <c r="FQ245" s="41">
        <f t="shared" si="341"/>
        <v>6.1431444237132204E-3</v>
      </c>
      <c r="FY245" s="229" t="s">
        <v>1128</v>
      </c>
      <c r="FZ245" s="229" t="s">
        <v>1129</v>
      </c>
      <c r="GA245" s="229" t="s">
        <v>1130</v>
      </c>
    </row>
    <row r="246" spans="2:183" ht="11.25" customHeight="1" x14ac:dyDescent="0.2">
      <c r="B246" s="39">
        <v>43889</v>
      </c>
      <c r="C246" s="45">
        <v>2954.2236843686296</v>
      </c>
      <c r="D246" s="112" t="s">
        <v>5566</v>
      </c>
      <c r="E246" s="112">
        <f t="shared" si="337"/>
        <v>43889</v>
      </c>
      <c r="F246" s="46"/>
      <c r="G246" s="52">
        <v>52.12</v>
      </c>
      <c r="H246" s="41">
        <f t="shared" si="257"/>
        <v>-0.11870138654041262</v>
      </c>
      <c r="I246" s="53">
        <f t="shared" si="258"/>
        <v>1</v>
      </c>
      <c r="J246" s="40"/>
      <c r="K246" s="52">
        <v>79</v>
      </c>
      <c r="L246" s="41">
        <f t="shared" si="259"/>
        <v>-7.429107101007737E-2</v>
      </c>
      <c r="M246" s="53">
        <f t="shared" si="260"/>
        <v>1</v>
      </c>
      <c r="N246" s="40"/>
      <c r="O246" s="52">
        <v>89.26</v>
      </c>
      <c r="P246" s="41">
        <f t="shared" si="261"/>
        <v>-0.12240684298495708</v>
      </c>
      <c r="Q246" s="53">
        <f t="shared" si="262"/>
        <v>1</v>
      </c>
      <c r="R246" s="40"/>
      <c r="S246" s="52">
        <v>91.7</v>
      </c>
      <c r="T246" s="41">
        <f t="shared" si="263"/>
        <v>-0.10475446646490294</v>
      </c>
      <c r="U246" s="53">
        <f t="shared" si="264"/>
        <v>1</v>
      </c>
      <c r="V246" s="40"/>
      <c r="W246" s="52">
        <v>67.19</v>
      </c>
      <c r="X246" s="41">
        <f t="shared" si="265"/>
        <v>-0.1338146190537578</v>
      </c>
      <c r="Y246" s="53">
        <f t="shared" si="266"/>
        <v>1</v>
      </c>
      <c r="Z246" s="40"/>
      <c r="AA246" s="52">
        <v>116.91</v>
      </c>
      <c r="AB246" s="41">
        <f t="shared" si="267"/>
        <v>-0.10041551246537406</v>
      </c>
      <c r="AC246" s="53">
        <f t="shared" si="268"/>
        <v>1</v>
      </c>
      <c r="AD246" s="40"/>
      <c r="AE246" s="52">
        <v>65.349999999999994</v>
      </c>
      <c r="AF246" s="41">
        <f t="shared" si="269"/>
        <v>-0.10368948018104518</v>
      </c>
      <c r="AG246" s="53">
        <f t="shared" si="270"/>
        <v>1</v>
      </c>
      <c r="AH246" s="40"/>
      <c r="AI246" s="52">
        <v>96.64</v>
      </c>
      <c r="AJ246" s="41">
        <f t="shared" si="271"/>
        <v>-0.13621737575974258</v>
      </c>
      <c r="AK246" s="53">
        <f t="shared" si="272"/>
        <v>1</v>
      </c>
      <c r="AL246" s="40"/>
      <c r="AM246" s="52">
        <v>70.34</v>
      </c>
      <c r="AN246" s="41">
        <f t="shared" si="273"/>
        <v>-0.10973294519681054</v>
      </c>
      <c r="AO246" s="53">
        <f t="shared" si="274"/>
        <v>1</v>
      </c>
      <c r="AP246" s="40"/>
      <c r="AQ246" s="52">
        <v>38.1</v>
      </c>
      <c r="AR246" s="41">
        <f t="shared" si="275"/>
        <v>-0.15389740173217858</v>
      </c>
      <c r="AS246" s="53">
        <f t="shared" si="276"/>
        <v>1</v>
      </c>
      <c r="AT246" s="41"/>
      <c r="AU246" s="41">
        <v>89.49</v>
      </c>
      <c r="AV246" s="41">
        <f t="shared" si="277"/>
        <v>-0.13619691119691124</v>
      </c>
      <c r="AW246" s="53">
        <f t="shared" si="278"/>
        <v>1</v>
      </c>
      <c r="AX246" s="41"/>
      <c r="AY246" s="41">
        <v>54.41</v>
      </c>
      <c r="AZ246" s="41">
        <f t="shared" si="279"/>
        <v>-0.12762546095879435</v>
      </c>
      <c r="BA246" s="53">
        <f t="shared" si="280"/>
        <v>1</v>
      </c>
      <c r="BB246" s="41"/>
      <c r="BC246" s="41">
        <v>60.36</v>
      </c>
      <c r="BD246" s="41">
        <f t="shared" si="281"/>
        <v>-0.12509059283954194</v>
      </c>
      <c r="BE246" s="53">
        <f t="shared" si="282"/>
        <v>1</v>
      </c>
      <c r="BF246" s="41"/>
      <c r="BG246" s="41">
        <v>62.32</v>
      </c>
      <c r="BH246" s="41">
        <f t="shared" si="283"/>
        <v>-0.12002259248799763</v>
      </c>
      <c r="BI246" s="53">
        <f t="shared" si="284"/>
        <v>1</v>
      </c>
      <c r="BJ246" s="41"/>
      <c r="BK246" s="41"/>
      <c r="BL246" s="41">
        <f t="shared" si="285"/>
        <v>0</v>
      </c>
      <c r="BM246" s="53">
        <f t="shared" si="286"/>
        <v>0</v>
      </c>
      <c r="BN246" s="41"/>
      <c r="BO246" s="41"/>
      <c r="BP246" s="41">
        <f t="shared" si="287"/>
        <v>0</v>
      </c>
      <c r="BQ246" s="53">
        <f t="shared" si="288"/>
        <v>0</v>
      </c>
      <c r="BR246" s="41"/>
      <c r="BS246" s="41"/>
      <c r="BT246" s="41">
        <f t="shared" si="289"/>
        <v>0</v>
      </c>
      <c r="BU246" s="53">
        <f t="shared" si="290"/>
        <v>0</v>
      </c>
      <c r="BV246" s="41"/>
      <c r="BW246" s="41"/>
      <c r="BX246" s="41">
        <f t="shared" si="291"/>
        <v>0</v>
      </c>
      <c r="BY246" s="53">
        <f t="shared" si="292"/>
        <v>0</v>
      </c>
      <c r="BZ246" s="41"/>
      <c r="CA246" s="41"/>
      <c r="CB246" s="41">
        <f t="shared" si="293"/>
        <v>0</v>
      </c>
      <c r="CC246" s="53">
        <f t="shared" si="294"/>
        <v>0</v>
      </c>
      <c r="CD246" s="41"/>
      <c r="CE246" s="41"/>
      <c r="CF246" s="41">
        <f t="shared" si="295"/>
        <v>0</v>
      </c>
      <c r="CG246" s="53">
        <f t="shared" si="296"/>
        <v>0</v>
      </c>
      <c r="CH246" s="41"/>
      <c r="CI246" s="41"/>
      <c r="CJ246" s="41">
        <f t="shared" si="297"/>
        <v>0</v>
      </c>
      <c r="CK246" s="53">
        <f t="shared" si="298"/>
        <v>0</v>
      </c>
      <c r="CL246" s="41"/>
      <c r="CM246" s="41"/>
      <c r="CN246" s="41">
        <f t="shared" si="299"/>
        <v>0</v>
      </c>
      <c r="CO246" s="53">
        <f t="shared" si="300"/>
        <v>0</v>
      </c>
      <c r="CP246" s="41"/>
      <c r="CQ246" s="41"/>
      <c r="CR246" s="41">
        <f t="shared" si="301"/>
        <v>0</v>
      </c>
      <c r="CS246" s="53">
        <f t="shared" si="302"/>
        <v>0</v>
      </c>
      <c r="CT246" s="41"/>
      <c r="CU246" s="41"/>
      <c r="CV246" s="41">
        <f t="shared" si="303"/>
        <v>0</v>
      </c>
      <c r="CW246" s="53">
        <f t="shared" si="304"/>
        <v>0</v>
      </c>
      <c r="CX246" s="41"/>
      <c r="CY246" s="41"/>
      <c r="CZ246" s="41">
        <f t="shared" si="305"/>
        <v>0</v>
      </c>
      <c r="DA246" s="53">
        <f t="shared" si="306"/>
        <v>0</v>
      </c>
      <c r="DB246" s="53"/>
      <c r="DC246" s="53"/>
      <c r="DD246" s="41">
        <f t="shared" si="307"/>
        <v>0</v>
      </c>
      <c r="DE246" s="53">
        <f t="shared" si="308"/>
        <v>0</v>
      </c>
      <c r="DF246" s="53"/>
      <c r="DG246" s="53"/>
      <c r="DH246" s="41">
        <f t="shared" si="309"/>
        <v>0</v>
      </c>
      <c r="DI246" s="53">
        <f t="shared" si="310"/>
        <v>0</v>
      </c>
      <c r="DJ246" s="53"/>
      <c r="DK246" s="53"/>
      <c r="DL246" s="41">
        <f t="shared" si="311"/>
        <v>0</v>
      </c>
      <c r="DM246" s="53">
        <f t="shared" si="312"/>
        <v>0</v>
      </c>
      <c r="DN246" s="53"/>
      <c r="DO246" s="53"/>
      <c r="DP246" s="41">
        <f t="shared" si="313"/>
        <v>0</v>
      </c>
      <c r="DQ246" s="53">
        <f t="shared" si="314"/>
        <v>0</v>
      </c>
      <c r="DR246" s="53"/>
      <c r="DS246" s="53"/>
      <c r="DT246" s="41">
        <f t="shared" si="315"/>
        <v>0</v>
      </c>
      <c r="DU246" s="53">
        <f t="shared" si="316"/>
        <v>0</v>
      </c>
      <c r="DV246" s="53"/>
      <c r="DW246" s="53"/>
      <c r="DX246" s="41">
        <f t="shared" si="317"/>
        <v>0</v>
      </c>
      <c r="DY246" s="53">
        <f t="shared" si="318"/>
        <v>0</v>
      </c>
      <c r="DZ246" s="53"/>
      <c r="EA246" s="53"/>
      <c r="EB246" s="41">
        <f t="shared" si="319"/>
        <v>0</v>
      </c>
      <c r="EC246" s="53">
        <f t="shared" si="320"/>
        <v>0</v>
      </c>
      <c r="ED246" s="53"/>
      <c r="EE246" s="53"/>
      <c r="EF246" s="41">
        <f t="shared" si="321"/>
        <v>0</v>
      </c>
      <c r="EG246" s="53">
        <f t="shared" si="322"/>
        <v>0</v>
      </c>
      <c r="EH246" s="53"/>
      <c r="EI246" s="53"/>
      <c r="EJ246" s="41">
        <f t="shared" si="323"/>
        <v>0</v>
      </c>
      <c r="EK246" s="53">
        <f t="shared" si="324"/>
        <v>0</v>
      </c>
      <c r="EL246" s="53"/>
      <c r="EM246" s="53"/>
      <c r="EN246" s="41">
        <f t="shared" si="325"/>
        <v>0</v>
      </c>
      <c r="EO246" s="53">
        <f t="shared" si="326"/>
        <v>0</v>
      </c>
      <c r="EP246" s="53"/>
      <c r="EQ246" s="53"/>
      <c r="ER246" s="41">
        <f t="shared" si="327"/>
        <v>0</v>
      </c>
      <c r="ES246" s="53">
        <f t="shared" si="328"/>
        <v>0</v>
      </c>
      <c r="ET246" s="53"/>
      <c r="EU246" s="53"/>
      <c r="EV246" s="41">
        <f t="shared" si="329"/>
        <v>0</v>
      </c>
      <c r="EW246" s="53">
        <f t="shared" si="330"/>
        <v>0</v>
      </c>
      <c r="EX246" s="53"/>
      <c r="EY246" s="53"/>
      <c r="EZ246" s="41">
        <f t="shared" si="331"/>
        <v>0</v>
      </c>
      <c r="FA246" s="53">
        <f t="shared" si="332"/>
        <v>0</v>
      </c>
      <c r="FB246" s="53"/>
      <c r="FC246" s="53"/>
      <c r="FD246" s="41">
        <f t="shared" si="333"/>
        <v>0</v>
      </c>
      <c r="FE246" s="53">
        <f t="shared" si="334"/>
        <v>0</v>
      </c>
      <c r="FF246" s="53"/>
      <c r="FG246" s="53"/>
      <c r="FH246" s="41">
        <f t="shared" si="335"/>
        <v>0</v>
      </c>
      <c r="FI246" s="53">
        <f t="shared" si="336"/>
        <v>0</v>
      </c>
      <c r="FJ246" s="53"/>
      <c r="FK246" s="53"/>
      <c r="FL246" s="41">
        <f t="shared" si="338"/>
        <v>0</v>
      </c>
      <c r="FM246" s="53">
        <f t="shared" si="339"/>
        <v>0</v>
      </c>
      <c r="FN246" s="53"/>
      <c r="FO246" s="40"/>
      <c r="FP246" s="52">
        <f t="shared" si="340"/>
        <v>2954.2236843686296</v>
      </c>
      <c r="FQ246" s="41">
        <f t="shared" si="341"/>
        <v>-0.11490485391931515</v>
      </c>
      <c r="FY246" s="229" t="s">
        <v>4459</v>
      </c>
      <c r="FZ246" s="229" t="s">
        <v>4460</v>
      </c>
      <c r="GA246" s="229" t="s">
        <v>4461</v>
      </c>
    </row>
    <row r="247" spans="2:183" ht="11.25" customHeight="1" x14ac:dyDescent="0.2">
      <c r="B247" s="39">
        <v>43882</v>
      </c>
      <c r="C247" s="45">
        <v>3337.7470178774702</v>
      </c>
      <c r="D247" s="112" t="s">
        <v>5566</v>
      </c>
      <c r="E247" s="112">
        <f t="shared" si="337"/>
        <v>43882</v>
      </c>
      <c r="F247" s="46"/>
      <c r="G247" s="52">
        <v>59.14</v>
      </c>
      <c r="H247" s="41">
        <f t="shared" si="257"/>
        <v>-1.0043521928356225E-2</v>
      </c>
      <c r="I247" s="53">
        <f t="shared" si="258"/>
        <v>1</v>
      </c>
      <c r="J247" s="40"/>
      <c r="K247" s="52">
        <v>85.34</v>
      </c>
      <c r="L247" s="41">
        <f t="shared" si="259"/>
        <v>-1.6706993893305766E-2</v>
      </c>
      <c r="M247" s="53">
        <f t="shared" si="260"/>
        <v>1</v>
      </c>
      <c r="N247" s="40"/>
      <c r="O247" s="52">
        <v>101.71</v>
      </c>
      <c r="P247" s="41">
        <f t="shared" si="261"/>
        <v>-1.9757131842714104E-2</v>
      </c>
      <c r="Q247" s="53">
        <f t="shared" si="262"/>
        <v>1</v>
      </c>
      <c r="R247" s="40"/>
      <c r="S247" s="52">
        <v>102.43</v>
      </c>
      <c r="T247" s="41">
        <f t="shared" si="263"/>
        <v>1.1354660347551393E-2</v>
      </c>
      <c r="U247" s="53">
        <f t="shared" si="264"/>
        <v>1</v>
      </c>
      <c r="V247" s="40"/>
      <c r="W247" s="52">
        <v>77.569999999999993</v>
      </c>
      <c r="X247" s="41">
        <f t="shared" si="265"/>
        <v>5.5742805289082931E-3</v>
      </c>
      <c r="Y247" s="53">
        <f t="shared" si="266"/>
        <v>1</v>
      </c>
      <c r="Z247" s="40"/>
      <c r="AA247" s="52">
        <v>129.96</v>
      </c>
      <c r="AB247" s="41">
        <f t="shared" si="267"/>
        <v>-3.1089241780362209E-2</v>
      </c>
      <c r="AC247" s="53">
        <f t="shared" si="268"/>
        <v>1</v>
      </c>
      <c r="AD247" s="40"/>
      <c r="AE247" s="52">
        <v>72.91</v>
      </c>
      <c r="AF247" s="41">
        <f t="shared" si="269"/>
        <v>7.8794581144594478E-3</v>
      </c>
      <c r="AG247" s="53">
        <f t="shared" si="270"/>
        <v>1</v>
      </c>
      <c r="AH247" s="40"/>
      <c r="AI247" s="52">
        <v>111.88</v>
      </c>
      <c r="AJ247" s="41">
        <f t="shared" si="271"/>
        <v>-2.6807255830574306E-4</v>
      </c>
      <c r="AK247" s="53">
        <f t="shared" si="272"/>
        <v>1</v>
      </c>
      <c r="AL247" s="40"/>
      <c r="AM247" s="52">
        <v>79.010000000000005</v>
      </c>
      <c r="AN247" s="41">
        <f t="shared" si="273"/>
        <v>1.1403953370501263E-3</v>
      </c>
      <c r="AO247" s="53">
        <f t="shared" si="274"/>
        <v>1</v>
      </c>
      <c r="AP247" s="40"/>
      <c r="AQ247" s="52">
        <v>45.03</v>
      </c>
      <c r="AR247" s="41">
        <f t="shared" si="275"/>
        <v>-2.3633998265394585E-2</v>
      </c>
      <c r="AS247" s="53">
        <f t="shared" si="276"/>
        <v>1</v>
      </c>
      <c r="AT247" s="41"/>
      <c r="AU247" s="41">
        <v>103.6</v>
      </c>
      <c r="AV247" s="41">
        <f t="shared" si="277"/>
        <v>3.1564273623419181E-2</v>
      </c>
      <c r="AW247" s="53">
        <f t="shared" si="278"/>
        <v>1</v>
      </c>
      <c r="AX247" s="41"/>
      <c r="AY247" s="41">
        <v>62.37</v>
      </c>
      <c r="AZ247" s="41">
        <f t="shared" si="279"/>
        <v>9.2233009708737601E-3</v>
      </c>
      <c r="BA247" s="53">
        <f t="shared" si="280"/>
        <v>1</v>
      </c>
      <c r="BB247" s="41"/>
      <c r="BC247" s="41">
        <v>68.989999999999995</v>
      </c>
      <c r="BD247" s="41">
        <f t="shared" si="281"/>
        <v>-4.3465662126918048E-4</v>
      </c>
      <c r="BE247" s="53">
        <f t="shared" si="282"/>
        <v>1</v>
      </c>
      <c r="BF247" s="41"/>
      <c r="BG247" s="41">
        <v>70.819999999999993</v>
      </c>
      <c r="BH247" s="41">
        <f t="shared" si="283"/>
        <v>7.9703956732135595E-3</v>
      </c>
      <c r="BI247" s="53">
        <f t="shared" si="284"/>
        <v>1</v>
      </c>
      <c r="BJ247" s="41"/>
      <c r="BK247" s="41"/>
      <c r="BL247" s="41">
        <f t="shared" si="285"/>
        <v>0</v>
      </c>
      <c r="BM247" s="53">
        <f t="shared" si="286"/>
        <v>0</v>
      </c>
      <c r="BN247" s="41"/>
      <c r="BO247" s="41"/>
      <c r="BP247" s="41">
        <f t="shared" si="287"/>
        <v>0</v>
      </c>
      <c r="BQ247" s="53">
        <f t="shared" si="288"/>
        <v>0</v>
      </c>
      <c r="BR247" s="41"/>
      <c r="BS247" s="41"/>
      <c r="BT247" s="41">
        <f t="shared" si="289"/>
        <v>0</v>
      </c>
      <c r="BU247" s="53">
        <f t="shared" si="290"/>
        <v>0</v>
      </c>
      <c r="BV247" s="41"/>
      <c r="BW247" s="41"/>
      <c r="BX247" s="41">
        <f t="shared" si="291"/>
        <v>0</v>
      </c>
      <c r="BY247" s="53">
        <f t="shared" si="292"/>
        <v>0</v>
      </c>
      <c r="BZ247" s="41"/>
      <c r="CA247" s="41"/>
      <c r="CB247" s="41">
        <f t="shared" si="293"/>
        <v>0</v>
      </c>
      <c r="CC247" s="53">
        <f t="shared" si="294"/>
        <v>0</v>
      </c>
      <c r="CD247" s="41"/>
      <c r="CE247" s="41"/>
      <c r="CF247" s="41">
        <f t="shared" si="295"/>
        <v>0</v>
      </c>
      <c r="CG247" s="53">
        <f t="shared" si="296"/>
        <v>0</v>
      </c>
      <c r="CH247" s="41"/>
      <c r="CI247" s="41"/>
      <c r="CJ247" s="41">
        <f t="shared" si="297"/>
        <v>0</v>
      </c>
      <c r="CK247" s="53">
        <f t="shared" si="298"/>
        <v>0</v>
      </c>
      <c r="CL247" s="41"/>
      <c r="CM247" s="41"/>
      <c r="CN247" s="41">
        <f t="shared" si="299"/>
        <v>0</v>
      </c>
      <c r="CO247" s="53">
        <f t="shared" si="300"/>
        <v>0</v>
      </c>
      <c r="CP247" s="41"/>
      <c r="CQ247" s="41"/>
      <c r="CR247" s="41">
        <f t="shared" si="301"/>
        <v>0</v>
      </c>
      <c r="CS247" s="53">
        <f t="shared" si="302"/>
        <v>0</v>
      </c>
      <c r="CT247" s="41"/>
      <c r="CU247" s="41"/>
      <c r="CV247" s="41">
        <f t="shared" si="303"/>
        <v>0</v>
      </c>
      <c r="CW247" s="53">
        <f t="shared" si="304"/>
        <v>0</v>
      </c>
      <c r="CX247" s="41"/>
      <c r="CY247" s="41"/>
      <c r="CZ247" s="41">
        <f t="shared" si="305"/>
        <v>0</v>
      </c>
      <c r="DA247" s="53">
        <f t="shared" si="306"/>
        <v>0</v>
      </c>
      <c r="DB247" s="53"/>
      <c r="DC247" s="53"/>
      <c r="DD247" s="41">
        <f t="shared" si="307"/>
        <v>0</v>
      </c>
      <c r="DE247" s="53">
        <f t="shared" si="308"/>
        <v>0</v>
      </c>
      <c r="DF247" s="53"/>
      <c r="DG247" s="53"/>
      <c r="DH247" s="41">
        <f t="shared" si="309"/>
        <v>0</v>
      </c>
      <c r="DI247" s="53">
        <f t="shared" si="310"/>
        <v>0</v>
      </c>
      <c r="DJ247" s="53"/>
      <c r="DK247" s="53"/>
      <c r="DL247" s="41">
        <f t="shared" si="311"/>
        <v>0</v>
      </c>
      <c r="DM247" s="53">
        <f t="shared" si="312"/>
        <v>0</v>
      </c>
      <c r="DN247" s="53"/>
      <c r="DO247" s="53"/>
      <c r="DP247" s="41">
        <f t="shared" si="313"/>
        <v>0</v>
      </c>
      <c r="DQ247" s="53">
        <f t="shared" si="314"/>
        <v>0</v>
      </c>
      <c r="DR247" s="53"/>
      <c r="DS247" s="53"/>
      <c r="DT247" s="41">
        <f t="shared" si="315"/>
        <v>0</v>
      </c>
      <c r="DU247" s="53">
        <f t="shared" si="316"/>
        <v>0</v>
      </c>
      <c r="DV247" s="53"/>
      <c r="DW247" s="53"/>
      <c r="DX247" s="41">
        <f t="shared" si="317"/>
        <v>0</v>
      </c>
      <c r="DY247" s="53">
        <f t="shared" si="318"/>
        <v>0</v>
      </c>
      <c r="DZ247" s="53"/>
      <c r="EA247" s="53"/>
      <c r="EB247" s="41">
        <f t="shared" si="319"/>
        <v>0</v>
      </c>
      <c r="EC247" s="53">
        <f t="shared" si="320"/>
        <v>0</v>
      </c>
      <c r="ED247" s="53"/>
      <c r="EE247" s="53"/>
      <c r="EF247" s="41">
        <f t="shared" si="321"/>
        <v>0</v>
      </c>
      <c r="EG247" s="53">
        <f t="shared" si="322"/>
        <v>0</v>
      </c>
      <c r="EH247" s="53"/>
      <c r="EI247" s="53"/>
      <c r="EJ247" s="41">
        <f t="shared" si="323"/>
        <v>0</v>
      </c>
      <c r="EK247" s="53">
        <f t="shared" si="324"/>
        <v>0</v>
      </c>
      <c r="EL247" s="53"/>
      <c r="EM247" s="53"/>
      <c r="EN247" s="41">
        <f t="shared" si="325"/>
        <v>0</v>
      </c>
      <c r="EO247" s="53">
        <f t="shared" si="326"/>
        <v>0</v>
      </c>
      <c r="EP247" s="53"/>
      <c r="EQ247" s="53"/>
      <c r="ER247" s="41">
        <f t="shared" si="327"/>
        <v>0</v>
      </c>
      <c r="ES247" s="53">
        <f t="shared" si="328"/>
        <v>0</v>
      </c>
      <c r="ET247" s="53"/>
      <c r="EU247" s="53"/>
      <c r="EV247" s="41">
        <f t="shared" si="329"/>
        <v>0</v>
      </c>
      <c r="EW247" s="53">
        <f t="shared" si="330"/>
        <v>0</v>
      </c>
      <c r="EX247" s="53"/>
      <c r="EY247" s="53"/>
      <c r="EZ247" s="41">
        <f t="shared" si="331"/>
        <v>0</v>
      </c>
      <c r="FA247" s="53">
        <f t="shared" si="332"/>
        <v>0</v>
      </c>
      <c r="FB247" s="53"/>
      <c r="FC247" s="53"/>
      <c r="FD247" s="41">
        <f t="shared" si="333"/>
        <v>0</v>
      </c>
      <c r="FE247" s="53">
        <f t="shared" si="334"/>
        <v>0</v>
      </c>
      <c r="FF247" s="53"/>
      <c r="FG247" s="53"/>
      <c r="FH247" s="41">
        <f t="shared" si="335"/>
        <v>0</v>
      </c>
      <c r="FI247" s="53">
        <f t="shared" si="336"/>
        <v>0</v>
      </c>
      <c r="FJ247" s="53"/>
      <c r="FK247" s="53"/>
      <c r="FL247" s="41">
        <f t="shared" si="338"/>
        <v>0</v>
      </c>
      <c r="FM247" s="53">
        <f t="shared" si="339"/>
        <v>0</v>
      </c>
      <c r="FN247" s="53"/>
      <c r="FO247" s="40"/>
      <c r="FP247" s="52">
        <f t="shared" si="340"/>
        <v>3337.7470178774702</v>
      </c>
      <c r="FQ247" s="41">
        <f t="shared" si="341"/>
        <v>-1.2546858901202329E-2</v>
      </c>
      <c r="FY247" s="229" t="s">
        <v>4462</v>
      </c>
      <c r="FZ247" s="229" t="s">
        <v>4463</v>
      </c>
      <c r="GA247" s="229" t="s">
        <v>4464</v>
      </c>
    </row>
    <row r="248" spans="2:183" ht="11.25" customHeight="1" x14ac:dyDescent="0.2">
      <c r="B248" s="39">
        <v>43875</v>
      </c>
      <c r="C248" s="45">
        <v>3380.1573755321301</v>
      </c>
      <c r="D248" s="112" t="s">
        <v>5566</v>
      </c>
      <c r="E248" s="112">
        <f t="shared" si="337"/>
        <v>43875</v>
      </c>
      <c r="F248" s="46"/>
      <c r="G248" s="52">
        <v>59.74</v>
      </c>
      <c r="H248" s="41">
        <f t="shared" si="257"/>
        <v>2.4172809874850154E-2</v>
      </c>
      <c r="I248" s="53">
        <f t="shared" si="258"/>
        <v>1</v>
      </c>
      <c r="J248" s="40"/>
      <c r="K248" s="52">
        <v>86.79</v>
      </c>
      <c r="L248" s="41">
        <f t="shared" si="259"/>
        <v>3.8157894736842168E-2</v>
      </c>
      <c r="M248" s="53">
        <f t="shared" si="260"/>
        <v>1</v>
      </c>
      <c r="N248" s="40"/>
      <c r="O248" s="52">
        <v>103.76</v>
      </c>
      <c r="P248" s="41">
        <f t="shared" si="261"/>
        <v>2.3880007894217403E-2</v>
      </c>
      <c r="Q248" s="53">
        <f t="shared" si="262"/>
        <v>1</v>
      </c>
      <c r="R248" s="40"/>
      <c r="S248" s="52">
        <v>101.28</v>
      </c>
      <c r="T248" s="41">
        <f t="shared" si="263"/>
        <v>5.2041134309753767E-2</v>
      </c>
      <c r="U248" s="53">
        <f t="shared" si="264"/>
        <v>1</v>
      </c>
      <c r="V248" s="40"/>
      <c r="W248" s="52">
        <v>77.14</v>
      </c>
      <c r="X248" s="41">
        <f t="shared" si="265"/>
        <v>1.8181818181817189E-3</v>
      </c>
      <c r="Y248" s="53">
        <f t="shared" si="266"/>
        <v>1</v>
      </c>
      <c r="Z248" s="40"/>
      <c r="AA248" s="52">
        <v>134.13</v>
      </c>
      <c r="AB248" s="41">
        <f t="shared" si="267"/>
        <v>1.6598453842655791E-2</v>
      </c>
      <c r="AC248" s="53">
        <f t="shared" si="268"/>
        <v>1</v>
      </c>
      <c r="AD248" s="40"/>
      <c r="AE248" s="52">
        <v>72.34</v>
      </c>
      <c r="AF248" s="41">
        <f t="shared" si="269"/>
        <v>2.0742204035558043E-2</v>
      </c>
      <c r="AG248" s="53">
        <f t="shared" si="270"/>
        <v>1</v>
      </c>
      <c r="AH248" s="40"/>
      <c r="AI248" s="52">
        <v>111.91</v>
      </c>
      <c r="AJ248" s="41">
        <f t="shared" si="271"/>
        <v>2.0890348476555243E-2</v>
      </c>
      <c r="AK248" s="53">
        <f t="shared" si="272"/>
        <v>1</v>
      </c>
      <c r="AL248" s="40"/>
      <c r="AM248" s="52">
        <v>78.92</v>
      </c>
      <c r="AN248" s="41">
        <f t="shared" si="273"/>
        <v>2.7604166666666652E-2</v>
      </c>
      <c r="AO248" s="53">
        <f t="shared" si="274"/>
        <v>1</v>
      </c>
      <c r="AP248" s="40"/>
      <c r="AQ248" s="52">
        <v>46.12</v>
      </c>
      <c r="AR248" s="41">
        <f t="shared" si="275"/>
        <v>3.6996735582153217E-3</v>
      </c>
      <c r="AS248" s="53">
        <f t="shared" si="276"/>
        <v>1</v>
      </c>
      <c r="AT248" s="41"/>
      <c r="AU248" s="41">
        <v>100.43</v>
      </c>
      <c r="AV248" s="41">
        <f t="shared" si="277"/>
        <v>2.4168876198245925E-2</v>
      </c>
      <c r="AW248" s="53">
        <f t="shared" si="278"/>
        <v>1</v>
      </c>
      <c r="AX248" s="41"/>
      <c r="AY248" s="41">
        <v>61.8</v>
      </c>
      <c r="AZ248" s="41">
        <f t="shared" si="279"/>
        <v>1.8961253091508645E-2</v>
      </c>
      <c r="BA248" s="53">
        <f t="shared" si="280"/>
        <v>1</v>
      </c>
      <c r="BB248" s="41"/>
      <c r="BC248" s="41">
        <v>69.02</v>
      </c>
      <c r="BD248" s="41">
        <f t="shared" si="281"/>
        <v>9.3594618309447153E-3</v>
      </c>
      <c r="BE248" s="53">
        <f t="shared" si="282"/>
        <v>1</v>
      </c>
      <c r="BF248" s="41"/>
      <c r="BG248" s="41">
        <v>70.260000000000005</v>
      </c>
      <c r="BH248" s="41">
        <f t="shared" si="283"/>
        <v>2.255857953718543E-2</v>
      </c>
      <c r="BI248" s="53">
        <f t="shared" si="284"/>
        <v>1</v>
      </c>
      <c r="BJ248" s="41"/>
      <c r="BK248" s="41"/>
      <c r="BL248" s="41">
        <f t="shared" si="285"/>
        <v>0</v>
      </c>
      <c r="BM248" s="53">
        <f t="shared" si="286"/>
        <v>0</v>
      </c>
      <c r="BN248" s="41"/>
      <c r="BO248" s="41"/>
      <c r="BP248" s="41">
        <f t="shared" si="287"/>
        <v>0</v>
      </c>
      <c r="BQ248" s="53">
        <f t="shared" si="288"/>
        <v>0</v>
      </c>
      <c r="BR248" s="41"/>
      <c r="BS248" s="41"/>
      <c r="BT248" s="41">
        <f t="shared" si="289"/>
        <v>0</v>
      </c>
      <c r="BU248" s="53">
        <f t="shared" si="290"/>
        <v>0</v>
      </c>
      <c r="BV248" s="41"/>
      <c r="BW248" s="41"/>
      <c r="BX248" s="41">
        <f t="shared" si="291"/>
        <v>0</v>
      </c>
      <c r="BY248" s="53">
        <f t="shared" si="292"/>
        <v>0</v>
      </c>
      <c r="BZ248" s="41"/>
      <c r="CA248" s="41"/>
      <c r="CB248" s="41">
        <f t="shared" si="293"/>
        <v>0</v>
      </c>
      <c r="CC248" s="53">
        <f t="shared" si="294"/>
        <v>0</v>
      </c>
      <c r="CD248" s="41"/>
      <c r="CE248" s="41"/>
      <c r="CF248" s="41">
        <f t="shared" si="295"/>
        <v>0</v>
      </c>
      <c r="CG248" s="53">
        <f t="shared" si="296"/>
        <v>0</v>
      </c>
      <c r="CH248" s="41"/>
      <c r="CI248" s="41"/>
      <c r="CJ248" s="41">
        <f t="shared" si="297"/>
        <v>0</v>
      </c>
      <c r="CK248" s="53">
        <f t="shared" si="298"/>
        <v>0</v>
      </c>
      <c r="CL248" s="41"/>
      <c r="CM248" s="41"/>
      <c r="CN248" s="41">
        <f t="shared" si="299"/>
        <v>0</v>
      </c>
      <c r="CO248" s="53">
        <f t="shared" si="300"/>
        <v>0</v>
      </c>
      <c r="CP248" s="41"/>
      <c r="CQ248" s="41"/>
      <c r="CR248" s="41">
        <f t="shared" si="301"/>
        <v>0</v>
      </c>
      <c r="CS248" s="53">
        <f t="shared" si="302"/>
        <v>0</v>
      </c>
      <c r="CT248" s="41"/>
      <c r="CU248" s="41"/>
      <c r="CV248" s="41">
        <f t="shared" si="303"/>
        <v>0</v>
      </c>
      <c r="CW248" s="53">
        <f t="shared" si="304"/>
        <v>0</v>
      </c>
      <c r="CX248" s="41"/>
      <c r="CY248" s="41"/>
      <c r="CZ248" s="41">
        <f t="shared" si="305"/>
        <v>0</v>
      </c>
      <c r="DA248" s="53">
        <f t="shared" si="306"/>
        <v>0</v>
      </c>
      <c r="DB248" s="53"/>
      <c r="DC248" s="53"/>
      <c r="DD248" s="41">
        <f t="shared" si="307"/>
        <v>0</v>
      </c>
      <c r="DE248" s="53">
        <f t="shared" si="308"/>
        <v>0</v>
      </c>
      <c r="DF248" s="53"/>
      <c r="DG248" s="53"/>
      <c r="DH248" s="41">
        <f t="shared" si="309"/>
        <v>0</v>
      </c>
      <c r="DI248" s="53">
        <f t="shared" si="310"/>
        <v>0</v>
      </c>
      <c r="DJ248" s="53"/>
      <c r="DK248" s="53"/>
      <c r="DL248" s="41">
        <f t="shared" si="311"/>
        <v>0</v>
      </c>
      <c r="DM248" s="53">
        <f t="shared" si="312"/>
        <v>0</v>
      </c>
      <c r="DN248" s="53"/>
      <c r="DO248" s="53"/>
      <c r="DP248" s="41">
        <f t="shared" si="313"/>
        <v>0</v>
      </c>
      <c r="DQ248" s="53">
        <f t="shared" si="314"/>
        <v>0</v>
      </c>
      <c r="DR248" s="53"/>
      <c r="DS248" s="53"/>
      <c r="DT248" s="41">
        <f t="shared" si="315"/>
        <v>0</v>
      </c>
      <c r="DU248" s="53">
        <f t="shared" si="316"/>
        <v>0</v>
      </c>
      <c r="DV248" s="53"/>
      <c r="DW248" s="53"/>
      <c r="DX248" s="41">
        <f t="shared" si="317"/>
        <v>0</v>
      </c>
      <c r="DY248" s="53">
        <f t="shared" si="318"/>
        <v>0</v>
      </c>
      <c r="DZ248" s="53"/>
      <c r="EA248" s="53"/>
      <c r="EB248" s="41">
        <f t="shared" si="319"/>
        <v>0</v>
      </c>
      <c r="EC248" s="53">
        <f t="shared" si="320"/>
        <v>0</v>
      </c>
      <c r="ED248" s="53"/>
      <c r="EE248" s="53"/>
      <c r="EF248" s="41">
        <f t="shared" si="321"/>
        <v>0</v>
      </c>
      <c r="EG248" s="53">
        <f t="shared" si="322"/>
        <v>0</v>
      </c>
      <c r="EH248" s="53"/>
      <c r="EI248" s="53"/>
      <c r="EJ248" s="41">
        <f t="shared" si="323"/>
        <v>0</v>
      </c>
      <c r="EK248" s="53">
        <f t="shared" si="324"/>
        <v>0</v>
      </c>
      <c r="EL248" s="53"/>
      <c r="EM248" s="53"/>
      <c r="EN248" s="41">
        <f t="shared" si="325"/>
        <v>0</v>
      </c>
      <c r="EO248" s="53">
        <f t="shared" si="326"/>
        <v>0</v>
      </c>
      <c r="EP248" s="53"/>
      <c r="EQ248" s="53"/>
      <c r="ER248" s="41">
        <f t="shared" si="327"/>
        <v>0</v>
      </c>
      <c r="ES248" s="53">
        <f t="shared" si="328"/>
        <v>0</v>
      </c>
      <c r="ET248" s="53"/>
      <c r="EU248" s="53"/>
      <c r="EV248" s="41">
        <f t="shared" si="329"/>
        <v>0</v>
      </c>
      <c r="EW248" s="53">
        <f t="shared" si="330"/>
        <v>0</v>
      </c>
      <c r="EX248" s="53"/>
      <c r="EY248" s="53"/>
      <c r="EZ248" s="41">
        <f t="shared" si="331"/>
        <v>0</v>
      </c>
      <c r="FA248" s="53">
        <f t="shared" si="332"/>
        <v>0</v>
      </c>
      <c r="FB248" s="53"/>
      <c r="FC248" s="53"/>
      <c r="FD248" s="41">
        <f t="shared" si="333"/>
        <v>0</v>
      </c>
      <c r="FE248" s="53">
        <f t="shared" si="334"/>
        <v>0</v>
      </c>
      <c r="FF248" s="53"/>
      <c r="FG248" s="53"/>
      <c r="FH248" s="41">
        <f t="shared" si="335"/>
        <v>0</v>
      </c>
      <c r="FI248" s="53">
        <f t="shared" si="336"/>
        <v>0</v>
      </c>
      <c r="FJ248" s="53"/>
      <c r="FK248" s="53"/>
      <c r="FL248" s="41">
        <f t="shared" si="338"/>
        <v>0</v>
      </c>
      <c r="FM248" s="53">
        <f t="shared" si="339"/>
        <v>0</v>
      </c>
      <c r="FN248" s="53"/>
      <c r="FO248" s="40"/>
      <c r="FP248" s="52">
        <f t="shared" si="340"/>
        <v>3380.1573755321301</v>
      </c>
      <c r="FQ248" s="41">
        <f t="shared" si="341"/>
        <v>1.5761757192250592E-2</v>
      </c>
      <c r="FY248" s="229" t="s">
        <v>44</v>
      </c>
      <c r="FZ248" s="229" t="s">
        <v>53</v>
      </c>
      <c r="GA248" s="229" t="s">
        <v>1121</v>
      </c>
    </row>
    <row r="249" spans="2:183" ht="11.25" customHeight="1" x14ac:dyDescent="0.2">
      <c r="B249" s="39">
        <v>43868</v>
      </c>
      <c r="C249" s="45">
        <v>3327.7068678737201</v>
      </c>
      <c r="D249" s="112" t="s">
        <v>5566</v>
      </c>
      <c r="E249" s="112">
        <f t="shared" si="337"/>
        <v>43868</v>
      </c>
      <c r="F249" s="46"/>
      <c r="G249" s="52">
        <v>58.33</v>
      </c>
      <c r="H249" s="41">
        <f t="shared" si="257"/>
        <v>-1.735175202156336E-2</v>
      </c>
      <c r="I249" s="53">
        <f t="shared" si="258"/>
        <v>1</v>
      </c>
      <c r="J249" s="40"/>
      <c r="K249" s="52">
        <v>83.6</v>
      </c>
      <c r="L249" s="41">
        <f t="shared" si="259"/>
        <v>1.8890920170627545E-2</v>
      </c>
      <c r="M249" s="53">
        <f t="shared" si="260"/>
        <v>1</v>
      </c>
      <c r="N249" s="40"/>
      <c r="O249" s="52">
        <v>101.34</v>
      </c>
      <c r="P249" s="41">
        <f t="shared" si="261"/>
        <v>-2.7633851468048309E-2</v>
      </c>
      <c r="Q249" s="53">
        <f t="shared" si="262"/>
        <v>1</v>
      </c>
      <c r="R249" s="40"/>
      <c r="S249" s="52">
        <v>96.27</v>
      </c>
      <c r="T249" s="41">
        <f t="shared" si="263"/>
        <v>-1.3930144422820812E-2</v>
      </c>
      <c r="U249" s="53">
        <f t="shared" si="264"/>
        <v>1</v>
      </c>
      <c r="V249" s="40"/>
      <c r="W249" s="52">
        <v>77</v>
      </c>
      <c r="X249" s="41">
        <f t="shared" si="265"/>
        <v>5.878510777269863E-3</v>
      </c>
      <c r="Y249" s="53">
        <f t="shared" si="266"/>
        <v>1</v>
      </c>
      <c r="Z249" s="40"/>
      <c r="AA249" s="52">
        <v>131.94</v>
      </c>
      <c r="AB249" s="41">
        <f t="shared" si="267"/>
        <v>3.1934306569341153E-3</v>
      </c>
      <c r="AC249" s="53">
        <f t="shared" si="268"/>
        <v>1</v>
      </c>
      <c r="AD249" s="40"/>
      <c r="AE249" s="52">
        <v>70.87</v>
      </c>
      <c r="AF249" s="41">
        <f t="shared" si="269"/>
        <v>-1.7876940133037533E-2</v>
      </c>
      <c r="AG249" s="53">
        <f t="shared" si="270"/>
        <v>1</v>
      </c>
      <c r="AH249" s="40"/>
      <c r="AI249" s="52">
        <v>109.62</v>
      </c>
      <c r="AJ249" s="41">
        <f t="shared" si="271"/>
        <v>-2.2907567519386718E-2</v>
      </c>
      <c r="AK249" s="53">
        <f t="shared" si="272"/>
        <v>1</v>
      </c>
      <c r="AL249" s="40"/>
      <c r="AM249" s="52">
        <v>76.8</v>
      </c>
      <c r="AN249" s="41">
        <f t="shared" si="273"/>
        <v>-2.2086527218396768E-3</v>
      </c>
      <c r="AO249" s="53">
        <f t="shared" si="274"/>
        <v>1</v>
      </c>
      <c r="AP249" s="40"/>
      <c r="AQ249" s="52">
        <v>45.95</v>
      </c>
      <c r="AR249" s="41">
        <f t="shared" si="275"/>
        <v>2.1810250817884125E-3</v>
      </c>
      <c r="AS249" s="53">
        <f t="shared" si="276"/>
        <v>1</v>
      </c>
      <c r="AT249" s="41"/>
      <c r="AU249" s="41">
        <v>98.06</v>
      </c>
      <c r="AV249" s="41">
        <f t="shared" si="277"/>
        <v>3.7874910430955033E-3</v>
      </c>
      <c r="AW249" s="53">
        <f t="shared" si="278"/>
        <v>1</v>
      </c>
      <c r="AX249" s="41"/>
      <c r="AY249" s="41">
        <v>60.65</v>
      </c>
      <c r="AZ249" s="41">
        <f t="shared" si="279"/>
        <v>-1.3821138211382089E-2</v>
      </c>
      <c r="BA249" s="53">
        <f t="shared" si="280"/>
        <v>1</v>
      </c>
      <c r="BB249" s="41"/>
      <c r="BC249" s="41">
        <v>68.38</v>
      </c>
      <c r="BD249" s="41">
        <f t="shared" si="281"/>
        <v>-2.8693181818181923E-2</v>
      </c>
      <c r="BE249" s="53">
        <f t="shared" si="282"/>
        <v>1</v>
      </c>
      <c r="BF249" s="41"/>
      <c r="BG249" s="41">
        <v>68.709999999999994</v>
      </c>
      <c r="BH249" s="41">
        <f t="shared" si="283"/>
        <v>-6.9374187021246092E-3</v>
      </c>
      <c r="BI249" s="53">
        <f t="shared" si="284"/>
        <v>1</v>
      </c>
      <c r="BJ249" s="41"/>
      <c r="BK249" s="41"/>
      <c r="BL249" s="41">
        <f t="shared" si="285"/>
        <v>0</v>
      </c>
      <c r="BM249" s="53">
        <f t="shared" si="286"/>
        <v>0</v>
      </c>
      <c r="BN249" s="41"/>
      <c r="BO249" s="41"/>
      <c r="BP249" s="41">
        <f t="shared" si="287"/>
        <v>0</v>
      </c>
      <c r="BQ249" s="53">
        <f t="shared" si="288"/>
        <v>0</v>
      </c>
      <c r="BR249" s="41"/>
      <c r="BS249" s="41"/>
      <c r="BT249" s="41">
        <f t="shared" si="289"/>
        <v>0</v>
      </c>
      <c r="BU249" s="53">
        <f t="shared" si="290"/>
        <v>0</v>
      </c>
      <c r="BV249" s="41"/>
      <c r="BW249" s="41"/>
      <c r="BX249" s="41">
        <f t="shared" si="291"/>
        <v>0</v>
      </c>
      <c r="BY249" s="53">
        <f t="shared" si="292"/>
        <v>0</v>
      </c>
      <c r="BZ249" s="41"/>
      <c r="CA249" s="41"/>
      <c r="CB249" s="41">
        <f t="shared" si="293"/>
        <v>0</v>
      </c>
      <c r="CC249" s="53">
        <f t="shared" si="294"/>
        <v>0</v>
      </c>
      <c r="CD249" s="41"/>
      <c r="CE249" s="41"/>
      <c r="CF249" s="41">
        <f t="shared" si="295"/>
        <v>0</v>
      </c>
      <c r="CG249" s="53">
        <f t="shared" si="296"/>
        <v>0</v>
      </c>
      <c r="CH249" s="41"/>
      <c r="CI249" s="41"/>
      <c r="CJ249" s="41">
        <f t="shared" si="297"/>
        <v>0</v>
      </c>
      <c r="CK249" s="53">
        <f t="shared" si="298"/>
        <v>0</v>
      </c>
      <c r="CL249" s="41"/>
      <c r="CM249" s="41"/>
      <c r="CN249" s="41">
        <f t="shared" si="299"/>
        <v>0</v>
      </c>
      <c r="CO249" s="53">
        <f t="shared" si="300"/>
        <v>0</v>
      </c>
      <c r="CP249" s="41"/>
      <c r="CQ249" s="41"/>
      <c r="CR249" s="41">
        <f t="shared" si="301"/>
        <v>0</v>
      </c>
      <c r="CS249" s="53">
        <f t="shared" si="302"/>
        <v>0</v>
      </c>
      <c r="CT249" s="41"/>
      <c r="CU249" s="41"/>
      <c r="CV249" s="41">
        <f t="shared" si="303"/>
        <v>0</v>
      </c>
      <c r="CW249" s="53">
        <f t="shared" si="304"/>
        <v>0</v>
      </c>
      <c r="CX249" s="41"/>
      <c r="CY249" s="41"/>
      <c r="CZ249" s="41">
        <f t="shared" si="305"/>
        <v>0</v>
      </c>
      <c r="DA249" s="53">
        <f t="shared" si="306"/>
        <v>0</v>
      </c>
      <c r="DB249" s="53"/>
      <c r="DC249" s="53"/>
      <c r="DD249" s="41">
        <f t="shared" si="307"/>
        <v>0</v>
      </c>
      <c r="DE249" s="53">
        <f t="shared" si="308"/>
        <v>0</v>
      </c>
      <c r="DF249" s="53"/>
      <c r="DG249" s="53"/>
      <c r="DH249" s="41">
        <f t="shared" si="309"/>
        <v>0</v>
      </c>
      <c r="DI249" s="53">
        <f t="shared" si="310"/>
        <v>0</v>
      </c>
      <c r="DJ249" s="53"/>
      <c r="DK249" s="53"/>
      <c r="DL249" s="41">
        <f t="shared" si="311"/>
        <v>0</v>
      </c>
      <c r="DM249" s="53">
        <f t="shared" si="312"/>
        <v>0</v>
      </c>
      <c r="DN249" s="53"/>
      <c r="DO249" s="53"/>
      <c r="DP249" s="41">
        <f t="shared" si="313"/>
        <v>0</v>
      </c>
      <c r="DQ249" s="53">
        <f t="shared" si="314"/>
        <v>0</v>
      </c>
      <c r="DR249" s="53"/>
      <c r="DS249" s="53"/>
      <c r="DT249" s="41">
        <f t="shared" si="315"/>
        <v>0</v>
      </c>
      <c r="DU249" s="53">
        <f t="shared" si="316"/>
        <v>0</v>
      </c>
      <c r="DV249" s="53"/>
      <c r="DW249" s="53"/>
      <c r="DX249" s="41">
        <f t="shared" si="317"/>
        <v>0</v>
      </c>
      <c r="DY249" s="53">
        <f t="shared" si="318"/>
        <v>0</v>
      </c>
      <c r="DZ249" s="53"/>
      <c r="EA249" s="53"/>
      <c r="EB249" s="41">
        <f t="shared" si="319"/>
        <v>0</v>
      </c>
      <c r="EC249" s="53">
        <f t="shared" si="320"/>
        <v>0</v>
      </c>
      <c r="ED249" s="53"/>
      <c r="EE249" s="53"/>
      <c r="EF249" s="41">
        <f t="shared" si="321"/>
        <v>0</v>
      </c>
      <c r="EG249" s="53">
        <f t="shared" si="322"/>
        <v>0</v>
      </c>
      <c r="EH249" s="53"/>
      <c r="EI249" s="53"/>
      <c r="EJ249" s="41">
        <f t="shared" si="323"/>
        <v>0</v>
      </c>
      <c r="EK249" s="53">
        <f t="shared" si="324"/>
        <v>0</v>
      </c>
      <c r="EL249" s="53"/>
      <c r="EM249" s="53"/>
      <c r="EN249" s="41">
        <f t="shared" si="325"/>
        <v>0</v>
      </c>
      <c r="EO249" s="53">
        <f t="shared" si="326"/>
        <v>0</v>
      </c>
      <c r="EP249" s="53"/>
      <c r="EQ249" s="53"/>
      <c r="ER249" s="41">
        <f t="shared" si="327"/>
        <v>0</v>
      </c>
      <c r="ES249" s="53">
        <f t="shared" si="328"/>
        <v>0</v>
      </c>
      <c r="ET249" s="53"/>
      <c r="EU249" s="53"/>
      <c r="EV249" s="41">
        <f t="shared" si="329"/>
        <v>0</v>
      </c>
      <c r="EW249" s="53">
        <f t="shared" si="330"/>
        <v>0</v>
      </c>
      <c r="EX249" s="53"/>
      <c r="EY249" s="53"/>
      <c r="EZ249" s="41">
        <f t="shared" si="331"/>
        <v>0</v>
      </c>
      <c r="FA249" s="53">
        <f t="shared" si="332"/>
        <v>0</v>
      </c>
      <c r="FB249" s="53"/>
      <c r="FC249" s="53"/>
      <c r="FD249" s="41">
        <f t="shared" si="333"/>
        <v>0</v>
      </c>
      <c r="FE249" s="53">
        <f t="shared" si="334"/>
        <v>0</v>
      </c>
      <c r="FF249" s="53"/>
      <c r="FG249" s="53"/>
      <c r="FH249" s="41">
        <f t="shared" si="335"/>
        <v>0</v>
      </c>
      <c r="FI249" s="53">
        <f t="shared" si="336"/>
        <v>0</v>
      </c>
      <c r="FJ249" s="53"/>
      <c r="FK249" s="53"/>
      <c r="FL249" s="41">
        <f t="shared" si="338"/>
        <v>0</v>
      </c>
      <c r="FM249" s="53">
        <f t="shared" si="339"/>
        <v>0</v>
      </c>
      <c r="FN249" s="53"/>
      <c r="FO249" s="40"/>
      <c r="FP249" s="52">
        <f t="shared" si="340"/>
        <v>3327.7068678737201</v>
      </c>
      <c r="FQ249" s="41">
        <f t="shared" si="341"/>
        <v>3.1681920468985547E-2</v>
      </c>
      <c r="FY249" s="229" t="s">
        <v>1691</v>
      </c>
      <c r="FZ249" s="229" t="s">
        <v>1692</v>
      </c>
      <c r="GA249" s="229" t="s">
        <v>1693</v>
      </c>
    </row>
    <row r="250" spans="2:183" ht="11.25" customHeight="1" x14ac:dyDescent="0.2">
      <c r="B250" s="39">
        <v>43861</v>
      </c>
      <c r="C250" s="45">
        <v>3225.5163164640899</v>
      </c>
      <c r="D250" s="112" t="s">
        <v>5566</v>
      </c>
      <c r="E250" s="112">
        <f t="shared" si="337"/>
        <v>43861</v>
      </c>
      <c r="F250" s="46"/>
      <c r="G250" s="52">
        <v>59.36</v>
      </c>
      <c r="H250" s="41">
        <f t="shared" si="257"/>
        <v>7.2967928050229336E-3</v>
      </c>
      <c r="I250" s="53">
        <f t="shared" si="258"/>
        <v>1</v>
      </c>
      <c r="J250" s="40"/>
      <c r="K250" s="52">
        <v>82.05</v>
      </c>
      <c r="L250" s="41">
        <f t="shared" si="259"/>
        <v>2.0649334494340144E-2</v>
      </c>
      <c r="M250" s="53">
        <f t="shared" si="260"/>
        <v>1</v>
      </c>
      <c r="N250" s="40"/>
      <c r="O250" s="52">
        <v>104.22</v>
      </c>
      <c r="P250" s="41">
        <f t="shared" si="261"/>
        <v>2.0164447924823747E-2</v>
      </c>
      <c r="Q250" s="53">
        <f t="shared" si="262"/>
        <v>1</v>
      </c>
      <c r="R250" s="40"/>
      <c r="S250" s="52">
        <v>97.63</v>
      </c>
      <c r="T250" s="41">
        <f t="shared" si="263"/>
        <v>1.4021603656003245E-2</v>
      </c>
      <c r="U250" s="53">
        <f t="shared" si="264"/>
        <v>1</v>
      </c>
      <c r="V250" s="40"/>
      <c r="W250" s="52">
        <v>76.55</v>
      </c>
      <c r="X250" s="41">
        <f t="shared" si="265"/>
        <v>-4.8101924076963121E-3</v>
      </c>
      <c r="Y250" s="53">
        <f t="shared" si="266"/>
        <v>1</v>
      </c>
      <c r="Z250" s="40"/>
      <c r="AA250" s="52">
        <v>131.52000000000001</v>
      </c>
      <c r="AB250" s="41">
        <f t="shared" si="267"/>
        <v>6.0429893673985546E-3</v>
      </c>
      <c r="AC250" s="53">
        <f t="shared" si="268"/>
        <v>1</v>
      </c>
      <c r="AD250" s="40"/>
      <c r="AE250" s="52">
        <v>72.16</v>
      </c>
      <c r="AF250" s="41">
        <f t="shared" si="269"/>
        <v>1.1069076642846953E-2</v>
      </c>
      <c r="AG250" s="53">
        <f t="shared" si="270"/>
        <v>1</v>
      </c>
      <c r="AH250" s="40"/>
      <c r="AI250" s="52">
        <v>112.19</v>
      </c>
      <c r="AJ250" s="41">
        <f t="shared" si="271"/>
        <v>1.3388075687252865E-3</v>
      </c>
      <c r="AK250" s="53">
        <f t="shared" si="272"/>
        <v>1</v>
      </c>
      <c r="AL250" s="40"/>
      <c r="AM250" s="52">
        <v>76.97</v>
      </c>
      <c r="AN250" s="41">
        <f t="shared" si="273"/>
        <v>1.5703351807864863E-2</v>
      </c>
      <c r="AO250" s="53">
        <f t="shared" si="274"/>
        <v>1</v>
      </c>
      <c r="AP250" s="40"/>
      <c r="AQ250" s="52">
        <v>45.85</v>
      </c>
      <c r="AR250" s="41">
        <f t="shared" si="275"/>
        <v>7.2495606326890005E-3</v>
      </c>
      <c r="AS250" s="53">
        <f t="shared" si="276"/>
        <v>1</v>
      </c>
      <c r="AT250" s="41"/>
      <c r="AU250" s="41">
        <v>97.69</v>
      </c>
      <c r="AV250" s="41">
        <f t="shared" si="277"/>
        <v>5.8690280065896161E-3</v>
      </c>
      <c r="AW250" s="53">
        <f t="shared" si="278"/>
        <v>1</v>
      </c>
      <c r="AX250" s="41"/>
      <c r="AY250" s="41">
        <v>61.5</v>
      </c>
      <c r="AZ250" s="41">
        <f t="shared" si="279"/>
        <v>1.9055509527754699E-2</v>
      </c>
      <c r="BA250" s="53">
        <f t="shared" si="280"/>
        <v>1</v>
      </c>
      <c r="BB250" s="41"/>
      <c r="BC250" s="41">
        <v>70.400000000000006</v>
      </c>
      <c r="BD250" s="41">
        <f t="shared" si="281"/>
        <v>1.3824884792626779E-2</v>
      </c>
      <c r="BE250" s="53">
        <f t="shared" si="282"/>
        <v>1</v>
      </c>
      <c r="BF250" s="41"/>
      <c r="BG250" s="41">
        <v>69.19</v>
      </c>
      <c r="BH250" s="41">
        <f t="shared" si="283"/>
        <v>3.0072949233288515E-2</v>
      </c>
      <c r="BI250" s="53">
        <f t="shared" si="284"/>
        <v>1</v>
      </c>
      <c r="BJ250" s="41"/>
      <c r="BK250" s="41"/>
      <c r="BL250" s="41">
        <f t="shared" si="285"/>
        <v>0</v>
      </c>
      <c r="BM250" s="53">
        <f t="shared" si="286"/>
        <v>0</v>
      </c>
      <c r="BN250" s="41"/>
      <c r="BO250" s="41"/>
      <c r="BP250" s="41">
        <f t="shared" si="287"/>
        <v>0</v>
      </c>
      <c r="BQ250" s="53">
        <f t="shared" si="288"/>
        <v>0</v>
      </c>
      <c r="BR250" s="41"/>
      <c r="BS250" s="41"/>
      <c r="BT250" s="41">
        <f t="shared" si="289"/>
        <v>0</v>
      </c>
      <c r="BU250" s="53">
        <f t="shared" si="290"/>
        <v>0</v>
      </c>
      <c r="BV250" s="41"/>
      <c r="BW250" s="41"/>
      <c r="BX250" s="41">
        <f t="shared" si="291"/>
        <v>0</v>
      </c>
      <c r="BY250" s="53">
        <f t="shared" si="292"/>
        <v>0</v>
      </c>
      <c r="BZ250" s="41"/>
      <c r="CA250" s="41"/>
      <c r="CB250" s="41">
        <f t="shared" si="293"/>
        <v>0</v>
      </c>
      <c r="CC250" s="53">
        <f t="shared" si="294"/>
        <v>0</v>
      </c>
      <c r="CD250" s="41"/>
      <c r="CE250" s="41"/>
      <c r="CF250" s="41">
        <f t="shared" si="295"/>
        <v>0</v>
      </c>
      <c r="CG250" s="53">
        <f t="shared" si="296"/>
        <v>0</v>
      </c>
      <c r="CH250" s="41"/>
      <c r="CI250" s="41"/>
      <c r="CJ250" s="41">
        <f t="shared" si="297"/>
        <v>0</v>
      </c>
      <c r="CK250" s="53">
        <f t="shared" si="298"/>
        <v>0</v>
      </c>
      <c r="CL250" s="41"/>
      <c r="CM250" s="41"/>
      <c r="CN250" s="41">
        <f t="shared" si="299"/>
        <v>0</v>
      </c>
      <c r="CO250" s="53">
        <f t="shared" si="300"/>
        <v>0</v>
      </c>
      <c r="CP250" s="41"/>
      <c r="CQ250" s="41"/>
      <c r="CR250" s="41">
        <f t="shared" si="301"/>
        <v>0</v>
      </c>
      <c r="CS250" s="53">
        <f t="shared" si="302"/>
        <v>0</v>
      </c>
      <c r="CT250" s="41"/>
      <c r="CU250" s="41"/>
      <c r="CV250" s="41">
        <f t="shared" si="303"/>
        <v>0</v>
      </c>
      <c r="CW250" s="53">
        <f t="shared" si="304"/>
        <v>0</v>
      </c>
      <c r="CX250" s="41"/>
      <c r="CY250" s="41"/>
      <c r="CZ250" s="41">
        <f t="shared" si="305"/>
        <v>0</v>
      </c>
      <c r="DA250" s="53">
        <f t="shared" si="306"/>
        <v>0</v>
      </c>
      <c r="DB250" s="53"/>
      <c r="DC250" s="53"/>
      <c r="DD250" s="41">
        <f t="shared" si="307"/>
        <v>0</v>
      </c>
      <c r="DE250" s="53">
        <f t="shared" si="308"/>
        <v>0</v>
      </c>
      <c r="DF250" s="53"/>
      <c r="DG250" s="53"/>
      <c r="DH250" s="41">
        <f t="shared" si="309"/>
        <v>0</v>
      </c>
      <c r="DI250" s="53">
        <f t="shared" si="310"/>
        <v>0</v>
      </c>
      <c r="DJ250" s="53"/>
      <c r="DK250" s="53"/>
      <c r="DL250" s="41">
        <f t="shared" si="311"/>
        <v>0</v>
      </c>
      <c r="DM250" s="53">
        <f t="shared" si="312"/>
        <v>0</v>
      </c>
      <c r="DN250" s="53"/>
      <c r="DO250" s="53"/>
      <c r="DP250" s="41">
        <f t="shared" si="313"/>
        <v>0</v>
      </c>
      <c r="DQ250" s="53">
        <f t="shared" si="314"/>
        <v>0</v>
      </c>
      <c r="DR250" s="53"/>
      <c r="DS250" s="53"/>
      <c r="DT250" s="41">
        <f t="shared" si="315"/>
        <v>0</v>
      </c>
      <c r="DU250" s="53">
        <f t="shared" si="316"/>
        <v>0</v>
      </c>
      <c r="DV250" s="53"/>
      <c r="DW250" s="53"/>
      <c r="DX250" s="41">
        <f t="shared" si="317"/>
        <v>0</v>
      </c>
      <c r="DY250" s="53">
        <f t="shared" si="318"/>
        <v>0</v>
      </c>
      <c r="DZ250" s="53"/>
      <c r="EA250" s="53"/>
      <c r="EB250" s="41">
        <f t="shared" si="319"/>
        <v>0</v>
      </c>
      <c r="EC250" s="53">
        <f t="shared" si="320"/>
        <v>0</v>
      </c>
      <c r="ED250" s="53"/>
      <c r="EE250" s="53"/>
      <c r="EF250" s="41">
        <f t="shared" si="321"/>
        <v>0</v>
      </c>
      <c r="EG250" s="53">
        <f t="shared" si="322"/>
        <v>0</v>
      </c>
      <c r="EH250" s="53"/>
      <c r="EI250" s="53"/>
      <c r="EJ250" s="41">
        <f t="shared" si="323"/>
        <v>0</v>
      </c>
      <c r="EK250" s="53">
        <f t="shared" si="324"/>
        <v>0</v>
      </c>
      <c r="EL250" s="53"/>
      <c r="EM250" s="53"/>
      <c r="EN250" s="41">
        <f t="shared" si="325"/>
        <v>0</v>
      </c>
      <c r="EO250" s="53">
        <f t="shared" si="326"/>
        <v>0</v>
      </c>
      <c r="EP250" s="53"/>
      <c r="EQ250" s="53"/>
      <c r="ER250" s="41">
        <f t="shared" si="327"/>
        <v>0</v>
      </c>
      <c r="ES250" s="53">
        <f t="shared" si="328"/>
        <v>0</v>
      </c>
      <c r="ET250" s="53"/>
      <c r="EU250" s="53"/>
      <c r="EV250" s="41">
        <f t="shared" si="329"/>
        <v>0</v>
      </c>
      <c r="EW250" s="53">
        <f t="shared" si="330"/>
        <v>0</v>
      </c>
      <c r="EX250" s="53"/>
      <c r="EY250" s="53"/>
      <c r="EZ250" s="41">
        <f t="shared" si="331"/>
        <v>0</v>
      </c>
      <c r="FA250" s="53">
        <f t="shared" si="332"/>
        <v>0</v>
      </c>
      <c r="FB250" s="53"/>
      <c r="FC250" s="53"/>
      <c r="FD250" s="41">
        <f t="shared" si="333"/>
        <v>0</v>
      </c>
      <c r="FE250" s="53">
        <f t="shared" si="334"/>
        <v>0</v>
      </c>
      <c r="FF250" s="53"/>
      <c r="FG250" s="53"/>
      <c r="FH250" s="41">
        <f t="shared" si="335"/>
        <v>0</v>
      </c>
      <c r="FI250" s="53">
        <f t="shared" si="336"/>
        <v>0</v>
      </c>
      <c r="FJ250" s="53"/>
      <c r="FK250" s="53"/>
      <c r="FL250" s="41">
        <f t="shared" si="338"/>
        <v>0</v>
      </c>
      <c r="FM250" s="53">
        <f t="shared" si="339"/>
        <v>0</v>
      </c>
      <c r="FN250" s="53"/>
      <c r="FO250" s="40"/>
      <c r="FP250" s="52">
        <f t="shared" si="340"/>
        <v>3225.5163164640899</v>
      </c>
      <c r="FQ250" s="41">
        <f t="shared" si="341"/>
        <v>-2.1228249574910429E-2</v>
      </c>
      <c r="FY250" s="229" t="s">
        <v>1694</v>
      </c>
      <c r="FZ250" s="229" t="s">
        <v>1695</v>
      </c>
      <c r="GA250" s="229" t="s">
        <v>1696</v>
      </c>
    </row>
    <row r="251" spans="2:183" ht="11.25" customHeight="1" x14ac:dyDescent="0.2">
      <c r="B251" s="39">
        <v>43854</v>
      </c>
      <c r="C251" s="45">
        <v>3295.4734493136102</v>
      </c>
      <c r="D251" s="112" t="s">
        <v>5566</v>
      </c>
      <c r="E251" s="112">
        <f t="shared" si="337"/>
        <v>43854</v>
      </c>
      <c r="F251" s="46"/>
      <c r="G251" s="52">
        <v>58.93</v>
      </c>
      <c r="H251" s="41">
        <f t="shared" si="257"/>
        <v>3.0965710286914083E-2</v>
      </c>
      <c r="I251" s="53">
        <f t="shared" si="258"/>
        <v>1</v>
      </c>
      <c r="J251" s="40"/>
      <c r="K251" s="52">
        <v>80.39</v>
      </c>
      <c r="L251" s="41">
        <f t="shared" si="259"/>
        <v>8.025078369906069E-3</v>
      </c>
      <c r="M251" s="53">
        <f t="shared" si="260"/>
        <v>1</v>
      </c>
      <c r="N251" s="40"/>
      <c r="O251" s="52">
        <v>102.16</v>
      </c>
      <c r="P251" s="41">
        <f t="shared" si="261"/>
        <v>3.6525974025974017E-2</v>
      </c>
      <c r="Q251" s="53">
        <f t="shared" si="262"/>
        <v>1</v>
      </c>
      <c r="R251" s="40"/>
      <c r="S251" s="52">
        <v>96.28</v>
      </c>
      <c r="T251" s="41">
        <f t="shared" si="263"/>
        <v>2.7315407597097829E-2</v>
      </c>
      <c r="U251" s="53">
        <f t="shared" si="264"/>
        <v>1</v>
      </c>
      <c r="V251" s="40"/>
      <c r="W251" s="52">
        <v>76.92</v>
      </c>
      <c r="X251" s="41">
        <f t="shared" si="265"/>
        <v>-5.1975051975039488E-4</v>
      </c>
      <c r="Y251" s="53">
        <f t="shared" si="266"/>
        <v>1</v>
      </c>
      <c r="Z251" s="40"/>
      <c r="AA251" s="52">
        <v>130.72999999999999</v>
      </c>
      <c r="AB251" s="41">
        <f t="shared" si="267"/>
        <v>3.4993270524898978E-2</v>
      </c>
      <c r="AC251" s="53">
        <f t="shared" si="268"/>
        <v>1</v>
      </c>
      <c r="AD251" s="40"/>
      <c r="AE251" s="52">
        <v>71.37</v>
      </c>
      <c r="AF251" s="41">
        <f t="shared" si="269"/>
        <v>6.0002970444081427E-2</v>
      </c>
      <c r="AG251" s="53">
        <f t="shared" si="270"/>
        <v>1</v>
      </c>
      <c r="AH251" s="40"/>
      <c r="AI251" s="52">
        <v>112.04</v>
      </c>
      <c r="AJ251" s="41">
        <f t="shared" si="271"/>
        <v>2.6759530791788944E-2</v>
      </c>
      <c r="AK251" s="53">
        <f t="shared" si="272"/>
        <v>1</v>
      </c>
      <c r="AL251" s="40"/>
      <c r="AM251" s="52">
        <v>75.78</v>
      </c>
      <c r="AN251" s="41">
        <f t="shared" si="273"/>
        <v>1.4457831325301207E-2</v>
      </c>
      <c r="AO251" s="53">
        <f t="shared" si="274"/>
        <v>1</v>
      </c>
      <c r="AP251" s="40"/>
      <c r="AQ251" s="52">
        <v>45.52</v>
      </c>
      <c r="AR251" s="41">
        <f t="shared" si="275"/>
        <v>-2.6292725679227802E-3</v>
      </c>
      <c r="AS251" s="53">
        <f t="shared" si="276"/>
        <v>1</v>
      </c>
      <c r="AT251" s="41"/>
      <c r="AU251" s="41">
        <v>97.12</v>
      </c>
      <c r="AV251" s="41">
        <f t="shared" si="277"/>
        <v>4.0497107349475092E-2</v>
      </c>
      <c r="AW251" s="53">
        <f t="shared" si="278"/>
        <v>1</v>
      </c>
      <c r="AX251" s="41"/>
      <c r="AY251" s="41">
        <v>60.35</v>
      </c>
      <c r="AZ251" s="41">
        <f t="shared" si="279"/>
        <v>2.6186022785240626E-2</v>
      </c>
      <c r="BA251" s="53">
        <f t="shared" si="280"/>
        <v>1</v>
      </c>
      <c r="BB251" s="41"/>
      <c r="BC251" s="41">
        <v>69.44</v>
      </c>
      <c r="BD251" s="41">
        <f t="shared" si="281"/>
        <v>3.2411537317870831E-2</v>
      </c>
      <c r="BE251" s="53">
        <f t="shared" si="282"/>
        <v>1</v>
      </c>
      <c r="BF251" s="41"/>
      <c r="BG251" s="41">
        <v>67.17</v>
      </c>
      <c r="BH251" s="41">
        <f t="shared" si="283"/>
        <v>2.7535566773749354E-2</v>
      </c>
      <c r="BI251" s="53">
        <f t="shared" si="284"/>
        <v>1</v>
      </c>
      <c r="BJ251" s="41"/>
      <c r="BK251" s="41"/>
      <c r="BL251" s="41">
        <f t="shared" si="285"/>
        <v>0</v>
      </c>
      <c r="BM251" s="53">
        <f t="shared" si="286"/>
        <v>0</v>
      </c>
      <c r="BN251" s="41"/>
      <c r="BO251" s="41"/>
      <c r="BP251" s="41">
        <f t="shared" si="287"/>
        <v>0</v>
      </c>
      <c r="BQ251" s="53">
        <f t="shared" si="288"/>
        <v>0</v>
      </c>
      <c r="BR251" s="41"/>
      <c r="BS251" s="41"/>
      <c r="BT251" s="41">
        <f t="shared" si="289"/>
        <v>0</v>
      </c>
      <c r="BU251" s="53">
        <f t="shared" si="290"/>
        <v>0</v>
      </c>
      <c r="BV251" s="41"/>
      <c r="BW251" s="41"/>
      <c r="BX251" s="41">
        <f t="shared" si="291"/>
        <v>0</v>
      </c>
      <c r="BY251" s="53">
        <f t="shared" si="292"/>
        <v>0</v>
      </c>
      <c r="BZ251" s="41"/>
      <c r="CA251" s="41"/>
      <c r="CB251" s="41">
        <f t="shared" si="293"/>
        <v>0</v>
      </c>
      <c r="CC251" s="53">
        <f t="shared" si="294"/>
        <v>0</v>
      </c>
      <c r="CD251" s="41"/>
      <c r="CE251" s="41"/>
      <c r="CF251" s="41">
        <f t="shared" si="295"/>
        <v>0</v>
      </c>
      <c r="CG251" s="53">
        <f t="shared" si="296"/>
        <v>0</v>
      </c>
      <c r="CH251" s="41"/>
      <c r="CI251" s="41"/>
      <c r="CJ251" s="41">
        <f t="shared" si="297"/>
        <v>0</v>
      </c>
      <c r="CK251" s="53">
        <f t="shared" si="298"/>
        <v>0</v>
      </c>
      <c r="CL251" s="41"/>
      <c r="CM251" s="41"/>
      <c r="CN251" s="41">
        <f t="shared" si="299"/>
        <v>0</v>
      </c>
      <c r="CO251" s="53">
        <f t="shared" si="300"/>
        <v>0</v>
      </c>
      <c r="CP251" s="41"/>
      <c r="CQ251" s="41"/>
      <c r="CR251" s="41">
        <f t="shared" si="301"/>
        <v>0</v>
      </c>
      <c r="CS251" s="53">
        <f t="shared" si="302"/>
        <v>0</v>
      </c>
      <c r="CT251" s="41"/>
      <c r="CU251" s="41"/>
      <c r="CV251" s="41">
        <f t="shared" si="303"/>
        <v>0</v>
      </c>
      <c r="CW251" s="53">
        <f t="shared" si="304"/>
        <v>0</v>
      </c>
      <c r="CX251" s="41"/>
      <c r="CY251" s="41"/>
      <c r="CZ251" s="41">
        <f t="shared" si="305"/>
        <v>0</v>
      </c>
      <c r="DA251" s="53">
        <f t="shared" si="306"/>
        <v>0</v>
      </c>
      <c r="DB251" s="53"/>
      <c r="DC251" s="53"/>
      <c r="DD251" s="41">
        <f t="shared" si="307"/>
        <v>0</v>
      </c>
      <c r="DE251" s="53">
        <f t="shared" si="308"/>
        <v>0</v>
      </c>
      <c r="DF251" s="53"/>
      <c r="DG251" s="53"/>
      <c r="DH251" s="41">
        <f t="shared" si="309"/>
        <v>0</v>
      </c>
      <c r="DI251" s="53">
        <f t="shared" si="310"/>
        <v>0</v>
      </c>
      <c r="DJ251" s="53"/>
      <c r="DK251" s="53"/>
      <c r="DL251" s="41">
        <f t="shared" si="311"/>
        <v>0</v>
      </c>
      <c r="DM251" s="53">
        <f t="shared" si="312"/>
        <v>0</v>
      </c>
      <c r="DN251" s="53"/>
      <c r="DO251" s="53"/>
      <c r="DP251" s="41">
        <f t="shared" si="313"/>
        <v>0</v>
      </c>
      <c r="DQ251" s="53">
        <f t="shared" si="314"/>
        <v>0</v>
      </c>
      <c r="DR251" s="53"/>
      <c r="DS251" s="53"/>
      <c r="DT251" s="41">
        <f t="shared" si="315"/>
        <v>0</v>
      </c>
      <c r="DU251" s="53">
        <f t="shared" si="316"/>
        <v>0</v>
      </c>
      <c r="DV251" s="53"/>
      <c r="DW251" s="53"/>
      <c r="DX251" s="41">
        <f t="shared" si="317"/>
        <v>0</v>
      </c>
      <c r="DY251" s="53">
        <f t="shared" si="318"/>
        <v>0</v>
      </c>
      <c r="DZ251" s="53"/>
      <c r="EA251" s="53"/>
      <c r="EB251" s="41">
        <f t="shared" si="319"/>
        <v>0</v>
      </c>
      <c r="EC251" s="53">
        <f t="shared" si="320"/>
        <v>0</v>
      </c>
      <c r="ED251" s="53"/>
      <c r="EE251" s="53"/>
      <c r="EF251" s="41">
        <f t="shared" si="321"/>
        <v>0</v>
      </c>
      <c r="EG251" s="53">
        <f t="shared" si="322"/>
        <v>0</v>
      </c>
      <c r="EH251" s="53"/>
      <c r="EI251" s="53"/>
      <c r="EJ251" s="41">
        <f t="shared" si="323"/>
        <v>0</v>
      </c>
      <c r="EK251" s="53">
        <f t="shared" si="324"/>
        <v>0</v>
      </c>
      <c r="EL251" s="53"/>
      <c r="EM251" s="53"/>
      <c r="EN251" s="41">
        <f t="shared" si="325"/>
        <v>0</v>
      </c>
      <c r="EO251" s="53">
        <f t="shared" si="326"/>
        <v>0</v>
      </c>
      <c r="EP251" s="53"/>
      <c r="EQ251" s="53"/>
      <c r="ER251" s="41">
        <f t="shared" si="327"/>
        <v>0</v>
      </c>
      <c r="ES251" s="53">
        <f t="shared" si="328"/>
        <v>0</v>
      </c>
      <c r="ET251" s="53"/>
      <c r="EU251" s="53"/>
      <c r="EV251" s="41">
        <f t="shared" si="329"/>
        <v>0</v>
      </c>
      <c r="EW251" s="53">
        <f t="shared" si="330"/>
        <v>0</v>
      </c>
      <c r="EX251" s="53"/>
      <c r="EY251" s="53"/>
      <c r="EZ251" s="41">
        <f t="shared" si="331"/>
        <v>0</v>
      </c>
      <c r="FA251" s="53">
        <f t="shared" si="332"/>
        <v>0</v>
      </c>
      <c r="FB251" s="53"/>
      <c r="FC251" s="53"/>
      <c r="FD251" s="41">
        <f t="shared" si="333"/>
        <v>0</v>
      </c>
      <c r="FE251" s="53">
        <f t="shared" si="334"/>
        <v>0</v>
      </c>
      <c r="FF251" s="53"/>
      <c r="FG251" s="53"/>
      <c r="FH251" s="41">
        <f t="shared" si="335"/>
        <v>0</v>
      </c>
      <c r="FI251" s="53">
        <f t="shared" si="336"/>
        <v>0</v>
      </c>
      <c r="FJ251" s="53"/>
      <c r="FK251" s="53"/>
      <c r="FL251" s="41">
        <f t="shared" si="338"/>
        <v>0</v>
      </c>
      <c r="FM251" s="53">
        <f t="shared" si="339"/>
        <v>0</v>
      </c>
      <c r="FN251" s="53"/>
      <c r="FO251" s="40"/>
      <c r="FP251" s="52">
        <f t="shared" si="340"/>
        <v>3295.4734493136102</v>
      </c>
      <c r="FQ251" s="41">
        <f t="shared" si="341"/>
        <v>-1.0256179872039528E-2</v>
      </c>
      <c r="FY251" s="229" t="s">
        <v>1865</v>
      </c>
      <c r="FZ251" s="229" t="s">
        <v>1866</v>
      </c>
      <c r="GA251" s="229" t="s">
        <v>1867</v>
      </c>
    </row>
    <row r="252" spans="2:183" ht="11.25" customHeight="1" x14ac:dyDescent="0.2">
      <c r="B252" s="39">
        <v>43847</v>
      </c>
      <c r="C252" s="45">
        <v>3329.62265820215</v>
      </c>
      <c r="D252" s="112" t="s">
        <v>5566</v>
      </c>
      <c r="E252" s="112">
        <f t="shared" si="337"/>
        <v>43847</v>
      </c>
      <c r="F252" s="46"/>
      <c r="G252" s="52">
        <v>57.16</v>
      </c>
      <c r="H252" s="41">
        <f t="shared" si="257"/>
        <v>3.7951697839113896E-2</v>
      </c>
      <c r="I252" s="53">
        <f t="shared" si="258"/>
        <v>1</v>
      </c>
      <c r="J252" s="40"/>
      <c r="K252" s="52">
        <v>79.75</v>
      </c>
      <c r="L252" s="41">
        <f t="shared" si="259"/>
        <v>3.5579794831839928E-2</v>
      </c>
      <c r="M252" s="53">
        <f t="shared" si="260"/>
        <v>1</v>
      </c>
      <c r="N252" s="40"/>
      <c r="O252" s="52">
        <v>98.56</v>
      </c>
      <c r="P252" s="41">
        <f t="shared" si="261"/>
        <v>4.4731821072715672E-2</v>
      </c>
      <c r="Q252" s="53">
        <f t="shared" si="262"/>
        <v>1</v>
      </c>
      <c r="R252" s="40"/>
      <c r="S252" s="52">
        <v>93.72</v>
      </c>
      <c r="T252" s="41">
        <f t="shared" si="263"/>
        <v>3.6267138434321167E-2</v>
      </c>
      <c r="U252" s="53">
        <f t="shared" si="264"/>
        <v>1</v>
      </c>
      <c r="V252" s="40"/>
      <c r="W252" s="52">
        <v>76.959999999999994</v>
      </c>
      <c r="X252" s="41">
        <f t="shared" si="265"/>
        <v>1.9337748344370853E-2</v>
      </c>
      <c r="Y252" s="53">
        <f t="shared" si="266"/>
        <v>1</v>
      </c>
      <c r="Z252" s="40"/>
      <c r="AA252" s="52">
        <v>126.31</v>
      </c>
      <c r="AB252" s="41">
        <f t="shared" si="267"/>
        <v>4.7259762872067013E-2</v>
      </c>
      <c r="AC252" s="53">
        <f t="shared" si="268"/>
        <v>1</v>
      </c>
      <c r="AD252" s="40"/>
      <c r="AE252" s="52">
        <v>67.33</v>
      </c>
      <c r="AF252" s="41">
        <f t="shared" si="269"/>
        <v>4.3714152844520182E-2</v>
      </c>
      <c r="AG252" s="53">
        <f t="shared" si="270"/>
        <v>1</v>
      </c>
      <c r="AH252" s="40"/>
      <c r="AI252" s="52">
        <v>109.12</v>
      </c>
      <c r="AJ252" s="41">
        <f t="shared" si="271"/>
        <v>3.1965197654624689E-2</v>
      </c>
      <c r="AK252" s="53">
        <f t="shared" si="272"/>
        <v>1</v>
      </c>
      <c r="AL252" s="40"/>
      <c r="AM252" s="52">
        <v>74.7</v>
      </c>
      <c r="AN252" s="41">
        <f t="shared" si="273"/>
        <v>4.8715428892320611E-2</v>
      </c>
      <c r="AO252" s="53">
        <f t="shared" si="274"/>
        <v>1</v>
      </c>
      <c r="AP252" s="40"/>
      <c r="AQ252" s="52">
        <v>45.64</v>
      </c>
      <c r="AR252" s="41">
        <f t="shared" si="275"/>
        <v>3.2345623162180592E-2</v>
      </c>
      <c r="AS252" s="53">
        <f t="shared" si="276"/>
        <v>1</v>
      </c>
      <c r="AT252" s="41"/>
      <c r="AU252" s="41">
        <v>93.34</v>
      </c>
      <c r="AV252" s="41">
        <f t="shared" si="277"/>
        <v>3.069787985865724E-2</v>
      </c>
      <c r="AW252" s="53">
        <f t="shared" si="278"/>
        <v>1</v>
      </c>
      <c r="AX252" s="41"/>
      <c r="AY252" s="41">
        <v>58.81</v>
      </c>
      <c r="AZ252" s="41">
        <f t="shared" si="279"/>
        <v>4.9054584373885213E-2</v>
      </c>
      <c r="BA252" s="53">
        <f t="shared" si="280"/>
        <v>1</v>
      </c>
      <c r="BB252" s="41"/>
      <c r="BC252" s="41">
        <v>67.260000000000005</v>
      </c>
      <c r="BD252" s="41">
        <f t="shared" si="281"/>
        <v>5.655042412818112E-2</v>
      </c>
      <c r="BE252" s="53">
        <f t="shared" si="282"/>
        <v>1</v>
      </c>
      <c r="BF252" s="41"/>
      <c r="BG252" s="41">
        <v>65.37</v>
      </c>
      <c r="BH252" s="41">
        <f t="shared" si="283"/>
        <v>4.3582375478927293E-2</v>
      </c>
      <c r="BI252" s="53">
        <f t="shared" si="284"/>
        <v>1</v>
      </c>
      <c r="BJ252" s="41"/>
      <c r="BK252" s="41"/>
      <c r="BL252" s="41">
        <f t="shared" si="285"/>
        <v>0</v>
      </c>
      <c r="BM252" s="53">
        <f t="shared" si="286"/>
        <v>0</v>
      </c>
      <c r="BN252" s="41"/>
      <c r="BO252" s="41"/>
      <c r="BP252" s="41">
        <f t="shared" si="287"/>
        <v>0</v>
      </c>
      <c r="BQ252" s="53">
        <f t="shared" si="288"/>
        <v>0</v>
      </c>
      <c r="BR252" s="41"/>
      <c r="BS252" s="41"/>
      <c r="BT252" s="41">
        <f t="shared" si="289"/>
        <v>0</v>
      </c>
      <c r="BU252" s="53">
        <f t="shared" si="290"/>
        <v>0</v>
      </c>
      <c r="BV252" s="41"/>
      <c r="BW252" s="41"/>
      <c r="BX252" s="41">
        <f t="shared" si="291"/>
        <v>0</v>
      </c>
      <c r="BY252" s="53">
        <f t="shared" si="292"/>
        <v>0</v>
      </c>
      <c r="BZ252" s="41"/>
      <c r="CA252" s="41"/>
      <c r="CB252" s="41">
        <f t="shared" si="293"/>
        <v>0</v>
      </c>
      <c r="CC252" s="53">
        <f t="shared" si="294"/>
        <v>0</v>
      </c>
      <c r="CD252" s="41"/>
      <c r="CE252" s="41"/>
      <c r="CF252" s="41">
        <f t="shared" si="295"/>
        <v>0</v>
      </c>
      <c r="CG252" s="53">
        <f t="shared" si="296"/>
        <v>0</v>
      </c>
      <c r="CH252" s="41"/>
      <c r="CI252" s="41"/>
      <c r="CJ252" s="41">
        <f t="shared" si="297"/>
        <v>0</v>
      </c>
      <c r="CK252" s="53">
        <f t="shared" si="298"/>
        <v>0</v>
      </c>
      <c r="CL252" s="41"/>
      <c r="CM252" s="41"/>
      <c r="CN252" s="41">
        <f t="shared" si="299"/>
        <v>0</v>
      </c>
      <c r="CO252" s="53">
        <f t="shared" si="300"/>
        <v>0</v>
      </c>
      <c r="CP252" s="41"/>
      <c r="CQ252" s="41"/>
      <c r="CR252" s="41">
        <f t="shared" si="301"/>
        <v>0</v>
      </c>
      <c r="CS252" s="53">
        <f t="shared" si="302"/>
        <v>0</v>
      </c>
      <c r="CT252" s="41"/>
      <c r="CU252" s="41"/>
      <c r="CV252" s="41">
        <f t="shared" si="303"/>
        <v>0</v>
      </c>
      <c r="CW252" s="53">
        <f t="shared" si="304"/>
        <v>0</v>
      </c>
      <c r="CX252" s="41"/>
      <c r="CY252" s="41"/>
      <c r="CZ252" s="41">
        <f t="shared" si="305"/>
        <v>0</v>
      </c>
      <c r="DA252" s="53">
        <f t="shared" si="306"/>
        <v>0</v>
      </c>
      <c r="DB252" s="53"/>
      <c r="DC252" s="53"/>
      <c r="DD252" s="41">
        <f t="shared" si="307"/>
        <v>0</v>
      </c>
      <c r="DE252" s="53">
        <f t="shared" si="308"/>
        <v>0</v>
      </c>
      <c r="DF252" s="53"/>
      <c r="DG252" s="53"/>
      <c r="DH252" s="41">
        <f t="shared" si="309"/>
        <v>0</v>
      </c>
      <c r="DI252" s="53">
        <f t="shared" si="310"/>
        <v>0</v>
      </c>
      <c r="DJ252" s="53"/>
      <c r="DK252" s="53"/>
      <c r="DL252" s="41">
        <f t="shared" si="311"/>
        <v>0</v>
      </c>
      <c r="DM252" s="53">
        <f t="shared" si="312"/>
        <v>0</v>
      </c>
      <c r="DN252" s="53"/>
      <c r="DO252" s="53"/>
      <c r="DP252" s="41">
        <f t="shared" si="313"/>
        <v>0</v>
      </c>
      <c r="DQ252" s="53">
        <f t="shared" si="314"/>
        <v>0</v>
      </c>
      <c r="DR252" s="53"/>
      <c r="DS252" s="53"/>
      <c r="DT252" s="41">
        <f t="shared" si="315"/>
        <v>0</v>
      </c>
      <c r="DU252" s="53">
        <f t="shared" si="316"/>
        <v>0</v>
      </c>
      <c r="DV252" s="53"/>
      <c r="DW252" s="53"/>
      <c r="DX252" s="41">
        <f t="shared" si="317"/>
        <v>0</v>
      </c>
      <c r="DY252" s="53">
        <f t="shared" si="318"/>
        <v>0</v>
      </c>
      <c r="DZ252" s="53"/>
      <c r="EA252" s="53"/>
      <c r="EB252" s="41">
        <f t="shared" si="319"/>
        <v>0</v>
      </c>
      <c r="EC252" s="53">
        <f t="shared" si="320"/>
        <v>0</v>
      </c>
      <c r="ED252" s="53"/>
      <c r="EE252" s="53"/>
      <c r="EF252" s="41">
        <f t="shared" si="321"/>
        <v>0</v>
      </c>
      <c r="EG252" s="53">
        <f t="shared" si="322"/>
        <v>0</v>
      </c>
      <c r="EH252" s="53"/>
      <c r="EI252" s="53"/>
      <c r="EJ252" s="41">
        <f t="shared" si="323"/>
        <v>0</v>
      </c>
      <c r="EK252" s="53">
        <f t="shared" si="324"/>
        <v>0</v>
      </c>
      <c r="EL252" s="53"/>
      <c r="EM252" s="53"/>
      <c r="EN252" s="41">
        <f t="shared" si="325"/>
        <v>0</v>
      </c>
      <c r="EO252" s="53">
        <f t="shared" si="326"/>
        <v>0</v>
      </c>
      <c r="EP252" s="53"/>
      <c r="EQ252" s="53"/>
      <c r="ER252" s="41">
        <f t="shared" si="327"/>
        <v>0</v>
      </c>
      <c r="ES252" s="53">
        <f t="shared" si="328"/>
        <v>0</v>
      </c>
      <c r="ET252" s="53"/>
      <c r="EU252" s="53"/>
      <c r="EV252" s="41">
        <f t="shared" si="329"/>
        <v>0</v>
      </c>
      <c r="EW252" s="53">
        <f t="shared" si="330"/>
        <v>0</v>
      </c>
      <c r="EX252" s="53"/>
      <c r="EY252" s="53"/>
      <c r="EZ252" s="41">
        <f t="shared" si="331"/>
        <v>0</v>
      </c>
      <c r="FA252" s="53">
        <f t="shared" si="332"/>
        <v>0</v>
      </c>
      <c r="FB252" s="53"/>
      <c r="FC252" s="53"/>
      <c r="FD252" s="41">
        <f t="shared" si="333"/>
        <v>0</v>
      </c>
      <c r="FE252" s="53">
        <f t="shared" si="334"/>
        <v>0</v>
      </c>
      <c r="FF252" s="53"/>
      <c r="FG252" s="53"/>
      <c r="FH252" s="41">
        <f t="shared" si="335"/>
        <v>0</v>
      </c>
      <c r="FI252" s="53">
        <f t="shared" si="336"/>
        <v>0</v>
      </c>
      <c r="FJ252" s="53"/>
      <c r="FK252" s="53"/>
      <c r="FL252" s="41">
        <f t="shared" si="338"/>
        <v>0</v>
      </c>
      <c r="FM252" s="53">
        <f t="shared" si="339"/>
        <v>0</v>
      </c>
      <c r="FN252" s="53"/>
      <c r="FO252" s="40"/>
      <c r="FP252" s="52">
        <f t="shared" si="340"/>
        <v>3329.62265820215</v>
      </c>
      <c r="FQ252" s="41">
        <f t="shared" si="341"/>
        <v>1.9682882544736824E-2</v>
      </c>
      <c r="FY252" s="229" t="s">
        <v>4585</v>
      </c>
      <c r="FZ252" s="229" t="s">
        <v>4586</v>
      </c>
      <c r="GA252" s="229" t="s">
        <v>4587</v>
      </c>
    </row>
    <row r="253" spans="2:183" ht="11.25" customHeight="1" x14ac:dyDescent="0.2">
      <c r="B253" s="39">
        <v>43840</v>
      </c>
      <c r="C253" s="45">
        <v>3265.3511353379699</v>
      </c>
      <c r="D253" s="112" t="s">
        <v>5566</v>
      </c>
      <c r="E253" s="112">
        <f t="shared" si="337"/>
        <v>43840</v>
      </c>
      <c r="F253" s="46"/>
      <c r="G253" s="52">
        <v>55.07</v>
      </c>
      <c r="H253" s="41">
        <f t="shared" si="257"/>
        <v>2.3605947955390505E-2</v>
      </c>
      <c r="I253" s="53">
        <f t="shared" si="258"/>
        <v>1</v>
      </c>
      <c r="J253" s="40"/>
      <c r="K253" s="52">
        <v>77.010000000000005</v>
      </c>
      <c r="L253" s="41">
        <f t="shared" si="259"/>
        <v>1.2223974763406975E-2</v>
      </c>
      <c r="M253" s="53">
        <f t="shared" si="260"/>
        <v>1</v>
      </c>
      <c r="N253" s="40"/>
      <c r="O253" s="52">
        <v>94.34</v>
      </c>
      <c r="P253" s="41">
        <f t="shared" si="261"/>
        <v>1.0497000856898087E-2</v>
      </c>
      <c r="Q253" s="53">
        <f t="shared" si="262"/>
        <v>1</v>
      </c>
      <c r="R253" s="40"/>
      <c r="S253" s="52">
        <v>90.44</v>
      </c>
      <c r="T253" s="41">
        <f t="shared" si="263"/>
        <v>4.4247787610607325E-4</v>
      </c>
      <c r="U253" s="53">
        <f t="shared" si="264"/>
        <v>1</v>
      </c>
      <c r="V253" s="40"/>
      <c r="W253" s="52">
        <v>75.5</v>
      </c>
      <c r="X253" s="41">
        <f t="shared" si="265"/>
        <v>9.6282428456806457E-3</v>
      </c>
      <c r="Y253" s="53">
        <f t="shared" si="266"/>
        <v>1</v>
      </c>
      <c r="Z253" s="40"/>
      <c r="AA253" s="52">
        <v>120.61</v>
      </c>
      <c r="AB253" s="41">
        <f t="shared" si="267"/>
        <v>1.583424576770831E-2</v>
      </c>
      <c r="AC253" s="53">
        <f t="shared" si="268"/>
        <v>1</v>
      </c>
      <c r="AD253" s="40"/>
      <c r="AE253" s="52">
        <v>64.510000000000005</v>
      </c>
      <c r="AF253" s="41">
        <f t="shared" si="269"/>
        <v>1.590551181102362E-2</v>
      </c>
      <c r="AG253" s="53">
        <f t="shared" si="270"/>
        <v>1</v>
      </c>
      <c r="AH253" s="40"/>
      <c r="AI253" s="52">
        <v>105.74</v>
      </c>
      <c r="AJ253" s="41">
        <f t="shared" si="271"/>
        <v>1.4205890709346747E-3</v>
      </c>
      <c r="AK253" s="53">
        <f t="shared" si="272"/>
        <v>1</v>
      </c>
      <c r="AL253" s="40"/>
      <c r="AM253" s="52">
        <v>71.23</v>
      </c>
      <c r="AN253" s="41">
        <f t="shared" si="273"/>
        <v>1.0928186204939072E-2</v>
      </c>
      <c r="AO253" s="53">
        <f t="shared" si="274"/>
        <v>1</v>
      </c>
      <c r="AP253" s="40"/>
      <c r="AQ253" s="52">
        <v>44.21</v>
      </c>
      <c r="AR253" s="41">
        <f t="shared" si="275"/>
        <v>3.1767642387110495E-3</v>
      </c>
      <c r="AS253" s="53">
        <f t="shared" si="276"/>
        <v>1</v>
      </c>
      <c r="AT253" s="41"/>
      <c r="AU253" s="41">
        <v>90.56</v>
      </c>
      <c r="AV253" s="41">
        <f t="shared" si="277"/>
        <v>1.7642431733902786E-2</v>
      </c>
      <c r="AW253" s="53">
        <f t="shared" si="278"/>
        <v>1</v>
      </c>
      <c r="AX253" s="41"/>
      <c r="AY253" s="41">
        <v>56.06</v>
      </c>
      <c r="AZ253" s="41">
        <f t="shared" si="279"/>
        <v>2.3366192040890965E-2</v>
      </c>
      <c r="BA253" s="53">
        <f t="shared" si="280"/>
        <v>1</v>
      </c>
      <c r="BB253" s="41"/>
      <c r="BC253" s="41">
        <v>63.66</v>
      </c>
      <c r="BD253" s="41">
        <f t="shared" si="281"/>
        <v>1.7583120204603508E-2</v>
      </c>
      <c r="BE253" s="53">
        <f t="shared" si="282"/>
        <v>1</v>
      </c>
      <c r="BF253" s="41"/>
      <c r="BG253" s="41">
        <v>62.64</v>
      </c>
      <c r="BH253" s="41">
        <f t="shared" si="283"/>
        <v>-6.3816209317169026E-4</v>
      </c>
      <c r="BI253" s="53">
        <f t="shared" si="284"/>
        <v>1</v>
      </c>
      <c r="BJ253" s="41"/>
      <c r="BK253" s="41"/>
      <c r="BL253" s="41">
        <f t="shared" si="285"/>
        <v>0</v>
      </c>
      <c r="BM253" s="53">
        <f t="shared" si="286"/>
        <v>0</v>
      </c>
      <c r="BN253" s="41"/>
      <c r="BO253" s="41"/>
      <c r="BP253" s="41">
        <f t="shared" si="287"/>
        <v>0</v>
      </c>
      <c r="BQ253" s="53">
        <f t="shared" si="288"/>
        <v>0</v>
      </c>
      <c r="BR253" s="41"/>
      <c r="BS253" s="41"/>
      <c r="BT253" s="41">
        <f t="shared" si="289"/>
        <v>0</v>
      </c>
      <c r="BU253" s="53">
        <f t="shared" si="290"/>
        <v>0</v>
      </c>
      <c r="BV253" s="41"/>
      <c r="BW253" s="41"/>
      <c r="BX253" s="41">
        <f t="shared" si="291"/>
        <v>0</v>
      </c>
      <c r="BY253" s="53">
        <f t="shared" si="292"/>
        <v>0</v>
      </c>
      <c r="BZ253" s="41"/>
      <c r="CA253" s="41"/>
      <c r="CB253" s="41">
        <f t="shared" si="293"/>
        <v>0</v>
      </c>
      <c r="CC253" s="53">
        <f t="shared" si="294"/>
        <v>0</v>
      </c>
      <c r="CD253" s="41"/>
      <c r="CE253" s="41"/>
      <c r="CF253" s="41">
        <f t="shared" si="295"/>
        <v>0</v>
      </c>
      <c r="CG253" s="53">
        <f t="shared" si="296"/>
        <v>0</v>
      </c>
      <c r="CH253" s="41"/>
      <c r="CI253" s="41"/>
      <c r="CJ253" s="41">
        <f t="shared" si="297"/>
        <v>0</v>
      </c>
      <c r="CK253" s="53">
        <f t="shared" si="298"/>
        <v>0</v>
      </c>
      <c r="CL253" s="41"/>
      <c r="CM253" s="41"/>
      <c r="CN253" s="41">
        <f t="shared" si="299"/>
        <v>0</v>
      </c>
      <c r="CO253" s="53">
        <f t="shared" si="300"/>
        <v>0</v>
      </c>
      <c r="CP253" s="41"/>
      <c r="CQ253" s="41"/>
      <c r="CR253" s="41">
        <f t="shared" si="301"/>
        <v>0</v>
      </c>
      <c r="CS253" s="53">
        <f t="shared" si="302"/>
        <v>0</v>
      </c>
      <c r="CT253" s="41"/>
      <c r="CU253" s="41"/>
      <c r="CV253" s="41">
        <f t="shared" si="303"/>
        <v>0</v>
      </c>
      <c r="CW253" s="53">
        <f t="shared" si="304"/>
        <v>0</v>
      </c>
      <c r="CX253" s="41"/>
      <c r="CY253" s="41"/>
      <c r="CZ253" s="41">
        <f t="shared" si="305"/>
        <v>0</v>
      </c>
      <c r="DA253" s="53">
        <f t="shared" si="306"/>
        <v>0</v>
      </c>
      <c r="DB253" s="53"/>
      <c r="DC253" s="53"/>
      <c r="DD253" s="41">
        <f t="shared" si="307"/>
        <v>0</v>
      </c>
      <c r="DE253" s="53">
        <f t="shared" si="308"/>
        <v>0</v>
      </c>
      <c r="DF253" s="53"/>
      <c r="DG253" s="53"/>
      <c r="DH253" s="41">
        <f t="shared" si="309"/>
        <v>0</v>
      </c>
      <c r="DI253" s="53">
        <f t="shared" si="310"/>
        <v>0</v>
      </c>
      <c r="DJ253" s="53"/>
      <c r="DK253" s="53"/>
      <c r="DL253" s="41">
        <f t="shared" si="311"/>
        <v>0</v>
      </c>
      <c r="DM253" s="53">
        <f t="shared" si="312"/>
        <v>0</v>
      </c>
      <c r="DN253" s="53"/>
      <c r="DO253" s="53"/>
      <c r="DP253" s="41">
        <f t="shared" si="313"/>
        <v>0</v>
      </c>
      <c r="DQ253" s="53">
        <f t="shared" si="314"/>
        <v>0</v>
      </c>
      <c r="DR253" s="53"/>
      <c r="DS253" s="53"/>
      <c r="DT253" s="41">
        <f t="shared" si="315"/>
        <v>0</v>
      </c>
      <c r="DU253" s="53">
        <f t="shared" si="316"/>
        <v>0</v>
      </c>
      <c r="DV253" s="53"/>
      <c r="DW253" s="53"/>
      <c r="DX253" s="41">
        <f t="shared" si="317"/>
        <v>0</v>
      </c>
      <c r="DY253" s="53">
        <f t="shared" si="318"/>
        <v>0</v>
      </c>
      <c r="DZ253" s="53"/>
      <c r="EA253" s="53"/>
      <c r="EB253" s="41">
        <f t="shared" si="319"/>
        <v>0</v>
      </c>
      <c r="EC253" s="53">
        <f t="shared" si="320"/>
        <v>0</v>
      </c>
      <c r="ED253" s="53"/>
      <c r="EE253" s="53"/>
      <c r="EF253" s="41">
        <f t="shared" si="321"/>
        <v>0</v>
      </c>
      <c r="EG253" s="53">
        <f t="shared" si="322"/>
        <v>0</v>
      </c>
      <c r="EH253" s="53"/>
      <c r="EI253" s="53"/>
      <c r="EJ253" s="41">
        <f t="shared" si="323"/>
        <v>0</v>
      </c>
      <c r="EK253" s="53">
        <f t="shared" si="324"/>
        <v>0</v>
      </c>
      <c r="EL253" s="53"/>
      <c r="EM253" s="53"/>
      <c r="EN253" s="41">
        <f t="shared" si="325"/>
        <v>0</v>
      </c>
      <c r="EO253" s="53">
        <f t="shared" si="326"/>
        <v>0</v>
      </c>
      <c r="EP253" s="53"/>
      <c r="EQ253" s="53"/>
      <c r="ER253" s="41">
        <f t="shared" si="327"/>
        <v>0</v>
      </c>
      <c r="ES253" s="53">
        <f t="shared" si="328"/>
        <v>0</v>
      </c>
      <c r="ET253" s="53"/>
      <c r="EU253" s="53"/>
      <c r="EV253" s="41">
        <f t="shared" si="329"/>
        <v>0</v>
      </c>
      <c r="EW253" s="53">
        <f t="shared" si="330"/>
        <v>0</v>
      </c>
      <c r="EX253" s="53"/>
      <c r="EY253" s="53"/>
      <c r="EZ253" s="41">
        <f t="shared" si="331"/>
        <v>0</v>
      </c>
      <c r="FA253" s="53">
        <f t="shared" si="332"/>
        <v>0</v>
      </c>
      <c r="FB253" s="53"/>
      <c r="FC253" s="53"/>
      <c r="FD253" s="41">
        <f t="shared" si="333"/>
        <v>0</v>
      </c>
      <c r="FE253" s="53">
        <f t="shared" si="334"/>
        <v>0</v>
      </c>
      <c r="FF253" s="53"/>
      <c r="FG253" s="53"/>
      <c r="FH253" s="41">
        <f t="shared" si="335"/>
        <v>0</v>
      </c>
      <c r="FI253" s="53">
        <f t="shared" si="336"/>
        <v>0</v>
      </c>
      <c r="FJ253" s="53"/>
      <c r="FK253" s="53"/>
      <c r="FL253" s="41">
        <f t="shared" si="338"/>
        <v>0</v>
      </c>
      <c r="FM253" s="53">
        <f t="shared" si="339"/>
        <v>0</v>
      </c>
      <c r="FN253" s="53"/>
      <c r="FO253" s="40"/>
      <c r="FP253" s="52">
        <f t="shared" si="340"/>
        <v>3265.3511353379699</v>
      </c>
      <c r="FQ253" s="41">
        <f t="shared" si="341"/>
        <v>9.4293663222850821E-3</v>
      </c>
      <c r="FY253" s="229" t="s">
        <v>4591</v>
      </c>
      <c r="FZ253" s="229" t="s">
        <v>4592</v>
      </c>
      <c r="GA253" s="229" t="s">
        <v>4593</v>
      </c>
    </row>
    <row r="254" spans="2:183" ht="11.25" customHeight="1" x14ac:dyDescent="0.2">
      <c r="B254" s="39">
        <v>43833</v>
      </c>
      <c r="C254" s="45">
        <v>3234.8485632380803</v>
      </c>
      <c r="D254" s="112" t="s">
        <v>5566</v>
      </c>
      <c r="E254" s="112">
        <f t="shared" si="337"/>
        <v>43833</v>
      </c>
      <c r="F254" s="46"/>
      <c r="G254" s="52">
        <v>53.8</v>
      </c>
      <c r="H254" s="41">
        <f t="shared" si="257"/>
        <v>-9.9374309900627233E-3</v>
      </c>
      <c r="I254" s="53">
        <f t="shared" si="258"/>
        <v>1</v>
      </c>
      <c r="J254" s="40"/>
      <c r="K254" s="52">
        <v>76.08</v>
      </c>
      <c r="L254" s="41">
        <f t="shared" si="259"/>
        <v>-2.8833551769331667E-3</v>
      </c>
      <c r="M254" s="53">
        <f t="shared" si="260"/>
        <v>1</v>
      </c>
      <c r="N254" s="40"/>
      <c r="O254" s="52">
        <v>93.36</v>
      </c>
      <c r="P254" s="41">
        <f t="shared" si="261"/>
        <v>-8.8119757936085952E-3</v>
      </c>
      <c r="Q254" s="53">
        <f t="shared" si="262"/>
        <v>1</v>
      </c>
      <c r="R254" s="40"/>
      <c r="S254" s="52">
        <v>90.4</v>
      </c>
      <c r="T254" s="41">
        <f t="shared" si="263"/>
        <v>-6.2658019127184161E-3</v>
      </c>
      <c r="U254" s="53">
        <f t="shared" si="264"/>
        <v>1</v>
      </c>
      <c r="V254" s="40"/>
      <c r="W254" s="52">
        <v>74.78</v>
      </c>
      <c r="X254" s="41">
        <f t="shared" si="265"/>
        <v>-5.8495081095453205E-3</v>
      </c>
      <c r="Y254" s="53">
        <f t="shared" si="266"/>
        <v>1</v>
      </c>
      <c r="Z254" s="40"/>
      <c r="AA254" s="52">
        <v>118.73</v>
      </c>
      <c r="AB254" s="41">
        <f t="shared" si="267"/>
        <v>-9.4276656098781775E-3</v>
      </c>
      <c r="AC254" s="53">
        <f t="shared" si="268"/>
        <v>1</v>
      </c>
      <c r="AD254" s="40"/>
      <c r="AE254" s="52">
        <v>63.5</v>
      </c>
      <c r="AF254" s="41">
        <f t="shared" si="269"/>
        <v>-8.8965194318713081E-3</v>
      </c>
      <c r="AG254" s="53">
        <f t="shared" si="270"/>
        <v>1</v>
      </c>
      <c r="AH254" s="40"/>
      <c r="AI254" s="52">
        <v>105.59</v>
      </c>
      <c r="AJ254" s="41">
        <f t="shared" si="271"/>
        <v>-9.38174312787321E-3</v>
      </c>
      <c r="AK254" s="53">
        <f t="shared" si="272"/>
        <v>1</v>
      </c>
      <c r="AL254" s="40"/>
      <c r="AM254" s="52">
        <v>70.459999999999994</v>
      </c>
      <c r="AN254" s="41">
        <f t="shared" si="273"/>
        <v>-1.6471245114461297E-2</v>
      </c>
      <c r="AO254" s="53">
        <f t="shared" si="274"/>
        <v>1</v>
      </c>
      <c r="AP254" s="40"/>
      <c r="AQ254" s="52">
        <v>44.07</v>
      </c>
      <c r="AR254" s="41">
        <f t="shared" si="275"/>
        <v>9.0847149670669758E-4</v>
      </c>
      <c r="AS254" s="53">
        <f t="shared" si="276"/>
        <v>1</v>
      </c>
      <c r="AT254" s="41"/>
      <c r="AU254" s="41">
        <v>88.99</v>
      </c>
      <c r="AV254" s="41">
        <f t="shared" si="277"/>
        <v>1.5756893640967995E-3</v>
      </c>
      <c r="AW254" s="53">
        <f t="shared" si="278"/>
        <v>1</v>
      </c>
      <c r="AX254" s="41"/>
      <c r="AY254" s="41">
        <v>54.78</v>
      </c>
      <c r="AZ254" s="41">
        <f t="shared" si="279"/>
        <v>-1.368383147281238E-2</v>
      </c>
      <c r="BA254" s="53">
        <f t="shared" si="280"/>
        <v>1</v>
      </c>
      <c r="BB254" s="41"/>
      <c r="BC254" s="41">
        <v>62.56</v>
      </c>
      <c r="BD254" s="41">
        <f t="shared" si="281"/>
        <v>-1.4182161991805886E-2</v>
      </c>
      <c r="BE254" s="53">
        <f t="shared" si="282"/>
        <v>1</v>
      </c>
      <c r="BF254" s="41"/>
      <c r="BG254" s="41">
        <v>62.68</v>
      </c>
      <c r="BH254" s="41">
        <f t="shared" si="283"/>
        <v>-6.8921809395547928E-3</v>
      </c>
      <c r="BI254" s="53">
        <f t="shared" si="284"/>
        <v>1</v>
      </c>
      <c r="BJ254" s="41"/>
      <c r="BK254" s="41"/>
      <c r="BL254" s="41">
        <f t="shared" si="285"/>
        <v>0</v>
      </c>
      <c r="BM254" s="53">
        <f t="shared" si="286"/>
        <v>0</v>
      </c>
      <c r="BN254" s="41"/>
      <c r="BO254" s="41"/>
      <c r="BP254" s="41">
        <f t="shared" si="287"/>
        <v>0</v>
      </c>
      <c r="BQ254" s="53">
        <f t="shared" si="288"/>
        <v>0</v>
      </c>
      <c r="BR254" s="41"/>
      <c r="BS254" s="41"/>
      <c r="BT254" s="41">
        <f t="shared" si="289"/>
        <v>0</v>
      </c>
      <c r="BU254" s="53">
        <f t="shared" si="290"/>
        <v>0</v>
      </c>
      <c r="BV254" s="41"/>
      <c r="BW254" s="41"/>
      <c r="BX254" s="41">
        <f t="shared" si="291"/>
        <v>0</v>
      </c>
      <c r="BY254" s="53">
        <f t="shared" si="292"/>
        <v>0</v>
      </c>
      <c r="BZ254" s="41"/>
      <c r="CA254" s="41"/>
      <c r="CB254" s="41">
        <f t="shared" si="293"/>
        <v>0</v>
      </c>
      <c r="CC254" s="53">
        <f t="shared" si="294"/>
        <v>0</v>
      </c>
      <c r="CD254" s="41"/>
      <c r="CE254" s="41"/>
      <c r="CF254" s="41">
        <f t="shared" si="295"/>
        <v>0</v>
      </c>
      <c r="CG254" s="53">
        <f t="shared" si="296"/>
        <v>0</v>
      </c>
      <c r="CH254" s="41"/>
      <c r="CI254" s="41"/>
      <c r="CJ254" s="41">
        <f t="shared" si="297"/>
        <v>0</v>
      </c>
      <c r="CK254" s="53">
        <f t="shared" si="298"/>
        <v>0</v>
      </c>
      <c r="CL254" s="41"/>
      <c r="CM254" s="41"/>
      <c r="CN254" s="41">
        <f t="shared" si="299"/>
        <v>0</v>
      </c>
      <c r="CO254" s="53">
        <f t="shared" si="300"/>
        <v>0</v>
      </c>
      <c r="CP254" s="41"/>
      <c r="CQ254" s="41"/>
      <c r="CR254" s="41">
        <f t="shared" si="301"/>
        <v>0</v>
      </c>
      <c r="CS254" s="53">
        <f t="shared" si="302"/>
        <v>0</v>
      </c>
      <c r="CT254" s="41"/>
      <c r="CU254" s="41"/>
      <c r="CV254" s="41">
        <f t="shared" si="303"/>
        <v>0</v>
      </c>
      <c r="CW254" s="53">
        <f t="shared" si="304"/>
        <v>0</v>
      </c>
      <c r="CX254" s="41"/>
      <c r="CY254" s="41"/>
      <c r="CZ254" s="41">
        <f t="shared" si="305"/>
        <v>0</v>
      </c>
      <c r="DA254" s="53">
        <f t="shared" si="306"/>
        <v>0</v>
      </c>
      <c r="DB254" s="53"/>
      <c r="DC254" s="53"/>
      <c r="DD254" s="41">
        <f t="shared" si="307"/>
        <v>0</v>
      </c>
      <c r="DE254" s="53">
        <f t="shared" si="308"/>
        <v>0</v>
      </c>
      <c r="DF254" s="53"/>
      <c r="DG254" s="53"/>
      <c r="DH254" s="41">
        <f t="shared" si="309"/>
        <v>0</v>
      </c>
      <c r="DI254" s="53">
        <f t="shared" si="310"/>
        <v>0</v>
      </c>
      <c r="DJ254" s="53"/>
      <c r="DK254" s="53"/>
      <c r="DL254" s="41">
        <f t="shared" si="311"/>
        <v>0</v>
      </c>
      <c r="DM254" s="53">
        <f t="shared" si="312"/>
        <v>0</v>
      </c>
      <c r="DN254" s="53"/>
      <c r="DO254" s="53"/>
      <c r="DP254" s="41">
        <f t="shared" si="313"/>
        <v>0</v>
      </c>
      <c r="DQ254" s="53">
        <f t="shared" si="314"/>
        <v>0</v>
      </c>
      <c r="DR254" s="53"/>
      <c r="DS254" s="53"/>
      <c r="DT254" s="41">
        <f t="shared" si="315"/>
        <v>0</v>
      </c>
      <c r="DU254" s="53">
        <f t="shared" si="316"/>
        <v>0</v>
      </c>
      <c r="DV254" s="53"/>
      <c r="DW254" s="53"/>
      <c r="DX254" s="41">
        <f t="shared" si="317"/>
        <v>0</v>
      </c>
      <c r="DY254" s="53">
        <f t="shared" si="318"/>
        <v>0</v>
      </c>
      <c r="DZ254" s="53"/>
      <c r="EA254" s="53"/>
      <c r="EB254" s="41">
        <f t="shared" si="319"/>
        <v>0</v>
      </c>
      <c r="EC254" s="53">
        <f t="shared" si="320"/>
        <v>0</v>
      </c>
      <c r="ED254" s="53"/>
      <c r="EE254" s="53"/>
      <c r="EF254" s="41">
        <f t="shared" si="321"/>
        <v>0</v>
      </c>
      <c r="EG254" s="53">
        <f t="shared" si="322"/>
        <v>0</v>
      </c>
      <c r="EH254" s="53"/>
      <c r="EI254" s="53"/>
      <c r="EJ254" s="41">
        <f t="shared" si="323"/>
        <v>0</v>
      </c>
      <c r="EK254" s="53">
        <f t="shared" si="324"/>
        <v>0</v>
      </c>
      <c r="EL254" s="53"/>
      <c r="EM254" s="53"/>
      <c r="EN254" s="41">
        <f t="shared" si="325"/>
        <v>0</v>
      </c>
      <c r="EO254" s="53">
        <f t="shared" si="326"/>
        <v>0</v>
      </c>
      <c r="EP254" s="53"/>
      <c r="EQ254" s="53"/>
      <c r="ER254" s="41">
        <f t="shared" si="327"/>
        <v>0</v>
      </c>
      <c r="ES254" s="53">
        <f t="shared" si="328"/>
        <v>0</v>
      </c>
      <c r="ET254" s="53"/>
      <c r="EU254" s="53"/>
      <c r="EV254" s="41">
        <f t="shared" si="329"/>
        <v>0</v>
      </c>
      <c r="EW254" s="53">
        <f t="shared" si="330"/>
        <v>0</v>
      </c>
      <c r="EX254" s="53"/>
      <c r="EY254" s="53"/>
      <c r="EZ254" s="41">
        <f t="shared" si="331"/>
        <v>0</v>
      </c>
      <c r="FA254" s="53">
        <f t="shared" si="332"/>
        <v>0</v>
      </c>
      <c r="FB254" s="53"/>
      <c r="FC254" s="53"/>
      <c r="FD254" s="41">
        <f t="shared" si="333"/>
        <v>0</v>
      </c>
      <c r="FE254" s="53">
        <f t="shared" si="334"/>
        <v>0</v>
      </c>
      <c r="FF254" s="53"/>
      <c r="FG254" s="53"/>
      <c r="FH254" s="41">
        <f t="shared" si="335"/>
        <v>0</v>
      </c>
      <c r="FI254" s="53">
        <f t="shared" si="336"/>
        <v>0</v>
      </c>
      <c r="FJ254" s="53"/>
      <c r="FK254" s="53"/>
      <c r="FL254" s="41">
        <f t="shared" si="338"/>
        <v>0</v>
      </c>
      <c r="FM254" s="53">
        <f t="shared" si="339"/>
        <v>0</v>
      </c>
      <c r="FN254" s="53"/>
      <c r="FO254" s="40"/>
      <c r="FP254" s="52">
        <f t="shared" si="340"/>
        <v>3234.8485632380803</v>
      </c>
      <c r="FQ254" s="41">
        <f t="shared" si="341"/>
        <v>-1.596223051835266E-3</v>
      </c>
      <c r="FY254" s="229" t="s">
        <v>4624</v>
      </c>
      <c r="FZ254" s="229" t="s">
        <v>4625</v>
      </c>
      <c r="GA254" s="229" t="s">
        <v>4626</v>
      </c>
    </row>
    <row r="255" spans="2:183" ht="11.25" customHeight="1" x14ac:dyDescent="0.2">
      <c r="B255" s="39">
        <v>43826</v>
      </c>
      <c r="C255" s="45">
        <v>3240.0203584226101</v>
      </c>
      <c r="D255" s="112" t="s">
        <v>5566</v>
      </c>
      <c r="E255" s="112">
        <f t="shared" si="337"/>
        <v>43826</v>
      </c>
      <c r="F255" s="46"/>
      <c r="G255" s="52">
        <v>54.34</v>
      </c>
      <c r="H255" s="41">
        <f t="shared" si="257"/>
        <v>-1.1101000909918057E-2</v>
      </c>
      <c r="I255" s="53">
        <f t="shared" si="258"/>
        <v>1</v>
      </c>
      <c r="J255" s="40"/>
      <c r="K255" s="52">
        <v>76.3</v>
      </c>
      <c r="L255" s="41">
        <f t="shared" si="259"/>
        <v>-3.5261851900221242E-3</v>
      </c>
      <c r="M255" s="53">
        <f t="shared" si="260"/>
        <v>1</v>
      </c>
      <c r="N255" s="40"/>
      <c r="O255" s="52">
        <v>94.19</v>
      </c>
      <c r="P255" s="41">
        <f t="shared" si="261"/>
        <v>-7.4815595363540988E-3</v>
      </c>
      <c r="Q255" s="53">
        <f t="shared" si="262"/>
        <v>1</v>
      </c>
      <c r="R255" s="40"/>
      <c r="S255" s="52">
        <v>90.97</v>
      </c>
      <c r="T255" s="41">
        <f t="shared" si="263"/>
        <v>3.8622820569409466E-3</v>
      </c>
      <c r="U255" s="53">
        <f t="shared" si="264"/>
        <v>1</v>
      </c>
      <c r="V255" s="40"/>
      <c r="W255" s="52">
        <v>75.22</v>
      </c>
      <c r="X255" s="41">
        <f t="shared" si="265"/>
        <v>3.9898922729086905E-4</v>
      </c>
      <c r="Y255" s="53">
        <f t="shared" si="266"/>
        <v>1</v>
      </c>
      <c r="Z255" s="40"/>
      <c r="AA255" s="52">
        <v>119.86</v>
      </c>
      <c r="AB255" s="41">
        <f t="shared" si="267"/>
        <v>-2.5796787883831662E-3</v>
      </c>
      <c r="AC255" s="53">
        <f t="shared" si="268"/>
        <v>1</v>
      </c>
      <c r="AD255" s="40"/>
      <c r="AE255" s="52">
        <v>64.069999999999993</v>
      </c>
      <c r="AF255" s="41">
        <f t="shared" si="269"/>
        <v>-7.7978789769195256E-4</v>
      </c>
      <c r="AG255" s="53">
        <f t="shared" si="270"/>
        <v>1</v>
      </c>
      <c r="AH255" s="40"/>
      <c r="AI255" s="52">
        <v>106.59</v>
      </c>
      <c r="AJ255" s="41">
        <f t="shared" si="271"/>
        <v>-1.3146930839737059E-2</v>
      </c>
      <c r="AK255" s="53">
        <f t="shared" si="272"/>
        <v>1</v>
      </c>
      <c r="AL255" s="40"/>
      <c r="AM255" s="52">
        <v>71.64</v>
      </c>
      <c r="AN255" s="41">
        <f t="shared" si="273"/>
        <v>-1.4715995048824038E-2</v>
      </c>
      <c r="AO255" s="53">
        <f t="shared" si="274"/>
        <v>1</v>
      </c>
      <c r="AP255" s="40"/>
      <c r="AQ255" s="52">
        <v>44.03</v>
      </c>
      <c r="AR255" s="41">
        <f t="shared" si="275"/>
        <v>-9.8943107713064249E-3</v>
      </c>
      <c r="AS255" s="53">
        <f t="shared" si="276"/>
        <v>1</v>
      </c>
      <c r="AT255" s="41"/>
      <c r="AU255" s="41">
        <v>88.85</v>
      </c>
      <c r="AV255" s="41">
        <f t="shared" si="277"/>
        <v>-1.4857523006985285E-2</v>
      </c>
      <c r="AW255" s="53">
        <f t="shared" si="278"/>
        <v>1</v>
      </c>
      <c r="AX255" s="41"/>
      <c r="AY255" s="41">
        <v>55.54</v>
      </c>
      <c r="AZ255" s="41">
        <f t="shared" si="279"/>
        <v>-2.2527279127067978E-2</v>
      </c>
      <c r="BA255" s="53">
        <f t="shared" si="280"/>
        <v>1</v>
      </c>
      <c r="BB255" s="41"/>
      <c r="BC255" s="41">
        <v>63.46</v>
      </c>
      <c r="BD255" s="41">
        <f t="shared" si="281"/>
        <v>-6.2637018477920137E-3</v>
      </c>
      <c r="BE255" s="53">
        <f t="shared" si="282"/>
        <v>1</v>
      </c>
      <c r="BF255" s="41"/>
      <c r="BG255" s="41">
        <v>63.115000000000002</v>
      </c>
      <c r="BH255" s="41">
        <f t="shared" si="283"/>
        <v>-1.6134060795011784E-2</v>
      </c>
      <c r="BI255" s="53">
        <f t="shared" si="284"/>
        <v>1</v>
      </c>
      <c r="BJ255" s="41"/>
      <c r="BK255" s="41"/>
      <c r="BL255" s="41">
        <f t="shared" si="285"/>
        <v>0</v>
      </c>
      <c r="BM255" s="53">
        <f t="shared" si="286"/>
        <v>0</v>
      </c>
      <c r="BN255" s="41"/>
      <c r="BO255" s="41"/>
      <c r="BP255" s="41">
        <f t="shared" si="287"/>
        <v>0</v>
      </c>
      <c r="BQ255" s="53">
        <f t="shared" si="288"/>
        <v>0</v>
      </c>
      <c r="BR255" s="41"/>
      <c r="BS255" s="41"/>
      <c r="BT255" s="41">
        <f t="shared" si="289"/>
        <v>0</v>
      </c>
      <c r="BU255" s="53">
        <f t="shared" si="290"/>
        <v>0</v>
      </c>
      <c r="BV255" s="41"/>
      <c r="BW255" s="41"/>
      <c r="BX255" s="41">
        <f t="shared" si="291"/>
        <v>0</v>
      </c>
      <c r="BY255" s="53">
        <f t="shared" si="292"/>
        <v>0</v>
      </c>
      <c r="BZ255" s="41"/>
      <c r="CA255" s="41"/>
      <c r="CB255" s="41">
        <f t="shared" si="293"/>
        <v>0</v>
      </c>
      <c r="CC255" s="53">
        <f t="shared" si="294"/>
        <v>0</v>
      </c>
      <c r="CD255" s="41"/>
      <c r="CE255" s="41"/>
      <c r="CF255" s="41">
        <f t="shared" si="295"/>
        <v>0</v>
      </c>
      <c r="CG255" s="53">
        <f t="shared" si="296"/>
        <v>0</v>
      </c>
      <c r="CH255" s="41"/>
      <c r="CI255" s="41"/>
      <c r="CJ255" s="41">
        <f t="shared" si="297"/>
        <v>0</v>
      </c>
      <c r="CK255" s="53">
        <f t="shared" si="298"/>
        <v>0</v>
      </c>
      <c r="CL255" s="41"/>
      <c r="CM255" s="41"/>
      <c r="CN255" s="41">
        <f t="shared" si="299"/>
        <v>0</v>
      </c>
      <c r="CO255" s="53">
        <f t="shared" si="300"/>
        <v>0</v>
      </c>
      <c r="CP255" s="41"/>
      <c r="CQ255" s="41"/>
      <c r="CR255" s="41">
        <f t="shared" si="301"/>
        <v>0</v>
      </c>
      <c r="CS255" s="53">
        <f t="shared" si="302"/>
        <v>0</v>
      </c>
      <c r="CT255" s="41"/>
      <c r="CU255" s="41"/>
      <c r="CV255" s="41">
        <f t="shared" si="303"/>
        <v>0</v>
      </c>
      <c r="CW255" s="53">
        <f t="shared" si="304"/>
        <v>0</v>
      </c>
      <c r="CX255" s="41"/>
      <c r="CY255" s="41"/>
      <c r="CZ255" s="41">
        <f t="shared" si="305"/>
        <v>0</v>
      </c>
      <c r="DA255" s="53">
        <f t="shared" si="306"/>
        <v>0</v>
      </c>
      <c r="DB255" s="53"/>
      <c r="DC255" s="53"/>
      <c r="DD255" s="41">
        <f t="shared" si="307"/>
        <v>0</v>
      </c>
      <c r="DE255" s="53">
        <f t="shared" si="308"/>
        <v>0</v>
      </c>
      <c r="DF255" s="53"/>
      <c r="DG255" s="53"/>
      <c r="DH255" s="41">
        <f t="shared" si="309"/>
        <v>0</v>
      </c>
      <c r="DI255" s="53">
        <f t="shared" si="310"/>
        <v>0</v>
      </c>
      <c r="DJ255" s="53"/>
      <c r="DK255" s="53"/>
      <c r="DL255" s="41">
        <f t="shared" si="311"/>
        <v>0</v>
      </c>
      <c r="DM255" s="53">
        <f t="shared" si="312"/>
        <v>0</v>
      </c>
      <c r="DN255" s="53"/>
      <c r="DO255" s="53"/>
      <c r="DP255" s="41">
        <f t="shared" si="313"/>
        <v>0</v>
      </c>
      <c r="DQ255" s="53">
        <f t="shared" si="314"/>
        <v>0</v>
      </c>
      <c r="DR255" s="53"/>
      <c r="DS255" s="53"/>
      <c r="DT255" s="41">
        <f t="shared" si="315"/>
        <v>0</v>
      </c>
      <c r="DU255" s="53">
        <f t="shared" si="316"/>
        <v>0</v>
      </c>
      <c r="DV255" s="53"/>
      <c r="DW255" s="53"/>
      <c r="DX255" s="41">
        <f t="shared" si="317"/>
        <v>0</v>
      </c>
      <c r="DY255" s="53">
        <f t="shared" si="318"/>
        <v>0</v>
      </c>
      <c r="DZ255" s="53"/>
      <c r="EA255" s="53"/>
      <c r="EB255" s="41">
        <f t="shared" si="319"/>
        <v>0</v>
      </c>
      <c r="EC255" s="53">
        <f t="shared" si="320"/>
        <v>0</v>
      </c>
      <c r="ED255" s="53"/>
      <c r="EE255" s="53"/>
      <c r="EF255" s="41">
        <f t="shared" si="321"/>
        <v>0</v>
      </c>
      <c r="EG255" s="53">
        <f t="shared" si="322"/>
        <v>0</v>
      </c>
      <c r="EH255" s="53"/>
      <c r="EI255" s="53"/>
      <c r="EJ255" s="41">
        <f t="shared" si="323"/>
        <v>0</v>
      </c>
      <c r="EK255" s="53">
        <f t="shared" si="324"/>
        <v>0</v>
      </c>
      <c r="EL255" s="53"/>
      <c r="EM255" s="53"/>
      <c r="EN255" s="41">
        <f t="shared" si="325"/>
        <v>0</v>
      </c>
      <c r="EO255" s="53">
        <f t="shared" si="326"/>
        <v>0</v>
      </c>
      <c r="EP255" s="53"/>
      <c r="EQ255" s="53"/>
      <c r="ER255" s="41">
        <f t="shared" si="327"/>
        <v>0</v>
      </c>
      <c r="ES255" s="53">
        <f t="shared" si="328"/>
        <v>0</v>
      </c>
      <c r="ET255" s="53"/>
      <c r="EU255" s="53"/>
      <c r="EV255" s="41">
        <f t="shared" si="329"/>
        <v>0</v>
      </c>
      <c r="EW255" s="53">
        <f t="shared" si="330"/>
        <v>0</v>
      </c>
      <c r="EX255" s="53"/>
      <c r="EY255" s="53"/>
      <c r="EZ255" s="41">
        <f t="shared" si="331"/>
        <v>0</v>
      </c>
      <c r="FA255" s="53">
        <f t="shared" si="332"/>
        <v>0</v>
      </c>
      <c r="FB255" s="53"/>
      <c r="FC255" s="53"/>
      <c r="FD255" s="41">
        <f t="shared" si="333"/>
        <v>0</v>
      </c>
      <c r="FE255" s="53">
        <f t="shared" si="334"/>
        <v>0</v>
      </c>
      <c r="FF255" s="53"/>
      <c r="FG255" s="53"/>
      <c r="FH255" s="41">
        <f t="shared" si="335"/>
        <v>0</v>
      </c>
      <c r="FI255" s="53">
        <f t="shared" si="336"/>
        <v>0</v>
      </c>
      <c r="FJ255" s="53"/>
      <c r="FK255" s="53"/>
      <c r="FL255" s="41">
        <f t="shared" si="338"/>
        <v>0</v>
      </c>
      <c r="FM255" s="53">
        <f t="shared" si="339"/>
        <v>0</v>
      </c>
      <c r="FN255" s="53"/>
      <c r="FO255" s="40"/>
      <c r="FP255" s="52">
        <f t="shared" si="340"/>
        <v>3240.0203584226101</v>
      </c>
      <c r="FQ255" s="41">
        <f t="shared" si="341"/>
        <v>5.8349782290052499E-3</v>
      </c>
      <c r="FY255" s="229" t="s">
        <v>4597</v>
      </c>
      <c r="FZ255" s="229" t="s">
        <v>4598</v>
      </c>
      <c r="GA255" s="229" t="s">
        <v>4599</v>
      </c>
    </row>
    <row r="256" spans="2:183" ht="11.25" customHeight="1" x14ac:dyDescent="0.2">
      <c r="B256" s="39">
        <v>43819</v>
      </c>
      <c r="C256" s="45">
        <v>3221.2245831094301</v>
      </c>
      <c r="D256" s="112" t="s">
        <v>5566</v>
      </c>
      <c r="E256" s="112">
        <f t="shared" si="337"/>
        <v>43819</v>
      </c>
      <c r="F256" s="46"/>
      <c r="G256" s="52">
        <v>54.95</v>
      </c>
      <c r="H256" s="41">
        <f t="shared" si="257"/>
        <v>3.8261691072272175E-2</v>
      </c>
      <c r="I256" s="53">
        <f t="shared" si="258"/>
        <v>1</v>
      </c>
      <c r="J256" s="40"/>
      <c r="K256" s="52">
        <v>76.569999999999993</v>
      </c>
      <c r="L256" s="41">
        <f t="shared" si="259"/>
        <v>2.0661157024793431E-2</v>
      </c>
      <c r="M256" s="53">
        <f t="shared" si="260"/>
        <v>1</v>
      </c>
      <c r="N256" s="40"/>
      <c r="O256" s="52">
        <v>94.9</v>
      </c>
      <c r="P256" s="41">
        <f t="shared" si="261"/>
        <v>3.0961434003259125E-2</v>
      </c>
      <c r="Q256" s="53">
        <f t="shared" si="262"/>
        <v>1</v>
      </c>
      <c r="R256" s="40"/>
      <c r="S256" s="52">
        <v>90.62</v>
      </c>
      <c r="T256" s="41">
        <f t="shared" si="263"/>
        <v>5.7713651498336738E-3</v>
      </c>
      <c r="U256" s="53">
        <f t="shared" si="264"/>
        <v>1</v>
      </c>
      <c r="V256" s="40"/>
      <c r="W256" s="52">
        <v>75.19</v>
      </c>
      <c r="X256" s="41">
        <f t="shared" si="265"/>
        <v>3.4392626220938194E-2</v>
      </c>
      <c r="Y256" s="53">
        <f t="shared" si="266"/>
        <v>1</v>
      </c>
      <c r="Z256" s="40"/>
      <c r="AA256" s="52">
        <v>120.17</v>
      </c>
      <c r="AB256" s="41">
        <f t="shared" si="267"/>
        <v>1.5807269653423495E-2</v>
      </c>
      <c r="AC256" s="53">
        <f t="shared" si="268"/>
        <v>1</v>
      </c>
      <c r="AD256" s="40"/>
      <c r="AE256" s="52">
        <v>64.12</v>
      </c>
      <c r="AF256" s="41">
        <f t="shared" si="269"/>
        <v>2.1669853409815198E-2</v>
      </c>
      <c r="AG256" s="53">
        <f t="shared" si="270"/>
        <v>1</v>
      </c>
      <c r="AH256" s="40"/>
      <c r="AI256" s="52">
        <v>108.01</v>
      </c>
      <c r="AJ256" s="41">
        <f t="shared" si="271"/>
        <v>2.4957297399886169E-2</v>
      </c>
      <c r="AK256" s="53">
        <f t="shared" si="272"/>
        <v>1</v>
      </c>
      <c r="AL256" s="40"/>
      <c r="AM256" s="52">
        <v>72.709999999999994</v>
      </c>
      <c r="AN256" s="41">
        <f t="shared" si="273"/>
        <v>4.0944881889763751E-2</v>
      </c>
      <c r="AO256" s="53">
        <f t="shared" si="274"/>
        <v>1</v>
      </c>
      <c r="AP256" s="40"/>
      <c r="AQ256" s="52">
        <v>44.47</v>
      </c>
      <c r="AR256" s="41">
        <f t="shared" si="275"/>
        <v>2.6783652736088515E-2</v>
      </c>
      <c r="AS256" s="53">
        <f t="shared" si="276"/>
        <v>1</v>
      </c>
      <c r="AT256" s="41"/>
      <c r="AU256" s="41">
        <v>90.19</v>
      </c>
      <c r="AV256" s="41">
        <f t="shared" si="277"/>
        <v>4.7016484792198776E-2</v>
      </c>
      <c r="AW256" s="53">
        <f t="shared" si="278"/>
        <v>1</v>
      </c>
      <c r="AX256" s="41"/>
      <c r="AY256" s="41">
        <v>56.82</v>
      </c>
      <c r="AZ256" s="41">
        <f t="shared" si="279"/>
        <v>3.9136795903438104E-2</v>
      </c>
      <c r="BA256" s="53">
        <f t="shared" si="280"/>
        <v>1</v>
      </c>
      <c r="BB256" s="41"/>
      <c r="BC256" s="41">
        <v>63.86</v>
      </c>
      <c r="BD256" s="41">
        <f t="shared" si="281"/>
        <v>5.1020408163265252E-2</v>
      </c>
      <c r="BE256" s="53">
        <f t="shared" si="282"/>
        <v>1</v>
      </c>
      <c r="BF256" s="41"/>
      <c r="BG256" s="41">
        <v>64.150000000000006</v>
      </c>
      <c r="BH256" s="41">
        <f t="shared" si="283"/>
        <v>3.035656922582719E-2</v>
      </c>
      <c r="BI256" s="53">
        <f t="shared" si="284"/>
        <v>1</v>
      </c>
      <c r="BJ256" s="41"/>
      <c r="BK256" s="41"/>
      <c r="BL256" s="41">
        <f t="shared" si="285"/>
        <v>0</v>
      </c>
      <c r="BM256" s="53">
        <f t="shared" si="286"/>
        <v>0</v>
      </c>
      <c r="BN256" s="41"/>
      <c r="BO256" s="41"/>
      <c r="BP256" s="41">
        <f t="shared" si="287"/>
        <v>0</v>
      </c>
      <c r="BQ256" s="53">
        <f t="shared" si="288"/>
        <v>0</v>
      </c>
      <c r="BR256" s="41"/>
      <c r="BS256" s="41"/>
      <c r="BT256" s="41">
        <f t="shared" si="289"/>
        <v>0</v>
      </c>
      <c r="BU256" s="53">
        <f t="shared" si="290"/>
        <v>0</v>
      </c>
      <c r="BV256" s="41"/>
      <c r="BW256" s="41"/>
      <c r="BX256" s="41">
        <f t="shared" si="291"/>
        <v>0</v>
      </c>
      <c r="BY256" s="53">
        <f t="shared" si="292"/>
        <v>0</v>
      </c>
      <c r="BZ256" s="41"/>
      <c r="CA256" s="41"/>
      <c r="CB256" s="41">
        <f t="shared" si="293"/>
        <v>0</v>
      </c>
      <c r="CC256" s="53">
        <f t="shared" si="294"/>
        <v>0</v>
      </c>
      <c r="CD256" s="41"/>
      <c r="CE256" s="41"/>
      <c r="CF256" s="41">
        <f t="shared" si="295"/>
        <v>0</v>
      </c>
      <c r="CG256" s="53">
        <f t="shared" si="296"/>
        <v>0</v>
      </c>
      <c r="CH256" s="41"/>
      <c r="CI256" s="41"/>
      <c r="CJ256" s="41">
        <f t="shared" si="297"/>
        <v>0</v>
      </c>
      <c r="CK256" s="53">
        <f t="shared" si="298"/>
        <v>0</v>
      </c>
      <c r="CL256" s="41"/>
      <c r="CM256" s="41"/>
      <c r="CN256" s="41">
        <f t="shared" si="299"/>
        <v>0</v>
      </c>
      <c r="CO256" s="53">
        <f t="shared" si="300"/>
        <v>0</v>
      </c>
      <c r="CP256" s="41"/>
      <c r="CQ256" s="41"/>
      <c r="CR256" s="41">
        <f t="shared" si="301"/>
        <v>0</v>
      </c>
      <c r="CS256" s="53">
        <f t="shared" si="302"/>
        <v>0</v>
      </c>
      <c r="CT256" s="41"/>
      <c r="CU256" s="41"/>
      <c r="CV256" s="41">
        <f t="shared" si="303"/>
        <v>0</v>
      </c>
      <c r="CW256" s="53">
        <f t="shared" si="304"/>
        <v>0</v>
      </c>
      <c r="CX256" s="41"/>
      <c r="CY256" s="41"/>
      <c r="CZ256" s="41">
        <f t="shared" si="305"/>
        <v>0</v>
      </c>
      <c r="DA256" s="53">
        <f t="shared" si="306"/>
        <v>0</v>
      </c>
      <c r="DB256" s="53"/>
      <c r="DC256" s="53"/>
      <c r="DD256" s="41">
        <f t="shared" si="307"/>
        <v>0</v>
      </c>
      <c r="DE256" s="53">
        <f t="shared" si="308"/>
        <v>0</v>
      </c>
      <c r="DF256" s="53"/>
      <c r="DG256" s="53"/>
      <c r="DH256" s="41">
        <f t="shared" si="309"/>
        <v>0</v>
      </c>
      <c r="DI256" s="53">
        <f t="shared" si="310"/>
        <v>0</v>
      </c>
      <c r="DJ256" s="53"/>
      <c r="DK256" s="53"/>
      <c r="DL256" s="41">
        <f t="shared" si="311"/>
        <v>0</v>
      </c>
      <c r="DM256" s="53">
        <f t="shared" si="312"/>
        <v>0</v>
      </c>
      <c r="DN256" s="53"/>
      <c r="DO256" s="53"/>
      <c r="DP256" s="41">
        <f t="shared" si="313"/>
        <v>0</v>
      </c>
      <c r="DQ256" s="53">
        <f t="shared" si="314"/>
        <v>0</v>
      </c>
      <c r="DR256" s="53"/>
      <c r="DS256" s="53"/>
      <c r="DT256" s="41">
        <f t="shared" si="315"/>
        <v>0</v>
      </c>
      <c r="DU256" s="53">
        <f t="shared" si="316"/>
        <v>0</v>
      </c>
      <c r="DV256" s="53"/>
      <c r="DW256" s="53"/>
      <c r="DX256" s="41">
        <f t="shared" si="317"/>
        <v>0</v>
      </c>
      <c r="DY256" s="53">
        <f t="shared" si="318"/>
        <v>0</v>
      </c>
      <c r="DZ256" s="53"/>
      <c r="EA256" s="53"/>
      <c r="EB256" s="41">
        <f t="shared" si="319"/>
        <v>0</v>
      </c>
      <c r="EC256" s="53">
        <f t="shared" si="320"/>
        <v>0</v>
      </c>
      <c r="ED256" s="53"/>
      <c r="EE256" s="53"/>
      <c r="EF256" s="41">
        <f t="shared" si="321"/>
        <v>0</v>
      </c>
      <c r="EG256" s="53">
        <f t="shared" si="322"/>
        <v>0</v>
      </c>
      <c r="EH256" s="53"/>
      <c r="EI256" s="53"/>
      <c r="EJ256" s="41">
        <f t="shared" si="323"/>
        <v>0</v>
      </c>
      <c r="EK256" s="53">
        <f t="shared" si="324"/>
        <v>0</v>
      </c>
      <c r="EL256" s="53"/>
      <c r="EM256" s="53"/>
      <c r="EN256" s="41">
        <f t="shared" si="325"/>
        <v>0</v>
      </c>
      <c r="EO256" s="53">
        <f t="shared" si="326"/>
        <v>0</v>
      </c>
      <c r="EP256" s="53"/>
      <c r="EQ256" s="53"/>
      <c r="ER256" s="41">
        <f t="shared" si="327"/>
        <v>0</v>
      </c>
      <c r="ES256" s="53">
        <f t="shared" si="328"/>
        <v>0</v>
      </c>
      <c r="ET256" s="53"/>
      <c r="EU256" s="53"/>
      <c r="EV256" s="41">
        <f t="shared" si="329"/>
        <v>0</v>
      </c>
      <c r="EW256" s="53">
        <f t="shared" si="330"/>
        <v>0</v>
      </c>
      <c r="EX256" s="53"/>
      <c r="EY256" s="53"/>
      <c r="EZ256" s="41">
        <f t="shared" si="331"/>
        <v>0</v>
      </c>
      <c r="FA256" s="53">
        <f t="shared" si="332"/>
        <v>0</v>
      </c>
      <c r="FB256" s="53"/>
      <c r="FC256" s="53"/>
      <c r="FD256" s="41">
        <f t="shared" si="333"/>
        <v>0</v>
      </c>
      <c r="FE256" s="53">
        <f t="shared" si="334"/>
        <v>0</v>
      </c>
      <c r="FF256" s="53"/>
      <c r="FG256" s="53"/>
      <c r="FH256" s="41">
        <f t="shared" si="335"/>
        <v>0</v>
      </c>
      <c r="FI256" s="53">
        <f t="shared" si="336"/>
        <v>0</v>
      </c>
      <c r="FJ256" s="53"/>
      <c r="FK256" s="53"/>
      <c r="FL256" s="41">
        <f t="shared" si="338"/>
        <v>0</v>
      </c>
      <c r="FM256" s="53">
        <f t="shared" si="339"/>
        <v>0</v>
      </c>
      <c r="FN256" s="53"/>
      <c r="FO256" s="40"/>
      <c r="FP256" s="52">
        <f t="shared" si="340"/>
        <v>3221.2245831094301</v>
      </c>
      <c r="FQ256" s="41">
        <f t="shared" si="341"/>
        <v>1.6544103768223462E-2</v>
      </c>
      <c r="FY256" s="229" t="s">
        <v>4579</v>
      </c>
      <c r="FZ256" s="229" t="s">
        <v>4580</v>
      </c>
      <c r="GA256" s="229" t="s">
        <v>4581</v>
      </c>
    </row>
    <row r="257" spans="2:183" ht="11.25" customHeight="1" x14ac:dyDescent="0.2">
      <c r="B257" s="39">
        <v>43812</v>
      </c>
      <c r="C257" s="45">
        <v>3168.7996331577597</v>
      </c>
      <c r="D257" s="112" t="s">
        <v>5566</v>
      </c>
      <c r="E257" s="112">
        <f t="shared" si="337"/>
        <v>43812</v>
      </c>
      <c r="F257" s="46"/>
      <c r="G257" s="52">
        <v>52.924999999999997</v>
      </c>
      <c r="H257" s="41">
        <f t="shared" si="257"/>
        <v>-3.4833364714743631E-3</v>
      </c>
      <c r="I257" s="53">
        <f t="shared" si="258"/>
        <v>1</v>
      </c>
      <c r="J257" s="40"/>
      <c r="K257" s="52">
        <v>75.02</v>
      </c>
      <c r="L257" s="41">
        <f t="shared" si="259"/>
        <v>-2.260938954648295E-3</v>
      </c>
      <c r="M257" s="53">
        <f t="shared" si="260"/>
        <v>1</v>
      </c>
      <c r="N257" s="40"/>
      <c r="O257" s="52">
        <v>92.05</v>
      </c>
      <c r="P257" s="41">
        <f t="shared" si="261"/>
        <v>-3.6800519536747123E-3</v>
      </c>
      <c r="Q257" s="53">
        <f t="shared" si="262"/>
        <v>1</v>
      </c>
      <c r="R257" s="40"/>
      <c r="S257" s="52">
        <v>90.1</v>
      </c>
      <c r="T257" s="41">
        <f t="shared" si="263"/>
        <v>3.7878787878786735E-3</v>
      </c>
      <c r="U257" s="53">
        <f t="shared" si="264"/>
        <v>1</v>
      </c>
      <c r="V257" s="40"/>
      <c r="W257" s="52">
        <v>72.69</v>
      </c>
      <c r="X257" s="41">
        <f t="shared" si="265"/>
        <v>1.8495166036149646E-2</v>
      </c>
      <c r="Y257" s="53">
        <f t="shared" si="266"/>
        <v>1</v>
      </c>
      <c r="Z257" s="40"/>
      <c r="AA257" s="52">
        <v>118.3</v>
      </c>
      <c r="AB257" s="41">
        <f t="shared" si="267"/>
        <v>1.7783046828689919E-3</v>
      </c>
      <c r="AC257" s="53">
        <f t="shared" si="268"/>
        <v>1</v>
      </c>
      <c r="AD257" s="40"/>
      <c r="AE257" s="52">
        <v>62.76</v>
      </c>
      <c r="AF257" s="41">
        <f t="shared" si="269"/>
        <v>-4.9151736166165305E-3</v>
      </c>
      <c r="AG257" s="53">
        <f t="shared" si="270"/>
        <v>1</v>
      </c>
      <c r="AH257" s="40"/>
      <c r="AI257" s="52">
        <v>105.38</v>
      </c>
      <c r="AJ257" s="41">
        <f t="shared" si="271"/>
        <v>7.3606729758148859E-3</v>
      </c>
      <c r="AK257" s="53">
        <f t="shared" si="272"/>
        <v>1</v>
      </c>
      <c r="AL257" s="40"/>
      <c r="AM257" s="52">
        <v>69.849999999999994</v>
      </c>
      <c r="AN257" s="41">
        <f t="shared" si="273"/>
        <v>-2.5801952580195353E-2</v>
      </c>
      <c r="AO257" s="53">
        <f t="shared" si="274"/>
        <v>1</v>
      </c>
      <c r="AP257" s="40"/>
      <c r="AQ257" s="52">
        <v>43.31</v>
      </c>
      <c r="AR257" s="41">
        <f t="shared" si="275"/>
        <v>6.97512206463613E-3</v>
      </c>
      <c r="AS257" s="53">
        <f t="shared" si="276"/>
        <v>1</v>
      </c>
      <c r="AT257" s="41"/>
      <c r="AU257" s="41">
        <v>86.14</v>
      </c>
      <c r="AV257" s="41">
        <f t="shared" si="277"/>
        <v>-6.9605568445474386E-4</v>
      </c>
      <c r="AW257" s="53">
        <f t="shared" si="278"/>
        <v>1</v>
      </c>
      <c r="AX257" s="41"/>
      <c r="AY257" s="41">
        <v>54.68</v>
      </c>
      <c r="AZ257" s="41">
        <f t="shared" si="279"/>
        <v>-1.1747695644315881E-2</v>
      </c>
      <c r="BA257" s="53">
        <f t="shared" si="280"/>
        <v>1</v>
      </c>
      <c r="BB257" s="41"/>
      <c r="BC257" s="41">
        <v>60.76</v>
      </c>
      <c r="BD257" s="41">
        <f t="shared" si="281"/>
        <v>-2.220791760540719E-2</v>
      </c>
      <c r="BE257" s="53">
        <f t="shared" si="282"/>
        <v>1</v>
      </c>
      <c r="BF257" s="41"/>
      <c r="BG257" s="41">
        <v>62.26</v>
      </c>
      <c r="BH257" s="41">
        <f t="shared" si="283"/>
        <v>4.1935483870967349E-3</v>
      </c>
      <c r="BI257" s="53">
        <f t="shared" si="284"/>
        <v>1</v>
      </c>
      <c r="BJ257" s="41"/>
      <c r="BK257" s="41"/>
      <c r="BL257" s="41">
        <f t="shared" si="285"/>
        <v>0</v>
      </c>
      <c r="BM257" s="53">
        <f t="shared" si="286"/>
        <v>0</v>
      </c>
      <c r="BN257" s="41"/>
      <c r="BO257" s="41"/>
      <c r="BP257" s="41">
        <f t="shared" si="287"/>
        <v>0</v>
      </c>
      <c r="BQ257" s="53">
        <f t="shared" si="288"/>
        <v>0</v>
      </c>
      <c r="BR257" s="41"/>
      <c r="BS257" s="41"/>
      <c r="BT257" s="41">
        <f t="shared" si="289"/>
        <v>0</v>
      </c>
      <c r="BU257" s="53">
        <f t="shared" si="290"/>
        <v>0</v>
      </c>
      <c r="BV257" s="41"/>
      <c r="BW257" s="41"/>
      <c r="BX257" s="41">
        <f t="shared" si="291"/>
        <v>0</v>
      </c>
      <c r="BY257" s="53">
        <f t="shared" si="292"/>
        <v>0</v>
      </c>
      <c r="BZ257" s="41"/>
      <c r="CA257" s="41"/>
      <c r="CB257" s="41">
        <f t="shared" si="293"/>
        <v>0</v>
      </c>
      <c r="CC257" s="53">
        <f t="shared" si="294"/>
        <v>0</v>
      </c>
      <c r="CD257" s="41"/>
      <c r="CE257" s="41"/>
      <c r="CF257" s="41">
        <f t="shared" si="295"/>
        <v>0</v>
      </c>
      <c r="CG257" s="53">
        <f t="shared" si="296"/>
        <v>0</v>
      </c>
      <c r="CH257" s="41"/>
      <c r="CI257" s="41"/>
      <c r="CJ257" s="41">
        <f t="shared" si="297"/>
        <v>0</v>
      </c>
      <c r="CK257" s="53">
        <f t="shared" si="298"/>
        <v>0</v>
      </c>
      <c r="CL257" s="41"/>
      <c r="CM257" s="41"/>
      <c r="CN257" s="41">
        <f t="shared" si="299"/>
        <v>0</v>
      </c>
      <c r="CO257" s="53">
        <f t="shared" si="300"/>
        <v>0</v>
      </c>
      <c r="CP257" s="41"/>
      <c r="CQ257" s="41"/>
      <c r="CR257" s="41">
        <f t="shared" si="301"/>
        <v>0</v>
      </c>
      <c r="CS257" s="53">
        <f t="shared" si="302"/>
        <v>0</v>
      </c>
      <c r="CT257" s="41"/>
      <c r="CU257" s="41"/>
      <c r="CV257" s="41">
        <f t="shared" si="303"/>
        <v>0</v>
      </c>
      <c r="CW257" s="53">
        <f t="shared" si="304"/>
        <v>0</v>
      </c>
      <c r="CX257" s="41"/>
      <c r="CY257" s="41"/>
      <c r="CZ257" s="41">
        <f t="shared" si="305"/>
        <v>0</v>
      </c>
      <c r="DA257" s="53">
        <f t="shared" si="306"/>
        <v>0</v>
      </c>
      <c r="DB257" s="53"/>
      <c r="DC257" s="53"/>
      <c r="DD257" s="41">
        <f t="shared" si="307"/>
        <v>0</v>
      </c>
      <c r="DE257" s="53">
        <f t="shared" si="308"/>
        <v>0</v>
      </c>
      <c r="DF257" s="53"/>
      <c r="DG257" s="53"/>
      <c r="DH257" s="41">
        <f t="shared" si="309"/>
        <v>0</v>
      </c>
      <c r="DI257" s="53">
        <f t="shared" si="310"/>
        <v>0</v>
      </c>
      <c r="DJ257" s="53"/>
      <c r="DK257" s="53"/>
      <c r="DL257" s="41">
        <f t="shared" si="311"/>
        <v>0</v>
      </c>
      <c r="DM257" s="53">
        <f t="shared" si="312"/>
        <v>0</v>
      </c>
      <c r="DN257" s="53"/>
      <c r="DO257" s="53"/>
      <c r="DP257" s="41">
        <f t="shared" si="313"/>
        <v>0</v>
      </c>
      <c r="DQ257" s="53">
        <f t="shared" si="314"/>
        <v>0</v>
      </c>
      <c r="DR257" s="53"/>
      <c r="DS257" s="53"/>
      <c r="DT257" s="41">
        <f t="shared" si="315"/>
        <v>0</v>
      </c>
      <c r="DU257" s="53">
        <f t="shared" si="316"/>
        <v>0</v>
      </c>
      <c r="DV257" s="53"/>
      <c r="DW257" s="53"/>
      <c r="DX257" s="41">
        <f t="shared" si="317"/>
        <v>0</v>
      </c>
      <c r="DY257" s="53">
        <f t="shared" si="318"/>
        <v>0</v>
      </c>
      <c r="DZ257" s="53"/>
      <c r="EA257" s="53"/>
      <c r="EB257" s="41">
        <f t="shared" si="319"/>
        <v>0</v>
      </c>
      <c r="EC257" s="53">
        <f t="shared" si="320"/>
        <v>0</v>
      </c>
      <c r="ED257" s="53"/>
      <c r="EE257" s="53"/>
      <c r="EF257" s="41">
        <f t="shared" si="321"/>
        <v>0</v>
      </c>
      <c r="EG257" s="53">
        <f t="shared" si="322"/>
        <v>0</v>
      </c>
      <c r="EH257" s="53"/>
      <c r="EI257" s="53"/>
      <c r="EJ257" s="41">
        <f t="shared" si="323"/>
        <v>0</v>
      </c>
      <c r="EK257" s="53">
        <f t="shared" si="324"/>
        <v>0</v>
      </c>
      <c r="EL257" s="53"/>
      <c r="EM257" s="53"/>
      <c r="EN257" s="41">
        <f t="shared" si="325"/>
        <v>0</v>
      </c>
      <c r="EO257" s="53">
        <f t="shared" si="326"/>
        <v>0</v>
      </c>
      <c r="EP257" s="53"/>
      <c r="EQ257" s="53"/>
      <c r="ER257" s="41">
        <f t="shared" si="327"/>
        <v>0</v>
      </c>
      <c r="ES257" s="53">
        <f t="shared" si="328"/>
        <v>0</v>
      </c>
      <c r="ET257" s="53"/>
      <c r="EU257" s="53"/>
      <c r="EV257" s="41">
        <f t="shared" si="329"/>
        <v>0</v>
      </c>
      <c r="EW257" s="53">
        <f t="shared" si="330"/>
        <v>0</v>
      </c>
      <c r="EX257" s="53"/>
      <c r="EY257" s="53"/>
      <c r="EZ257" s="41">
        <f t="shared" si="331"/>
        <v>0</v>
      </c>
      <c r="FA257" s="53">
        <f t="shared" si="332"/>
        <v>0</v>
      </c>
      <c r="FB257" s="53"/>
      <c r="FC257" s="53"/>
      <c r="FD257" s="41">
        <f t="shared" si="333"/>
        <v>0</v>
      </c>
      <c r="FE257" s="53">
        <f t="shared" si="334"/>
        <v>0</v>
      </c>
      <c r="FF257" s="53"/>
      <c r="FG257" s="53"/>
      <c r="FH257" s="41">
        <f t="shared" si="335"/>
        <v>0</v>
      </c>
      <c r="FI257" s="53">
        <f t="shared" si="336"/>
        <v>0</v>
      </c>
      <c r="FJ257" s="53"/>
      <c r="FK257" s="53"/>
      <c r="FL257" s="41">
        <f t="shared" si="338"/>
        <v>0</v>
      </c>
      <c r="FM257" s="53">
        <f t="shared" si="339"/>
        <v>0</v>
      </c>
      <c r="FN257" s="53"/>
      <c r="FO257" s="40"/>
      <c r="FP257" s="52">
        <f t="shared" si="340"/>
        <v>3168.7996331577597</v>
      </c>
      <c r="FQ257" s="41">
        <f t="shared" si="341"/>
        <v>7.2756688931661095E-3</v>
      </c>
      <c r="FY257" s="229" t="s">
        <v>4582</v>
      </c>
      <c r="FZ257" s="229" t="s">
        <v>4583</v>
      </c>
      <c r="GA257" s="229" t="s">
        <v>4584</v>
      </c>
    </row>
    <row r="258" spans="2:183" ht="11.25" customHeight="1" x14ac:dyDescent="0.2">
      <c r="B258" s="39">
        <v>43805</v>
      </c>
      <c r="C258" s="45">
        <v>3145.9110261640299</v>
      </c>
      <c r="D258" s="112" t="s">
        <v>5566</v>
      </c>
      <c r="E258" s="112">
        <f t="shared" si="337"/>
        <v>43805</v>
      </c>
      <c r="F258" s="46"/>
      <c r="G258" s="52">
        <v>53.11</v>
      </c>
      <c r="H258" s="41">
        <f t="shared" si="257"/>
        <v>2.0754716981132848E-3</v>
      </c>
      <c r="I258" s="53">
        <f t="shared" si="258"/>
        <v>1</v>
      </c>
      <c r="J258" s="40"/>
      <c r="K258" s="52">
        <v>75.19</v>
      </c>
      <c r="L258" s="41">
        <f t="shared" si="259"/>
        <v>1.1570025561684405E-2</v>
      </c>
      <c r="M258" s="53">
        <f t="shared" si="260"/>
        <v>1</v>
      </c>
      <c r="N258" s="40"/>
      <c r="O258" s="52">
        <v>92.39</v>
      </c>
      <c r="P258" s="41">
        <f t="shared" si="261"/>
        <v>1.1384783798576992E-2</v>
      </c>
      <c r="Q258" s="53">
        <f t="shared" si="262"/>
        <v>1</v>
      </c>
      <c r="R258" s="40"/>
      <c r="S258" s="52">
        <v>89.76</v>
      </c>
      <c r="T258" s="41">
        <f t="shared" si="263"/>
        <v>1.8033344675059571E-2</v>
      </c>
      <c r="U258" s="53">
        <f t="shared" si="264"/>
        <v>1</v>
      </c>
      <c r="V258" s="40"/>
      <c r="W258" s="52">
        <v>71.37</v>
      </c>
      <c r="X258" s="41">
        <f t="shared" si="265"/>
        <v>3.2850940665702044E-2</v>
      </c>
      <c r="Y258" s="53">
        <f t="shared" si="266"/>
        <v>1</v>
      </c>
      <c r="Z258" s="40"/>
      <c r="AA258" s="52">
        <v>118.09</v>
      </c>
      <c r="AB258" s="41">
        <f t="shared" si="267"/>
        <v>1.4606065813214109E-2</v>
      </c>
      <c r="AC258" s="53">
        <f t="shared" si="268"/>
        <v>1</v>
      </c>
      <c r="AD258" s="40"/>
      <c r="AE258" s="52">
        <v>63.07</v>
      </c>
      <c r="AF258" s="41">
        <f t="shared" si="269"/>
        <v>-3.1610557926348148E-3</v>
      </c>
      <c r="AG258" s="53">
        <f t="shared" si="270"/>
        <v>1</v>
      </c>
      <c r="AH258" s="40"/>
      <c r="AI258" s="52">
        <v>104.61</v>
      </c>
      <c r="AJ258" s="41">
        <f t="shared" si="271"/>
        <v>-4.1884816753926524E-3</v>
      </c>
      <c r="AK258" s="53">
        <f t="shared" si="272"/>
        <v>1</v>
      </c>
      <c r="AL258" s="40"/>
      <c r="AM258" s="52">
        <v>71.7</v>
      </c>
      <c r="AN258" s="41">
        <f t="shared" si="273"/>
        <v>1.8164035210284091E-3</v>
      </c>
      <c r="AO258" s="53">
        <f t="shared" si="274"/>
        <v>1</v>
      </c>
      <c r="AP258" s="40"/>
      <c r="AQ258" s="52">
        <v>43.01</v>
      </c>
      <c r="AR258" s="41">
        <f t="shared" si="275"/>
        <v>2.2586780789348504E-2</v>
      </c>
      <c r="AS258" s="53">
        <f t="shared" si="276"/>
        <v>1</v>
      </c>
      <c r="AT258" s="41"/>
      <c r="AU258" s="41">
        <v>86.2</v>
      </c>
      <c r="AV258" s="41">
        <f t="shared" si="277"/>
        <v>-1.3617118663462602E-2</v>
      </c>
      <c r="AW258" s="53">
        <f t="shared" si="278"/>
        <v>1</v>
      </c>
      <c r="AX258" s="41"/>
      <c r="AY258" s="41">
        <v>55.33</v>
      </c>
      <c r="AZ258" s="41">
        <f t="shared" si="279"/>
        <v>-3.2426589803639105E-3</v>
      </c>
      <c r="BA258" s="53">
        <f t="shared" si="280"/>
        <v>1</v>
      </c>
      <c r="BB258" s="41"/>
      <c r="BC258" s="41">
        <v>62.14</v>
      </c>
      <c r="BD258" s="41">
        <f t="shared" si="281"/>
        <v>2.4197451201806164E-3</v>
      </c>
      <c r="BE258" s="53">
        <f t="shared" si="282"/>
        <v>1</v>
      </c>
      <c r="BF258" s="41"/>
      <c r="BG258" s="41">
        <v>62</v>
      </c>
      <c r="BH258" s="41">
        <f t="shared" si="283"/>
        <v>8.2940315498454265E-3</v>
      </c>
      <c r="BI258" s="53">
        <f t="shared" si="284"/>
        <v>1</v>
      </c>
      <c r="BJ258" s="41"/>
      <c r="BK258" s="41"/>
      <c r="BL258" s="41">
        <f t="shared" si="285"/>
        <v>0</v>
      </c>
      <c r="BM258" s="53">
        <f t="shared" si="286"/>
        <v>0</v>
      </c>
      <c r="BN258" s="41"/>
      <c r="BO258" s="41"/>
      <c r="BP258" s="41">
        <f t="shared" si="287"/>
        <v>0</v>
      </c>
      <c r="BQ258" s="53">
        <f t="shared" si="288"/>
        <v>0</v>
      </c>
      <c r="BR258" s="41"/>
      <c r="BS258" s="41"/>
      <c r="BT258" s="41">
        <f t="shared" si="289"/>
        <v>0</v>
      </c>
      <c r="BU258" s="53">
        <f t="shared" si="290"/>
        <v>0</v>
      </c>
      <c r="BV258" s="41"/>
      <c r="BW258" s="41"/>
      <c r="BX258" s="41">
        <f t="shared" si="291"/>
        <v>0</v>
      </c>
      <c r="BY258" s="53">
        <f t="shared" si="292"/>
        <v>0</v>
      </c>
      <c r="BZ258" s="41"/>
      <c r="CA258" s="41"/>
      <c r="CB258" s="41">
        <f t="shared" si="293"/>
        <v>0</v>
      </c>
      <c r="CC258" s="53">
        <f t="shared" si="294"/>
        <v>0</v>
      </c>
      <c r="CD258" s="41"/>
      <c r="CE258" s="41"/>
      <c r="CF258" s="41">
        <f t="shared" si="295"/>
        <v>0</v>
      </c>
      <c r="CG258" s="53">
        <f t="shared" si="296"/>
        <v>0</v>
      </c>
      <c r="CH258" s="41"/>
      <c r="CI258" s="41"/>
      <c r="CJ258" s="41">
        <f t="shared" si="297"/>
        <v>0</v>
      </c>
      <c r="CK258" s="53">
        <f t="shared" si="298"/>
        <v>0</v>
      </c>
      <c r="CL258" s="41"/>
      <c r="CM258" s="41"/>
      <c r="CN258" s="41">
        <f t="shared" si="299"/>
        <v>0</v>
      </c>
      <c r="CO258" s="53">
        <f t="shared" si="300"/>
        <v>0</v>
      </c>
      <c r="CP258" s="41"/>
      <c r="CQ258" s="41"/>
      <c r="CR258" s="41">
        <f t="shared" si="301"/>
        <v>0</v>
      </c>
      <c r="CS258" s="53">
        <f t="shared" si="302"/>
        <v>0</v>
      </c>
      <c r="CT258" s="41"/>
      <c r="CU258" s="41"/>
      <c r="CV258" s="41">
        <f t="shared" si="303"/>
        <v>0</v>
      </c>
      <c r="CW258" s="53">
        <f t="shared" si="304"/>
        <v>0</v>
      </c>
      <c r="CX258" s="41"/>
      <c r="CY258" s="41"/>
      <c r="CZ258" s="41">
        <f t="shared" si="305"/>
        <v>0</v>
      </c>
      <c r="DA258" s="53">
        <f t="shared" si="306"/>
        <v>0</v>
      </c>
      <c r="DB258" s="53"/>
      <c r="DC258" s="53"/>
      <c r="DD258" s="41">
        <f t="shared" si="307"/>
        <v>0</v>
      </c>
      <c r="DE258" s="53">
        <f t="shared" si="308"/>
        <v>0</v>
      </c>
      <c r="DF258" s="53"/>
      <c r="DG258" s="53"/>
      <c r="DH258" s="41">
        <f t="shared" si="309"/>
        <v>0</v>
      </c>
      <c r="DI258" s="53">
        <f t="shared" si="310"/>
        <v>0</v>
      </c>
      <c r="DJ258" s="53"/>
      <c r="DK258" s="53"/>
      <c r="DL258" s="41">
        <f t="shared" si="311"/>
        <v>0</v>
      </c>
      <c r="DM258" s="53">
        <f t="shared" si="312"/>
        <v>0</v>
      </c>
      <c r="DN258" s="53"/>
      <c r="DO258" s="53"/>
      <c r="DP258" s="41">
        <f t="shared" si="313"/>
        <v>0</v>
      </c>
      <c r="DQ258" s="53">
        <f t="shared" si="314"/>
        <v>0</v>
      </c>
      <c r="DR258" s="53"/>
      <c r="DS258" s="53"/>
      <c r="DT258" s="41">
        <f t="shared" si="315"/>
        <v>0</v>
      </c>
      <c r="DU258" s="53">
        <f t="shared" si="316"/>
        <v>0</v>
      </c>
      <c r="DV258" s="53"/>
      <c r="DW258" s="53"/>
      <c r="DX258" s="41">
        <f t="shared" si="317"/>
        <v>0</v>
      </c>
      <c r="DY258" s="53">
        <f t="shared" si="318"/>
        <v>0</v>
      </c>
      <c r="DZ258" s="53"/>
      <c r="EA258" s="53"/>
      <c r="EB258" s="41">
        <f t="shared" si="319"/>
        <v>0</v>
      </c>
      <c r="EC258" s="53">
        <f t="shared" si="320"/>
        <v>0</v>
      </c>
      <c r="ED258" s="53"/>
      <c r="EE258" s="53"/>
      <c r="EF258" s="41">
        <f t="shared" si="321"/>
        <v>0</v>
      </c>
      <c r="EG258" s="53">
        <f t="shared" si="322"/>
        <v>0</v>
      </c>
      <c r="EH258" s="53"/>
      <c r="EI258" s="53"/>
      <c r="EJ258" s="41">
        <f t="shared" si="323"/>
        <v>0</v>
      </c>
      <c r="EK258" s="53">
        <f t="shared" si="324"/>
        <v>0</v>
      </c>
      <c r="EL258" s="53"/>
      <c r="EM258" s="53"/>
      <c r="EN258" s="41">
        <f t="shared" si="325"/>
        <v>0</v>
      </c>
      <c r="EO258" s="53">
        <f t="shared" si="326"/>
        <v>0</v>
      </c>
      <c r="EP258" s="53"/>
      <c r="EQ258" s="53"/>
      <c r="ER258" s="41">
        <f t="shared" si="327"/>
        <v>0</v>
      </c>
      <c r="ES258" s="53">
        <f t="shared" si="328"/>
        <v>0</v>
      </c>
      <c r="ET258" s="53"/>
      <c r="EU258" s="53"/>
      <c r="EV258" s="41">
        <f t="shared" si="329"/>
        <v>0</v>
      </c>
      <c r="EW258" s="53">
        <f t="shared" si="330"/>
        <v>0</v>
      </c>
      <c r="EX258" s="53"/>
      <c r="EY258" s="53"/>
      <c r="EZ258" s="41">
        <f t="shared" si="331"/>
        <v>0</v>
      </c>
      <c r="FA258" s="53">
        <f t="shared" si="332"/>
        <v>0</v>
      </c>
      <c r="FB258" s="53"/>
      <c r="FC258" s="53"/>
      <c r="FD258" s="41">
        <f t="shared" si="333"/>
        <v>0</v>
      </c>
      <c r="FE258" s="53">
        <f t="shared" si="334"/>
        <v>0</v>
      </c>
      <c r="FF258" s="53"/>
      <c r="FG258" s="53"/>
      <c r="FH258" s="41">
        <f t="shared" si="335"/>
        <v>0</v>
      </c>
      <c r="FI258" s="53">
        <f t="shared" si="336"/>
        <v>0</v>
      </c>
      <c r="FJ258" s="53"/>
      <c r="FK258" s="53"/>
      <c r="FL258" s="41">
        <f t="shared" si="338"/>
        <v>0</v>
      </c>
      <c r="FM258" s="53">
        <f t="shared" si="339"/>
        <v>0</v>
      </c>
      <c r="FN258" s="53"/>
      <c r="FO258" s="40"/>
      <c r="FP258" s="52">
        <f t="shared" si="340"/>
        <v>3145.9110261640299</v>
      </c>
      <c r="FQ258" s="41">
        <f t="shared" si="341"/>
        <v>1.5697003725541059E-3</v>
      </c>
      <c r="FY258" s="229" t="s">
        <v>4621</v>
      </c>
      <c r="FZ258" s="229" t="s">
        <v>4622</v>
      </c>
      <c r="GA258" s="229" t="s">
        <v>4623</v>
      </c>
    </row>
    <row r="259" spans="2:183" ht="11.25" customHeight="1" x14ac:dyDescent="0.2">
      <c r="B259" s="39">
        <v>43798</v>
      </c>
      <c r="C259" s="45">
        <v>3140.98062770254</v>
      </c>
      <c r="D259" s="112" t="s">
        <v>5566</v>
      </c>
      <c r="E259" s="112">
        <f t="shared" si="337"/>
        <v>43798</v>
      </c>
      <c r="F259" s="46"/>
      <c r="G259" s="52">
        <v>53</v>
      </c>
      <c r="H259" s="41">
        <f t="shared" si="257"/>
        <v>-7.3047387151151666E-3</v>
      </c>
      <c r="I259" s="53">
        <f t="shared" si="258"/>
        <v>1</v>
      </c>
      <c r="J259" s="40"/>
      <c r="K259" s="52">
        <v>74.33</v>
      </c>
      <c r="L259" s="41">
        <f t="shared" si="259"/>
        <v>-8.2721814543029737E-3</v>
      </c>
      <c r="M259" s="53">
        <f t="shared" si="260"/>
        <v>1</v>
      </c>
      <c r="N259" s="40"/>
      <c r="O259" s="52">
        <v>91.35</v>
      </c>
      <c r="P259" s="41">
        <f t="shared" si="261"/>
        <v>-2.0755953681451667E-3</v>
      </c>
      <c r="Q259" s="53">
        <f t="shared" si="262"/>
        <v>1</v>
      </c>
      <c r="R259" s="40"/>
      <c r="S259" s="52">
        <v>88.17</v>
      </c>
      <c r="T259" s="41">
        <f t="shared" si="263"/>
        <v>1.1820059674087613E-2</v>
      </c>
      <c r="U259" s="53">
        <f t="shared" si="264"/>
        <v>1</v>
      </c>
      <c r="V259" s="40"/>
      <c r="W259" s="52">
        <v>69.099999999999994</v>
      </c>
      <c r="X259" s="41">
        <f t="shared" si="265"/>
        <v>-3.01754385964913E-2</v>
      </c>
      <c r="Y259" s="53">
        <f t="shared" si="266"/>
        <v>1</v>
      </c>
      <c r="Z259" s="40"/>
      <c r="AA259" s="52">
        <v>116.39</v>
      </c>
      <c r="AB259" s="41">
        <f t="shared" si="267"/>
        <v>5.789837538886955E-3</v>
      </c>
      <c r="AC259" s="53">
        <f t="shared" si="268"/>
        <v>1</v>
      </c>
      <c r="AD259" s="40"/>
      <c r="AE259" s="52">
        <v>63.27</v>
      </c>
      <c r="AF259" s="41">
        <f t="shared" si="269"/>
        <v>-1.8156424581005526E-2</v>
      </c>
      <c r="AG259" s="53">
        <f t="shared" si="270"/>
        <v>1</v>
      </c>
      <c r="AH259" s="40"/>
      <c r="AI259" s="52">
        <v>105.05</v>
      </c>
      <c r="AJ259" s="41">
        <f t="shared" si="271"/>
        <v>-5.6791292001894256E-3</v>
      </c>
      <c r="AK259" s="53">
        <f t="shared" si="272"/>
        <v>1</v>
      </c>
      <c r="AL259" s="40"/>
      <c r="AM259" s="52">
        <v>71.569999999999993</v>
      </c>
      <c r="AN259" s="41">
        <f t="shared" si="273"/>
        <v>5.9030217849611599E-3</v>
      </c>
      <c r="AO259" s="53">
        <f t="shared" si="274"/>
        <v>1</v>
      </c>
      <c r="AP259" s="40"/>
      <c r="AQ259" s="52">
        <v>42.06</v>
      </c>
      <c r="AR259" s="41">
        <f t="shared" si="275"/>
        <v>1.6670635865683181E-3</v>
      </c>
      <c r="AS259" s="53">
        <f t="shared" si="276"/>
        <v>1</v>
      </c>
      <c r="AT259" s="41"/>
      <c r="AU259" s="41">
        <v>87.39</v>
      </c>
      <c r="AV259" s="41">
        <f t="shared" si="277"/>
        <v>2.1788990825688526E-3</v>
      </c>
      <c r="AW259" s="53">
        <f t="shared" si="278"/>
        <v>1</v>
      </c>
      <c r="AX259" s="41"/>
      <c r="AY259" s="41">
        <v>55.51</v>
      </c>
      <c r="AZ259" s="41">
        <f t="shared" si="279"/>
        <v>5.4073540014432098E-4</v>
      </c>
      <c r="BA259" s="53">
        <f t="shared" si="280"/>
        <v>1</v>
      </c>
      <c r="BB259" s="41"/>
      <c r="BC259" s="41">
        <v>61.99</v>
      </c>
      <c r="BD259" s="41">
        <f t="shared" si="281"/>
        <v>-1.4310701224359956E-2</v>
      </c>
      <c r="BE259" s="53">
        <f t="shared" si="282"/>
        <v>1</v>
      </c>
      <c r="BF259" s="41"/>
      <c r="BG259" s="41">
        <v>61.49</v>
      </c>
      <c r="BH259" s="41">
        <f t="shared" si="283"/>
        <v>3.7544890630101246E-3</v>
      </c>
      <c r="BI259" s="53">
        <f t="shared" si="284"/>
        <v>1</v>
      </c>
      <c r="BJ259" s="41"/>
      <c r="BK259" s="41"/>
      <c r="BL259" s="41">
        <f t="shared" si="285"/>
        <v>0</v>
      </c>
      <c r="BM259" s="53">
        <f t="shared" si="286"/>
        <v>0</v>
      </c>
      <c r="BN259" s="41"/>
      <c r="BO259" s="41"/>
      <c r="BP259" s="41">
        <f t="shared" si="287"/>
        <v>0</v>
      </c>
      <c r="BQ259" s="53">
        <f t="shared" si="288"/>
        <v>0</v>
      </c>
      <c r="BR259" s="41"/>
      <c r="BS259" s="41"/>
      <c r="BT259" s="41">
        <f t="shared" si="289"/>
        <v>0</v>
      </c>
      <c r="BU259" s="53">
        <f t="shared" si="290"/>
        <v>0</v>
      </c>
      <c r="BV259" s="41"/>
      <c r="BW259" s="41"/>
      <c r="BX259" s="41">
        <f t="shared" si="291"/>
        <v>0</v>
      </c>
      <c r="BY259" s="53">
        <f t="shared" si="292"/>
        <v>0</v>
      </c>
      <c r="BZ259" s="41"/>
      <c r="CA259" s="41"/>
      <c r="CB259" s="41">
        <f t="shared" si="293"/>
        <v>0</v>
      </c>
      <c r="CC259" s="53">
        <f t="shared" si="294"/>
        <v>0</v>
      </c>
      <c r="CD259" s="41"/>
      <c r="CE259" s="41"/>
      <c r="CF259" s="41">
        <f t="shared" si="295"/>
        <v>0</v>
      </c>
      <c r="CG259" s="53">
        <f t="shared" si="296"/>
        <v>0</v>
      </c>
      <c r="CH259" s="41"/>
      <c r="CI259" s="41"/>
      <c r="CJ259" s="41">
        <f t="shared" si="297"/>
        <v>0</v>
      </c>
      <c r="CK259" s="53">
        <f t="shared" si="298"/>
        <v>0</v>
      </c>
      <c r="CL259" s="41"/>
      <c r="CM259" s="41"/>
      <c r="CN259" s="41">
        <f t="shared" si="299"/>
        <v>0</v>
      </c>
      <c r="CO259" s="53">
        <f t="shared" si="300"/>
        <v>0</v>
      </c>
      <c r="CP259" s="41"/>
      <c r="CQ259" s="41"/>
      <c r="CR259" s="41">
        <f t="shared" si="301"/>
        <v>0</v>
      </c>
      <c r="CS259" s="53">
        <f t="shared" si="302"/>
        <v>0</v>
      </c>
      <c r="CT259" s="41"/>
      <c r="CU259" s="41"/>
      <c r="CV259" s="41">
        <f t="shared" si="303"/>
        <v>0</v>
      </c>
      <c r="CW259" s="53">
        <f t="shared" si="304"/>
        <v>0</v>
      </c>
      <c r="CX259" s="41"/>
      <c r="CY259" s="41"/>
      <c r="CZ259" s="41">
        <f t="shared" si="305"/>
        <v>0</v>
      </c>
      <c r="DA259" s="53">
        <f t="shared" si="306"/>
        <v>0</v>
      </c>
      <c r="DB259" s="53"/>
      <c r="DC259" s="53"/>
      <c r="DD259" s="41">
        <f t="shared" si="307"/>
        <v>0</v>
      </c>
      <c r="DE259" s="53">
        <f t="shared" si="308"/>
        <v>0</v>
      </c>
      <c r="DF259" s="53"/>
      <c r="DG259" s="53"/>
      <c r="DH259" s="41">
        <f t="shared" si="309"/>
        <v>0</v>
      </c>
      <c r="DI259" s="53">
        <f t="shared" si="310"/>
        <v>0</v>
      </c>
      <c r="DJ259" s="53"/>
      <c r="DK259" s="53"/>
      <c r="DL259" s="41">
        <f t="shared" si="311"/>
        <v>0</v>
      </c>
      <c r="DM259" s="53">
        <f t="shared" si="312"/>
        <v>0</v>
      </c>
      <c r="DN259" s="53"/>
      <c r="DO259" s="53"/>
      <c r="DP259" s="41">
        <f t="shared" si="313"/>
        <v>0</v>
      </c>
      <c r="DQ259" s="53">
        <f t="shared" si="314"/>
        <v>0</v>
      </c>
      <c r="DR259" s="53"/>
      <c r="DS259" s="53"/>
      <c r="DT259" s="41">
        <f t="shared" si="315"/>
        <v>0</v>
      </c>
      <c r="DU259" s="53">
        <f t="shared" si="316"/>
        <v>0</v>
      </c>
      <c r="DV259" s="53"/>
      <c r="DW259" s="53"/>
      <c r="DX259" s="41">
        <f t="shared" si="317"/>
        <v>0</v>
      </c>
      <c r="DY259" s="53">
        <f t="shared" si="318"/>
        <v>0</v>
      </c>
      <c r="DZ259" s="53"/>
      <c r="EA259" s="53"/>
      <c r="EB259" s="41">
        <f t="shared" si="319"/>
        <v>0</v>
      </c>
      <c r="EC259" s="53">
        <f t="shared" si="320"/>
        <v>0</v>
      </c>
      <c r="ED259" s="53"/>
      <c r="EE259" s="53"/>
      <c r="EF259" s="41">
        <f t="shared" si="321"/>
        <v>0</v>
      </c>
      <c r="EG259" s="53">
        <f t="shared" si="322"/>
        <v>0</v>
      </c>
      <c r="EH259" s="53"/>
      <c r="EI259" s="53"/>
      <c r="EJ259" s="41">
        <f t="shared" si="323"/>
        <v>0</v>
      </c>
      <c r="EK259" s="53">
        <f t="shared" si="324"/>
        <v>0</v>
      </c>
      <c r="EL259" s="53"/>
      <c r="EM259" s="53"/>
      <c r="EN259" s="41">
        <f t="shared" si="325"/>
        <v>0</v>
      </c>
      <c r="EO259" s="53">
        <f t="shared" si="326"/>
        <v>0</v>
      </c>
      <c r="EP259" s="53"/>
      <c r="EQ259" s="53"/>
      <c r="ER259" s="41">
        <f t="shared" si="327"/>
        <v>0</v>
      </c>
      <c r="ES259" s="53">
        <f t="shared" si="328"/>
        <v>0</v>
      </c>
      <c r="ET259" s="53"/>
      <c r="EU259" s="53"/>
      <c r="EV259" s="41">
        <f t="shared" si="329"/>
        <v>0</v>
      </c>
      <c r="EW259" s="53">
        <f t="shared" si="330"/>
        <v>0</v>
      </c>
      <c r="EX259" s="53"/>
      <c r="EY259" s="53"/>
      <c r="EZ259" s="41">
        <f t="shared" si="331"/>
        <v>0</v>
      </c>
      <c r="FA259" s="53">
        <f t="shared" si="332"/>
        <v>0</v>
      </c>
      <c r="FB259" s="53"/>
      <c r="FC259" s="53"/>
      <c r="FD259" s="41">
        <f t="shared" si="333"/>
        <v>0</v>
      </c>
      <c r="FE259" s="53">
        <f t="shared" si="334"/>
        <v>0</v>
      </c>
      <c r="FF259" s="53"/>
      <c r="FG259" s="53"/>
      <c r="FH259" s="41">
        <f t="shared" si="335"/>
        <v>0</v>
      </c>
      <c r="FI259" s="53">
        <f t="shared" si="336"/>
        <v>0</v>
      </c>
      <c r="FJ259" s="53"/>
      <c r="FK259" s="53"/>
      <c r="FL259" s="41">
        <f t="shared" si="338"/>
        <v>0</v>
      </c>
      <c r="FM259" s="53">
        <f t="shared" si="339"/>
        <v>0</v>
      </c>
      <c r="FN259" s="53"/>
      <c r="FO259" s="40"/>
      <c r="FP259" s="52">
        <f t="shared" si="340"/>
        <v>3140.98062770254</v>
      </c>
      <c r="FQ259" s="41">
        <f t="shared" si="341"/>
        <v>9.8679850371401479E-3</v>
      </c>
      <c r="FY259" s="229" t="s">
        <v>4588</v>
      </c>
      <c r="FZ259" s="229" t="s">
        <v>4589</v>
      </c>
      <c r="GA259" s="229" t="s">
        <v>4590</v>
      </c>
    </row>
    <row r="260" spans="2:183" ht="11.25" customHeight="1" x14ac:dyDescent="0.2">
      <c r="B260" s="39">
        <v>43791</v>
      </c>
      <c r="C260" s="45">
        <v>3110.2883488152402</v>
      </c>
      <c r="D260" s="112" t="s">
        <v>5566</v>
      </c>
      <c r="E260" s="112">
        <f t="shared" si="337"/>
        <v>43791</v>
      </c>
      <c r="F260" s="46"/>
      <c r="G260" s="52">
        <v>53.39</v>
      </c>
      <c r="H260" s="41">
        <f t="shared" si="257"/>
        <v>9.644478063540074E-3</v>
      </c>
      <c r="I260" s="53">
        <f t="shared" si="258"/>
        <v>1</v>
      </c>
      <c r="J260" s="40"/>
      <c r="K260" s="52">
        <v>74.95</v>
      </c>
      <c r="L260" s="41">
        <f t="shared" si="259"/>
        <v>-2.1795875750456828E-2</v>
      </c>
      <c r="M260" s="53">
        <f t="shared" si="260"/>
        <v>1</v>
      </c>
      <c r="N260" s="40"/>
      <c r="O260" s="52">
        <v>91.54</v>
      </c>
      <c r="P260" s="41">
        <f t="shared" si="261"/>
        <v>2.2108083966056347E-2</v>
      </c>
      <c r="Q260" s="53">
        <f t="shared" si="262"/>
        <v>1</v>
      </c>
      <c r="R260" s="40"/>
      <c r="S260" s="52">
        <v>87.14</v>
      </c>
      <c r="T260" s="41">
        <f t="shared" si="263"/>
        <v>-1.6256491307292786E-2</v>
      </c>
      <c r="U260" s="53">
        <f t="shared" si="264"/>
        <v>1</v>
      </c>
      <c r="V260" s="40"/>
      <c r="W260" s="52">
        <v>71.25</v>
      </c>
      <c r="X260" s="41">
        <f t="shared" si="265"/>
        <v>1.6405135520684899E-2</v>
      </c>
      <c r="Y260" s="53">
        <f t="shared" si="266"/>
        <v>1</v>
      </c>
      <c r="Z260" s="40"/>
      <c r="AA260" s="52">
        <v>115.72</v>
      </c>
      <c r="AB260" s="41">
        <f t="shared" si="267"/>
        <v>-8.482563619227057E-3</v>
      </c>
      <c r="AC260" s="53">
        <f t="shared" si="268"/>
        <v>1</v>
      </c>
      <c r="AD260" s="40"/>
      <c r="AE260" s="52">
        <v>64.44</v>
      </c>
      <c r="AF260" s="41">
        <f t="shared" si="269"/>
        <v>-4.787644787644818E-3</v>
      </c>
      <c r="AG260" s="53">
        <f t="shared" si="270"/>
        <v>1</v>
      </c>
      <c r="AH260" s="40"/>
      <c r="AI260" s="52">
        <v>105.65</v>
      </c>
      <c r="AJ260" s="41">
        <f t="shared" si="271"/>
        <v>1.255510829978923E-2</v>
      </c>
      <c r="AK260" s="53">
        <f t="shared" si="272"/>
        <v>1</v>
      </c>
      <c r="AL260" s="40"/>
      <c r="AM260" s="52">
        <v>71.150000000000006</v>
      </c>
      <c r="AN260" s="41">
        <f t="shared" si="273"/>
        <v>2.5955299206921634E-2</v>
      </c>
      <c r="AO260" s="53">
        <f t="shared" si="274"/>
        <v>1</v>
      </c>
      <c r="AP260" s="40"/>
      <c r="AQ260" s="52">
        <v>41.99</v>
      </c>
      <c r="AR260" s="41">
        <f t="shared" si="275"/>
        <v>-3.1819229882407041E-2</v>
      </c>
      <c r="AS260" s="53">
        <f t="shared" si="276"/>
        <v>1</v>
      </c>
      <c r="AT260" s="41"/>
      <c r="AU260" s="41">
        <v>87.2</v>
      </c>
      <c r="AV260" s="41">
        <f t="shared" si="277"/>
        <v>-4.67983106951253E-3</v>
      </c>
      <c r="AW260" s="53">
        <f t="shared" si="278"/>
        <v>1</v>
      </c>
      <c r="AX260" s="41"/>
      <c r="AY260" s="41">
        <v>55.48</v>
      </c>
      <c r="AZ260" s="41">
        <f t="shared" si="279"/>
        <v>-1.8021265092815764E-4</v>
      </c>
      <c r="BA260" s="53">
        <f t="shared" si="280"/>
        <v>1</v>
      </c>
      <c r="BB260" s="41"/>
      <c r="BC260" s="41">
        <v>62.89</v>
      </c>
      <c r="BD260" s="41">
        <f t="shared" si="281"/>
        <v>1.1093247588424449E-2</v>
      </c>
      <c r="BE260" s="53">
        <f t="shared" si="282"/>
        <v>1</v>
      </c>
      <c r="BF260" s="41"/>
      <c r="BG260" s="41">
        <v>61.26</v>
      </c>
      <c r="BH260" s="41">
        <f t="shared" si="283"/>
        <v>6.4070970921636938E-3</v>
      </c>
      <c r="BI260" s="53">
        <f t="shared" si="284"/>
        <v>1</v>
      </c>
      <c r="BJ260" s="41"/>
      <c r="BK260" s="41"/>
      <c r="BL260" s="41">
        <f t="shared" si="285"/>
        <v>0</v>
      </c>
      <c r="BM260" s="53">
        <f t="shared" si="286"/>
        <v>0</v>
      </c>
      <c r="BN260" s="41"/>
      <c r="BO260" s="41"/>
      <c r="BP260" s="41">
        <f t="shared" si="287"/>
        <v>0</v>
      </c>
      <c r="BQ260" s="53">
        <f t="shared" si="288"/>
        <v>0</v>
      </c>
      <c r="BR260" s="41"/>
      <c r="BS260" s="41"/>
      <c r="BT260" s="41">
        <f t="shared" si="289"/>
        <v>0</v>
      </c>
      <c r="BU260" s="53">
        <f t="shared" si="290"/>
        <v>0</v>
      </c>
      <c r="BV260" s="41"/>
      <c r="BW260" s="41"/>
      <c r="BX260" s="41">
        <f t="shared" si="291"/>
        <v>0</v>
      </c>
      <c r="BY260" s="53">
        <f t="shared" si="292"/>
        <v>0</v>
      </c>
      <c r="BZ260" s="41"/>
      <c r="CA260" s="41"/>
      <c r="CB260" s="41">
        <f t="shared" si="293"/>
        <v>0</v>
      </c>
      <c r="CC260" s="53">
        <f t="shared" si="294"/>
        <v>0</v>
      </c>
      <c r="CD260" s="41"/>
      <c r="CE260" s="41"/>
      <c r="CF260" s="41">
        <f t="shared" si="295"/>
        <v>0</v>
      </c>
      <c r="CG260" s="53">
        <f t="shared" si="296"/>
        <v>0</v>
      </c>
      <c r="CH260" s="41"/>
      <c r="CI260" s="41"/>
      <c r="CJ260" s="41">
        <f t="shared" si="297"/>
        <v>0</v>
      </c>
      <c r="CK260" s="53">
        <f t="shared" si="298"/>
        <v>0</v>
      </c>
      <c r="CL260" s="41"/>
      <c r="CM260" s="41"/>
      <c r="CN260" s="41">
        <f t="shared" si="299"/>
        <v>0</v>
      </c>
      <c r="CO260" s="53">
        <f t="shared" si="300"/>
        <v>0</v>
      </c>
      <c r="CP260" s="41"/>
      <c r="CQ260" s="41"/>
      <c r="CR260" s="41">
        <f t="shared" si="301"/>
        <v>0</v>
      </c>
      <c r="CS260" s="53">
        <f t="shared" si="302"/>
        <v>0</v>
      </c>
      <c r="CT260" s="41"/>
      <c r="CU260" s="41"/>
      <c r="CV260" s="41">
        <f t="shared" si="303"/>
        <v>0</v>
      </c>
      <c r="CW260" s="53">
        <f t="shared" si="304"/>
        <v>0</v>
      </c>
      <c r="CX260" s="41"/>
      <c r="CY260" s="41"/>
      <c r="CZ260" s="41">
        <f t="shared" si="305"/>
        <v>0</v>
      </c>
      <c r="DA260" s="53">
        <f t="shared" si="306"/>
        <v>0</v>
      </c>
      <c r="DB260" s="53"/>
      <c r="DC260" s="53"/>
      <c r="DD260" s="41">
        <f t="shared" si="307"/>
        <v>0</v>
      </c>
      <c r="DE260" s="53">
        <f t="shared" si="308"/>
        <v>0</v>
      </c>
      <c r="DF260" s="53"/>
      <c r="DG260" s="53"/>
      <c r="DH260" s="41">
        <f t="shared" si="309"/>
        <v>0</v>
      </c>
      <c r="DI260" s="53">
        <f t="shared" si="310"/>
        <v>0</v>
      </c>
      <c r="DJ260" s="53"/>
      <c r="DK260" s="53"/>
      <c r="DL260" s="41">
        <f t="shared" si="311"/>
        <v>0</v>
      </c>
      <c r="DM260" s="53">
        <f t="shared" si="312"/>
        <v>0</v>
      </c>
      <c r="DN260" s="53"/>
      <c r="DO260" s="53"/>
      <c r="DP260" s="41">
        <f t="shared" si="313"/>
        <v>0</v>
      </c>
      <c r="DQ260" s="53">
        <f t="shared" si="314"/>
        <v>0</v>
      </c>
      <c r="DR260" s="53"/>
      <c r="DS260" s="53"/>
      <c r="DT260" s="41">
        <f t="shared" si="315"/>
        <v>0</v>
      </c>
      <c r="DU260" s="53">
        <f t="shared" si="316"/>
        <v>0</v>
      </c>
      <c r="DV260" s="53"/>
      <c r="DW260" s="53"/>
      <c r="DX260" s="41">
        <f t="shared" si="317"/>
        <v>0</v>
      </c>
      <c r="DY260" s="53">
        <f t="shared" si="318"/>
        <v>0</v>
      </c>
      <c r="DZ260" s="53"/>
      <c r="EA260" s="53"/>
      <c r="EB260" s="41">
        <f t="shared" si="319"/>
        <v>0</v>
      </c>
      <c r="EC260" s="53">
        <f t="shared" si="320"/>
        <v>0</v>
      </c>
      <c r="ED260" s="53"/>
      <c r="EE260" s="53"/>
      <c r="EF260" s="41">
        <f t="shared" si="321"/>
        <v>0</v>
      </c>
      <c r="EG260" s="53">
        <f t="shared" si="322"/>
        <v>0</v>
      </c>
      <c r="EH260" s="53"/>
      <c r="EI260" s="53"/>
      <c r="EJ260" s="41">
        <f t="shared" si="323"/>
        <v>0</v>
      </c>
      <c r="EK260" s="53">
        <f t="shared" si="324"/>
        <v>0</v>
      </c>
      <c r="EL260" s="53"/>
      <c r="EM260" s="53"/>
      <c r="EN260" s="41">
        <f t="shared" si="325"/>
        <v>0</v>
      </c>
      <c r="EO260" s="53">
        <f t="shared" si="326"/>
        <v>0</v>
      </c>
      <c r="EP260" s="53"/>
      <c r="EQ260" s="53"/>
      <c r="ER260" s="41">
        <f t="shared" si="327"/>
        <v>0</v>
      </c>
      <c r="ES260" s="53">
        <f t="shared" si="328"/>
        <v>0</v>
      </c>
      <c r="ET260" s="53"/>
      <c r="EU260" s="53"/>
      <c r="EV260" s="41">
        <f t="shared" si="329"/>
        <v>0</v>
      </c>
      <c r="EW260" s="53">
        <f t="shared" si="330"/>
        <v>0</v>
      </c>
      <c r="EX260" s="53"/>
      <c r="EY260" s="53"/>
      <c r="EZ260" s="41">
        <f t="shared" si="331"/>
        <v>0</v>
      </c>
      <c r="FA260" s="53">
        <f t="shared" si="332"/>
        <v>0</v>
      </c>
      <c r="FB260" s="53"/>
      <c r="FC260" s="53"/>
      <c r="FD260" s="41">
        <f t="shared" si="333"/>
        <v>0</v>
      </c>
      <c r="FE260" s="53">
        <f t="shared" si="334"/>
        <v>0</v>
      </c>
      <c r="FF260" s="53"/>
      <c r="FG260" s="53"/>
      <c r="FH260" s="41">
        <f t="shared" si="335"/>
        <v>0</v>
      </c>
      <c r="FI260" s="53">
        <f t="shared" si="336"/>
        <v>0</v>
      </c>
      <c r="FJ260" s="53"/>
      <c r="FK260" s="53"/>
      <c r="FL260" s="41">
        <f t="shared" si="338"/>
        <v>0</v>
      </c>
      <c r="FM260" s="53">
        <f t="shared" si="339"/>
        <v>0</v>
      </c>
      <c r="FN260" s="53"/>
      <c r="FO260" s="40"/>
      <c r="FP260" s="52">
        <f t="shared" si="340"/>
        <v>3110.2883488152402</v>
      </c>
      <c r="FQ260" s="41">
        <f t="shared" si="341"/>
        <v>-3.2597928202259263E-3</v>
      </c>
      <c r="FY260" s="229" t="s">
        <v>1895</v>
      </c>
      <c r="FZ260" s="229" t="s">
        <v>1896</v>
      </c>
      <c r="GA260" s="229" t="s">
        <v>1897</v>
      </c>
    </row>
    <row r="261" spans="2:183" ht="11.25" customHeight="1" x14ac:dyDescent="0.2">
      <c r="B261" s="39">
        <v>43784</v>
      </c>
      <c r="C261" s="45">
        <v>3120.4604032335001</v>
      </c>
      <c r="D261" s="112" t="s">
        <v>5566</v>
      </c>
      <c r="E261" s="112">
        <f t="shared" si="337"/>
        <v>43784</v>
      </c>
      <c r="F261" s="46"/>
      <c r="G261" s="52">
        <v>52.88</v>
      </c>
      <c r="H261" s="41">
        <f t="shared" si="257"/>
        <v>2.3219814241486114E-2</v>
      </c>
      <c r="I261" s="53">
        <f t="shared" si="258"/>
        <v>1</v>
      </c>
      <c r="J261" s="40"/>
      <c r="K261" s="52">
        <v>76.62</v>
      </c>
      <c r="L261" s="41">
        <f t="shared" si="259"/>
        <v>3.8070722124373457E-2</v>
      </c>
      <c r="M261" s="53">
        <f t="shared" si="260"/>
        <v>1</v>
      </c>
      <c r="N261" s="40"/>
      <c r="O261" s="52">
        <v>89.56</v>
      </c>
      <c r="P261" s="41">
        <f t="shared" si="261"/>
        <v>5.501291119344387E-3</v>
      </c>
      <c r="Q261" s="53">
        <f t="shared" si="262"/>
        <v>1</v>
      </c>
      <c r="R261" s="40"/>
      <c r="S261" s="52">
        <v>88.58</v>
      </c>
      <c r="T261" s="41">
        <f t="shared" si="263"/>
        <v>-1.5230683713174042E-2</v>
      </c>
      <c r="U261" s="53">
        <f t="shared" si="264"/>
        <v>1</v>
      </c>
      <c r="V261" s="40"/>
      <c r="W261" s="52">
        <v>70.099999999999994</v>
      </c>
      <c r="X261" s="41">
        <f t="shared" si="265"/>
        <v>5.731523378582204E-2</v>
      </c>
      <c r="Y261" s="53">
        <f t="shared" si="266"/>
        <v>1</v>
      </c>
      <c r="Z261" s="40"/>
      <c r="AA261" s="52">
        <v>116.71</v>
      </c>
      <c r="AB261" s="41">
        <f t="shared" si="267"/>
        <v>1.5752828546562014E-2</v>
      </c>
      <c r="AC261" s="53">
        <f t="shared" si="268"/>
        <v>1</v>
      </c>
      <c r="AD261" s="40"/>
      <c r="AE261" s="52">
        <v>64.75</v>
      </c>
      <c r="AF261" s="41">
        <f t="shared" si="269"/>
        <v>2.6799873136695185E-2</v>
      </c>
      <c r="AG261" s="53">
        <f t="shared" si="270"/>
        <v>1</v>
      </c>
      <c r="AH261" s="40"/>
      <c r="AI261" s="52">
        <v>104.34</v>
      </c>
      <c r="AJ261" s="41">
        <f t="shared" si="271"/>
        <v>1.4487117160913998E-2</v>
      </c>
      <c r="AK261" s="53">
        <f t="shared" si="272"/>
        <v>1</v>
      </c>
      <c r="AL261" s="40"/>
      <c r="AM261" s="52">
        <v>69.349999999999994</v>
      </c>
      <c r="AN261" s="41">
        <f t="shared" si="273"/>
        <v>5.5096418732780705E-3</v>
      </c>
      <c r="AO261" s="53">
        <f t="shared" si="274"/>
        <v>1</v>
      </c>
      <c r="AP261" s="40"/>
      <c r="AQ261" s="52">
        <v>43.37</v>
      </c>
      <c r="AR261" s="41">
        <f t="shared" si="275"/>
        <v>1.2607985057202953E-2</v>
      </c>
      <c r="AS261" s="53">
        <f t="shared" si="276"/>
        <v>1</v>
      </c>
      <c r="AT261" s="41"/>
      <c r="AU261" s="41">
        <v>87.61</v>
      </c>
      <c r="AV261" s="41">
        <f t="shared" si="277"/>
        <v>1.4122004861673698E-2</v>
      </c>
      <c r="AW261" s="53">
        <f t="shared" si="278"/>
        <v>1</v>
      </c>
      <c r="AX261" s="41"/>
      <c r="AY261" s="41">
        <v>55.49</v>
      </c>
      <c r="AZ261" s="41">
        <f t="shared" si="279"/>
        <v>1.3701132626963819E-2</v>
      </c>
      <c r="BA261" s="53">
        <f t="shared" si="280"/>
        <v>1</v>
      </c>
      <c r="BB261" s="41"/>
      <c r="BC261" s="41">
        <v>62.2</v>
      </c>
      <c r="BD261" s="41">
        <f t="shared" si="281"/>
        <v>1.5344433561867543E-2</v>
      </c>
      <c r="BE261" s="53">
        <f t="shared" si="282"/>
        <v>1</v>
      </c>
      <c r="BF261" s="41"/>
      <c r="BG261" s="41">
        <v>60.87</v>
      </c>
      <c r="BH261" s="41">
        <f t="shared" si="283"/>
        <v>1.3149134487350222E-2</v>
      </c>
      <c r="BI261" s="53">
        <f t="shared" si="284"/>
        <v>1</v>
      </c>
      <c r="BJ261" s="41"/>
      <c r="BK261" s="41"/>
      <c r="BL261" s="41">
        <f t="shared" si="285"/>
        <v>0</v>
      </c>
      <c r="BM261" s="53">
        <f t="shared" si="286"/>
        <v>0</v>
      </c>
      <c r="BN261" s="41"/>
      <c r="BO261" s="41"/>
      <c r="BP261" s="41">
        <f t="shared" si="287"/>
        <v>0</v>
      </c>
      <c r="BQ261" s="53">
        <f t="shared" si="288"/>
        <v>0</v>
      </c>
      <c r="BR261" s="41"/>
      <c r="BS261" s="41"/>
      <c r="BT261" s="41">
        <f t="shared" si="289"/>
        <v>0</v>
      </c>
      <c r="BU261" s="53">
        <f t="shared" si="290"/>
        <v>0</v>
      </c>
      <c r="BV261" s="41"/>
      <c r="BW261" s="41"/>
      <c r="BX261" s="41">
        <f t="shared" si="291"/>
        <v>0</v>
      </c>
      <c r="BY261" s="53">
        <f t="shared" si="292"/>
        <v>0</v>
      </c>
      <c r="BZ261" s="41"/>
      <c r="CA261" s="41"/>
      <c r="CB261" s="41">
        <f t="shared" si="293"/>
        <v>0</v>
      </c>
      <c r="CC261" s="53">
        <f t="shared" si="294"/>
        <v>0</v>
      </c>
      <c r="CD261" s="41"/>
      <c r="CE261" s="41"/>
      <c r="CF261" s="41">
        <f t="shared" si="295"/>
        <v>0</v>
      </c>
      <c r="CG261" s="53">
        <f t="shared" si="296"/>
        <v>0</v>
      </c>
      <c r="CH261" s="41"/>
      <c r="CI261" s="41"/>
      <c r="CJ261" s="41">
        <f t="shared" si="297"/>
        <v>0</v>
      </c>
      <c r="CK261" s="53">
        <f t="shared" si="298"/>
        <v>0</v>
      </c>
      <c r="CL261" s="41"/>
      <c r="CM261" s="41"/>
      <c r="CN261" s="41">
        <f t="shared" si="299"/>
        <v>0</v>
      </c>
      <c r="CO261" s="53">
        <f t="shared" si="300"/>
        <v>0</v>
      </c>
      <c r="CP261" s="41"/>
      <c r="CQ261" s="41"/>
      <c r="CR261" s="41">
        <f t="shared" si="301"/>
        <v>0</v>
      </c>
      <c r="CS261" s="53">
        <f t="shared" si="302"/>
        <v>0</v>
      </c>
      <c r="CT261" s="41"/>
      <c r="CU261" s="41"/>
      <c r="CV261" s="41">
        <f t="shared" si="303"/>
        <v>0</v>
      </c>
      <c r="CW261" s="53">
        <f t="shared" si="304"/>
        <v>0</v>
      </c>
      <c r="CX261" s="41"/>
      <c r="CY261" s="41"/>
      <c r="CZ261" s="41">
        <f t="shared" si="305"/>
        <v>0</v>
      </c>
      <c r="DA261" s="53">
        <f t="shared" si="306"/>
        <v>0</v>
      </c>
      <c r="DB261" s="53"/>
      <c r="DC261" s="53"/>
      <c r="DD261" s="41">
        <f t="shared" si="307"/>
        <v>0</v>
      </c>
      <c r="DE261" s="53">
        <f t="shared" si="308"/>
        <v>0</v>
      </c>
      <c r="DF261" s="53"/>
      <c r="DG261" s="53"/>
      <c r="DH261" s="41">
        <f t="shared" si="309"/>
        <v>0</v>
      </c>
      <c r="DI261" s="53">
        <f t="shared" si="310"/>
        <v>0</v>
      </c>
      <c r="DJ261" s="53"/>
      <c r="DK261" s="53"/>
      <c r="DL261" s="41">
        <f t="shared" si="311"/>
        <v>0</v>
      </c>
      <c r="DM261" s="53">
        <f t="shared" si="312"/>
        <v>0</v>
      </c>
      <c r="DN261" s="53"/>
      <c r="DO261" s="53"/>
      <c r="DP261" s="41">
        <f t="shared" si="313"/>
        <v>0</v>
      </c>
      <c r="DQ261" s="53">
        <f t="shared" si="314"/>
        <v>0</v>
      </c>
      <c r="DR261" s="53"/>
      <c r="DS261" s="53"/>
      <c r="DT261" s="41">
        <f t="shared" si="315"/>
        <v>0</v>
      </c>
      <c r="DU261" s="53">
        <f t="shared" si="316"/>
        <v>0</v>
      </c>
      <c r="DV261" s="53"/>
      <c r="DW261" s="53"/>
      <c r="DX261" s="41">
        <f t="shared" si="317"/>
        <v>0</v>
      </c>
      <c r="DY261" s="53">
        <f t="shared" si="318"/>
        <v>0</v>
      </c>
      <c r="DZ261" s="53"/>
      <c r="EA261" s="53"/>
      <c r="EB261" s="41">
        <f t="shared" si="319"/>
        <v>0</v>
      </c>
      <c r="EC261" s="53">
        <f t="shared" si="320"/>
        <v>0</v>
      </c>
      <c r="ED261" s="53"/>
      <c r="EE261" s="53"/>
      <c r="EF261" s="41">
        <f t="shared" si="321"/>
        <v>0</v>
      </c>
      <c r="EG261" s="53">
        <f t="shared" si="322"/>
        <v>0</v>
      </c>
      <c r="EH261" s="53"/>
      <c r="EI261" s="53"/>
      <c r="EJ261" s="41">
        <f t="shared" si="323"/>
        <v>0</v>
      </c>
      <c r="EK261" s="53">
        <f t="shared" si="324"/>
        <v>0</v>
      </c>
      <c r="EL261" s="53"/>
      <c r="EM261" s="53"/>
      <c r="EN261" s="41">
        <f t="shared" si="325"/>
        <v>0</v>
      </c>
      <c r="EO261" s="53">
        <f t="shared" si="326"/>
        <v>0</v>
      </c>
      <c r="EP261" s="53"/>
      <c r="EQ261" s="53"/>
      <c r="ER261" s="41">
        <f t="shared" si="327"/>
        <v>0</v>
      </c>
      <c r="ES261" s="53">
        <f t="shared" si="328"/>
        <v>0</v>
      </c>
      <c r="ET261" s="53"/>
      <c r="EU261" s="53"/>
      <c r="EV261" s="41">
        <f t="shared" si="329"/>
        <v>0</v>
      </c>
      <c r="EW261" s="53">
        <f t="shared" si="330"/>
        <v>0</v>
      </c>
      <c r="EX261" s="53"/>
      <c r="EY261" s="53"/>
      <c r="EZ261" s="41">
        <f t="shared" si="331"/>
        <v>0</v>
      </c>
      <c r="FA261" s="53">
        <f t="shared" si="332"/>
        <v>0</v>
      </c>
      <c r="FB261" s="53"/>
      <c r="FC261" s="53"/>
      <c r="FD261" s="41">
        <f t="shared" si="333"/>
        <v>0</v>
      </c>
      <c r="FE261" s="53">
        <f t="shared" si="334"/>
        <v>0</v>
      </c>
      <c r="FF261" s="53"/>
      <c r="FG261" s="53"/>
      <c r="FH261" s="41">
        <f t="shared" si="335"/>
        <v>0</v>
      </c>
      <c r="FI261" s="53">
        <f t="shared" si="336"/>
        <v>0</v>
      </c>
      <c r="FJ261" s="53"/>
      <c r="FK261" s="53"/>
      <c r="FL261" s="41">
        <f t="shared" si="338"/>
        <v>0</v>
      </c>
      <c r="FM261" s="53">
        <f t="shared" si="339"/>
        <v>0</v>
      </c>
      <c r="FN261" s="53"/>
      <c r="FO261" s="40"/>
      <c r="FP261" s="52">
        <f t="shared" si="340"/>
        <v>3120.4604032335001</v>
      </c>
      <c r="FQ261" s="41">
        <f t="shared" si="341"/>
        <v>8.8505817677679843E-3</v>
      </c>
      <c r="FY261" s="229" t="s">
        <v>4618</v>
      </c>
      <c r="FZ261" s="229" t="s">
        <v>4619</v>
      </c>
      <c r="GA261" s="229" t="s">
        <v>4620</v>
      </c>
    </row>
    <row r="262" spans="2:183" ht="11.25" customHeight="1" x14ac:dyDescent="0.2">
      <c r="B262" s="39">
        <v>43777</v>
      </c>
      <c r="C262" s="45">
        <v>3093.0848032675399</v>
      </c>
      <c r="D262" s="112" t="s">
        <v>5566</v>
      </c>
      <c r="E262" s="112">
        <f t="shared" si="337"/>
        <v>43777</v>
      </c>
      <c r="F262" s="46"/>
      <c r="G262" s="52">
        <v>51.68</v>
      </c>
      <c r="H262" s="41">
        <f t="shared" si="257"/>
        <v>-2.5457288327361938E-2</v>
      </c>
      <c r="I262" s="53">
        <f t="shared" si="258"/>
        <v>1</v>
      </c>
      <c r="J262" s="40"/>
      <c r="K262" s="52">
        <v>73.81</v>
      </c>
      <c r="L262" s="41">
        <f t="shared" si="259"/>
        <v>-4.5889348500517069E-2</v>
      </c>
      <c r="M262" s="53">
        <f t="shared" si="260"/>
        <v>1</v>
      </c>
      <c r="N262" s="40"/>
      <c r="O262" s="52">
        <v>89.07</v>
      </c>
      <c r="P262" s="41">
        <f t="shared" si="261"/>
        <v>-4.799059427105612E-2</v>
      </c>
      <c r="Q262" s="53">
        <f t="shared" si="262"/>
        <v>1</v>
      </c>
      <c r="R262" s="40"/>
      <c r="S262" s="52">
        <v>89.95</v>
      </c>
      <c r="T262" s="41">
        <f t="shared" si="263"/>
        <v>-4.69379105742741E-2</v>
      </c>
      <c r="U262" s="53">
        <f t="shared" si="264"/>
        <v>1</v>
      </c>
      <c r="V262" s="40"/>
      <c r="W262" s="52">
        <v>66.3</v>
      </c>
      <c r="X262" s="41">
        <f t="shared" si="265"/>
        <v>1.0978956999085021E-2</v>
      </c>
      <c r="Y262" s="53">
        <f t="shared" si="266"/>
        <v>1</v>
      </c>
      <c r="Z262" s="40"/>
      <c r="AA262" s="52">
        <v>114.9</v>
      </c>
      <c r="AB262" s="41">
        <f t="shared" si="267"/>
        <v>-3.9779374895537289E-2</v>
      </c>
      <c r="AC262" s="53">
        <f t="shared" si="268"/>
        <v>1</v>
      </c>
      <c r="AD262" s="40"/>
      <c r="AE262" s="52">
        <v>63.06</v>
      </c>
      <c r="AF262" s="41">
        <f t="shared" si="269"/>
        <v>-1.2218045112782017E-2</v>
      </c>
      <c r="AG262" s="53">
        <f t="shared" si="270"/>
        <v>1</v>
      </c>
      <c r="AH262" s="40"/>
      <c r="AI262" s="52">
        <v>102.85</v>
      </c>
      <c r="AJ262" s="41">
        <f t="shared" si="271"/>
        <v>-4.7949643617513749E-2</v>
      </c>
      <c r="AK262" s="53">
        <f t="shared" si="272"/>
        <v>1</v>
      </c>
      <c r="AL262" s="40"/>
      <c r="AM262" s="52">
        <v>68.97</v>
      </c>
      <c r="AN262" s="41">
        <f t="shared" si="273"/>
        <v>-5.8044250204862036E-2</v>
      </c>
      <c r="AO262" s="53">
        <f t="shared" si="274"/>
        <v>1</v>
      </c>
      <c r="AP262" s="40"/>
      <c r="AQ262" s="52">
        <v>42.83</v>
      </c>
      <c r="AR262" s="41">
        <f t="shared" si="275"/>
        <v>-4.87918215613381E-3</v>
      </c>
      <c r="AS262" s="53">
        <f t="shared" si="276"/>
        <v>1</v>
      </c>
      <c r="AT262" s="41"/>
      <c r="AU262" s="41">
        <v>86.39</v>
      </c>
      <c r="AV262" s="41">
        <f t="shared" si="277"/>
        <v>-7.5943951224729855E-2</v>
      </c>
      <c r="AW262" s="53">
        <f t="shared" si="278"/>
        <v>1</v>
      </c>
      <c r="AX262" s="41"/>
      <c r="AY262" s="41">
        <v>54.74</v>
      </c>
      <c r="AZ262" s="41">
        <f t="shared" si="279"/>
        <v>-5.3104999135097697E-2</v>
      </c>
      <c r="BA262" s="53">
        <f t="shared" si="280"/>
        <v>1</v>
      </c>
      <c r="BB262" s="41"/>
      <c r="BC262" s="41">
        <v>61.26</v>
      </c>
      <c r="BD262" s="41">
        <f t="shared" si="281"/>
        <v>-1.6061676839062011E-2</v>
      </c>
      <c r="BE262" s="53">
        <f t="shared" si="282"/>
        <v>1</v>
      </c>
      <c r="BF262" s="41"/>
      <c r="BG262" s="41">
        <v>60.08</v>
      </c>
      <c r="BH262" s="41">
        <f t="shared" si="283"/>
        <v>-4.7860538827258381E-2</v>
      </c>
      <c r="BI262" s="53">
        <f t="shared" si="284"/>
        <v>1</v>
      </c>
      <c r="BJ262" s="41"/>
      <c r="BK262" s="41"/>
      <c r="BL262" s="41">
        <f t="shared" si="285"/>
        <v>0</v>
      </c>
      <c r="BM262" s="53">
        <f t="shared" si="286"/>
        <v>0</v>
      </c>
      <c r="BN262" s="41"/>
      <c r="BO262" s="41"/>
      <c r="BP262" s="41">
        <f t="shared" si="287"/>
        <v>0</v>
      </c>
      <c r="BQ262" s="53">
        <f t="shared" si="288"/>
        <v>0</v>
      </c>
      <c r="BR262" s="41"/>
      <c r="BS262" s="41"/>
      <c r="BT262" s="41">
        <f t="shared" si="289"/>
        <v>0</v>
      </c>
      <c r="BU262" s="53">
        <f t="shared" si="290"/>
        <v>0</v>
      </c>
      <c r="BV262" s="41"/>
      <c r="BW262" s="41"/>
      <c r="BX262" s="41">
        <f t="shared" si="291"/>
        <v>0</v>
      </c>
      <c r="BY262" s="53">
        <f t="shared" si="292"/>
        <v>0</v>
      </c>
      <c r="BZ262" s="41"/>
      <c r="CA262" s="41"/>
      <c r="CB262" s="41">
        <f t="shared" si="293"/>
        <v>0</v>
      </c>
      <c r="CC262" s="53">
        <f t="shared" si="294"/>
        <v>0</v>
      </c>
      <c r="CD262" s="41"/>
      <c r="CE262" s="41"/>
      <c r="CF262" s="41">
        <f t="shared" si="295"/>
        <v>0</v>
      </c>
      <c r="CG262" s="53">
        <f t="shared" si="296"/>
        <v>0</v>
      </c>
      <c r="CH262" s="41"/>
      <c r="CI262" s="41"/>
      <c r="CJ262" s="41">
        <f t="shared" si="297"/>
        <v>0</v>
      </c>
      <c r="CK262" s="53">
        <f t="shared" si="298"/>
        <v>0</v>
      </c>
      <c r="CL262" s="41"/>
      <c r="CM262" s="41"/>
      <c r="CN262" s="41">
        <f t="shared" si="299"/>
        <v>0</v>
      </c>
      <c r="CO262" s="53">
        <f t="shared" si="300"/>
        <v>0</v>
      </c>
      <c r="CP262" s="41"/>
      <c r="CQ262" s="41"/>
      <c r="CR262" s="41">
        <f t="shared" si="301"/>
        <v>0</v>
      </c>
      <c r="CS262" s="53">
        <f t="shared" si="302"/>
        <v>0</v>
      </c>
      <c r="CT262" s="41"/>
      <c r="CU262" s="41"/>
      <c r="CV262" s="41">
        <f t="shared" si="303"/>
        <v>0</v>
      </c>
      <c r="CW262" s="53">
        <f t="shared" si="304"/>
        <v>0</v>
      </c>
      <c r="CX262" s="41"/>
      <c r="CY262" s="41"/>
      <c r="CZ262" s="41">
        <f t="shared" si="305"/>
        <v>0</v>
      </c>
      <c r="DA262" s="53">
        <f t="shared" si="306"/>
        <v>0</v>
      </c>
      <c r="DB262" s="53"/>
      <c r="DC262" s="53"/>
      <c r="DD262" s="41">
        <f t="shared" si="307"/>
        <v>0</v>
      </c>
      <c r="DE262" s="53">
        <f t="shared" si="308"/>
        <v>0</v>
      </c>
      <c r="DF262" s="53"/>
      <c r="DG262" s="53"/>
      <c r="DH262" s="41">
        <f t="shared" si="309"/>
        <v>0</v>
      </c>
      <c r="DI262" s="53">
        <f t="shared" si="310"/>
        <v>0</v>
      </c>
      <c r="DJ262" s="53"/>
      <c r="DK262" s="53"/>
      <c r="DL262" s="41">
        <f t="shared" si="311"/>
        <v>0</v>
      </c>
      <c r="DM262" s="53">
        <f t="shared" si="312"/>
        <v>0</v>
      </c>
      <c r="DN262" s="53"/>
      <c r="DO262" s="53"/>
      <c r="DP262" s="41">
        <f t="shared" si="313"/>
        <v>0</v>
      </c>
      <c r="DQ262" s="53">
        <f t="shared" si="314"/>
        <v>0</v>
      </c>
      <c r="DR262" s="53"/>
      <c r="DS262" s="53"/>
      <c r="DT262" s="41">
        <f t="shared" si="315"/>
        <v>0</v>
      </c>
      <c r="DU262" s="53">
        <f t="shared" si="316"/>
        <v>0</v>
      </c>
      <c r="DV262" s="53"/>
      <c r="DW262" s="53"/>
      <c r="DX262" s="41">
        <f t="shared" si="317"/>
        <v>0</v>
      </c>
      <c r="DY262" s="53">
        <f t="shared" si="318"/>
        <v>0</v>
      </c>
      <c r="DZ262" s="53"/>
      <c r="EA262" s="53"/>
      <c r="EB262" s="41">
        <f t="shared" si="319"/>
        <v>0</v>
      </c>
      <c r="EC262" s="53">
        <f t="shared" si="320"/>
        <v>0</v>
      </c>
      <c r="ED262" s="53"/>
      <c r="EE262" s="53"/>
      <c r="EF262" s="41">
        <f t="shared" si="321"/>
        <v>0</v>
      </c>
      <c r="EG262" s="53">
        <f t="shared" si="322"/>
        <v>0</v>
      </c>
      <c r="EH262" s="53"/>
      <c r="EI262" s="53"/>
      <c r="EJ262" s="41">
        <f t="shared" si="323"/>
        <v>0</v>
      </c>
      <c r="EK262" s="53">
        <f t="shared" si="324"/>
        <v>0</v>
      </c>
      <c r="EL262" s="53"/>
      <c r="EM262" s="53"/>
      <c r="EN262" s="41">
        <f t="shared" si="325"/>
        <v>0</v>
      </c>
      <c r="EO262" s="53">
        <f t="shared" si="326"/>
        <v>0</v>
      </c>
      <c r="EP262" s="53"/>
      <c r="EQ262" s="53"/>
      <c r="ER262" s="41">
        <f t="shared" si="327"/>
        <v>0</v>
      </c>
      <c r="ES262" s="53">
        <f t="shared" si="328"/>
        <v>0</v>
      </c>
      <c r="ET262" s="53"/>
      <c r="EU262" s="53"/>
      <c r="EV262" s="41">
        <f t="shared" si="329"/>
        <v>0</v>
      </c>
      <c r="EW262" s="53">
        <f t="shared" si="330"/>
        <v>0</v>
      </c>
      <c r="EX262" s="53"/>
      <c r="EY262" s="53"/>
      <c r="EZ262" s="41">
        <f t="shared" si="331"/>
        <v>0</v>
      </c>
      <c r="FA262" s="53">
        <f t="shared" si="332"/>
        <v>0</v>
      </c>
      <c r="FB262" s="53"/>
      <c r="FC262" s="53"/>
      <c r="FD262" s="41">
        <f t="shared" si="333"/>
        <v>0</v>
      </c>
      <c r="FE262" s="53">
        <f t="shared" si="334"/>
        <v>0</v>
      </c>
      <c r="FF262" s="53"/>
      <c r="FG262" s="53"/>
      <c r="FH262" s="41">
        <f t="shared" si="335"/>
        <v>0</v>
      </c>
      <c r="FI262" s="53">
        <f t="shared" si="336"/>
        <v>0</v>
      </c>
      <c r="FJ262" s="53"/>
      <c r="FK262" s="53"/>
      <c r="FL262" s="41">
        <f t="shared" si="338"/>
        <v>0</v>
      </c>
      <c r="FM262" s="53">
        <f t="shared" si="339"/>
        <v>0</v>
      </c>
      <c r="FN262" s="53"/>
      <c r="FO262" s="40"/>
      <c r="FP262" s="52">
        <f t="shared" si="340"/>
        <v>3093.0848032675399</v>
      </c>
      <c r="FQ262" s="41">
        <f t="shared" si="341"/>
        <v>8.5330276505648506E-3</v>
      </c>
      <c r="FY262" s="229" t="s">
        <v>4600</v>
      </c>
      <c r="FZ262" s="229" t="s">
        <v>4601</v>
      </c>
      <c r="GA262" s="229" t="s">
        <v>4602</v>
      </c>
    </row>
    <row r="263" spans="2:183" ht="11.25" customHeight="1" x14ac:dyDescent="0.2">
      <c r="B263" s="39">
        <v>43770</v>
      </c>
      <c r="C263" s="45">
        <v>3066.9147350315902</v>
      </c>
      <c r="D263" s="112" t="s">
        <v>5566</v>
      </c>
      <c r="E263" s="112">
        <f t="shared" si="337"/>
        <v>43770</v>
      </c>
      <c r="F263" s="46"/>
      <c r="G263" s="52">
        <v>53.03</v>
      </c>
      <c r="H263" s="41">
        <f t="shared" si="257"/>
        <v>-2.8206092515983272E-3</v>
      </c>
      <c r="I263" s="53">
        <f t="shared" si="258"/>
        <v>1</v>
      </c>
      <c r="J263" s="40"/>
      <c r="K263" s="52">
        <v>77.36</v>
      </c>
      <c r="L263" s="41">
        <f t="shared" si="259"/>
        <v>1.0053531792662218E-2</v>
      </c>
      <c r="M263" s="53">
        <f t="shared" si="260"/>
        <v>1</v>
      </c>
      <c r="N263" s="40"/>
      <c r="O263" s="52">
        <v>93.56</v>
      </c>
      <c r="P263" s="41">
        <f t="shared" si="261"/>
        <v>-8.3730789613141177E-3</v>
      </c>
      <c r="Q263" s="53">
        <f t="shared" si="262"/>
        <v>1</v>
      </c>
      <c r="R263" s="40"/>
      <c r="S263" s="52">
        <v>94.38</v>
      </c>
      <c r="T263" s="41">
        <f t="shared" si="263"/>
        <v>-1.100282929896268E-2</v>
      </c>
      <c r="U263" s="53">
        <f t="shared" si="264"/>
        <v>1</v>
      </c>
      <c r="V263" s="40"/>
      <c r="W263" s="52">
        <v>65.58</v>
      </c>
      <c r="X263" s="41">
        <f t="shared" si="265"/>
        <v>-7.1158213474640242E-3</v>
      </c>
      <c r="Y263" s="53">
        <f t="shared" si="266"/>
        <v>1</v>
      </c>
      <c r="Z263" s="40"/>
      <c r="AA263" s="52">
        <v>119.66</v>
      </c>
      <c r="AB263" s="41">
        <f t="shared" si="267"/>
        <v>-5.0719215099359616E-3</v>
      </c>
      <c r="AC263" s="53">
        <f t="shared" si="268"/>
        <v>1</v>
      </c>
      <c r="AD263" s="40"/>
      <c r="AE263" s="52">
        <v>63.84</v>
      </c>
      <c r="AF263" s="41">
        <f t="shared" si="269"/>
        <v>5.3543307086614256E-3</v>
      </c>
      <c r="AG263" s="53">
        <f t="shared" si="270"/>
        <v>1</v>
      </c>
      <c r="AH263" s="40"/>
      <c r="AI263" s="52">
        <v>108.03</v>
      </c>
      <c r="AJ263" s="41">
        <f t="shared" si="271"/>
        <v>1.0192735359526583E-3</v>
      </c>
      <c r="AK263" s="53">
        <f t="shared" si="272"/>
        <v>1</v>
      </c>
      <c r="AL263" s="40"/>
      <c r="AM263" s="52">
        <v>73.22</v>
      </c>
      <c r="AN263" s="41">
        <f t="shared" si="273"/>
        <v>-6.3780702944769008E-3</v>
      </c>
      <c r="AO263" s="53">
        <f t="shared" si="274"/>
        <v>1</v>
      </c>
      <c r="AP263" s="40"/>
      <c r="AQ263" s="52">
        <v>43.04</v>
      </c>
      <c r="AR263" s="41">
        <f t="shared" si="275"/>
        <v>-2.3228803716601742E-4</v>
      </c>
      <c r="AS263" s="53">
        <f t="shared" si="276"/>
        <v>1</v>
      </c>
      <c r="AT263" s="41"/>
      <c r="AU263" s="41">
        <v>93.49</v>
      </c>
      <c r="AV263" s="41">
        <f t="shared" si="277"/>
        <v>-7.5371549893843426E-3</v>
      </c>
      <c r="AW263" s="53">
        <f t="shared" si="278"/>
        <v>1</v>
      </c>
      <c r="AX263" s="41"/>
      <c r="AY263" s="41">
        <v>57.81</v>
      </c>
      <c r="AZ263" s="41">
        <f t="shared" si="279"/>
        <v>2.0296505471232074E-2</v>
      </c>
      <c r="BA263" s="53">
        <f t="shared" si="280"/>
        <v>1</v>
      </c>
      <c r="BB263" s="41"/>
      <c r="BC263" s="41">
        <v>62.26</v>
      </c>
      <c r="BD263" s="41">
        <f t="shared" si="281"/>
        <v>1.4832925835370769E-2</v>
      </c>
      <c r="BE263" s="53">
        <f t="shared" si="282"/>
        <v>1</v>
      </c>
      <c r="BF263" s="41"/>
      <c r="BG263" s="41">
        <v>63.1</v>
      </c>
      <c r="BH263" s="41">
        <f t="shared" si="283"/>
        <v>-8.4852294154619257E-3</v>
      </c>
      <c r="BI263" s="53">
        <f t="shared" si="284"/>
        <v>1</v>
      </c>
      <c r="BJ263" s="41"/>
      <c r="BK263" s="41"/>
      <c r="BL263" s="41">
        <f t="shared" si="285"/>
        <v>0</v>
      </c>
      <c r="BM263" s="53">
        <f t="shared" si="286"/>
        <v>0</v>
      </c>
      <c r="BN263" s="41"/>
      <c r="BO263" s="41"/>
      <c r="BP263" s="41">
        <f t="shared" si="287"/>
        <v>0</v>
      </c>
      <c r="BQ263" s="53">
        <f t="shared" si="288"/>
        <v>0</v>
      </c>
      <c r="BR263" s="41"/>
      <c r="BS263" s="41"/>
      <c r="BT263" s="41">
        <f t="shared" si="289"/>
        <v>0</v>
      </c>
      <c r="BU263" s="53">
        <f t="shared" si="290"/>
        <v>0</v>
      </c>
      <c r="BV263" s="41"/>
      <c r="BW263" s="41"/>
      <c r="BX263" s="41">
        <f t="shared" si="291"/>
        <v>0</v>
      </c>
      <c r="BY263" s="53">
        <f t="shared" si="292"/>
        <v>0</v>
      </c>
      <c r="BZ263" s="41"/>
      <c r="CA263" s="41"/>
      <c r="CB263" s="41">
        <f t="shared" si="293"/>
        <v>0</v>
      </c>
      <c r="CC263" s="53">
        <f t="shared" si="294"/>
        <v>0</v>
      </c>
      <c r="CD263" s="41"/>
      <c r="CE263" s="41"/>
      <c r="CF263" s="41">
        <f t="shared" si="295"/>
        <v>0</v>
      </c>
      <c r="CG263" s="53">
        <f t="shared" si="296"/>
        <v>0</v>
      </c>
      <c r="CH263" s="41"/>
      <c r="CI263" s="41"/>
      <c r="CJ263" s="41">
        <f t="shared" si="297"/>
        <v>0</v>
      </c>
      <c r="CK263" s="53">
        <f t="shared" si="298"/>
        <v>0</v>
      </c>
      <c r="CL263" s="41"/>
      <c r="CM263" s="41"/>
      <c r="CN263" s="41">
        <f t="shared" si="299"/>
        <v>0</v>
      </c>
      <c r="CO263" s="53">
        <f t="shared" si="300"/>
        <v>0</v>
      </c>
      <c r="CP263" s="41"/>
      <c r="CQ263" s="41"/>
      <c r="CR263" s="41">
        <f t="shared" si="301"/>
        <v>0</v>
      </c>
      <c r="CS263" s="53">
        <f t="shared" si="302"/>
        <v>0</v>
      </c>
      <c r="CT263" s="41"/>
      <c r="CU263" s="41"/>
      <c r="CV263" s="41">
        <f t="shared" si="303"/>
        <v>0</v>
      </c>
      <c r="CW263" s="53">
        <f t="shared" si="304"/>
        <v>0</v>
      </c>
      <c r="CX263" s="41"/>
      <c r="CY263" s="41"/>
      <c r="CZ263" s="41">
        <f t="shared" si="305"/>
        <v>0</v>
      </c>
      <c r="DA263" s="53">
        <f t="shared" si="306"/>
        <v>0</v>
      </c>
      <c r="DB263" s="53"/>
      <c r="DC263" s="53"/>
      <c r="DD263" s="41">
        <f t="shared" si="307"/>
        <v>0</v>
      </c>
      <c r="DE263" s="53">
        <f t="shared" si="308"/>
        <v>0</v>
      </c>
      <c r="DF263" s="53"/>
      <c r="DG263" s="53"/>
      <c r="DH263" s="41">
        <f t="shared" si="309"/>
        <v>0</v>
      </c>
      <c r="DI263" s="53">
        <f t="shared" si="310"/>
        <v>0</v>
      </c>
      <c r="DJ263" s="53"/>
      <c r="DK263" s="53"/>
      <c r="DL263" s="41">
        <f t="shared" si="311"/>
        <v>0</v>
      </c>
      <c r="DM263" s="53">
        <f t="shared" si="312"/>
        <v>0</v>
      </c>
      <c r="DN263" s="53"/>
      <c r="DO263" s="53"/>
      <c r="DP263" s="41">
        <f t="shared" si="313"/>
        <v>0</v>
      </c>
      <c r="DQ263" s="53">
        <f t="shared" si="314"/>
        <v>0</v>
      </c>
      <c r="DR263" s="53"/>
      <c r="DS263" s="53"/>
      <c r="DT263" s="41">
        <f t="shared" si="315"/>
        <v>0</v>
      </c>
      <c r="DU263" s="53">
        <f t="shared" si="316"/>
        <v>0</v>
      </c>
      <c r="DV263" s="53"/>
      <c r="DW263" s="53"/>
      <c r="DX263" s="41">
        <f t="shared" si="317"/>
        <v>0</v>
      </c>
      <c r="DY263" s="53">
        <f t="shared" si="318"/>
        <v>0</v>
      </c>
      <c r="DZ263" s="53"/>
      <c r="EA263" s="53"/>
      <c r="EB263" s="41">
        <f t="shared" si="319"/>
        <v>0</v>
      </c>
      <c r="EC263" s="53">
        <f t="shared" si="320"/>
        <v>0</v>
      </c>
      <c r="ED263" s="53"/>
      <c r="EE263" s="53"/>
      <c r="EF263" s="41">
        <f t="shared" si="321"/>
        <v>0</v>
      </c>
      <c r="EG263" s="53">
        <f t="shared" si="322"/>
        <v>0</v>
      </c>
      <c r="EH263" s="53"/>
      <c r="EI263" s="53"/>
      <c r="EJ263" s="41">
        <f t="shared" si="323"/>
        <v>0</v>
      </c>
      <c r="EK263" s="53">
        <f t="shared" si="324"/>
        <v>0</v>
      </c>
      <c r="EL263" s="53"/>
      <c r="EM263" s="53"/>
      <c r="EN263" s="41">
        <f t="shared" si="325"/>
        <v>0</v>
      </c>
      <c r="EO263" s="53">
        <f t="shared" si="326"/>
        <v>0</v>
      </c>
      <c r="EP263" s="53"/>
      <c r="EQ263" s="53"/>
      <c r="ER263" s="41">
        <f t="shared" si="327"/>
        <v>0</v>
      </c>
      <c r="ES263" s="53">
        <f t="shared" si="328"/>
        <v>0</v>
      </c>
      <c r="ET263" s="53"/>
      <c r="EU263" s="53"/>
      <c r="EV263" s="41">
        <f t="shared" si="329"/>
        <v>0</v>
      </c>
      <c r="EW263" s="53">
        <f t="shared" si="330"/>
        <v>0</v>
      </c>
      <c r="EX263" s="53"/>
      <c r="EY263" s="53"/>
      <c r="EZ263" s="41">
        <f t="shared" si="331"/>
        <v>0</v>
      </c>
      <c r="FA263" s="53">
        <f t="shared" si="332"/>
        <v>0</v>
      </c>
      <c r="FB263" s="53"/>
      <c r="FC263" s="53"/>
      <c r="FD263" s="41">
        <f t="shared" si="333"/>
        <v>0</v>
      </c>
      <c r="FE263" s="53">
        <f t="shared" si="334"/>
        <v>0</v>
      </c>
      <c r="FF263" s="53"/>
      <c r="FG263" s="53"/>
      <c r="FH263" s="41">
        <f t="shared" si="335"/>
        <v>0</v>
      </c>
      <c r="FI263" s="53">
        <f t="shared" si="336"/>
        <v>0</v>
      </c>
      <c r="FJ263" s="53"/>
      <c r="FK263" s="53"/>
      <c r="FL263" s="41">
        <f t="shared" si="338"/>
        <v>0</v>
      </c>
      <c r="FM263" s="53">
        <f t="shared" si="339"/>
        <v>0</v>
      </c>
      <c r="FN263" s="53"/>
      <c r="FO263" s="40"/>
      <c r="FP263" s="52">
        <f t="shared" si="340"/>
        <v>3066.9147350315902</v>
      </c>
      <c r="FQ263" s="41">
        <f t="shared" si="341"/>
        <v>1.4678035622702534E-2</v>
      </c>
      <c r="FY263" s="229" t="s">
        <v>1901</v>
      </c>
      <c r="FZ263" s="229" t="s">
        <v>1902</v>
      </c>
      <c r="GA263" s="229" t="s">
        <v>1903</v>
      </c>
    </row>
    <row r="264" spans="2:183" ht="11.25" customHeight="1" x14ac:dyDescent="0.2">
      <c r="B264" s="39">
        <v>43763</v>
      </c>
      <c r="C264" s="45">
        <v>3022.5496436901199</v>
      </c>
      <c r="D264" s="112" t="s">
        <v>5566</v>
      </c>
      <c r="E264" s="112">
        <f t="shared" si="337"/>
        <v>43763</v>
      </c>
      <c r="F264" s="46"/>
      <c r="G264" s="52">
        <v>53.18</v>
      </c>
      <c r="H264" s="41">
        <f t="shared" si="257"/>
        <v>3.7750094375237353E-3</v>
      </c>
      <c r="I264" s="53">
        <f t="shared" si="258"/>
        <v>1</v>
      </c>
      <c r="J264" s="40"/>
      <c r="K264" s="52">
        <v>76.59</v>
      </c>
      <c r="L264" s="41">
        <f t="shared" si="259"/>
        <v>-3.9154267815189048E-4</v>
      </c>
      <c r="M264" s="53">
        <f t="shared" si="260"/>
        <v>1</v>
      </c>
      <c r="N264" s="40"/>
      <c r="O264" s="52">
        <v>94.35</v>
      </c>
      <c r="P264" s="41">
        <f t="shared" si="261"/>
        <v>2.2307202039515417E-3</v>
      </c>
      <c r="Q264" s="53">
        <f t="shared" si="262"/>
        <v>1</v>
      </c>
      <c r="R264" s="40"/>
      <c r="S264" s="52">
        <v>95.43</v>
      </c>
      <c r="T264" s="41">
        <f t="shared" si="263"/>
        <v>8.3901415836407089E-4</v>
      </c>
      <c r="U264" s="53">
        <f t="shared" si="264"/>
        <v>1</v>
      </c>
      <c r="V264" s="40"/>
      <c r="W264" s="52">
        <v>66.05</v>
      </c>
      <c r="X264" s="41">
        <f t="shared" si="265"/>
        <v>-6.338627339761771E-2</v>
      </c>
      <c r="Y264" s="53">
        <f t="shared" si="266"/>
        <v>1</v>
      </c>
      <c r="Z264" s="40"/>
      <c r="AA264" s="52">
        <v>120.27</v>
      </c>
      <c r="AB264" s="41">
        <f t="shared" si="267"/>
        <v>1.7943292424883461E-2</v>
      </c>
      <c r="AC264" s="53">
        <f t="shared" si="268"/>
        <v>1</v>
      </c>
      <c r="AD264" s="40"/>
      <c r="AE264" s="52">
        <v>63.5</v>
      </c>
      <c r="AF264" s="41">
        <f t="shared" si="269"/>
        <v>3.0011056705101513E-3</v>
      </c>
      <c r="AG264" s="53">
        <f t="shared" si="270"/>
        <v>1</v>
      </c>
      <c r="AH264" s="40"/>
      <c r="AI264" s="52">
        <v>107.92</v>
      </c>
      <c r="AJ264" s="41">
        <f t="shared" si="271"/>
        <v>-1.5238616662104243E-2</v>
      </c>
      <c r="AK264" s="53">
        <f t="shared" si="272"/>
        <v>1</v>
      </c>
      <c r="AL264" s="40"/>
      <c r="AM264" s="52">
        <v>73.69</v>
      </c>
      <c r="AN264" s="41">
        <f t="shared" si="273"/>
        <v>-1.5497661990647948E-2</v>
      </c>
      <c r="AO264" s="53">
        <f t="shared" si="274"/>
        <v>1</v>
      </c>
      <c r="AP264" s="40"/>
      <c r="AQ264" s="52">
        <v>43.05</v>
      </c>
      <c r="AR264" s="41">
        <f t="shared" si="275"/>
        <v>6.0761860247720012E-3</v>
      </c>
      <c r="AS264" s="53">
        <f t="shared" si="276"/>
        <v>1</v>
      </c>
      <c r="AT264" s="41"/>
      <c r="AU264" s="41">
        <v>94.2</v>
      </c>
      <c r="AV264" s="41">
        <f t="shared" si="277"/>
        <v>3.0880630390799357E-3</v>
      </c>
      <c r="AW264" s="53">
        <f t="shared" si="278"/>
        <v>1</v>
      </c>
      <c r="AX264" s="41"/>
      <c r="AY264" s="41">
        <v>56.66</v>
      </c>
      <c r="AZ264" s="41">
        <f t="shared" si="279"/>
        <v>-6.4878134315273783E-3</v>
      </c>
      <c r="BA264" s="53">
        <f t="shared" si="280"/>
        <v>1</v>
      </c>
      <c r="BB264" s="41"/>
      <c r="BC264" s="41">
        <v>61.35</v>
      </c>
      <c r="BD264" s="41">
        <f t="shared" si="281"/>
        <v>3.4347399411187585E-3</v>
      </c>
      <c r="BE264" s="53">
        <f t="shared" si="282"/>
        <v>1</v>
      </c>
      <c r="BF264" s="41"/>
      <c r="BG264" s="41">
        <v>63.64</v>
      </c>
      <c r="BH264" s="41">
        <f t="shared" si="283"/>
        <v>-5.7803468208093012E-3</v>
      </c>
      <c r="BI264" s="53">
        <f t="shared" si="284"/>
        <v>1</v>
      </c>
      <c r="BJ264" s="41"/>
      <c r="BK264" s="41"/>
      <c r="BL264" s="41">
        <f t="shared" si="285"/>
        <v>0</v>
      </c>
      <c r="BM264" s="53">
        <f t="shared" si="286"/>
        <v>0</v>
      </c>
      <c r="BN264" s="41"/>
      <c r="BO264" s="41"/>
      <c r="BP264" s="41">
        <f t="shared" si="287"/>
        <v>0</v>
      </c>
      <c r="BQ264" s="53">
        <f t="shared" si="288"/>
        <v>0</v>
      </c>
      <c r="BR264" s="41"/>
      <c r="BS264" s="41"/>
      <c r="BT264" s="41">
        <f t="shared" si="289"/>
        <v>0</v>
      </c>
      <c r="BU264" s="53">
        <f t="shared" si="290"/>
        <v>0</v>
      </c>
      <c r="BV264" s="41"/>
      <c r="BW264" s="41"/>
      <c r="BX264" s="41">
        <f t="shared" si="291"/>
        <v>0</v>
      </c>
      <c r="BY264" s="53">
        <f t="shared" si="292"/>
        <v>0</v>
      </c>
      <c r="BZ264" s="41"/>
      <c r="CA264" s="41"/>
      <c r="CB264" s="41">
        <f t="shared" si="293"/>
        <v>0</v>
      </c>
      <c r="CC264" s="53">
        <f t="shared" si="294"/>
        <v>0</v>
      </c>
      <c r="CD264" s="41"/>
      <c r="CE264" s="41"/>
      <c r="CF264" s="41">
        <f t="shared" si="295"/>
        <v>0</v>
      </c>
      <c r="CG264" s="53">
        <f t="shared" si="296"/>
        <v>0</v>
      </c>
      <c r="CH264" s="41"/>
      <c r="CI264" s="41"/>
      <c r="CJ264" s="41">
        <f t="shared" si="297"/>
        <v>0</v>
      </c>
      <c r="CK264" s="53">
        <f t="shared" si="298"/>
        <v>0</v>
      </c>
      <c r="CL264" s="41"/>
      <c r="CM264" s="41"/>
      <c r="CN264" s="41">
        <f t="shared" si="299"/>
        <v>0</v>
      </c>
      <c r="CO264" s="53">
        <f t="shared" si="300"/>
        <v>0</v>
      </c>
      <c r="CP264" s="41"/>
      <c r="CQ264" s="41"/>
      <c r="CR264" s="41">
        <f t="shared" si="301"/>
        <v>0</v>
      </c>
      <c r="CS264" s="53">
        <f t="shared" si="302"/>
        <v>0</v>
      </c>
      <c r="CT264" s="41"/>
      <c r="CU264" s="41"/>
      <c r="CV264" s="41">
        <f t="shared" si="303"/>
        <v>0</v>
      </c>
      <c r="CW264" s="53">
        <f t="shared" si="304"/>
        <v>0</v>
      </c>
      <c r="CX264" s="41"/>
      <c r="CY264" s="41"/>
      <c r="CZ264" s="41">
        <f t="shared" si="305"/>
        <v>0</v>
      </c>
      <c r="DA264" s="53">
        <f t="shared" si="306"/>
        <v>0</v>
      </c>
      <c r="DB264" s="53"/>
      <c r="DC264" s="53"/>
      <c r="DD264" s="41">
        <f t="shared" si="307"/>
        <v>0</v>
      </c>
      <c r="DE264" s="53">
        <f t="shared" si="308"/>
        <v>0</v>
      </c>
      <c r="DF264" s="53"/>
      <c r="DG264" s="53"/>
      <c r="DH264" s="41">
        <f t="shared" si="309"/>
        <v>0</v>
      </c>
      <c r="DI264" s="53">
        <f t="shared" si="310"/>
        <v>0</v>
      </c>
      <c r="DJ264" s="53"/>
      <c r="DK264" s="53"/>
      <c r="DL264" s="41">
        <f t="shared" si="311"/>
        <v>0</v>
      </c>
      <c r="DM264" s="53">
        <f t="shared" si="312"/>
        <v>0</v>
      </c>
      <c r="DN264" s="53"/>
      <c r="DO264" s="53"/>
      <c r="DP264" s="41">
        <f t="shared" si="313"/>
        <v>0</v>
      </c>
      <c r="DQ264" s="53">
        <f t="shared" si="314"/>
        <v>0</v>
      </c>
      <c r="DR264" s="53"/>
      <c r="DS264" s="53"/>
      <c r="DT264" s="41">
        <f t="shared" si="315"/>
        <v>0</v>
      </c>
      <c r="DU264" s="53">
        <f t="shared" si="316"/>
        <v>0</v>
      </c>
      <c r="DV264" s="53"/>
      <c r="DW264" s="53"/>
      <c r="DX264" s="41">
        <f t="shared" si="317"/>
        <v>0</v>
      </c>
      <c r="DY264" s="53">
        <f t="shared" si="318"/>
        <v>0</v>
      </c>
      <c r="DZ264" s="53"/>
      <c r="EA264" s="53"/>
      <c r="EB264" s="41">
        <f t="shared" si="319"/>
        <v>0</v>
      </c>
      <c r="EC264" s="53">
        <f t="shared" si="320"/>
        <v>0</v>
      </c>
      <c r="ED264" s="53"/>
      <c r="EE264" s="53"/>
      <c r="EF264" s="41">
        <f t="shared" si="321"/>
        <v>0</v>
      </c>
      <c r="EG264" s="53">
        <f t="shared" si="322"/>
        <v>0</v>
      </c>
      <c r="EH264" s="53"/>
      <c r="EI264" s="53"/>
      <c r="EJ264" s="41">
        <f t="shared" si="323"/>
        <v>0</v>
      </c>
      <c r="EK264" s="53">
        <f t="shared" si="324"/>
        <v>0</v>
      </c>
      <c r="EL264" s="53"/>
      <c r="EM264" s="53"/>
      <c r="EN264" s="41">
        <f t="shared" si="325"/>
        <v>0</v>
      </c>
      <c r="EO264" s="53">
        <f t="shared" si="326"/>
        <v>0</v>
      </c>
      <c r="EP264" s="53"/>
      <c r="EQ264" s="53"/>
      <c r="ER264" s="41">
        <f t="shared" si="327"/>
        <v>0</v>
      </c>
      <c r="ES264" s="53">
        <f t="shared" si="328"/>
        <v>0</v>
      </c>
      <c r="ET264" s="53"/>
      <c r="EU264" s="53"/>
      <c r="EV264" s="41">
        <f t="shared" si="329"/>
        <v>0</v>
      </c>
      <c r="EW264" s="53">
        <f t="shared" si="330"/>
        <v>0</v>
      </c>
      <c r="EX264" s="53"/>
      <c r="EY264" s="53"/>
      <c r="EZ264" s="41">
        <f t="shared" si="331"/>
        <v>0</v>
      </c>
      <c r="FA264" s="53">
        <f t="shared" si="332"/>
        <v>0</v>
      </c>
      <c r="FB264" s="53"/>
      <c r="FC264" s="53"/>
      <c r="FD264" s="41">
        <f t="shared" si="333"/>
        <v>0</v>
      </c>
      <c r="FE264" s="53">
        <f t="shared" si="334"/>
        <v>0</v>
      </c>
      <c r="FF264" s="53"/>
      <c r="FG264" s="53"/>
      <c r="FH264" s="41">
        <f t="shared" si="335"/>
        <v>0</v>
      </c>
      <c r="FI264" s="53">
        <f t="shared" si="336"/>
        <v>0</v>
      </c>
      <c r="FJ264" s="53"/>
      <c r="FK264" s="53"/>
      <c r="FL264" s="41">
        <f t="shared" si="338"/>
        <v>0</v>
      </c>
      <c r="FM264" s="53">
        <f t="shared" si="339"/>
        <v>0</v>
      </c>
      <c r="FN264" s="53"/>
      <c r="FO264" s="40"/>
      <c r="FP264" s="52">
        <f t="shared" si="340"/>
        <v>3022.5496436901199</v>
      </c>
      <c r="FQ264" s="41">
        <f t="shared" si="341"/>
        <v>1.217136081891268E-2</v>
      </c>
      <c r="FY264" s="229" t="s">
        <v>1913</v>
      </c>
      <c r="FZ264" s="229" t="s">
        <v>1914</v>
      </c>
      <c r="GA264" s="229" t="s">
        <v>1915</v>
      </c>
    </row>
    <row r="265" spans="2:183" ht="11.25" customHeight="1" x14ac:dyDescent="0.2">
      <c r="B265" s="39">
        <v>43756</v>
      </c>
      <c r="C265" s="45">
        <v>2986.2034836123798</v>
      </c>
      <c r="D265" s="112" t="s">
        <v>5566</v>
      </c>
      <c r="E265" s="112">
        <f t="shared" si="337"/>
        <v>43756</v>
      </c>
      <c r="F265" s="46"/>
      <c r="G265" s="52">
        <v>52.98</v>
      </c>
      <c r="H265" s="41">
        <f t="shared" si="257"/>
        <v>-8.4865629420083355E-4</v>
      </c>
      <c r="I265" s="53">
        <f t="shared" si="258"/>
        <v>1</v>
      </c>
      <c r="J265" s="40"/>
      <c r="K265" s="52">
        <v>76.62</v>
      </c>
      <c r="L265" s="41">
        <f t="shared" si="259"/>
        <v>-5.5807916937052893E-3</v>
      </c>
      <c r="M265" s="53">
        <f t="shared" si="260"/>
        <v>1</v>
      </c>
      <c r="N265" s="40"/>
      <c r="O265" s="52">
        <v>94.14</v>
      </c>
      <c r="P265" s="41">
        <f t="shared" si="261"/>
        <v>1.9493177387914118E-2</v>
      </c>
      <c r="Q265" s="53">
        <f t="shared" si="262"/>
        <v>1</v>
      </c>
      <c r="R265" s="40"/>
      <c r="S265" s="52">
        <v>95.35</v>
      </c>
      <c r="T265" s="41">
        <f t="shared" si="263"/>
        <v>-6.4603521933938035E-3</v>
      </c>
      <c r="U265" s="53">
        <f t="shared" si="264"/>
        <v>1</v>
      </c>
      <c r="V265" s="40"/>
      <c r="W265" s="52">
        <v>70.52</v>
      </c>
      <c r="X265" s="41">
        <f t="shared" si="265"/>
        <v>-1.1355670825739517E-2</v>
      </c>
      <c r="Y265" s="53">
        <f t="shared" si="266"/>
        <v>1</v>
      </c>
      <c r="Z265" s="40"/>
      <c r="AA265" s="52">
        <v>118.15</v>
      </c>
      <c r="AB265" s="41">
        <f t="shared" si="267"/>
        <v>7.8478205237566545E-3</v>
      </c>
      <c r="AC265" s="53">
        <f t="shared" si="268"/>
        <v>1</v>
      </c>
      <c r="AD265" s="40"/>
      <c r="AE265" s="52">
        <v>63.31</v>
      </c>
      <c r="AF265" s="41">
        <f t="shared" si="269"/>
        <v>-1.00078186082877E-2</v>
      </c>
      <c r="AG265" s="53">
        <f t="shared" si="270"/>
        <v>1</v>
      </c>
      <c r="AH265" s="40"/>
      <c r="AI265" s="52">
        <v>109.59</v>
      </c>
      <c r="AJ265" s="41">
        <f t="shared" si="271"/>
        <v>-1.3147230977037294E-2</v>
      </c>
      <c r="AK265" s="53">
        <f t="shared" si="272"/>
        <v>1</v>
      </c>
      <c r="AL265" s="40"/>
      <c r="AM265" s="52">
        <v>74.849999999999994</v>
      </c>
      <c r="AN265" s="41">
        <f t="shared" si="273"/>
        <v>-1.3358268768370873E-4</v>
      </c>
      <c r="AO265" s="53">
        <f t="shared" si="274"/>
        <v>1</v>
      </c>
      <c r="AP265" s="40"/>
      <c r="AQ265" s="52">
        <v>42.79</v>
      </c>
      <c r="AR265" s="41">
        <f t="shared" si="275"/>
        <v>-1.314575645756455E-2</v>
      </c>
      <c r="AS265" s="53">
        <f t="shared" si="276"/>
        <v>1</v>
      </c>
      <c r="AT265" s="41"/>
      <c r="AU265" s="41">
        <v>93.91</v>
      </c>
      <c r="AV265" s="41">
        <f t="shared" si="277"/>
        <v>-1.6237167399958063E-2</v>
      </c>
      <c r="AW265" s="53">
        <f t="shared" si="278"/>
        <v>1</v>
      </c>
      <c r="AX265" s="41"/>
      <c r="AY265" s="41">
        <v>57.03</v>
      </c>
      <c r="AZ265" s="41">
        <f t="shared" si="279"/>
        <v>1.1349530058521129E-2</v>
      </c>
      <c r="BA265" s="53">
        <f t="shared" si="280"/>
        <v>1</v>
      </c>
      <c r="BB265" s="41"/>
      <c r="BC265" s="41">
        <v>61.14</v>
      </c>
      <c r="BD265" s="41">
        <f t="shared" si="281"/>
        <v>-6.1768530559168644E-3</v>
      </c>
      <c r="BE265" s="53">
        <f t="shared" si="282"/>
        <v>1</v>
      </c>
      <c r="BF265" s="41"/>
      <c r="BG265" s="41">
        <v>64.010000000000005</v>
      </c>
      <c r="BH265" s="41">
        <f t="shared" si="283"/>
        <v>1.0737407231959706E-2</v>
      </c>
      <c r="BI265" s="53">
        <f t="shared" si="284"/>
        <v>1</v>
      </c>
      <c r="BJ265" s="41"/>
      <c r="BK265" s="41"/>
      <c r="BL265" s="41">
        <f t="shared" si="285"/>
        <v>0</v>
      </c>
      <c r="BM265" s="53">
        <f t="shared" si="286"/>
        <v>0</v>
      </c>
      <c r="BN265" s="41"/>
      <c r="BO265" s="41"/>
      <c r="BP265" s="41">
        <f t="shared" si="287"/>
        <v>0</v>
      </c>
      <c r="BQ265" s="53">
        <f t="shared" si="288"/>
        <v>0</v>
      </c>
      <c r="BR265" s="41"/>
      <c r="BS265" s="41"/>
      <c r="BT265" s="41">
        <f t="shared" si="289"/>
        <v>0</v>
      </c>
      <c r="BU265" s="53">
        <f t="shared" si="290"/>
        <v>0</v>
      </c>
      <c r="BV265" s="41"/>
      <c r="BW265" s="41"/>
      <c r="BX265" s="41">
        <f t="shared" si="291"/>
        <v>0</v>
      </c>
      <c r="BY265" s="53">
        <f t="shared" si="292"/>
        <v>0</v>
      </c>
      <c r="BZ265" s="41"/>
      <c r="CA265" s="41"/>
      <c r="CB265" s="41">
        <f t="shared" si="293"/>
        <v>0</v>
      </c>
      <c r="CC265" s="53">
        <f t="shared" si="294"/>
        <v>0</v>
      </c>
      <c r="CD265" s="41"/>
      <c r="CE265" s="41"/>
      <c r="CF265" s="41">
        <f t="shared" si="295"/>
        <v>0</v>
      </c>
      <c r="CG265" s="53">
        <f t="shared" si="296"/>
        <v>0</v>
      </c>
      <c r="CH265" s="41"/>
      <c r="CI265" s="41"/>
      <c r="CJ265" s="41">
        <f t="shared" si="297"/>
        <v>0</v>
      </c>
      <c r="CK265" s="53">
        <f t="shared" si="298"/>
        <v>0</v>
      </c>
      <c r="CL265" s="41"/>
      <c r="CM265" s="41"/>
      <c r="CN265" s="41">
        <f t="shared" si="299"/>
        <v>0</v>
      </c>
      <c r="CO265" s="53">
        <f t="shared" si="300"/>
        <v>0</v>
      </c>
      <c r="CP265" s="41"/>
      <c r="CQ265" s="41"/>
      <c r="CR265" s="41">
        <f t="shared" si="301"/>
        <v>0</v>
      </c>
      <c r="CS265" s="53">
        <f t="shared" si="302"/>
        <v>0</v>
      </c>
      <c r="CT265" s="41"/>
      <c r="CU265" s="41"/>
      <c r="CV265" s="41">
        <f t="shared" si="303"/>
        <v>0</v>
      </c>
      <c r="CW265" s="53">
        <f t="shared" si="304"/>
        <v>0</v>
      </c>
      <c r="CX265" s="41"/>
      <c r="CY265" s="41"/>
      <c r="CZ265" s="41">
        <f t="shared" si="305"/>
        <v>0</v>
      </c>
      <c r="DA265" s="53">
        <f t="shared" si="306"/>
        <v>0</v>
      </c>
      <c r="DB265" s="53"/>
      <c r="DC265" s="53"/>
      <c r="DD265" s="41">
        <f t="shared" si="307"/>
        <v>0</v>
      </c>
      <c r="DE265" s="53">
        <f t="shared" si="308"/>
        <v>0</v>
      </c>
      <c r="DF265" s="53"/>
      <c r="DG265" s="53"/>
      <c r="DH265" s="41">
        <f t="shared" si="309"/>
        <v>0</v>
      </c>
      <c r="DI265" s="53">
        <f t="shared" si="310"/>
        <v>0</v>
      </c>
      <c r="DJ265" s="53"/>
      <c r="DK265" s="53"/>
      <c r="DL265" s="41">
        <f t="shared" si="311"/>
        <v>0</v>
      </c>
      <c r="DM265" s="53">
        <f t="shared" si="312"/>
        <v>0</v>
      </c>
      <c r="DN265" s="53"/>
      <c r="DO265" s="53"/>
      <c r="DP265" s="41">
        <f t="shared" si="313"/>
        <v>0</v>
      </c>
      <c r="DQ265" s="53">
        <f t="shared" si="314"/>
        <v>0</v>
      </c>
      <c r="DR265" s="53"/>
      <c r="DS265" s="53"/>
      <c r="DT265" s="41">
        <f t="shared" si="315"/>
        <v>0</v>
      </c>
      <c r="DU265" s="53">
        <f t="shared" si="316"/>
        <v>0</v>
      </c>
      <c r="DV265" s="53"/>
      <c r="DW265" s="53"/>
      <c r="DX265" s="41">
        <f t="shared" si="317"/>
        <v>0</v>
      </c>
      <c r="DY265" s="53">
        <f t="shared" si="318"/>
        <v>0</v>
      </c>
      <c r="DZ265" s="53"/>
      <c r="EA265" s="53"/>
      <c r="EB265" s="41">
        <f t="shared" si="319"/>
        <v>0</v>
      </c>
      <c r="EC265" s="53">
        <f t="shared" si="320"/>
        <v>0</v>
      </c>
      <c r="ED265" s="53"/>
      <c r="EE265" s="53"/>
      <c r="EF265" s="41">
        <f t="shared" si="321"/>
        <v>0</v>
      </c>
      <c r="EG265" s="53">
        <f t="shared" si="322"/>
        <v>0</v>
      </c>
      <c r="EH265" s="53"/>
      <c r="EI265" s="53"/>
      <c r="EJ265" s="41">
        <f t="shared" si="323"/>
        <v>0</v>
      </c>
      <c r="EK265" s="53">
        <f t="shared" si="324"/>
        <v>0</v>
      </c>
      <c r="EL265" s="53"/>
      <c r="EM265" s="53"/>
      <c r="EN265" s="41">
        <f t="shared" si="325"/>
        <v>0</v>
      </c>
      <c r="EO265" s="53">
        <f t="shared" si="326"/>
        <v>0</v>
      </c>
      <c r="EP265" s="53"/>
      <c r="EQ265" s="53"/>
      <c r="ER265" s="41">
        <f t="shared" si="327"/>
        <v>0</v>
      </c>
      <c r="ES265" s="53">
        <f t="shared" si="328"/>
        <v>0</v>
      </c>
      <c r="ET265" s="53"/>
      <c r="EU265" s="53"/>
      <c r="EV265" s="41">
        <f t="shared" si="329"/>
        <v>0</v>
      </c>
      <c r="EW265" s="53">
        <f t="shared" si="330"/>
        <v>0</v>
      </c>
      <c r="EX265" s="53"/>
      <c r="EY265" s="53"/>
      <c r="EZ265" s="41">
        <f t="shared" si="331"/>
        <v>0</v>
      </c>
      <c r="FA265" s="53">
        <f t="shared" si="332"/>
        <v>0</v>
      </c>
      <c r="FB265" s="53"/>
      <c r="FC265" s="53"/>
      <c r="FD265" s="41">
        <f t="shared" si="333"/>
        <v>0</v>
      </c>
      <c r="FE265" s="53">
        <f t="shared" si="334"/>
        <v>0</v>
      </c>
      <c r="FF265" s="53"/>
      <c r="FG265" s="53"/>
      <c r="FH265" s="41">
        <f t="shared" si="335"/>
        <v>0</v>
      </c>
      <c r="FI265" s="53">
        <f t="shared" si="336"/>
        <v>0</v>
      </c>
      <c r="FJ265" s="53"/>
      <c r="FK265" s="53"/>
      <c r="FL265" s="41">
        <f t="shared" si="338"/>
        <v>0</v>
      </c>
      <c r="FM265" s="53">
        <f t="shared" si="339"/>
        <v>0</v>
      </c>
      <c r="FN265" s="53"/>
      <c r="FO265" s="40"/>
      <c r="FP265" s="52">
        <f t="shared" si="340"/>
        <v>2986.2034836123798</v>
      </c>
      <c r="FQ265" s="41">
        <f t="shared" si="341"/>
        <v>5.3644756767197155E-3</v>
      </c>
      <c r="FY265" s="229" t="s">
        <v>1877</v>
      </c>
      <c r="FZ265" s="229" t="s">
        <v>1878</v>
      </c>
      <c r="GA265" s="229" t="s">
        <v>1879</v>
      </c>
    </row>
    <row r="266" spans="2:183" ht="11.25" customHeight="1" x14ac:dyDescent="0.2">
      <c r="B266" s="39">
        <v>43749</v>
      </c>
      <c r="C266" s="45">
        <v>2970.2695448855402</v>
      </c>
      <c r="D266" s="112" t="s">
        <v>5566</v>
      </c>
      <c r="E266" s="112">
        <f t="shared" si="337"/>
        <v>43749</v>
      </c>
      <c r="F266" s="46"/>
      <c r="G266" s="52">
        <v>53.024999999999999</v>
      </c>
      <c r="H266" s="41">
        <f t="shared" si="257"/>
        <v>-2.4379024839006447E-2</v>
      </c>
      <c r="I266" s="53">
        <f t="shared" si="258"/>
        <v>1</v>
      </c>
      <c r="J266" s="40"/>
      <c r="K266" s="52">
        <v>77.05</v>
      </c>
      <c r="L266" s="41">
        <f t="shared" si="259"/>
        <v>-3.1183201307682706E-2</v>
      </c>
      <c r="M266" s="53">
        <f t="shared" si="260"/>
        <v>1</v>
      </c>
      <c r="N266" s="40"/>
      <c r="O266" s="52">
        <v>92.34</v>
      </c>
      <c r="P266" s="41">
        <f t="shared" si="261"/>
        <v>-1.3566926610404817E-2</v>
      </c>
      <c r="Q266" s="53">
        <f t="shared" si="262"/>
        <v>1</v>
      </c>
      <c r="R266" s="40"/>
      <c r="S266" s="52">
        <v>95.97</v>
      </c>
      <c r="T266" s="41">
        <f t="shared" si="263"/>
        <v>-1.2349490583513423E-2</v>
      </c>
      <c r="U266" s="53">
        <f t="shared" si="264"/>
        <v>1</v>
      </c>
      <c r="V266" s="40"/>
      <c r="W266" s="52">
        <v>71.33</v>
      </c>
      <c r="X266" s="41">
        <f t="shared" si="265"/>
        <v>-5.6356660933986058E-2</v>
      </c>
      <c r="Y266" s="53">
        <f t="shared" si="266"/>
        <v>1</v>
      </c>
      <c r="Z266" s="40"/>
      <c r="AA266" s="52">
        <v>117.23</v>
      </c>
      <c r="AB266" s="41">
        <f t="shared" si="267"/>
        <v>-1.296623726530266E-2</v>
      </c>
      <c r="AC266" s="53">
        <f t="shared" si="268"/>
        <v>1</v>
      </c>
      <c r="AD266" s="40"/>
      <c r="AE266" s="52">
        <v>63.95</v>
      </c>
      <c r="AF266" s="41">
        <f t="shared" si="269"/>
        <v>-3.1207392819269875E-2</v>
      </c>
      <c r="AG266" s="53">
        <f t="shared" si="270"/>
        <v>1</v>
      </c>
      <c r="AH266" s="40"/>
      <c r="AI266" s="52">
        <v>111.05</v>
      </c>
      <c r="AJ266" s="41">
        <f t="shared" si="271"/>
        <v>-1.9426048565121423E-2</v>
      </c>
      <c r="AK266" s="53">
        <f t="shared" si="272"/>
        <v>1</v>
      </c>
      <c r="AL266" s="40"/>
      <c r="AM266" s="52">
        <v>74.86</v>
      </c>
      <c r="AN266" s="41">
        <f t="shared" si="273"/>
        <v>-6.5029860650297477E-3</v>
      </c>
      <c r="AO266" s="53">
        <f t="shared" si="274"/>
        <v>1</v>
      </c>
      <c r="AP266" s="40"/>
      <c r="AQ266" s="52">
        <v>43.36</v>
      </c>
      <c r="AR266" s="41">
        <f t="shared" si="275"/>
        <v>-3.4298440979955491E-2</v>
      </c>
      <c r="AS266" s="53">
        <f t="shared" si="276"/>
        <v>1</v>
      </c>
      <c r="AT266" s="41"/>
      <c r="AU266" s="41">
        <v>95.46</v>
      </c>
      <c r="AV266" s="41">
        <f t="shared" si="277"/>
        <v>-1.8204257945078739E-2</v>
      </c>
      <c r="AW266" s="53">
        <f t="shared" si="278"/>
        <v>1</v>
      </c>
      <c r="AX266" s="41"/>
      <c r="AY266" s="41">
        <v>56.39</v>
      </c>
      <c r="AZ266" s="41">
        <f t="shared" si="279"/>
        <v>-7.0434935728120873E-3</v>
      </c>
      <c r="BA266" s="53">
        <f t="shared" si="280"/>
        <v>1</v>
      </c>
      <c r="BB266" s="41"/>
      <c r="BC266" s="41">
        <v>61.52</v>
      </c>
      <c r="BD266" s="41">
        <f t="shared" si="281"/>
        <v>-8.5414987912972862E-3</v>
      </c>
      <c r="BE266" s="53">
        <f t="shared" si="282"/>
        <v>1</v>
      </c>
      <c r="BF266" s="41"/>
      <c r="BG266" s="41">
        <v>63.33</v>
      </c>
      <c r="BH266" s="41">
        <f t="shared" si="283"/>
        <v>-2.0114497911186691E-2</v>
      </c>
      <c r="BI266" s="53">
        <f t="shared" si="284"/>
        <v>1</v>
      </c>
      <c r="BJ266" s="41"/>
      <c r="BK266" s="41"/>
      <c r="BL266" s="41">
        <f t="shared" si="285"/>
        <v>0</v>
      </c>
      <c r="BM266" s="53">
        <f t="shared" si="286"/>
        <v>0</v>
      </c>
      <c r="BN266" s="41"/>
      <c r="BO266" s="41"/>
      <c r="BP266" s="41">
        <f t="shared" si="287"/>
        <v>0</v>
      </c>
      <c r="BQ266" s="53">
        <f t="shared" si="288"/>
        <v>0</v>
      </c>
      <c r="BR266" s="41"/>
      <c r="BS266" s="41"/>
      <c r="BT266" s="41">
        <f t="shared" si="289"/>
        <v>0</v>
      </c>
      <c r="BU266" s="53">
        <f t="shared" si="290"/>
        <v>0</v>
      </c>
      <c r="BV266" s="41"/>
      <c r="BW266" s="41"/>
      <c r="BX266" s="41">
        <f t="shared" si="291"/>
        <v>0</v>
      </c>
      <c r="BY266" s="53">
        <f t="shared" si="292"/>
        <v>0</v>
      </c>
      <c r="BZ266" s="41"/>
      <c r="CA266" s="41"/>
      <c r="CB266" s="41">
        <f t="shared" si="293"/>
        <v>0</v>
      </c>
      <c r="CC266" s="53">
        <f t="shared" si="294"/>
        <v>0</v>
      </c>
      <c r="CD266" s="41"/>
      <c r="CE266" s="41"/>
      <c r="CF266" s="41">
        <f t="shared" si="295"/>
        <v>0</v>
      </c>
      <c r="CG266" s="53">
        <f t="shared" si="296"/>
        <v>0</v>
      </c>
      <c r="CH266" s="41"/>
      <c r="CI266" s="41"/>
      <c r="CJ266" s="41">
        <f t="shared" si="297"/>
        <v>0</v>
      </c>
      <c r="CK266" s="53">
        <f t="shared" si="298"/>
        <v>0</v>
      </c>
      <c r="CL266" s="41"/>
      <c r="CM266" s="41"/>
      <c r="CN266" s="41">
        <f t="shared" si="299"/>
        <v>0</v>
      </c>
      <c r="CO266" s="53">
        <f t="shared" si="300"/>
        <v>0</v>
      </c>
      <c r="CP266" s="41"/>
      <c r="CQ266" s="41"/>
      <c r="CR266" s="41">
        <f t="shared" si="301"/>
        <v>0</v>
      </c>
      <c r="CS266" s="53">
        <f t="shared" si="302"/>
        <v>0</v>
      </c>
      <c r="CT266" s="41"/>
      <c r="CU266" s="41"/>
      <c r="CV266" s="41">
        <f t="shared" si="303"/>
        <v>0</v>
      </c>
      <c r="CW266" s="53">
        <f t="shared" si="304"/>
        <v>0</v>
      </c>
      <c r="CX266" s="41"/>
      <c r="CY266" s="41"/>
      <c r="CZ266" s="41">
        <f t="shared" si="305"/>
        <v>0</v>
      </c>
      <c r="DA266" s="53">
        <f t="shared" si="306"/>
        <v>0</v>
      </c>
      <c r="DB266" s="53"/>
      <c r="DC266" s="53"/>
      <c r="DD266" s="41">
        <f t="shared" si="307"/>
        <v>0</v>
      </c>
      <c r="DE266" s="53">
        <f t="shared" si="308"/>
        <v>0</v>
      </c>
      <c r="DF266" s="53"/>
      <c r="DG266" s="53"/>
      <c r="DH266" s="41">
        <f t="shared" si="309"/>
        <v>0</v>
      </c>
      <c r="DI266" s="53">
        <f t="shared" si="310"/>
        <v>0</v>
      </c>
      <c r="DJ266" s="53"/>
      <c r="DK266" s="53"/>
      <c r="DL266" s="41">
        <f t="shared" si="311"/>
        <v>0</v>
      </c>
      <c r="DM266" s="53">
        <f t="shared" si="312"/>
        <v>0</v>
      </c>
      <c r="DN266" s="53"/>
      <c r="DO266" s="53"/>
      <c r="DP266" s="41">
        <f t="shared" si="313"/>
        <v>0</v>
      </c>
      <c r="DQ266" s="53">
        <f t="shared" si="314"/>
        <v>0</v>
      </c>
      <c r="DR266" s="53"/>
      <c r="DS266" s="53"/>
      <c r="DT266" s="41">
        <f t="shared" si="315"/>
        <v>0</v>
      </c>
      <c r="DU266" s="53">
        <f t="shared" si="316"/>
        <v>0</v>
      </c>
      <c r="DV266" s="53"/>
      <c r="DW266" s="53"/>
      <c r="DX266" s="41">
        <f t="shared" si="317"/>
        <v>0</v>
      </c>
      <c r="DY266" s="53">
        <f t="shared" si="318"/>
        <v>0</v>
      </c>
      <c r="DZ266" s="53"/>
      <c r="EA266" s="53"/>
      <c r="EB266" s="41">
        <f t="shared" si="319"/>
        <v>0</v>
      </c>
      <c r="EC266" s="53">
        <f t="shared" si="320"/>
        <v>0</v>
      </c>
      <c r="ED266" s="53"/>
      <c r="EE266" s="53"/>
      <c r="EF266" s="41">
        <f t="shared" si="321"/>
        <v>0</v>
      </c>
      <c r="EG266" s="53">
        <f t="shared" si="322"/>
        <v>0</v>
      </c>
      <c r="EH266" s="53"/>
      <c r="EI266" s="53"/>
      <c r="EJ266" s="41">
        <f t="shared" si="323"/>
        <v>0</v>
      </c>
      <c r="EK266" s="53">
        <f t="shared" si="324"/>
        <v>0</v>
      </c>
      <c r="EL266" s="53"/>
      <c r="EM266" s="53"/>
      <c r="EN266" s="41">
        <f t="shared" si="325"/>
        <v>0</v>
      </c>
      <c r="EO266" s="53">
        <f t="shared" si="326"/>
        <v>0</v>
      </c>
      <c r="EP266" s="53"/>
      <c r="EQ266" s="53"/>
      <c r="ER266" s="41">
        <f t="shared" si="327"/>
        <v>0</v>
      </c>
      <c r="ES266" s="53">
        <f t="shared" si="328"/>
        <v>0</v>
      </c>
      <c r="ET266" s="53"/>
      <c r="EU266" s="53"/>
      <c r="EV266" s="41">
        <f t="shared" si="329"/>
        <v>0</v>
      </c>
      <c r="EW266" s="53">
        <f t="shared" si="330"/>
        <v>0</v>
      </c>
      <c r="EX266" s="53"/>
      <c r="EY266" s="53"/>
      <c r="EZ266" s="41">
        <f t="shared" si="331"/>
        <v>0</v>
      </c>
      <c r="FA266" s="53">
        <f t="shared" si="332"/>
        <v>0</v>
      </c>
      <c r="FB266" s="53"/>
      <c r="FC266" s="53"/>
      <c r="FD266" s="41">
        <f t="shared" si="333"/>
        <v>0</v>
      </c>
      <c r="FE266" s="53">
        <f t="shared" si="334"/>
        <v>0</v>
      </c>
      <c r="FF266" s="53"/>
      <c r="FG266" s="53"/>
      <c r="FH266" s="41">
        <f t="shared" si="335"/>
        <v>0</v>
      </c>
      <c r="FI266" s="53">
        <f t="shared" si="336"/>
        <v>0</v>
      </c>
      <c r="FJ266" s="53"/>
      <c r="FK266" s="53"/>
      <c r="FL266" s="41">
        <f t="shared" si="338"/>
        <v>0</v>
      </c>
      <c r="FM266" s="53">
        <f t="shared" si="339"/>
        <v>0</v>
      </c>
      <c r="FN266" s="53"/>
      <c r="FO266" s="40"/>
      <c r="FP266" s="52">
        <f t="shared" si="340"/>
        <v>2970.2695448855402</v>
      </c>
      <c r="FQ266" s="41">
        <f t="shared" si="341"/>
        <v>6.1862918866204542E-3</v>
      </c>
      <c r="FY266" s="229" t="s">
        <v>4606</v>
      </c>
      <c r="FZ266" s="229" t="s">
        <v>4607</v>
      </c>
      <c r="GA266" s="229" t="s">
        <v>4608</v>
      </c>
    </row>
    <row r="267" spans="2:183" ht="11.25" customHeight="1" x14ac:dyDescent="0.2">
      <c r="B267" s="39">
        <v>43742</v>
      </c>
      <c r="C267" s="45">
        <v>2952.0075644404001</v>
      </c>
      <c r="D267" s="112" t="s">
        <v>5566</v>
      </c>
      <c r="E267" s="112">
        <f t="shared" si="337"/>
        <v>43742</v>
      </c>
      <c r="F267" s="46"/>
      <c r="G267" s="52">
        <v>54.35</v>
      </c>
      <c r="H267" s="41">
        <f t="shared" si="257"/>
        <v>5.922635572829904E-3</v>
      </c>
      <c r="I267" s="53">
        <f t="shared" si="258"/>
        <v>1</v>
      </c>
      <c r="J267" s="40"/>
      <c r="K267" s="52">
        <v>79.53</v>
      </c>
      <c r="L267" s="41">
        <f t="shared" si="259"/>
        <v>-5.8749999999999636E-3</v>
      </c>
      <c r="M267" s="53">
        <f t="shared" si="260"/>
        <v>1</v>
      </c>
      <c r="N267" s="40"/>
      <c r="O267" s="52">
        <v>93.61</v>
      </c>
      <c r="P267" s="41">
        <f t="shared" si="261"/>
        <v>-6.2632696390658715E-3</v>
      </c>
      <c r="Q267" s="53">
        <f t="shared" si="262"/>
        <v>1</v>
      </c>
      <c r="R267" s="40"/>
      <c r="S267" s="52">
        <v>97.17</v>
      </c>
      <c r="T267" s="41">
        <f t="shared" si="263"/>
        <v>9.4535632661540969E-3</v>
      </c>
      <c r="U267" s="53">
        <f t="shared" si="264"/>
        <v>1</v>
      </c>
      <c r="V267" s="40"/>
      <c r="W267" s="52">
        <v>75.59</v>
      </c>
      <c r="X267" s="41">
        <f t="shared" si="265"/>
        <v>-3.8218239325249481E-3</v>
      </c>
      <c r="Y267" s="53">
        <f t="shared" si="266"/>
        <v>1</v>
      </c>
      <c r="Z267" s="40"/>
      <c r="AA267" s="52">
        <v>118.77</v>
      </c>
      <c r="AB267" s="41">
        <f t="shared" si="267"/>
        <v>1.0808510638297797E-2</v>
      </c>
      <c r="AC267" s="53">
        <f t="shared" si="268"/>
        <v>1</v>
      </c>
      <c r="AD267" s="40"/>
      <c r="AE267" s="52">
        <v>66.010000000000005</v>
      </c>
      <c r="AF267" s="41">
        <f t="shared" si="269"/>
        <v>-8.2632211538461453E-3</v>
      </c>
      <c r="AG267" s="53">
        <f t="shared" si="270"/>
        <v>1</v>
      </c>
      <c r="AH267" s="40"/>
      <c r="AI267" s="52">
        <v>113.25</v>
      </c>
      <c r="AJ267" s="41">
        <f t="shared" si="271"/>
        <v>6.6666666666665986E-3</v>
      </c>
      <c r="AK267" s="53">
        <f t="shared" si="272"/>
        <v>1</v>
      </c>
      <c r="AL267" s="40"/>
      <c r="AM267" s="52">
        <v>75.349999999999994</v>
      </c>
      <c r="AN267" s="41">
        <f t="shared" si="273"/>
        <v>2.2612396914070132E-3</v>
      </c>
      <c r="AO267" s="53">
        <f t="shared" si="274"/>
        <v>1</v>
      </c>
      <c r="AP267" s="40"/>
      <c r="AQ267" s="52">
        <v>44.9</v>
      </c>
      <c r="AR267" s="41">
        <f t="shared" si="275"/>
        <v>-1.1666299801893043E-2</v>
      </c>
      <c r="AS267" s="53">
        <f t="shared" si="276"/>
        <v>1</v>
      </c>
      <c r="AT267" s="41"/>
      <c r="AU267" s="41">
        <v>97.23</v>
      </c>
      <c r="AV267" s="41">
        <f t="shared" si="277"/>
        <v>-1.8478595626731931E-3</v>
      </c>
      <c r="AW267" s="53">
        <f t="shared" si="278"/>
        <v>1</v>
      </c>
      <c r="AX267" s="41"/>
      <c r="AY267" s="41">
        <v>56.79</v>
      </c>
      <c r="AZ267" s="41">
        <f t="shared" si="279"/>
        <v>8.8121254846673658E-4</v>
      </c>
      <c r="BA267" s="53">
        <f t="shared" si="280"/>
        <v>1</v>
      </c>
      <c r="BB267" s="41"/>
      <c r="BC267" s="41">
        <v>62.05</v>
      </c>
      <c r="BD267" s="41">
        <f t="shared" si="281"/>
        <v>4.5329447952078272E-3</v>
      </c>
      <c r="BE267" s="53">
        <f t="shared" si="282"/>
        <v>1</v>
      </c>
      <c r="BF267" s="41"/>
      <c r="BG267" s="41">
        <v>64.63</v>
      </c>
      <c r="BH267" s="41">
        <f t="shared" si="283"/>
        <v>-1.1168910648714836E-2</v>
      </c>
      <c r="BI267" s="53">
        <f t="shared" si="284"/>
        <v>1</v>
      </c>
      <c r="BJ267" s="41"/>
      <c r="BK267" s="41"/>
      <c r="BL267" s="41">
        <f t="shared" si="285"/>
        <v>0</v>
      </c>
      <c r="BM267" s="53">
        <f t="shared" si="286"/>
        <v>0</v>
      </c>
      <c r="BN267" s="41"/>
      <c r="BO267" s="41"/>
      <c r="BP267" s="41">
        <f t="shared" si="287"/>
        <v>0</v>
      </c>
      <c r="BQ267" s="53">
        <f t="shared" si="288"/>
        <v>0</v>
      </c>
      <c r="BR267" s="41"/>
      <c r="BS267" s="41"/>
      <c r="BT267" s="41">
        <f t="shared" si="289"/>
        <v>0</v>
      </c>
      <c r="BU267" s="53">
        <f t="shared" si="290"/>
        <v>0</v>
      </c>
      <c r="BV267" s="41"/>
      <c r="BW267" s="41"/>
      <c r="BX267" s="41">
        <f t="shared" si="291"/>
        <v>0</v>
      </c>
      <c r="BY267" s="53">
        <f t="shared" si="292"/>
        <v>0</v>
      </c>
      <c r="BZ267" s="41"/>
      <c r="CA267" s="41"/>
      <c r="CB267" s="41">
        <f t="shared" si="293"/>
        <v>0</v>
      </c>
      <c r="CC267" s="53">
        <f t="shared" si="294"/>
        <v>0</v>
      </c>
      <c r="CD267" s="41"/>
      <c r="CE267" s="41"/>
      <c r="CF267" s="41">
        <f t="shared" si="295"/>
        <v>0</v>
      </c>
      <c r="CG267" s="53">
        <f t="shared" si="296"/>
        <v>0</v>
      </c>
      <c r="CH267" s="41"/>
      <c r="CI267" s="41"/>
      <c r="CJ267" s="41">
        <f t="shared" si="297"/>
        <v>0</v>
      </c>
      <c r="CK267" s="53">
        <f t="shared" si="298"/>
        <v>0</v>
      </c>
      <c r="CL267" s="41"/>
      <c r="CM267" s="41"/>
      <c r="CN267" s="41">
        <f t="shared" si="299"/>
        <v>0</v>
      </c>
      <c r="CO267" s="53">
        <f t="shared" si="300"/>
        <v>0</v>
      </c>
      <c r="CP267" s="41"/>
      <c r="CQ267" s="41"/>
      <c r="CR267" s="41">
        <f t="shared" si="301"/>
        <v>0</v>
      </c>
      <c r="CS267" s="53">
        <f t="shared" si="302"/>
        <v>0</v>
      </c>
      <c r="CT267" s="41"/>
      <c r="CU267" s="41"/>
      <c r="CV267" s="41">
        <f t="shared" si="303"/>
        <v>0</v>
      </c>
      <c r="CW267" s="53">
        <f t="shared" si="304"/>
        <v>0</v>
      </c>
      <c r="CX267" s="41"/>
      <c r="CY267" s="41"/>
      <c r="CZ267" s="41">
        <f t="shared" si="305"/>
        <v>0</v>
      </c>
      <c r="DA267" s="53">
        <f t="shared" si="306"/>
        <v>0</v>
      </c>
      <c r="DB267" s="53"/>
      <c r="DC267" s="53"/>
      <c r="DD267" s="41">
        <f t="shared" si="307"/>
        <v>0</v>
      </c>
      <c r="DE267" s="53">
        <f t="shared" si="308"/>
        <v>0</v>
      </c>
      <c r="DF267" s="53"/>
      <c r="DG267" s="53"/>
      <c r="DH267" s="41">
        <f t="shared" si="309"/>
        <v>0</v>
      </c>
      <c r="DI267" s="53">
        <f t="shared" si="310"/>
        <v>0</v>
      </c>
      <c r="DJ267" s="53"/>
      <c r="DK267" s="53"/>
      <c r="DL267" s="41">
        <f t="shared" si="311"/>
        <v>0</v>
      </c>
      <c r="DM267" s="53">
        <f t="shared" si="312"/>
        <v>0</v>
      </c>
      <c r="DN267" s="53"/>
      <c r="DO267" s="53"/>
      <c r="DP267" s="41">
        <f t="shared" si="313"/>
        <v>0</v>
      </c>
      <c r="DQ267" s="53">
        <f t="shared" si="314"/>
        <v>0</v>
      </c>
      <c r="DR267" s="53"/>
      <c r="DS267" s="53"/>
      <c r="DT267" s="41">
        <f t="shared" si="315"/>
        <v>0</v>
      </c>
      <c r="DU267" s="53">
        <f t="shared" si="316"/>
        <v>0</v>
      </c>
      <c r="DV267" s="53"/>
      <c r="DW267" s="53"/>
      <c r="DX267" s="41">
        <f t="shared" si="317"/>
        <v>0</v>
      </c>
      <c r="DY267" s="53">
        <f t="shared" si="318"/>
        <v>0</v>
      </c>
      <c r="DZ267" s="53"/>
      <c r="EA267" s="53"/>
      <c r="EB267" s="41">
        <f t="shared" si="319"/>
        <v>0</v>
      </c>
      <c r="EC267" s="53">
        <f t="shared" si="320"/>
        <v>0</v>
      </c>
      <c r="ED267" s="53"/>
      <c r="EE267" s="53"/>
      <c r="EF267" s="41">
        <f t="shared" si="321"/>
        <v>0</v>
      </c>
      <c r="EG267" s="53">
        <f t="shared" si="322"/>
        <v>0</v>
      </c>
      <c r="EH267" s="53"/>
      <c r="EI267" s="53"/>
      <c r="EJ267" s="41">
        <f t="shared" si="323"/>
        <v>0</v>
      </c>
      <c r="EK267" s="53">
        <f t="shared" si="324"/>
        <v>0</v>
      </c>
      <c r="EL267" s="53"/>
      <c r="EM267" s="53"/>
      <c r="EN267" s="41">
        <f t="shared" si="325"/>
        <v>0</v>
      </c>
      <c r="EO267" s="53">
        <f t="shared" si="326"/>
        <v>0</v>
      </c>
      <c r="EP267" s="53"/>
      <c r="EQ267" s="53"/>
      <c r="ER267" s="41">
        <f t="shared" si="327"/>
        <v>0</v>
      </c>
      <c r="ES267" s="53">
        <f t="shared" si="328"/>
        <v>0</v>
      </c>
      <c r="ET267" s="53"/>
      <c r="EU267" s="53"/>
      <c r="EV267" s="41">
        <f t="shared" si="329"/>
        <v>0</v>
      </c>
      <c r="EW267" s="53">
        <f t="shared" si="330"/>
        <v>0</v>
      </c>
      <c r="EX267" s="53"/>
      <c r="EY267" s="53"/>
      <c r="EZ267" s="41">
        <f t="shared" si="331"/>
        <v>0</v>
      </c>
      <c r="FA267" s="53">
        <f t="shared" si="332"/>
        <v>0</v>
      </c>
      <c r="FB267" s="53"/>
      <c r="FC267" s="53"/>
      <c r="FD267" s="41">
        <f t="shared" si="333"/>
        <v>0</v>
      </c>
      <c r="FE267" s="53">
        <f t="shared" si="334"/>
        <v>0</v>
      </c>
      <c r="FF267" s="53"/>
      <c r="FG267" s="53"/>
      <c r="FH267" s="41">
        <f t="shared" si="335"/>
        <v>0</v>
      </c>
      <c r="FI267" s="53">
        <f t="shared" si="336"/>
        <v>0</v>
      </c>
      <c r="FJ267" s="53"/>
      <c r="FK267" s="53"/>
      <c r="FL267" s="41">
        <f t="shared" si="338"/>
        <v>0</v>
      </c>
      <c r="FM267" s="53">
        <f t="shared" si="339"/>
        <v>0</v>
      </c>
      <c r="FN267" s="53"/>
      <c r="FO267" s="40"/>
      <c r="FP267" s="52">
        <f t="shared" si="340"/>
        <v>2952.0075644404001</v>
      </c>
      <c r="FQ267" s="41">
        <f t="shared" si="341"/>
        <v>-3.303928220275032E-3</v>
      </c>
      <c r="FY267" s="229" t="s">
        <v>1889</v>
      </c>
      <c r="FZ267" s="229" t="s">
        <v>1890</v>
      </c>
      <c r="GA267" s="229" t="s">
        <v>1891</v>
      </c>
    </row>
    <row r="268" spans="2:183" ht="11.25" customHeight="1" x14ac:dyDescent="0.2">
      <c r="B268" s="39">
        <v>43735</v>
      </c>
      <c r="C268" s="45">
        <v>2961.7931162999598</v>
      </c>
      <c r="D268" s="112" t="s">
        <v>5566</v>
      </c>
      <c r="E268" s="112">
        <f t="shared" si="337"/>
        <v>43735</v>
      </c>
      <c r="F268" s="46"/>
      <c r="G268" s="52">
        <v>54.03</v>
      </c>
      <c r="H268" s="41">
        <f t="shared" si="257"/>
        <v>1.5983452425724076E-2</v>
      </c>
      <c r="I268" s="53">
        <f t="shared" si="258"/>
        <v>1</v>
      </c>
      <c r="J268" s="40"/>
      <c r="K268" s="52">
        <v>80</v>
      </c>
      <c r="L268" s="41">
        <f t="shared" si="259"/>
        <v>1.2145748987854255E-2</v>
      </c>
      <c r="M268" s="53">
        <f t="shared" si="260"/>
        <v>1</v>
      </c>
      <c r="N268" s="40"/>
      <c r="O268" s="52">
        <v>94.2</v>
      </c>
      <c r="P268" s="41">
        <f t="shared" si="261"/>
        <v>1.0946555054732743E-2</v>
      </c>
      <c r="Q268" s="53">
        <f t="shared" si="262"/>
        <v>1</v>
      </c>
      <c r="R268" s="40"/>
      <c r="S268" s="52">
        <v>96.26</v>
      </c>
      <c r="T268" s="41">
        <f t="shared" si="263"/>
        <v>1.0391518841188274E-2</v>
      </c>
      <c r="U268" s="53">
        <f t="shared" si="264"/>
        <v>1</v>
      </c>
      <c r="V268" s="40"/>
      <c r="W268" s="52">
        <v>75.88</v>
      </c>
      <c r="X268" s="41">
        <f t="shared" si="265"/>
        <v>4.3167445697003037E-2</v>
      </c>
      <c r="Y268" s="53">
        <f t="shared" si="266"/>
        <v>1</v>
      </c>
      <c r="Z268" s="40"/>
      <c r="AA268" s="52">
        <v>117.5</v>
      </c>
      <c r="AB268" s="41">
        <f t="shared" si="267"/>
        <v>1.9876746810172818E-2</v>
      </c>
      <c r="AC268" s="53">
        <f t="shared" si="268"/>
        <v>1</v>
      </c>
      <c r="AD268" s="40"/>
      <c r="AE268" s="52">
        <v>66.56</v>
      </c>
      <c r="AF268" s="41">
        <f t="shared" si="269"/>
        <v>8.3320708983487535E-3</v>
      </c>
      <c r="AG268" s="53">
        <f t="shared" si="270"/>
        <v>1</v>
      </c>
      <c r="AH268" s="40"/>
      <c r="AI268" s="52">
        <v>112.5</v>
      </c>
      <c r="AJ268" s="41">
        <f t="shared" si="271"/>
        <v>1.1781635039122218E-2</v>
      </c>
      <c r="AK268" s="53">
        <f t="shared" si="272"/>
        <v>1</v>
      </c>
      <c r="AL268" s="40"/>
      <c r="AM268" s="52">
        <v>75.180000000000007</v>
      </c>
      <c r="AN268" s="41">
        <f t="shared" si="273"/>
        <v>6.6952329941081246E-3</v>
      </c>
      <c r="AO268" s="53">
        <f t="shared" si="274"/>
        <v>1</v>
      </c>
      <c r="AP268" s="40"/>
      <c r="AQ268" s="52">
        <v>45.43</v>
      </c>
      <c r="AR268" s="41">
        <f t="shared" si="275"/>
        <v>1.0453736654804313E-2</v>
      </c>
      <c r="AS268" s="53">
        <f t="shared" si="276"/>
        <v>1</v>
      </c>
      <c r="AT268" s="41"/>
      <c r="AU268" s="41">
        <v>97.41</v>
      </c>
      <c r="AV268" s="41">
        <f t="shared" si="277"/>
        <v>2.4698981167026179E-3</v>
      </c>
      <c r="AW268" s="53">
        <f t="shared" si="278"/>
        <v>1</v>
      </c>
      <c r="AX268" s="41"/>
      <c r="AY268" s="41">
        <v>56.74</v>
      </c>
      <c r="AZ268" s="41">
        <f t="shared" si="279"/>
        <v>4.4255620463797829E-3</v>
      </c>
      <c r="BA268" s="53">
        <f t="shared" si="280"/>
        <v>1</v>
      </c>
      <c r="BB268" s="41"/>
      <c r="BC268" s="41">
        <v>61.77</v>
      </c>
      <c r="BD268" s="41">
        <f t="shared" si="281"/>
        <v>1.0800196367206638E-2</v>
      </c>
      <c r="BE268" s="53">
        <f t="shared" si="282"/>
        <v>1</v>
      </c>
      <c r="BF268" s="41"/>
      <c r="BG268" s="41">
        <v>65.36</v>
      </c>
      <c r="BH268" s="41">
        <f t="shared" si="283"/>
        <v>1.1451562983596286E-2</v>
      </c>
      <c r="BI268" s="53">
        <f t="shared" si="284"/>
        <v>1</v>
      </c>
      <c r="BJ268" s="41"/>
      <c r="BK268" s="41"/>
      <c r="BL268" s="41">
        <f t="shared" si="285"/>
        <v>0</v>
      </c>
      <c r="BM268" s="53">
        <f t="shared" si="286"/>
        <v>0</v>
      </c>
      <c r="BN268" s="41"/>
      <c r="BO268" s="41"/>
      <c r="BP268" s="41">
        <f t="shared" si="287"/>
        <v>0</v>
      </c>
      <c r="BQ268" s="53">
        <f t="shared" si="288"/>
        <v>0</v>
      </c>
      <c r="BR268" s="41"/>
      <c r="BS268" s="41"/>
      <c r="BT268" s="41">
        <f t="shared" si="289"/>
        <v>0</v>
      </c>
      <c r="BU268" s="53">
        <f t="shared" si="290"/>
        <v>0</v>
      </c>
      <c r="BV268" s="41"/>
      <c r="BW268" s="41"/>
      <c r="BX268" s="41">
        <f t="shared" si="291"/>
        <v>0</v>
      </c>
      <c r="BY268" s="53">
        <f t="shared" si="292"/>
        <v>0</v>
      </c>
      <c r="BZ268" s="41"/>
      <c r="CA268" s="41"/>
      <c r="CB268" s="41">
        <f t="shared" si="293"/>
        <v>0</v>
      </c>
      <c r="CC268" s="53">
        <f t="shared" si="294"/>
        <v>0</v>
      </c>
      <c r="CD268" s="41"/>
      <c r="CE268" s="41"/>
      <c r="CF268" s="41">
        <f t="shared" si="295"/>
        <v>0</v>
      </c>
      <c r="CG268" s="53">
        <f t="shared" si="296"/>
        <v>0</v>
      </c>
      <c r="CH268" s="41"/>
      <c r="CI268" s="41"/>
      <c r="CJ268" s="41">
        <f t="shared" si="297"/>
        <v>0</v>
      </c>
      <c r="CK268" s="53">
        <f t="shared" si="298"/>
        <v>0</v>
      </c>
      <c r="CL268" s="41"/>
      <c r="CM268" s="41"/>
      <c r="CN268" s="41">
        <f t="shared" si="299"/>
        <v>0</v>
      </c>
      <c r="CO268" s="53">
        <f t="shared" si="300"/>
        <v>0</v>
      </c>
      <c r="CP268" s="41"/>
      <c r="CQ268" s="41"/>
      <c r="CR268" s="41">
        <f t="shared" si="301"/>
        <v>0</v>
      </c>
      <c r="CS268" s="53">
        <f t="shared" si="302"/>
        <v>0</v>
      </c>
      <c r="CT268" s="41"/>
      <c r="CU268" s="41"/>
      <c r="CV268" s="41">
        <f t="shared" si="303"/>
        <v>0</v>
      </c>
      <c r="CW268" s="53">
        <f t="shared" si="304"/>
        <v>0</v>
      </c>
      <c r="CX268" s="41"/>
      <c r="CY268" s="41"/>
      <c r="CZ268" s="41">
        <f t="shared" si="305"/>
        <v>0</v>
      </c>
      <c r="DA268" s="53">
        <f t="shared" si="306"/>
        <v>0</v>
      </c>
      <c r="DB268" s="53"/>
      <c r="DC268" s="53"/>
      <c r="DD268" s="41">
        <f t="shared" si="307"/>
        <v>0</v>
      </c>
      <c r="DE268" s="53">
        <f t="shared" si="308"/>
        <v>0</v>
      </c>
      <c r="DF268" s="53"/>
      <c r="DG268" s="53"/>
      <c r="DH268" s="41">
        <f t="shared" si="309"/>
        <v>0</v>
      </c>
      <c r="DI268" s="53">
        <f t="shared" si="310"/>
        <v>0</v>
      </c>
      <c r="DJ268" s="53"/>
      <c r="DK268" s="53"/>
      <c r="DL268" s="41">
        <f t="shared" si="311"/>
        <v>0</v>
      </c>
      <c r="DM268" s="53">
        <f t="shared" si="312"/>
        <v>0</v>
      </c>
      <c r="DN268" s="53"/>
      <c r="DO268" s="53"/>
      <c r="DP268" s="41">
        <f t="shared" si="313"/>
        <v>0</v>
      </c>
      <c r="DQ268" s="53">
        <f t="shared" si="314"/>
        <v>0</v>
      </c>
      <c r="DR268" s="53"/>
      <c r="DS268" s="53"/>
      <c r="DT268" s="41">
        <f t="shared" si="315"/>
        <v>0</v>
      </c>
      <c r="DU268" s="53">
        <f t="shared" si="316"/>
        <v>0</v>
      </c>
      <c r="DV268" s="53"/>
      <c r="DW268" s="53"/>
      <c r="DX268" s="41">
        <f t="shared" si="317"/>
        <v>0</v>
      </c>
      <c r="DY268" s="53">
        <f t="shared" si="318"/>
        <v>0</v>
      </c>
      <c r="DZ268" s="53"/>
      <c r="EA268" s="53"/>
      <c r="EB268" s="41">
        <f t="shared" si="319"/>
        <v>0</v>
      </c>
      <c r="EC268" s="53">
        <f t="shared" si="320"/>
        <v>0</v>
      </c>
      <c r="ED268" s="53"/>
      <c r="EE268" s="53"/>
      <c r="EF268" s="41">
        <f t="shared" si="321"/>
        <v>0</v>
      </c>
      <c r="EG268" s="53">
        <f t="shared" si="322"/>
        <v>0</v>
      </c>
      <c r="EH268" s="53"/>
      <c r="EI268" s="53"/>
      <c r="EJ268" s="41">
        <f t="shared" si="323"/>
        <v>0</v>
      </c>
      <c r="EK268" s="53">
        <f t="shared" si="324"/>
        <v>0</v>
      </c>
      <c r="EL268" s="53"/>
      <c r="EM268" s="53"/>
      <c r="EN268" s="41">
        <f t="shared" si="325"/>
        <v>0</v>
      </c>
      <c r="EO268" s="53">
        <f t="shared" si="326"/>
        <v>0</v>
      </c>
      <c r="EP268" s="53"/>
      <c r="EQ268" s="53"/>
      <c r="ER268" s="41">
        <f t="shared" si="327"/>
        <v>0</v>
      </c>
      <c r="ES268" s="53">
        <f t="shared" si="328"/>
        <v>0</v>
      </c>
      <c r="ET268" s="53"/>
      <c r="EU268" s="53"/>
      <c r="EV268" s="41">
        <f t="shared" si="329"/>
        <v>0</v>
      </c>
      <c r="EW268" s="53">
        <f t="shared" si="330"/>
        <v>0</v>
      </c>
      <c r="EX268" s="53"/>
      <c r="EY268" s="53"/>
      <c r="EZ268" s="41">
        <f t="shared" si="331"/>
        <v>0</v>
      </c>
      <c r="FA268" s="53">
        <f t="shared" si="332"/>
        <v>0</v>
      </c>
      <c r="FB268" s="53"/>
      <c r="FC268" s="53"/>
      <c r="FD268" s="41">
        <f t="shared" si="333"/>
        <v>0</v>
      </c>
      <c r="FE268" s="53">
        <f t="shared" si="334"/>
        <v>0</v>
      </c>
      <c r="FF268" s="53"/>
      <c r="FG268" s="53"/>
      <c r="FH268" s="41">
        <f t="shared" si="335"/>
        <v>0</v>
      </c>
      <c r="FI268" s="53">
        <f t="shared" si="336"/>
        <v>0</v>
      </c>
      <c r="FJ268" s="53"/>
      <c r="FK268" s="53"/>
      <c r="FL268" s="41">
        <f t="shared" si="338"/>
        <v>0</v>
      </c>
      <c r="FM268" s="53">
        <f t="shared" si="339"/>
        <v>0</v>
      </c>
      <c r="FN268" s="53"/>
      <c r="FO268" s="40"/>
      <c r="FP268" s="52">
        <f t="shared" si="340"/>
        <v>2961.7931162999598</v>
      </c>
      <c r="FQ268" s="41">
        <f t="shared" si="341"/>
        <v>-1.0119801340671697E-2</v>
      </c>
      <c r="FY268" s="229" t="s">
        <v>4594</v>
      </c>
      <c r="FZ268" s="229" t="s">
        <v>4595</v>
      </c>
      <c r="GA268" s="229" t="s">
        <v>4596</v>
      </c>
    </row>
    <row r="269" spans="2:183" ht="11.25" customHeight="1" x14ac:dyDescent="0.2">
      <c r="B269" s="39">
        <v>43728</v>
      </c>
      <c r="C269" s="45">
        <v>2992.0722935071803</v>
      </c>
      <c r="D269" s="112" t="s">
        <v>5566</v>
      </c>
      <c r="E269" s="112">
        <f t="shared" si="337"/>
        <v>43728</v>
      </c>
      <c r="F269" s="46"/>
      <c r="G269" s="52">
        <v>53.18</v>
      </c>
      <c r="H269" s="41">
        <f t="shared" si="257"/>
        <v>2.9622458857696099E-2</v>
      </c>
      <c r="I269" s="53">
        <f t="shared" si="258"/>
        <v>1</v>
      </c>
      <c r="J269" s="40"/>
      <c r="K269" s="52">
        <v>79.040000000000006</v>
      </c>
      <c r="L269" s="41">
        <f t="shared" si="259"/>
        <v>3.1853785900783471E-2</v>
      </c>
      <c r="M269" s="53">
        <f t="shared" si="260"/>
        <v>1</v>
      </c>
      <c r="N269" s="40"/>
      <c r="O269" s="52">
        <v>93.18</v>
      </c>
      <c r="P269" s="41">
        <f t="shared" si="261"/>
        <v>1.7915665282936422E-2</v>
      </c>
      <c r="Q269" s="53">
        <f t="shared" si="262"/>
        <v>1</v>
      </c>
      <c r="R269" s="40"/>
      <c r="S269" s="52">
        <v>95.27</v>
      </c>
      <c r="T269" s="41">
        <f t="shared" si="263"/>
        <v>1.4589989350372701E-2</v>
      </c>
      <c r="U269" s="53">
        <f t="shared" si="264"/>
        <v>1</v>
      </c>
      <c r="V269" s="40"/>
      <c r="W269" s="52">
        <v>72.739999999999995</v>
      </c>
      <c r="X269" s="41">
        <f t="shared" si="265"/>
        <v>1.1260948144028671E-2</v>
      </c>
      <c r="Y269" s="53">
        <f t="shared" si="266"/>
        <v>1</v>
      </c>
      <c r="Z269" s="40"/>
      <c r="AA269" s="52">
        <v>115.21</v>
      </c>
      <c r="AB269" s="41">
        <f t="shared" si="267"/>
        <v>1.4887244538407396E-2</v>
      </c>
      <c r="AC269" s="53">
        <f t="shared" si="268"/>
        <v>1</v>
      </c>
      <c r="AD269" s="40"/>
      <c r="AE269" s="52">
        <v>66.010000000000005</v>
      </c>
      <c r="AF269" s="41">
        <f t="shared" si="269"/>
        <v>2.8033016664071209E-2</v>
      </c>
      <c r="AG269" s="53">
        <f t="shared" si="270"/>
        <v>1</v>
      </c>
      <c r="AH269" s="40"/>
      <c r="AI269" s="52">
        <v>111.19</v>
      </c>
      <c r="AJ269" s="41">
        <f t="shared" si="271"/>
        <v>2.1122233446597471E-2</v>
      </c>
      <c r="AK269" s="53">
        <f t="shared" si="272"/>
        <v>1</v>
      </c>
      <c r="AL269" s="40"/>
      <c r="AM269" s="52">
        <v>74.680000000000007</v>
      </c>
      <c r="AN269" s="41">
        <f t="shared" si="273"/>
        <v>2.1195131956789348E-2</v>
      </c>
      <c r="AO269" s="53">
        <f t="shared" si="274"/>
        <v>1</v>
      </c>
      <c r="AP269" s="40"/>
      <c r="AQ269" s="52">
        <v>44.96</v>
      </c>
      <c r="AR269" s="41">
        <f t="shared" si="275"/>
        <v>2.2980659840728057E-2</v>
      </c>
      <c r="AS269" s="53">
        <f t="shared" si="276"/>
        <v>1</v>
      </c>
      <c r="AT269" s="41"/>
      <c r="AU269" s="41">
        <v>97.17</v>
      </c>
      <c r="AV269" s="41">
        <f t="shared" si="277"/>
        <v>4.3940696175333027E-2</v>
      </c>
      <c r="AW269" s="53">
        <f t="shared" si="278"/>
        <v>1</v>
      </c>
      <c r="AX269" s="41"/>
      <c r="AY269" s="41">
        <v>56.49</v>
      </c>
      <c r="AZ269" s="41">
        <f t="shared" si="279"/>
        <v>2.0227560050569027E-2</v>
      </c>
      <c r="BA269" s="53">
        <f t="shared" si="280"/>
        <v>1</v>
      </c>
      <c r="BB269" s="41"/>
      <c r="BC269" s="41">
        <v>61.11</v>
      </c>
      <c r="BD269" s="41">
        <f t="shared" si="281"/>
        <v>1.6298020954598424E-2</v>
      </c>
      <c r="BE269" s="53">
        <f t="shared" si="282"/>
        <v>1</v>
      </c>
      <c r="BF269" s="41"/>
      <c r="BG269" s="41">
        <v>64.62</v>
      </c>
      <c r="BH269" s="41">
        <f t="shared" si="283"/>
        <v>3.210349784379507E-2</v>
      </c>
      <c r="BI269" s="53">
        <f t="shared" si="284"/>
        <v>1</v>
      </c>
      <c r="BJ269" s="41"/>
      <c r="BK269" s="41"/>
      <c r="BL269" s="41">
        <f t="shared" si="285"/>
        <v>0</v>
      </c>
      <c r="BM269" s="53">
        <f t="shared" si="286"/>
        <v>0</v>
      </c>
      <c r="BN269" s="41"/>
      <c r="BO269" s="41"/>
      <c r="BP269" s="41">
        <f t="shared" si="287"/>
        <v>0</v>
      </c>
      <c r="BQ269" s="53">
        <f t="shared" si="288"/>
        <v>0</v>
      </c>
      <c r="BR269" s="41"/>
      <c r="BS269" s="41"/>
      <c r="BT269" s="41">
        <f t="shared" si="289"/>
        <v>0</v>
      </c>
      <c r="BU269" s="53">
        <f t="shared" si="290"/>
        <v>0</v>
      </c>
      <c r="BV269" s="41"/>
      <c r="BW269" s="41"/>
      <c r="BX269" s="41">
        <f t="shared" si="291"/>
        <v>0</v>
      </c>
      <c r="BY269" s="53">
        <f t="shared" si="292"/>
        <v>0</v>
      </c>
      <c r="BZ269" s="41"/>
      <c r="CA269" s="41"/>
      <c r="CB269" s="41">
        <f t="shared" si="293"/>
        <v>0</v>
      </c>
      <c r="CC269" s="53">
        <f t="shared" si="294"/>
        <v>0</v>
      </c>
      <c r="CD269" s="41"/>
      <c r="CE269" s="41"/>
      <c r="CF269" s="41">
        <f t="shared" si="295"/>
        <v>0</v>
      </c>
      <c r="CG269" s="53">
        <f t="shared" si="296"/>
        <v>0</v>
      </c>
      <c r="CH269" s="41"/>
      <c r="CI269" s="41"/>
      <c r="CJ269" s="41">
        <f t="shared" si="297"/>
        <v>0</v>
      </c>
      <c r="CK269" s="53">
        <f t="shared" si="298"/>
        <v>0</v>
      </c>
      <c r="CL269" s="41"/>
      <c r="CM269" s="41"/>
      <c r="CN269" s="41">
        <f t="shared" si="299"/>
        <v>0</v>
      </c>
      <c r="CO269" s="53">
        <f t="shared" si="300"/>
        <v>0</v>
      </c>
      <c r="CP269" s="41"/>
      <c r="CQ269" s="41"/>
      <c r="CR269" s="41">
        <f t="shared" si="301"/>
        <v>0</v>
      </c>
      <c r="CS269" s="53">
        <f t="shared" si="302"/>
        <v>0</v>
      </c>
      <c r="CT269" s="41"/>
      <c r="CU269" s="41"/>
      <c r="CV269" s="41">
        <f t="shared" si="303"/>
        <v>0</v>
      </c>
      <c r="CW269" s="53">
        <f t="shared" si="304"/>
        <v>0</v>
      </c>
      <c r="CX269" s="41"/>
      <c r="CY269" s="41"/>
      <c r="CZ269" s="41">
        <f t="shared" si="305"/>
        <v>0</v>
      </c>
      <c r="DA269" s="53">
        <f t="shared" si="306"/>
        <v>0</v>
      </c>
      <c r="DB269" s="53"/>
      <c r="DC269" s="53"/>
      <c r="DD269" s="41">
        <f t="shared" si="307"/>
        <v>0</v>
      </c>
      <c r="DE269" s="53">
        <f t="shared" si="308"/>
        <v>0</v>
      </c>
      <c r="DF269" s="53"/>
      <c r="DG269" s="53"/>
      <c r="DH269" s="41">
        <f t="shared" si="309"/>
        <v>0</v>
      </c>
      <c r="DI269" s="53">
        <f t="shared" si="310"/>
        <v>0</v>
      </c>
      <c r="DJ269" s="53"/>
      <c r="DK269" s="53"/>
      <c r="DL269" s="41">
        <f t="shared" si="311"/>
        <v>0</v>
      </c>
      <c r="DM269" s="53">
        <f t="shared" si="312"/>
        <v>0</v>
      </c>
      <c r="DN269" s="53"/>
      <c r="DO269" s="53"/>
      <c r="DP269" s="41">
        <f t="shared" si="313"/>
        <v>0</v>
      </c>
      <c r="DQ269" s="53">
        <f t="shared" si="314"/>
        <v>0</v>
      </c>
      <c r="DR269" s="53"/>
      <c r="DS269" s="53"/>
      <c r="DT269" s="41">
        <f t="shared" si="315"/>
        <v>0</v>
      </c>
      <c r="DU269" s="53">
        <f t="shared" si="316"/>
        <v>0</v>
      </c>
      <c r="DV269" s="53"/>
      <c r="DW269" s="53"/>
      <c r="DX269" s="41">
        <f t="shared" si="317"/>
        <v>0</v>
      </c>
      <c r="DY269" s="53">
        <f t="shared" si="318"/>
        <v>0</v>
      </c>
      <c r="DZ269" s="53"/>
      <c r="EA269" s="53"/>
      <c r="EB269" s="41">
        <f t="shared" si="319"/>
        <v>0</v>
      </c>
      <c r="EC269" s="53">
        <f t="shared" si="320"/>
        <v>0</v>
      </c>
      <c r="ED269" s="53"/>
      <c r="EE269" s="53"/>
      <c r="EF269" s="41">
        <f t="shared" si="321"/>
        <v>0</v>
      </c>
      <c r="EG269" s="53">
        <f t="shared" si="322"/>
        <v>0</v>
      </c>
      <c r="EH269" s="53"/>
      <c r="EI269" s="53"/>
      <c r="EJ269" s="41">
        <f t="shared" si="323"/>
        <v>0</v>
      </c>
      <c r="EK269" s="53">
        <f t="shared" si="324"/>
        <v>0</v>
      </c>
      <c r="EL269" s="53"/>
      <c r="EM269" s="53"/>
      <c r="EN269" s="41">
        <f t="shared" si="325"/>
        <v>0</v>
      </c>
      <c r="EO269" s="53">
        <f t="shared" si="326"/>
        <v>0</v>
      </c>
      <c r="EP269" s="53"/>
      <c r="EQ269" s="53"/>
      <c r="ER269" s="41">
        <f t="shared" si="327"/>
        <v>0</v>
      </c>
      <c r="ES269" s="53">
        <f t="shared" si="328"/>
        <v>0</v>
      </c>
      <c r="ET269" s="53"/>
      <c r="EU269" s="53"/>
      <c r="EV269" s="41">
        <f t="shared" si="329"/>
        <v>0</v>
      </c>
      <c r="EW269" s="53">
        <f t="shared" si="330"/>
        <v>0</v>
      </c>
      <c r="EX269" s="53"/>
      <c r="EY269" s="53"/>
      <c r="EZ269" s="41">
        <f t="shared" si="331"/>
        <v>0</v>
      </c>
      <c r="FA269" s="53">
        <f t="shared" si="332"/>
        <v>0</v>
      </c>
      <c r="FB269" s="53"/>
      <c r="FC269" s="53"/>
      <c r="FD269" s="41">
        <f t="shared" si="333"/>
        <v>0</v>
      </c>
      <c r="FE269" s="53">
        <f t="shared" si="334"/>
        <v>0</v>
      </c>
      <c r="FF269" s="53"/>
      <c r="FG269" s="53"/>
      <c r="FH269" s="41">
        <f t="shared" si="335"/>
        <v>0</v>
      </c>
      <c r="FI269" s="53">
        <f t="shared" si="336"/>
        <v>0</v>
      </c>
      <c r="FJ269" s="53"/>
      <c r="FK269" s="53"/>
      <c r="FL269" s="41">
        <f t="shared" si="338"/>
        <v>0</v>
      </c>
      <c r="FM269" s="53">
        <f t="shared" si="339"/>
        <v>0</v>
      </c>
      <c r="FN269" s="53"/>
      <c r="FO269" s="40"/>
      <c r="FP269" s="52">
        <f t="shared" si="340"/>
        <v>2992.0722935071803</v>
      </c>
      <c r="FQ269" s="41">
        <f t="shared" si="341"/>
        <v>-5.0924866729408214E-3</v>
      </c>
      <c r="FY269" s="229" t="s">
        <v>1868</v>
      </c>
      <c r="FZ269" s="229" t="s">
        <v>1869</v>
      </c>
      <c r="GA269" s="229" t="s">
        <v>1870</v>
      </c>
    </row>
    <row r="270" spans="2:183" ht="11.25" customHeight="1" x14ac:dyDescent="0.2">
      <c r="B270" s="39">
        <v>43721</v>
      </c>
      <c r="C270" s="45">
        <v>3007.3873736277501</v>
      </c>
      <c r="D270" s="112" t="s">
        <v>5566</v>
      </c>
      <c r="E270" s="112">
        <f t="shared" si="337"/>
        <v>43721</v>
      </c>
      <c r="F270" s="46"/>
      <c r="G270" s="52">
        <v>51.65</v>
      </c>
      <c r="H270" s="41">
        <f t="shared" si="257"/>
        <v>-1.1672407194795231E-2</v>
      </c>
      <c r="I270" s="53">
        <f t="shared" si="258"/>
        <v>1</v>
      </c>
      <c r="J270" s="40"/>
      <c r="K270" s="52">
        <v>76.599999999999994</v>
      </c>
      <c r="L270" s="41">
        <f t="shared" si="259"/>
        <v>5.3812836330227043E-3</v>
      </c>
      <c r="M270" s="53">
        <f t="shared" si="260"/>
        <v>1</v>
      </c>
      <c r="N270" s="40"/>
      <c r="O270" s="52">
        <v>91.54</v>
      </c>
      <c r="P270" s="41">
        <f t="shared" si="261"/>
        <v>4.9401690635635376E-3</v>
      </c>
      <c r="Q270" s="53">
        <f t="shared" si="262"/>
        <v>1</v>
      </c>
      <c r="R270" s="40"/>
      <c r="S270" s="52">
        <v>93.9</v>
      </c>
      <c r="T270" s="41">
        <f t="shared" si="263"/>
        <v>1.4931740614334554E-3</v>
      </c>
      <c r="U270" s="53">
        <f t="shared" si="264"/>
        <v>1</v>
      </c>
      <c r="V270" s="40"/>
      <c r="W270" s="52">
        <v>71.930000000000007</v>
      </c>
      <c r="X270" s="41">
        <f t="shared" si="265"/>
        <v>1.3384051845590328E-2</v>
      </c>
      <c r="Y270" s="53">
        <f t="shared" si="266"/>
        <v>1</v>
      </c>
      <c r="Z270" s="40"/>
      <c r="AA270" s="52">
        <v>113.52</v>
      </c>
      <c r="AB270" s="41">
        <f t="shared" si="267"/>
        <v>-2.6420079260236484E-4</v>
      </c>
      <c r="AC270" s="53">
        <f t="shared" si="268"/>
        <v>1</v>
      </c>
      <c r="AD270" s="40"/>
      <c r="AE270" s="52">
        <v>64.209999999999994</v>
      </c>
      <c r="AF270" s="41">
        <f t="shared" si="269"/>
        <v>3.9086929330831577E-3</v>
      </c>
      <c r="AG270" s="53">
        <f t="shared" si="270"/>
        <v>1</v>
      </c>
      <c r="AH270" s="40"/>
      <c r="AI270" s="52">
        <v>108.89</v>
      </c>
      <c r="AJ270" s="41">
        <f t="shared" si="271"/>
        <v>-1.3756419662509511E-3</v>
      </c>
      <c r="AK270" s="53">
        <f t="shared" si="272"/>
        <v>1</v>
      </c>
      <c r="AL270" s="40"/>
      <c r="AM270" s="52">
        <v>73.13</v>
      </c>
      <c r="AN270" s="41">
        <f t="shared" si="273"/>
        <v>-6.9255839217816639E-3</v>
      </c>
      <c r="AO270" s="53">
        <f t="shared" si="274"/>
        <v>1</v>
      </c>
      <c r="AP270" s="40"/>
      <c r="AQ270" s="52">
        <v>43.95</v>
      </c>
      <c r="AR270" s="41">
        <f t="shared" si="275"/>
        <v>1.9485038274182465E-2</v>
      </c>
      <c r="AS270" s="53">
        <f t="shared" si="276"/>
        <v>1</v>
      </c>
      <c r="AT270" s="41"/>
      <c r="AU270" s="41">
        <v>93.08</v>
      </c>
      <c r="AV270" s="41">
        <f t="shared" si="277"/>
        <v>-7.7816863873787501E-3</v>
      </c>
      <c r="AW270" s="53">
        <f t="shared" si="278"/>
        <v>1</v>
      </c>
      <c r="AX270" s="41"/>
      <c r="AY270" s="41">
        <v>55.37</v>
      </c>
      <c r="AZ270" s="41">
        <f t="shared" si="279"/>
        <v>-1.6169154228855787E-2</v>
      </c>
      <c r="BA270" s="53">
        <f t="shared" si="280"/>
        <v>1</v>
      </c>
      <c r="BB270" s="41"/>
      <c r="BC270" s="41">
        <v>60.13</v>
      </c>
      <c r="BD270" s="41">
        <f t="shared" si="281"/>
        <v>7.5402144772118707E-3</v>
      </c>
      <c r="BE270" s="53">
        <f t="shared" si="282"/>
        <v>1</v>
      </c>
      <c r="BF270" s="41"/>
      <c r="BG270" s="41">
        <v>62.61</v>
      </c>
      <c r="BH270" s="41">
        <f t="shared" si="283"/>
        <v>-3.3796296296296213E-2</v>
      </c>
      <c r="BI270" s="53">
        <f t="shared" si="284"/>
        <v>1</v>
      </c>
      <c r="BJ270" s="41"/>
      <c r="BK270" s="41"/>
      <c r="BL270" s="41">
        <f t="shared" si="285"/>
        <v>0</v>
      </c>
      <c r="BM270" s="53">
        <f t="shared" si="286"/>
        <v>0</v>
      </c>
      <c r="BN270" s="41"/>
      <c r="BO270" s="41"/>
      <c r="BP270" s="41">
        <f t="shared" si="287"/>
        <v>0</v>
      </c>
      <c r="BQ270" s="53">
        <f t="shared" si="288"/>
        <v>0</v>
      </c>
      <c r="BR270" s="41"/>
      <c r="BS270" s="41"/>
      <c r="BT270" s="41">
        <f t="shared" si="289"/>
        <v>0</v>
      </c>
      <c r="BU270" s="53">
        <f t="shared" si="290"/>
        <v>0</v>
      </c>
      <c r="BV270" s="41"/>
      <c r="BW270" s="41"/>
      <c r="BX270" s="41">
        <f t="shared" si="291"/>
        <v>0</v>
      </c>
      <c r="BY270" s="53">
        <f t="shared" si="292"/>
        <v>0</v>
      </c>
      <c r="BZ270" s="41"/>
      <c r="CA270" s="41"/>
      <c r="CB270" s="41">
        <f t="shared" si="293"/>
        <v>0</v>
      </c>
      <c r="CC270" s="53">
        <f t="shared" si="294"/>
        <v>0</v>
      </c>
      <c r="CD270" s="41"/>
      <c r="CE270" s="41"/>
      <c r="CF270" s="41">
        <f t="shared" si="295"/>
        <v>0</v>
      </c>
      <c r="CG270" s="53">
        <f t="shared" si="296"/>
        <v>0</v>
      </c>
      <c r="CH270" s="41"/>
      <c r="CI270" s="41"/>
      <c r="CJ270" s="41">
        <f t="shared" si="297"/>
        <v>0</v>
      </c>
      <c r="CK270" s="53">
        <f t="shared" si="298"/>
        <v>0</v>
      </c>
      <c r="CL270" s="41"/>
      <c r="CM270" s="41"/>
      <c r="CN270" s="41">
        <f t="shared" si="299"/>
        <v>0</v>
      </c>
      <c r="CO270" s="53">
        <f t="shared" si="300"/>
        <v>0</v>
      </c>
      <c r="CP270" s="41"/>
      <c r="CQ270" s="41"/>
      <c r="CR270" s="41">
        <f t="shared" si="301"/>
        <v>0</v>
      </c>
      <c r="CS270" s="53">
        <f t="shared" si="302"/>
        <v>0</v>
      </c>
      <c r="CT270" s="41"/>
      <c r="CU270" s="41"/>
      <c r="CV270" s="41">
        <f t="shared" si="303"/>
        <v>0</v>
      </c>
      <c r="CW270" s="53">
        <f t="shared" si="304"/>
        <v>0</v>
      </c>
      <c r="CX270" s="41"/>
      <c r="CY270" s="41"/>
      <c r="CZ270" s="41">
        <f t="shared" si="305"/>
        <v>0</v>
      </c>
      <c r="DA270" s="53">
        <f t="shared" si="306"/>
        <v>0</v>
      </c>
      <c r="DB270" s="53"/>
      <c r="DC270" s="53"/>
      <c r="DD270" s="41">
        <f t="shared" si="307"/>
        <v>0</v>
      </c>
      <c r="DE270" s="53">
        <f t="shared" si="308"/>
        <v>0</v>
      </c>
      <c r="DF270" s="53"/>
      <c r="DG270" s="53"/>
      <c r="DH270" s="41">
        <f t="shared" si="309"/>
        <v>0</v>
      </c>
      <c r="DI270" s="53">
        <f t="shared" si="310"/>
        <v>0</v>
      </c>
      <c r="DJ270" s="53"/>
      <c r="DK270" s="53"/>
      <c r="DL270" s="41">
        <f t="shared" si="311"/>
        <v>0</v>
      </c>
      <c r="DM270" s="53">
        <f t="shared" si="312"/>
        <v>0</v>
      </c>
      <c r="DN270" s="53"/>
      <c r="DO270" s="53"/>
      <c r="DP270" s="41">
        <f t="shared" si="313"/>
        <v>0</v>
      </c>
      <c r="DQ270" s="53">
        <f t="shared" si="314"/>
        <v>0</v>
      </c>
      <c r="DR270" s="53"/>
      <c r="DS270" s="53"/>
      <c r="DT270" s="41">
        <f t="shared" si="315"/>
        <v>0</v>
      </c>
      <c r="DU270" s="53">
        <f t="shared" si="316"/>
        <v>0</v>
      </c>
      <c r="DV270" s="53"/>
      <c r="DW270" s="53"/>
      <c r="DX270" s="41">
        <f t="shared" si="317"/>
        <v>0</v>
      </c>
      <c r="DY270" s="53">
        <f t="shared" si="318"/>
        <v>0</v>
      </c>
      <c r="DZ270" s="53"/>
      <c r="EA270" s="53"/>
      <c r="EB270" s="41">
        <f t="shared" si="319"/>
        <v>0</v>
      </c>
      <c r="EC270" s="53">
        <f t="shared" si="320"/>
        <v>0</v>
      </c>
      <c r="ED270" s="53"/>
      <c r="EE270" s="53"/>
      <c r="EF270" s="41">
        <f t="shared" si="321"/>
        <v>0</v>
      </c>
      <c r="EG270" s="53">
        <f t="shared" si="322"/>
        <v>0</v>
      </c>
      <c r="EH270" s="53"/>
      <c r="EI270" s="53"/>
      <c r="EJ270" s="41">
        <f t="shared" si="323"/>
        <v>0</v>
      </c>
      <c r="EK270" s="53">
        <f t="shared" si="324"/>
        <v>0</v>
      </c>
      <c r="EL270" s="53"/>
      <c r="EM270" s="53"/>
      <c r="EN270" s="41">
        <f t="shared" si="325"/>
        <v>0</v>
      </c>
      <c r="EO270" s="53">
        <f t="shared" si="326"/>
        <v>0</v>
      </c>
      <c r="EP270" s="53"/>
      <c r="EQ270" s="53"/>
      <c r="ER270" s="41">
        <f t="shared" si="327"/>
        <v>0</v>
      </c>
      <c r="ES270" s="53">
        <f t="shared" si="328"/>
        <v>0</v>
      </c>
      <c r="ET270" s="53"/>
      <c r="EU270" s="53"/>
      <c r="EV270" s="41">
        <f t="shared" si="329"/>
        <v>0</v>
      </c>
      <c r="EW270" s="53">
        <f t="shared" si="330"/>
        <v>0</v>
      </c>
      <c r="EX270" s="53"/>
      <c r="EY270" s="53"/>
      <c r="EZ270" s="41">
        <f t="shared" si="331"/>
        <v>0</v>
      </c>
      <c r="FA270" s="53">
        <f t="shared" si="332"/>
        <v>0</v>
      </c>
      <c r="FB270" s="53"/>
      <c r="FC270" s="53"/>
      <c r="FD270" s="41">
        <f t="shared" si="333"/>
        <v>0</v>
      </c>
      <c r="FE270" s="53">
        <f t="shared" si="334"/>
        <v>0</v>
      </c>
      <c r="FF270" s="53"/>
      <c r="FG270" s="53"/>
      <c r="FH270" s="41">
        <f t="shared" si="335"/>
        <v>0</v>
      </c>
      <c r="FI270" s="53">
        <f t="shared" si="336"/>
        <v>0</v>
      </c>
      <c r="FJ270" s="53"/>
      <c r="FK270" s="53"/>
      <c r="FL270" s="41">
        <f t="shared" si="338"/>
        <v>0</v>
      </c>
      <c r="FM270" s="53">
        <f t="shared" si="339"/>
        <v>0</v>
      </c>
      <c r="FN270" s="53"/>
      <c r="FO270" s="40"/>
      <c r="FP270" s="52">
        <f t="shared" si="340"/>
        <v>3007.3873736277501</v>
      </c>
      <c r="FQ270" s="41">
        <f t="shared" si="341"/>
        <v>9.6281894143446234E-3</v>
      </c>
      <c r="FY270" s="229" t="s">
        <v>1273</v>
      </c>
      <c r="FZ270" s="229" t="s">
        <v>1274</v>
      </c>
      <c r="GA270" s="229" t="s">
        <v>1275</v>
      </c>
    </row>
    <row r="271" spans="2:183" ht="11.25" customHeight="1" x14ac:dyDescent="0.2">
      <c r="B271" s="39">
        <v>43714</v>
      </c>
      <c r="C271" s="45">
        <v>2978.7078106171402</v>
      </c>
      <c r="D271" s="112" t="s">
        <v>5566</v>
      </c>
      <c r="E271" s="112">
        <f t="shared" si="337"/>
        <v>43714</v>
      </c>
      <c r="F271" s="46"/>
      <c r="G271" s="52">
        <v>52.26</v>
      </c>
      <c r="H271" s="41">
        <f t="shared" si="257"/>
        <v>-3.6224976167780198E-3</v>
      </c>
      <c r="I271" s="53">
        <f t="shared" si="258"/>
        <v>1</v>
      </c>
      <c r="J271" s="40"/>
      <c r="K271" s="52">
        <v>76.19</v>
      </c>
      <c r="L271" s="41">
        <f t="shared" si="259"/>
        <v>-1.2443292287751206E-2</v>
      </c>
      <c r="M271" s="53">
        <f t="shared" si="260"/>
        <v>1</v>
      </c>
      <c r="N271" s="40"/>
      <c r="O271" s="52">
        <v>91.09</v>
      </c>
      <c r="P271" s="41">
        <f t="shared" si="261"/>
        <v>-6.5825562260013459E-4</v>
      </c>
      <c r="Q271" s="53">
        <f t="shared" si="262"/>
        <v>1</v>
      </c>
      <c r="R271" s="40"/>
      <c r="S271" s="52">
        <v>93.76</v>
      </c>
      <c r="T271" s="41">
        <f t="shared" si="263"/>
        <v>1.0998490403278049E-2</v>
      </c>
      <c r="U271" s="53">
        <f t="shared" si="264"/>
        <v>1</v>
      </c>
      <c r="V271" s="40"/>
      <c r="W271" s="52">
        <v>70.98</v>
      </c>
      <c r="X271" s="41">
        <f t="shared" si="265"/>
        <v>-1.7849730178497225E-2</v>
      </c>
      <c r="Y271" s="53">
        <f t="shared" si="266"/>
        <v>1</v>
      </c>
      <c r="Z271" s="40"/>
      <c r="AA271" s="52">
        <v>113.55</v>
      </c>
      <c r="AB271" s="41">
        <f t="shared" si="267"/>
        <v>6.2920950017724131E-3</v>
      </c>
      <c r="AC271" s="53">
        <f t="shared" si="268"/>
        <v>1</v>
      </c>
      <c r="AD271" s="40"/>
      <c r="AE271" s="52">
        <v>63.96</v>
      </c>
      <c r="AF271" s="41">
        <f t="shared" si="269"/>
        <v>-1.6000000000000014E-2</v>
      </c>
      <c r="AG271" s="53">
        <f t="shared" si="270"/>
        <v>1</v>
      </c>
      <c r="AH271" s="40"/>
      <c r="AI271" s="52">
        <v>109.04</v>
      </c>
      <c r="AJ271" s="41">
        <f t="shared" si="271"/>
        <v>-7.0121118295236595E-3</v>
      </c>
      <c r="AK271" s="53">
        <f t="shared" si="272"/>
        <v>1</v>
      </c>
      <c r="AL271" s="40"/>
      <c r="AM271" s="52">
        <v>73.64</v>
      </c>
      <c r="AN271" s="41">
        <f t="shared" si="273"/>
        <v>1.6565433462175649E-2</v>
      </c>
      <c r="AO271" s="53">
        <f t="shared" si="274"/>
        <v>1</v>
      </c>
      <c r="AP271" s="40"/>
      <c r="AQ271" s="52">
        <v>43.11</v>
      </c>
      <c r="AR271" s="41">
        <f t="shared" si="275"/>
        <v>5.598320503848786E-3</v>
      </c>
      <c r="AS271" s="53">
        <f t="shared" si="276"/>
        <v>1</v>
      </c>
      <c r="AT271" s="41"/>
      <c r="AU271" s="41">
        <v>93.81</v>
      </c>
      <c r="AV271" s="41">
        <f t="shared" si="277"/>
        <v>-1.5738117721120548E-2</v>
      </c>
      <c r="AW271" s="53">
        <f t="shared" si="278"/>
        <v>1</v>
      </c>
      <c r="AX271" s="41"/>
      <c r="AY271" s="41">
        <v>56.28</v>
      </c>
      <c r="AZ271" s="41">
        <f t="shared" si="279"/>
        <v>-1.0722446827210352E-2</v>
      </c>
      <c r="BA271" s="53">
        <f t="shared" si="280"/>
        <v>1</v>
      </c>
      <c r="BB271" s="41"/>
      <c r="BC271" s="41">
        <v>59.68</v>
      </c>
      <c r="BD271" s="41">
        <f t="shared" si="281"/>
        <v>2.437349811191214E-2</v>
      </c>
      <c r="BE271" s="53">
        <f t="shared" si="282"/>
        <v>1</v>
      </c>
      <c r="BF271" s="41"/>
      <c r="BG271" s="41">
        <v>64.8</v>
      </c>
      <c r="BH271" s="41">
        <f t="shared" si="283"/>
        <v>9.0314543755838361E-3</v>
      </c>
      <c r="BI271" s="53">
        <f t="shared" si="284"/>
        <v>1</v>
      </c>
      <c r="BJ271" s="41"/>
      <c r="BK271" s="41"/>
      <c r="BL271" s="41">
        <f t="shared" si="285"/>
        <v>0</v>
      </c>
      <c r="BM271" s="53">
        <f t="shared" si="286"/>
        <v>0</v>
      </c>
      <c r="BN271" s="41"/>
      <c r="BO271" s="41"/>
      <c r="BP271" s="41">
        <f t="shared" si="287"/>
        <v>0</v>
      </c>
      <c r="BQ271" s="53">
        <f t="shared" si="288"/>
        <v>0</v>
      </c>
      <c r="BR271" s="41"/>
      <c r="BS271" s="41"/>
      <c r="BT271" s="41">
        <f t="shared" si="289"/>
        <v>0</v>
      </c>
      <c r="BU271" s="53">
        <f t="shared" si="290"/>
        <v>0</v>
      </c>
      <c r="BV271" s="41"/>
      <c r="BW271" s="41"/>
      <c r="BX271" s="41">
        <f t="shared" si="291"/>
        <v>0</v>
      </c>
      <c r="BY271" s="53">
        <f t="shared" si="292"/>
        <v>0</v>
      </c>
      <c r="BZ271" s="41"/>
      <c r="CA271" s="41"/>
      <c r="CB271" s="41">
        <f t="shared" si="293"/>
        <v>0</v>
      </c>
      <c r="CC271" s="53">
        <f t="shared" si="294"/>
        <v>0</v>
      </c>
      <c r="CD271" s="41"/>
      <c r="CE271" s="41"/>
      <c r="CF271" s="41">
        <f t="shared" si="295"/>
        <v>0</v>
      </c>
      <c r="CG271" s="53">
        <f t="shared" si="296"/>
        <v>0</v>
      </c>
      <c r="CH271" s="41"/>
      <c r="CI271" s="41"/>
      <c r="CJ271" s="41">
        <f t="shared" si="297"/>
        <v>0</v>
      </c>
      <c r="CK271" s="53">
        <f t="shared" si="298"/>
        <v>0</v>
      </c>
      <c r="CL271" s="41"/>
      <c r="CM271" s="41"/>
      <c r="CN271" s="41">
        <f t="shared" si="299"/>
        <v>0</v>
      </c>
      <c r="CO271" s="53">
        <f t="shared" si="300"/>
        <v>0</v>
      </c>
      <c r="CP271" s="41"/>
      <c r="CQ271" s="41"/>
      <c r="CR271" s="41">
        <f t="shared" si="301"/>
        <v>0</v>
      </c>
      <c r="CS271" s="53">
        <f t="shared" si="302"/>
        <v>0</v>
      </c>
      <c r="CT271" s="41"/>
      <c r="CU271" s="41"/>
      <c r="CV271" s="41">
        <f t="shared" si="303"/>
        <v>0</v>
      </c>
      <c r="CW271" s="53">
        <f t="shared" si="304"/>
        <v>0</v>
      </c>
      <c r="CX271" s="41"/>
      <c r="CY271" s="41"/>
      <c r="CZ271" s="41">
        <f t="shared" si="305"/>
        <v>0</v>
      </c>
      <c r="DA271" s="53">
        <f t="shared" si="306"/>
        <v>0</v>
      </c>
      <c r="DB271" s="53"/>
      <c r="DC271" s="53"/>
      <c r="DD271" s="41">
        <f t="shared" si="307"/>
        <v>0</v>
      </c>
      <c r="DE271" s="53">
        <f t="shared" si="308"/>
        <v>0</v>
      </c>
      <c r="DF271" s="53"/>
      <c r="DG271" s="53"/>
      <c r="DH271" s="41">
        <f t="shared" si="309"/>
        <v>0</v>
      </c>
      <c r="DI271" s="53">
        <f t="shared" si="310"/>
        <v>0</v>
      </c>
      <c r="DJ271" s="53"/>
      <c r="DK271" s="53"/>
      <c r="DL271" s="41">
        <f t="shared" si="311"/>
        <v>0</v>
      </c>
      <c r="DM271" s="53">
        <f t="shared" si="312"/>
        <v>0</v>
      </c>
      <c r="DN271" s="53"/>
      <c r="DO271" s="53"/>
      <c r="DP271" s="41">
        <f t="shared" si="313"/>
        <v>0</v>
      </c>
      <c r="DQ271" s="53">
        <f t="shared" si="314"/>
        <v>0</v>
      </c>
      <c r="DR271" s="53"/>
      <c r="DS271" s="53"/>
      <c r="DT271" s="41">
        <f t="shared" si="315"/>
        <v>0</v>
      </c>
      <c r="DU271" s="53">
        <f t="shared" si="316"/>
        <v>0</v>
      </c>
      <c r="DV271" s="53"/>
      <c r="DW271" s="53"/>
      <c r="DX271" s="41">
        <f t="shared" si="317"/>
        <v>0</v>
      </c>
      <c r="DY271" s="53">
        <f t="shared" si="318"/>
        <v>0</v>
      </c>
      <c r="DZ271" s="53"/>
      <c r="EA271" s="53"/>
      <c r="EB271" s="41">
        <f t="shared" si="319"/>
        <v>0</v>
      </c>
      <c r="EC271" s="53">
        <f t="shared" si="320"/>
        <v>0</v>
      </c>
      <c r="ED271" s="53"/>
      <c r="EE271" s="53"/>
      <c r="EF271" s="41">
        <f t="shared" si="321"/>
        <v>0</v>
      </c>
      <c r="EG271" s="53">
        <f t="shared" si="322"/>
        <v>0</v>
      </c>
      <c r="EH271" s="53"/>
      <c r="EI271" s="53"/>
      <c r="EJ271" s="41">
        <f t="shared" si="323"/>
        <v>0</v>
      </c>
      <c r="EK271" s="53">
        <f t="shared" si="324"/>
        <v>0</v>
      </c>
      <c r="EL271" s="53"/>
      <c r="EM271" s="53"/>
      <c r="EN271" s="41">
        <f t="shared" si="325"/>
        <v>0</v>
      </c>
      <c r="EO271" s="53">
        <f t="shared" si="326"/>
        <v>0</v>
      </c>
      <c r="EP271" s="53"/>
      <c r="EQ271" s="53"/>
      <c r="ER271" s="41">
        <f t="shared" si="327"/>
        <v>0</v>
      </c>
      <c r="ES271" s="53">
        <f t="shared" si="328"/>
        <v>0</v>
      </c>
      <c r="ET271" s="53"/>
      <c r="EU271" s="53"/>
      <c r="EV271" s="41">
        <f t="shared" si="329"/>
        <v>0</v>
      </c>
      <c r="EW271" s="53">
        <f t="shared" si="330"/>
        <v>0</v>
      </c>
      <c r="EX271" s="53"/>
      <c r="EY271" s="53"/>
      <c r="EZ271" s="41">
        <f t="shared" si="331"/>
        <v>0</v>
      </c>
      <c r="FA271" s="53">
        <f t="shared" si="332"/>
        <v>0</v>
      </c>
      <c r="FB271" s="53"/>
      <c r="FC271" s="53"/>
      <c r="FD271" s="41">
        <f t="shared" si="333"/>
        <v>0</v>
      </c>
      <c r="FE271" s="53">
        <f t="shared" si="334"/>
        <v>0</v>
      </c>
      <c r="FF271" s="53"/>
      <c r="FG271" s="53"/>
      <c r="FH271" s="41">
        <f t="shared" si="335"/>
        <v>0</v>
      </c>
      <c r="FI271" s="53">
        <f t="shared" si="336"/>
        <v>0</v>
      </c>
      <c r="FJ271" s="53"/>
      <c r="FK271" s="53"/>
      <c r="FL271" s="41">
        <f t="shared" si="338"/>
        <v>0</v>
      </c>
      <c r="FM271" s="53">
        <f t="shared" si="339"/>
        <v>0</v>
      </c>
      <c r="FN271" s="53"/>
      <c r="FO271" s="40"/>
      <c r="FP271" s="52">
        <f t="shared" si="340"/>
        <v>2978.7078106171402</v>
      </c>
      <c r="FQ271" s="41">
        <f t="shared" si="341"/>
        <v>1.7854238711796588E-2</v>
      </c>
      <c r="FY271" s="229" t="s">
        <v>1652</v>
      </c>
      <c r="FZ271" s="229" t="s">
        <v>1653</v>
      </c>
      <c r="GA271" s="229" t="s">
        <v>1654</v>
      </c>
    </row>
    <row r="272" spans="2:183" ht="11.25" customHeight="1" x14ac:dyDescent="0.2">
      <c r="B272" s="39">
        <v>43707</v>
      </c>
      <c r="C272" s="45">
        <v>2926.4581286088801</v>
      </c>
      <c r="D272" s="112" t="s">
        <v>5566</v>
      </c>
      <c r="E272" s="112">
        <f t="shared" si="337"/>
        <v>43707</v>
      </c>
      <c r="F272" s="46"/>
      <c r="G272" s="52">
        <v>52.45</v>
      </c>
      <c r="H272" s="41">
        <f t="shared" si="257"/>
        <v>1.5685515104570058E-2</v>
      </c>
      <c r="I272" s="53">
        <f t="shared" si="258"/>
        <v>1</v>
      </c>
      <c r="J272" s="40"/>
      <c r="K272" s="52">
        <v>77.150000000000006</v>
      </c>
      <c r="L272" s="41">
        <f t="shared" si="259"/>
        <v>2.4160361077923964E-2</v>
      </c>
      <c r="M272" s="53">
        <f t="shared" si="260"/>
        <v>1</v>
      </c>
      <c r="N272" s="40"/>
      <c r="O272" s="52">
        <v>91.15</v>
      </c>
      <c r="P272" s="41">
        <f t="shared" si="261"/>
        <v>1.7526233534271185E-2</v>
      </c>
      <c r="Q272" s="53">
        <f t="shared" si="262"/>
        <v>1</v>
      </c>
      <c r="R272" s="40"/>
      <c r="S272" s="52">
        <v>92.74</v>
      </c>
      <c r="T272" s="41">
        <f t="shared" si="263"/>
        <v>2.2040996253030576E-2</v>
      </c>
      <c r="U272" s="53">
        <f t="shared" si="264"/>
        <v>1</v>
      </c>
      <c r="V272" s="40"/>
      <c r="W272" s="52">
        <v>72.27</v>
      </c>
      <c r="X272" s="41">
        <f t="shared" si="265"/>
        <v>2.2188323394813914E-3</v>
      </c>
      <c r="Y272" s="53">
        <f t="shared" si="266"/>
        <v>1</v>
      </c>
      <c r="Z272" s="40"/>
      <c r="AA272" s="52">
        <v>112.84</v>
      </c>
      <c r="AB272" s="41">
        <f t="shared" si="267"/>
        <v>2.7312454479242465E-2</v>
      </c>
      <c r="AC272" s="53">
        <f t="shared" si="268"/>
        <v>1</v>
      </c>
      <c r="AD272" s="40"/>
      <c r="AE272" s="52">
        <v>65</v>
      </c>
      <c r="AF272" s="41">
        <f t="shared" si="269"/>
        <v>7.9082028221431067E-3</v>
      </c>
      <c r="AG272" s="53">
        <f t="shared" si="270"/>
        <v>1</v>
      </c>
      <c r="AH272" s="40"/>
      <c r="AI272" s="52">
        <v>109.81</v>
      </c>
      <c r="AJ272" s="41">
        <f t="shared" si="271"/>
        <v>1.347485002307347E-2</v>
      </c>
      <c r="AK272" s="53">
        <f t="shared" si="272"/>
        <v>1</v>
      </c>
      <c r="AL272" s="40"/>
      <c r="AM272" s="52">
        <v>72.44</v>
      </c>
      <c r="AN272" s="41">
        <f t="shared" si="273"/>
        <v>2.6207678141379809E-2</v>
      </c>
      <c r="AO272" s="53">
        <f t="shared" si="274"/>
        <v>1</v>
      </c>
      <c r="AP272" s="40"/>
      <c r="AQ272" s="52">
        <v>42.87</v>
      </c>
      <c r="AR272" s="41">
        <f t="shared" si="275"/>
        <v>1.5155103007340687E-2</v>
      </c>
      <c r="AS272" s="53">
        <f t="shared" si="276"/>
        <v>1</v>
      </c>
      <c r="AT272" s="41"/>
      <c r="AU272" s="41">
        <v>95.31</v>
      </c>
      <c r="AV272" s="41">
        <f t="shared" si="277"/>
        <v>1.2428298279158811E-2</v>
      </c>
      <c r="AW272" s="53">
        <f t="shared" si="278"/>
        <v>1</v>
      </c>
      <c r="AX272" s="41"/>
      <c r="AY272" s="41">
        <v>56.89</v>
      </c>
      <c r="AZ272" s="41">
        <f t="shared" si="279"/>
        <v>2.0448430493273495E-2</v>
      </c>
      <c r="BA272" s="53">
        <f t="shared" si="280"/>
        <v>1</v>
      </c>
      <c r="BB272" s="41"/>
      <c r="BC272" s="41">
        <v>58.26</v>
      </c>
      <c r="BD272" s="41">
        <f t="shared" si="281"/>
        <v>1.0055478502080328E-2</v>
      </c>
      <c r="BE272" s="53">
        <f t="shared" si="282"/>
        <v>1</v>
      </c>
      <c r="BF272" s="41"/>
      <c r="BG272" s="41">
        <v>64.22</v>
      </c>
      <c r="BH272" s="41">
        <f t="shared" si="283"/>
        <v>2.8342674139311352E-2</v>
      </c>
      <c r="BI272" s="53">
        <f t="shared" si="284"/>
        <v>1</v>
      </c>
      <c r="BJ272" s="41"/>
      <c r="BK272" s="41"/>
      <c r="BL272" s="41">
        <f t="shared" si="285"/>
        <v>0</v>
      </c>
      <c r="BM272" s="53">
        <f t="shared" si="286"/>
        <v>0</v>
      </c>
      <c r="BN272" s="41"/>
      <c r="BO272" s="41"/>
      <c r="BP272" s="41">
        <f t="shared" si="287"/>
        <v>0</v>
      </c>
      <c r="BQ272" s="53">
        <f t="shared" si="288"/>
        <v>0</v>
      </c>
      <c r="BR272" s="41"/>
      <c r="BS272" s="41"/>
      <c r="BT272" s="41">
        <f t="shared" si="289"/>
        <v>0</v>
      </c>
      <c r="BU272" s="53">
        <f t="shared" si="290"/>
        <v>0</v>
      </c>
      <c r="BV272" s="41"/>
      <c r="BW272" s="41"/>
      <c r="BX272" s="41">
        <f t="shared" si="291"/>
        <v>0</v>
      </c>
      <c r="BY272" s="53">
        <f t="shared" si="292"/>
        <v>0</v>
      </c>
      <c r="BZ272" s="41"/>
      <c r="CA272" s="41"/>
      <c r="CB272" s="41">
        <f t="shared" si="293"/>
        <v>0</v>
      </c>
      <c r="CC272" s="53">
        <f t="shared" si="294"/>
        <v>0</v>
      </c>
      <c r="CD272" s="41"/>
      <c r="CE272" s="41"/>
      <c r="CF272" s="41">
        <f t="shared" si="295"/>
        <v>0</v>
      </c>
      <c r="CG272" s="53">
        <f t="shared" si="296"/>
        <v>0</v>
      </c>
      <c r="CH272" s="41"/>
      <c r="CI272" s="41"/>
      <c r="CJ272" s="41">
        <f t="shared" si="297"/>
        <v>0</v>
      </c>
      <c r="CK272" s="53">
        <f t="shared" si="298"/>
        <v>0</v>
      </c>
      <c r="CL272" s="41"/>
      <c r="CM272" s="41"/>
      <c r="CN272" s="41">
        <f t="shared" si="299"/>
        <v>0</v>
      </c>
      <c r="CO272" s="53">
        <f t="shared" si="300"/>
        <v>0</v>
      </c>
      <c r="CP272" s="41"/>
      <c r="CQ272" s="41"/>
      <c r="CR272" s="41">
        <f t="shared" si="301"/>
        <v>0</v>
      </c>
      <c r="CS272" s="53">
        <f t="shared" si="302"/>
        <v>0</v>
      </c>
      <c r="CT272" s="41"/>
      <c r="CU272" s="41"/>
      <c r="CV272" s="41">
        <f t="shared" si="303"/>
        <v>0</v>
      </c>
      <c r="CW272" s="53">
        <f t="shared" si="304"/>
        <v>0</v>
      </c>
      <c r="CX272" s="41"/>
      <c r="CY272" s="41"/>
      <c r="CZ272" s="41">
        <f t="shared" si="305"/>
        <v>0</v>
      </c>
      <c r="DA272" s="53">
        <f t="shared" si="306"/>
        <v>0</v>
      </c>
      <c r="DB272" s="53"/>
      <c r="DC272" s="53"/>
      <c r="DD272" s="41">
        <f t="shared" si="307"/>
        <v>0</v>
      </c>
      <c r="DE272" s="53">
        <f t="shared" si="308"/>
        <v>0</v>
      </c>
      <c r="DF272" s="53"/>
      <c r="DG272" s="53"/>
      <c r="DH272" s="41">
        <f t="shared" si="309"/>
        <v>0</v>
      </c>
      <c r="DI272" s="53">
        <f t="shared" si="310"/>
        <v>0</v>
      </c>
      <c r="DJ272" s="53"/>
      <c r="DK272" s="53"/>
      <c r="DL272" s="41">
        <f t="shared" si="311"/>
        <v>0</v>
      </c>
      <c r="DM272" s="53">
        <f t="shared" si="312"/>
        <v>0</v>
      </c>
      <c r="DN272" s="53"/>
      <c r="DO272" s="53"/>
      <c r="DP272" s="41">
        <f t="shared" si="313"/>
        <v>0</v>
      </c>
      <c r="DQ272" s="53">
        <f t="shared" si="314"/>
        <v>0</v>
      </c>
      <c r="DR272" s="53"/>
      <c r="DS272" s="53"/>
      <c r="DT272" s="41">
        <f t="shared" si="315"/>
        <v>0</v>
      </c>
      <c r="DU272" s="53">
        <f t="shared" si="316"/>
        <v>0</v>
      </c>
      <c r="DV272" s="53"/>
      <c r="DW272" s="53"/>
      <c r="DX272" s="41">
        <f t="shared" si="317"/>
        <v>0</v>
      </c>
      <c r="DY272" s="53">
        <f t="shared" si="318"/>
        <v>0</v>
      </c>
      <c r="DZ272" s="53"/>
      <c r="EA272" s="53"/>
      <c r="EB272" s="41">
        <f t="shared" si="319"/>
        <v>0</v>
      </c>
      <c r="EC272" s="53">
        <f t="shared" si="320"/>
        <v>0</v>
      </c>
      <c r="ED272" s="53"/>
      <c r="EE272" s="53"/>
      <c r="EF272" s="41">
        <f t="shared" si="321"/>
        <v>0</v>
      </c>
      <c r="EG272" s="53">
        <f t="shared" si="322"/>
        <v>0</v>
      </c>
      <c r="EH272" s="53"/>
      <c r="EI272" s="53"/>
      <c r="EJ272" s="41">
        <f t="shared" si="323"/>
        <v>0</v>
      </c>
      <c r="EK272" s="53">
        <f t="shared" si="324"/>
        <v>0</v>
      </c>
      <c r="EL272" s="53"/>
      <c r="EM272" s="53"/>
      <c r="EN272" s="41">
        <f t="shared" si="325"/>
        <v>0</v>
      </c>
      <c r="EO272" s="53">
        <f t="shared" si="326"/>
        <v>0</v>
      </c>
      <c r="EP272" s="53"/>
      <c r="EQ272" s="53"/>
      <c r="ER272" s="41">
        <f t="shared" si="327"/>
        <v>0</v>
      </c>
      <c r="ES272" s="53">
        <f t="shared" si="328"/>
        <v>0</v>
      </c>
      <c r="ET272" s="53"/>
      <c r="EU272" s="53"/>
      <c r="EV272" s="41">
        <f t="shared" si="329"/>
        <v>0</v>
      </c>
      <c r="EW272" s="53">
        <f t="shared" si="330"/>
        <v>0</v>
      </c>
      <c r="EX272" s="53"/>
      <c r="EY272" s="53"/>
      <c r="EZ272" s="41">
        <f t="shared" si="331"/>
        <v>0</v>
      </c>
      <c r="FA272" s="53">
        <f t="shared" si="332"/>
        <v>0</v>
      </c>
      <c r="FB272" s="53"/>
      <c r="FC272" s="53"/>
      <c r="FD272" s="41">
        <f t="shared" si="333"/>
        <v>0</v>
      </c>
      <c r="FE272" s="53">
        <f t="shared" si="334"/>
        <v>0</v>
      </c>
      <c r="FF272" s="53"/>
      <c r="FG272" s="53"/>
      <c r="FH272" s="41">
        <f t="shared" si="335"/>
        <v>0</v>
      </c>
      <c r="FI272" s="53">
        <f t="shared" si="336"/>
        <v>0</v>
      </c>
      <c r="FJ272" s="53"/>
      <c r="FK272" s="53"/>
      <c r="FL272" s="41">
        <f t="shared" si="338"/>
        <v>0</v>
      </c>
      <c r="FM272" s="53">
        <f t="shared" si="339"/>
        <v>0</v>
      </c>
      <c r="FN272" s="53"/>
      <c r="FO272" s="40"/>
      <c r="FP272" s="52">
        <f t="shared" si="340"/>
        <v>2926.4581286088801</v>
      </c>
      <c r="FQ272" s="41">
        <f t="shared" si="341"/>
        <v>2.7869354411985459E-2</v>
      </c>
      <c r="FY272" s="229" t="s">
        <v>1880</v>
      </c>
      <c r="FZ272" s="229" t="s">
        <v>1881</v>
      </c>
      <c r="GA272" s="229" t="s">
        <v>1882</v>
      </c>
    </row>
    <row r="273" spans="2:183" ht="11.25" customHeight="1" x14ac:dyDescent="0.2">
      <c r="B273" s="39">
        <v>43700</v>
      </c>
      <c r="C273" s="45">
        <v>2847.11098355785</v>
      </c>
      <c r="D273" s="112" t="s">
        <v>5566</v>
      </c>
      <c r="E273" s="112">
        <f t="shared" si="337"/>
        <v>43700</v>
      </c>
      <c r="F273" s="46"/>
      <c r="G273" s="52">
        <v>51.64</v>
      </c>
      <c r="H273" s="41">
        <f t="shared" si="257"/>
        <v>1.9368584156498336E-4</v>
      </c>
      <c r="I273" s="53">
        <f t="shared" si="258"/>
        <v>1</v>
      </c>
      <c r="J273" s="40"/>
      <c r="K273" s="52">
        <v>75.33</v>
      </c>
      <c r="L273" s="41">
        <f t="shared" si="259"/>
        <v>-1.7092901878914435E-2</v>
      </c>
      <c r="M273" s="53">
        <f t="shared" si="260"/>
        <v>1</v>
      </c>
      <c r="N273" s="40"/>
      <c r="O273" s="52">
        <v>89.58</v>
      </c>
      <c r="P273" s="41">
        <f t="shared" si="261"/>
        <v>-7.2038124792198621E-3</v>
      </c>
      <c r="Q273" s="53">
        <f t="shared" si="262"/>
        <v>1</v>
      </c>
      <c r="R273" s="40"/>
      <c r="S273" s="52">
        <v>90.74</v>
      </c>
      <c r="T273" s="41">
        <f t="shared" si="263"/>
        <v>1.0805391556199195E-2</v>
      </c>
      <c r="U273" s="53">
        <f t="shared" si="264"/>
        <v>1</v>
      </c>
      <c r="V273" s="40"/>
      <c r="W273" s="52">
        <v>72.11</v>
      </c>
      <c r="X273" s="41">
        <f t="shared" si="265"/>
        <v>-5.3793103448276369E-3</v>
      </c>
      <c r="Y273" s="53">
        <f t="shared" si="266"/>
        <v>1</v>
      </c>
      <c r="Z273" s="40"/>
      <c r="AA273" s="52">
        <v>109.84</v>
      </c>
      <c r="AB273" s="41">
        <f t="shared" si="267"/>
        <v>5.9529260921329374E-3</v>
      </c>
      <c r="AC273" s="53">
        <f t="shared" si="268"/>
        <v>1</v>
      </c>
      <c r="AD273" s="40"/>
      <c r="AE273" s="52">
        <v>64.489999999999995</v>
      </c>
      <c r="AF273" s="41">
        <f t="shared" si="269"/>
        <v>6.2063615205576461E-4</v>
      </c>
      <c r="AG273" s="53">
        <f t="shared" si="270"/>
        <v>1</v>
      </c>
      <c r="AH273" s="40"/>
      <c r="AI273" s="52">
        <v>108.35</v>
      </c>
      <c r="AJ273" s="41">
        <f t="shared" si="271"/>
        <v>2.9621401462556207E-3</v>
      </c>
      <c r="AK273" s="53">
        <f t="shared" si="272"/>
        <v>1</v>
      </c>
      <c r="AL273" s="40"/>
      <c r="AM273" s="52">
        <v>70.59</v>
      </c>
      <c r="AN273" s="41">
        <f t="shared" si="273"/>
        <v>-7.0333380222253883E-3</v>
      </c>
      <c r="AO273" s="53">
        <f t="shared" si="274"/>
        <v>1</v>
      </c>
      <c r="AP273" s="40"/>
      <c r="AQ273" s="52">
        <v>42.23</v>
      </c>
      <c r="AR273" s="41">
        <f t="shared" si="275"/>
        <v>-2.0185614849188016E-2</v>
      </c>
      <c r="AS273" s="53">
        <f t="shared" si="276"/>
        <v>1</v>
      </c>
      <c r="AT273" s="41"/>
      <c r="AU273" s="41">
        <v>94.14</v>
      </c>
      <c r="AV273" s="41">
        <f t="shared" si="277"/>
        <v>2.1249468763273605E-4</v>
      </c>
      <c r="AW273" s="53">
        <f t="shared" si="278"/>
        <v>1</v>
      </c>
      <c r="AX273" s="41"/>
      <c r="AY273" s="41">
        <v>55.75</v>
      </c>
      <c r="AZ273" s="41">
        <f t="shared" si="279"/>
        <v>-9.7690941385434327E-3</v>
      </c>
      <c r="BA273" s="53">
        <f t="shared" si="280"/>
        <v>1</v>
      </c>
      <c r="BB273" s="41"/>
      <c r="BC273" s="41">
        <v>57.68</v>
      </c>
      <c r="BD273" s="41">
        <f t="shared" si="281"/>
        <v>3.479471120389821E-3</v>
      </c>
      <c r="BE273" s="53">
        <f t="shared" si="282"/>
        <v>1</v>
      </c>
      <c r="BF273" s="41"/>
      <c r="BG273" s="41">
        <v>62.45</v>
      </c>
      <c r="BH273" s="41">
        <f t="shared" si="283"/>
        <v>1.0517799352750989E-2</v>
      </c>
      <c r="BI273" s="53">
        <f t="shared" si="284"/>
        <v>1</v>
      </c>
      <c r="BJ273" s="41"/>
      <c r="BK273" s="41"/>
      <c r="BL273" s="41">
        <f t="shared" si="285"/>
        <v>0</v>
      </c>
      <c r="BM273" s="53">
        <f t="shared" si="286"/>
        <v>0</v>
      </c>
      <c r="BN273" s="41"/>
      <c r="BO273" s="41"/>
      <c r="BP273" s="41">
        <f t="shared" si="287"/>
        <v>0</v>
      </c>
      <c r="BQ273" s="53">
        <f t="shared" si="288"/>
        <v>0</v>
      </c>
      <c r="BR273" s="41"/>
      <c r="BS273" s="41"/>
      <c r="BT273" s="41">
        <f t="shared" si="289"/>
        <v>0</v>
      </c>
      <c r="BU273" s="53">
        <f t="shared" si="290"/>
        <v>0</v>
      </c>
      <c r="BV273" s="41"/>
      <c r="BW273" s="41"/>
      <c r="BX273" s="41">
        <f t="shared" si="291"/>
        <v>0</v>
      </c>
      <c r="BY273" s="53">
        <f t="shared" si="292"/>
        <v>0</v>
      </c>
      <c r="BZ273" s="41"/>
      <c r="CA273" s="41"/>
      <c r="CB273" s="41">
        <f t="shared" si="293"/>
        <v>0</v>
      </c>
      <c r="CC273" s="53">
        <f t="shared" si="294"/>
        <v>0</v>
      </c>
      <c r="CD273" s="41"/>
      <c r="CE273" s="41"/>
      <c r="CF273" s="41">
        <f t="shared" si="295"/>
        <v>0</v>
      </c>
      <c r="CG273" s="53">
        <f t="shared" si="296"/>
        <v>0</v>
      </c>
      <c r="CH273" s="41"/>
      <c r="CI273" s="41"/>
      <c r="CJ273" s="41">
        <f t="shared" si="297"/>
        <v>0</v>
      </c>
      <c r="CK273" s="53">
        <f t="shared" si="298"/>
        <v>0</v>
      </c>
      <c r="CL273" s="41"/>
      <c r="CM273" s="41"/>
      <c r="CN273" s="41">
        <f t="shared" si="299"/>
        <v>0</v>
      </c>
      <c r="CO273" s="53">
        <f t="shared" si="300"/>
        <v>0</v>
      </c>
      <c r="CP273" s="41"/>
      <c r="CQ273" s="41"/>
      <c r="CR273" s="41">
        <f t="shared" si="301"/>
        <v>0</v>
      </c>
      <c r="CS273" s="53">
        <f t="shared" si="302"/>
        <v>0</v>
      </c>
      <c r="CT273" s="41"/>
      <c r="CU273" s="41"/>
      <c r="CV273" s="41">
        <f t="shared" si="303"/>
        <v>0</v>
      </c>
      <c r="CW273" s="53">
        <f t="shared" si="304"/>
        <v>0</v>
      </c>
      <c r="CX273" s="41"/>
      <c r="CY273" s="41"/>
      <c r="CZ273" s="41">
        <f t="shared" si="305"/>
        <v>0</v>
      </c>
      <c r="DA273" s="53">
        <f t="shared" si="306"/>
        <v>0</v>
      </c>
      <c r="DB273" s="53"/>
      <c r="DC273" s="53"/>
      <c r="DD273" s="41">
        <f t="shared" si="307"/>
        <v>0</v>
      </c>
      <c r="DE273" s="53">
        <f t="shared" si="308"/>
        <v>0</v>
      </c>
      <c r="DF273" s="53"/>
      <c r="DG273" s="53"/>
      <c r="DH273" s="41">
        <f t="shared" si="309"/>
        <v>0</v>
      </c>
      <c r="DI273" s="53">
        <f t="shared" si="310"/>
        <v>0</v>
      </c>
      <c r="DJ273" s="53"/>
      <c r="DK273" s="53"/>
      <c r="DL273" s="41">
        <f t="shared" si="311"/>
        <v>0</v>
      </c>
      <c r="DM273" s="53">
        <f t="shared" si="312"/>
        <v>0</v>
      </c>
      <c r="DN273" s="53"/>
      <c r="DO273" s="53"/>
      <c r="DP273" s="41">
        <f t="shared" si="313"/>
        <v>0</v>
      </c>
      <c r="DQ273" s="53">
        <f t="shared" si="314"/>
        <v>0</v>
      </c>
      <c r="DR273" s="53"/>
      <c r="DS273" s="53"/>
      <c r="DT273" s="41">
        <f t="shared" si="315"/>
        <v>0</v>
      </c>
      <c r="DU273" s="53">
        <f t="shared" si="316"/>
        <v>0</v>
      </c>
      <c r="DV273" s="53"/>
      <c r="DW273" s="53"/>
      <c r="DX273" s="41">
        <f t="shared" si="317"/>
        <v>0</v>
      </c>
      <c r="DY273" s="53">
        <f t="shared" si="318"/>
        <v>0</v>
      </c>
      <c r="DZ273" s="53"/>
      <c r="EA273" s="53"/>
      <c r="EB273" s="41">
        <f t="shared" si="319"/>
        <v>0</v>
      </c>
      <c r="EC273" s="53">
        <f t="shared" si="320"/>
        <v>0</v>
      </c>
      <c r="ED273" s="53"/>
      <c r="EE273" s="53"/>
      <c r="EF273" s="41">
        <f t="shared" si="321"/>
        <v>0</v>
      </c>
      <c r="EG273" s="53">
        <f t="shared" si="322"/>
        <v>0</v>
      </c>
      <c r="EH273" s="53"/>
      <c r="EI273" s="53"/>
      <c r="EJ273" s="41">
        <f t="shared" si="323"/>
        <v>0</v>
      </c>
      <c r="EK273" s="53">
        <f t="shared" si="324"/>
        <v>0</v>
      </c>
      <c r="EL273" s="53"/>
      <c r="EM273" s="53"/>
      <c r="EN273" s="41">
        <f t="shared" si="325"/>
        <v>0</v>
      </c>
      <c r="EO273" s="53">
        <f t="shared" si="326"/>
        <v>0</v>
      </c>
      <c r="EP273" s="53"/>
      <c r="EQ273" s="53"/>
      <c r="ER273" s="41">
        <f t="shared" si="327"/>
        <v>0</v>
      </c>
      <c r="ES273" s="53">
        <f t="shared" si="328"/>
        <v>0</v>
      </c>
      <c r="ET273" s="53"/>
      <c r="EU273" s="53"/>
      <c r="EV273" s="41">
        <f t="shared" si="329"/>
        <v>0</v>
      </c>
      <c r="EW273" s="53">
        <f t="shared" si="330"/>
        <v>0</v>
      </c>
      <c r="EX273" s="53"/>
      <c r="EY273" s="53"/>
      <c r="EZ273" s="41">
        <f t="shared" si="331"/>
        <v>0</v>
      </c>
      <c r="FA273" s="53">
        <f t="shared" si="332"/>
        <v>0</v>
      </c>
      <c r="FB273" s="53"/>
      <c r="FC273" s="53"/>
      <c r="FD273" s="41">
        <f t="shared" si="333"/>
        <v>0</v>
      </c>
      <c r="FE273" s="53">
        <f t="shared" si="334"/>
        <v>0</v>
      </c>
      <c r="FF273" s="53"/>
      <c r="FG273" s="53"/>
      <c r="FH273" s="41">
        <f t="shared" si="335"/>
        <v>0</v>
      </c>
      <c r="FI273" s="53">
        <f t="shared" si="336"/>
        <v>0</v>
      </c>
      <c r="FJ273" s="53"/>
      <c r="FK273" s="53"/>
      <c r="FL273" s="41">
        <f t="shared" si="338"/>
        <v>0</v>
      </c>
      <c r="FM273" s="53">
        <f t="shared" si="339"/>
        <v>0</v>
      </c>
      <c r="FN273" s="53"/>
      <c r="FO273" s="40"/>
      <c r="FP273" s="52">
        <f t="shared" si="340"/>
        <v>2847.11098355785</v>
      </c>
      <c r="FQ273" s="41">
        <f t="shared" si="341"/>
        <v>-1.438962672172428E-2</v>
      </c>
      <c r="FY273" s="229" t="s">
        <v>1874</v>
      </c>
      <c r="FZ273" s="229" t="s">
        <v>1875</v>
      </c>
      <c r="GA273" s="229" t="s">
        <v>1876</v>
      </c>
    </row>
    <row r="274" spans="2:183" ht="11.25" customHeight="1" x14ac:dyDescent="0.2">
      <c r="B274" s="39">
        <v>43693</v>
      </c>
      <c r="C274" s="45">
        <v>2888.6779814298902</v>
      </c>
      <c r="D274" s="112" t="s">
        <v>5566</v>
      </c>
      <c r="E274" s="112">
        <f t="shared" si="337"/>
        <v>43693</v>
      </c>
      <c r="F274" s="46"/>
      <c r="G274" s="52">
        <v>51.63</v>
      </c>
      <c r="H274" s="41">
        <f t="shared" si="257"/>
        <v>2.7189745581666092E-3</v>
      </c>
      <c r="I274" s="53">
        <f t="shared" si="258"/>
        <v>1</v>
      </c>
      <c r="J274" s="40"/>
      <c r="K274" s="52">
        <v>76.64</v>
      </c>
      <c r="L274" s="41">
        <f t="shared" si="259"/>
        <v>-6.5197548572171193E-4</v>
      </c>
      <c r="M274" s="53">
        <f t="shared" si="260"/>
        <v>1</v>
      </c>
      <c r="N274" s="40"/>
      <c r="O274" s="52">
        <v>90.23</v>
      </c>
      <c r="P274" s="41">
        <f t="shared" si="261"/>
        <v>2.889852172946572E-3</v>
      </c>
      <c r="Q274" s="53">
        <f t="shared" si="262"/>
        <v>1</v>
      </c>
      <c r="R274" s="40"/>
      <c r="S274" s="52">
        <v>89.77</v>
      </c>
      <c r="T274" s="41">
        <f t="shared" si="263"/>
        <v>2.2284122562665765E-4</v>
      </c>
      <c r="U274" s="53">
        <f t="shared" si="264"/>
        <v>1</v>
      </c>
      <c r="V274" s="40"/>
      <c r="W274" s="52">
        <v>72.5</v>
      </c>
      <c r="X274" s="41">
        <f t="shared" si="265"/>
        <v>-2.5275611723581504E-2</v>
      </c>
      <c r="Y274" s="53">
        <f t="shared" si="266"/>
        <v>1</v>
      </c>
      <c r="Z274" s="40"/>
      <c r="AA274" s="52">
        <v>109.19</v>
      </c>
      <c r="AB274" s="41">
        <f t="shared" si="267"/>
        <v>1.6382760867541535E-2</v>
      </c>
      <c r="AC274" s="53">
        <f t="shared" si="268"/>
        <v>1</v>
      </c>
      <c r="AD274" s="40"/>
      <c r="AE274" s="52">
        <v>64.45</v>
      </c>
      <c r="AF274" s="41">
        <f t="shared" si="269"/>
        <v>3.2356238987666153E-2</v>
      </c>
      <c r="AG274" s="53">
        <f t="shared" si="270"/>
        <v>1</v>
      </c>
      <c r="AH274" s="40"/>
      <c r="AI274" s="52">
        <v>108.03</v>
      </c>
      <c r="AJ274" s="41">
        <f t="shared" si="271"/>
        <v>3.5563650306748462E-2</v>
      </c>
      <c r="AK274" s="53">
        <f t="shared" si="272"/>
        <v>1</v>
      </c>
      <c r="AL274" s="40"/>
      <c r="AM274" s="52">
        <v>71.09</v>
      </c>
      <c r="AN274" s="41">
        <f t="shared" si="273"/>
        <v>2.4499207378584797E-2</v>
      </c>
      <c r="AO274" s="53">
        <f t="shared" si="274"/>
        <v>1</v>
      </c>
      <c r="AP274" s="40"/>
      <c r="AQ274" s="52">
        <v>43.1</v>
      </c>
      <c r="AR274" s="41">
        <f t="shared" si="275"/>
        <v>5.3650571495218458E-3</v>
      </c>
      <c r="AS274" s="53">
        <f t="shared" si="276"/>
        <v>1</v>
      </c>
      <c r="AT274" s="41"/>
      <c r="AU274" s="41">
        <v>94.12</v>
      </c>
      <c r="AV274" s="41">
        <f t="shared" si="277"/>
        <v>1.8173950670705485E-2</v>
      </c>
      <c r="AW274" s="53">
        <f t="shared" si="278"/>
        <v>1</v>
      </c>
      <c r="AX274" s="41"/>
      <c r="AY274" s="41">
        <v>56.3</v>
      </c>
      <c r="AZ274" s="41">
        <f t="shared" si="279"/>
        <v>1.459722472517555E-2</v>
      </c>
      <c r="BA274" s="53">
        <f t="shared" si="280"/>
        <v>1</v>
      </c>
      <c r="BB274" s="41"/>
      <c r="BC274" s="41">
        <v>57.48</v>
      </c>
      <c r="BD274" s="41">
        <f t="shared" si="281"/>
        <v>-1.4572261272072673E-2</v>
      </c>
      <c r="BE274" s="53">
        <f t="shared" si="282"/>
        <v>1</v>
      </c>
      <c r="BF274" s="41"/>
      <c r="BG274" s="41">
        <v>61.8</v>
      </c>
      <c r="BH274" s="41">
        <f t="shared" si="283"/>
        <v>4.8567265662935455E-4</v>
      </c>
      <c r="BI274" s="53">
        <f t="shared" si="284"/>
        <v>1</v>
      </c>
      <c r="BJ274" s="41"/>
      <c r="BK274" s="41"/>
      <c r="BL274" s="41">
        <f t="shared" si="285"/>
        <v>0</v>
      </c>
      <c r="BM274" s="53">
        <f t="shared" si="286"/>
        <v>0</v>
      </c>
      <c r="BN274" s="41"/>
      <c r="BO274" s="41"/>
      <c r="BP274" s="41">
        <f t="shared" si="287"/>
        <v>0</v>
      </c>
      <c r="BQ274" s="53">
        <f t="shared" si="288"/>
        <v>0</v>
      </c>
      <c r="BR274" s="41"/>
      <c r="BS274" s="41"/>
      <c r="BT274" s="41">
        <f t="shared" si="289"/>
        <v>0</v>
      </c>
      <c r="BU274" s="53">
        <f t="shared" si="290"/>
        <v>0</v>
      </c>
      <c r="BV274" s="41"/>
      <c r="BW274" s="41"/>
      <c r="BX274" s="41">
        <f t="shared" si="291"/>
        <v>0</v>
      </c>
      <c r="BY274" s="53">
        <f t="shared" si="292"/>
        <v>0</v>
      </c>
      <c r="BZ274" s="41"/>
      <c r="CA274" s="41"/>
      <c r="CB274" s="41">
        <f t="shared" si="293"/>
        <v>0</v>
      </c>
      <c r="CC274" s="53">
        <f t="shared" si="294"/>
        <v>0</v>
      </c>
      <c r="CD274" s="41"/>
      <c r="CE274" s="41"/>
      <c r="CF274" s="41">
        <f t="shared" si="295"/>
        <v>0</v>
      </c>
      <c r="CG274" s="53">
        <f t="shared" si="296"/>
        <v>0</v>
      </c>
      <c r="CH274" s="41"/>
      <c r="CI274" s="41"/>
      <c r="CJ274" s="41">
        <f t="shared" si="297"/>
        <v>0</v>
      </c>
      <c r="CK274" s="53">
        <f t="shared" si="298"/>
        <v>0</v>
      </c>
      <c r="CL274" s="41"/>
      <c r="CM274" s="41"/>
      <c r="CN274" s="41">
        <f t="shared" si="299"/>
        <v>0</v>
      </c>
      <c r="CO274" s="53">
        <f t="shared" si="300"/>
        <v>0</v>
      </c>
      <c r="CP274" s="41"/>
      <c r="CQ274" s="41"/>
      <c r="CR274" s="41">
        <f t="shared" si="301"/>
        <v>0</v>
      </c>
      <c r="CS274" s="53">
        <f t="shared" si="302"/>
        <v>0</v>
      </c>
      <c r="CT274" s="41"/>
      <c r="CU274" s="41"/>
      <c r="CV274" s="41">
        <f t="shared" si="303"/>
        <v>0</v>
      </c>
      <c r="CW274" s="53">
        <f t="shared" si="304"/>
        <v>0</v>
      </c>
      <c r="CX274" s="41"/>
      <c r="CY274" s="41"/>
      <c r="CZ274" s="41">
        <f t="shared" si="305"/>
        <v>0</v>
      </c>
      <c r="DA274" s="53">
        <f t="shared" si="306"/>
        <v>0</v>
      </c>
      <c r="DB274" s="53"/>
      <c r="DC274" s="53"/>
      <c r="DD274" s="41">
        <f t="shared" si="307"/>
        <v>0</v>
      </c>
      <c r="DE274" s="53">
        <f t="shared" si="308"/>
        <v>0</v>
      </c>
      <c r="DF274" s="53"/>
      <c r="DG274" s="53"/>
      <c r="DH274" s="41">
        <f t="shared" si="309"/>
        <v>0</v>
      </c>
      <c r="DI274" s="53">
        <f t="shared" si="310"/>
        <v>0</v>
      </c>
      <c r="DJ274" s="53"/>
      <c r="DK274" s="53"/>
      <c r="DL274" s="41">
        <f t="shared" si="311"/>
        <v>0</v>
      </c>
      <c r="DM274" s="53">
        <f t="shared" si="312"/>
        <v>0</v>
      </c>
      <c r="DN274" s="53"/>
      <c r="DO274" s="53"/>
      <c r="DP274" s="41">
        <f t="shared" si="313"/>
        <v>0</v>
      </c>
      <c r="DQ274" s="53">
        <f t="shared" si="314"/>
        <v>0</v>
      </c>
      <c r="DR274" s="53"/>
      <c r="DS274" s="53"/>
      <c r="DT274" s="41">
        <f t="shared" si="315"/>
        <v>0</v>
      </c>
      <c r="DU274" s="53">
        <f t="shared" si="316"/>
        <v>0</v>
      </c>
      <c r="DV274" s="53"/>
      <c r="DW274" s="53"/>
      <c r="DX274" s="41">
        <f t="shared" si="317"/>
        <v>0</v>
      </c>
      <c r="DY274" s="53">
        <f t="shared" si="318"/>
        <v>0</v>
      </c>
      <c r="DZ274" s="53"/>
      <c r="EA274" s="53"/>
      <c r="EB274" s="41">
        <f t="shared" si="319"/>
        <v>0</v>
      </c>
      <c r="EC274" s="53">
        <f t="shared" si="320"/>
        <v>0</v>
      </c>
      <c r="ED274" s="53"/>
      <c r="EE274" s="53"/>
      <c r="EF274" s="41">
        <f t="shared" si="321"/>
        <v>0</v>
      </c>
      <c r="EG274" s="53">
        <f t="shared" si="322"/>
        <v>0</v>
      </c>
      <c r="EH274" s="53"/>
      <c r="EI274" s="53"/>
      <c r="EJ274" s="41">
        <f t="shared" si="323"/>
        <v>0</v>
      </c>
      <c r="EK274" s="53">
        <f t="shared" si="324"/>
        <v>0</v>
      </c>
      <c r="EL274" s="53"/>
      <c r="EM274" s="53"/>
      <c r="EN274" s="41">
        <f t="shared" si="325"/>
        <v>0</v>
      </c>
      <c r="EO274" s="53">
        <f t="shared" si="326"/>
        <v>0</v>
      </c>
      <c r="EP274" s="53"/>
      <c r="EQ274" s="53"/>
      <c r="ER274" s="41">
        <f t="shared" si="327"/>
        <v>0</v>
      </c>
      <c r="ES274" s="53">
        <f t="shared" si="328"/>
        <v>0</v>
      </c>
      <c r="ET274" s="53"/>
      <c r="EU274" s="53"/>
      <c r="EV274" s="41">
        <f t="shared" si="329"/>
        <v>0</v>
      </c>
      <c r="EW274" s="53">
        <f t="shared" si="330"/>
        <v>0</v>
      </c>
      <c r="EX274" s="53"/>
      <c r="EY274" s="53"/>
      <c r="EZ274" s="41">
        <f t="shared" si="331"/>
        <v>0</v>
      </c>
      <c r="FA274" s="53">
        <f t="shared" si="332"/>
        <v>0</v>
      </c>
      <c r="FB274" s="53"/>
      <c r="FC274" s="53"/>
      <c r="FD274" s="41">
        <f t="shared" si="333"/>
        <v>0</v>
      </c>
      <c r="FE274" s="53">
        <f t="shared" si="334"/>
        <v>0</v>
      </c>
      <c r="FF274" s="53"/>
      <c r="FG274" s="53"/>
      <c r="FH274" s="41">
        <f t="shared" si="335"/>
        <v>0</v>
      </c>
      <c r="FI274" s="53">
        <f t="shared" si="336"/>
        <v>0</v>
      </c>
      <c r="FJ274" s="53"/>
      <c r="FK274" s="53"/>
      <c r="FL274" s="41">
        <f t="shared" si="338"/>
        <v>0</v>
      </c>
      <c r="FM274" s="53">
        <f t="shared" si="339"/>
        <v>0</v>
      </c>
      <c r="FN274" s="53"/>
      <c r="FO274" s="40"/>
      <c r="FP274" s="52">
        <f t="shared" si="340"/>
        <v>2888.6779814298902</v>
      </c>
      <c r="FQ274" s="41">
        <f t="shared" si="341"/>
        <v>-1.0267646269241593E-2</v>
      </c>
      <c r="FY274" s="229" t="s">
        <v>1883</v>
      </c>
      <c r="FZ274" s="229" t="s">
        <v>1884</v>
      </c>
      <c r="GA274" s="229" t="s">
        <v>1885</v>
      </c>
    </row>
    <row r="275" spans="2:183" ht="11.25" customHeight="1" x14ac:dyDescent="0.2">
      <c r="B275" s="39">
        <v>43686</v>
      </c>
      <c r="C275" s="45">
        <v>2918.6456020570899</v>
      </c>
      <c r="D275" s="112" t="s">
        <v>5566</v>
      </c>
      <c r="E275" s="112">
        <f t="shared" si="337"/>
        <v>43686</v>
      </c>
      <c r="F275" s="46"/>
      <c r="G275" s="52">
        <v>51.49</v>
      </c>
      <c r="H275" s="41">
        <f t="shared" si="257"/>
        <v>2.7129463395172637E-2</v>
      </c>
      <c r="I275" s="53">
        <f t="shared" si="258"/>
        <v>1</v>
      </c>
      <c r="J275" s="40"/>
      <c r="K275" s="52">
        <v>76.69</v>
      </c>
      <c r="L275" s="41">
        <f t="shared" si="259"/>
        <v>1.2542909955109538E-2</v>
      </c>
      <c r="M275" s="53">
        <f t="shared" si="260"/>
        <v>1</v>
      </c>
      <c r="N275" s="40"/>
      <c r="O275" s="52">
        <v>89.97</v>
      </c>
      <c r="P275" s="41">
        <f t="shared" si="261"/>
        <v>1.4317925591882608E-2</v>
      </c>
      <c r="Q275" s="53">
        <f t="shared" si="262"/>
        <v>1</v>
      </c>
      <c r="R275" s="40"/>
      <c r="S275" s="52">
        <v>89.75</v>
      </c>
      <c r="T275" s="41">
        <f t="shared" si="263"/>
        <v>1.8497503404448334E-2</v>
      </c>
      <c r="U275" s="53">
        <f t="shared" si="264"/>
        <v>1</v>
      </c>
      <c r="V275" s="40"/>
      <c r="W275" s="52">
        <v>74.38</v>
      </c>
      <c r="X275" s="41">
        <f t="shared" si="265"/>
        <v>8.5423728813558419E-3</v>
      </c>
      <c r="Y275" s="53">
        <f t="shared" si="266"/>
        <v>1</v>
      </c>
      <c r="Z275" s="40"/>
      <c r="AA275" s="52">
        <v>107.43</v>
      </c>
      <c r="AB275" s="41">
        <f t="shared" si="267"/>
        <v>6.6529235382308816E-3</v>
      </c>
      <c r="AC275" s="53">
        <f t="shared" si="268"/>
        <v>1</v>
      </c>
      <c r="AD275" s="40"/>
      <c r="AE275" s="52">
        <v>62.43</v>
      </c>
      <c r="AF275" s="41">
        <f t="shared" si="269"/>
        <v>2.6302811112937752E-2</v>
      </c>
      <c r="AG275" s="53">
        <f t="shared" si="270"/>
        <v>1</v>
      </c>
      <c r="AH275" s="40"/>
      <c r="AI275" s="52">
        <v>104.32</v>
      </c>
      <c r="AJ275" s="41">
        <f t="shared" si="271"/>
        <v>1.4391287436794853E-2</v>
      </c>
      <c r="AK275" s="53">
        <f t="shared" si="272"/>
        <v>1</v>
      </c>
      <c r="AL275" s="40"/>
      <c r="AM275" s="52">
        <v>69.39</v>
      </c>
      <c r="AN275" s="41">
        <f t="shared" si="273"/>
        <v>-1.0077742585660188E-3</v>
      </c>
      <c r="AO275" s="53">
        <f t="shared" si="274"/>
        <v>1</v>
      </c>
      <c r="AP275" s="40"/>
      <c r="AQ275" s="52">
        <v>42.87</v>
      </c>
      <c r="AR275" s="41">
        <f t="shared" si="275"/>
        <v>-5.3364269141532583E-3</v>
      </c>
      <c r="AS275" s="53">
        <f t="shared" si="276"/>
        <v>1</v>
      </c>
      <c r="AT275" s="41"/>
      <c r="AU275" s="41">
        <v>92.44</v>
      </c>
      <c r="AV275" s="41">
        <f t="shared" si="277"/>
        <v>-5.4059898367386783E-4</v>
      </c>
      <c r="AW275" s="53">
        <f t="shared" si="278"/>
        <v>1</v>
      </c>
      <c r="AX275" s="41"/>
      <c r="AY275" s="41">
        <v>55.49</v>
      </c>
      <c r="AZ275" s="41">
        <f t="shared" si="279"/>
        <v>2.0036764705882337E-2</v>
      </c>
      <c r="BA275" s="53">
        <f t="shared" si="280"/>
        <v>1</v>
      </c>
      <c r="BB275" s="41"/>
      <c r="BC275" s="41">
        <v>58.33</v>
      </c>
      <c r="BD275" s="41">
        <f t="shared" si="281"/>
        <v>1.6910739191073887E-2</v>
      </c>
      <c r="BE275" s="53">
        <f t="shared" si="282"/>
        <v>1</v>
      </c>
      <c r="BF275" s="41"/>
      <c r="BG275" s="41">
        <v>61.77</v>
      </c>
      <c r="BH275" s="41">
        <f t="shared" si="283"/>
        <v>3.2597793380140461E-2</v>
      </c>
      <c r="BI275" s="53">
        <f t="shared" si="284"/>
        <v>1</v>
      </c>
      <c r="BJ275" s="41"/>
      <c r="BK275" s="41"/>
      <c r="BL275" s="41">
        <f t="shared" si="285"/>
        <v>0</v>
      </c>
      <c r="BM275" s="53">
        <f t="shared" si="286"/>
        <v>0</v>
      </c>
      <c r="BN275" s="41"/>
      <c r="BO275" s="41"/>
      <c r="BP275" s="41">
        <f t="shared" si="287"/>
        <v>0</v>
      </c>
      <c r="BQ275" s="53">
        <f t="shared" si="288"/>
        <v>0</v>
      </c>
      <c r="BR275" s="41"/>
      <c r="BS275" s="41"/>
      <c r="BT275" s="41">
        <f t="shared" si="289"/>
        <v>0</v>
      </c>
      <c r="BU275" s="53">
        <f t="shared" si="290"/>
        <v>0</v>
      </c>
      <c r="BV275" s="41"/>
      <c r="BW275" s="41"/>
      <c r="BX275" s="41">
        <f t="shared" si="291"/>
        <v>0</v>
      </c>
      <c r="BY275" s="53">
        <f t="shared" si="292"/>
        <v>0</v>
      </c>
      <c r="BZ275" s="41"/>
      <c r="CA275" s="41"/>
      <c r="CB275" s="41">
        <f t="shared" si="293"/>
        <v>0</v>
      </c>
      <c r="CC275" s="53">
        <f t="shared" si="294"/>
        <v>0</v>
      </c>
      <c r="CD275" s="41"/>
      <c r="CE275" s="41"/>
      <c r="CF275" s="41">
        <f t="shared" si="295"/>
        <v>0</v>
      </c>
      <c r="CG275" s="53">
        <f t="shared" si="296"/>
        <v>0</v>
      </c>
      <c r="CH275" s="41"/>
      <c r="CI275" s="41"/>
      <c r="CJ275" s="41">
        <f t="shared" si="297"/>
        <v>0</v>
      </c>
      <c r="CK275" s="53">
        <f t="shared" si="298"/>
        <v>0</v>
      </c>
      <c r="CL275" s="41"/>
      <c r="CM275" s="41"/>
      <c r="CN275" s="41">
        <f t="shared" si="299"/>
        <v>0</v>
      </c>
      <c r="CO275" s="53">
        <f t="shared" si="300"/>
        <v>0</v>
      </c>
      <c r="CP275" s="41"/>
      <c r="CQ275" s="41"/>
      <c r="CR275" s="41">
        <f t="shared" si="301"/>
        <v>0</v>
      </c>
      <c r="CS275" s="53">
        <f t="shared" si="302"/>
        <v>0</v>
      </c>
      <c r="CT275" s="41"/>
      <c r="CU275" s="41"/>
      <c r="CV275" s="41">
        <f t="shared" si="303"/>
        <v>0</v>
      </c>
      <c r="CW275" s="53">
        <f t="shared" si="304"/>
        <v>0</v>
      </c>
      <c r="CX275" s="41"/>
      <c r="CY275" s="41"/>
      <c r="CZ275" s="41">
        <f t="shared" si="305"/>
        <v>0</v>
      </c>
      <c r="DA275" s="53">
        <f t="shared" si="306"/>
        <v>0</v>
      </c>
      <c r="DB275" s="53"/>
      <c r="DC275" s="53"/>
      <c r="DD275" s="41">
        <f t="shared" si="307"/>
        <v>0</v>
      </c>
      <c r="DE275" s="53">
        <f t="shared" si="308"/>
        <v>0</v>
      </c>
      <c r="DF275" s="53"/>
      <c r="DG275" s="53"/>
      <c r="DH275" s="41">
        <f t="shared" si="309"/>
        <v>0</v>
      </c>
      <c r="DI275" s="53">
        <f t="shared" si="310"/>
        <v>0</v>
      </c>
      <c r="DJ275" s="53"/>
      <c r="DK275" s="53"/>
      <c r="DL275" s="41">
        <f t="shared" si="311"/>
        <v>0</v>
      </c>
      <c r="DM275" s="53">
        <f t="shared" si="312"/>
        <v>0</v>
      </c>
      <c r="DN275" s="53"/>
      <c r="DO275" s="53"/>
      <c r="DP275" s="41">
        <f t="shared" si="313"/>
        <v>0</v>
      </c>
      <c r="DQ275" s="53">
        <f t="shared" si="314"/>
        <v>0</v>
      </c>
      <c r="DR275" s="53"/>
      <c r="DS275" s="53"/>
      <c r="DT275" s="41">
        <f t="shared" si="315"/>
        <v>0</v>
      </c>
      <c r="DU275" s="53">
        <f t="shared" si="316"/>
        <v>0</v>
      </c>
      <c r="DV275" s="53"/>
      <c r="DW275" s="53"/>
      <c r="DX275" s="41">
        <f t="shared" si="317"/>
        <v>0</v>
      </c>
      <c r="DY275" s="53">
        <f t="shared" si="318"/>
        <v>0</v>
      </c>
      <c r="DZ275" s="53"/>
      <c r="EA275" s="53"/>
      <c r="EB275" s="41">
        <f t="shared" si="319"/>
        <v>0</v>
      </c>
      <c r="EC275" s="53">
        <f t="shared" si="320"/>
        <v>0</v>
      </c>
      <c r="ED275" s="53"/>
      <c r="EE275" s="53"/>
      <c r="EF275" s="41">
        <f t="shared" si="321"/>
        <v>0</v>
      </c>
      <c r="EG275" s="53">
        <f t="shared" si="322"/>
        <v>0</v>
      </c>
      <c r="EH275" s="53"/>
      <c r="EI275" s="53"/>
      <c r="EJ275" s="41">
        <f t="shared" si="323"/>
        <v>0</v>
      </c>
      <c r="EK275" s="53">
        <f t="shared" si="324"/>
        <v>0</v>
      </c>
      <c r="EL275" s="53"/>
      <c r="EM275" s="53"/>
      <c r="EN275" s="41">
        <f t="shared" si="325"/>
        <v>0</v>
      </c>
      <c r="EO275" s="53">
        <f t="shared" si="326"/>
        <v>0</v>
      </c>
      <c r="EP275" s="53"/>
      <c r="EQ275" s="53"/>
      <c r="ER275" s="41">
        <f t="shared" si="327"/>
        <v>0</v>
      </c>
      <c r="ES275" s="53">
        <f t="shared" si="328"/>
        <v>0</v>
      </c>
      <c r="ET275" s="53"/>
      <c r="EU275" s="53"/>
      <c r="EV275" s="41">
        <f t="shared" si="329"/>
        <v>0</v>
      </c>
      <c r="EW275" s="53">
        <f t="shared" si="330"/>
        <v>0</v>
      </c>
      <c r="EX275" s="53"/>
      <c r="EY275" s="53"/>
      <c r="EZ275" s="41">
        <f t="shared" si="331"/>
        <v>0</v>
      </c>
      <c r="FA275" s="53">
        <f t="shared" si="332"/>
        <v>0</v>
      </c>
      <c r="FB275" s="53"/>
      <c r="FC275" s="53"/>
      <c r="FD275" s="41">
        <f t="shared" si="333"/>
        <v>0</v>
      </c>
      <c r="FE275" s="53">
        <f t="shared" si="334"/>
        <v>0</v>
      </c>
      <c r="FF275" s="53"/>
      <c r="FG275" s="53"/>
      <c r="FH275" s="41">
        <f t="shared" si="335"/>
        <v>0</v>
      </c>
      <c r="FI275" s="53">
        <f t="shared" si="336"/>
        <v>0</v>
      </c>
      <c r="FJ275" s="53"/>
      <c r="FK275" s="53"/>
      <c r="FL275" s="41">
        <f t="shared" si="338"/>
        <v>0</v>
      </c>
      <c r="FM275" s="53">
        <f t="shared" si="339"/>
        <v>0</v>
      </c>
      <c r="FN275" s="53"/>
      <c r="FO275" s="40"/>
      <c r="FP275" s="52">
        <f t="shared" si="340"/>
        <v>2918.6456020570899</v>
      </c>
      <c r="FQ275" s="41">
        <f t="shared" si="341"/>
        <v>-4.5700541438103981E-3</v>
      </c>
      <c r="FY275" s="229" t="s">
        <v>4627</v>
      </c>
      <c r="FZ275" s="229" t="s">
        <v>4628</v>
      </c>
      <c r="GA275" s="229" t="s">
        <v>4629</v>
      </c>
    </row>
    <row r="276" spans="2:183" ht="11.25" customHeight="1" x14ac:dyDescent="0.2">
      <c r="B276" s="39">
        <v>43679</v>
      </c>
      <c r="C276" s="45">
        <v>2932.0452074070399</v>
      </c>
      <c r="D276" s="112" t="s">
        <v>5566</v>
      </c>
      <c r="E276" s="112">
        <f t="shared" si="337"/>
        <v>43679</v>
      </c>
      <c r="F276" s="46"/>
      <c r="G276" s="52">
        <v>50.13</v>
      </c>
      <c r="H276" s="41">
        <f t="shared" si="257"/>
        <v>6.8286804579233973E-3</v>
      </c>
      <c r="I276" s="53">
        <f t="shared" si="258"/>
        <v>1</v>
      </c>
      <c r="J276" s="40"/>
      <c r="K276" s="52">
        <v>75.739999999999995</v>
      </c>
      <c r="L276" s="41">
        <f t="shared" si="259"/>
        <v>-1.1098054576315519E-2</v>
      </c>
      <c r="M276" s="53">
        <f t="shared" si="260"/>
        <v>1</v>
      </c>
      <c r="N276" s="40"/>
      <c r="O276" s="52">
        <v>88.7</v>
      </c>
      <c r="P276" s="41">
        <f t="shared" si="261"/>
        <v>-2.8105677346823565E-3</v>
      </c>
      <c r="Q276" s="53">
        <f t="shared" si="262"/>
        <v>1</v>
      </c>
      <c r="R276" s="40"/>
      <c r="S276" s="52">
        <v>88.12</v>
      </c>
      <c r="T276" s="41">
        <f t="shared" si="263"/>
        <v>1.3922448509952945E-2</v>
      </c>
      <c r="U276" s="53">
        <f t="shared" si="264"/>
        <v>1</v>
      </c>
      <c r="V276" s="40"/>
      <c r="W276" s="52">
        <v>73.75</v>
      </c>
      <c r="X276" s="41">
        <f t="shared" si="265"/>
        <v>3.9464411557434742E-2</v>
      </c>
      <c r="Y276" s="53">
        <f t="shared" si="266"/>
        <v>1</v>
      </c>
      <c r="Z276" s="40"/>
      <c r="AA276" s="52">
        <v>106.72</v>
      </c>
      <c r="AB276" s="41">
        <f t="shared" si="267"/>
        <v>2.9221718584241607E-2</v>
      </c>
      <c r="AC276" s="53">
        <f t="shared" si="268"/>
        <v>1</v>
      </c>
      <c r="AD276" s="40"/>
      <c r="AE276" s="52">
        <v>60.83</v>
      </c>
      <c r="AF276" s="41">
        <f t="shared" si="269"/>
        <v>1.8115942028984477E-3</v>
      </c>
      <c r="AG276" s="53">
        <f t="shared" si="270"/>
        <v>1</v>
      </c>
      <c r="AH276" s="40"/>
      <c r="AI276" s="52">
        <v>102.84</v>
      </c>
      <c r="AJ276" s="41">
        <f t="shared" si="271"/>
        <v>5.573481959519011E-3</v>
      </c>
      <c r="AK276" s="53">
        <f t="shared" si="272"/>
        <v>1</v>
      </c>
      <c r="AL276" s="40"/>
      <c r="AM276" s="52">
        <v>69.459999999999994</v>
      </c>
      <c r="AN276" s="41">
        <f t="shared" si="273"/>
        <v>-2.4026977659126203E-2</v>
      </c>
      <c r="AO276" s="53">
        <f t="shared" si="274"/>
        <v>1</v>
      </c>
      <c r="AP276" s="40"/>
      <c r="AQ276" s="52">
        <v>43.1</v>
      </c>
      <c r="AR276" s="41">
        <f t="shared" si="275"/>
        <v>1.2687969924811915E-2</v>
      </c>
      <c r="AS276" s="53">
        <f t="shared" si="276"/>
        <v>1</v>
      </c>
      <c r="AT276" s="41"/>
      <c r="AU276" s="41">
        <v>92.49</v>
      </c>
      <c r="AV276" s="41">
        <f t="shared" si="277"/>
        <v>5.1075853075417399E-3</v>
      </c>
      <c r="AW276" s="53">
        <f t="shared" si="278"/>
        <v>1</v>
      </c>
      <c r="AX276" s="41"/>
      <c r="AY276" s="41">
        <v>54.4</v>
      </c>
      <c r="AZ276" s="41">
        <f t="shared" si="279"/>
        <v>-1.2345679012345623E-2</v>
      </c>
      <c r="BA276" s="53">
        <f t="shared" si="280"/>
        <v>1</v>
      </c>
      <c r="BB276" s="41"/>
      <c r="BC276" s="41">
        <v>57.36</v>
      </c>
      <c r="BD276" s="41">
        <f t="shared" si="281"/>
        <v>2.906350914962319E-2</v>
      </c>
      <c r="BE276" s="53">
        <f t="shared" si="282"/>
        <v>1</v>
      </c>
      <c r="BF276" s="41"/>
      <c r="BG276" s="41">
        <v>59.82</v>
      </c>
      <c r="BH276" s="41">
        <f t="shared" si="283"/>
        <v>-1.1403073872087166E-2</v>
      </c>
      <c r="BI276" s="53">
        <f t="shared" si="284"/>
        <v>1</v>
      </c>
      <c r="BJ276" s="41"/>
      <c r="BK276" s="41"/>
      <c r="BL276" s="41">
        <f t="shared" si="285"/>
        <v>0</v>
      </c>
      <c r="BM276" s="53">
        <f t="shared" si="286"/>
        <v>0</v>
      </c>
      <c r="BN276" s="41"/>
      <c r="BO276" s="41"/>
      <c r="BP276" s="41">
        <f t="shared" si="287"/>
        <v>0</v>
      </c>
      <c r="BQ276" s="53">
        <f t="shared" si="288"/>
        <v>0</v>
      </c>
      <c r="BR276" s="41"/>
      <c r="BS276" s="41"/>
      <c r="BT276" s="41">
        <f t="shared" si="289"/>
        <v>0</v>
      </c>
      <c r="BU276" s="53">
        <f t="shared" si="290"/>
        <v>0</v>
      </c>
      <c r="BV276" s="41"/>
      <c r="BW276" s="41"/>
      <c r="BX276" s="41">
        <f t="shared" si="291"/>
        <v>0</v>
      </c>
      <c r="BY276" s="53">
        <f t="shared" si="292"/>
        <v>0</v>
      </c>
      <c r="BZ276" s="41"/>
      <c r="CA276" s="41"/>
      <c r="CB276" s="41">
        <f t="shared" si="293"/>
        <v>0</v>
      </c>
      <c r="CC276" s="53">
        <f t="shared" si="294"/>
        <v>0</v>
      </c>
      <c r="CD276" s="41"/>
      <c r="CE276" s="41"/>
      <c r="CF276" s="41">
        <f t="shared" si="295"/>
        <v>0</v>
      </c>
      <c r="CG276" s="53">
        <f t="shared" si="296"/>
        <v>0</v>
      </c>
      <c r="CH276" s="41"/>
      <c r="CI276" s="41"/>
      <c r="CJ276" s="41">
        <f t="shared" si="297"/>
        <v>0</v>
      </c>
      <c r="CK276" s="53">
        <f t="shared" si="298"/>
        <v>0</v>
      </c>
      <c r="CL276" s="41"/>
      <c r="CM276" s="41"/>
      <c r="CN276" s="41">
        <f t="shared" si="299"/>
        <v>0</v>
      </c>
      <c r="CO276" s="53">
        <f t="shared" si="300"/>
        <v>0</v>
      </c>
      <c r="CP276" s="41"/>
      <c r="CQ276" s="41"/>
      <c r="CR276" s="41">
        <f t="shared" si="301"/>
        <v>0</v>
      </c>
      <c r="CS276" s="53">
        <f t="shared" si="302"/>
        <v>0</v>
      </c>
      <c r="CT276" s="41"/>
      <c r="CU276" s="41"/>
      <c r="CV276" s="41">
        <f t="shared" si="303"/>
        <v>0</v>
      </c>
      <c r="CW276" s="53">
        <f t="shared" si="304"/>
        <v>0</v>
      </c>
      <c r="CX276" s="41"/>
      <c r="CY276" s="41"/>
      <c r="CZ276" s="41">
        <f t="shared" si="305"/>
        <v>0</v>
      </c>
      <c r="DA276" s="53">
        <f t="shared" si="306"/>
        <v>0</v>
      </c>
      <c r="DB276" s="53"/>
      <c r="DC276" s="53"/>
      <c r="DD276" s="41">
        <f t="shared" si="307"/>
        <v>0</v>
      </c>
      <c r="DE276" s="53">
        <f t="shared" si="308"/>
        <v>0</v>
      </c>
      <c r="DF276" s="53"/>
      <c r="DG276" s="53"/>
      <c r="DH276" s="41">
        <f t="shared" si="309"/>
        <v>0</v>
      </c>
      <c r="DI276" s="53">
        <f t="shared" si="310"/>
        <v>0</v>
      </c>
      <c r="DJ276" s="53"/>
      <c r="DK276" s="53"/>
      <c r="DL276" s="41">
        <f t="shared" si="311"/>
        <v>0</v>
      </c>
      <c r="DM276" s="53">
        <f t="shared" si="312"/>
        <v>0</v>
      </c>
      <c r="DN276" s="53"/>
      <c r="DO276" s="53"/>
      <c r="DP276" s="41">
        <f t="shared" si="313"/>
        <v>0</v>
      </c>
      <c r="DQ276" s="53">
        <f t="shared" si="314"/>
        <v>0</v>
      </c>
      <c r="DR276" s="53"/>
      <c r="DS276" s="53"/>
      <c r="DT276" s="41">
        <f t="shared" si="315"/>
        <v>0</v>
      </c>
      <c r="DU276" s="53">
        <f t="shared" si="316"/>
        <v>0</v>
      </c>
      <c r="DV276" s="53"/>
      <c r="DW276" s="53"/>
      <c r="DX276" s="41">
        <f t="shared" si="317"/>
        <v>0</v>
      </c>
      <c r="DY276" s="53">
        <f t="shared" si="318"/>
        <v>0</v>
      </c>
      <c r="DZ276" s="53"/>
      <c r="EA276" s="53"/>
      <c r="EB276" s="41">
        <f t="shared" si="319"/>
        <v>0</v>
      </c>
      <c r="EC276" s="53">
        <f t="shared" si="320"/>
        <v>0</v>
      </c>
      <c r="ED276" s="53"/>
      <c r="EE276" s="53"/>
      <c r="EF276" s="41">
        <f t="shared" si="321"/>
        <v>0</v>
      </c>
      <c r="EG276" s="53">
        <f t="shared" si="322"/>
        <v>0</v>
      </c>
      <c r="EH276" s="53"/>
      <c r="EI276" s="53"/>
      <c r="EJ276" s="41">
        <f t="shared" si="323"/>
        <v>0</v>
      </c>
      <c r="EK276" s="53">
        <f t="shared" si="324"/>
        <v>0</v>
      </c>
      <c r="EL276" s="53"/>
      <c r="EM276" s="53"/>
      <c r="EN276" s="41">
        <f t="shared" si="325"/>
        <v>0</v>
      </c>
      <c r="EO276" s="53">
        <f t="shared" si="326"/>
        <v>0</v>
      </c>
      <c r="EP276" s="53"/>
      <c r="EQ276" s="53"/>
      <c r="ER276" s="41">
        <f t="shared" si="327"/>
        <v>0</v>
      </c>
      <c r="ES276" s="53">
        <f t="shared" si="328"/>
        <v>0</v>
      </c>
      <c r="ET276" s="53"/>
      <c r="EU276" s="53"/>
      <c r="EV276" s="41">
        <f t="shared" si="329"/>
        <v>0</v>
      </c>
      <c r="EW276" s="53">
        <f t="shared" si="330"/>
        <v>0</v>
      </c>
      <c r="EX276" s="53"/>
      <c r="EY276" s="53"/>
      <c r="EZ276" s="41">
        <f t="shared" si="331"/>
        <v>0</v>
      </c>
      <c r="FA276" s="53">
        <f t="shared" si="332"/>
        <v>0</v>
      </c>
      <c r="FB276" s="53"/>
      <c r="FC276" s="53"/>
      <c r="FD276" s="41">
        <f t="shared" si="333"/>
        <v>0</v>
      </c>
      <c r="FE276" s="53">
        <f t="shared" si="334"/>
        <v>0</v>
      </c>
      <c r="FF276" s="53"/>
      <c r="FG276" s="53"/>
      <c r="FH276" s="41">
        <f t="shared" si="335"/>
        <v>0</v>
      </c>
      <c r="FI276" s="53">
        <f t="shared" si="336"/>
        <v>0</v>
      </c>
      <c r="FJ276" s="53"/>
      <c r="FK276" s="53"/>
      <c r="FL276" s="41">
        <f t="shared" si="338"/>
        <v>0</v>
      </c>
      <c r="FM276" s="53">
        <f t="shared" si="339"/>
        <v>0</v>
      </c>
      <c r="FN276" s="53"/>
      <c r="FO276" s="40"/>
      <c r="FP276" s="52">
        <f t="shared" si="340"/>
        <v>2932.0452074070399</v>
      </c>
      <c r="FQ276" s="41">
        <f t="shared" si="341"/>
        <v>-3.1004067314274741E-2</v>
      </c>
      <c r="FY276" s="229" t="s">
        <v>1907</v>
      </c>
      <c r="FZ276" s="229" t="s">
        <v>1908</v>
      </c>
      <c r="GA276" s="229" t="s">
        <v>1909</v>
      </c>
    </row>
    <row r="277" spans="2:183" ht="11.25" customHeight="1" x14ac:dyDescent="0.2">
      <c r="B277" s="39">
        <v>43672</v>
      </c>
      <c r="C277" s="45">
        <v>3025.85914811883</v>
      </c>
      <c r="D277" s="112" t="s">
        <v>5566</v>
      </c>
      <c r="E277" s="112">
        <f t="shared" si="337"/>
        <v>43672</v>
      </c>
      <c r="F277" s="46"/>
      <c r="G277" s="52">
        <v>49.79</v>
      </c>
      <c r="H277" s="41">
        <f t="shared" si="257"/>
        <v>-2.8039254956939708E-3</v>
      </c>
      <c r="I277" s="53">
        <f t="shared" si="258"/>
        <v>1</v>
      </c>
      <c r="J277" s="40"/>
      <c r="K277" s="52">
        <v>76.59</v>
      </c>
      <c r="L277" s="41">
        <f t="shared" si="259"/>
        <v>8.028428533824572E-3</v>
      </c>
      <c r="M277" s="53">
        <f t="shared" si="260"/>
        <v>1</v>
      </c>
      <c r="N277" s="40"/>
      <c r="O277" s="52">
        <v>88.95</v>
      </c>
      <c r="P277" s="41">
        <f t="shared" si="261"/>
        <v>-1.47319450598139E-2</v>
      </c>
      <c r="Q277" s="53">
        <f t="shared" si="262"/>
        <v>1</v>
      </c>
      <c r="R277" s="40"/>
      <c r="S277" s="52">
        <v>86.91</v>
      </c>
      <c r="T277" s="41">
        <f t="shared" si="263"/>
        <v>-1.7410966647823711E-2</v>
      </c>
      <c r="U277" s="53">
        <f t="shared" si="264"/>
        <v>1</v>
      </c>
      <c r="V277" s="40"/>
      <c r="W277" s="52">
        <v>70.95</v>
      </c>
      <c r="X277" s="41">
        <f t="shared" si="265"/>
        <v>1.1115861479264577E-2</v>
      </c>
      <c r="Y277" s="53">
        <f t="shared" si="266"/>
        <v>1</v>
      </c>
      <c r="Z277" s="40"/>
      <c r="AA277" s="52">
        <v>103.69</v>
      </c>
      <c r="AB277" s="41">
        <f t="shared" si="267"/>
        <v>-1.8087121212121193E-2</v>
      </c>
      <c r="AC277" s="53">
        <f t="shared" si="268"/>
        <v>1</v>
      </c>
      <c r="AD277" s="40"/>
      <c r="AE277" s="52">
        <v>60.72</v>
      </c>
      <c r="AF277" s="41">
        <f t="shared" si="269"/>
        <v>-1.1515051817733157E-3</v>
      </c>
      <c r="AG277" s="53">
        <f t="shared" si="270"/>
        <v>1</v>
      </c>
      <c r="AH277" s="40"/>
      <c r="AI277" s="52">
        <v>102.27</v>
      </c>
      <c r="AJ277" s="41">
        <f t="shared" si="271"/>
        <v>-2.2439024390243922E-3</v>
      </c>
      <c r="AK277" s="53">
        <f t="shared" si="272"/>
        <v>1</v>
      </c>
      <c r="AL277" s="40"/>
      <c r="AM277" s="52">
        <v>71.17</v>
      </c>
      <c r="AN277" s="41">
        <f t="shared" si="273"/>
        <v>-5.8667411649672152E-3</v>
      </c>
      <c r="AO277" s="53">
        <f t="shared" si="274"/>
        <v>1</v>
      </c>
      <c r="AP277" s="40"/>
      <c r="AQ277" s="52">
        <v>42.56</v>
      </c>
      <c r="AR277" s="41">
        <f t="shared" si="275"/>
        <v>-4.2115114646701368E-3</v>
      </c>
      <c r="AS277" s="53">
        <f t="shared" si="276"/>
        <v>1</v>
      </c>
      <c r="AT277" s="41"/>
      <c r="AU277" s="41">
        <v>92.02</v>
      </c>
      <c r="AV277" s="41">
        <f t="shared" si="277"/>
        <v>-1.6775296506037041E-2</v>
      </c>
      <c r="AW277" s="53">
        <f t="shared" si="278"/>
        <v>1</v>
      </c>
      <c r="AX277" s="41"/>
      <c r="AY277" s="41">
        <v>55.08</v>
      </c>
      <c r="AZ277" s="41">
        <f t="shared" si="279"/>
        <v>8.6064823292437698E-3</v>
      </c>
      <c r="BA277" s="53">
        <f t="shared" si="280"/>
        <v>1</v>
      </c>
      <c r="BB277" s="41"/>
      <c r="BC277" s="41">
        <v>55.74</v>
      </c>
      <c r="BD277" s="41">
        <f t="shared" si="281"/>
        <v>8.5037090645920799E-3</v>
      </c>
      <c r="BE277" s="53">
        <f t="shared" si="282"/>
        <v>1</v>
      </c>
      <c r="BF277" s="41"/>
      <c r="BG277" s="41">
        <v>60.51</v>
      </c>
      <c r="BH277" s="41">
        <f t="shared" si="283"/>
        <v>-4.2784268553563987E-3</v>
      </c>
      <c r="BI277" s="53">
        <f t="shared" si="284"/>
        <v>1</v>
      </c>
      <c r="BJ277" s="41"/>
      <c r="BK277" s="41"/>
      <c r="BL277" s="41">
        <f t="shared" si="285"/>
        <v>0</v>
      </c>
      <c r="BM277" s="53">
        <f t="shared" si="286"/>
        <v>0</v>
      </c>
      <c r="BN277" s="41"/>
      <c r="BO277" s="41"/>
      <c r="BP277" s="41">
        <f t="shared" si="287"/>
        <v>0</v>
      </c>
      <c r="BQ277" s="53">
        <f t="shared" si="288"/>
        <v>0</v>
      </c>
      <c r="BR277" s="41"/>
      <c r="BS277" s="41"/>
      <c r="BT277" s="41">
        <f t="shared" si="289"/>
        <v>0</v>
      </c>
      <c r="BU277" s="53">
        <f t="shared" si="290"/>
        <v>0</v>
      </c>
      <c r="BV277" s="41"/>
      <c r="BW277" s="41"/>
      <c r="BX277" s="41">
        <f t="shared" si="291"/>
        <v>0</v>
      </c>
      <c r="BY277" s="53">
        <f t="shared" si="292"/>
        <v>0</v>
      </c>
      <c r="BZ277" s="41"/>
      <c r="CA277" s="41"/>
      <c r="CB277" s="41">
        <f t="shared" si="293"/>
        <v>0</v>
      </c>
      <c r="CC277" s="53">
        <f t="shared" si="294"/>
        <v>0</v>
      </c>
      <c r="CD277" s="41"/>
      <c r="CE277" s="41"/>
      <c r="CF277" s="41">
        <f t="shared" si="295"/>
        <v>0</v>
      </c>
      <c r="CG277" s="53">
        <f t="shared" si="296"/>
        <v>0</v>
      </c>
      <c r="CH277" s="41"/>
      <c r="CI277" s="41"/>
      <c r="CJ277" s="41">
        <f t="shared" si="297"/>
        <v>0</v>
      </c>
      <c r="CK277" s="53">
        <f t="shared" si="298"/>
        <v>0</v>
      </c>
      <c r="CL277" s="41"/>
      <c r="CM277" s="41"/>
      <c r="CN277" s="41">
        <f t="shared" si="299"/>
        <v>0</v>
      </c>
      <c r="CO277" s="53">
        <f t="shared" si="300"/>
        <v>0</v>
      </c>
      <c r="CP277" s="41"/>
      <c r="CQ277" s="41"/>
      <c r="CR277" s="41">
        <f t="shared" si="301"/>
        <v>0</v>
      </c>
      <c r="CS277" s="53">
        <f t="shared" si="302"/>
        <v>0</v>
      </c>
      <c r="CT277" s="41"/>
      <c r="CU277" s="41"/>
      <c r="CV277" s="41">
        <f t="shared" si="303"/>
        <v>0</v>
      </c>
      <c r="CW277" s="53">
        <f t="shared" si="304"/>
        <v>0</v>
      </c>
      <c r="CX277" s="41"/>
      <c r="CY277" s="41"/>
      <c r="CZ277" s="41">
        <f t="shared" si="305"/>
        <v>0</v>
      </c>
      <c r="DA277" s="53">
        <f t="shared" si="306"/>
        <v>0</v>
      </c>
      <c r="DB277" s="53"/>
      <c r="DC277" s="53"/>
      <c r="DD277" s="41">
        <f t="shared" si="307"/>
        <v>0</v>
      </c>
      <c r="DE277" s="53">
        <f t="shared" si="308"/>
        <v>0</v>
      </c>
      <c r="DF277" s="53"/>
      <c r="DG277" s="53"/>
      <c r="DH277" s="41">
        <f t="shared" si="309"/>
        <v>0</v>
      </c>
      <c r="DI277" s="53">
        <f t="shared" si="310"/>
        <v>0</v>
      </c>
      <c r="DJ277" s="53"/>
      <c r="DK277" s="53"/>
      <c r="DL277" s="41">
        <f t="shared" si="311"/>
        <v>0</v>
      </c>
      <c r="DM277" s="53">
        <f t="shared" si="312"/>
        <v>0</v>
      </c>
      <c r="DN277" s="53"/>
      <c r="DO277" s="53"/>
      <c r="DP277" s="41">
        <f t="shared" si="313"/>
        <v>0</v>
      </c>
      <c r="DQ277" s="53">
        <f t="shared" si="314"/>
        <v>0</v>
      </c>
      <c r="DR277" s="53"/>
      <c r="DS277" s="53"/>
      <c r="DT277" s="41">
        <f t="shared" si="315"/>
        <v>0</v>
      </c>
      <c r="DU277" s="53">
        <f t="shared" si="316"/>
        <v>0</v>
      </c>
      <c r="DV277" s="53"/>
      <c r="DW277" s="53"/>
      <c r="DX277" s="41">
        <f t="shared" si="317"/>
        <v>0</v>
      </c>
      <c r="DY277" s="53">
        <f t="shared" si="318"/>
        <v>0</v>
      </c>
      <c r="DZ277" s="53"/>
      <c r="EA277" s="53"/>
      <c r="EB277" s="41">
        <f t="shared" si="319"/>
        <v>0</v>
      </c>
      <c r="EC277" s="53">
        <f t="shared" si="320"/>
        <v>0</v>
      </c>
      <c r="ED277" s="53"/>
      <c r="EE277" s="53"/>
      <c r="EF277" s="41">
        <f t="shared" si="321"/>
        <v>0</v>
      </c>
      <c r="EG277" s="53">
        <f t="shared" si="322"/>
        <v>0</v>
      </c>
      <c r="EH277" s="53"/>
      <c r="EI277" s="53"/>
      <c r="EJ277" s="41">
        <f t="shared" si="323"/>
        <v>0</v>
      </c>
      <c r="EK277" s="53">
        <f t="shared" si="324"/>
        <v>0</v>
      </c>
      <c r="EL277" s="53"/>
      <c r="EM277" s="53"/>
      <c r="EN277" s="41">
        <f t="shared" si="325"/>
        <v>0</v>
      </c>
      <c r="EO277" s="53">
        <f t="shared" si="326"/>
        <v>0</v>
      </c>
      <c r="EP277" s="53"/>
      <c r="EQ277" s="53"/>
      <c r="ER277" s="41">
        <f t="shared" si="327"/>
        <v>0</v>
      </c>
      <c r="ES277" s="53">
        <f t="shared" si="328"/>
        <v>0</v>
      </c>
      <c r="ET277" s="53"/>
      <c r="EU277" s="53"/>
      <c r="EV277" s="41">
        <f t="shared" si="329"/>
        <v>0</v>
      </c>
      <c r="EW277" s="53">
        <f t="shared" si="330"/>
        <v>0</v>
      </c>
      <c r="EX277" s="53"/>
      <c r="EY277" s="53"/>
      <c r="EZ277" s="41">
        <f t="shared" si="331"/>
        <v>0</v>
      </c>
      <c r="FA277" s="53">
        <f t="shared" si="332"/>
        <v>0</v>
      </c>
      <c r="FB277" s="53"/>
      <c r="FC277" s="53"/>
      <c r="FD277" s="41">
        <f t="shared" si="333"/>
        <v>0</v>
      </c>
      <c r="FE277" s="53">
        <f t="shared" si="334"/>
        <v>0</v>
      </c>
      <c r="FF277" s="53"/>
      <c r="FG277" s="53"/>
      <c r="FH277" s="41">
        <f t="shared" si="335"/>
        <v>0</v>
      </c>
      <c r="FI277" s="53">
        <f t="shared" si="336"/>
        <v>0</v>
      </c>
      <c r="FJ277" s="53"/>
      <c r="FK277" s="53"/>
      <c r="FL277" s="41">
        <f t="shared" si="338"/>
        <v>0</v>
      </c>
      <c r="FM277" s="53">
        <f t="shared" si="339"/>
        <v>0</v>
      </c>
      <c r="FN277" s="53"/>
      <c r="FO277" s="40"/>
      <c r="FP277" s="52">
        <f t="shared" si="340"/>
        <v>3025.85914811883</v>
      </c>
      <c r="FQ277" s="41">
        <f t="shared" si="341"/>
        <v>1.6545703580367777E-2</v>
      </c>
      <c r="FY277" s="229" t="s">
        <v>4609</v>
      </c>
      <c r="FZ277" s="229" t="s">
        <v>4610</v>
      </c>
      <c r="GA277" s="229" t="s">
        <v>4611</v>
      </c>
    </row>
    <row r="278" spans="2:183" ht="11.25" customHeight="1" x14ac:dyDescent="0.2">
      <c r="B278" s="39">
        <v>43665</v>
      </c>
      <c r="C278" s="45">
        <v>2976.6090569872804</v>
      </c>
      <c r="D278" s="112" t="s">
        <v>5566</v>
      </c>
      <c r="E278" s="112">
        <f t="shared" si="337"/>
        <v>43665</v>
      </c>
      <c r="F278" s="46"/>
      <c r="G278" s="52">
        <v>49.93</v>
      </c>
      <c r="H278" s="41">
        <f t="shared" si="257"/>
        <v>1.6048144433300493E-3</v>
      </c>
      <c r="I278" s="53">
        <f t="shared" si="258"/>
        <v>1</v>
      </c>
      <c r="J278" s="40"/>
      <c r="K278" s="52">
        <v>75.98</v>
      </c>
      <c r="L278" s="41">
        <f t="shared" si="259"/>
        <v>-2.3634453781511411E-3</v>
      </c>
      <c r="M278" s="53">
        <f t="shared" si="260"/>
        <v>1</v>
      </c>
      <c r="N278" s="40"/>
      <c r="O278" s="52">
        <v>90.28</v>
      </c>
      <c r="P278" s="41">
        <f t="shared" si="261"/>
        <v>3.3240997229921909E-4</v>
      </c>
      <c r="Q278" s="53">
        <f t="shared" si="262"/>
        <v>1</v>
      </c>
      <c r="R278" s="40"/>
      <c r="S278" s="52">
        <v>88.45</v>
      </c>
      <c r="T278" s="41">
        <f t="shared" si="263"/>
        <v>-2.818489289740711E-3</v>
      </c>
      <c r="U278" s="53">
        <f t="shared" si="264"/>
        <v>1</v>
      </c>
      <c r="V278" s="40"/>
      <c r="W278" s="52">
        <v>70.17</v>
      </c>
      <c r="X278" s="41">
        <f t="shared" si="265"/>
        <v>-6.6534541336352726E-3</v>
      </c>
      <c r="Y278" s="53">
        <f t="shared" si="266"/>
        <v>1</v>
      </c>
      <c r="Z278" s="40"/>
      <c r="AA278" s="52">
        <v>105.6</v>
      </c>
      <c r="AB278" s="41">
        <f t="shared" si="267"/>
        <v>1.6655434677962822E-2</v>
      </c>
      <c r="AC278" s="53">
        <f t="shared" si="268"/>
        <v>1</v>
      </c>
      <c r="AD278" s="40"/>
      <c r="AE278" s="52">
        <v>60.79</v>
      </c>
      <c r="AF278" s="41">
        <f t="shared" si="269"/>
        <v>-5.7245665685312641E-3</v>
      </c>
      <c r="AG278" s="53">
        <f t="shared" si="270"/>
        <v>1</v>
      </c>
      <c r="AH278" s="40"/>
      <c r="AI278" s="52">
        <v>102.5</v>
      </c>
      <c r="AJ278" s="41">
        <f t="shared" si="271"/>
        <v>-1.1476516539685622E-2</v>
      </c>
      <c r="AK278" s="53">
        <f t="shared" si="272"/>
        <v>1</v>
      </c>
      <c r="AL278" s="40"/>
      <c r="AM278" s="52">
        <v>71.59</v>
      </c>
      <c r="AN278" s="41">
        <f t="shared" si="273"/>
        <v>-1.5132755537212716E-2</v>
      </c>
      <c r="AO278" s="53">
        <f t="shared" si="274"/>
        <v>1</v>
      </c>
      <c r="AP278" s="40"/>
      <c r="AQ278" s="52">
        <v>42.74</v>
      </c>
      <c r="AR278" s="41">
        <f t="shared" si="275"/>
        <v>-9.9606208014825226E-3</v>
      </c>
      <c r="AS278" s="53">
        <f t="shared" si="276"/>
        <v>1</v>
      </c>
      <c r="AT278" s="41"/>
      <c r="AU278" s="41">
        <v>93.59</v>
      </c>
      <c r="AV278" s="41">
        <f t="shared" si="277"/>
        <v>8.5552347342532364E-4</v>
      </c>
      <c r="AW278" s="53">
        <f t="shared" si="278"/>
        <v>1</v>
      </c>
      <c r="AX278" s="41"/>
      <c r="AY278" s="41">
        <v>54.61</v>
      </c>
      <c r="AZ278" s="41">
        <f t="shared" si="279"/>
        <v>1.6507703595010081E-3</v>
      </c>
      <c r="BA278" s="53">
        <f t="shared" si="280"/>
        <v>1</v>
      </c>
      <c r="BB278" s="41"/>
      <c r="BC278" s="41">
        <v>55.27</v>
      </c>
      <c r="BD278" s="41">
        <f t="shared" si="281"/>
        <v>-7.1851984911083244E-3</v>
      </c>
      <c r="BE278" s="53">
        <f t="shared" si="282"/>
        <v>1</v>
      </c>
      <c r="BF278" s="41"/>
      <c r="BG278" s="41">
        <v>60.77</v>
      </c>
      <c r="BH278" s="41">
        <f t="shared" si="283"/>
        <v>-4.9342105263150415E-4</v>
      </c>
      <c r="BI278" s="53">
        <f t="shared" si="284"/>
        <v>1</v>
      </c>
      <c r="BJ278" s="41"/>
      <c r="BK278" s="41"/>
      <c r="BL278" s="41">
        <f t="shared" si="285"/>
        <v>0</v>
      </c>
      <c r="BM278" s="53">
        <f t="shared" si="286"/>
        <v>0</v>
      </c>
      <c r="BN278" s="41"/>
      <c r="BO278" s="41"/>
      <c r="BP278" s="41">
        <f t="shared" si="287"/>
        <v>0</v>
      </c>
      <c r="BQ278" s="53">
        <f t="shared" si="288"/>
        <v>0</v>
      </c>
      <c r="BR278" s="41"/>
      <c r="BS278" s="41"/>
      <c r="BT278" s="41">
        <f t="shared" si="289"/>
        <v>0</v>
      </c>
      <c r="BU278" s="53">
        <f t="shared" si="290"/>
        <v>0</v>
      </c>
      <c r="BV278" s="41"/>
      <c r="BW278" s="41"/>
      <c r="BX278" s="41">
        <f t="shared" si="291"/>
        <v>0</v>
      </c>
      <c r="BY278" s="53">
        <f t="shared" si="292"/>
        <v>0</v>
      </c>
      <c r="BZ278" s="41"/>
      <c r="CA278" s="41"/>
      <c r="CB278" s="41">
        <f t="shared" si="293"/>
        <v>0</v>
      </c>
      <c r="CC278" s="53">
        <f t="shared" si="294"/>
        <v>0</v>
      </c>
      <c r="CD278" s="41"/>
      <c r="CE278" s="41"/>
      <c r="CF278" s="41">
        <f t="shared" si="295"/>
        <v>0</v>
      </c>
      <c r="CG278" s="53">
        <f t="shared" si="296"/>
        <v>0</v>
      </c>
      <c r="CH278" s="41"/>
      <c r="CI278" s="41"/>
      <c r="CJ278" s="41">
        <f t="shared" si="297"/>
        <v>0</v>
      </c>
      <c r="CK278" s="53">
        <f t="shared" si="298"/>
        <v>0</v>
      </c>
      <c r="CL278" s="41"/>
      <c r="CM278" s="41"/>
      <c r="CN278" s="41">
        <f t="shared" si="299"/>
        <v>0</v>
      </c>
      <c r="CO278" s="53">
        <f t="shared" si="300"/>
        <v>0</v>
      </c>
      <c r="CP278" s="41"/>
      <c r="CQ278" s="41"/>
      <c r="CR278" s="41">
        <f t="shared" si="301"/>
        <v>0</v>
      </c>
      <c r="CS278" s="53">
        <f t="shared" si="302"/>
        <v>0</v>
      </c>
      <c r="CT278" s="41"/>
      <c r="CU278" s="41"/>
      <c r="CV278" s="41">
        <f t="shared" si="303"/>
        <v>0</v>
      </c>
      <c r="CW278" s="53">
        <f t="shared" si="304"/>
        <v>0</v>
      </c>
      <c r="CX278" s="41"/>
      <c r="CY278" s="41"/>
      <c r="CZ278" s="41">
        <f t="shared" si="305"/>
        <v>0</v>
      </c>
      <c r="DA278" s="53">
        <f t="shared" si="306"/>
        <v>0</v>
      </c>
      <c r="DB278" s="53"/>
      <c r="DC278" s="53"/>
      <c r="DD278" s="41">
        <f t="shared" si="307"/>
        <v>0</v>
      </c>
      <c r="DE278" s="53">
        <f t="shared" si="308"/>
        <v>0</v>
      </c>
      <c r="DF278" s="53"/>
      <c r="DG278" s="53"/>
      <c r="DH278" s="41">
        <f t="shared" si="309"/>
        <v>0</v>
      </c>
      <c r="DI278" s="53">
        <f t="shared" si="310"/>
        <v>0</v>
      </c>
      <c r="DJ278" s="53"/>
      <c r="DK278" s="53"/>
      <c r="DL278" s="41">
        <f t="shared" si="311"/>
        <v>0</v>
      </c>
      <c r="DM278" s="53">
        <f t="shared" si="312"/>
        <v>0</v>
      </c>
      <c r="DN278" s="53"/>
      <c r="DO278" s="53"/>
      <c r="DP278" s="41">
        <f t="shared" si="313"/>
        <v>0</v>
      </c>
      <c r="DQ278" s="53">
        <f t="shared" si="314"/>
        <v>0</v>
      </c>
      <c r="DR278" s="53"/>
      <c r="DS278" s="53"/>
      <c r="DT278" s="41">
        <f t="shared" si="315"/>
        <v>0</v>
      </c>
      <c r="DU278" s="53">
        <f t="shared" si="316"/>
        <v>0</v>
      </c>
      <c r="DV278" s="53"/>
      <c r="DW278" s="53"/>
      <c r="DX278" s="41">
        <f t="shared" si="317"/>
        <v>0</v>
      </c>
      <c r="DY278" s="53">
        <f t="shared" si="318"/>
        <v>0</v>
      </c>
      <c r="DZ278" s="53"/>
      <c r="EA278" s="53"/>
      <c r="EB278" s="41">
        <f t="shared" si="319"/>
        <v>0</v>
      </c>
      <c r="EC278" s="53">
        <f t="shared" si="320"/>
        <v>0</v>
      </c>
      <c r="ED278" s="53"/>
      <c r="EE278" s="53"/>
      <c r="EF278" s="41">
        <f t="shared" si="321"/>
        <v>0</v>
      </c>
      <c r="EG278" s="53">
        <f t="shared" si="322"/>
        <v>0</v>
      </c>
      <c r="EH278" s="53"/>
      <c r="EI278" s="53"/>
      <c r="EJ278" s="41">
        <f t="shared" si="323"/>
        <v>0</v>
      </c>
      <c r="EK278" s="53">
        <f t="shared" si="324"/>
        <v>0</v>
      </c>
      <c r="EL278" s="53"/>
      <c r="EM278" s="53"/>
      <c r="EN278" s="41">
        <f t="shared" si="325"/>
        <v>0</v>
      </c>
      <c r="EO278" s="53">
        <f t="shared" si="326"/>
        <v>0</v>
      </c>
      <c r="EP278" s="53"/>
      <c r="EQ278" s="53"/>
      <c r="ER278" s="41">
        <f t="shared" si="327"/>
        <v>0</v>
      </c>
      <c r="ES278" s="53">
        <f t="shared" si="328"/>
        <v>0</v>
      </c>
      <c r="ET278" s="53"/>
      <c r="EU278" s="53"/>
      <c r="EV278" s="41">
        <f t="shared" si="329"/>
        <v>0</v>
      </c>
      <c r="EW278" s="53">
        <f t="shared" si="330"/>
        <v>0</v>
      </c>
      <c r="EX278" s="53"/>
      <c r="EY278" s="53"/>
      <c r="EZ278" s="41">
        <f t="shared" si="331"/>
        <v>0</v>
      </c>
      <c r="FA278" s="53">
        <f t="shared" si="332"/>
        <v>0</v>
      </c>
      <c r="FB278" s="53"/>
      <c r="FC278" s="53"/>
      <c r="FD278" s="41">
        <f t="shared" si="333"/>
        <v>0</v>
      </c>
      <c r="FE278" s="53">
        <f t="shared" si="334"/>
        <v>0</v>
      </c>
      <c r="FF278" s="53"/>
      <c r="FG278" s="53"/>
      <c r="FH278" s="41">
        <f t="shared" si="335"/>
        <v>0</v>
      </c>
      <c r="FI278" s="53">
        <f t="shared" si="336"/>
        <v>0</v>
      </c>
      <c r="FJ278" s="53"/>
      <c r="FK278" s="53"/>
      <c r="FL278" s="41">
        <f t="shared" si="338"/>
        <v>0</v>
      </c>
      <c r="FM278" s="53">
        <f t="shared" si="339"/>
        <v>0</v>
      </c>
      <c r="FN278" s="53"/>
      <c r="FO278" s="40"/>
      <c r="FP278" s="52">
        <f t="shared" si="340"/>
        <v>2976.6090569872804</v>
      </c>
      <c r="FQ278" s="41">
        <f t="shared" si="341"/>
        <v>-1.2331252691178851E-2</v>
      </c>
      <c r="FY278" s="229" t="s">
        <v>4573</v>
      </c>
      <c r="FZ278" s="229" t="s">
        <v>4574</v>
      </c>
      <c r="GA278" s="229" t="s">
        <v>4575</v>
      </c>
    </row>
    <row r="279" spans="2:183" ht="11.25" customHeight="1" x14ac:dyDescent="0.2">
      <c r="B279" s="39">
        <v>43658</v>
      </c>
      <c r="C279" s="45">
        <v>3013.77264907681</v>
      </c>
      <c r="D279" s="112" t="s">
        <v>5566</v>
      </c>
      <c r="E279" s="112">
        <f t="shared" si="337"/>
        <v>43658</v>
      </c>
      <c r="F279" s="46"/>
      <c r="G279" s="52">
        <v>49.85</v>
      </c>
      <c r="H279" s="41">
        <f t="shared" si="257"/>
        <v>-2.0020020020020679E-3</v>
      </c>
      <c r="I279" s="53">
        <f t="shared" si="258"/>
        <v>1</v>
      </c>
      <c r="J279" s="40"/>
      <c r="K279" s="52">
        <v>76.16</v>
      </c>
      <c r="L279" s="41">
        <f t="shared" si="259"/>
        <v>-3.7933289731851838E-3</v>
      </c>
      <c r="M279" s="53">
        <f t="shared" si="260"/>
        <v>1</v>
      </c>
      <c r="N279" s="40"/>
      <c r="O279" s="52">
        <v>90.25</v>
      </c>
      <c r="P279" s="41">
        <f t="shared" si="261"/>
        <v>4.5636687444345903E-3</v>
      </c>
      <c r="Q279" s="53">
        <f t="shared" si="262"/>
        <v>1</v>
      </c>
      <c r="R279" s="40"/>
      <c r="S279" s="52">
        <v>88.7</v>
      </c>
      <c r="T279" s="41">
        <f t="shared" si="263"/>
        <v>-1.0927743086529884E-2</v>
      </c>
      <c r="U279" s="53">
        <f t="shared" si="264"/>
        <v>1</v>
      </c>
      <c r="V279" s="40"/>
      <c r="W279" s="52">
        <v>70.64</v>
      </c>
      <c r="X279" s="41">
        <f t="shared" si="265"/>
        <v>5.1503423637987433E-2</v>
      </c>
      <c r="Y279" s="53">
        <f t="shared" si="266"/>
        <v>1</v>
      </c>
      <c r="Z279" s="40"/>
      <c r="AA279" s="52">
        <v>103.87</v>
      </c>
      <c r="AB279" s="41">
        <f t="shared" si="267"/>
        <v>-4.5045045045044585E-3</v>
      </c>
      <c r="AC279" s="53">
        <f t="shared" si="268"/>
        <v>1</v>
      </c>
      <c r="AD279" s="40"/>
      <c r="AE279" s="52">
        <v>61.14</v>
      </c>
      <c r="AF279" s="41">
        <f t="shared" si="269"/>
        <v>-6.3383715260848517E-3</v>
      </c>
      <c r="AG279" s="53">
        <f t="shared" si="270"/>
        <v>1</v>
      </c>
      <c r="AH279" s="40"/>
      <c r="AI279" s="52">
        <v>103.69</v>
      </c>
      <c r="AJ279" s="41">
        <f t="shared" si="271"/>
        <v>-3.1724668333013017E-3</v>
      </c>
      <c r="AK279" s="53">
        <f t="shared" si="272"/>
        <v>1</v>
      </c>
      <c r="AL279" s="40"/>
      <c r="AM279" s="52">
        <v>72.69</v>
      </c>
      <c r="AN279" s="41">
        <f t="shared" si="273"/>
        <v>-9.4031071136548849E-3</v>
      </c>
      <c r="AO279" s="53">
        <f t="shared" si="274"/>
        <v>1</v>
      </c>
      <c r="AP279" s="40"/>
      <c r="AQ279" s="52">
        <v>43.17</v>
      </c>
      <c r="AR279" s="41">
        <f t="shared" si="275"/>
        <v>-1.0996563573883122E-2</v>
      </c>
      <c r="AS279" s="53">
        <f t="shared" si="276"/>
        <v>1</v>
      </c>
      <c r="AT279" s="41"/>
      <c r="AU279" s="41">
        <v>93.51</v>
      </c>
      <c r="AV279" s="41">
        <f t="shared" si="277"/>
        <v>-1.8679819498373385E-2</v>
      </c>
      <c r="AW279" s="53">
        <f t="shared" si="278"/>
        <v>1</v>
      </c>
      <c r="AX279" s="41"/>
      <c r="AY279" s="41">
        <v>54.52</v>
      </c>
      <c r="AZ279" s="41">
        <f t="shared" si="279"/>
        <v>-8.9074713688419571E-3</v>
      </c>
      <c r="BA279" s="53">
        <f t="shared" si="280"/>
        <v>1</v>
      </c>
      <c r="BB279" s="41"/>
      <c r="BC279" s="41">
        <v>55.67</v>
      </c>
      <c r="BD279" s="41">
        <f t="shared" si="281"/>
        <v>-1.2242725337118454E-2</v>
      </c>
      <c r="BE279" s="53">
        <f t="shared" si="282"/>
        <v>1</v>
      </c>
      <c r="BF279" s="41"/>
      <c r="BG279" s="41">
        <v>60.8</v>
      </c>
      <c r="BH279" s="41">
        <f t="shared" si="283"/>
        <v>1.8124897017630648E-3</v>
      </c>
      <c r="BI279" s="53">
        <f t="shared" si="284"/>
        <v>1</v>
      </c>
      <c r="BJ279" s="41"/>
      <c r="BK279" s="41"/>
      <c r="BL279" s="41">
        <f t="shared" si="285"/>
        <v>0</v>
      </c>
      <c r="BM279" s="53">
        <f t="shared" si="286"/>
        <v>0</v>
      </c>
      <c r="BN279" s="41"/>
      <c r="BO279" s="41"/>
      <c r="BP279" s="41">
        <f t="shared" si="287"/>
        <v>0</v>
      </c>
      <c r="BQ279" s="53">
        <f t="shared" si="288"/>
        <v>0</v>
      </c>
      <c r="BR279" s="41"/>
      <c r="BS279" s="41"/>
      <c r="BT279" s="41">
        <f t="shared" si="289"/>
        <v>0</v>
      </c>
      <c r="BU279" s="53">
        <f t="shared" si="290"/>
        <v>0</v>
      </c>
      <c r="BV279" s="41"/>
      <c r="BW279" s="41"/>
      <c r="BX279" s="41">
        <f t="shared" si="291"/>
        <v>0</v>
      </c>
      <c r="BY279" s="53">
        <f t="shared" si="292"/>
        <v>0</v>
      </c>
      <c r="BZ279" s="41"/>
      <c r="CA279" s="41"/>
      <c r="CB279" s="41">
        <f t="shared" si="293"/>
        <v>0</v>
      </c>
      <c r="CC279" s="53">
        <f t="shared" si="294"/>
        <v>0</v>
      </c>
      <c r="CD279" s="41"/>
      <c r="CE279" s="41"/>
      <c r="CF279" s="41">
        <f t="shared" si="295"/>
        <v>0</v>
      </c>
      <c r="CG279" s="53">
        <f t="shared" si="296"/>
        <v>0</v>
      </c>
      <c r="CH279" s="41"/>
      <c r="CI279" s="41"/>
      <c r="CJ279" s="41">
        <f t="shared" si="297"/>
        <v>0</v>
      </c>
      <c r="CK279" s="53">
        <f t="shared" si="298"/>
        <v>0</v>
      </c>
      <c r="CL279" s="41"/>
      <c r="CM279" s="41"/>
      <c r="CN279" s="41">
        <f t="shared" si="299"/>
        <v>0</v>
      </c>
      <c r="CO279" s="53">
        <f t="shared" si="300"/>
        <v>0</v>
      </c>
      <c r="CP279" s="41"/>
      <c r="CQ279" s="41"/>
      <c r="CR279" s="41">
        <f t="shared" si="301"/>
        <v>0</v>
      </c>
      <c r="CS279" s="53">
        <f t="shared" si="302"/>
        <v>0</v>
      </c>
      <c r="CT279" s="41"/>
      <c r="CU279" s="41"/>
      <c r="CV279" s="41">
        <f t="shared" si="303"/>
        <v>0</v>
      </c>
      <c r="CW279" s="53">
        <f t="shared" si="304"/>
        <v>0</v>
      </c>
      <c r="CX279" s="41"/>
      <c r="CY279" s="41"/>
      <c r="CZ279" s="41">
        <f t="shared" si="305"/>
        <v>0</v>
      </c>
      <c r="DA279" s="53">
        <f t="shared" si="306"/>
        <v>0</v>
      </c>
      <c r="DB279" s="53"/>
      <c r="DC279" s="53"/>
      <c r="DD279" s="41">
        <f t="shared" si="307"/>
        <v>0</v>
      </c>
      <c r="DE279" s="53">
        <f t="shared" si="308"/>
        <v>0</v>
      </c>
      <c r="DF279" s="53"/>
      <c r="DG279" s="53"/>
      <c r="DH279" s="41">
        <f t="shared" si="309"/>
        <v>0</v>
      </c>
      <c r="DI279" s="53">
        <f t="shared" si="310"/>
        <v>0</v>
      </c>
      <c r="DJ279" s="53"/>
      <c r="DK279" s="53"/>
      <c r="DL279" s="41">
        <f t="shared" si="311"/>
        <v>0</v>
      </c>
      <c r="DM279" s="53">
        <f t="shared" si="312"/>
        <v>0</v>
      </c>
      <c r="DN279" s="53"/>
      <c r="DO279" s="53"/>
      <c r="DP279" s="41">
        <f t="shared" si="313"/>
        <v>0</v>
      </c>
      <c r="DQ279" s="53">
        <f t="shared" si="314"/>
        <v>0</v>
      </c>
      <c r="DR279" s="53"/>
      <c r="DS279" s="53"/>
      <c r="DT279" s="41">
        <f t="shared" si="315"/>
        <v>0</v>
      </c>
      <c r="DU279" s="53">
        <f t="shared" si="316"/>
        <v>0</v>
      </c>
      <c r="DV279" s="53"/>
      <c r="DW279" s="53"/>
      <c r="DX279" s="41">
        <f t="shared" si="317"/>
        <v>0</v>
      </c>
      <c r="DY279" s="53">
        <f t="shared" si="318"/>
        <v>0</v>
      </c>
      <c r="DZ279" s="53"/>
      <c r="EA279" s="53"/>
      <c r="EB279" s="41">
        <f t="shared" si="319"/>
        <v>0</v>
      </c>
      <c r="EC279" s="53">
        <f t="shared" si="320"/>
        <v>0</v>
      </c>
      <c r="ED279" s="53"/>
      <c r="EE279" s="53"/>
      <c r="EF279" s="41">
        <f t="shared" si="321"/>
        <v>0</v>
      </c>
      <c r="EG279" s="53">
        <f t="shared" si="322"/>
        <v>0</v>
      </c>
      <c r="EH279" s="53"/>
      <c r="EI279" s="53"/>
      <c r="EJ279" s="41">
        <f t="shared" si="323"/>
        <v>0</v>
      </c>
      <c r="EK279" s="53">
        <f t="shared" si="324"/>
        <v>0</v>
      </c>
      <c r="EL279" s="53"/>
      <c r="EM279" s="53"/>
      <c r="EN279" s="41">
        <f t="shared" si="325"/>
        <v>0</v>
      </c>
      <c r="EO279" s="53">
        <f t="shared" si="326"/>
        <v>0</v>
      </c>
      <c r="EP279" s="53"/>
      <c r="EQ279" s="53"/>
      <c r="ER279" s="41">
        <f t="shared" si="327"/>
        <v>0</v>
      </c>
      <c r="ES279" s="53">
        <f t="shared" si="328"/>
        <v>0</v>
      </c>
      <c r="ET279" s="53"/>
      <c r="EU279" s="53"/>
      <c r="EV279" s="41">
        <f t="shared" si="329"/>
        <v>0</v>
      </c>
      <c r="EW279" s="53">
        <f t="shared" si="330"/>
        <v>0</v>
      </c>
      <c r="EX279" s="53"/>
      <c r="EY279" s="53"/>
      <c r="EZ279" s="41">
        <f t="shared" si="331"/>
        <v>0</v>
      </c>
      <c r="FA279" s="53">
        <f t="shared" si="332"/>
        <v>0</v>
      </c>
      <c r="FB279" s="53"/>
      <c r="FC279" s="53"/>
      <c r="FD279" s="41">
        <f t="shared" si="333"/>
        <v>0</v>
      </c>
      <c r="FE279" s="53">
        <f t="shared" si="334"/>
        <v>0</v>
      </c>
      <c r="FF279" s="53"/>
      <c r="FG279" s="53"/>
      <c r="FH279" s="41">
        <f t="shared" si="335"/>
        <v>0</v>
      </c>
      <c r="FI279" s="53">
        <f t="shared" si="336"/>
        <v>0</v>
      </c>
      <c r="FJ279" s="53"/>
      <c r="FK279" s="53"/>
      <c r="FL279" s="41">
        <f t="shared" si="338"/>
        <v>0</v>
      </c>
      <c r="FM279" s="53">
        <f t="shared" si="339"/>
        <v>0</v>
      </c>
      <c r="FN279" s="53"/>
      <c r="FO279" s="40"/>
      <c r="FP279" s="52">
        <f t="shared" si="340"/>
        <v>3013.77264907681</v>
      </c>
      <c r="FQ279" s="41">
        <f t="shared" si="341"/>
        <v>7.8126643868274837E-3</v>
      </c>
      <c r="FY279" s="229" t="s">
        <v>1898</v>
      </c>
      <c r="FZ279" s="229" t="s">
        <v>1899</v>
      </c>
      <c r="GA279" s="229" t="s">
        <v>1900</v>
      </c>
    </row>
    <row r="280" spans="2:183" ht="11.25" customHeight="1" x14ac:dyDescent="0.2">
      <c r="B280" s="39">
        <v>43651</v>
      </c>
      <c r="C280" s="45">
        <v>2990.4095826285802</v>
      </c>
      <c r="D280" s="112" t="s">
        <v>5566</v>
      </c>
      <c r="E280" s="112">
        <f t="shared" si="337"/>
        <v>43651</v>
      </c>
      <c r="F280" s="46"/>
      <c r="G280" s="52">
        <v>49.95</v>
      </c>
      <c r="H280" s="41">
        <f t="shared" si="257"/>
        <v>1.772616136919325E-2</v>
      </c>
      <c r="I280" s="53">
        <f t="shared" si="258"/>
        <v>1</v>
      </c>
      <c r="J280" s="40"/>
      <c r="K280" s="52">
        <v>76.45</v>
      </c>
      <c r="L280" s="41">
        <f t="shared" si="259"/>
        <v>1.7840500599121345E-2</v>
      </c>
      <c r="M280" s="53">
        <f t="shared" si="260"/>
        <v>1</v>
      </c>
      <c r="N280" s="40"/>
      <c r="O280" s="52">
        <v>89.84</v>
      </c>
      <c r="P280" s="41">
        <f t="shared" si="261"/>
        <v>2.0793091694125687E-2</v>
      </c>
      <c r="Q280" s="53">
        <f t="shared" si="262"/>
        <v>1</v>
      </c>
      <c r="R280" s="40"/>
      <c r="S280" s="52">
        <v>89.68</v>
      </c>
      <c r="T280" s="41">
        <f t="shared" si="263"/>
        <v>1.6319129646418906E-2</v>
      </c>
      <c r="U280" s="53">
        <f t="shared" si="264"/>
        <v>1</v>
      </c>
      <c r="V280" s="40"/>
      <c r="W280" s="52">
        <v>67.180000000000007</v>
      </c>
      <c r="X280" s="41">
        <f t="shared" si="265"/>
        <v>-3.4119566829845516E-3</v>
      </c>
      <c r="Y280" s="53">
        <f t="shared" si="266"/>
        <v>1</v>
      </c>
      <c r="Z280" s="40"/>
      <c r="AA280" s="52">
        <v>104.34</v>
      </c>
      <c r="AB280" s="41">
        <f t="shared" si="267"/>
        <v>1.3698630136986356E-2</v>
      </c>
      <c r="AC280" s="53">
        <f t="shared" si="268"/>
        <v>1</v>
      </c>
      <c r="AD280" s="40"/>
      <c r="AE280" s="52">
        <v>61.53</v>
      </c>
      <c r="AF280" s="41">
        <f t="shared" si="269"/>
        <v>2.2942643391521189E-2</v>
      </c>
      <c r="AG280" s="53">
        <f t="shared" si="270"/>
        <v>1</v>
      </c>
      <c r="AH280" s="40"/>
      <c r="AI280" s="52">
        <v>104.02</v>
      </c>
      <c r="AJ280" s="41">
        <f t="shared" si="271"/>
        <v>3.5746290948919457E-2</v>
      </c>
      <c r="AK280" s="53">
        <f t="shared" si="272"/>
        <v>1</v>
      </c>
      <c r="AL280" s="40"/>
      <c r="AM280" s="52">
        <v>73.38</v>
      </c>
      <c r="AN280" s="41">
        <f t="shared" si="273"/>
        <v>1.7047817047816993E-2</v>
      </c>
      <c r="AO280" s="53">
        <f t="shared" si="274"/>
        <v>1</v>
      </c>
      <c r="AP280" s="40"/>
      <c r="AQ280" s="52">
        <v>43.65</v>
      </c>
      <c r="AR280" s="41">
        <f t="shared" si="275"/>
        <v>2.5610902255639001E-2</v>
      </c>
      <c r="AS280" s="53">
        <f t="shared" si="276"/>
        <v>1</v>
      </c>
      <c r="AT280" s="41"/>
      <c r="AU280" s="41">
        <v>95.29</v>
      </c>
      <c r="AV280" s="41">
        <f t="shared" si="277"/>
        <v>1.2753746413008749E-2</v>
      </c>
      <c r="AW280" s="53">
        <f t="shared" si="278"/>
        <v>1</v>
      </c>
      <c r="AX280" s="41"/>
      <c r="AY280" s="41">
        <v>55.01</v>
      </c>
      <c r="AZ280" s="41">
        <f t="shared" si="279"/>
        <v>1.5506738046889401E-2</v>
      </c>
      <c r="BA280" s="53">
        <f t="shared" si="280"/>
        <v>1</v>
      </c>
      <c r="BB280" s="41"/>
      <c r="BC280" s="41">
        <v>56.36</v>
      </c>
      <c r="BD280" s="41">
        <f t="shared" si="281"/>
        <v>1.9536903039073739E-2</v>
      </c>
      <c r="BE280" s="53">
        <f t="shared" si="282"/>
        <v>1</v>
      </c>
      <c r="BF280" s="41"/>
      <c r="BG280" s="41">
        <v>60.69</v>
      </c>
      <c r="BH280" s="41">
        <f t="shared" si="283"/>
        <v>2.0171457387796243E-2</v>
      </c>
      <c r="BI280" s="53">
        <f t="shared" si="284"/>
        <v>1</v>
      </c>
      <c r="BJ280" s="41"/>
      <c r="BK280" s="41"/>
      <c r="BL280" s="41">
        <f t="shared" si="285"/>
        <v>0</v>
      </c>
      <c r="BM280" s="53">
        <f t="shared" si="286"/>
        <v>0</v>
      </c>
      <c r="BN280" s="41"/>
      <c r="BO280" s="41"/>
      <c r="BP280" s="41">
        <f t="shared" si="287"/>
        <v>0</v>
      </c>
      <c r="BQ280" s="53">
        <f t="shared" si="288"/>
        <v>0</v>
      </c>
      <c r="BR280" s="41"/>
      <c r="BS280" s="41"/>
      <c r="BT280" s="41">
        <f t="shared" si="289"/>
        <v>0</v>
      </c>
      <c r="BU280" s="53">
        <f t="shared" si="290"/>
        <v>0</v>
      </c>
      <c r="BV280" s="41"/>
      <c r="BW280" s="41"/>
      <c r="BX280" s="41">
        <f t="shared" si="291"/>
        <v>0</v>
      </c>
      <c r="BY280" s="53">
        <f t="shared" si="292"/>
        <v>0</v>
      </c>
      <c r="BZ280" s="41"/>
      <c r="CA280" s="41"/>
      <c r="CB280" s="41">
        <f t="shared" si="293"/>
        <v>0</v>
      </c>
      <c r="CC280" s="53">
        <f t="shared" si="294"/>
        <v>0</v>
      </c>
      <c r="CD280" s="41"/>
      <c r="CE280" s="41"/>
      <c r="CF280" s="41">
        <f t="shared" si="295"/>
        <v>0</v>
      </c>
      <c r="CG280" s="53">
        <f t="shared" si="296"/>
        <v>0</v>
      </c>
      <c r="CH280" s="41"/>
      <c r="CI280" s="41"/>
      <c r="CJ280" s="41">
        <f t="shared" si="297"/>
        <v>0</v>
      </c>
      <c r="CK280" s="53">
        <f t="shared" si="298"/>
        <v>0</v>
      </c>
      <c r="CL280" s="41"/>
      <c r="CM280" s="41"/>
      <c r="CN280" s="41">
        <f t="shared" si="299"/>
        <v>0</v>
      </c>
      <c r="CO280" s="53">
        <f t="shared" si="300"/>
        <v>0</v>
      </c>
      <c r="CP280" s="41"/>
      <c r="CQ280" s="41"/>
      <c r="CR280" s="41">
        <f t="shared" si="301"/>
        <v>0</v>
      </c>
      <c r="CS280" s="53">
        <f t="shared" si="302"/>
        <v>0</v>
      </c>
      <c r="CT280" s="41"/>
      <c r="CU280" s="41"/>
      <c r="CV280" s="41">
        <f t="shared" si="303"/>
        <v>0</v>
      </c>
      <c r="CW280" s="53">
        <f t="shared" si="304"/>
        <v>0</v>
      </c>
      <c r="CX280" s="41"/>
      <c r="CY280" s="41"/>
      <c r="CZ280" s="41">
        <f t="shared" si="305"/>
        <v>0</v>
      </c>
      <c r="DA280" s="53">
        <f t="shared" si="306"/>
        <v>0</v>
      </c>
      <c r="DB280" s="53"/>
      <c r="DC280" s="53"/>
      <c r="DD280" s="41">
        <f t="shared" si="307"/>
        <v>0</v>
      </c>
      <c r="DE280" s="53">
        <f t="shared" si="308"/>
        <v>0</v>
      </c>
      <c r="DF280" s="53"/>
      <c r="DG280" s="53"/>
      <c r="DH280" s="41">
        <f t="shared" si="309"/>
        <v>0</v>
      </c>
      <c r="DI280" s="53">
        <f t="shared" si="310"/>
        <v>0</v>
      </c>
      <c r="DJ280" s="53"/>
      <c r="DK280" s="53"/>
      <c r="DL280" s="41">
        <f t="shared" si="311"/>
        <v>0</v>
      </c>
      <c r="DM280" s="53">
        <f t="shared" si="312"/>
        <v>0</v>
      </c>
      <c r="DN280" s="53"/>
      <c r="DO280" s="53"/>
      <c r="DP280" s="41">
        <f t="shared" si="313"/>
        <v>0</v>
      </c>
      <c r="DQ280" s="53">
        <f t="shared" si="314"/>
        <v>0</v>
      </c>
      <c r="DR280" s="53"/>
      <c r="DS280" s="53"/>
      <c r="DT280" s="41">
        <f t="shared" si="315"/>
        <v>0</v>
      </c>
      <c r="DU280" s="53">
        <f t="shared" si="316"/>
        <v>0</v>
      </c>
      <c r="DV280" s="53"/>
      <c r="DW280" s="53"/>
      <c r="DX280" s="41">
        <f t="shared" si="317"/>
        <v>0</v>
      </c>
      <c r="DY280" s="53">
        <f t="shared" si="318"/>
        <v>0</v>
      </c>
      <c r="DZ280" s="53"/>
      <c r="EA280" s="53"/>
      <c r="EB280" s="41">
        <f t="shared" si="319"/>
        <v>0</v>
      </c>
      <c r="EC280" s="53">
        <f t="shared" si="320"/>
        <v>0</v>
      </c>
      <c r="ED280" s="53"/>
      <c r="EE280" s="53"/>
      <c r="EF280" s="41">
        <f t="shared" si="321"/>
        <v>0</v>
      </c>
      <c r="EG280" s="53">
        <f t="shared" si="322"/>
        <v>0</v>
      </c>
      <c r="EH280" s="53"/>
      <c r="EI280" s="53"/>
      <c r="EJ280" s="41">
        <f t="shared" si="323"/>
        <v>0</v>
      </c>
      <c r="EK280" s="53">
        <f t="shared" si="324"/>
        <v>0</v>
      </c>
      <c r="EL280" s="53"/>
      <c r="EM280" s="53"/>
      <c r="EN280" s="41">
        <f t="shared" si="325"/>
        <v>0</v>
      </c>
      <c r="EO280" s="53">
        <f t="shared" si="326"/>
        <v>0</v>
      </c>
      <c r="EP280" s="53"/>
      <c r="EQ280" s="53"/>
      <c r="ER280" s="41">
        <f t="shared" si="327"/>
        <v>0</v>
      </c>
      <c r="ES280" s="53">
        <f t="shared" si="328"/>
        <v>0</v>
      </c>
      <c r="ET280" s="53"/>
      <c r="EU280" s="53"/>
      <c r="EV280" s="41">
        <f t="shared" si="329"/>
        <v>0</v>
      </c>
      <c r="EW280" s="53">
        <f t="shared" si="330"/>
        <v>0</v>
      </c>
      <c r="EX280" s="53"/>
      <c r="EY280" s="53"/>
      <c r="EZ280" s="41">
        <f t="shared" si="331"/>
        <v>0</v>
      </c>
      <c r="FA280" s="53">
        <f t="shared" si="332"/>
        <v>0</v>
      </c>
      <c r="FB280" s="53"/>
      <c r="FC280" s="53"/>
      <c r="FD280" s="41">
        <f t="shared" si="333"/>
        <v>0</v>
      </c>
      <c r="FE280" s="53">
        <f t="shared" si="334"/>
        <v>0</v>
      </c>
      <c r="FF280" s="53"/>
      <c r="FG280" s="53"/>
      <c r="FH280" s="41">
        <f t="shared" si="335"/>
        <v>0</v>
      </c>
      <c r="FI280" s="53">
        <f t="shared" si="336"/>
        <v>0</v>
      </c>
      <c r="FJ280" s="53"/>
      <c r="FK280" s="53"/>
      <c r="FL280" s="41">
        <f t="shared" si="338"/>
        <v>0</v>
      </c>
      <c r="FM280" s="53">
        <f t="shared" si="339"/>
        <v>0</v>
      </c>
      <c r="FN280" s="53"/>
      <c r="FO280" s="40"/>
      <c r="FP280" s="52">
        <f t="shared" si="340"/>
        <v>2990.4095826285802</v>
      </c>
      <c r="FQ280" s="41">
        <f t="shared" si="341"/>
        <v>1.6537356762204025E-2</v>
      </c>
      <c r="FY280" s="229" t="s">
        <v>1904</v>
      </c>
      <c r="FZ280" s="229" t="s">
        <v>1905</v>
      </c>
      <c r="GA280" s="229" t="s">
        <v>1906</v>
      </c>
    </row>
    <row r="281" spans="2:183" ht="11.25" customHeight="1" x14ac:dyDescent="0.2">
      <c r="B281" s="39">
        <v>43644</v>
      </c>
      <c r="C281" s="45">
        <v>2941.76063745793</v>
      </c>
      <c r="D281" s="112" t="s">
        <v>5566</v>
      </c>
      <c r="E281" s="112">
        <f t="shared" si="337"/>
        <v>43644</v>
      </c>
      <c r="F281" s="46"/>
      <c r="G281" s="52">
        <v>49.08</v>
      </c>
      <c r="H281" s="41">
        <f t="shared" si="257"/>
        <v>-1.7614091273018495E-2</v>
      </c>
      <c r="I281" s="53">
        <f t="shared" si="258"/>
        <v>1</v>
      </c>
      <c r="J281" s="40"/>
      <c r="K281" s="52">
        <v>75.11</v>
      </c>
      <c r="L281" s="41">
        <f t="shared" si="259"/>
        <v>-3.0213040671400959E-2</v>
      </c>
      <c r="M281" s="53">
        <f t="shared" si="260"/>
        <v>1</v>
      </c>
      <c r="N281" s="40"/>
      <c r="O281" s="52">
        <v>88.01</v>
      </c>
      <c r="P281" s="41">
        <f t="shared" si="261"/>
        <v>-3.8667394866193305E-2</v>
      </c>
      <c r="Q281" s="53">
        <f t="shared" si="262"/>
        <v>1</v>
      </c>
      <c r="R281" s="40"/>
      <c r="S281" s="52">
        <v>88.24</v>
      </c>
      <c r="T281" s="41">
        <f t="shared" si="263"/>
        <v>-1.4408578130235772E-2</v>
      </c>
      <c r="U281" s="53">
        <f t="shared" si="264"/>
        <v>1</v>
      </c>
      <c r="V281" s="40"/>
      <c r="W281" s="52">
        <v>67.41</v>
      </c>
      <c r="X281" s="41">
        <f t="shared" si="265"/>
        <v>3.0576364470264572E-2</v>
      </c>
      <c r="Y281" s="53">
        <f t="shared" si="266"/>
        <v>1</v>
      </c>
      <c r="Z281" s="40"/>
      <c r="AA281" s="52">
        <v>102.93</v>
      </c>
      <c r="AB281" s="41">
        <f t="shared" si="267"/>
        <v>-1.2756570113178545E-2</v>
      </c>
      <c r="AC281" s="53">
        <f t="shared" si="268"/>
        <v>1</v>
      </c>
      <c r="AD281" s="40"/>
      <c r="AE281" s="52">
        <v>60.15</v>
      </c>
      <c r="AF281" s="41">
        <f t="shared" si="269"/>
        <v>-1.7798824297844629E-2</v>
      </c>
      <c r="AG281" s="53">
        <f t="shared" si="270"/>
        <v>1</v>
      </c>
      <c r="AH281" s="40"/>
      <c r="AI281" s="52">
        <v>100.43</v>
      </c>
      <c r="AJ281" s="41">
        <f t="shared" si="271"/>
        <v>-4.9138420753645162E-2</v>
      </c>
      <c r="AK281" s="53">
        <f t="shared" si="272"/>
        <v>1</v>
      </c>
      <c r="AL281" s="40"/>
      <c r="AM281" s="52">
        <v>72.150000000000006</v>
      </c>
      <c r="AN281" s="41">
        <f t="shared" si="273"/>
        <v>-2.1164021164021052E-2</v>
      </c>
      <c r="AO281" s="53">
        <f t="shared" si="274"/>
        <v>1</v>
      </c>
      <c r="AP281" s="40"/>
      <c r="AQ281" s="52">
        <v>42.56</v>
      </c>
      <c r="AR281" s="41">
        <f t="shared" si="275"/>
        <v>-2.0708697653014196E-2</v>
      </c>
      <c r="AS281" s="53">
        <f t="shared" si="276"/>
        <v>1</v>
      </c>
      <c r="AT281" s="41"/>
      <c r="AU281" s="41">
        <v>94.09</v>
      </c>
      <c r="AV281" s="41">
        <f t="shared" si="277"/>
        <v>-3.616062282319199E-2</v>
      </c>
      <c r="AW281" s="53">
        <f t="shared" si="278"/>
        <v>1</v>
      </c>
      <c r="AX281" s="41"/>
      <c r="AY281" s="41">
        <v>54.17</v>
      </c>
      <c r="AZ281" s="41">
        <f t="shared" si="279"/>
        <v>-2.4842484248424723E-2</v>
      </c>
      <c r="BA281" s="53">
        <f t="shared" si="280"/>
        <v>1</v>
      </c>
      <c r="BB281" s="41"/>
      <c r="BC281" s="41">
        <v>55.28</v>
      </c>
      <c r="BD281" s="41">
        <f t="shared" si="281"/>
        <v>-1.7593744446419035E-2</v>
      </c>
      <c r="BE281" s="53">
        <f t="shared" si="282"/>
        <v>1</v>
      </c>
      <c r="BF281" s="41"/>
      <c r="BG281" s="41">
        <v>59.49</v>
      </c>
      <c r="BH281" s="41">
        <f t="shared" si="283"/>
        <v>-3.3311667208319795E-2</v>
      </c>
      <c r="BI281" s="53">
        <f t="shared" si="284"/>
        <v>1</v>
      </c>
      <c r="BJ281" s="41"/>
      <c r="BK281" s="41"/>
      <c r="BL281" s="41">
        <f t="shared" si="285"/>
        <v>0</v>
      </c>
      <c r="BM281" s="53">
        <f t="shared" si="286"/>
        <v>0</v>
      </c>
      <c r="BN281" s="41"/>
      <c r="BO281" s="41"/>
      <c r="BP281" s="41">
        <f t="shared" si="287"/>
        <v>0</v>
      </c>
      <c r="BQ281" s="53">
        <f t="shared" si="288"/>
        <v>0</v>
      </c>
      <c r="BR281" s="41"/>
      <c r="BS281" s="41"/>
      <c r="BT281" s="41">
        <f t="shared" si="289"/>
        <v>0</v>
      </c>
      <c r="BU281" s="53">
        <f t="shared" si="290"/>
        <v>0</v>
      </c>
      <c r="BV281" s="41"/>
      <c r="BW281" s="41"/>
      <c r="BX281" s="41">
        <f t="shared" si="291"/>
        <v>0</v>
      </c>
      <c r="BY281" s="53">
        <f t="shared" si="292"/>
        <v>0</v>
      </c>
      <c r="BZ281" s="41"/>
      <c r="CA281" s="41"/>
      <c r="CB281" s="41">
        <f t="shared" si="293"/>
        <v>0</v>
      </c>
      <c r="CC281" s="53">
        <f t="shared" si="294"/>
        <v>0</v>
      </c>
      <c r="CD281" s="41"/>
      <c r="CE281" s="41"/>
      <c r="CF281" s="41">
        <f t="shared" si="295"/>
        <v>0</v>
      </c>
      <c r="CG281" s="53">
        <f t="shared" si="296"/>
        <v>0</v>
      </c>
      <c r="CH281" s="41"/>
      <c r="CI281" s="41"/>
      <c r="CJ281" s="41">
        <f t="shared" si="297"/>
        <v>0</v>
      </c>
      <c r="CK281" s="53">
        <f t="shared" si="298"/>
        <v>0</v>
      </c>
      <c r="CL281" s="41"/>
      <c r="CM281" s="41"/>
      <c r="CN281" s="41">
        <f t="shared" si="299"/>
        <v>0</v>
      </c>
      <c r="CO281" s="53">
        <f t="shared" si="300"/>
        <v>0</v>
      </c>
      <c r="CP281" s="41"/>
      <c r="CQ281" s="41"/>
      <c r="CR281" s="41">
        <f t="shared" si="301"/>
        <v>0</v>
      </c>
      <c r="CS281" s="53">
        <f t="shared" si="302"/>
        <v>0</v>
      </c>
      <c r="CT281" s="41"/>
      <c r="CU281" s="41"/>
      <c r="CV281" s="41">
        <f t="shared" si="303"/>
        <v>0</v>
      </c>
      <c r="CW281" s="53">
        <f t="shared" si="304"/>
        <v>0</v>
      </c>
      <c r="CX281" s="41"/>
      <c r="CY281" s="41"/>
      <c r="CZ281" s="41">
        <f t="shared" si="305"/>
        <v>0</v>
      </c>
      <c r="DA281" s="53">
        <f t="shared" si="306"/>
        <v>0</v>
      </c>
      <c r="DB281" s="53"/>
      <c r="DC281" s="53"/>
      <c r="DD281" s="41">
        <f t="shared" si="307"/>
        <v>0</v>
      </c>
      <c r="DE281" s="53">
        <f t="shared" si="308"/>
        <v>0</v>
      </c>
      <c r="DF281" s="53"/>
      <c r="DG281" s="53"/>
      <c r="DH281" s="41">
        <f t="shared" si="309"/>
        <v>0</v>
      </c>
      <c r="DI281" s="53">
        <f t="shared" si="310"/>
        <v>0</v>
      </c>
      <c r="DJ281" s="53"/>
      <c r="DK281" s="53"/>
      <c r="DL281" s="41">
        <f t="shared" si="311"/>
        <v>0</v>
      </c>
      <c r="DM281" s="53">
        <f t="shared" si="312"/>
        <v>0</v>
      </c>
      <c r="DN281" s="53"/>
      <c r="DO281" s="53"/>
      <c r="DP281" s="41">
        <f t="shared" si="313"/>
        <v>0</v>
      </c>
      <c r="DQ281" s="53">
        <f t="shared" si="314"/>
        <v>0</v>
      </c>
      <c r="DR281" s="53"/>
      <c r="DS281" s="53"/>
      <c r="DT281" s="41">
        <f t="shared" si="315"/>
        <v>0</v>
      </c>
      <c r="DU281" s="53">
        <f t="shared" si="316"/>
        <v>0</v>
      </c>
      <c r="DV281" s="53"/>
      <c r="DW281" s="53"/>
      <c r="DX281" s="41">
        <f t="shared" si="317"/>
        <v>0</v>
      </c>
      <c r="DY281" s="53">
        <f t="shared" si="318"/>
        <v>0</v>
      </c>
      <c r="DZ281" s="53"/>
      <c r="EA281" s="53"/>
      <c r="EB281" s="41">
        <f t="shared" si="319"/>
        <v>0</v>
      </c>
      <c r="EC281" s="53">
        <f t="shared" si="320"/>
        <v>0</v>
      </c>
      <c r="ED281" s="53"/>
      <c r="EE281" s="53"/>
      <c r="EF281" s="41">
        <f t="shared" si="321"/>
        <v>0</v>
      </c>
      <c r="EG281" s="53">
        <f t="shared" si="322"/>
        <v>0</v>
      </c>
      <c r="EH281" s="53"/>
      <c r="EI281" s="53"/>
      <c r="EJ281" s="41">
        <f t="shared" si="323"/>
        <v>0</v>
      </c>
      <c r="EK281" s="53">
        <f t="shared" si="324"/>
        <v>0</v>
      </c>
      <c r="EL281" s="53"/>
      <c r="EM281" s="53"/>
      <c r="EN281" s="41">
        <f t="shared" si="325"/>
        <v>0</v>
      </c>
      <c r="EO281" s="53">
        <f t="shared" si="326"/>
        <v>0</v>
      </c>
      <c r="EP281" s="53"/>
      <c r="EQ281" s="53"/>
      <c r="ER281" s="41">
        <f t="shared" si="327"/>
        <v>0</v>
      </c>
      <c r="ES281" s="53">
        <f t="shared" si="328"/>
        <v>0</v>
      </c>
      <c r="ET281" s="53"/>
      <c r="EU281" s="53"/>
      <c r="EV281" s="41">
        <f t="shared" si="329"/>
        <v>0</v>
      </c>
      <c r="EW281" s="53">
        <f t="shared" si="330"/>
        <v>0</v>
      </c>
      <c r="EX281" s="53"/>
      <c r="EY281" s="53"/>
      <c r="EZ281" s="41">
        <f t="shared" si="331"/>
        <v>0</v>
      </c>
      <c r="FA281" s="53">
        <f t="shared" si="332"/>
        <v>0</v>
      </c>
      <c r="FB281" s="53"/>
      <c r="FC281" s="53"/>
      <c r="FD281" s="41">
        <f t="shared" si="333"/>
        <v>0</v>
      </c>
      <c r="FE281" s="53">
        <f t="shared" si="334"/>
        <v>0</v>
      </c>
      <c r="FF281" s="53"/>
      <c r="FG281" s="53"/>
      <c r="FH281" s="41">
        <f t="shared" si="335"/>
        <v>0</v>
      </c>
      <c r="FI281" s="53">
        <f t="shared" si="336"/>
        <v>0</v>
      </c>
      <c r="FJ281" s="53"/>
      <c r="FK281" s="53"/>
      <c r="FL281" s="41">
        <f t="shared" si="338"/>
        <v>0</v>
      </c>
      <c r="FM281" s="53">
        <f t="shared" si="339"/>
        <v>0</v>
      </c>
      <c r="FN281" s="53"/>
      <c r="FO281" s="40"/>
      <c r="FP281" s="52">
        <f t="shared" si="340"/>
        <v>2941.76063745793</v>
      </c>
      <c r="FQ281" s="41">
        <f t="shared" si="341"/>
        <v>-2.946791499542023E-3</v>
      </c>
      <c r="FY281" s="229" t="s">
        <v>4576</v>
      </c>
      <c r="FZ281" s="229" t="s">
        <v>4577</v>
      </c>
      <c r="GA281" s="229" t="s">
        <v>4578</v>
      </c>
    </row>
    <row r="282" spans="2:183" ht="11.25" customHeight="1" x14ac:dyDescent="0.2">
      <c r="B282" s="39">
        <v>43637</v>
      </c>
      <c r="C282" s="45">
        <v>2950.4550132106401</v>
      </c>
      <c r="D282" s="112" t="s">
        <v>5566</v>
      </c>
      <c r="E282" s="112">
        <f t="shared" si="337"/>
        <v>43637</v>
      </c>
      <c r="F282" s="46"/>
      <c r="G282" s="52">
        <v>49.96</v>
      </c>
      <c r="H282" s="41">
        <f t="shared" si="257"/>
        <v>-8.0000000000002292E-4</v>
      </c>
      <c r="I282" s="53">
        <f t="shared" si="258"/>
        <v>1</v>
      </c>
      <c r="J282" s="40"/>
      <c r="K282" s="52">
        <v>77.45</v>
      </c>
      <c r="L282" s="41">
        <f t="shared" si="259"/>
        <v>9.6467214183288963E-3</v>
      </c>
      <c r="M282" s="53">
        <f t="shared" si="260"/>
        <v>1</v>
      </c>
      <c r="N282" s="40"/>
      <c r="O282" s="52">
        <v>91.55</v>
      </c>
      <c r="P282" s="41">
        <f t="shared" si="261"/>
        <v>1.0708765731949565E-2</v>
      </c>
      <c r="Q282" s="53">
        <f t="shared" si="262"/>
        <v>1</v>
      </c>
      <c r="R282" s="40"/>
      <c r="S282" s="52">
        <v>89.53</v>
      </c>
      <c r="T282" s="41">
        <f t="shared" si="263"/>
        <v>1.8891544326846477E-2</v>
      </c>
      <c r="U282" s="53">
        <f t="shared" si="264"/>
        <v>1</v>
      </c>
      <c r="V282" s="40"/>
      <c r="W282" s="52">
        <v>65.41</v>
      </c>
      <c r="X282" s="41">
        <f t="shared" si="265"/>
        <v>0.1004374158815613</v>
      </c>
      <c r="Y282" s="53">
        <f t="shared" si="266"/>
        <v>1</v>
      </c>
      <c r="Z282" s="40"/>
      <c r="AA282" s="52">
        <v>104.26</v>
      </c>
      <c r="AB282" s="41">
        <f t="shared" si="267"/>
        <v>2.1756174049392341E-2</v>
      </c>
      <c r="AC282" s="53">
        <f t="shared" si="268"/>
        <v>1</v>
      </c>
      <c r="AD282" s="40"/>
      <c r="AE282" s="52">
        <v>61.24</v>
      </c>
      <c r="AF282" s="41">
        <f t="shared" si="269"/>
        <v>9.3950881819679921E-3</v>
      </c>
      <c r="AG282" s="53">
        <f t="shared" si="270"/>
        <v>1</v>
      </c>
      <c r="AH282" s="40"/>
      <c r="AI282" s="52">
        <v>105.62</v>
      </c>
      <c r="AJ282" s="41">
        <f t="shared" si="271"/>
        <v>1.9596486147311465E-2</v>
      </c>
      <c r="AK282" s="53">
        <f t="shared" si="272"/>
        <v>1</v>
      </c>
      <c r="AL282" s="40"/>
      <c r="AM282" s="52">
        <v>73.709999999999994</v>
      </c>
      <c r="AN282" s="41">
        <f t="shared" si="273"/>
        <v>1.0556621880998041E-2</v>
      </c>
      <c r="AO282" s="53">
        <f t="shared" si="274"/>
        <v>1</v>
      </c>
      <c r="AP282" s="40"/>
      <c r="AQ282" s="52">
        <v>43.46</v>
      </c>
      <c r="AR282" s="41">
        <f t="shared" si="275"/>
        <v>1.3824884792628112E-3</v>
      </c>
      <c r="AS282" s="53">
        <f t="shared" si="276"/>
        <v>1</v>
      </c>
      <c r="AT282" s="41"/>
      <c r="AU282" s="41">
        <v>97.62</v>
      </c>
      <c r="AV282" s="41">
        <f t="shared" si="277"/>
        <v>1.4361920393926031E-3</v>
      </c>
      <c r="AW282" s="53">
        <f t="shared" si="278"/>
        <v>1</v>
      </c>
      <c r="AX282" s="41"/>
      <c r="AY282" s="41">
        <v>55.55</v>
      </c>
      <c r="AZ282" s="41">
        <f t="shared" si="279"/>
        <v>3.6016567621088846E-4</v>
      </c>
      <c r="BA282" s="53">
        <f t="shared" si="280"/>
        <v>1</v>
      </c>
      <c r="BB282" s="41"/>
      <c r="BC282" s="41">
        <v>56.27</v>
      </c>
      <c r="BD282" s="41">
        <f t="shared" si="281"/>
        <v>1.1141060197664032E-2</v>
      </c>
      <c r="BE282" s="53">
        <f t="shared" si="282"/>
        <v>1</v>
      </c>
      <c r="BF282" s="41"/>
      <c r="BG282" s="41">
        <v>61.54</v>
      </c>
      <c r="BH282" s="41">
        <f t="shared" si="283"/>
        <v>2.5154089621855613E-2</v>
      </c>
      <c r="BI282" s="53">
        <f t="shared" si="284"/>
        <v>1</v>
      </c>
      <c r="BJ282" s="41"/>
      <c r="BK282" s="41"/>
      <c r="BL282" s="41">
        <f t="shared" si="285"/>
        <v>0</v>
      </c>
      <c r="BM282" s="53">
        <f t="shared" si="286"/>
        <v>0</v>
      </c>
      <c r="BN282" s="41"/>
      <c r="BO282" s="41"/>
      <c r="BP282" s="41">
        <f t="shared" si="287"/>
        <v>0</v>
      </c>
      <c r="BQ282" s="53">
        <f t="shared" si="288"/>
        <v>0</v>
      </c>
      <c r="BR282" s="41"/>
      <c r="BS282" s="41"/>
      <c r="BT282" s="41">
        <f t="shared" si="289"/>
        <v>0</v>
      </c>
      <c r="BU282" s="53">
        <f t="shared" si="290"/>
        <v>0</v>
      </c>
      <c r="BV282" s="41"/>
      <c r="BW282" s="41"/>
      <c r="BX282" s="41">
        <f t="shared" si="291"/>
        <v>0</v>
      </c>
      <c r="BY282" s="53">
        <f t="shared" si="292"/>
        <v>0</v>
      </c>
      <c r="BZ282" s="41"/>
      <c r="CA282" s="41"/>
      <c r="CB282" s="41">
        <f t="shared" si="293"/>
        <v>0</v>
      </c>
      <c r="CC282" s="53">
        <f t="shared" si="294"/>
        <v>0</v>
      </c>
      <c r="CD282" s="41"/>
      <c r="CE282" s="41"/>
      <c r="CF282" s="41">
        <f t="shared" si="295"/>
        <v>0</v>
      </c>
      <c r="CG282" s="53">
        <f t="shared" si="296"/>
        <v>0</v>
      </c>
      <c r="CH282" s="41"/>
      <c r="CI282" s="41"/>
      <c r="CJ282" s="41">
        <f t="shared" si="297"/>
        <v>0</v>
      </c>
      <c r="CK282" s="53">
        <f t="shared" si="298"/>
        <v>0</v>
      </c>
      <c r="CL282" s="41"/>
      <c r="CM282" s="41"/>
      <c r="CN282" s="41">
        <f t="shared" si="299"/>
        <v>0</v>
      </c>
      <c r="CO282" s="53">
        <f t="shared" si="300"/>
        <v>0</v>
      </c>
      <c r="CP282" s="41"/>
      <c r="CQ282" s="41"/>
      <c r="CR282" s="41">
        <f t="shared" si="301"/>
        <v>0</v>
      </c>
      <c r="CS282" s="53">
        <f t="shared" si="302"/>
        <v>0</v>
      </c>
      <c r="CT282" s="41"/>
      <c r="CU282" s="41"/>
      <c r="CV282" s="41">
        <f t="shared" si="303"/>
        <v>0</v>
      </c>
      <c r="CW282" s="53">
        <f t="shared" si="304"/>
        <v>0</v>
      </c>
      <c r="CX282" s="41"/>
      <c r="CY282" s="41"/>
      <c r="CZ282" s="41">
        <f t="shared" si="305"/>
        <v>0</v>
      </c>
      <c r="DA282" s="53">
        <f t="shared" si="306"/>
        <v>0</v>
      </c>
      <c r="DB282" s="53"/>
      <c r="DC282" s="53"/>
      <c r="DD282" s="41">
        <f t="shared" si="307"/>
        <v>0</v>
      </c>
      <c r="DE282" s="53">
        <f t="shared" si="308"/>
        <v>0</v>
      </c>
      <c r="DF282" s="53"/>
      <c r="DG282" s="53"/>
      <c r="DH282" s="41">
        <f t="shared" si="309"/>
        <v>0</v>
      </c>
      <c r="DI282" s="53">
        <f t="shared" si="310"/>
        <v>0</v>
      </c>
      <c r="DJ282" s="53"/>
      <c r="DK282" s="53"/>
      <c r="DL282" s="41">
        <f t="shared" si="311"/>
        <v>0</v>
      </c>
      <c r="DM282" s="53">
        <f t="shared" si="312"/>
        <v>0</v>
      </c>
      <c r="DN282" s="53"/>
      <c r="DO282" s="53"/>
      <c r="DP282" s="41">
        <f t="shared" si="313"/>
        <v>0</v>
      </c>
      <c r="DQ282" s="53">
        <f t="shared" si="314"/>
        <v>0</v>
      </c>
      <c r="DR282" s="53"/>
      <c r="DS282" s="53"/>
      <c r="DT282" s="41">
        <f t="shared" si="315"/>
        <v>0</v>
      </c>
      <c r="DU282" s="53">
        <f t="shared" si="316"/>
        <v>0</v>
      </c>
      <c r="DV282" s="53"/>
      <c r="DW282" s="53"/>
      <c r="DX282" s="41">
        <f t="shared" si="317"/>
        <v>0</v>
      </c>
      <c r="DY282" s="53">
        <f t="shared" si="318"/>
        <v>0</v>
      </c>
      <c r="DZ282" s="53"/>
      <c r="EA282" s="53"/>
      <c r="EB282" s="41">
        <f t="shared" si="319"/>
        <v>0</v>
      </c>
      <c r="EC282" s="53">
        <f t="shared" si="320"/>
        <v>0</v>
      </c>
      <c r="ED282" s="53"/>
      <c r="EE282" s="53"/>
      <c r="EF282" s="41">
        <f t="shared" si="321"/>
        <v>0</v>
      </c>
      <c r="EG282" s="53">
        <f t="shared" si="322"/>
        <v>0</v>
      </c>
      <c r="EH282" s="53"/>
      <c r="EI282" s="53"/>
      <c r="EJ282" s="41">
        <f t="shared" si="323"/>
        <v>0</v>
      </c>
      <c r="EK282" s="53">
        <f t="shared" si="324"/>
        <v>0</v>
      </c>
      <c r="EL282" s="53"/>
      <c r="EM282" s="53"/>
      <c r="EN282" s="41">
        <f t="shared" si="325"/>
        <v>0</v>
      </c>
      <c r="EO282" s="53">
        <f t="shared" si="326"/>
        <v>0</v>
      </c>
      <c r="EP282" s="53"/>
      <c r="EQ282" s="53"/>
      <c r="ER282" s="41">
        <f t="shared" si="327"/>
        <v>0</v>
      </c>
      <c r="ES282" s="53">
        <f t="shared" si="328"/>
        <v>0</v>
      </c>
      <c r="ET282" s="53"/>
      <c r="EU282" s="53"/>
      <c r="EV282" s="41">
        <f t="shared" si="329"/>
        <v>0</v>
      </c>
      <c r="EW282" s="53">
        <f t="shared" si="330"/>
        <v>0</v>
      </c>
      <c r="EX282" s="53"/>
      <c r="EY282" s="53"/>
      <c r="EZ282" s="41">
        <f t="shared" si="331"/>
        <v>0</v>
      </c>
      <c r="FA282" s="53">
        <f t="shared" si="332"/>
        <v>0</v>
      </c>
      <c r="FB282" s="53"/>
      <c r="FC282" s="53"/>
      <c r="FD282" s="41">
        <f t="shared" si="333"/>
        <v>0</v>
      </c>
      <c r="FE282" s="53">
        <f t="shared" si="334"/>
        <v>0</v>
      </c>
      <c r="FF282" s="53"/>
      <c r="FG282" s="53"/>
      <c r="FH282" s="41">
        <f t="shared" si="335"/>
        <v>0</v>
      </c>
      <c r="FI282" s="53">
        <f t="shared" si="336"/>
        <v>0</v>
      </c>
      <c r="FJ282" s="53"/>
      <c r="FK282" s="53"/>
      <c r="FL282" s="41">
        <f t="shared" si="338"/>
        <v>0</v>
      </c>
      <c r="FM282" s="53">
        <f t="shared" si="339"/>
        <v>0</v>
      </c>
      <c r="FN282" s="53"/>
      <c r="FO282" s="40"/>
      <c r="FP282" s="52">
        <f t="shared" si="340"/>
        <v>2950.4550132106401</v>
      </c>
      <c r="FQ282" s="41">
        <f t="shared" si="341"/>
        <v>2.1985511731100971E-2</v>
      </c>
      <c r="FY282" s="229" t="s">
        <v>1871</v>
      </c>
      <c r="FZ282" s="229" t="s">
        <v>1872</v>
      </c>
      <c r="GA282" s="229" t="s">
        <v>1873</v>
      </c>
    </row>
    <row r="283" spans="2:183" ht="11.25" customHeight="1" x14ac:dyDescent="0.2">
      <c r="B283" s="39">
        <v>43630</v>
      </c>
      <c r="C283" s="45">
        <v>2886.9832099801301</v>
      </c>
      <c r="D283" s="112" t="s">
        <v>5566</v>
      </c>
      <c r="E283" s="112">
        <f t="shared" si="337"/>
        <v>43630</v>
      </c>
      <c r="F283" s="46"/>
      <c r="G283" s="52">
        <v>50</v>
      </c>
      <c r="H283" s="41">
        <f t="shared" ref="H283:H288" si="342">IF(ISERROR(G283/G284-1),0,(G283/G284-1))</f>
        <v>2.0408163265306145E-2</v>
      </c>
      <c r="I283" s="53">
        <f t="shared" ref="I283:I288" si="343">IF(G283=0,0,1)</f>
        <v>1</v>
      </c>
      <c r="J283" s="40"/>
      <c r="K283" s="52">
        <v>76.709999999999994</v>
      </c>
      <c r="L283" s="41">
        <f t="shared" ref="L283:L288" si="344">IF(ISERROR(K283/K284-1),0,(K283/K284-1))</f>
        <v>1.0938323668950867E-2</v>
      </c>
      <c r="M283" s="53">
        <f t="shared" ref="M283:M288" si="345">IF(K283=0,0,1)</f>
        <v>1</v>
      </c>
      <c r="N283" s="40"/>
      <c r="O283" s="52">
        <v>90.58</v>
      </c>
      <c r="P283" s="41">
        <f t="shared" ref="P283:P288" si="346">IF(ISERROR(O283/O284-1),0,(O283/O284-1))</f>
        <v>1.1614920705829812E-2</v>
      </c>
      <c r="Q283" s="53">
        <f t="shared" ref="Q283:Q288" si="347">IF(O283=0,0,1)</f>
        <v>1</v>
      </c>
      <c r="R283" s="40"/>
      <c r="S283" s="52">
        <v>87.87</v>
      </c>
      <c r="T283" s="41">
        <f t="shared" ref="T283:T288" si="348">IF(ISERROR(S283/S284-1),0,(S283/S284-1))</f>
        <v>9.5358455882352811E-3</v>
      </c>
      <c r="U283" s="53">
        <f t="shared" ref="U283:U288" si="349">IF(S283=0,0,1)</f>
        <v>1</v>
      </c>
      <c r="V283" s="40"/>
      <c r="W283" s="52">
        <v>59.44</v>
      </c>
      <c r="X283" s="41">
        <f t="shared" ref="X283:X288" si="350">IF(ISERROR(W283/W284-1),0,(W283/W284-1))</f>
        <v>-5.1085568326947661E-2</v>
      </c>
      <c r="Y283" s="53">
        <f t="shared" ref="Y283:Y288" si="351">IF(W283=0,0,1)</f>
        <v>1</v>
      </c>
      <c r="Z283" s="40"/>
      <c r="AA283" s="52">
        <v>102.04</v>
      </c>
      <c r="AB283" s="41">
        <f t="shared" ref="AB283:AB288" si="352">IF(ISERROR(AA283/AA284-1),0,(AA283/AA284-1))</f>
        <v>1.4314115308151187E-2</v>
      </c>
      <c r="AC283" s="53">
        <f t="shared" ref="AC283:AC288" si="353">IF(AA283=0,0,1)</f>
        <v>1</v>
      </c>
      <c r="AD283" s="40"/>
      <c r="AE283" s="52">
        <v>60.67</v>
      </c>
      <c r="AF283" s="41">
        <f t="shared" ref="AF283:AF288" si="354">IF(ISERROR(AE283/AE284-1),0,(AE283/AE284-1))</f>
        <v>3.1415343915344174E-3</v>
      </c>
      <c r="AG283" s="53">
        <f t="shared" ref="AG283:AG288" si="355">IF(AE283=0,0,1)</f>
        <v>1</v>
      </c>
      <c r="AH283" s="40"/>
      <c r="AI283" s="52">
        <v>103.59</v>
      </c>
      <c r="AJ283" s="41">
        <f t="shared" ref="AJ283:AJ288" si="356">IF(ISERROR(AI283/AI284-1),0,(AI283/AI284-1))</f>
        <v>-8.2336045955002657E-3</v>
      </c>
      <c r="AK283" s="53">
        <f t="shared" ref="AK283:AK288" si="357">IF(AI283=0,0,1)</f>
        <v>1</v>
      </c>
      <c r="AL283" s="40"/>
      <c r="AM283" s="52">
        <v>72.94</v>
      </c>
      <c r="AN283" s="41">
        <f t="shared" ref="AN283:AN288" si="358">IF(ISERROR(AM283/AM284-1),0,(AM283/AM284-1))</f>
        <v>-3.4157671813088708E-3</v>
      </c>
      <c r="AO283" s="53">
        <f t="shared" ref="AO283:AO288" si="359">IF(AM283=0,0,1)</f>
        <v>1</v>
      </c>
      <c r="AP283" s="40"/>
      <c r="AQ283" s="52">
        <v>43.4</v>
      </c>
      <c r="AR283" s="41">
        <f t="shared" ref="AR283:AR288" si="360">IF(ISERROR(AQ283/AQ284-1),0,(AQ283/AQ284-1))</f>
        <v>-3.4443168771526311E-3</v>
      </c>
      <c r="AS283" s="53">
        <f t="shared" ref="AS283:AS288" si="361">IF(AQ283=0,0,1)</f>
        <v>1</v>
      </c>
      <c r="AT283" s="41"/>
      <c r="AU283" s="41">
        <v>97.48</v>
      </c>
      <c r="AV283" s="41">
        <f t="shared" ref="AV283:AV288" si="362">IF(ISERROR(AU283/AU284-1),0,(AU283/AU284-1))</f>
        <v>-2.0475020475020367E-3</v>
      </c>
      <c r="AW283" s="53">
        <f t="shared" ref="AW283:AW288" si="363">IF(AU283=0,0,1)</f>
        <v>1</v>
      </c>
      <c r="AX283" s="41"/>
      <c r="AY283" s="41">
        <v>55.53</v>
      </c>
      <c r="AZ283" s="41">
        <f t="shared" ref="AZ283:AZ288" si="364">IF(ISERROR(AY283/AY284-1),0,(AY283/AY284-1))</f>
        <v>1.4617211766855487E-2</v>
      </c>
      <c r="BA283" s="53">
        <f t="shared" ref="BA283:BA288" si="365">IF(AY283=0,0,1)</f>
        <v>1</v>
      </c>
      <c r="BB283" s="41"/>
      <c r="BC283" s="41">
        <v>55.65</v>
      </c>
      <c r="BD283" s="41">
        <f t="shared" ref="BD283:BD288" si="366">IF(ISERROR(BC283/BC284-1),0,(BC283/BC284-1))</f>
        <v>1.718150246755612E-2</v>
      </c>
      <c r="BE283" s="53">
        <f t="shared" ref="BE283:BE288" si="367">IF(BC283=0,0,1)</f>
        <v>1</v>
      </c>
      <c r="BF283" s="41"/>
      <c r="BG283" s="41">
        <v>60.03</v>
      </c>
      <c r="BH283" s="41">
        <f t="shared" ref="BH283:BH288" si="368">IF(ISERROR(BG283/BG284-1),0,(BG283/BG284-1))</f>
        <v>1.009591115598174E-2</v>
      </c>
      <c r="BI283" s="53">
        <f t="shared" ref="BI283:BI288" si="369">IF(BG283=0,0,1)</f>
        <v>1</v>
      </c>
      <c r="BJ283" s="41"/>
      <c r="BK283" s="41"/>
      <c r="BL283" s="41">
        <f t="shared" ref="BL283:BL288" si="370">IF(ISERROR(BK283/BK284-1),0,(BK283/BK284-1))</f>
        <v>0</v>
      </c>
      <c r="BM283" s="53">
        <f t="shared" ref="BM283:BM288" si="371">IF(BK283=0,0,1)</f>
        <v>0</v>
      </c>
      <c r="BN283" s="41"/>
      <c r="BO283" s="41"/>
      <c r="BP283" s="41">
        <f t="shared" ref="BP283:BP288" si="372">IF(ISERROR(BO283/BO284-1),0,(BO283/BO284-1))</f>
        <v>0</v>
      </c>
      <c r="BQ283" s="53">
        <f t="shared" ref="BQ283:BQ288" si="373">IF(BO283=0,0,1)</f>
        <v>0</v>
      </c>
      <c r="BR283" s="41"/>
      <c r="BS283" s="41"/>
      <c r="BT283" s="41">
        <f t="shared" ref="BT283:BT288" si="374">IF(ISERROR(BS283/BS284-1),0,(BS283/BS284-1))</f>
        <v>0</v>
      </c>
      <c r="BU283" s="53">
        <f t="shared" ref="BU283:BU288" si="375">IF(BS283=0,0,1)</f>
        <v>0</v>
      </c>
      <c r="BV283" s="41"/>
      <c r="BW283" s="41"/>
      <c r="BX283" s="41">
        <f t="shared" ref="BX283:BX288" si="376">IF(ISERROR(BW283/BW284-1),0,(BW283/BW284-1))</f>
        <v>0</v>
      </c>
      <c r="BY283" s="53">
        <f t="shared" ref="BY283:BY288" si="377">IF(BW283=0,0,1)</f>
        <v>0</v>
      </c>
      <c r="BZ283" s="41"/>
      <c r="CA283" s="41"/>
      <c r="CB283" s="41">
        <f t="shared" ref="CB283:CB288" si="378">IF(ISERROR(CA283/CA284-1),0,(CA283/CA284-1))</f>
        <v>0</v>
      </c>
      <c r="CC283" s="53">
        <f t="shared" ref="CC283:CC288" si="379">IF(CA283=0,0,1)</f>
        <v>0</v>
      </c>
      <c r="CD283" s="41"/>
      <c r="CE283" s="41"/>
      <c r="CF283" s="41">
        <f t="shared" ref="CF283:CF288" si="380">IF(ISERROR(CE283/CE284-1),0,(CE283/CE284-1))</f>
        <v>0</v>
      </c>
      <c r="CG283" s="53">
        <f t="shared" ref="CG283:CG288" si="381">IF(CE283=0,0,1)</f>
        <v>0</v>
      </c>
      <c r="CH283" s="41"/>
      <c r="CI283" s="41"/>
      <c r="CJ283" s="41">
        <f t="shared" ref="CJ283:CJ288" si="382">IF(ISERROR(CI283/CI284-1),0,(CI283/CI284-1))</f>
        <v>0</v>
      </c>
      <c r="CK283" s="53">
        <f t="shared" ref="CK283:CK288" si="383">IF(CI283=0,0,1)</f>
        <v>0</v>
      </c>
      <c r="CL283" s="41"/>
      <c r="CM283" s="41"/>
      <c r="CN283" s="41">
        <f t="shared" ref="CN283:CN288" si="384">IF(ISERROR(CM283/CM284-1),0,(CM283/CM284-1))</f>
        <v>0</v>
      </c>
      <c r="CO283" s="53">
        <f t="shared" ref="CO283:CO288" si="385">IF(CM283=0,0,1)</f>
        <v>0</v>
      </c>
      <c r="CP283" s="41"/>
      <c r="CQ283" s="41"/>
      <c r="CR283" s="41">
        <f t="shared" ref="CR283:CR288" si="386">IF(ISERROR(CQ283/CQ284-1),0,(CQ283/CQ284-1))</f>
        <v>0</v>
      </c>
      <c r="CS283" s="53">
        <f t="shared" ref="CS283:CS288" si="387">IF(CQ283=0,0,1)</f>
        <v>0</v>
      </c>
      <c r="CT283" s="41"/>
      <c r="CU283" s="41"/>
      <c r="CV283" s="41">
        <f t="shared" ref="CV283:CV288" si="388">IF(ISERROR(CU283/CU284-1),0,(CU283/CU284-1))</f>
        <v>0</v>
      </c>
      <c r="CW283" s="53">
        <f t="shared" ref="CW283:CW288" si="389">IF(CU283=0,0,1)</f>
        <v>0</v>
      </c>
      <c r="CX283" s="41"/>
      <c r="CY283" s="41"/>
      <c r="CZ283" s="41">
        <f t="shared" ref="CZ283:CZ288" si="390">IF(ISERROR(CY283/CY284-1),0,(CY283/CY284-1))</f>
        <v>0</v>
      </c>
      <c r="DA283" s="53">
        <f t="shared" ref="DA283:DA288" si="391">IF(CY283=0,0,1)</f>
        <v>0</v>
      </c>
      <c r="DB283" s="53"/>
      <c r="DC283" s="53"/>
      <c r="DD283" s="41">
        <f t="shared" ref="DD283:DD288" si="392">IF(ISERROR(DC283/DC284-1),0,(DC283/DC284-1))</f>
        <v>0</v>
      </c>
      <c r="DE283" s="53">
        <f t="shared" ref="DE283:DE288" si="393">IF(DC283=0,0,1)</f>
        <v>0</v>
      </c>
      <c r="DF283" s="53"/>
      <c r="DG283" s="53"/>
      <c r="DH283" s="41">
        <f t="shared" ref="DH283:DH288" si="394">IF(ISERROR(DG283/DG284-1),0,(DG283/DG284-1))</f>
        <v>0</v>
      </c>
      <c r="DI283" s="53">
        <f t="shared" ref="DI283:DI288" si="395">IF(DG283=0,0,1)</f>
        <v>0</v>
      </c>
      <c r="DJ283" s="53"/>
      <c r="DK283" s="53"/>
      <c r="DL283" s="41">
        <f t="shared" ref="DL283:DL288" si="396">IF(ISERROR(DK283/DK284-1),0,(DK283/DK284-1))</f>
        <v>0</v>
      </c>
      <c r="DM283" s="53">
        <f t="shared" ref="DM283:DM288" si="397">IF(DK283=0,0,1)</f>
        <v>0</v>
      </c>
      <c r="DN283" s="53"/>
      <c r="DO283" s="53"/>
      <c r="DP283" s="41">
        <f t="shared" ref="DP283:DP288" si="398">IF(ISERROR(DO283/DO284-1),0,(DO283/DO284-1))</f>
        <v>0</v>
      </c>
      <c r="DQ283" s="53">
        <f t="shared" ref="DQ283:DQ288" si="399">IF(DO283=0,0,1)</f>
        <v>0</v>
      </c>
      <c r="DR283" s="53"/>
      <c r="DS283" s="53"/>
      <c r="DT283" s="41">
        <f t="shared" ref="DT283:DT288" si="400">IF(ISERROR(DS283/DS284-1),0,(DS283/DS284-1))</f>
        <v>0</v>
      </c>
      <c r="DU283" s="53">
        <f t="shared" ref="DU283:DU288" si="401">IF(DS283=0,0,1)</f>
        <v>0</v>
      </c>
      <c r="DV283" s="53"/>
      <c r="DW283" s="53"/>
      <c r="DX283" s="41">
        <f t="shared" ref="DX283:DX288" si="402">IF(ISERROR(DW283/DW284-1),0,(DW283/DW284-1))</f>
        <v>0</v>
      </c>
      <c r="DY283" s="53">
        <f t="shared" ref="DY283:DY288" si="403">IF(DW283=0,0,1)</f>
        <v>0</v>
      </c>
      <c r="DZ283" s="53"/>
      <c r="EA283" s="53"/>
      <c r="EB283" s="41">
        <f t="shared" ref="EB283:EB288" si="404">IF(ISERROR(EA283/EA284-1),0,(EA283/EA284-1))</f>
        <v>0</v>
      </c>
      <c r="EC283" s="53">
        <f t="shared" ref="EC283:EC288" si="405">IF(EA283=0,0,1)</f>
        <v>0</v>
      </c>
      <c r="ED283" s="53"/>
      <c r="EE283" s="53"/>
      <c r="EF283" s="41">
        <f t="shared" ref="EF283:EF288" si="406">IF(ISERROR(EE283/EE284-1),0,(EE283/EE284-1))</f>
        <v>0</v>
      </c>
      <c r="EG283" s="53">
        <f t="shared" ref="EG283:EG288" si="407">IF(EE283=0,0,1)</f>
        <v>0</v>
      </c>
      <c r="EH283" s="53"/>
      <c r="EI283" s="53"/>
      <c r="EJ283" s="41">
        <f t="shared" ref="EJ283:EJ288" si="408">IF(ISERROR(EI283/EI284-1),0,(EI283/EI284-1))</f>
        <v>0</v>
      </c>
      <c r="EK283" s="53">
        <f t="shared" ref="EK283:EK288" si="409">IF(EI283=0,0,1)</f>
        <v>0</v>
      </c>
      <c r="EL283" s="53"/>
      <c r="EM283" s="53"/>
      <c r="EN283" s="41">
        <f t="shared" ref="EN283:EN288" si="410">IF(ISERROR(EM283/EM284-1),0,(EM283/EM284-1))</f>
        <v>0</v>
      </c>
      <c r="EO283" s="53">
        <f t="shared" ref="EO283:EO288" si="411">IF(EM283=0,0,1)</f>
        <v>0</v>
      </c>
      <c r="EP283" s="53"/>
      <c r="EQ283" s="53"/>
      <c r="ER283" s="41">
        <f t="shared" ref="ER283:ER288" si="412">IF(ISERROR(EQ283/EQ284-1),0,(EQ283/EQ284-1))</f>
        <v>0</v>
      </c>
      <c r="ES283" s="53">
        <f t="shared" ref="ES283:ES288" si="413">IF(EQ283=0,0,1)</f>
        <v>0</v>
      </c>
      <c r="ET283" s="53"/>
      <c r="EU283" s="53"/>
      <c r="EV283" s="41">
        <f t="shared" ref="EV283:EV288" si="414">IF(ISERROR(EU283/EU284-1),0,(EU283/EU284-1))</f>
        <v>0</v>
      </c>
      <c r="EW283" s="53">
        <f t="shared" ref="EW283:EW288" si="415">IF(EU283=0,0,1)</f>
        <v>0</v>
      </c>
      <c r="EX283" s="53"/>
      <c r="EY283" s="53"/>
      <c r="EZ283" s="41">
        <f t="shared" ref="EZ283:EZ288" si="416">IF(ISERROR(EY283/EY284-1),0,(EY283/EY284-1))</f>
        <v>0</v>
      </c>
      <c r="FA283" s="53">
        <f t="shared" ref="FA283:FA288" si="417">IF(EY283=0,0,1)</f>
        <v>0</v>
      </c>
      <c r="FB283" s="53"/>
      <c r="FC283" s="53"/>
      <c r="FD283" s="41">
        <f t="shared" ref="FD283:FD288" si="418">IF(ISERROR(FC283/FC284-1),0,(FC283/FC284-1))</f>
        <v>0</v>
      </c>
      <c r="FE283" s="53">
        <f t="shared" ref="FE283:FE288" si="419">IF(FC283=0,0,1)</f>
        <v>0</v>
      </c>
      <c r="FF283" s="53"/>
      <c r="FG283" s="53"/>
      <c r="FH283" s="41">
        <f t="shared" ref="FH283:FH288" si="420">IF(ISERROR(FG283/FG284-1),0,(FG283/FG284-1))</f>
        <v>0</v>
      </c>
      <c r="FI283" s="53">
        <f t="shared" ref="FI283:FI288" si="421">IF(FG283=0,0,1)</f>
        <v>0</v>
      </c>
      <c r="FJ283" s="53"/>
      <c r="FK283" s="53"/>
      <c r="FL283" s="41">
        <f t="shared" si="338"/>
        <v>0</v>
      </c>
      <c r="FM283" s="53">
        <f t="shared" si="339"/>
        <v>0</v>
      </c>
      <c r="FN283" s="53"/>
      <c r="FO283" s="40"/>
      <c r="FP283" s="52">
        <f t="shared" si="340"/>
        <v>2886.9832099801301</v>
      </c>
      <c r="FQ283" s="41">
        <f t="shared" si="341"/>
        <v>4.747505979470823E-3</v>
      </c>
      <c r="FY283" s="229" t="s">
        <v>1886</v>
      </c>
      <c r="FZ283" s="229" t="s">
        <v>1887</v>
      </c>
      <c r="GA283" s="229" t="s">
        <v>1888</v>
      </c>
    </row>
    <row r="284" spans="2:183" ht="11.25" customHeight="1" x14ac:dyDescent="0.2">
      <c r="B284" s="39">
        <v>43623</v>
      </c>
      <c r="C284" s="45">
        <v>2873.3420016462501</v>
      </c>
      <c r="D284" s="112" t="s">
        <v>5566</v>
      </c>
      <c r="E284" s="112">
        <f t="shared" ref="E284:E288" si="422">IF(WEEKDAY(B284,11)=6,B284-1,IF(WEEKDAY(B284,11)=7,B284-2,B284))</f>
        <v>43623</v>
      </c>
      <c r="F284" s="46"/>
      <c r="G284" s="52">
        <v>49</v>
      </c>
      <c r="H284" s="41">
        <f t="shared" si="342"/>
        <v>3.2448377581120846E-2</v>
      </c>
      <c r="I284" s="53">
        <f t="shared" si="343"/>
        <v>1</v>
      </c>
      <c r="J284" s="40"/>
      <c r="K284" s="52">
        <v>75.88</v>
      </c>
      <c r="L284" s="41">
        <f t="shared" si="344"/>
        <v>3.4633215162257924E-2</v>
      </c>
      <c r="M284" s="53">
        <f t="shared" si="345"/>
        <v>1</v>
      </c>
      <c r="N284" s="40"/>
      <c r="O284" s="52">
        <v>89.54</v>
      </c>
      <c r="P284" s="41">
        <f t="shared" si="346"/>
        <v>3.9712029725963882E-2</v>
      </c>
      <c r="Q284" s="53">
        <f t="shared" si="347"/>
        <v>1</v>
      </c>
      <c r="R284" s="40"/>
      <c r="S284" s="52">
        <v>87.04</v>
      </c>
      <c r="T284" s="41">
        <f t="shared" si="348"/>
        <v>1.6703656114939847E-2</v>
      </c>
      <c r="U284" s="53">
        <f t="shared" si="349"/>
        <v>1</v>
      </c>
      <c r="V284" s="40"/>
      <c r="W284" s="52">
        <v>62.64</v>
      </c>
      <c r="X284" s="41">
        <f t="shared" si="350"/>
        <v>5.5078322385043066E-2</v>
      </c>
      <c r="Y284" s="53">
        <f t="shared" si="351"/>
        <v>1</v>
      </c>
      <c r="Z284" s="40"/>
      <c r="AA284" s="52">
        <v>100.6</v>
      </c>
      <c r="AB284" s="41">
        <f t="shared" si="352"/>
        <v>3.6365509426187215E-2</v>
      </c>
      <c r="AC284" s="53">
        <f t="shared" si="353"/>
        <v>1</v>
      </c>
      <c r="AD284" s="40"/>
      <c r="AE284" s="52">
        <v>60.48</v>
      </c>
      <c r="AF284" s="41">
        <f t="shared" si="354"/>
        <v>4.0247678018575872E-2</v>
      </c>
      <c r="AG284" s="53">
        <f t="shared" si="355"/>
        <v>1</v>
      </c>
      <c r="AH284" s="40"/>
      <c r="AI284" s="52">
        <v>104.45</v>
      </c>
      <c r="AJ284" s="41">
        <f t="shared" si="356"/>
        <v>4.1687443901466059E-2</v>
      </c>
      <c r="AK284" s="53">
        <f t="shared" si="357"/>
        <v>1</v>
      </c>
      <c r="AL284" s="40"/>
      <c r="AM284" s="52">
        <v>73.19</v>
      </c>
      <c r="AN284" s="41">
        <f t="shared" si="358"/>
        <v>3.1716943896250349E-2</v>
      </c>
      <c r="AO284" s="53">
        <f t="shared" si="359"/>
        <v>1</v>
      </c>
      <c r="AP284" s="40"/>
      <c r="AQ284" s="52">
        <v>43.55</v>
      </c>
      <c r="AR284" s="41">
        <f t="shared" si="360"/>
        <v>4.788257940327223E-2</v>
      </c>
      <c r="AS284" s="53">
        <f t="shared" si="361"/>
        <v>1</v>
      </c>
      <c r="AT284" s="41"/>
      <c r="AU284" s="41">
        <v>97.68</v>
      </c>
      <c r="AV284" s="41">
        <f t="shared" si="362"/>
        <v>4.0144819508039831E-2</v>
      </c>
      <c r="AW284" s="53">
        <f t="shared" si="363"/>
        <v>1</v>
      </c>
      <c r="AX284" s="41"/>
      <c r="AY284" s="41">
        <v>54.73</v>
      </c>
      <c r="AZ284" s="41">
        <f t="shared" si="364"/>
        <v>3.5376466136965545E-2</v>
      </c>
      <c r="BA284" s="53">
        <f t="shared" si="365"/>
        <v>1</v>
      </c>
      <c r="BB284" s="41"/>
      <c r="BC284" s="41">
        <v>54.71</v>
      </c>
      <c r="BD284" s="41">
        <f t="shared" si="366"/>
        <v>2.2616822429906591E-2</v>
      </c>
      <c r="BE284" s="53">
        <f t="shared" si="367"/>
        <v>1</v>
      </c>
      <c r="BF284" s="41"/>
      <c r="BG284" s="41">
        <v>59.43</v>
      </c>
      <c r="BH284" s="41">
        <f t="shared" si="368"/>
        <v>3.6449250087199125E-2</v>
      </c>
      <c r="BI284" s="53">
        <f t="shared" si="369"/>
        <v>1</v>
      </c>
      <c r="BJ284" s="41"/>
      <c r="BK284" s="41"/>
      <c r="BL284" s="41">
        <f t="shared" si="370"/>
        <v>0</v>
      </c>
      <c r="BM284" s="53">
        <f t="shared" si="371"/>
        <v>0</v>
      </c>
      <c r="BN284" s="41"/>
      <c r="BO284" s="41"/>
      <c r="BP284" s="41">
        <f t="shared" si="372"/>
        <v>0</v>
      </c>
      <c r="BQ284" s="53">
        <f t="shared" si="373"/>
        <v>0</v>
      </c>
      <c r="BR284" s="41"/>
      <c r="BS284" s="41"/>
      <c r="BT284" s="41">
        <f t="shared" si="374"/>
        <v>0</v>
      </c>
      <c r="BU284" s="53">
        <f t="shared" si="375"/>
        <v>0</v>
      </c>
      <c r="BV284" s="41"/>
      <c r="BW284" s="41"/>
      <c r="BX284" s="41">
        <f t="shared" si="376"/>
        <v>0</v>
      </c>
      <c r="BY284" s="53">
        <f t="shared" si="377"/>
        <v>0</v>
      </c>
      <c r="BZ284" s="41"/>
      <c r="CA284" s="41"/>
      <c r="CB284" s="41">
        <f t="shared" si="378"/>
        <v>0</v>
      </c>
      <c r="CC284" s="53">
        <f t="shared" si="379"/>
        <v>0</v>
      </c>
      <c r="CD284" s="41"/>
      <c r="CE284" s="41"/>
      <c r="CF284" s="41">
        <f t="shared" si="380"/>
        <v>0</v>
      </c>
      <c r="CG284" s="53">
        <f t="shared" si="381"/>
        <v>0</v>
      </c>
      <c r="CH284" s="41"/>
      <c r="CI284" s="41"/>
      <c r="CJ284" s="41">
        <f t="shared" si="382"/>
        <v>0</v>
      </c>
      <c r="CK284" s="53">
        <f t="shared" si="383"/>
        <v>0</v>
      </c>
      <c r="CL284" s="41"/>
      <c r="CM284" s="41"/>
      <c r="CN284" s="41">
        <f t="shared" si="384"/>
        <v>0</v>
      </c>
      <c r="CO284" s="53">
        <f t="shared" si="385"/>
        <v>0</v>
      </c>
      <c r="CP284" s="41"/>
      <c r="CQ284" s="41"/>
      <c r="CR284" s="41">
        <f t="shared" si="386"/>
        <v>0</v>
      </c>
      <c r="CS284" s="53">
        <f t="shared" si="387"/>
        <v>0</v>
      </c>
      <c r="CT284" s="41"/>
      <c r="CU284" s="41"/>
      <c r="CV284" s="41">
        <f t="shared" si="388"/>
        <v>0</v>
      </c>
      <c r="CW284" s="53">
        <f t="shared" si="389"/>
        <v>0</v>
      </c>
      <c r="CX284" s="41"/>
      <c r="CY284" s="41"/>
      <c r="CZ284" s="41">
        <f t="shared" si="390"/>
        <v>0</v>
      </c>
      <c r="DA284" s="53">
        <f t="shared" si="391"/>
        <v>0</v>
      </c>
      <c r="DB284" s="53"/>
      <c r="DC284" s="53"/>
      <c r="DD284" s="41">
        <f t="shared" si="392"/>
        <v>0</v>
      </c>
      <c r="DE284" s="53">
        <f t="shared" si="393"/>
        <v>0</v>
      </c>
      <c r="DF284" s="53"/>
      <c r="DG284" s="53"/>
      <c r="DH284" s="41">
        <f t="shared" si="394"/>
        <v>0</v>
      </c>
      <c r="DI284" s="53">
        <f t="shared" si="395"/>
        <v>0</v>
      </c>
      <c r="DJ284" s="53"/>
      <c r="DK284" s="53"/>
      <c r="DL284" s="41">
        <f t="shared" si="396"/>
        <v>0</v>
      </c>
      <c r="DM284" s="53">
        <f t="shared" si="397"/>
        <v>0</v>
      </c>
      <c r="DN284" s="53"/>
      <c r="DO284" s="53"/>
      <c r="DP284" s="41">
        <f t="shared" si="398"/>
        <v>0</v>
      </c>
      <c r="DQ284" s="53">
        <f t="shared" si="399"/>
        <v>0</v>
      </c>
      <c r="DR284" s="53"/>
      <c r="DS284" s="53"/>
      <c r="DT284" s="41">
        <f t="shared" si="400"/>
        <v>0</v>
      </c>
      <c r="DU284" s="53">
        <f t="shared" si="401"/>
        <v>0</v>
      </c>
      <c r="DV284" s="53"/>
      <c r="DW284" s="53"/>
      <c r="DX284" s="41">
        <f t="shared" si="402"/>
        <v>0</v>
      </c>
      <c r="DY284" s="53">
        <f t="shared" si="403"/>
        <v>0</v>
      </c>
      <c r="DZ284" s="53"/>
      <c r="EA284" s="53"/>
      <c r="EB284" s="41">
        <f t="shared" si="404"/>
        <v>0</v>
      </c>
      <c r="EC284" s="53">
        <f t="shared" si="405"/>
        <v>0</v>
      </c>
      <c r="ED284" s="53"/>
      <c r="EE284" s="53"/>
      <c r="EF284" s="41">
        <f t="shared" si="406"/>
        <v>0</v>
      </c>
      <c r="EG284" s="53">
        <f t="shared" si="407"/>
        <v>0</v>
      </c>
      <c r="EH284" s="53"/>
      <c r="EI284" s="53"/>
      <c r="EJ284" s="41">
        <f t="shared" si="408"/>
        <v>0</v>
      </c>
      <c r="EK284" s="53">
        <f t="shared" si="409"/>
        <v>0</v>
      </c>
      <c r="EL284" s="53"/>
      <c r="EM284" s="53"/>
      <c r="EN284" s="41">
        <f t="shared" si="410"/>
        <v>0</v>
      </c>
      <c r="EO284" s="53">
        <f t="shared" si="411"/>
        <v>0</v>
      </c>
      <c r="EP284" s="53"/>
      <c r="EQ284" s="53"/>
      <c r="ER284" s="41">
        <f t="shared" si="412"/>
        <v>0</v>
      </c>
      <c r="ES284" s="53">
        <f t="shared" si="413"/>
        <v>0</v>
      </c>
      <c r="ET284" s="53"/>
      <c r="EU284" s="53"/>
      <c r="EV284" s="41">
        <f t="shared" si="414"/>
        <v>0</v>
      </c>
      <c r="EW284" s="53">
        <f t="shared" si="415"/>
        <v>0</v>
      </c>
      <c r="EX284" s="53"/>
      <c r="EY284" s="53"/>
      <c r="EZ284" s="41">
        <f t="shared" si="416"/>
        <v>0</v>
      </c>
      <c r="FA284" s="53">
        <f t="shared" si="417"/>
        <v>0</v>
      </c>
      <c r="FB284" s="53"/>
      <c r="FC284" s="53"/>
      <c r="FD284" s="41">
        <f t="shared" si="418"/>
        <v>0</v>
      </c>
      <c r="FE284" s="53">
        <f t="shared" si="419"/>
        <v>0</v>
      </c>
      <c r="FF284" s="53"/>
      <c r="FG284" s="53"/>
      <c r="FH284" s="41">
        <f t="shared" si="420"/>
        <v>0</v>
      </c>
      <c r="FI284" s="53">
        <f t="shared" si="421"/>
        <v>0</v>
      </c>
      <c r="FJ284" s="53"/>
      <c r="FK284" s="53"/>
      <c r="FL284" s="41">
        <f t="shared" ref="FL284:FL288" si="423">IF(ISERROR(FK284/FK285-1),0,(FK284/FK285-1))</f>
        <v>0</v>
      </c>
      <c r="FM284" s="53">
        <f t="shared" ref="FM284:FM288" si="424">IF(FK284=0,0,1)</f>
        <v>0</v>
      </c>
      <c r="FN284" s="53"/>
      <c r="FO284" s="40"/>
      <c r="FP284" s="52">
        <f t="shared" ref="FP284:FP288" si="425">C284</f>
        <v>2873.3420016462501</v>
      </c>
      <c r="FQ284" s="41">
        <f t="shared" ref="FQ284:FQ288" si="426">IF(ISERROR(FP284/FP285-1),0,(FP284/FP285-1))</f>
        <v>4.4068439033571272E-2</v>
      </c>
      <c r="FY284" s="229" t="s">
        <v>1892</v>
      </c>
      <c r="FZ284" s="229" t="s">
        <v>1893</v>
      </c>
      <c r="GA284" s="229" t="s">
        <v>1894</v>
      </c>
    </row>
    <row r="285" spans="2:183" ht="11.25" customHeight="1" x14ac:dyDescent="0.2">
      <c r="B285" s="39">
        <v>43616</v>
      </c>
      <c r="C285" s="45">
        <v>2752.0628861321798</v>
      </c>
      <c r="D285" s="112" t="s">
        <v>5566</v>
      </c>
      <c r="E285" s="112">
        <f t="shared" si="422"/>
        <v>43616</v>
      </c>
      <c r="F285" s="46"/>
      <c r="G285" s="52">
        <v>47.46</v>
      </c>
      <c r="H285" s="41">
        <f t="shared" si="342"/>
        <v>-2.5862068965517238E-2</v>
      </c>
      <c r="I285" s="53">
        <f t="shared" si="343"/>
        <v>1</v>
      </c>
      <c r="J285" s="40"/>
      <c r="K285" s="52">
        <v>73.34</v>
      </c>
      <c r="L285" s="41">
        <f t="shared" si="344"/>
        <v>-2.7062881400901961E-2</v>
      </c>
      <c r="M285" s="53">
        <f t="shared" si="345"/>
        <v>1</v>
      </c>
      <c r="N285" s="40"/>
      <c r="O285" s="52">
        <v>86.12</v>
      </c>
      <c r="P285" s="41">
        <f t="shared" si="346"/>
        <v>-2.457809491448637E-2</v>
      </c>
      <c r="Q285" s="53">
        <f t="shared" si="347"/>
        <v>1</v>
      </c>
      <c r="R285" s="40"/>
      <c r="S285" s="52">
        <v>85.61</v>
      </c>
      <c r="T285" s="41">
        <f t="shared" si="348"/>
        <v>-3.6031978380812957E-2</v>
      </c>
      <c r="U285" s="53">
        <f t="shared" si="349"/>
        <v>1</v>
      </c>
      <c r="V285" s="40"/>
      <c r="W285" s="52">
        <v>59.37</v>
      </c>
      <c r="X285" s="41">
        <f t="shared" si="350"/>
        <v>-2.4963048119559961E-2</v>
      </c>
      <c r="Y285" s="53">
        <f t="shared" si="351"/>
        <v>1</v>
      </c>
      <c r="Z285" s="40"/>
      <c r="AA285" s="52">
        <v>97.07</v>
      </c>
      <c r="AB285" s="41">
        <f t="shared" si="352"/>
        <v>-1.9395898575613746E-2</v>
      </c>
      <c r="AC285" s="53">
        <f t="shared" si="353"/>
        <v>1</v>
      </c>
      <c r="AD285" s="40"/>
      <c r="AE285" s="52">
        <v>58.14</v>
      </c>
      <c r="AF285" s="41">
        <f t="shared" si="354"/>
        <v>-2.1376872580373574E-2</v>
      </c>
      <c r="AG285" s="53">
        <f t="shared" si="355"/>
        <v>1</v>
      </c>
      <c r="AH285" s="40"/>
      <c r="AI285" s="52">
        <v>100.27</v>
      </c>
      <c r="AJ285" s="41">
        <f t="shared" si="356"/>
        <v>-3.2796373106974142E-2</v>
      </c>
      <c r="AK285" s="53">
        <f t="shared" si="357"/>
        <v>1</v>
      </c>
      <c r="AL285" s="40"/>
      <c r="AM285" s="52">
        <v>70.94</v>
      </c>
      <c r="AN285" s="41">
        <f t="shared" si="358"/>
        <v>-2.5817083218895864E-2</v>
      </c>
      <c r="AO285" s="53">
        <f t="shared" si="359"/>
        <v>1</v>
      </c>
      <c r="AP285" s="40"/>
      <c r="AQ285" s="52">
        <v>41.56</v>
      </c>
      <c r="AR285" s="41">
        <f t="shared" si="360"/>
        <v>-3.1912415560214291E-2</v>
      </c>
      <c r="AS285" s="53">
        <f t="shared" si="361"/>
        <v>1</v>
      </c>
      <c r="AT285" s="41"/>
      <c r="AU285" s="41">
        <v>93.91</v>
      </c>
      <c r="AV285" s="41">
        <f t="shared" si="362"/>
        <v>-2.8550739629668032E-2</v>
      </c>
      <c r="AW285" s="53">
        <f t="shared" si="363"/>
        <v>1</v>
      </c>
      <c r="AX285" s="41"/>
      <c r="AY285" s="41">
        <v>52.86</v>
      </c>
      <c r="AZ285" s="41">
        <f t="shared" si="364"/>
        <v>-1.4725069897483678E-2</v>
      </c>
      <c r="BA285" s="53">
        <f t="shared" si="365"/>
        <v>1</v>
      </c>
      <c r="BB285" s="41"/>
      <c r="BC285" s="41">
        <v>53.5</v>
      </c>
      <c r="BD285" s="41">
        <f t="shared" si="366"/>
        <v>-1.5639374425023056E-2</v>
      </c>
      <c r="BE285" s="53">
        <f t="shared" si="367"/>
        <v>1</v>
      </c>
      <c r="BF285" s="41"/>
      <c r="BG285" s="41">
        <v>57.34</v>
      </c>
      <c r="BH285" s="41">
        <f t="shared" si="368"/>
        <v>-2.7970842515680605E-2</v>
      </c>
      <c r="BI285" s="53">
        <f t="shared" si="369"/>
        <v>1</v>
      </c>
      <c r="BJ285" s="41"/>
      <c r="BK285" s="41"/>
      <c r="BL285" s="41">
        <f t="shared" si="370"/>
        <v>0</v>
      </c>
      <c r="BM285" s="53">
        <f t="shared" si="371"/>
        <v>0</v>
      </c>
      <c r="BN285" s="41"/>
      <c r="BO285" s="41"/>
      <c r="BP285" s="41">
        <f t="shared" si="372"/>
        <v>0</v>
      </c>
      <c r="BQ285" s="53">
        <f t="shared" si="373"/>
        <v>0</v>
      </c>
      <c r="BR285" s="41"/>
      <c r="BS285" s="41"/>
      <c r="BT285" s="41">
        <f t="shared" si="374"/>
        <v>0</v>
      </c>
      <c r="BU285" s="53">
        <f t="shared" si="375"/>
        <v>0</v>
      </c>
      <c r="BV285" s="41"/>
      <c r="BW285" s="41"/>
      <c r="BX285" s="41">
        <f t="shared" si="376"/>
        <v>0</v>
      </c>
      <c r="BY285" s="53">
        <f t="shared" si="377"/>
        <v>0</v>
      </c>
      <c r="BZ285" s="41"/>
      <c r="CA285" s="41"/>
      <c r="CB285" s="41">
        <f t="shared" si="378"/>
        <v>0</v>
      </c>
      <c r="CC285" s="53">
        <f t="shared" si="379"/>
        <v>0</v>
      </c>
      <c r="CD285" s="41"/>
      <c r="CE285" s="41"/>
      <c r="CF285" s="41">
        <f t="shared" si="380"/>
        <v>0</v>
      </c>
      <c r="CG285" s="53">
        <f t="shared" si="381"/>
        <v>0</v>
      </c>
      <c r="CH285" s="41"/>
      <c r="CI285" s="41"/>
      <c r="CJ285" s="41">
        <f t="shared" si="382"/>
        <v>0</v>
      </c>
      <c r="CK285" s="53">
        <f t="shared" si="383"/>
        <v>0</v>
      </c>
      <c r="CL285" s="41"/>
      <c r="CM285" s="41"/>
      <c r="CN285" s="41">
        <f t="shared" si="384"/>
        <v>0</v>
      </c>
      <c r="CO285" s="53">
        <f t="shared" si="385"/>
        <v>0</v>
      </c>
      <c r="CP285" s="41"/>
      <c r="CQ285" s="41"/>
      <c r="CR285" s="41">
        <f t="shared" si="386"/>
        <v>0</v>
      </c>
      <c r="CS285" s="53">
        <f t="shared" si="387"/>
        <v>0</v>
      </c>
      <c r="CT285" s="41"/>
      <c r="CU285" s="41"/>
      <c r="CV285" s="41">
        <f t="shared" si="388"/>
        <v>0</v>
      </c>
      <c r="CW285" s="53">
        <f t="shared" si="389"/>
        <v>0</v>
      </c>
      <c r="CX285" s="41"/>
      <c r="CY285" s="41"/>
      <c r="CZ285" s="41">
        <f t="shared" si="390"/>
        <v>0</v>
      </c>
      <c r="DA285" s="53">
        <f t="shared" si="391"/>
        <v>0</v>
      </c>
      <c r="DB285" s="53"/>
      <c r="DC285" s="53"/>
      <c r="DD285" s="41">
        <f t="shared" si="392"/>
        <v>0</v>
      </c>
      <c r="DE285" s="53">
        <f t="shared" si="393"/>
        <v>0</v>
      </c>
      <c r="DF285" s="53"/>
      <c r="DG285" s="53"/>
      <c r="DH285" s="41">
        <f t="shared" si="394"/>
        <v>0</v>
      </c>
      <c r="DI285" s="53">
        <f t="shared" si="395"/>
        <v>0</v>
      </c>
      <c r="DJ285" s="53"/>
      <c r="DK285" s="53"/>
      <c r="DL285" s="41">
        <f t="shared" si="396"/>
        <v>0</v>
      </c>
      <c r="DM285" s="53">
        <f t="shared" si="397"/>
        <v>0</v>
      </c>
      <c r="DN285" s="53"/>
      <c r="DO285" s="53"/>
      <c r="DP285" s="41">
        <f t="shared" si="398"/>
        <v>0</v>
      </c>
      <c r="DQ285" s="53">
        <f t="shared" si="399"/>
        <v>0</v>
      </c>
      <c r="DR285" s="53"/>
      <c r="DS285" s="53"/>
      <c r="DT285" s="41">
        <f t="shared" si="400"/>
        <v>0</v>
      </c>
      <c r="DU285" s="53">
        <f t="shared" si="401"/>
        <v>0</v>
      </c>
      <c r="DV285" s="53"/>
      <c r="DW285" s="53"/>
      <c r="DX285" s="41">
        <f t="shared" si="402"/>
        <v>0</v>
      </c>
      <c r="DY285" s="53">
        <f t="shared" si="403"/>
        <v>0</v>
      </c>
      <c r="DZ285" s="53"/>
      <c r="EA285" s="53"/>
      <c r="EB285" s="41">
        <f t="shared" si="404"/>
        <v>0</v>
      </c>
      <c r="EC285" s="53">
        <f t="shared" si="405"/>
        <v>0</v>
      </c>
      <c r="ED285" s="53"/>
      <c r="EE285" s="53"/>
      <c r="EF285" s="41">
        <f t="shared" si="406"/>
        <v>0</v>
      </c>
      <c r="EG285" s="53">
        <f t="shared" si="407"/>
        <v>0</v>
      </c>
      <c r="EH285" s="53"/>
      <c r="EI285" s="53"/>
      <c r="EJ285" s="41">
        <f t="shared" si="408"/>
        <v>0</v>
      </c>
      <c r="EK285" s="53">
        <f t="shared" si="409"/>
        <v>0</v>
      </c>
      <c r="EL285" s="53"/>
      <c r="EM285" s="53"/>
      <c r="EN285" s="41">
        <f t="shared" si="410"/>
        <v>0</v>
      </c>
      <c r="EO285" s="53">
        <f t="shared" si="411"/>
        <v>0</v>
      </c>
      <c r="EP285" s="53"/>
      <c r="EQ285" s="53"/>
      <c r="ER285" s="41">
        <f t="shared" si="412"/>
        <v>0</v>
      </c>
      <c r="ES285" s="53">
        <f t="shared" si="413"/>
        <v>0</v>
      </c>
      <c r="ET285" s="53"/>
      <c r="EU285" s="53"/>
      <c r="EV285" s="41">
        <f t="shared" si="414"/>
        <v>0</v>
      </c>
      <c r="EW285" s="53">
        <f t="shared" si="415"/>
        <v>0</v>
      </c>
      <c r="EX285" s="53"/>
      <c r="EY285" s="53"/>
      <c r="EZ285" s="41">
        <f t="shared" si="416"/>
        <v>0</v>
      </c>
      <c r="FA285" s="53">
        <f t="shared" si="417"/>
        <v>0</v>
      </c>
      <c r="FB285" s="53"/>
      <c r="FC285" s="53"/>
      <c r="FD285" s="41">
        <f t="shared" si="418"/>
        <v>0</v>
      </c>
      <c r="FE285" s="53">
        <f t="shared" si="419"/>
        <v>0</v>
      </c>
      <c r="FF285" s="53"/>
      <c r="FG285" s="53"/>
      <c r="FH285" s="41">
        <f t="shared" si="420"/>
        <v>0</v>
      </c>
      <c r="FI285" s="53">
        <f t="shared" si="421"/>
        <v>0</v>
      </c>
      <c r="FJ285" s="53"/>
      <c r="FK285" s="53"/>
      <c r="FL285" s="41">
        <f t="shared" si="423"/>
        <v>0</v>
      </c>
      <c r="FM285" s="53">
        <f t="shared" si="424"/>
        <v>0</v>
      </c>
      <c r="FN285" s="53"/>
      <c r="FO285" s="40"/>
      <c r="FP285" s="52">
        <f t="shared" si="425"/>
        <v>2752.0628861321798</v>
      </c>
      <c r="FQ285" s="41">
        <f t="shared" si="426"/>
        <v>-2.6185458782145399E-2</v>
      </c>
      <c r="FY285" s="229" t="s">
        <v>4630</v>
      </c>
      <c r="FZ285" s="229" t="s">
        <v>4631</v>
      </c>
      <c r="GA285" s="229" t="s">
        <v>4632</v>
      </c>
    </row>
    <row r="286" spans="2:183" ht="11.25" customHeight="1" x14ac:dyDescent="0.2">
      <c r="B286" s="39">
        <v>43609</v>
      </c>
      <c r="C286" s="45">
        <v>2826.0646864961</v>
      </c>
      <c r="D286" s="112" t="s">
        <v>5566</v>
      </c>
      <c r="E286" s="112">
        <f t="shared" si="422"/>
        <v>43609</v>
      </c>
      <c r="F286" s="46"/>
      <c r="G286" s="52">
        <v>48.72</v>
      </c>
      <c r="H286" s="41">
        <f t="shared" si="342"/>
        <v>1.2889812889812946E-2</v>
      </c>
      <c r="I286" s="53">
        <f t="shared" si="343"/>
        <v>1</v>
      </c>
      <c r="J286" s="40"/>
      <c r="K286" s="52">
        <v>75.38</v>
      </c>
      <c r="L286" s="41">
        <f t="shared" si="344"/>
        <v>8.9680096372641849E-3</v>
      </c>
      <c r="M286" s="53">
        <f t="shared" si="345"/>
        <v>1</v>
      </c>
      <c r="N286" s="40"/>
      <c r="O286" s="52">
        <v>88.29</v>
      </c>
      <c r="P286" s="41">
        <f t="shared" si="346"/>
        <v>2.842166569598148E-2</v>
      </c>
      <c r="Q286" s="53">
        <f t="shared" si="347"/>
        <v>1</v>
      </c>
      <c r="R286" s="40"/>
      <c r="S286" s="52">
        <v>88.81</v>
      </c>
      <c r="T286" s="41">
        <f t="shared" si="348"/>
        <v>1.8463302752293576E-2</v>
      </c>
      <c r="U286" s="53">
        <f t="shared" si="349"/>
        <v>1</v>
      </c>
      <c r="V286" s="40"/>
      <c r="W286" s="52">
        <v>60.89</v>
      </c>
      <c r="X286" s="41">
        <f t="shared" si="350"/>
        <v>1.5510340226817965E-2</v>
      </c>
      <c r="Y286" s="53">
        <f t="shared" si="351"/>
        <v>1</v>
      </c>
      <c r="Z286" s="40"/>
      <c r="AA286" s="52">
        <v>98.99</v>
      </c>
      <c r="AB286" s="41">
        <f t="shared" si="352"/>
        <v>1.1237102870568894E-2</v>
      </c>
      <c r="AC286" s="53">
        <f t="shared" si="353"/>
        <v>1</v>
      </c>
      <c r="AD286" s="40"/>
      <c r="AE286" s="52">
        <v>59.41</v>
      </c>
      <c r="AF286" s="41">
        <f t="shared" si="354"/>
        <v>1.2095400340715434E-2</v>
      </c>
      <c r="AG286" s="53">
        <f t="shared" si="355"/>
        <v>1</v>
      </c>
      <c r="AH286" s="40"/>
      <c r="AI286" s="52">
        <v>103.67</v>
      </c>
      <c r="AJ286" s="41">
        <f t="shared" si="356"/>
        <v>6.7980965329708098E-3</v>
      </c>
      <c r="AK286" s="53">
        <f t="shared" si="357"/>
        <v>1</v>
      </c>
      <c r="AL286" s="40"/>
      <c r="AM286" s="52">
        <v>72.819999999999993</v>
      </c>
      <c r="AN286" s="41">
        <f t="shared" si="358"/>
        <v>1.1951083935519691E-2</v>
      </c>
      <c r="AO286" s="53">
        <f t="shared" si="359"/>
        <v>1</v>
      </c>
      <c r="AP286" s="40"/>
      <c r="AQ286" s="52">
        <v>42.93</v>
      </c>
      <c r="AR286" s="41">
        <f t="shared" si="360"/>
        <v>1.5854235683861795E-2</v>
      </c>
      <c r="AS286" s="53">
        <f t="shared" si="361"/>
        <v>1</v>
      </c>
      <c r="AT286" s="41"/>
      <c r="AU286" s="41">
        <v>96.67</v>
      </c>
      <c r="AV286" s="41">
        <f t="shared" si="362"/>
        <v>6.3501977930460196E-3</v>
      </c>
      <c r="AW286" s="53">
        <f t="shared" si="363"/>
        <v>1</v>
      </c>
      <c r="AX286" s="41"/>
      <c r="AY286" s="41">
        <v>53.65</v>
      </c>
      <c r="AZ286" s="41">
        <f t="shared" si="364"/>
        <v>5.4347826086955653E-3</v>
      </c>
      <c r="BA286" s="53">
        <f t="shared" si="365"/>
        <v>1</v>
      </c>
      <c r="BB286" s="41"/>
      <c r="BC286" s="41">
        <v>54.35</v>
      </c>
      <c r="BD286" s="41">
        <f t="shared" si="366"/>
        <v>9.8476402824230203E-3</v>
      </c>
      <c r="BE286" s="53">
        <f t="shared" si="367"/>
        <v>1</v>
      </c>
      <c r="BF286" s="41"/>
      <c r="BG286" s="41">
        <v>58.99</v>
      </c>
      <c r="BH286" s="41">
        <f t="shared" si="368"/>
        <v>1.3399759491496299E-2</v>
      </c>
      <c r="BI286" s="53">
        <f t="shared" si="369"/>
        <v>1</v>
      </c>
      <c r="BJ286" s="41"/>
      <c r="BK286" s="41"/>
      <c r="BL286" s="41">
        <f t="shared" si="370"/>
        <v>0</v>
      </c>
      <c r="BM286" s="53">
        <f t="shared" si="371"/>
        <v>0</v>
      </c>
      <c r="BN286" s="41"/>
      <c r="BO286" s="41"/>
      <c r="BP286" s="41">
        <f t="shared" si="372"/>
        <v>0</v>
      </c>
      <c r="BQ286" s="53">
        <f t="shared" si="373"/>
        <v>0</v>
      </c>
      <c r="BR286" s="41"/>
      <c r="BS286" s="41"/>
      <c r="BT286" s="41">
        <f t="shared" si="374"/>
        <v>0</v>
      </c>
      <c r="BU286" s="53">
        <f t="shared" si="375"/>
        <v>0</v>
      </c>
      <c r="BV286" s="41"/>
      <c r="BW286" s="41"/>
      <c r="BX286" s="41">
        <f t="shared" si="376"/>
        <v>0</v>
      </c>
      <c r="BY286" s="53">
        <f t="shared" si="377"/>
        <v>0</v>
      </c>
      <c r="BZ286" s="41"/>
      <c r="CA286" s="41"/>
      <c r="CB286" s="41">
        <f t="shared" si="378"/>
        <v>0</v>
      </c>
      <c r="CC286" s="53">
        <f t="shared" si="379"/>
        <v>0</v>
      </c>
      <c r="CD286" s="41"/>
      <c r="CE286" s="41"/>
      <c r="CF286" s="41">
        <f t="shared" si="380"/>
        <v>0</v>
      </c>
      <c r="CG286" s="53">
        <f t="shared" si="381"/>
        <v>0</v>
      </c>
      <c r="CH286" s="41"/>
      <c r="CI286" s="41"/>
      <c r="CJ286" s="41">
        <f t="shared" si="382"/>
        <v>0</v>
      </c>
      <c r="CK286" s="53">
        <f t="shared" si="383"/>
        <v>0</v>
      </c>
      <c r="CL286" s="41"/>
      <c r="CM286" s="41"/>
      <c r="CN286" s="41">
        <f t="shared" si="384"/>
        <v>0</v>
      </c>
      <c r="CO286" s="53">
        <f t="shared" si="385"/>
        <v>0</v>
      </c>
      <c r="CP286" s="41"/>
      <c r="CQ286" s="41"/>
      <c r="CR286" s="41">
        <f t="shared" si="386"/>
        <v>0</v>
      </c>
      <c r="CS286" s="53">
        <f t="shared" si="387"/>
        <v>0</v>
      </c>
      <c r="CT286" s="41"/>
      <c r="CU286" s="41"/>
      <c r="CV286" s="41">
        <f t="shared" si="388"/>
        <v>0</v>
      </c>
      <c r="CW286" s="53">
        <f t="shared" si="389"/>
        <v>0</v>
      </c>
      <c r="CX286" s="41"/>
      <c r="CY286" s="41"/>
      <c r="CZ286" s="41">
        <f t="shared" si="390"/>
        <v>0</v>
      </c>
      <c r="DA286" s="53">
        <f t="shared" si="391"/>
        <v>0</v>
      </c>
      <c r="DB286" s="53"/>
      <c r="DC286" s="53"/>
      <c r="DD286" s="41">
        <f t="shared" si="392"/>
        <v>0</v>
      </c>
      <c r="DE286" s="53">
        <f t="shared" si="393"/>
        <v>0</v>
      </c>
      <c r="DF286" s="53"/>
      <c r="DG286" s="53"/>
      <c r="DH286" s="41">
        <f t="shared" si="394"/>
        <v>0</v>
      </c>
      <c r="DI286" s="53">
        <f t="shared" si="395"/>
        <v>0</v>
      </c>
      <c r="DJ286" s="53"/>
      <c r="DK286" s="53"/>
      <c r="DL286" s="41">
        <f t="shared" si="396"/>
        <v>0</v>
      </c>
      <c r="DM286" s="53">
        <f t="shared" si="397"/>
        <v>0</v>
      </c>
      <c r="DN286" s="53"/>
      <c r="DO286" s="53"/>
      <c r="DP286" s="41">
        <f t="shared" si="398"/>
        <v>0</v>
      </c>
      <c r="DQ286" s="53">
        <f t="shared" si="399"/>
        <v>0</v>
      </c>
      <c r="DR286" s="53"/>
      <c r="DS286" s="53"/>
      <c r="DT286" s="41">
        <f t="shared" si="400"/>
        <v>0</v>
      </c>
      <c r="DU286" s="53">
        <f t="shared" si="401"/>
        <v>0</v>
      </c>
      <c r="DV286" s="53"/>
      <c r="DW286" s="53"/>
      <c r="DX286" s="41">
        <f t="shared" si="402"/>
        <v>0</v>
      </c>
      <c r="DY286" s="53">
        <f t="shared" si="403"/>
        <v>0</v>
      </c>
      <c r="DZ286" s="53"/>
      <c r="EA286" s="53"/>
      <c r="EB286" s="41">
        <f t="shared" si="404"/>
        <v>0</v>
      </c>
      <c r="EC286" s="53">
        <f t="shared" si="405"/>
        <v>0</v>
      </c>
      <c r="ED286" s="53"/>
      <c r="EE286" s="53"/>
      <c r="EF286" s="41">
        <f t="shared" si="406"/>
        <v>0</v>
      </c>
      <c r="EG286" s="53">
        <f t="shared" si="407"/>
        <v>0</v>
      </c>
      <c r="EH286" s="53"/>
      <c r="EI286" s="53"/>
      <c r="EJ286" s="41">
        <f t="shared" si="408"/>
        <v>0</v>
      </c>
      <c r="EK286" s="53">
        <f t="shared" si="409"/>
        <v>0</v>
      </c>
      <c r="EL286" s="53"/>
      <c r="EM286" s="53"/>
      <c r="EN286" s="41">
        <f t="shared" si="410"/>
        <v>0</v>
      </c>
      <c r="EO286" s="53">
        <f t="shared" si="411"/>
        <v>0</v>
      </c>
      <c r="EP286" s="53"/>
      <c r="EQ286" s="53"/>
      <c r="ER286" s="41">
        <f t="shared" si="412"/>
        <v>0</v>
      </c>
      <c r="ES286" s="53">
        <f t="shared" si="413"/>
        <v>0</v>
      </c>
      <c r="ET286" s="53"/>
      <c r="EU286" s="53"/>
      <c r="EV286" s="41">
        <f t="shared" si="414"/>
        <v>0</v>
      </c>
      <c r="EW286" s="53">
        <f t="shared" si="415"/>
        <v>0</v>
      </c>
      <c r="EX286" s="53"/>
      <c r="EY286" s="53"/>
      <c r="EZ286" s="41">
        <f t="shared" si="416"/>
        <v>0</v>
      </c>
      <c r="FA286" s="53">
        <f t="shared" si="417"/>
        <v>0</v>
      </c>
      <c r="FB286" s="53"/>
      <c r="FC286" s="53"/>
      <c r="FD286" s="41">
        <f t="shared" si="418"/>
        <v>0</v>
      </c>
      <c r="FE286" s="53">
        <f t="shared" si="419"/>
        <v>0</v>
      </c>
      <c r="FF286" s="53"/>
      <c r="FG286" s="53"/>
      <c r="FH286" s="41">
        <f t="shared" si="420"/>
        <v>0</v>
      </c>
      <c r="FI286" s="53">
        <f t="shared" si="421"/>
        <v>0</v>
      </c>
      <c r="FJ286" s="53"/>
      <c r="FK286" s="53"/>
      <c r="FL286" s="41">
        <f t="shared" si="423"/>
        <v>0</v>
      </c>
      <c r="FM286" s="53">
        <f t="shared" si="424"/>
        <v>0</v>
      </c>
      <c r="FN286" s="53"/>
      <c r="FO286" s="40"/>
      <c r="FP286" s="52">
        <f t="shared" si="425"/>
        <v>2826.0646864961</v>
      </c>
      <c r="FQ286" s="41">
        <f t="shared" si="426"/>
        <v>-1.1703892859990184E-2</v>
      </c>
      <c r="FY286" s="229" t="s">
        <v>1910</v>
      </c>
      <c r="FZ286" s="229" t="s">
        <v>1911</v>
      </c>
      <c r="GA286" s="229" t="s">
        <v>1912</v>
      </c>
    </row>
    <row r="287" spans="2:183" ht="11.25" customHeight="1" x14ac:dyDescent="0.2">
      <c r="B287" s="39">
        <v>43602</v>
      </c>
      <c r="C287" s="45">
        <v>2859.53234671169</v>
      </c>
      <c r="D287" s="112" t="s">
        <v>5566</v>
      </c>
      <c r="E287" s="112">
        <f t="shared" si="422"/>
        <v>43602</v>
      </c>
      <c r="F287" s="46"/>
      <c r="G287" s="52">
        <v>48.1</v>
      </c>
      <c r="H287" s="41">
        <f t="shared" si="342"/>
        <v>1.9499788045782118E-2</v>
      </c>
      <c r="I287" s="53">
        <f t="shared" si="343"/>
        <v>1</v>
      </c>
      <c r="J287" s="40"/>
      <c r="K287" s="52">
        <v>74.709999999999994</v>
      </c>
      <c r="L287" s="41">
        <f t="shared" si="344"/>
        <v>1.9375085277663961E-2</v>
      </c>
      <c r="M287" s="53">
        <f t="shared" si="345"/>
        <v>1</v>
      </c>
      <c r="N287" s="40"/>
      <c r="O287" s="52">
        <v>85.85</v>
      </c>
      <c r="P287" s="41">
        <f t="shared" si="346"/>
        <v>1.4056224899598346E-2</v>
      </c>
      <c r="Q287" s="53">
        <f t="shared" si="347"/>
        <v>1</v>
      </c>
      <c r="R287" s="40"/>
      <c r="S287" s="52">
        <v>87.2</v>
      </c>
      <c r="T287" s="41">
        <f t="shared" si="348"/>
        <v>-8.9782929878394757E-3</v>
      </c>
      <c r="U287" s="53">
        <f t="shared" si="349"/>
        <v>1</v>
      </c>
      <c r="V287" s="40"/>
      <c r="W287" s="52">
        <v>59.96</v>
      </c>
      <c r="X287" s="41">
        <f t="shared" si="350"/>
        <v>1.3008954215239177E-2</v>
      </c>
      <c r="Y287" s="53">
        <f t="shared" si="351"/>
        <v>1</v>
      </c>
      <c r="Z287" s="40"/>
      <c r="AA287" s="52">
        <v>97.89</v>
      </c>
      <c r="AB287" s="41">
        <f t="shared" si="352"/>
        <v>1.6194331983805599E-2</v>
      </c>
      <c r="AC287" s="53">
        <f t="shared" si="353"/>
        <v>1</v>
      </c>
      <c r="AD287" s="40"/>
      <c r="AE287" s="52">
        <v>58.7</v>
      </c>
      <c r="AF287" s="41">
        <f t="shared" si="354"/>
        <v>9.9793530626290927E-3</v>
      </c>
      <c r="AG287" s="53">
        <f t="shared" si="355"/>
        <v>1</v>
      </c>
      <c r="AH287" s="40"/>
      <c r="AI287" s="52">
        <v>102.97</v>
      </c>
      <c r="AJ287" s="41">
        <f t="shared" si="356"/>
        <v>1.3085399449035862E-2</v>
      </c>
      <c r="AK287" s="53">
        <f t="shared" si="357"/>
        <v>1</v>
      </c>
      <c r="AL287" s="40"/>
      <c r="AM287" s="52">
        <v>71.959999999999994</v>
      </c>
      <c r="AN287" s="41">
        <f t="shared" si="358"/>
        <v>1.6527758157931727E-2</v>
      </c>
      <c r="AO287" s="53">
        <f t="shared" si="359"/>
        <v>1</v>
      </c>
      <c r="AP287" s="40"/>
      <c r="AQ287" s="52">
        <v>42.26</v>
      </c>
      <c r="AR287" s="41">
        <f t="shared" si="360"/>
        <v>1.782273603082829E-2</v>
      </c>
      <c r="AS287" s="53">
        <f t="shared" si="361"/>
        <v>1</v>
      </c>
      <c r="AT287" s="41"/>
      <c r="AU287" s="41">
        <v>96.06</v>
      </c>
      <c r="AV287" s="41">
        <f t="shared" si="362"/>
        <v>1.4146959459459429E-2</v>
      </c>
      <c r="AW287" s="53">
        <f t="shared" si="363"/>
        <v>1</v>
      </c>
      <c r="AX287" s="41"/>
      <c r="AY287" s="41">
        <v>53.36</v>
      </c>
      <c r="AZ287" s="41">
        <f t="shared" si="364"/>
        <v>5.6539766302299288E-3</v>
      </c>
      <c r="BA287" s="53">
        <f t="shared" si="365"/>
        <v>1</v>
      </c>
      <c r="BB287" s="41"/>
      <c r="BC287" s="41">
        <v>53.82</v>
      </c>
      <c r="BD287" s="41">
        <f t="shared" si="366"/>
        <v>8.4317032040472917E-3</v>
      </c>
      <c r="BE287" s="53">
        <f t="shared" si="367"/>
        <v>1</v>
      </c>
      <c r="BF287" s="41"/>
      <c r="BG287" s="41">
        <v>58.21</v>
      </c>
      <c r="BH287" s="41">
        <f t="shared" si="368"/>
        <v>1.7479461632581739E-2</v>
      </c>
      <c r="BI287" s="53">
        <f t="shared" si="369"/>
        <v>1</v>
      </c>
      <c r="BJ287" s="41"/>
      <c r="BK287" s="41"/>
      <c r="BL287" s="41">
        <f t="shared" si="370"/>
        <v>0</v>
      </c>
      <c r="BM287" s="53">
        <f t="shared" si="371"/>
        <v>0</v>
      </c>
      <c r="BN287" s="41"/>
      <c r="BO287" s="41"/>
      <c r="BP287" s="41">
        <f t="shared" si="372"/>
        <v>0</v>
      </c>
      <c r="BQ287" s="53">
        <f t="shared" si="373"/>
        <v>0</v>
      </c>
      <c r="BR287" s="41"/>
      <c r="BS287" s="41"/>
      <c r="BT287" s="41">
        <f t="shared" si="374"/>
        <v>0</v>
      </c>
      <c r="BU287" s="53">
        <f t="shared" si="375"/>
        <v>0</v>
      </c>
      <c r="BV287" s="41"/>
      <c r="BW287" s="41"/>
      <c r="BX287" s="41">
        <f t="shared" si="376"/>
        <v>0</v>
      </c>
      <c r="BY287" s="53">
        <f t="shared" si="377"/>
        <v>0</v>
      </c>
      <c r="BZ287" s="41"/>
      <c r="CA287" s="41"/>
      <c r="CB287" s="41">
        <f t="shared" si="378"/>
        <v>0</v>
      </c>
      <c r="CC287" s="53">
        <f t="shared" si="379"/>
        <v>0</v>
      </c>
      <c r="CD287" s="41"/>
      <c r="CE287" s="41"/>
      <c r="CF287" s="41">
        <f t="shared" si="380"/>
        <v>0</v>
      </c>
      <c r="CG287" s="53">
        <f t="shared" si="381"/>
        <v>0</v>
      </c>
      <c r="CH287" s="41"/>
      <c r="CI287" s="41"/>
      <c r="CJ287" s="41">
        <f t="shared" si="382"/>
        <v>0</v>
      </c>
      <c r="CK287" s="53">
        <f t="shared" si="383"/>
        <v>0</v>
      </c>
      <c r="CL287" s="41"/>
      <c r="CM287" s="41"/>
      <c r="CN287" s="41">
        <f t="shared" si="384"/>
        <v>0</v>
      </c>
      <c r="CO287" s="53">
        <f t="shared" si="385"/>
        <v>0</v>
      </c>
      <c r="CP287" s="41"/>
      <c r="CQ287" s="41"/>
      <c r="CR287" s="41">
        <f t="shared" si="386"/>
        <v>0</v>
      </c>
      <c r="CS287" s="53">
        <f t="shared" si="387"/>
        <v>0</v>
      </c>
      <c r="CT287" s="41"/>
      <c r="CU287" s="41"/>
      <c r="CV287" s="41">
        <f t="shared" si="388"/>
        <v>0</v>
      </c>
      <c r="CW287" s="53">
        <f t="shared" si="389"/>
        <v>0</v>
      </c>
      <c r="CX287" s="41"/>
      <c r="CY287" s="41"/>
      <c r="CZ287" s="41">
        <f t="shared" si="390"/>
        <v>0</v>
      </c>
      <c r="DA287" s="53">
        <f t="shared" si="391"/>
        <v>0</v>
      </c>
      <c r="DB287" s="53"/>
      <c r="DC287" s="53"/>
      <c r="DD287" s="41">
        <f t="shared" si="392"/>
        <v>0</v>
      </c>
      <c r="DE287" s="53">
        <f t="shared" si="393"/>
        <v>0</v>
      </c>
      <c r="DF287" s="53"/>
      <c r="DG287" s="53"/>
      <c r="DH287" s="41">
        <f t="shared" si="394"/>
        <v>0</v>
      </c>
      <c r="DI287" s="53">
        <f t="shared" si="395"/>
        <v>0</v>
      </c>
      <c r="DJ287" s="53"/>
      <c r="DK287" s="53"/>
      <c r="DL287" s="41">
        <f t="shared" si="396"/>
        <v>0</v>
      </c>
      <c r="DM287" s="53">
        <f t="shared" si="397"/>
        <v>0</v>
      </c>
      <c r="DN287" s="53"/>
      <c r="DO287" s="53"/>
      <c r="DP287" s="41">
        <f t="shared" si="398"/>
        <v>0</v>
      </c>
      <c r="DQ287" s="53">
        <f t="shared" si="399"/>
        <v>0</v>
      </c>
      <c r="DR287" s="53"/>
      <c r="DS287" s="53"/>
      <c r="DT287" s="41">
        <f t="shared" si="400"/>
        <v>0</v>
      </c>
      <c r="DU287" s="53">
        <f t="shared" si="401"/>
        <v>0</v>
      </c>
      <c r="DV287" s="53"/>
      <c r="DW287" s="53"/>
      <c r="DX287" s="41">
        <f t="shared" si="402"/>
        <v>0</v>
      </c>
      <c r="DY287" s="53">
        <f t="shared" si="403"/>
        <v>0</v>
      </c>
      <c r="DZ287" s="53"/>
      <c r="EA287" s="53"/>
      <c r="EB287" s="41">
        <f t="shared" si="404"/>
        <v>0</v>
      </c>
      <c r="EC287" s="53">
        <f t="shared" si="405"/>
        <v>0</v>
      </c>
      <c r="ED287" s="53"/>
      <c r="EE287" s="53"/>
      <c r="EF287" s="41">
        <f t="shared" si="406"/>
        <v>0</v>
      </c>
      <c r="EG287" s="53">
        <f t="shared" si="407"/>
        <v>0</v>
      </c>
      <c r="EH287" s="53"/>
      <c r="EI287" s="53"/>
      <c r="EJ287" s="41">
        <f t="shared" si="408"/>
        <v>0</v>
      </c>
      <c r="EK287" s="53">
        <f t="shared" si="409"/>
        <v>0</v>
      </c>
      <c r="EL287" s="53"/>
      <c r="EM287" s="53"/>
      <c r="EN287" s="41">
        <f t="shared" si="410"/>
        <v>0</v>
      </c>
      <c r="EO287" s="53">
        <f t="shared" si="411"/>
        <v>0</v>
      </c>
      <c r="EP287" s="53"/>
      <c r="EQ287" s="53"/>
      <c r="ER287" s="41">
        <f t="shared" si="412"/>
        <v>0</v>
      </c>
      <c r="ES287" s="53">
        <f t="shared" si="413"/>
        <v>0</v>
      </c>
      <c r="ET287" s="53"/>
      <c r="EU287" s="53"/>
      <c r="EV287" s="41">
        <f t="shared" si="414"/>
        <v>0</v>
      </c>
      <c r="EW287" s="53">
        <f t="shared" si="415"/>
        <v>0</v>
      </c>
      <c r="EX287" s="53"/>
      <c r="EY287" s="53"/>
      <c r="EZ287" s="41">
        <f t="shared" si="416"/>
        <v>0</v>
      </c>
      <c r="FA287" s="53">
        <f t="shared" si="417"/>
        <v>0</v>
      </c>
      <c r="FB287" s="53"/>
      <c r="FC287" s="53"/>
      <c r="FD287" s="41">
        <f t="shared" si="418"/>
        <v>0</v>
      </c>
      <c r="FE287" s="53">
        <f t="shared" si="419"/>
        <v>0</v>
      </c>
      <c r="FF287" s="53"/>
      <c r="FG287" s="53"/>
      <c r="FH287" s="41">
        <f t="shared" si="420"/>
        <v>0</v>
      </c>
      <c r="FI287" s="53">
        <f t="shared" si="421"/>
        <v>0</v>
      </c>
      <c r="FJ287" s="53"/>
      <c r="FK287" s="53"/>
      <c r="FL287" s="41">
        <f t="shared" si="423"/>
        <v>0</v>
      </c>
      <c r="FM287" s="53">
        <f t="shared" si="424"/>
        <v>0</v>
      </c>
      <c r="FN287" s="53"/>
      <c r="FO287" s="40"/>
      <c r="FP287" s="52">
        <f t="shared" si="425"/>
        <v>2859.53234671169</v>
      </c>
      <c r="FQ287" s="41">
        <f t="shared" si="426"/>
        <v>-7.5894217196113001E-3</v>
      </c>
      <c r="FY287" s="229" t="s">
        <v>4633</v>
      </c>
      <c r="FZ287" s="229" t="s">
        <v>4634</v>
      </c>
      <c r="GA287" s="229" t="s">
        <v>4635</v>
      </c>
    </row>
    <row r="288" spans="2:183" ht="11.25" customHeight="1" x14ac:dyDescent="0.2">
      <c r="B288" s="39">
        <v>43595</v>
      </c>
      <c r="C288" s="45">
        <v>2881.40051032767</v>
      </c>
      <c r="D288" s="112" t="s">
        <v>5566</v>
      </c>
      <c r="E288" s="112">
        <f t="shared" si="422"/>
        <v>43595</v>
      </c>
      <c r="F288" s="46"/>
      <c r="G288" s="52">
        <v>47.18</v>
      </c>
      <c r="H288" s="41">
        <f t="shared" si="342"/>
        <v>0</v>
      </c>
      <c r="I288" s="53">
        <f t="shared" si="343"/>
        <v>1</v>
      </c>
      <c r="J288" s="40"/>
      <c r="K288" s="52">
        <v>73.290000000000006</v>
      </c>
      <c r="L288" s="41">
        <f t="shared" si="344"/>
        <v>0</v>
      </c>
      <c r="M288" s="53">
        <f t="shared" si="345"/>
        <v>1</v>
      </c>
      <c r="N288" s="40"/>
      <c r="O288" s="52">
        <v>84.66</v>
      </c>
      <c r="P288" s="41">
        <f t="shared" si="346"/>
        <v>0</v>
      </c>
      <c r="Q288" s="53">
        <f t="shared" si="347"/>
        <v>1</v>
      </c>
      <c r="R288" s="40"/>
      <c r="S288" s="52">
        <v>87.99</v>
      </c>
      <c r="T288" s="41">
        <f t="shared" si="348"/>
        <v>0</v>
      </c>
      <c r="U288" s="53">
        <f t="shared" si="349"/>
        <v>1</v>
      </c>
      <c r="V288" s="40"/>
      <c r="W288" s="52">
        <v>59.19</v>
      </c>
      <c r="X288" s="41">
        <f t="shared" si="350"/>
        <v>0</v>
      </c>
      <c r="Y288" s="53">
        <f t="shared" si="351"/>
        <v>1</v>
      </c>
      <c r="Z288" s="40"/>
      <c r="AA288" s="52">
        <v>96.33</v>
      </c>
      <c r="AB288" s="41">
        <f t="shared" si="352"/>
        <v>0</v>
      </c>
      <c r="AC288" s="53">
        <f t="shared" si="353"/>
        <v>1</v>
      </c>
      <c r="AD288" s="40"/>
      <c r="AE288" s="52">
        <v>58.12</v>
      </c>
      <c r="AF288" s="41">
        <f t="shared" si="354"/>
        <v>0</v>
      </c>
      <c r="AG288" s="53">
        <f t="shared" si="355"/>
        <v>1</v>
      </c>
      <c r="AH288" s="40"/>
      <c r="AI288" s="52">
        <v>101.64</v>
      </c>
      <c r="AJ288" s="41">
        <f t="shared" si="356"/>
        <v>0</v>
      </c>
      <c r="AK288" s="53">
        <f t="shared" si="357"/>
        <v>1</v>
      </c>
      <c r="AL288" s="40"/>
      <c r="AM288" s="52">
        <v>70.790000000000006</v>
      </c>
      <c r="AN288" s="41">
        <f t="shared" si="358"/>
        <v>0</v>
      </c>
      <c r="AO288" s="53">
        <f t="shared" si="359"/>
        <v>1</v>
      </c>
      <c r="AP288" s="40"/>
      <c r="AQ288" s="52">
        <v>41.52</v>
      </c>
      <c r="AR288" s="41">
        <f t="shared" si="360"/>
        <v>0</v>
      </c>
      <c r="AS288" s="53">
        <f t="shared" si="361"/>
        <v>1</v>
      </c>
      <c r="AT288" s="41"/>
      <c r="AU288" s="41">
        <v>94.72</v>
      </c>
      <c r="AV288" s="41">
        <f t="shared" si="362"/>
        <v>0</v>
      </c>
      <c r="AW288" s="53">
        <f t="shared" si="363"/>
        <v>1</v>
      </c>
      <c r="AX288" s="41"/>
      <c r="AY288" s="41">
        <v>53.06</v>
      </c>
      <c r="AZ288" s="41">
        <f t="shared" si="364"/>
        <v>0</v>
      </c>
      <c r="BA288" s="53">
        <f t="shared" si="365"/>
        <v>1</v>
      </c>
      <c r="BB288" s="41"/>
      <c r="BC288" s="41">
        <v>53.37</v>
      </c>
      <c r="BD288" s="41">
        <f t="shared" si="366"/>
        <v>0</v>
      </c>
      <c r="BE288" s="53">
        <f t="shared" si="367"/>
        <v>1</v>
      </c>
      <c r="BF288" s="41"/>
      <c r="BG288" s="41">
        <v>57.21</v>
      </c>
      <c r="BH288" s="41">
        <f t="shared" si="368"/>
        <v>0</v>
      </c>
      <c r="BI288" s="53">
        <f t="shared" si="369"/>
        <v>1</v>
      </c>
      <c r="BJ288" s="41"/>
      <c r="BK288" s="41"/>
      <c r="BL288" s="41">
        <f t="shared" si="370"/>
        <v>0</v>
      </c>
      <c r="BM288" s="53">
        <f t="shared" si="371"/>
        <v>0</v>
      </c>
      <c r="BN288" s="41"/>
      <c r="BO288" s="41"/>
      <c r="BP288" s="41">
        <f t="shared" si="372"/>
        <v>0</v>
      </c>
      <c r="BQ288" s="53">
        <f t="shared" si="373"/>
        <v>0</v>
      </c>
      <c r="BR288" s="41"/>
      <c r="BS288" s="41"/>
      <c r="BT288" s="41">
        <f t="shared" si="374"/>
        <v>0</v>
      </c>
      <c r="BU288" s="53">
        <f t="shared" si="375"/>
        <v>0</v>
      </c>
      <c r="BV288" s="41"/>
      <c r="BW288" s="41"/>
      <c r="BX288" s="41">
        <f t="shared" si="376"/>
        <v>0</v>
      </c>
      <c r="BY288" s="53">
        <f t="shared" si="377"/>
        <v>0</v>
      </c>
      <c r="BZ288" s="41"/>
      <c r="CA288" s="41"/>
      <c r="CB288" s="41">
        <f t="shared" si="378"/>
        <v>0</v>
      </c>
      <c r="CC288" s="53">
        <f t="shared" si="379"/>
        <v>0</v>
      </c>
      <c r="CD288" s="41"/>
      <c r="CE288" s="41"/>
      <c r="CF288" s="41">
        <f t="shared" si="380"/>
        <v>0</v>
      </c>
      <c r="CG288" s="53">
        <f t="shared" si="381"/>
        <v>0</v>
      </c>
      <c r="CH288" s="41"/>
      <c r="CI288" s="41"/>
      <c r="CJ288" s="41">
        <f t="shared" si="382"/>
        <v>0</v>
      </c>
      <c r="CK288" s="53">
        <f t="shared" si="383"/>
        <v>0</v>
      </c>
      <c r="CL288" s="41"/>
      <c r="CM288" s="41"/>
      <c r="CN288" s="41">
        <f t="shared" si="384"/>
        <v>0</v>
      </c>
      <c r="CO288" s="53">
        <f t="shared" si="385"/>
        <v>0</v>
      </c>
      <c r="CP288" s="41"/>
      <c r="CQ288" s="41"/>
      <c r="CR288" s="41">
        <f t="shared" si="386"/>
        <v>0</v>
      </c>
      <c r="CS288" s="53">
        <f t="shared" si="387"/>
        <v>0</v>
      </c>
      <c r="CT288" s="41"/>
      <c r="CU288" s="41"/>
      <c r="CV288" s="41">
        <f t="shared" si="388"/>
        <v>0</v>
      </c>
      <c r="CW288" s="53">
        <f t="shared" si="389"/>
        <v>0</v>
      </c>
      <c r="CX288" s="41"/>
      <c r="CY288" s="41"/>
      <c r="CZ288" s="41">
        <f t="shared" si="390"/>
        <v>0</v>
      </c>
      <c r="DA288" s="53">
        <f t="shared" si="391"/>
        <v>0</v>
      </c>
      <c r="DB288" s="53"/>
      <c r="DC288" s="53"/>
      <c r="DD288" s="41">
        <f t="shared" si="392"/>
        <v>0</v>
      </c>
      <c r="DE288" s="53">
        <f t="shared" si="393"/>
        <v>0</v>
      </c>
      <c r="DF288" s="53"/>
      <c r="DG288" s="53"/>
      <c r="DH288" s="41">
        <f t="shared" si="394"/>
        <v>0</v>
      </c>
      <c r="DI288" s="53">
        <f t="shared" si="395"/>
        <v>0</v>
      </c>
      <c r="DJ288" s="53"/>
      <c r="DK288" s="53"/>
      <c r="DL288" s="41">
        <f t="shared" si="396"/>
        <v>0</v>
      </c>
      <c r="DM288" s="53">
        <f t="shared" si="397"/>
        <v>0</v>
      </c>
      <c r="DN288" s="53"/>
      <c r="DO288" s="53"/>
      <c r="DP288" s="41">
        <f t="shared" si="398"/>
        <v>0</v>
      </c>
      <c r="DQ288" s="53">
        <f t="shared" si="399"/>
        <v>0</v>
      </c>
      <c r="DR288" s="53"/>
      <c r="DS288" s="53"/>
      <c r="DT288" s="41">
        <f t="shared" si="400"/>
        <v>0</v>
      </c>
      <c r="DU288" s="53">
        <f t="shared" si="401"/>
        <v>0</v>
      </c>
      <c r="DV288" s="53"/>
      <c r="DW288" s="53"/>
      <c r="DX288" s="41">
        <f t="shared" si="402"/>
        <v>0</v>
      </c>
      <c r="DY288" s="53">
        <f t="shared" si="403"/>
        <v>0</v>
      </c>
      <c r="DZ288" s="53"/>
      <c r="EA288" s="53"/>
      <c r="EB288" s="41">
        <f t="shared" si="404"/>
        <v>0</v>
      </c>
      <c r="EC288" s="53">
        <f t="shared" si="405"/>
        <v>0</v>
      </c>
      <c r="ED288" s="53"/>
      <c r="EE288" s="53"/>
      <c r="EF288" s="41">
        <f t="shared" si="406"/>
        <v>0</v>
      </c>
      <c r="EG288" s="53">
        <f t="shared" si="407"/>
        <v>0</v>
      </c>
      <c r="EH288" s="53"/>
      <c r="EI288" s="53"/>
      <c r="EJ288" s="41">
        <f t="shared" si="408"/>
        <v>0</v>
      </c>
      <c r="EK288" s="53">
        <f t="shared" si="409"/>
        <v>0</v>
      </c>
      <c r="EL288" s="53"/>
      <c r="EM288" s="53"/>
      <c r="EN288" s="41">
        <f t="shared" si="410"/>
        <v>0</v>
      </c>
      <c r="EO288" s="53">
        <f t="shared" si="411"/>
        <v>0</v>
      </c>
      <c r="EP288" s="53"/>
      <c r="EQ288" s="53"/>
      <c r="ER288" s="41">
        <f t="shared" si="412"/>
        <v>0</v>
      </c>
      <c r="ES288" s="53">
        <f t="shared" si="413"/>
        <v>0</v>
      </c>
      <c r="ET288" s="53"/>
      <c r="EU288" s="53"/>
      <c r="EV288" s="41">
        <f t="shared" si="414"/>
        <v>0</v>
      </c>
      <c r="EW288" s="53">
        <f t="shared" si="415"/>
        <v>0</v>
      </c>
      <c r="EX288" s="53"/>
      <c r="EY288" s="53"/>
      <c r="EZ288" s="41">
        <f t="shared" si="416"/>
        <v>0</v>
      </c>
      <c r="FA288" s="53">
        <f t="shared" si="417"/>
        <v>0</v>
      </c>
      <c r="FB288" s="53"/>
      <c r="FC288" s="53"/>
      <c r="FD288" s="41">
        <f t="shared" si="418"/>
        <v>0</v>
      </c>
      <c r="FE288" s="53">
        <f t="shared" si="419"/>
        <v>0</v>
      </c>
      <c r="FF288" s="53"/>
      <c r="FG288" s="53"/>
      <c r="FH288" s="41">
        <f t="shared" si="420"/>
        <v>0</v>
      </c>
      <c r="FI288" s="53">
        <f t="shared" si="421"/>
        <v>0</v>
      </c>
      <c r="FJ288" s="53"/>
      <c r="FK288" s="53"/>
      <c r="FL288" s="41">
        <f t="shared" si="423"/>
        <v>0</v>
      </c>
      <c r="FM288" s="53">
        <f t="shared" si="424"/>
        <v>0</v>
      </c>
      <c r="FN288" s="53"/>
      <c r="FO288" s="40"/>
      <c r="FP288" s="52">
        <f t="shared" si="425"/>
        <v>2881.40051032767</v>
      </c>
      <c r="FQ288" s="41">
        <f t="shared" si="426"/>
        <v>0</v>
      </c>
      <c r="FY288" s="229" t="s">
        <v>4615</v>
      </c>
      <c r="FZ288" s="229" t="s">
        <v>4616</v>
      </c>
      <c r="GA288" s="229" t="s">
        <v>4617</v>
      </c>
    </row>
    <row r="289" spans="2:183" ht="11.25" customHeight="1" x14ac:dyDescent="0.2">
      <c r="B289" s="39"/>
      <c r="C289" s="45"/>
      <c r="D289" s="112"/>
      <c r="E289" s="112"/>
      <c r="F289" s="46"/>
      <c r="G289" s="52"/>
      <c r="H289" s="41"/>
      <c r="I289" s="53"/>
      <c r="J289" s="40"/>
      <c r="K289" s="52"/>
      <c r="L289" s="41"/>
      <c r="M289" s="53"/>
      <c r="N289" s="40"/>
      <c r="O289" s="52"/>
      <c r="P289" s="41"/>
      <c r="Q289" s="53"/>
      <c r="R289" s="40"/>
      <c r="S289" s="52"/>
      <c r="T289" s="41"/>
      <c r="U289" s="53"/>
      <c r="V289" s="40"/>
      <c r="W289" s="52"/>
      <c r="X289" s="41"/>
      <c r="Y289" s="53"/>
      <c r="Z289" s="40"/>
      <c r="AA289" s="52"/>
      <c r="AB289" s="41"/>
      <c r="AC289" s="53"/>
      <c r="AD289" s="40"/>
      <c r="AE289" s="52"/>
      <c r="AF289" s="41"/>
      <c r="AG289" s="53"/>
      <c r="AH289" s="40"/>
      <c r="AI289" s="52"/>
      <c r="AJ289" s="41"/>
      <c r="AK289" s="53"/>
      <c r="AL289" s="40"/>
      <c r="AM289" s="52"/>
      <c r="AN289" s="41"/>
      <c r="AO289" s="53"/>
      <c r="AP289" s="40"/>
      <c r="AQ289" s="52"/>
      <c r="AR289" s="41"/>
      <c r="AS289" s="53"/>
      <c r="AT289" s="41"/>
      <c r="AU289" s="41"/>
      <c r="AV289" s="41"/>
      <c r="AW289" s="53"/>
      <c r="AX289" s="41"/>
      <c r="AY289" s="41"/>
      <c r="AZ289" s="41"/>
      <c r="BA289" s="53"/>
      <c r="BB289" s="41"/>
      <c r="BC289" s="41"/>
      <c r="BD289" s="41"/>
      <c r="BE289" s="53"/>
      <c r="BF289" s="41"/>
      <c r="BG289" s="41"/>
      <c r="BH289" s="41"/>
      <c r="BI289" s="53"/>
      <c r="BJ289" s="41"/>
      <c r="BK289" s="41"/>
      <c r="BL289" s="41"/>
      <c r="BM289" s="53"/>
      <c r="BN289" s="41"/>
      <c r="BO289" s="41"/>
      <c r="BP289" s="41"/>
      <c r="BQ289" s="53"/>
      <c r="BR289" s="41"/>
      <c r="BS289" s="41"/>
      <c r="BT289" s="41"/>
      <c r="BU289" s="53"/>
      <c r="BV289" s="41"/>
      <c r="BW289" s="41"/>
      <c r="BX289" s="41"/>
      <c r="BY289" s="53"/>
      <c r="BZ289" s="41"/>
      <c r="CA289" s="41"/>
      <c r="CB289" s="41"/>
      <c r="CC289" s="53"/>
      <c r="CD289" s="41"/>
      <c r="CE289" s="41"/>
      <c r="CF289" s="41"/>
      <c r="CG289" s="53"/>
      <c r="CH289" s="41"/>
      <c r="CI289" s="41"/>
      <c r="CJ289" s="41"/>
      <c r="CK289" s="53"/>
      <c r="CL289" s="41"/>
      <c r="CM289" s="41"/>
      <c r="CN289" s="41"/>
      <c r="CO289" s="53"/>
      <c r="CP289" s="41"/>
      <c r="CQ289" s="41"/>
      <c r="CR289" s="41"/>
      <c r="CS289" s="53"/>
      <c r="CT289" s="41"/>
      <c r="CU289" s="41"/>
      <c r="CV289" s="41"/>
      <c r="CW289" s="53"/>
      <c r="CX289" s="41"/>
      <c r="CY289" s="41"/>
      <c r="CZ289" s="41"/>
      <c r="DA289" s="53"/>
      <c r="DB289" s="53"/>
      <c r="DC289" s="53"/>
      <c r="DD289" s="41"/>
      <c r="DE289" s="53"/>
      <c r="DF289" s="53"/>
      <c r="DG289" s="53"/>
      <c r="DH289" s="41"/>
      <c r="DI289" s="53"/>
      <c r="DJ289" s="53"/>
      <c r="DK289" s="53"/>
      <c r="DL289" s="41"/>
      <c r="DM289" s="53"/>
      <c r="DN289" s="53"/>
      <c r="DO289" s="53"/>
      <c r="DP289" s="41"/>
      <c r="DQ289" s="53"/>
      <c r="DR289" s="53"/>
      <c r="DS289" s="53"/>
      <c r="DT289" s="41"/>
      <c r="DU289" s="53"/>
      <c r="DV289" s="53"/>
      <c r="DW289" s="53"/>
      <c r="DX289" s="41"/>
      <c r="DY289" s="53"/>
      <c r="DZ289" s="53"/>
      <c r="EA289" s="53"/>
      <c r="EB289" s="41"/>
      <c r="EC289" s="53"/>
      <c r="ED289" s="53"/>
      <c r="EE289" s="53"/>
      <c r="EF289" s="41"/>
      <c r="EG289" s="53"/>
      <c r="EH289" s="53"/>
      <c r="EI289" s="53"/>
      <c r="EJ289" s="41"/>
      <c r="EK289" s="53"/>
      <c r="EL289" s="53"/>
      <c r="EM289" s="53"/>
      <c r="EN289" s="41"/>
      <c r="EO289" s="53"/>
      <c r="EP289" s="53"/>
      <c r="EQ289" s="53"/>
      <c r="ER289" s="41"/>
      <c r="ES289" s="53"/>
      <c r="ET289" s="53"/>
      <c r="EU289" s="53"/>
      <c r="EV289" s="41"/>
      <c r="EW289" s="53"/>
      <c r="EX289" s="53"/>
      <c r="EY289" s="53"/>
      <c r="EZ289" s="41"/>
      <c r="FA289" s="53"/>
      <c r="FB289" s="53"/>
      <c r="FC289" s="53"/>
      <c r="FD289" s="41"/>
      <c r="FE289" s="53"/>
      <c r="FF289" s="53"/>
      <c r="FG289" s="53"/>
      <c r="FH289" s="41"/>
      <c r="FI289" s="53"/>
      <c r="FJ289" s="53"/>
      <c r="FK289" s="53"/>
      <c r="FL289" s="41"/>
      <c r="FM289" s="53"/>
      <c r="FN289" s="53"/>
      <c r="FO289" s="40"/>
      <c r="FP289" s="52"/>
      <c r="FQ289" s="41"/>
      <c r="FY289" s="229" t="s">
        <v>4603</v>
      </c>
      <c r="FZ289" s="229" t="s">
        <v>4604</v>
      </c>
      <c r="GA289" s="229" t="s">
        <v>4605</v>
      </c>
    </row>
    <row r="290" spans="2:183" ht="11.25" customHeight="1" x14ac:dyDescent="0.2">
      <c r="B290" s="39"/>
      <c r="C290" s="45"/>
      <c r="D290" s="112"/>
      <c r="E290" s="112"/>
      <c r="F290" s="46"/>
      <c r="G290" s="52"/>
      <c r="H290" s="41"/>
      <c r="I290" s="53"/>
      <c r="J290" s="40"/>
      <c r="K290" s="52"/>
      <c r="L290" s="41"/>
      <c r="M290" s="53"/>
      <c r="N290" s="40"/>
      <c r="O290" s="52"/>
      <c r="P290" s="41"/>
      <c r="Q290" s="53"/>
      <c r="R290" s="40"/>
      <c r="S290" s="52"/>
      <c r="T290" s="41"/>
      <c r="U290" s="53"/>
      <c r="V290" s="40"/>
      <c r="W290" s="52"/>
      <c r="X290" s="41"/>
      <c r="Y290" s="53"/>
      <c r="Z290" s="40"/>
      <c r="AA290" s="52"/>
      <c r="AB290" s="41"/>
      <c r="AC290" s="53"/>
      <c r="AD290" s="40"/>
      <c r="AE290" s="52"/>
      <c r="AF290" s="41"/>
      <c r="AG290" s="53"/>
      <c r="AH290" s="40"/>
      <c r="AI290" s="52"/>
      <c r="AJ290" s="41"/>
      <c r="AK290" s="53"/>
      <c r="AL290" s="40"/>
      <c r="AM290" s="52"/>
      <c r="AN290" s="41"/>
      <c r="AO290" s="53"/>
      <c r="AP290" s="40"/>
      <c r="AQ290" s="52"/>
      <c r="AR290" s="41"/>
      <c r="AS290" s="53"/>
      <c r="AT290" s="41"/>
      <c r="AU290" s="41"/>
      <c r="AV290" s="41"/>
      <c r="AW290" s="53"/>
      <c r="AX290" s="41"/>
      <c r="AY290" s="41"/>
      <c r="AZ290" s="41"/>
      <c r="BA290" s="53"/>
      <c r="BB290" s="41"/>
      <c r="BC290" s="41"/>
      <c r="BD290" s="41"/>
      <c r="BE290" s="53"/>
      <c r="BF290" s="41"/>
      <c r="BG290" s="41"/>
      <c r="BH290" s="41"/>
      <c r="BI290" s="53"/>
      <c r="BJ290" s="41"/>
      <c r="BK290" s="41"/>
      <c r="BL290" s="41"/>
      <c r="BM290" s="53"/>
      <c r="BN290" s="41"/>
      <c r="BO290" s="41"/>
      <c r="BP290" s="41"/>
      <c r="BQ290" s="53"/>
      <c r="BR290" s="41"/>
      <c r="BS290" s="41"/>
      <c r="BT290" s="41"/>
      <c r="BU290" s="53"/>
      <c r="BV290" s="41"/>
      <c r="BW290" s="41"/>
      <c r="BX290" s="41"/>
      <c r="BY290" s="53"/>
      <c r="BZ290" s="41"/>
      <c r="CA290" s="41"/>
      <c r="CB290" s="41"/>
      <c r="CC290" s="53"/>
      <c r="CD290" s="41"/>
      <c r="CE290" s="41"/>
      <c r="CF290" s="41"/>
      <c r="CG290" s="53"/>
      <c r="CH290" s="41"/>
      <c r="CI290" s="41"/>
      <c r="CJ290" s="41"/>
      <c r="CK290" s="53"/>
      <c r="CL290" s="41"/>
      <c r="CM290" s="41"/>
      <c r="CN290" s="41"/>
      <c r="CO290" s="53"/>
      <c r="CP290" s="41"/>
      <c r="CQ290" s="41"/>
      <c r="CR290" s="41"/>
      <c r="CS290" s="53"/>
      <c r="CT290" s="41"/>
      <c r="CU290" s="41"/>
      <c r="CV290" s="41"/>
      <c r="CW290" s="53"/>
      <c r="CX290" s="41"/>
      <c r="CY290" s="41"/>
      <c r="CZ290" s="41"/>
      <c r="DA290" s="53"/>
      <c r="DB290" s="53"/>
      <c r="DC290" s="53"/>
      <c r="DD290" s="41"/>
      <c r="DE290" s="53"/>
      <c r="DF290" s="53"/>
      <c r="DG290" s="53"/>
      <c r="DH290" s="41"/>
      <c r="DI290" s="53"/>
      <c r="DJ290" s="53"/>
      <c r="DK290" s="53"/>
      <c r="DL290" s="41"/>
      <c r="DM290" s="53"/>
      <c r="DN290" s="53"/>
      <c r="DO290" s="53"/>
      <c r="DP290" s="41"/>
      <c r="DQ290" s="53"/>
      <c r="DR290" s="53"/>
      <c r="DS290" s="53"/>
      <c r="DT290" s="41"/>
      <c r="DU290" s="53"/>
      <c r="DV290" s="53"/>
      <c r="DW290" s="53"/>
      <c r="DX290" s="41"/>
      <c r="DY290" s="53"/>
      <c r="DZ290" s="53"/>
      <c r="EA290" s="53"/>
      <c r="EB290" s="41"/>
      <c r="EC290" s="53"/>
      <c r="ED290" s="53"/>
      <c r="EE290" s="53"/>
      <c r="EF290" s="41"/>
      <c r="EG290" s="53"/>
      <c r="EH290" s="53"/>
      <c r="EI290" s="53"/>
      <c r="EJ290" s="41"/>
      <c r="EK290" s="53"/>
      <c r="EL290" s="53"/>
      <c r="EM290" s="53"/>
      <c r="EN290" s="41"/>
      <c r="EO290" s="53"/>
      <c r="EP290" s="53"/>
      <c r="EQ290" s="53"/>
      <c r="ER290" s="41"/>
      <c r="ES290" s="53"/>
      <c r="ET290" s="53"/>
      <c r="EU290" s="53"/>
      <c r="EV290" s="41"/>
      <c r="EW290" s="53"/>
      <c r="EX290" s="53"/>
      <c r="EY290" s="53"/>
      <c r="EZ290" s="41"/>
      <c r="FA290" s="53"/>
      <c r="FB290" s="53"/>
      <c r="FC290" s="53"/>
      <c r="FD290" s="41"/>
      <c r="FE290" s="53"/>
      <c r="FF290" s="53"/>
      <c r="FG290" s="53"/>
      <c r="FH290" s="41"/>
      <c r="FI290" s="53"/>
      <c r="FJ290" s="53"/>
      <c r="FK290" s="53"/>
      <c r="FL290" s="41"/>
      <c r="FM290" s="53"/>
      <c r="FN290" s="53"/>
      <c r="FO290" s="40"/>
      <c r="FP290" s="52"/>
      <c r="FQ290" s="41"/>
      <c r="FY290" s="229" t="s">
        <v>4612</v>
      </c>
      <c r="FZ290" s="229" t="s">
        <v>4613</v>
      </c>
      <c r="GA290" s="229" t="s">
        <v>4614</v>
      </c>
    </row>
    <row r="291" spans="2:183" ht="11.25" customHeight="1" x14ac:dyDescent="0.2">
      <c r="B291" s="39"/>
      <c r="C291" s="45"/>
      <c r="D291" s="112"/>
      <c r="E291" s="112"/>
      <c r="F291" s="46"/>
      <c r="G291" s="52"/>
      <c r="H291" s="41"/>
      <c r="I291" s="53"/>
      <c r="J291" s="40"/>
      <c r="K291" s="52"/>
      <c r="L291" s="41"/>
      <c r="M291" s="53"/>
      <c r="N291" s="40"/>
      <c r="O291" s="52"/>
      <c r="P291" s="41"/>
      <c r="Q291" s="53"/>
      <c r="R291" s="40"/>
      <c r="S291" s="52"/>
      <c r="T291" s="41"/>
      <c r="U291" s="53"/>
      <c r="V291" s="40"/>
      <c r="W291" s="52"/>
      <c r="X291" s="41"/>
      <c r="Y291" s="53"/>
      <c r="Z291" s="40"/>
      <c r="AA291" s="52"/>
      <c r="AB291" s="41"/>
      <c r="AC291" s="53"/>
      <c r="AD291" s="40"/>
      <c r="AE291" s="52"/>
      <c r="AF291" s="41"/>
      <c r="AG291" s="53"/>
      <c r="AH291" s="40"/>
      <c r="AI291" s="52"/>
      <c r="AJ291" s="41"/>
      <c r="AK291" s="53"/>
      <c r="AL291" s="40"/>
      <c r="AM291" s="52"/>
      <c r="AN291" s="41"/>
      <c r="AO291" s="53"/>
      <c r="AP291" s="40"/>
      <c r="AQ291" s="52"/>
      <c r="AR291" s="41"/>
      <c r="AS291" s="53"/>
      <c r="AT291" s="41"/>
      <c r="AU291" s="41"/>
      <c r="AV291" s="41"/>
      <c r="AW291" s="53"/>
      <c r="AX291" s="41"/>
      <c r="AY291" s="41"/>
      <c r="AZ291" s="41"/>
      <c r="BA291" s="53"/>
      <c r="BB291" s="41"/>
      <c r="BC291" s="41"/>
      <c r="BD291" s="41"/>
      <c r="BE291" s="53"/>
      <c r="BF291" s="41"/>
      <c r="BG291" s="41"/>
      <c r="BH291" s="41"/>
      <c r="BI291" s="53"/>
      <c r="BJ291" s="41"/>
      <c r="BK291" s="41"/>
      <c r="BL291" s="41"/>
      <c r="BM291" s="53"/>
      <c r="BN291" s="41"/>
      <c r="BO291" s="41"/>
      <c r="BP291" s="41"/>
      <c r="BQ291" s="53"/>
      <c r="BR291" s="41"/>
      <c r="BS291" s="41"/>
      <c r="BT291" s="41"/>
      <c r="BU291" s="53"/>
      <c r="BV291" s="41"/>
      <c r="BW291" s="41"/>
      <c r="BX291" s="41"/>
      <c r="BY291" s="53"/>
      <c r="BZ291" s="41"/>
      <c r="CA291" s="41"/>
      <c r="CB291" s="41"/>
      <c r="CC291" s="53"/>
      <c r="CD291" s="41"/>
      <c r="CE291" s="41"/>
      <c r="CF291" s="41"/>
      <c r="CG291" s="53"/>
      <c r="CH291" s="41"/>
      <c r="CI291" s="41"/>
      <c r="CJ291" s="41"/>
      <c r="CK291" s="53"/>
      <c r="CL291" s="41"/>
      <c r="CM291" s="41"/>
      <c r="CN291" s="41"/>
      <c r="CO291" s="53"/>
      <c r="CP291" s="41"/>
      <c r="CQ291" s="41"/>
      <c r="CR291" s="41"/>
      <c r="CS291" s="53"/>
      <c r="CT291" s="41"/>
      <c r="CU291" s="41"/>
      <c r="CV291" s="41"/>
      <c r="CW291" s="53"/>
      <c r="CX291" s="41"/>
      <c r="CY291" s="41"/>
      <c r="CZ291" s="41"/>
      <c r="DA291" s="53"/>
      <c r="DB291" s="53"/>
      <c r="DC291" s="53"/>
      <c r="DD291" s="41"/>
      <c r="DE291" s="53"/>
      <c r="DF291" s="53"/>
      <c r="DG291" s="53"/>
      <c r="DH291" s="41"/>
      <c r="DI291" s="53"/>
      <c r="DJ291" s="53"/>
      <c r="DK291" s="53"/>
      <c r="DL291" s="41"/>
      <c r="DM291" s="53"/>
      <c r="DN291" s="53"/>
      <c r="DO291" s="53"/>
      <c r="DP291" s="41"/>
      <c r="DQ291" s="53"/>
      <c r="DR291" s="53"/>
      <c r="DS291" s="53"/>
      <c r="DT291" s="41"/>
      <c r="DU291" s="53"/>
      <c r="DV291" s="53"/>
      <c r="DW291" s="53"/>
      <c r="DX291" s="41"/>
      <c r="DY291" s="53"/>
      <c r="DZ291" s="53"/>
      <c r="EA291" s="53"/>
      <c r="EB291" s="41"/>
      <c r="EC291" s="53"/>
      <c r="ED291" s="53"/>
      <c r="EE291" s="53"/>
      <c r="EF291" s="41"/>
      <c r="EG291" s="53"/>
      <c r="EH291" s="53"/>
      <c r="EI291" s="53"/>
      <c r="EJ291" s="41"/>
      <c r="EK291" s="53"/>
      <c r="EL291" s="53"/>
      <c r="EM291" s="53"/>
      <c r="EN291" s="41"/>
      <c r="EO291" s="53"/>
      <c r="EP291" s="53"/>
      <c r="EQ291" s="53"/>
      <c r="ER291" s="41"/>
      <c r="ES291" s="53"/>
      <c r="ET291" s="53"/>
      <c r="EU291" s="53"/>
      <c r="EV291" s="41"/>
      <c r="EW291" s="53"/>
      <c r="EX291" s="53"/>
      <c r="EY291" s="53"/>
      <c r="EZ291" s="41"/>
      <c r="FA291" s="53"/>
      <c r="FB291" s="53"/>
      <c r="FC291" s="53"/>
      <c r="FD291" s="41"/>
      <c r="FE291" s="53"/>
      <c r="FF291" s="53"/>
      <c r="FG291" s="53"/>
      <c r="FH291" s="41"/>
      <c r="FI291" s="53"/>
      <c r="FJ291" s="53"/>
      <c r="FK291" s="53"/>
      <c r="FL291" s="41"/>
      <c r="FM291" s="53"/>
      <c r="FN291" s="53"/>
      <c r="FO291" s="40"/>
      <c r="FP291" s="52"/>
      <c r="FQ291" s="41"/>
      <c r="FY291" s="229" t="s">
        <v>177</v>
      </c>
      <c r="FZ291" s="229" t="s">
        <v>178</v>
      </c>
      <c r="GA291" s="229" t="s">
        <v>179</v>
      </c>
    </row>
    <row r="292" spans="2:183" ht="11.25" customHeight="1" x14ac:dyDescent="0.2">
      <c r="B292" s="39"/>
      <c r="C292" s="45"/>
      <c r="D292" s="112"/>
      <c r="E292" s="112"/>
      <c r="F292" s="46"/>
      <c r="G292" s="52"/>
      <c r="H292" s="41"/>
      <c r="I292" s="53"/>
      <c r="J292" s="40"/>
      <c r="K292" s="52"/>
      <c r="L292" s="41"/>
      <c r="M292" s="53"/>
      <c r="N292" s="40"/>
      <c r="O292" s="52"/>
      <c r="P292" s="41"/>
      <c r="Q292" s="53"/>
      <c r="R292" s="40"/>
      <c r="S292" s="52"/>
      <c r="T292" s="41"/>
      <c r="U292" s="53"/>
      <c r="V292" s="40"/>
      <c r="W292" s="52"/>
      <c r="X292" s="41"/>
      <c r="Y292" s="53"/>
      <c r="Z292" s="40"/>
      <c r="AA292" s="52"/>
      <c r="AB292" s="41"/>
      <c r="AC292" s="53"/>
      <c r="AD292" s="40"/>
      <c r="AE292" s="52"/>
      <c r="AF292" s="41"/>
      <c r="AG292" s="53"/>
      <c r="AH292" s="40"/>
      <c r="AI292" s="52"/>
      <c r="AJ292" s="41"/>
      <c r="AK292" s="53"/>
      <c r="AL292" s="40"/>
      <c r="AM292" s="52"/>
      <c r="AN292" s="41"/>
      <c r="AO292" s="53"/>
      <c r="AP292" s="40"/>
      <c r="AQ292" s="52"/>
      <c r="AR292" s="41"/>
      <c r="AS292" s="53"/>
      <c r="AT292" s="41"/>
      <c r="AU292" s="41"/>
      <c r="AV292" s="41"/>
      <c r="AW292" s="53"/>
      <c r="AX292" s="41"/>
      <c r="AY292" s="41"/>
      <c r="AZ292" s="41"/>
      <c r="BA292" s="53"/>
      <c r="BB292" s="41"/>
      <c r="BC292" s="41"/>
      <c r="BD292" s="41"/>
      <c r="BE292" s="53"/>
      <c r="BF292" s="41"/>
      <c r="BG292" s="41"/>
      <c r="BH292" s="41"/>
      <c r="BI292" s="53"/>
      <c r="BJ292" s="41"/>
      <c r="BK292" s="41"/>
      <c r="BL292" s="41"/>
      <c r="BM292" s="53"/>
      <c r="BN292" s="41"/>
      <c r="BO292" s="41"/>
      <c r="BP292" s="41"/>
      <c r="BQ292" s="53"/>
      <c r="BR292" s="41"/>
      <c r="BS292" s="41"/>
      <c r="BT292" s="41"/>
      <c r="BU292" s="53"/>
      <c r="BV292" s="41"/>
      <c r="BW292" s="41"/>
      <c r="BX292" s="41"/>
      <c r="BY292" s="53"/>
      <c r="BZ292" s="41"/>
      <c r="CA292" s="41"/>
      <c r="CB292" s="41"/>
      <c r="CC292" s="53"/>
      <c r="CD292" s="41"/>
      <c r="CE292" s="41"/>
      <c r="CF292" s="41"/>
      <c r="CG292" s="53"/>
      <c r="CH292" s="41"/>
      <c r="CI292" s="41"/>
      <c r="CJ292" s="41"/>
      <c r="CK292" s="53"/>
      <c r="CL292" s="41"/>
      <c r="CM292" s="41"/>
      <c r="CN292" s="41"/>
      <c r="CO292" s="53"/>
      <c r="CP292" s="41"/>
      <c r="CQ292" s="41"/>
      <c r="CR292" s="41"/>
      <c r="CS292" s="53"/>
      <c r="CT292" s="41"/>
      <c r="CU292" s="41"/>
      <c r="CV292" s="41"/>
      <c r="CW292" s="53"/>
      <c r="CX292" s="41"/>
      <c r="CY292" s="41"/>
      <c r="CZ292" s="41"/>
      <c r="DA292" s="53"/>
      <c r="DB292" s="53"/>
      <c r="DC292" s="53"/>
      <c r="DD292" s="41"/>
      <c r="DE292" s="53"/>
      <c r="DF292" s="53"/>
      <c r="DG292" s="53"/>
      <c r="DH292" s="41"/>
      <c r="DI292" s="53"/>
      <c r="DJ292" s="53"/>
      <c r="DK292" s="53"/>
      <c r="DL292" s="41"/>
      <c r="DM292" s="53"/>
      <c r="DN292" s="53"/>
      <c r="DO292" s="53"/>
      <c r="DP292" s="41"/>
      <c r="DQ292" s="53"/>
      <c r="DR292" s="53"/>
      <c r="DS292" s="53"/>
      <c r="DT292" s="41"/>
      <c r="DU292" s="53"/>
      <c r="DV292" s="53"/>
      <c r="DW292" s="53"/>
      <c r="DX292" s="41"/>
      <c r="DY292" s="53"/>
      <c r="DZ292" s="53"/>
      <c r="EA292" s="53"/>
      <c r="EB292" s="41"/>
      <c r="EC292" s="53"/>
      <c r="ED292" s="53"/>
      <c r="EE292" s="53"/>
      <c r="EF292" s="41"/>
      <c r="EG292" s="53"/>
      <c r="EH292" s="53"/>
      <c r="EI292" s="53"/>
      <c r="EJ292" s="41"/>
      <c r="EK292" s="53"/>
      <c r="EL292" s="53"/>
      <c r="EM292" s="53"/>
      <c r="EN292" s="41"/>
      <c r="EO292" s="53"/>
      <c r="EP292" s="53"/>
      <c r="EQ292" s="53"/>
      <c r="ER292" s="41"/>
      <c r="ES292" s="53"/>
      <c r="ET292" s="53"/>
      <c r="EU292" s="53"/>
      <c r="EV292" s="41"/>
      <c r="EW292" s="53"/>
      <c r="EX292" s="53"/>
      <c r="EY292" s="53"/>
      <c r="EZ292" s="41"/>
      <c r="FA292" s="53"/>
      <c r="FB292" s="53"/>
      <c r="FC292" s="53"/>
      <c r="FD292" s="41"/>
      <c r="FE292" s="53"/>
      <c r="FF292" s="53"/>
      <c r="FG292" s="53"/>
      <c r="FH292" s="41"/>
      <c r="FI292" s="53"/>
      <c r="FJ292" s="53"/>
      <c r="FK292" s="53"/>
      <c r="FL292" s="41"/>
      <c r="FM292" s="53"/>
      <c r="FN292" s="53"/>
      <c r="FO292" s="40"/>
      <c r="FP292" s="52"/>
      <c r="FQ292" s="41"/>
      <c r="FY292" s="229" t="s">
        <v>123</v>
      </c>
      <c r="FZ292" s="229" t="s">
        <v>124</v>
      </c>
      <c r="GA292" s="229" t="s">
        <v>125</v>
      </c>
    </row>
    <row r="293" spans="2:183" ht="11.25" customHeight="1" x14ac:dyDescent="0.2">
      <c r="B293" s="39"/>
      <c r="C293" s="45"/>
      <c r="D293" s="112"/>
      <c r="E293" s="112"/>
      <c r="F293" s="46"/>
      <c r="G293" s="52"/>
      <c r="H293" s="41"/>
      <c r="I293" s="53"/>
      <c r="J293" s="40"/>
      <c r="K293" s="52"/>
      <c r="L293" s="41"/>
      <c r="M293" s="53"/>
      <c r="N293" s="40"/>
      <c r="O293" s="52"/>
      <c r="P293" s="41"/>
      <c r="Q293" s="53"/>
      <c r="R293" s="40"/>
      <c r="S293" s="52"/>
      <c r="T293" s="41"/>
      <c r="U293" s="53"/>
      <c r="V293" s="40"/>
      <c r="W293" s="52"/>
      <c r="X293" s="41"/>
      <c r="Y293" s="53"/>
      <c r="Z293" s="40"/>
      <c r="AA293" s="52"/>
      <c r="AB293" s="41"/>
      <c r="AC293" s="53"/>
      <c r="AD293" s="40"/>
      <c r="AE293" s="52"/>
      <c r="AF293" s="41"/>
      <c r="AG293" s="53"/>
      <c r="AH293" s="40"/>
      <c r="AI293" s="52"/>
      <c r="AJ293" s="41"/>
      <c r="AK293" s="53"/>
      <c r="AL293" s="40"/>
      <c r="AM293" s="52"/>
      <c r="AN293" s="41"/>
      <c r="AO293" s="53"/>
      <c r="AP293" s="40"/>
      <c r="AQ293" s="52"/>
      <c r="AR293" s="41"/>
      <c r="AS293" s="53"/>
      <c r="AT293" s="41"/>
      <c r="AU293" s="41"/>
      <c r="AV293" s="41"/>
      <c r="AW293" s="53"/>
      <c r="AX293" s="41"/>
      <c r="AY293" s="41"/>
      <c r="AZ293" s="41"/>
      <c r="BA293" s="53"/>
      <c r="BB293" s="41"/>
      <c r="BC293" s="41"/>
      <c r="BD293" s="41"/>
      <c r="BE293" s="53"/>
      <c r="BF293" s="41"/>
      <c r="BG293" s="41"/>
      <c r="BH293" s="41"/>
      <c r="BI293" s="53"/>
      <c r="BJ293" s="41"/>
      <c r="BK293" s="41"/>
      <c r="BL293" s="41"/>
      <c r="BM293" s="53"/>
      <c r="BN293" s="41"/>
      <c r="BO293" s="41"/>
      <c r="BP293" s="41"/>
      <c r="BQ293" s="53"/>
      <c r="BR293" s="41"/>
      <c r="BS293" s="41"/>
      <c r="BT293" s="41"/>
      <c r="BU293" s="53"/>
      <c r="BV293" s="41"/>
      <c r="BW293" s="41"/>
      <c r="BX293" s="41"/>
      <c r="BY293" s="53"/>
      <c r="BZ293" s="41"/>
      <c r="CA293" s="41"/>
      <c r="CB293" s="41"/>
      <c r="CC293" s="53"/>
      <c r="CD293" s="41"/>
      <c r="CE293" s="41"/>
      <c r="CF293" s="41"/>
      <c r="CG293" s="53"/>
      <c r="CH293" s="41"/>
      <c r="CI293" s="41"/>
      <c r="CJ293" s="41"/>
      <c r="CK293" s="53"/>
      <c r="CL293" s="41"/>
      <c r="CM293" s="41"/>
      <c r="CN293" s="41"/>
      <c r="CO293" s="53"/>
      <c r="CP293" s="41"/>
      <c r="CQ293" s="41"/>
      <c r="CR293" s="41"/>
      <c r="CS293" s="53"/>
      <c r="CT293" s="41"/>
      <c r="CU293" s="41"/>
      <c r="CV293" s="41"/>
      <c r="CW293" s="53"/>
      <c r="CX293" s="41"/>
      <c r="CY293" s="41"/>
      <c r="CZ293" s="41"/>
      <c r="DA293" s="53"/>
      <c r="DB293" s="53"/>
      <c r="DC293" s="53"/>
      <c r="DD293" s="41"/>
      <c r="DE293" s="53"/>
      <c r="DF293" s="53"/>
      <c r="DG293" s="53"/>
      <c r="DH293" s="41"/>
      <c r="DI293" s="53"/>
      <c r="DJ293" s="53"/>
      <c r="DK293" s="53"/>
      <c r="DL293" s="41"/>
      <c r="DM293" s="53"/>
      <c r="DN293" s="53"/>
      <c r="DO293" s="53"/>
      <c r="DP293" s="41"/>
      <c r="DQ293" s="53"/>
      <c r="DR293" s="53"/>
      <c r="DS293" s="53"/>
      <c r="DT293" s="41"/>
      <c r="DU293" s="53"/>
      <c r="DV293" s="53"/>
      <c r="DW293" s="53"/>
      <c r="DX293" s="41"/>
      <c r="DY293" s="53"/>
      <c r="DZ293" s="53"/>
      <c r="EA293" s="53"/>
      <c r="EB293" s="41"/>
      <c r="EC293" s="53"/>
      <c r="ED293" s="53"/>
      <c r="EE293" s="53"/>
      <c r="EF293" s="41"/>
      <c r="EG293" s="53"/>
      <c r="EH293" s="53"/>
      <c r="EI293" s="53"/>
      <c r="EJ293" s="41"/>
      <c r="EK293" s="53"/>
      <c r="EL293" s="53"/>
      <c r="EM293" s="53"/>
      <c r="EN293" s="41"/>
      <c r="EO293" s="53"/>
      <c r="EP293" s="53"/>
      <c r="EQ293" s="53"/>
      <c r="ER293" s="41"/>
      <c r="ES293" s="53"/>
      <c r="ET293" s="53"/>
      <c r="EU293" s="53"/>
      <c r="EV293" s="41"/>
      <c r="EW293" s="53"/>
      <c r="EX293" s="53"/>
      <c r="EY293" s="53"/>
      <c r="EZ293" s="41"/>
      <c r="FA293" s="53"/>
      <c r="FB293" s="53"/>
      <c r="FC293" s="53"/>
      <c r="FD293" s="41"/>
      <c r="FE293" s="53"/>
      <c r="FF293" s="53"/>
      <c r="FG293" s="53"/>
      <c r="FH293" s="41"/>
      <c r="FI293" s="53"/>
      <c r="FJ293" s="53"/>
      <c r="FK293" s="53"/>
      <c r="FL293" s="41"/>
      <c r="FM293" s="53"/>
      <c r="FN293" s="53"/>
      <c r="FO293" s="40"/>
      <c r="FP293" s="52"/>
      <c r="FQ293" s="41"/>
      <c r="FY293" s="229" t="s">
        <v>165</v>
      </c>
      <c r="FZ293" s="229" t="s">
        <v>166</v>
      </c>
      <c r="GA293" s="229" t="s">
        <v>167</v>
      </c>
    </row>
    <row r="294" spans="2:183" ht="11.25" customHeight="1" x14ac:dyDescent="0.2">
      <c r="B294" s="39"/>
      <c r="C294" s="45"/>
      <c r="D294" s="112"/>
      <c r="E294" s="112"/>
      <c r="F294" s="46"/>
      <c r="G294" s="52"/>
      <c r="H294" s="41"/>
      <c r="I294" s="53"/>
      <c r="J294" s="40"/>
      <c r="K294" s="52"/>
      <c r="L294" s="41"/>
      <c r="M294" s="53"/>
      <c r="N294" s="40"/>
      <c r="O294" s="52"/>
      <c r="P294" s="41"/>
      <c r="Q294" s="53"/>
      <c r="R294" s="40"/>
      <c r="S294" s="52"/>
      <c r="T294" s="41"/>
      <c r="U294" s="53"/>
      <c r="V294" s="40"/>
      <c r="W294" s="52"/>
      <c r="X294" s="41"/>
      <c r="Y294" s="53"/>
      <c r="Z294" s="40"/>
      <c r="AA294" s="52"/>
      <c r="AB294" s="41"/>
      <c r="AC294" s="53"/>
      <c r="AD294" s="40"/>
      <c r="AE294" s="52"/>
      <c r="AF294" s="41"/>
      <c r="AG294" s="53"/>
      <c r="AH294" s="40"/>
      <c r="AI294" s="52"/>
      <c r="AJ294" s="41"/>
      <c r="AK294" s="53"/>
      <c r="AL294" s="40"/>
      <c r="AM294" s="52"/>
      <c r="AN294" s="41"/>
      <c r="AO294" s="53"/>
      <c r="AP294" s="40"/>
      <c r="AQ294" s="52"/>
      <c r="AR294" s="41"/>
      <c r="AS294" s="53"/>
      <c r="AT294" s="41"/>
      <c r="AU294" s="41"/>
      <c r="AV294" s="41"/>
      <c r="AW294" s="53"/>
      <c r="AX294" s="41"/>
      <c r="AY294" s="41"/>
      <c r="AZ294" s="41"/>
      <c r="BA294" s="53"/>
      <c r="BB294" s="41"/>
      <c r="BC294" s="41"/>
      <c r="BD294" s="41"/>
      <c r="BE294" s="53"/>
      <c r="BF294" s="41"/>
      <c r="BG294" s="41"/>
      <c r="BH294" s="41"/>
      <c r="BI294" s="53"/>
      <c r="BJ294" s="41"/>
      <c r="BK294" s="41"/>
      <c r="BL294" s="41"/>
      <c r="BM294" s="53"/>
      <c r="BN294" s="41"/>
      <c r="BO294" s="41"/>
      <c r="BP294" s="41"/>
      <c r="BQ294" s="53"/>
      <c r="BR294" s="41"/>
      <c r="BS294" s="41"/>
      <c r="BT294" s="41"/>
      <c r="BU294" s="53"/>
      <c r="BV294" s="41"/>
      <c r="BW294" s="41"/>
      <c r="BX294" s="41"/>
      <c r="BY294" s="53"/>
      <c r="BZ294" s="41"/>
      <c r="CA294" s="41"/>
      <c r="CB294" s="41"/>
      <c r="CC294" s="53"/>
      <c r="CD294" s="41"/>
      <c r="CE294" s="41"/>
      <c r="CF294" s="41"/>
      <c r="CG294" s="53"/>
      <c r="CH294" s="41"/>
      <c r="CI294" s="41"/>
      <c r="CJ294" s="41"/>
      <c r="CK294" s="53"/>
      <c r="CL294" s="41"/>
      <c r="CM294" s="41"/>
      <c r="CN294" s="41"/>
      <c r="CO294" s="53"/>
      <c r="CP294" s="41"/>
      <c r="CQ294" s="41"/>
      <c r="CR294" s="41"/>
      <c r="CS294" s="53"/>
      <c r="CT294" s="41"/>
      <c r="CU294" s="41"/>
      <c r="CV294" s="41"/>
      <c r="CW294" s="53"/>
      <c r="CX294" s="41"/>
      <c r="CY294" s="41"/>
      <c r="CZ294" s="41"/>
      <c r="DA294" s="53"/>
      <c r="DB294" s="53"/>
      <c r="DC294" s="53"/>
      <c r="DD294" s="41"/>
      <c r="DE294" s="53"/>
      <c r="DF294" s="53"/>
      <c r="DG294" s="53"/>
      <c r="DH294" s="41"/>
      <c r="DI294" s="53"/>
      <c r="DJ294" s="53"/>
      <c r="DK294" s="53"/>
      <c r="DL294" s="41"/>
      <c r="DM294" s="53"/>
      <c r="DN294" s="53"/>
      <c r="DO294" s="53"/>
      <c r="DP294" s="41"/>
      <c r="DQ294" s="53"/>
      <c r="DR294" s="53"/>
      <c r="DS294" s="53"/>
      <c r="DT294" s="41"/>
      <c r="DU294" s="53"/>
      <c r="DV294" s="53"/>
      <c r="DW294" s="53"/>
      <c r="DX294" s="41"/>
      <c r="DY294" s="53"/>
      <c r="DZ294" s="53"/>
      <c r="EA294" s="53"/>
      <c r="EB294" s="41"/>
      <c r="EC294" s="53"/>
      <c r="ED294" s="53"/>
      <c r="EE294" s="53"/>
      <c r="EF294" s="41"/>
      <c r="EG294" s="53"/>
      <c r="EH294" s="53"/>
      <c r="EI294" s="53"/>
      <c r="EJ294" s="41"/>
      <c r="EK294" s="53"/>
      <c r="EL294" s="53"/>
      <c r="EM294" s="53"/>
      <c r="EN294" s="41"/>
      <c r="EO294" s="53"/>
      <c r="EP294" s="53"/>
      <c r="EQ294" s="53"/>
      <c r="ER294" s="41"/>
      <c r="ES294" s="53"/>
      <c r="ET294" s="53"/>
      <c r="EU294" s="53"/>
      <c r="EV294" s="41"/>
      <c r="EW294" s="53"/>
      <c r="EX294" s="53"/>
      <c r="EY294" s="53"/>
      <c r="EZ294" s="41"/>
      <c r="FA294" s="53"/>
      <c r="FB294" s="53"/>
      <c r="FC294" s="53"/>
      <c r="FD294" s="41"/>
      <c r="FE294" s="53"/>
      <c r="FF294" s="53"/>
      <c r="FG294" s="53"/>
      <c r="FH294" s="41"/>
      <c r="FI294" s="53"/>
      <c r="FJ294" s="53"/>
      <c r="FK294" s="53"/>
      <c r="FL294" s="41"/>
      <c r="FM294" s="53"/>
      <c r="FN294" s="53"/>
      <c r="FO294" s="40"/>
      <c r="FP294" s="52"/>
      <c r="FQ294" s="41"/>
      <c r="FY294" s="229" t="s">
        <v>162</v>
      </c>
      <c r="FZ294" s="229" t="s">
        <v>163</v>
      </c>
      <c r="GA294" s="229" t="s">
        <v>164</v>
      </c>
    </row>
    <row r="295" spans="2:183" ht="11.25" customHeight="1" x14ac:dyDescent="0.2">
      <c r="B295" s="39"/>
      <c r="C295" s="45"/>
      <c r="D295" s="112"/>
      <c r="E295" s="112"/>
      <c r="F295" s="46"/>
      <c r="G295" s="52"/>
      <c r="H295" s="41"/>
      <c r="I295" s="53"/>
      <c r="J295" s="40"/>
      <c r="K295" s="52"/>
      <c r="L295" s="41"/>
      <c r="M295" s="53"/>
      <c r="N295" s="40"/>
      <c r="O295" s="52"/>
      <c r="P295" s="41"/>
      <c r="Q295" s="53"/>
      <c r="R295" s="40"/>
      <c r="S295" s="52"/>
      <c r="T295" s="41"/>
      <c r="U295" s="53"/>
      <c r="V295" s="40"/>
      <c r="W295" s="52"/>
      <c r="X295" s="41"/>
      <c r="Y295" s="53"/>
      <c r="Z295" s="40"/>
      <c r="AA295" s="52"/>
      <c r="AB295" s="41"/>
      <c r="AC295" s="53"/>
      <c r="AD295" s="40"/>
      <c r="AE295" s="52"/>
      <c r="AF295" s="41"/>
      <c r="AG295" s="53"/>
      <c r="AH295" s="40"/>
      <c r="AI295" s="52"/>
      <c r="AJ295" s="41"/>
      <c r="AK295" s="53"/>
      <c r="AL295" s="40"/>
      <c r="AM295" s="52"/>
      <c r="AN295" s="41"/>
      <c r="AO295" s="53"/>
      <c r="AP295" s="40"/>
      <c r="AQ295" s="52"/>
      <c r="AR295" s="41"/>
      <c r="AS295" s="53"/>
      <c r="AT295" s="41"/>
      <c r="AU295" s="41"/>
      <c r="AV295" s="41"/>
      <c r="AW295" s="53"/>
      <c r="AX295" s="41"/>
      <c r="AY295" s="41"/>
      <c r="AZ295" s="41"/>
      <c r="BA295" s="53"/>
      <c r="BB295" s="41"/>
      <c r="BC295" s="41"/>
      <c r="BD295" s="41"/>
      <c r="BE295" s="53"/>
      <c r="BF295" s="41"/>
      <c r="BG295" s="41"/>
      <c r="BH295" s="41"/>
      <c r="BI295" s="53"/>
      <c r="BJ295" s="41"/>
      <c r="BK295" s="41"/>
      <c r="BL295" s="41"/>
      <c r="BM295" s="53"/>
      <c r="BN295" s="41"/>
      <c r="BO295" s="41"/>
      <c r="BP295" s="41"/>
      <c r="BQ295" s="53"/>
      <c r="BR295" s="41"/>
      <c r="BS295" s="41"/>
      <c r="BT295" s="41"/>
      <c r="BU295" s="53"/>
      <c r="BV295" s="41"/>
      <c r="BW295" s="41"/>
      <c r="BX295" s="41"/>
      <c r="BY295" s="53"/>
      <c r="BZ295" s="41"/>
      <c r="CA295" s="41"/>
      <c r="CB295" s="41"/>
      <c r="CC295" s="53"/>
      <c r="CD295" s="41"/>
      <c r="CE295" s="41"/>
      <c r="CF295" s="41"/>
      <c r="CG295" s="53"/>
      <c r="CH295" s="41"/>
      <c r="CI295" s="41"/>
      <c r="CJ295" s="41"/>
      <c r="CK295" s="53"/>
      <c r="CL295" s="41"/>
      <c r="CM295" s="41"/>
      <c r="CN295" s="41"/>
      <c r="CO295" s="53"/>
      <c r="CP295" s="41"/>
      <c r="CQ295" s="41"/>
      <c r="CR295" s="41"/>
      <c r="CS295" s="53"/>
      <c r="CT295" s="41"/>
      <c r="CU295" s="41"/>
      <c r="CV295" s="41"/>
      <c r="CW295" s="53"/>
      <c r="CX295" s="41"/>
      <c r="CY295" s="41"/>
      <c r="CZ295" s="41"/>
      <c r="DA295" s="53"/>
      <c r="DB295" s="53"/>
      <c r="DC295" s="53"/>
      <c r="DD295" s="41"/>
      <c r="DE295" s="53"/>
      <c r="DF295" s="53"/>
      <c r="DG295" s="53"/>
      <c r="DH295" s="41"/>
      <c r="DI295" s="53"/>
      <c r="DJ295" s="53"/>
      <c r="DK295" s="53"/>
      <c r="DL295" s="41"/>
      <c r="DM295" s="53"/>
      <c r="DN295" s="53"/>
      <c r="DO295" s="53"/>
      <c r="DP295" s="41"/>
      <c r="DQ295" s="53"/>
      <c r="DR295" s="53"/>
      <c r="DS295" s="53"/>
      <c r="DT295" s="41"/>
      <c r="DU295" s="53"/>
      <c r="DV295" s="53"/>
      <c r="DW295" s="53"/>
      <c r="DX295" s="41"/>
      <c r="DY295" s="53"/>
      <c r="DZ295" s="53"/>
      <c r="EA295" s="53"/>
      <c r="EB295" s="41"/>
      <c r="EC295" s="53"/>
      <c r="ED295" s="53"/>
      <c r="EE295" s="53"/>
      <c r="EF295" s="41"/>
      <c r="EG295" s="53"/>
      <c r="EH295" s="53"/>
      <c r="EI295" s="53"/>
      <c r="EJ295" s="41"/>
      <c r="EK295" s="53"/>
      <c r="EL295" s="53"/>
      <c r="EM295" s="53"/>
      <c r="EN295" s="41"/>
      <c r="EO295" s="53"/>
      <c r="EP295" s="53"/>
      <c r="EQ295" s="53"/>
      <c r="ER295" s="41"/>
      <c r="ES295" s="53"/>
      <c r="ET295" s="53"/>
      <c r="EU295" s="53"/>
      <c r="EV295" s="41"/>
      <c r="EW295" s="53"/>
      <c r="EX295" s="53"/>
      <c r="EY295" s="53"/>
      <c r="EZ295" s="41"/>
      <c r="FA295" s="53"/>
      <c r="FB295" s="53"/>
      <c r="FC295" s="53"/>
      <c r="FD295" s="41"/>
      <c r="FE295" s="53"/>
      <c r="FF295" s="53"/>
      <c r="FG295" s="53"/>
      <c r="FH295" s="41"/>
      <c r="FI295" s="53"/>
      <c r="FJ295" s="53"/>
      <c r="FK295" s="53"/>
      <c r="FL295" s="41"/>
      <c r="FM295" s="53"/>
      <c r="FN295" s="53"/>
      <c r="FO295" s="40"/>
      <c r="FP295" s="52"/>
      <c r="FQ295" s="41"/>
      <c r="FY295" s="229" t="s">
        <v>1149</v>
      </c>
      <c r="FZ295" s="229" t="s">
        <v>1150</v>
      </c>
      <c r="GA295" s="229" t="s">
        <v>1151</v>
      </c>
    </row>
    <row r="296" spans="2:183" ht="11.25" customHeight="1" x14ac:dyDescent="0.2">
      <c r="B296" s="39"/>
      <c r="C296" s="45"/>
      <c r="D296" s="112"/>
      <c r="E296" s="112"/>
      <c r="F296" s="46"/>
      <c r="G296" s="52"/>
      <c r="H296" s="41"/>
      <c r="I296" s="53"/>
      <c r="J296" s="40"/>
      <c r="K296" s="52"/>
      <c r="L296" s="41"/>
      <c r="M296" s="53"/>
      <c r="N296" s="40"/>
      <c r="O296" s="52"/>
      <c r="P296" s="41"/>
      <c r="Q296" s="53"/>
      <c r="R296" s="40"/>
      <c r="S296" s="52"/>
      <c r="T296" s="41"/>
      <c r="U296" s="53"/>
      <c r="V296" s="40"/>
      <c r="W296" s="52"/>
      <c r="X296" s="41"/>
      <c r="Y296" s="53"/>
      <c r="Z296" s="40"/>
      <c r="AA296" s="52"/>
      <c r="AB296" s="41"/>
      <c r="AC296" s="53"/>
      <c r="AD296" s="40"/>
      <c r="AE296" s="52"/>
      <c r="AF296" s="41"/>
      <c r="AG296" s="53"/>
      <c r="AH296" s="40"/>
      <c r="AI296" s="52"/>
      <c r="AJ296" s="41"/>
      <c r="AK296" s="53"/>
      <c r="AL296" s="40"/>
      <c r="AM296" s="52"/>
      <c r="AN296" s="41"/>
      <c r="AO296" s="53"/>
      <c r="AP296" s="40"/>
      <c r="AQ296" s="52"/>
      <c r="AR296" s="41"/>
      <c r="AS296" s="53"/>
      <c r="AT296" s="41"/>
      <c r="AU296" s="41"/>
      <c r="AV296" s="41"/>
      <c r="AW296" s="53"/>
      <c r="AX296" s="41"/>
      <c r="AY296" s="41"/>
      <c r="AZ296" s="41"/>
      <c r="BA296" s="53"/>
      <c r="BB296" s="41"/>
      <c r="BC296" s="41"/>
      <c r="BD296" s="41"/>
      <c r="BE296" s="53"/>
      <c r="BF296" s="41"/>
      <c r="BG296" s="41"/>
      <c r="BH296" s="41"/>
      <c r="BI296" s="53"/>
      <c r="BJ296" s="41"/>
      <c r="BK296" s="41"/>
      <c r="BL296" s="41"/>
      <c r="BM296" s="53"/>
      <c r="BN296" s="41"/>
      <c r="BO296" s="41"/>
      <c r="BP296" s="41"/>
      <c r="BQ296" s="53"/>
      <c r="BR296" s="41"/>
      <c r="BS296" s="41"/>
      <c r="BT296" s="41"/>
      <c r="BU296" s="53"/>
      <c r="BV296" s="41"/>
      <c r="BW296" s="41"/>
      <c r="BX296" s="41"/>
      <c r="BY296" s="53"/>
      <c r="BZ296" s="41"/>
      <c r="CA296" s="41"/>
      <c r="CB296" s="41"/>
      <c r="CC296" s="53"/>
      <c r="CD296" s="41"/>
      <c r="CE296" s="41"/>
      <c r="CF296" s="41"/>
      <c r="CG296" s="53"/>
      <c r="CH296" s="41"/>
      <c r="CI296" s="41"/>
      <c r="CJ296" s="41"/>
      <c r="CK296" s="53"/>
      <c r="CL296" s="41"/>
      <c r="CM296" s="41"/>
      <c r="CN296" s="41"/>
      <c r="CO296" s="53"/>
      <c r="CP296" s="41"/>
      <c r="CQ296" s="41"/>
      <c r="CR296" s="41"/>
      <c r="CS296" s="53"/>
      <c r="CT296" s="41"/>
      <c r="CU296" s="41"/>
      <c r="CV296" s="41"/>
      <c r="CW296" s="53"/>
      <c r="CX296" s="41"/>
      <c r="CY296" s="41"/>
      <c r="CZ296" s="41"/>
      <c r="DA296" s="53"/>
      <c r="DB296" s="53"/>
      <c r="DC296" s="53"/>
      <c r="DD296" s="41"/>
      <c r="DE296" s="53"/>
      <c r="DF296" s="53"/>
      <c r="DG296" s="53"/>
      <c r="DH296" s="41"/>
      <c r="DI296" s="53"/>
      <c r="DJ296" s="53"/>
      <c r="DK296" s="53"/>
      <c r="DL296" s="41"/>
      <c r="DM296" s="53"/>
      <c r="DN296" s="53"/>
      <c r="DO296" s="53"/>
      <c r="DP296" s="41"/>
      <c r="DQ296" s="53"/>
      <c r="DR296" s="53"/>
      <c r="DS296" s="53"/>
      <c r="DT296" s="41"/>
      <c r="DU296" s="53"/>
      <c r="DV296" s="53"/>
      <c r="DW296" s="53"/>
      <c r="DX296" s="41"/>
      <c r="DY296" s="53"/>
      <c r="DZ296" s="53"/>
      <c r="EA296" s="53"/>
      <c r="EB296" s="41"/>
      <c r="EC296" s="53"/>
      <c r="ED296" s="53"/>
      <c r="EE296" s="53"/>
      <c r="EF296" s="41"/>
      <c r="EG296" s="53"/>
      <c r="EH296" s="53"/>
      <c r="EI296" s="53"/>
      <c r="EJ296" s="41"/>
      <c r="EK296" s="53"/>
      <c r="EL296" s="53"/>
      <c r="EM296" s="53"/>
      <c r="EN296" s="41"/>
      <c r="EO296" s="53"/>
      <c r="EP296" s="53"/>
      <c r="EQ296" s="53"/>
      <c r="ER296" s="41"/>
      <c r="ES296" s="53"/>
      <c r="ET296" s="53"/>
      <c r="EU296" s="53"/>
      <c r="EV296" s="41"/>
      <c r="EW296" s="53"/>
      <c r="EX296" s="53"/>
      <c r="EY296" s="53"/>
      <c r="EZ296" s="41"/>
      <c r="FA296" s="53"/>
      <c r="FB296" s="53"/>
      <c r="FC296" s="53"/>
      <c r="FD296" s="41"/>
      <c r="FE296" s="53"/>
      <c r="FF296" s="53"/>
      <c r="FG296" s="53"/>
      <c r="FH296" s="41"/>
      <c r="FI296" s="53"/>
      <c r="FJ296" s="53"/>
      <c r="FK296" s="53"/>
      <c r="FL296" s="41"/>
      <c r="FM296" s="53"/>
      <c r="FN296" s="53"/>
      <c r="FO296" s="40"/>
      <c r="FP296" s="52"/>
      <c r="FQ296" s="41"/>
      <c r="FY296" s="229" t="s">
        <v>4786</v>
      </c>
      <c r="FZ296" s="229" t="s">
        <v>4787</v>
      </c>
      <c r="GA296" s="229" t="s">
        <v>4788</v>
      </c>
    </row>
    <row r="297" spans="2:183" ht="11.25" customHeight="1" x14ac:dyDescent="0.2">
      <c r="B297" s="39"/>
      <c r="C297" s="45"/>
      <c r="D297" s="112"/>
      <c r="E297" s="112"/>
      <c r="F297" s="46"/>
      <c r="G297" s="52"/>
      <c r="H297" s="41"/>
      <c r="I297" s="53"/>
      <c r="J297" s="40"/>
      <c r="K297" s="52"/>
      <c r="L297" s="41"/>
      <c r="M297" s="53"/>
      <c r="N297" s="40"/>
      <c r="O297" s="52"/>
      <c r="P297" s="41"/>
      <c r="Q297" s="53"/>
      <c r="R297" s="40"/>
      <c r="S297" s="52"/>
      <c r="T297" s="41"/>
      <c r="U297" s="53"/>
      <c r="V297" s="40"/>
      <c r="W297" s="52"/>
      <c r="X297" s="41"/>
      <c r="Y297" s="53"/>
      <c r="Z297" s="40"/>
      <c r="AA297" s="52"/>
      <c r="AB297" s="41"/>
      <c r="AC297" s="53"/>
      <c r="AD297" s="40"/>
      <c r="AE297" s="52"/>
      <c r="AF297" s="41"/>
      <c r="AG297" s="53"/>
      <c r="AH297" s="40"/>
      <c r="AI297" s="52"/>
      <c r="AJ297" s="41"/>
      <c r="AK297" s="53"/>
      <c r="AL297" s="40"/>
      <c r="AM297" s="52"/>
      <c r="AN297" s="41"/>
      <c r="AO297" s="53"/>
      <c r="AP297" s="40"/>
      <c r="AQ297" s="52"/>
      <c r="AR297" s="41"/>
      <c r="AS297" s="53"/>
      <c r="AT297" s="41"/>
      <c r="AU297" s="41"/>
      <c r="AV297" s="41"/>
      <c r="AW297" s="53"/>
      <c r="AX297" s="41"/>
      <c r="AY297" s="41"/>
      <c r="AZ297" s="41"/>
      <c r="BA297" s="53"/>
      <c r="BB297" s="41"/>
      <c r="BC297" s="41"/>
      <c r="BD297" s="41"/>
      <c r="BE297" s="53"/>
      <c r="BF297" s="41"/>
      <c r="BG297" s="41"/>
      <c r="BH297" s="41"/>
      <c r="BI297" s="53"/>
      <c r="BJ297" s="41"/>
      <c r="BK297" s="41"/>
      <c r="BL297" s="41"/>
      <c r="BM297" s="53"/>
      <c r="BN297" s="41"/>
      <c r="BO297" s="41"/>
      <c r="BP297" s="41"/>
      <c r="BQ297" s="53"/>
      <c r="BR297" s="41"/>
      <c r="BS297" s="41"/>
      <c r="BT297" s="41"/>
      <c r="BU297" s="53"/>
      <c r="BV297" s="41"/>
      <c r="BW297" s="41"/>
      <c r="BX297" s="41"/>
      <c r="BY297" s="53"/>
      <c r="BZ297" s="41"/>
      <c r="CA297" s="41"/>
      <c r="CB297" s="41"/>
      <c r="CC297" s="53"/>
      <c r="CD297" s="41"/>
      <c r="CE297" s="41"/>
      <c r="CF297" s="41"/>
      <c r="CG297" s="53"/>
      <c r="CH297" s="41"/>
      <c r="CI297" s="41"/>
      <c r="CJ297" s="41"/>
      <c r="CK297" s="53"/>
      <c r="CL297" s="41"/>
      <c r="CM297" s="41"/>
      <c r="CN297" s="41"/>
      <c r="CO297" s="53"/>
      <c r="CP297" s="41"/>
      <c r="CQ297" s="41"/>
      <c r="CR297" s="41"/>
      <c r="CS297" s="53"/>
      <c r="CT297" s="41"/>
      <c r="CU297" s="41"/>
      <c r="CV297" s="41"/>
      <c r="CW297" s="53"/>
      <c r="CX297" s="41"/>
      <c r="CY297" s="41"/>
      <c r="CZ297" s="41"/>
      <c r="DA297" s="53"/>
      <c r="DB297" s="53"/>
      <c r="DC297" s="53"/>
      <c r="DD297" s="41"/>
      <c r="DE297" s="53"/>
      <c r="DF297" s="53"/>
      <c r="DG297" s="53"/>
      <c r="DH297" s="41"/>
      <c r="DI297" s="53"/>
      <c r="DJ297" s="53"/>
      <c r="DK297" s="53"/>
      <c r="DL297" s="41"/>
      <c r="DM297" s="53"/>
      <c r="DN297" s="53"/>
      <c r="DO297" s="53"/>
      <c r="DP297" s="41"/>
      <c r="DQ297" s="53"/>
      <c r="DR297" s="53"/>
      <c r="DS297" s="53"/>
      <c r="DT297" s="41"/>
      <c r="DU297" s="53"/>
      <c r="DV297" s="53"/>
      <c r="DW297" s="53"/>
      <c r="DX297" s="41"/>
      <c r="DY297" s="53"/>
      <c r="DZ297" s="53"/>
      <c r="EA297" s="53"/>
      <c r="EB297" s="41"/>
      <c r="EC297" s="53"/>
      <c r="ED297" s="53"/>
      <c r="EE297" s="53"/>
      <c r="EF297" s="41"/>
      <c r="EG297" s="53"/>
      <c r="EH297" s="53"/>
      <c r="EI297" s="53"/>
      <c r="EJ297" s="41"/>
      <c r="EK297" s="53"/>
      <c r="EL297" s="53"/>
      <c r="EM297" s="53"/>
      <c r="EN297" s="41"/>
      <c r="EO297" s="53"/>
      <c r="EP297" s="53"/>
      <c r="EQ297" s="53"/>
      <c r="ER297" s="41"/>
      <c r="ES297" s="53"/>
      <c r="ET297" s="53"/>
      <c r="EU297" s="53"/>
      <c r="EV297" s="41"/>
      <c r="EW297" s="53"/>
      <c r="EX297" s="53"/>
      <c r="EY297" s="53"/>
      <c r="EZ297" s="41"/>
      <c r="FA297" s="53"/>
      <c r="FB297" s="53"/>
      <c r="FC297" s="53"/>
      <c r="FD297" s="41"/>
      <c r="FE297" s="53"/>
      <c r="FF297" s="53"/>
      <c r="FG297" s="53"/>
      <c r="FH297" s="41"/>
      <c r="FI297" s="53"/>
      <c r="FJ297" s="53"/>
      <c r="FK297" s="53"/>
      <c r="FL297" s="41"/>
      <c r="FM297" s="53"/>
      <c r="FN297" s="53"/>
      <c r="FO297" s="40"/>
      <c r="FP297" s="52"/>
      <c r="FQ297" s="41"/>
      <c r="FY297" s="229" t="s">
        <v>880</v>
      </c>
      <c r="FZ297" s="229" t="s">
        <v>881</v>
      </c>
      <c r="GA297" s="229" t="s">
        <v>882</v>
      </c>
    </row>
    <row r="298" spans="2:183" ht="11.25" customHeight="1" x14ac:dyDescent="0.2">
      <c r="B298" s="39"/>
      <c r="C298" s="45"/>
      <c r="D298" s="112"/>
      <c r="E298" s="112"/>
      <c r="F298" s="46"/>
      <c r="G298" s="52"/>
      <c r="H298" s="41"/>
      <c r="I298" s="53"/>
      <c r="J298" s="40"/>
      <c r="K298" s="52"/>
      <c r="L298" s="41"/>
      <c r="M298" s="53"/>
      <c r="N298" s="40"/>
      <c r="O298" s="52"/>
      <c r="P298" s="41"/>
      <c r="Q298" s="53"/>
      <c r="R298" s="40"/>
      <c r="S298" s="52"/>
      <c r="T298" s="41"/>
      <c r="U298" s="53"/>
      <c r="V298" s="40"/>
      <c r="W298" s="52"/>
      <c r="X298" s="41"/>
      <c r="Y298" s="53"/>
      <c r="Z298" s="40"/>
      <c r="AA298" s="52"/>
      <c r="AB298" s="41"/>
      <c r="AC298" s="53"/>
      <c r="AD298" s="40"/>
      <c r="AE298" s="52"/>
      <c r="AF298" s="41"/>
      <c r="AG298" s="53"/>
      <c r="AH298" s="40"/>
      <c r="AI298" s="52"/>
      <c r="AJ298" s="41"/>
      <c r="AK298" s="53"/>
      <c r="AL298" s="40"/>
      <c r="AM298" s="52"/>
      <c r="AN298" s="41"/>
      <c r="AO298" s="53"/>
      <c r="AP298" s="40"/>
      <c r="AQ298" s="52"/>
      <c r="AR298" s="41"/>
      <c r="AS298" s="53"/>
      <c r="AT298" s="41"/>
      <c r="AU298" s="41"/>
      <c r="AV298" s="41"/>
      <c r="AW298" s="53"/>
      <c r="AX298" s="41"/>
      <c r="AY298" s="41"/>
      <c r="AZ298" s="41"/>
      <c r="BA298" s="53"/>
      <c r="BB298" s="41"/>
      <c r="BC298" s="41"/>
      <c r="BD298" s="41"/>
      <c r="BE298" s="53"/>
      <c r="BF298" s="41"/>
      <c r="BG298" s="41"/>
      <c r="BH298" s="41"/>
      <c r="BI298" s="53"/>
      <c r="BJ298" s="41"/>
      <c r="BK298" s="41"/>
      <c r="BL298" s="41"/>
      <c r="BM298" s="53"/>
      <c r="BN298" s="41"/>
      <c r="BO298" s="41"/>
      <c r="BP298" s="41"/>
      <c r="BQ298" s="53"/>
      <c r="BR298" s="41"/>
      <c r="BS298" s="41"/>
      <c r="BT298" s="41"/>
      <c r="BU298" s="53"/>
      <c r="BV298" s="41"/>
      <c r="BW298" s="41"/>
      <c r="BX298" s="41"/>
      <c r="BY298" s="53"/>
      <c r="BZ298" s="41"/>
      <c r="CA298" s="41"/>
      <c r="CB298" s="41"/>
      <c r="CC298" s="53"/>
      <c r="CD298" s="41"/>
      <c r="CE298" s="41"/>
      <c r="CF298" s="41"/>
      <c r="CG298" s="53"/>
      <c r="CH298" s="41"/>
      <c r="CI298" s="41"/>
      <c r="CJ298" s="41"/>
      <c r="CK298" s="53"/>
      <c r="CL298" s="41"/>
      <c r="CM298" s="41"/>
      <c r="CN298" s="41"/>
      <c r="CO298" s="53"/>
      <c r="CP298" s="41"/>
      <c r="CQ298" s="41"/>
      <c r="CR298" s="41"/>
      <c r="CS298" s="53"/>
      <c r="CT298" s="41"/>
      <c r="CU298" s="41"/>
      <c r="CV298" s="41"/>
      <c r="CW298" s="53"/>
      <c r="CX298" s="41"/>
      <c r="CY298" s="41"/>
      <c r="CZ298" s="41"/>
      <c r="DA298" s="53"/>
      <c r="DB298" s="53"/>
      <c r="DC298" s="53"/>
      <c r="DD298" s="41"/>
      <c r="DE298" s="53"/>
      <c r="DF298" s="53"/>
      <c r="DG298" s="53"/>
      <c r="DH298" s="41"/>
      <c r="DI298" s="53"/>
      <c r="DJ298" s="53"/>
      <c r="DK298" s="53"/>
      <c r="DL298" s="41"/>
      <c r="DM298" s="53"/>
      <c r="DN298" s="53"/>
      <c r="DO298" s="53"/>
      <c r="DP298" s="41"/>
      <c r="DQ298" s="53"/>
      <c r="DR298" s="53"/>
      <c r="DS298" s="53"/>
      <c r="DT298" s="41"/>
      <c r="DU298" s="53"/>
      <c r="DV298" s="53"/>
      <c r="DW298" s="53"/>
      <c r="DX298" s="41"/>
      <c r="DY298" s="53"/>
      <c r="DZ298" s="53"/>
      <c r="EA298" s="53"/>
      <c r="EB298" s="41"/>
      <c r="EC298" s="53"/>
      <c r="ED298" s="53"/>
      <c r="EE298" s="53"/>
      <c r="EF298" s="41"/>
      <c r="EG298" s="53"/>
      <c r="EH298" s="53"/>
      <c r="EI298" s="53"/>
      <c r="EJ298" s="41"/>
      <c r="EK298" s="53"/>
      <c r="EL298" s="53"/>
      <c r="EM298" s="53"/>
      <c r="EN298" s="41"/>
      <c r="EO298" s="53"/>
      <c r="EP298" s="53"/>
      <c r="EQ298" s="53"/>
      <c r="ER298" s="41"/>
      <c r="ES298" s="53"/>
      <c r="ET298" s="53"/>
      <c r="EU298" s="53"/>
      <c r="EV298" s="41"/>
      <c r="EW298" s="53"/>
      <c r="EX298" s="53"/>
      <c r="EY298" s="53"/>
      <c r="EZ298" s="41"/>
      <c r="FA298" s="53"/>
      <c r="FB298" s="53"/>
      <c r="FC298" s="53"/>
      <c r="FD298" s="41"/>
      <c r="FE298" s="53"/>
      <c r="FF298" s="53"/>
      <c r="FG298" s="53"/>
      <c r="FH298" s="41"/>
      <c r="FI298" s="53"/>
      <c r="FJ298" s="53"/>
      <c r="FK298" s="53"/>
      <c r="FL298" s="41"/>
      <c r="FM298" s="53"/>
      <c r="FN298" s="53"/>
      <c r="FO298" s="40"/>
      <c r="FP298" s="52"/>
      <c r="FQ298" s="41"/>
      <c r="FY298" s="229" t="s">
        <v>1769</v>
      </c>
      <c r="FZ298" s="229" t="s">
        <v>1770</v>
      </c>
      <c r="GA298" s="229" t="s">
        <v>1771</v>
      </c>
    </row>
    <row r="299" spans="2:183" ht="11.25" customHeight="1" x14ac:dyDescent="0.2">
      <c r="B299" s="39"/>
      <c r="C299" s="45"/>
      <c r="D299" s="112"/>
      <c r="E299" s="112"/>
      <c r="F299" s="46"/>
      <c r="G299" s="52"/>
      <c r="H299" s="41"/>
      <c r="I299" s="53"/>
      <c r="J299" s="40"/>
      <c r="K299" s="52"/>
      <c r="L299" s="41"/>
      <c r="M299" s="53"/>
      <c r="N299" s="40"/>
      <c r="O299" s="52"/>
      <c r="P299" s="41"/>
      <c r="Q299" s="53"/>
      <c r="R299" s="40"/>
      <c r="S299" s="52"/>
      <c r="T299" s="41"/>
      <c r="U299" s="53"/>
      <c r="V299" s="40"/>
      <c r="W299" s="52"/>
      <c r="X299" s="41"/>
      <c r="Y299" s="53"/>
      <c r="Z299" s="40"/>
      <c r="AA299" s="52"/>
      <c r="AB299" s="41"/>
      <c r="AC299" s="53"/>
      <c r="AD299" s="40"/>
      <c r="AE299" s="52"/>
      <c r="AF299" s="41"/>
      <c r="AG299" s="53"/>
      <c r="AH299" s="40"/>
      <c r="AI299" s="52"/>
      <c r="AJ299" s="41"/>
      <c r="AK299" s="53"/>
      <c r="AL299" s="40"/>
      <c r="AM299" s="52"/>
      <c r="AN299" s="41"/>
      <c r="AO299" s="53"/>
      <c r="AP299" s="40"/>
      <c r="AQ299" s="52"/>
      <c r="AR299" s="41"/>
      <c r="AS299" s="53"/>
      <c r="AT299" s="41"/>
      <c r="AU299" s="41"/>
      <c r="AV299" s="41"/>
      <c r="AW299" s="53"/>
      <c r="AX299" s="41"/>
      <c r="AY299" s="41"/>
      <c r="AZ299" s="41"/>
      <c r="BA299" s="53"/>
      <c r="BB299" s="41"/>
      <c r="BC299" s="41"/>
      <c r="BD299" s="41"/>
      <c r="BE299" s="53"/>
      <c r="BF299" s="41"/>
      <c r="BG299" s="41"/>
      <c r="BH299" s="41"/>
      <c r="BI299" s="53"/>
      <c r="BJ299" s="41"/>
      <c r="BK299" s="41"/>
      <c r="BL299" s="41"/>
      <c r="BM299" s="53"/>
      <c r="BN299" s="41"/>
      <c r="BO299" s="41"/>
      <c r="BP299" s="41"/>
      <c r="BQ299" s="53"/>
      <c r="BR299" s="41"/>
      <c r="BS299" s="41"/>
      <c r="BT299" s="41"/>
      <c r="BU299" s="53"/>
      <c r="BV299" s="41"/>
      <c r="BW299" s="41"/>
      <c r="BX299" s="41"/>
      <c r="BY299" s="53"/>
      <c r="BZ299" s="41"/>
      <c r="CA299" s="41"/>
      <c r="CB299" s="41"/>
      <c r="CC299" s="53"/>
      <c r="CD299" s="41"/>
      <c r="CE299" s="41"/>
      <c r="CF299" s="41"/>
      <c r="CG299" s="53"/>
      <c r="CH299" s="41"/>
      <c r="CI299" s="41"/>
      <c r="CJ299" s="41"/>
      <c r="CK299" s="53"/>
      <c r="CL299" s="41"/>
      <c r="CM299" s="41"/>
      <c r="CN299" s="41"/>
      <c r="CO299" s="53"/>
      <c r="CP299" s="41"/>
      <c r="CQ299" s="41"/>
      <c r="CR299" s="41"/>
      <c r="CS299" s="53"/>
      <c r="CT299" s="41"/>
      <c r="CU299" s="41"/>
      <c r="CV299" s="41"/>
      <c r="CW299" s="53"/>
      <c r="CX299" s="41"/>
      <c r="CY299" s="41"/>
      <c r="CZ299" s="41"/>
      <c r="DA299" s="53"/>
      <c r="DB299" s="53"/>
      <c r="DC299" s="53"/>
      <c r="DD299" s="41"/>
      <c r="DE299" s="53"/>
      <c r="DF299" s="53"/>
      <c r="DG299" s="53"/>
      <c r="DH299" s="41"/>
      <c r="DI299" s="53"/>
      <c r="DJ299" s="53"/>
      <c r="DK299" s="53"/>
      <c r="DL299" s="41"/>
      <c r="DM299" s="53"/>
      <c r="DN299" s="53"/>
      <c r="DO299" s="53"/>
      <c r="DP299" s="41"/>
      <c r="DQ299" s="53"/>
      <c r="DR299" s="53"/>
      <c r="DS299" s="53"/>
      <c r="DT299" s="41"/>
      <c r="DU299" s="53"/>
      <c r="DV299" s="53"/>
      <c r="DW299" s="53"/>
      <c r="DX299" s="41"/>
      <c r="DY299" s="53"/>
      <c r="DZ299" s="53"/>
      <c r="EA299" s="53"/>
      <c r="EB299" s="41"/>
      <c r="EC299" s="53"/>
      <c r="ED299" s="53"/>
      <c r="EE299" s="53"/>
      <c r="EF299" s="41"/>
      <c r="EG299" s="53"/>
      <c r="EH299" s="53"/>
      <c r="EI299" s="53"/>
      <c r="EJ299" s="41"/>
      <c r="EK299" s="53"/>
      <c r="EL299" s="53"/>
      <c r="EM299" s="53"/>
      <c r="EN299" s="41"/>
      <c r="EO299" s="53"/>
      <c r="EP299" s="53"/>
      <c r="EQ299" s="53"/>
      <c r="ER299" s="41"/>
      <c r="ES299" s="53"/>
      <c r="ET299" s="53"/>
      <c r="EU299" s="53"/>
      <c r="EV299" s="41"/>
      <c r="EW299" s="53"/>
      <c r="EX299" s="53"/>
      <c r="EY299" s="53"/>
      <c r="EZ299" s="41"/>
      <c r="FA299" s="53"/>
      <c r="FB299" s="53"/>
      <c r="FC299" s="53"/>
      <c r="FD299" s="41"/>
      <c r="FE299" s="53"/>
      <c r="FF299" s="53"/>
      <c r="FG299" s="53"/>
      <c r="FH299" s="41"/>
      <c r="FI299" s="53"/>
      <c r="FJ299" s="53"/>
      <c r="FK299" s="53"/>
      <c r="FL299" s="41"/>
      <c r="FM299" s="53"/>
      <c r="FN299" s="53"/>
      <c r="FO299" s="40"/>
      <c r="FP299" s="52"/>
      <c r="FQ299" s="41"/>
      <c r="FY299" s="229" t="s">
        <v>1781</v>
      </c>
      <c r="FZ299" s="229" t="s">
        <v>1782</v>
      </c>
      <c r="GA299" s="229" t="s">
        <v>1783</v>
      </c>
    </row>
    <row r="300" spans="2:183" ht="11.25" customHeight="1" x14ac:dyDescent="0.2">
      <c r="B300" s="39"/>
      <c r="C300" s="45"/>
      <c r="D300" s="112"/>
      <c r="E300" s="112"/>
      <c r="F300" s="46"/>
      <c r="G300" s="52"/>
      <c r="H300" s="41"/>
      <c r="I300" s="53"/>
      <c r="J300" s="40"/>
      <c r="K300" s="52"/>
      <c r="L300" s="41"/>
      <c r="M300" s="53"/>
      <c r="N300" s="40"/>
      <c r="O300" s="52"/>
      <c r="P300" s="41"/>
      <c r="Q300" s="53"/>
      <c r="R300" s="40"/>
      <c r="S300" s="52"/>
      <c r="T300" s="41"/>
      <c r="U300" s="53"/>
      <c r="V300" s="40"/>
      <c r="W300" s="52"/>
      <c r="X300" s="41"/>
      <c r="Y300" s="53"/>
      <c r="Z300" s="40"/>
      <c r="AA300" s="52"/>
      <c r="AB300" s="41"/>
      <c r="AC300" s="53"/>
      <c r="AD300" s="40"/>
      <c r="AE300" s="52"/>
      <c r="AF300" s="41"/>
      <c r="AG300" s="53"/>
      <c r="AH300" s="40"/>
      <c r="AI300" s="52"/>
      <c r="AJ300" s="41"/>
      <c r="AK300" s="53"/>
      <c r="AL300" s="40"/>
      <c r="AM300" s="52"/>
      <c r="AN300" s="41"/>
      <c r="AO300" s="53"/>
      <c r="AP300" s="40"/>
      <c r="AQ300" s="52"/>
      <c r="AR300" s="41"/>
      <c r="AS300" s="53"/>
      <c r="AT300" s="41"/>
      <c r="AU300" s="41"/>
      <c r="AV300" s="41"/>
      <c r="AW300" s="53"/>
      <c r="AX300" s="41"/>
      <c r="AY300" s="41"/>
      <c r="AZ300" s="41"/>
      <c r="BA300" s="53"/>
      <c r="BB300" s="41"/>
      <c r="BC300" s="41"/>
      <c r="BD300" s="41"/>
      <c r="BE300" s="53"/>
      <c r="BF300" s="41"/>
      <c r="BG300" s="41"/>
      <c r="BH300" s="41"/>
      <c r="BI300" s="53"/>
      <c r="BJ300" s="41"/>
      <c r="BK300" s="41"/>
      <c r="BL300" s="41"/>
      <c r="BM300" s="53"/>
      <c r="BN300" s="41"/>
      <c r="BO300" s="41"/>
      <c r="BP300" s="41"/>
      <c r="BQ300" s="53"/>
      <c r="BR300" s="41"/>
      <c r="BS300" s="41"/>
      <c r="BT300" s="41"/>
      <c r="BU300" s="53"/>
      <c r="BV300" s="41"/>
      <c r="BW300" s="41"/>
      <c r="BX300" s="41"/>
      <c r="BY300" s="53"/>
      <c r="BZ300" s="41"/>
      <c r="CA300" s="41"/>
      <c r="CB300" s="41"/>
      <c r="CC300" s="53"/>
      <c r="CD300" s="41"/>
      <c r="CE300" s="41"/>
      <c r="CF300" s="41"/>
      <c r="CG300" s="53"/>
      <c r="CH300" s="41"/>
      <c r="CI300" s="41"/>
      <c r="CJ300" s="41"/>
      <c r="CK300" s="53"/>
      <c r="CL300" s="41"/>
      <c r="CM300" s="41"/>
      <c r="CN300" s="41"/>
      <c r="CO300" s="53"/>
      <c r="CP300" s="41"/>
      <c r="CQ300" s="41"/>
      <c r="CR300" s="41"/>
      <c r="CS300" s="53"/>
      <c r="CT300" s="41"/>
      <c r="CU300" s="41"/>
      <c r="CV300" s="41"/>
      <c r="CW300" s="53"/>
      <c r="CX300" s="41"/>
      <c r="CY300" s="41"/>
      <c r="CZ300" s="41"/>
      <c r="DA300" s="53"/>
      <c r="DB300" s="53"/>
      <c r="DC300" s="53"/>
      <c r="DD300" s="41"/>
      <c r="DE300" s="53"/>
      <c r="DF300" s="53"/>
      <c r="DG300" s="53"/>
      <c r="DH300" s="41"/>
      <c r="DI300" s="53"/>
      <c r="DJ300" s="53"/>
      <c r="DK300" s="53"/>
      <c r="DL300" s="41"/>
      <c r="DM300" s="53"/>
      <c r="DN300" s="53"/>
      <c r="DO300" s="53"/>
      <c r="DP300" s="41"/>
      <c r="DQ300" s="53"/>
      <c r="DR300" s="53"/>
      <c r="DS300" s="53"/>
      <c r="DT300" s="41"/>
      <c r="DU300" s="53"/>
      <c r="DV300" s="53"/>
      <c r="DW300" s="53"/>
      <c r="DX300" s="41"/>
      <c r="DY300" s="53"/>
      <c r="DZ300" s="53"/>
      <c r="EA300" s="53"/>
      <c r="EB300" s="41"/>
      <c r="EC300" s="53"/>
      <c r="ED300" s="53"/>
      <c r="EE300" s="53"/>
      <c r="EF300" s="41"/>
      <c r="EG300" s="53"/>
      <c r="EH300" s="53"/>
      <c r="EI300" s="53"/>
      <c r="EJ300" s="41"/>
      <c r="EK300" s="53"/>
      <c r="EL300" s="53"/>
      <c r="EM300" s="53"/>
      <c r="EN300" s="41"/>
      <c r="EO300" s="53"/>
      <c r="EP300" s="53"/>
      <c r="EQ300" s="53"/>
      <c r="ER300" s="41"/>
      <c r="ES300" s="53"/>
      <c r="ET300" s="53"/>
      <c r="EU300" s="53"/>
      <c r="EV300" s="41"/>
      <c r="EW300" s="53"/>
      <c r="EX300" s="53"/>
      <c r="EY300" s="53"/>
      <c r="EZ300" s="41"/>
      <c r="FA300" s="53"/>
      <c r="FB300" s="53"/>
      <c r="FC300" s="53"/>
      <c r="FD300" s="41"/>
      <c r="FE300" s="53"/>
      <c r="FF300" s="53"/>
      <c r="FG300" s="53"/>
      <c r="FH300" s="41"/>
      <c r="FI300" s="53"/>
      <c r="FJ300" s="53"/>
      <c r="FK300" s="53"/>
      <c r="FL300" s="41"/>
      <c r="FM300" s="53"/>
      <c r="FN300" s="53"/>
      <c r="FO300" s="40"/>
      <c r="FP300" s="52"/>
      <c r="FQ300" s="41"/>
      <c r="FY300" s="229" t="s">
        <v>1778</v>
      </c>
      <c r="FZ300" s="229" t="s">
        <v>1779</v>
      </c>
      <c r="GA300" s="229" t="s">
        <v>1780</v>
      </c>
    </row>
    <row r="301" spans="2:183" ht="11.25" customHeight="1" x14ac:dyDescent="0.2">
      <c r="B301" s="39"/>
      <c r="C301" s="45"/>
      <c r="D301" s="112"/>
      <c r="E301" s="112"/>
      <c r="F301" s="46"/>
      <c r="G301" s="52"/>
      <c r="H301" s="41"/>
      <c r="I301" s="53"/>
      <c r="J301" s="40"/>
      <c r="K301" s="52"/>
      <c r="L301" s="41"/>
      <c r="M301" s="53"/>
      <c r="N301" s="40"/>
      <c r="O301" s="52"/>
      <c r="P301" s="41"/>
      <c r="Q301" s="53"/>
      <c r="R301" s="40"/>
      <c r="S301" s="52"/>
      <c r="T301" s="41"/>
      <c r="U301" s="53"/>
      <c r="V301" s="40"/>
      <c r="W301" s="52"/>
      <c r="X301" s="41"/>
      <c r="Y301" s="53"/>
      <c r="Z301" s="40"/>
      <c r="AA301" s="52"/>
      <c r="AB301" s="41"/>
      <c r="AC301" s="53"/>
      <c r="AD301" s="40"/>
      <c r="AE301" s="52"/>
      <c r="AF301" s="41"/>
      <c r="AG301" s="53"/>
      <c r="AH301" s="40"/>
      <c r="AI301" s="52"/>
      <c r="AJ301" s="41"/>
      <c r="AK301" s="53"/>
      <c r="AL301" s="40"/>
      <c r="AM301" s="52"/>
      <c r="AN301" s="41"/>
      <c r="AO301" s="53"/>
      <c r="AP301" s="40"/>
      <c r="AQ301" s="52"/>
      <c r="AR301" s="41"/>
      <c r="AS301" s="53"/>
      <c r="AT301" s="41"/>
      <c r="AU301" s="41"/>
      <c r="AV301" s="41"/>
      <c r="AW301" s="53"/>
      <c r="AX301" s="41"/>
      <c r="AY301" s="41"/>
      <c r="AZ301" s="41"/>
      <c r="BA301" s="53"/>
      <c r="BB301" s="41"/>
      <c r="BC301" s="41"/>
      <c r="BD301" s="41"/>
      <c r="BE301" s="53"/>
      <c r="BF301" s="41"/>
      <c r="BG301" s="41"/>
      <c r="BH301" s="41"/>
      <c r="BI301" s="53"/>
      <c r="BJ301" s="41"/>
      <c r="BK301" s="41"/>
      <c r="BL301" s="41"/>
      <c r="BM301" s="53"/>
      <c r="BN301" s="41"/>
      <c r="BO301" s="41"/>
      <c r="BP301" s="41"/>
      <c r="BQ301" s="53"/>
      <c r="BR301" s="41"/>
      <c r="BS301" s="41"/>
      <c r="BT301" s="41"/>
      <c r="BU301" s="53"/>
      <c r="BV301" s="41"/>
      <c r="BW301" s="41"/>
      <c r="BX301" s="41"/>
      <c r="BY301" s="53"/>
      <c r="BZ301" s="41"/>
      <c r="CA301" s="41"/>
      <c r="CB301" s="41"/>
      <c r="CC301" s="53"/>
      <c r="CD301" s="41"/>
      <c r="CE301" s="41"/>
      <c r="CF301" s="41"/>
      <c r="CG301" s="53"/>
      <c r="CH301" s="41"/>
      <c r="CI301" s="41"/>
      <c r="CJ301" s="41"/>
      <c r="CK301" s="53"/>
      <c r="CL301" s="41"/>
      <c r="CM301" s="41"/>
      <c r="CN301" s="41"/>
      <c r="CO301" s="53"/>
      <c r="CP301" s="41"/>
      <c r="CQ301" s="41"/>
      <c r="CR301" s="41"/>
      <c r="CS301" s="53"/>
      <c r="CT301" s="41"/>
      <c r="CU301" s="41"/>
      <c r="CV301" s="41"/>
      <c r="CW301" s="53"/>
      <c r="CX301" s="41"/>
      <c r="CY301" s="41"/>
      <c r="CZ301" s="41"/>
      <c r="DA301" s="53"/>
      <c r="DB301" s="53"/>
      <c r="DC301" s="53"/>
      <c r="DD301" s="41"/>
      <c r="DE301" s="53"/>
      <c r="DF301" s="53"/>
      <c r="DG301" s="53"/>
      <c r="DH301" s="41"/>
      <c r="DI301" s="53"/>
      <c r="DJ301" s="53"/>
      <c r="DK301" s="53"/>
      <c r="DL301" s="41"/>
      <c r="DM301" s="53"/>
      <c r="DN301" s="53"/>
      <c r="DO301" s="53"/>
      <c r="DP301" s="41"/>
      <c r="DQ301" s="53"/>
      <c r="DR301" s="53"/>
      <c r="DS301" s="53"/>
      <c r="DT301" s="41"/>
      <c r="DU301" s="53"/>
      <c r="DV301" s="53"/>
      <c r="DW301" s="53"/>
      <c r="DX301" s="41"/>
      <c r="DY301" s="53"/>
      <c r="DZ301" s="53"/>
      <c r="EA301" s="53"/>
      <c r="EB301" s="41"/>
      <c r="EC301" s="53"/>
      <c r="ED301" s="53"/>
      <c r="EE301" s="53"/>
      <c r="EF301" s="41"/>
      <c r="EG301" s="53"/>
      <c r="EH301" s="53"/>
      <c r="EI301" s="53"/>
      <c r="EJ301" s="41"/>
      <c r="EK301" s="53"/>
      <c r="EL301" s="53"/>
      <c r="EM301" s="53"/>
      <c r="EN301" s="41"/>
      <c r="EO301" s="53"/>
      <c r="EP301" s="53"/>
      <c r="EQ301" s="53"/>
      <c r="ER301" s="41"/>
      <c r="ES301" s="53"/>
      <c r="ET301" s="53"/>
      <c r="EU301" s="53"/>
      <c r="EV301" s="41"/>
      <c r="EW301" s="53"/>
      <c r="EX301" s="53"/>
      <c r="EY301" s="53"/>
      <c r="EZ301" s="41"/>
      <c r="FA301" s="53"/>
      <c r="FB301" s="53"/>
      <c r="FC301" s="53"/>
      <c r="FD301" s="41"/>
      <c r="FE301" s="53"/>
      <c r="FF301" s="53"/>
      <c r="FG301" s="53"/>
      <c r="FH301" s="41"/>
      <c r="FI301" s="53"/>
      <c r="FJ301" s="53"/>
      <c r="FK301" s="53"/>
      <c r="FL301" s="41"/>
      <c r="FM301" s="53"/>
      <c r="FN301" s="53"/>
      <c r="FO301" s="40"/>
      <c r="FP301" s="52"/>
      <c r="FQ301" s="41"/>
      <c r="FY301" s="229" t="s">
        <v>114</v>
      </c>
      <c r="FZ301" s="229" t="s">
        <v>115</v>
      </c>
      <c r="GA301" s="229" t="s">
        <v>116</v>
      </c>
    </row>
    <row r="302" spans="2:183" ht="11.25" customHeight="1" x14ac:dyDescent="0.2">
      <c r="B302" s="39"/>
      <c r="C302" s="45"/>
      <c r="D302" s="112"/>
      <c r="E302" s="112"/>
      <c r="F302" s="46"/>
      <c r="G302" s="52"/>
      <c r="H302" s="41"/>
      <c r="I302" s="53"/>
      <c r="J302" s="40"/>
      <c r="K302" s="52"/>
      <c r="L302" s="41"/>
      <c r="M302" s="53"/>
      <c r="N302" s="40"/>
      <c r="O302" s="52"/>
      <c r="P302" s="41"/>
      <c r="Q302" s="53"/>
      <c r="R302" s="40"/>
      <c r="S302" s="52"/>
      <c r="T302" s="41"/>
      <c r="U302" s="53"/>
      <c r="V302" s="40"/>
      <c r="W302" s="52"/>
      <c r="X302" s="41"/>
      <c r="Y302" s="53"/>
      <c r="Z302" s="40"/>
      <c r="AA302" s="52"/>
      <c r="AB302" s="41"/>
      <c r="AC302" s="53"/>
      <c r="AD302" s="40"/>
      <c r="AE302" s="52"/>
      <c r="AF302" s="41"/>
      <c r="AG302" s="53"/>
      <c r="AH302" s="40"/>
      <c r="AI302" s="52"/>
      <c r="AJ302" s="41"/>
      <c r="AK302" s="53"/>
      <c r="AL302" s="40"/>
      <c r="AM302" s="52"/>
      <c r="AN302" s="41"/>
      <c r="AO302" s="53"/>
      <c r="AP302" s="40"/>
      <c r="AQ302" s="52"/>
      <c r="AR302" s="41"/>
      <c r="AS302" s="53"/>
      <c r="AT302" s="41"/>
      <c r="AU302" s="41"/>
      <c r="AV302" s="41"/>
      <c r="AW302" s="53"/>
      <c r="AX302" s="41"/>
      <c r="AY302" s="41"/>
      <c r="AZ302" s="41"/>
      <c r="BA302" s="53"/>
      <c r="BB302" s="41"/>
      <c r="BC302" s="41"/>
      <c r="BD302" s="41"/>
      <c r="BE302" s="53"/>
      <c r="BF302" s="41"/>
      <c r="BG302" s="41"/>
      <c r="BH302" s="41"/>
      <c r="BI302" s="53"/>
      <c r="BJ302" s="41"/>
      <c r="BK302" s="41"/>
      <c r="BL302" s="41"/>
      <c r="BM302" s="53"/>
      <c r="BN302" s="41"/>
      <c r="BO302" s="41"/>
      <c r="BP302" s="41"/>
      <c r="BQ302" s="53"/>
      <c r="BR302" s="41"/>
      <c r="BS302" s="41"/>
      <c r="BT302" s="41"/>
      <c r="BU302" s="53"/>
      <c r="BV302" s="41"/>
      <c r="BW302" s="41"/>
      <c r="BX302" s="41"/>
      <c r="BY302" s="53"/>
      <c r="BZ302" s="41"/>
      <c r="CA302" s="41"/>
      <c r="CB302" s="41"/>
      <c r="CC302" s="53"/>
      <c r="CD302" s="41"/>
      <c r="CE302" s="41"/>
      <c r="CF302" s="41"/>
      <c r="CG302" s="53"/>
      <c r="CH302" s="41"/>
      <c r="CI302" s="41"/>
      <c r="CJ302" s="41"/>
      <c r="CK302" s="53"/>
      <c r="CL302" s="41"/>
      <c r="CM302" s="41"/>
      <c r="CN302" s="41"/>
      <c r="CO302" s="53"/>
      <c r="CP302" s="41"/>
      <c r="CQ302" s="41"/>
      <c r="CR302" s="41"/>
      <c r="CS302" s="53"/>
      <c r="CT302" s="41"/>
      <c r="CU302" s="41"/>
      <c r="CV302" s="41"/>
      <c r="CW302" s="53"/>
      <c r="CX302" s="41"/>
      <c r="CY302" s="41"/>
      <c r="CZ302" s="41"/>
      <c r="DA302" s="53"/>
      <c r="DB302" s="53"/>
      <c r="DC302" s="53"/>
      <c r="DD302" s="41"/>
      <c r="DE302" s="53"/>
      <c r="DF302" s="53"/>
      <c r="DG302" s="53"/>
      <c r="DH302" s="41"/>
      <c r="DI302" s="53"/>
      <c r="DJ302" s="53"/>
      <c r="DK302" s="53"/>
      <c r="DL302" s="41"/>
      <c r="DM302" s="53"/>
      <c r="DN302" s="53"/>
      <c r="DO302" s="53"/>
      <c r="DP302" s="41"/>
      <c r="DQ302" s="53"/>
      <c r="DR302" s="53"/>
      <c r="DS302" s="53"/>
      <c r="DT302" s="41"/>
      <c r="DU302" s="53"/>
      <c r="DV302" s="53"/>
      <c r="DW302" s="53"/>
      <c r="DX302" s="41"/>
      <c r="DY302" s="53"/>
      <c r="DZ302" s="53"/>
      <c r="EA302" s="53"/>
      <c r="EB302" s="41"/>
      <c r="EC302" s="53"/>
      <c r="ED302" s="53"/>
      <c r="EE302" s="53"/>
      <c r="EF302" s="41"/>
      <c r="EG302" s="53"/>
      <c r="EH302" s="53"/>
      <c r="EI302" s="53"/>
      <c r="EJ302" s="41"/>
      <c r="EK302" s="53"/>
      <c r="EL302" s="53"/>
      <c r="EM302" s="53"/>
      <c r="EN302" s="41"/>
      <c r="EO302" s="53"/>
      <c r="EP302" s="53"/>
      <c r="EQ302" s="53"/>
      <c r="ER302" s="41"/>
      <c r="ES302" s="53"/>
      <c r="ET302" s="53"/>
      <c r="EU302" s="53"/>
      <c r="EV302" s="41"/>
      <c r="EW302" s="53"/>
      <c r="EX302" s="53"/>
      <c r="EY302" s="53"/>
      <c r="EZ302" s="41"/>
      <c r="FA302" s="53"/>
      <c r="FB302" s="53"/>
      <c r="FC302" s="53"/>
      <c r="FD302" s="41"/>
      <c r="FE302" s="53"/>
      <c r="FF302" s="53"/>
      <c r="FG302" s="53"/>
      <c r="FH302" s="41"/>
      <c r="FI302" s="53"/>
      <c r="FJ302" s="53"/>
      <c r="FK302" s="53"/>
      <c r="FL302" s="41"/>
      <c r="FM302" s="53"/>
      <c r="FN302" s="53"/>
      <c r="FO302" s="40"/>
      <c r="FP302" s="52"/>
      <c r="FQ302" s="41"/>
      <c r="FY302" s="229" t="s">
        <v>1161</v>
      </c>
      <c r="FZ302" s="229" t="s">
        <v>1162</v>
      </c>
      <c r="GA302" s="229" t="s">
        <v>1163</v>
      </c>
    </row>
    <row r="303" spans="2:183" ht="11.25" customHeight="1" x14ac:dyDescent="0.2">
      <c r="B303" s="39"/>
      <c r="C303" s="45"/>
      <c r="D303" s="112"/>
      <c r="E303" s="112"/>
      <c r="F303" s="46"/>
      <c r="G303" s="52"/>
      <c r="H303" s="41"/>
      <c r="I303" s="53"/>
      <c r="J303" s="40"/>
      <c r="K303" s="52"/>
      <c r="L303" s="41"/>
      <c r="M303" s="53"/>
      <c r="N303" s="40"/>
      <c r="O303" s="52"/>
      <c r="P303" s="41"/>
      <c r="Q303" s="53"/>
      <c r="R303" s="40"/>
      <c r="S303" s="52"/>
      <c r="T303" s="41"/>
      <c r="U303" s="53"/>
      <c r="V303" s="40"/>
      <c r="W303" s="52"/>
      <c r="X303" s="41"/>
      <c r="Y303" s="53"/>
      <c r="Z303" s="40"/>
      <c r="AA303" s="52"/>
      <c r="AB303" s="41"/>
      <c r="AC303" s="53"/>
      <c r="AD303" s="40"/>
      <c r="AE303" s="52"/>
      <c r="AF303" s="41"/>
      <c r="AG303" s="53"/>
      <c r="AH303" s="40"/>
      <c r="AI303" s="52"/>
      <c r="AJ303" s="41"/>
      <c r="AK303" s="53"/>
      <c r="AL303" s="40"/>
      <c r="AM303" s="52"/>
      <c r="AN303" s="41"/>
      <c r="AO303" s="53"/>
      <c r="AP303" s="40"/>
      <c r="AQ303" s="52"/>
      <c r="AR303" s="41"/>
      <c r="AS303" s="53"/>
      <c r="AT303" s="41"/>
      <c r="AU303" s="41"/>
      <c r="AV303" s="41"/>
      <c r="AW303" s="53"/>
      <c r="AX303" s="41"/>
      <c r="AY303" s="41"/>
      <c r="AZ303" s="41"/>
      <c r="BA303" s="53"/>
      <c r="BB303" s="41"/>
      <c r="BC303" s="41"/>
      <c r="BD303" s="41"/>
      <c r="BE303" s="53"/>
      <c r="BF303" s="41"/>
      <c r="BG303" s="41"/>
      <c r="BH303" s="41"/>
      <c r="BI303" s="53"/>
      <c r="BJ303" s="41"/>
      <c r="BK303" s="41"/>
      <c r="BL303" s="41"/>
      <c r="BM303" s="53"/>
      <c r="BN303" s="41"/>
      <c r="BO303" s="41"/>
      <c r="BP303" s="41"/>
      <c r="BQ303" s="53"/>
      <c r="BR303" s="41"/>
      <c r="BS303" s="41"/>
      <c r="BT303" s="41"/>
      <c r="BU303" s="53"/>
      <c r="BV303" s="41"/>
      <c r="BW303" s="41"/>
      <c r="BX303" s="41"/>
      <c r="BY303" s="53"/>
      <c r="BZ303" s="41"/>
      <c r="CA303" s="41"/>
      <c r="CB303" s="41"/>
      <c r="CC303" s="53"/>
      <c r="CD303" s="41"/>
      <c r="CE303" s="41"/>
      <c r="CF303" s="41"/>
      <c r="CG303" s="53"/>
      <c r="CH303" s="41"/>
      <c r="CI303" s="41"/>
      <c r="CJ303" s="41"/>
      <c r="CK303" s="53"/>
      <c r="CL303" s="41"/>
      <c r="CM303" s="41"/>
      <c r="CN303" s="41"/>
      <c r="CO303" s="53"/>
      <c r="CP303" s="41"/>
      <c r="CQ303" s="41"/>
      <c r="CR303" s="41"/>
      <c r="CS303" s="53"/>
      <c r="CT303" s="41"/>
      <c r="CU303" s="41"/>
      <c r="CV303" s="41"/>
      <c r="CW303" s="53"/>
      <c r="CX303" s="41"/>
      <c r="CY303" s="41"/>
      <c r="CZ303" s="41"/>
      <c r="DA303" s="53"/>
      <c r="DB303" s="53"/>
      <c r="DC303" s="53"/>
      <c r="DD303" s="41"/>
      <c r="DE303" s="53"/>
      <c r="DF303" s="53"/>
      <c r="DG303" s="53"/>
      <c r="DH303" s="41"/>
      <c r="DI303" s="53"/>
      <c r="DJ303" s="53"/>
      <c r="DK303" s="53"/>
      <c r="DL303" s="41"/>
      <c r="DM303" s="53"/>
      <c r="DN303" s="53"/>
      <c r="DO303" s="53"/>
      <c r="DP303" s="41"/>
      <c r="DQ303" s="53"/>
      <c r="DR303" s="53"/>
      <c r="DS303" s="53"/>
      <c r="DT303" s="41"/>
      <c r="DU303" s="53"/>
      <c r="DV303" s="53"/>
      <c r="DW303" s="53"/>
      <c r="DX303" s="41"/>
      <c r="DY303" s="53"/>
      <c r="DZ303" s="53"/>
      <c r="EA303" s="53"/>
      <c r="EB303" s="41"/>
      <c r="EC303" s="53"/>
      <c r="ED303" s="53"/>
      <c r="EE303" s="53"/>
      <c r="EF303" s="41"/>
      <c r="EG303" s="53"/>
      <c r="EH303" s="53"/>
      <c r="EI303" s="53"/>
      <c r="EJ303" s="41"/>
      <c r="EK303" s="53"/>
      <c r="EL303" s="53"/>
      <c r="EM303" s="53"/>
      <c r="EN303" s="41"/>
      <c r="EO303" s="53"/>
      <c r="EP303" s="53"/>
      <c r="EQ303" s="53"/>
      <c r="ER303" s="41"/>
      <c r="ES303" s="53"/>
      <c r="ET303" s="53"/>
      <c r="EU303" s="53"/>
      <c r="EV303" s="41"/>
      <c r="EW303" s="53"/>
      <c r="EX303" s="53"/>
      <c r="EY303" s="53"/>
      <c r="EZ303" s="41"/>
      <c r="FA303" s="53"/>
      <c r="FB303" s="53"/>
      <c r="FC303" s="53"/>
      <c r="FD303" s="41"/>
      <c r="FE303" s="53"/>
      <c r="FF303" s="53"/>
      <c r="FG303" s="53"/>
      <c r="FH303" s="41"/>
      <c r="FI303" s="53"/>
      <c r="FJ303" s="53"/>
      <c r="FK303" s="53"/>
      <c r="FL303" s="41"/>
      <c r="FM303" s="53"/>
      <c r="FN303" s="53"/>
      <c r="FO303" s="40"/>
      <c r="FP303" s="52"/>
      <c r="FQ303" s="41"/>
      <c r="FY303" s="229" t="s">
        <v>1420</v>
      </c>
      <c r="FZ303" s="229" t="s">
        <v>1421</v>
      </c>
      <c r="GA303" s="229" t="s">
        <v>1422</v>
      </c>
    </row>
    <row r="304" spans="2:183" ht="11.25" customHeight="1" x14ac:dyDescent="0.2">
      <c r="B304" s="39"/>
      <c r="C304" s="45"/>
      <c r="D304" s="112"/>
      <c r="E304" s="112"/>
      <c r="F304" s="46"/>
      <c r="G304" s="52"/>
      <c r="H304" s="41"/>
      <c r="I304" s="53"/>
      <c r="J304" s="40"/>
      <c r="K304" s="52"/>
      <c r="L304" s="41"/>
      <c r="M304" s="53"/>
      <c r="N304" s="40"/>
      <c r="O304" s="52"/>
      <c r="P304" s="41"/>
      <c r="Q304" s="53"/>
      <c r="R304" s="40"/>
      <c r="S304" s="52"/>
      <c r="T304" s="41"/>
      <c r="U304" s="53"/>
      <c r="V304" s="40"/>
      <c r="W304" s="52"/>
      <c r="X304" s="41"/>
      <c r="Y304" s="53"/>
      <c r="Z304" s="40"/>
      <c r="AA304" s="52"/>
      <c r="AB304" s="41"/>
      <c r="AC304" s="53"/>
      <c r="AD304" s="40"/>
      <c r="AE304" s="52"/>
      <c r="AF304" s="41"/>
      <c r="AG304" s="53"/>
      <c r="AH304" s="40"/>
      <c r="AI304" s="52"/>
      <c r="AJ304" s="41"/>
      <c r="AK304" s="53"/>
      <c r="AL304" s="40"/>
      <c r="AM304" s="52"/>
      <c r="AN304" s="41"/>
      <c r="AO304" s="53"/>
      <c r="AP304" s="40"/>
      <c r="AQ304" s="52"/>
      <c r="AR304" s="41"/>
      <c r="AS304" s="53"/>
      <c r="AT304" s="41"/>
      <c r="AU304" s="41"/>
      <c r="AV304" s="41"/>
      <c r="AW304" s="53"/>
      <c r="AX304" s="41"/>
      <c r="AY304" s="41"/>
      <c r="AZ304" s="41"/>
      <c r="BA304" s="53"/>
      <c r="BB304" s="41"/>
      <c r="BC304" s="41"/>
      <c r="BD304" s="41"/>
      <c r="BE304" s="53"/>
      <c r="BF304" s="41"/>
      <c r="BG304" s="41"/>
      <c r="BH304" s="41"/>
      <c r="BI304" s="53"/>
      <c r="BJ304" s="41"/>
      <c r="BK304" s="41"/>
      <c r="BL304" s="41"/>
      <c r="BM304" s="53"/>
      <c r="BN304" s="41"/>
      <c r="BO304" s="41"/>
      <c r="BP304" s="41"/>
      <c r="BQ304" s="53"/>
      <c r="BR304" s="41"/>
      <c r="BS304" s="41"/>
      <c r="BT304" s="41"/>
      <c r="BU304" s="53"/>
      <c r="BV304" s="41"/>
      <c r="BW304" s="41"/>
      <c r="BX304" s="41"/>
      <c r="BY304" s="53"/>
      <c r="BZ304" s="41"/>
      <c r="CA304" s="41"/>
      <c r="CB304" s="41"/>
      <c r="CC304" s="53"/>
      <c r="CD304" s="41"/>
      <c r="CE304" s="41"/>
      <c r="CF304" s="41"/>
      <c r="CG304" s="53"/>
      <c r="CH304" s="41"/>
      <c r="CI304" s="41"/>
      <c r="CJ304" s="41"/>
      <c r="CK304" s="53"/>
      <c r="CL304" s="41"/>
      <c r="CM304" s="41"/>
      <c r="CN304" s="41"/>
      <c r="CO304" s="53"/>
      <c r="CP304" s="41"/>
      <c r="CQ304" s="41"/>
      <c r="CR304" s="41"/>
      <c r="CS304" s="53"/>
      <c r="CT304" s="41"/>
      <c r="CU304" s="41"/>
      <c r="CV304" s="41"/>
      <c r="CW304" s="53"/>
      <c r="CX304" s="41"/>
      <c r="CY304" s="41"/>
      <c r="CZ304" s="41"/>
      <c r="DA304" s="53"/>
      <c r="DB304" s="53"/>
      <c r="DC304" s="53"/>
      <c r="DD304" s="41"/>
      <c r="DE304" s="53"/>
      <c r="DF304" s="53"/>
      <c r="DG304" s="53"/>
      <c r="DH304" s="41"/>
      <c r="DI304" s="53"/>
      <c r="DJ304" s="53"/>
      <c r="DK304" s="53"/>
      <c r="DL304" s="41"/>
      <c r="DM304" s="53"/>
      <c r="DN304" s="53"/>
      <c r="DO304" s="53"/>
      <c r="DP304" s="41"/>
      <c r="DQ304" s="53"/>
      <c r="DR304" s="53"/>
      <c r="DS304" s="53"/>
      <c r="DT304" s="41"/>
      <c r="DU304" s="53"/>
      <c r="DV304" s="53"/>
      <c r="DW304" s="53"/>
      <c r="DX304" s="41"/>
      <c r="DY304" s="53"/>
      <c r="DZ304" s="53"/>
      <c r="EA304" s="53"/>
      <c r="EB304" s="41"/>
      <c r="EC304" s="53"/>
      <c r="ED304" s="53"/>
      <c r="EE304" s="53"/>
      <c r="EF304" s="41"/>
      <c r="EG304" s="53"/>
      <c r="EH304" s="53"/>
      <c r="EI304" s="53"/>
      <c r="EJ304" s="41"/>
      <c r="EK304" s="53"/>
      <c r="EL304" s="53"/>
      <c r="EM304" s="53"/>
      <c r="EN304" s="41"/>
      <c r="EO304" s="53"/>
      <c r="EP304" s="53"/>
      <c r="EQ304" s="53"/>
      <c r="ER304" s="41"/>
      <c r="ES304" s="53"/>
      <c r="ET304" s="53"/>
      <c r="EU304" s="53"/>
      <c r="EV304" s="41"/>
      <c r="EW304" s="53"/>
      <c r="EX304" s="53"/>
      <c r="EY304" s="53"/>
      <c r="EZ304" s="41"/>
      <c r="FA304" s="53"/>
      <c r="FB304" s="53"/>
      <c r="FC304" s="53"/>
      <c r="FD304" s="41"/>
      <c r="FE304" s="53"/>
      <c r="FF304" s="53"/>
      <c r="FG304" s="53"/>
      <c r="FH304" s="41"/>
      <c r="FI304" s="53"/>
      <c r="FJ304" s="53"/>
      <c r="FK304" s="53"/>
      <c r="FL304" s="41"/>
      <c r="FM304" s="53"/>
      <c r="FN304" s="53"/>
      <c r="FO304" s="40"/>
      <c r="FP304" s="52"/>
      <c r="FQ304" s="41"/>
      <c r="FY304" s="229" t="s">
        <v>1760</v>
      </c>
      <c r="FZ304" s="229" t="s">
        <v>1761</v>
      </c>
      <c r="GA304" s="229" t="s">
        <v>1762</v>
      </c>
    </row>
    <row r="305" spans="2:183" ht="11.25" customHeight="1" x14ac:dyDescent="0.2">
      <c r="B305" s="39"/>
      <c r="C305" s="45"/>
      <c r="D305" s="112"/>
      <c r="E305" s="112"/>
      <c r="F305" s="46"/>
      <c r="G305" s="52"/>
      <c r="H305" s="41"/>
      <c r="I305" s="53"/>
      <c r="J305" s="40"/>
      <c r="K305" s="52"/>
      <c r="L305" s="41"/>
      <c r="M305" s="53"/>
      <c r="N305" s="40"/>
      <c r="O305" s="52"/>
      <c r="P305" s="41"/>
      <c r="Q305" s="53"/>
      <c r="R305" s="40"/>
      <c r="S305" s="52"/>
      <c r="T305" s="41"/>
      <c r="U305" s="53"/>
      <c r="V305" s="40"/>
      <c r="W305" s="52"/>
      <c r="X305" s="41"/>
      <c r="Y305" s="53"/>
      <c r="Z305" s="40"/>
      <c r="AA305" s="52"/>
      <c r="AB305" s="41"/>
      <c r="AC305" s="53"/>
      <c r="AD305" s="40"/>
      <c r="AE305" s="52"/>
      <c r="AF305" s="41"/>
      <c r="AG305" s="53"/>
      <c r="AH305" s="40"/>
      <c r="AI305" s="52"/>
      <c r="AJ305" s="41"/>
      <c r="AK305" s="53"/>
      <c r="AL305" s="40"/>
      <c r="AM305" s="52"/>
      <c r="AN305" s="41"/>
      <c r="AO305" s="53"/>
      <c r="AP305" s="40"/>
      <c r="AQ305" s="52"/>
      <c r="AR305" s="41"/>
      <c r="AS305" s="53"/>
      <c r="AT305" s="41"/>
      <c r="AU305" s="41"/>
      <c r="AV305" s="41"/>
      <c r="AW305" s="53"/>
      <c r="AX305" s="41"/>
      <c r="AY305" s="41"/>
      <c r="AZ305" s="41"/>
      <c r="BA305" s="53"/>
      <c r="BB305" s="41"/>
      <c r="BC305" s="41"/>
      <c r="BD305" s="41"/>
      <c r="BE305" s="53"/>
      <c r="BF305" s="41"/>
      <c r="BG305" s="41"/>
      <c r="BH305" s="41"/>
      <c r="BI305" s="53"/>
      <c r="BJ305" s="41"/>
      <c r="BK305" s="41"/>
      <c r="BL305" s="41"/>
      <c r="BM305" s="53"/>
      <c r="BN305" s="41"/>
      <c r="BO305" s="41"/>
      <c r="BP305" s="41"/>
      <c r="BQ305" s="53"/>
      <c r="BR305" s="41"/>
      <c r="BS305" s="41"/>
      <c r="BT305" s="41"/>
      <c r="BU305" s="53"/>
      <c r="BV305" s="41"/>
      <c r="BW305" s="41"/>
      <c r="BX305" s="41"/>
      <c r="BY305" s="53"/>
      <c r="BZ305" s="41"/>
      <c r="CA305" s="41"/>
      <c r="CB305" s="41"/>
      <c r="CC305" s="53"/>
      <c r="CD305" s="41"/>
      <c r="CE305" s="41"/>
      <c r="CF305" s="41"/>
      <c r="CG305" s="53"/>
      <c r="CH305" s="41"/>
      <c r="CI305" s="41"/>
      <c r="CJ305" s="41"/>
      <c r="CK305" s="53"/>
      <c r="CL305" s="41"/>
      <c r="CM305" s="41"/>
      <c r="CN305" s="41"/>
      <c r="CO305" s="53"/>
      <c r="CP305" s="41"/>
      <c r="CQ305" s="41"/>
      <c r="CR305" s="41"/>
      <c r="CS305" s="53"/>
      <c r="CT305" s="41"/>
      <c r="CU305" s="41"/>
      <c r="CV305" s="41"/>
      <c r="CW305" s="53"/>
      <c r="CX305" s="41"/>
      <c r="CY305" s="41"/>
      <c r="CZ305" s="41"/>
      <c r="DA305" s="53"/>
      <c r="DB305" s="53"/>
      <c r="DC305" s="53"/>
      <c r="DD305" s="41"/>
      <c r="DE305" s="53"/>
      <c r="DF305" s="53"/>
      <c r="DG305" s="53"/>
      <c r="DH305" s="41"/>
      <c r="DI305" s="53"/>
      <c r="DJ305" s="53"/>
      <c r="DK305" s="53"/>
      <c r="DL305" s="41"/>
      <c r="DM305" s="53"/>
      <c r="DN305" s="53"/>
      <c r="DO305" s="53"/>
      <c r="DP305" s="41"/>
      <c r="DQ305" s="53"/>
      <c r="DR305" s="53"/>
      <c r="DS305" s="53"/>
      <c r="DT305" s="41"/>
      <c r="DU305" s="53"/>
      <c r="DV305" s="53"/>
      <c r="DW305" s="53"/>
      <c r="DX305" s="41"/>
      <c r="DY305" s="53"/>
      <c r="DZ305" s="53"/>
      <c r="EA305" s="53"/>
      <c r="EB305" s="41"/>
      <c r="EC305" s="53"/>
      <c r="ED305" s="53"/>
      <c r="EE305" s="53"/>
      <c r="EF305" s="41"/>
      <c r="EG305" s="53"/>
      <c r="EH305" s="53"/>
      <c r="EI305" s="53"/>
      <c r="EJ305" s="41"/>
      <c r="EK305" s="53"/>
      <c r="EL305" s="53"/>
      <c r="EM305" s="53"/>
      <c r="EN305" s="41"/>
      <c r="EO305" s="53"/>
      <c r="EP305" s="53"/>
      <c r="EQ305" s="53"/>
      <c r="ER305" s="41"/>
      <c r="ES305" s="53"/>
      <c r="ET305" s="53"/>
      <c r="EU305" s="53"/>
      <c r="EV305" s="41"/>
      <c r="EW305" s="53"/>
      <c r="EX305" s="53"/>
      <c r="EY305" s="53"/>
      <c r="EZ305" s="41"/>
      <c r="FA305" s="53"/>
      <c r="FB305" s="53"/>
      <c r="FC305" s="53"/>
      <c r="FD305" s="41"/>
      <c r="FE305" s="53"/>
      <c r="FF305" s="53"/>
      <c r="FG305" s="53"/>
      <c r="FH305" s="41"/>
      <c r="FI305" s="53"/>
      <c r="FJ305" s="53"/>
      <c r="FK305" s="53"/>
      <c r="FL305" s="41"/>
      <c r="FM305" s="53"/>
      <c r="FN305" s="53"/>
      <c r="FO305" s="40"/>
      <c r="FP305" s="52"/>
      <c r="FQ305" s="41"/>
      <c r="FY305" s="229" t="s">
        <v>4429</v>
      </c>
      <c r="FZ305" s="229" t="s">
        <v>4430</v>
      </c>
      <c r="GA305" s="229" t="s">
        <v>4431</v>
      </c>
    </row>
    <row r="306" spans="2:183" ht="11.25" customHeight="1" x14ac:dyDescent="0.2">
      <c r="B306" s="39"/>
      <c r="C306" s="45"/>
      <c r="D306" s="112"/>
      <c r="E306" s="112"/>
      <c r="F306" s="46"/>
      <c r="G306" s="52"/>
      <c r="H306" s="41"/>
      <c r="I306" s="53"/>
      <c r="J306" s="40"/>
      <c r="K306" s="52"/>
      <c r="L306" s="41"/>
      <c r="M306" s="53"/>
      <c r="N306" s="40"/>
      <c r="O306" s="52"/>
      <c r="P306" s="41"/>
      <c r="Q306" s="53"/>
      <c r="R306" s="40"/>
      <c r="S306" s="52"/>
      <c r="T306" s="41"/>
      <c r="U306" s="53"/>
      <c r="V306" s="40"/>
      <c r="W306" s="52"/>
      <c r="X306" s="41"/>
      <c r="Y306" s="53"/>
      <c r="Z306" s="40"/>
      <c r="AA306" s="52"/>
      <c r="AB306" s="41"/>
      <c r="AC306" s="53"/>
      <c r="AD306" s="40"/>
      <c r="AE306" s="52"/>
      <c r="AF306" s="41"/>
      <c r="AG306" s="53"/>
      <c r="AH306" s="40"/>
      <c r="AI306" s="52"/>
      <c r="AJ306" s="41"/>
      <c r="AK306" s="53"/>
      <c r="AL306" s="40"/>
      <c r="AM306" s="52"/>
      <c r="AN306" s="41"/>
      <c r="AO306" s="53"/>
      <c r="AP306" s="40"/>
      <c r="AQ306" s="52"/>
      <c r="AR306" s="41"/>
      <c r="AS306" s="53"/>
      <c r="AT306" s="41"/>
      <c r="AU306" s="41"/>
      <c r="AV306" s="41"/>
      <c r="AW306" s="53"/>
      <c r="AX306" s="41"/>
      <c r="AY306" s="41"/>
      <c r="AZ306" s="41"/>
      <c r="BA306" s="53"/>
      <c r="BB306" s="41"/>
      <c r="BC306" s="41"/>
      <c r="BD306" s="41"/>
      <c r="BE306" s="53"/>
      <c r="BF306" s="41"/>
      <c r="BG306" s="41"/>
      <c r="BH306" s="41"/>
      <c r="BI306" s="53"/>
      <c r="BJ306" s="41"/>
      <c r="BK306" s="41"/>
      <c r="BL306" s="41"/>
      <c r="BM306" s="53"/>
      <c r="BN306" s="41"/>
      <c r="BO306" s="41"/>
      <c r="BP306" s="41"/>
      <c r="BQ306" s="53"/>
      <c r="BR306" s="41"/>
      <c r="BS306" s="41"/>
      <c r="BT306" s="41"/>
      <c r="BU306" s="53"/>
      <c r="BV306" s="41"/>
      <c r="BW306" s="41"/>
      <c r="BX306" s="41"/>
      <c r="BY306" s="53"/>
      <c r="BZ306" s="41"/>
      <c r="CA306" s="41"/>
      <c r="CB306" s="41"/>
      <c r="CC306" s="53"/>
      <c r="CD306" s="41"/>
      <c r="CE306" s="41"/>
      <c r="CF306" s="41"/>
      <c r="CG306" s="53"/>
      <c r="CH306" s="41"/>
      <c r="CI306" s="41"/>
      <c r="CJ306" s="41"/>
      <c r="CK306" s="53"/>
      <c r="CL306" s="41"/>
      <c r="CM306" s="41"/>
      <c r="CN306" s="41"/>
      <c r="CO306" s="53"/>
      <c r="CP306" s="41"/>
      <c r="CQ306" s="41"/>
      <c r="CR306" s="41"/>
      <c r="CS306" s="53"/>
      <c r="CT306" s="41"/>
      <c r="CU306" s="41"/>
      <c r="CV306" s="41"/>
      <c r="CW306" s="53"/>
      <c r="CX306" s="41"/>
      <c r="CY306" s="41"/>
      <c r="CZ306" s="41"/>
      <c r="DA306" s="53"/>
      <c r="DB306" s="53"/>
      <c r="DC306" s="53"/>
      <c r="DD306" s="41"/>
      <c r="DE306" s="53"/>
      <c r="DF306" s="53"/>
      <c r="DG306" s="53"/>
      <c r="DH306" s="41"/>
      <c r="DI306" s="53"/>
      <c r="DJ306" s="53"/>
      <c r="DK306" s="53"/>
      <c r="DL306" s="41"/>
      <c r="DM306" s="53"/>
      <c r="DN306" s="53"/>
      <c r="DO306" s="53"/>
      <c r="DP306" s="41"/>
      <c r="DQ306" s="53"/>
      <c r="DR306" s="53"/>
      <c r="DS306" s="53"/>
      <c r="DT306" s="41"/>
      <c r="DU306" s="53"/>
      <c r="DV306" s="53"/>
      <c r="DW306" s="53"/>
      <c r="DX306" s="41"/>
      <c r="DY306" s="53"/>
      <c r="DZ306" s="53"/>
      <c r="EA306" s="53"/>
      <c r="EB306" s="41"/>
      <c r="EC306" s="53"/>
      <c r="ED306" s="53"/>
      <c r="EE306" s="53"/>
      <c r="EF306" s="41"/>
      <c r="EG306" s="53"/>
      <c r="EH306" s="53"/>
      <c r="EI306" s="53"/>
      <c r="EJ306" s="41"/>
      <c r="EK306" s="53"/>
      <c r="EL306" s="53"/>
      <c r="EM306" s="53"/>
      <c r="EN306" s="41"/>
      <c r="EO306" s="53"/>
      <c r="EP306" s="53"/>
      <c r="EQ306" s="53"/>
      <c r="ER306" s="41"/>
      <c r="ES306" s="53"/>
      <c r="ET306" s="53"/>
      <c r="EU306" s="53"/>
      <c r="EV306" s="41"/>
      <c r="EW306" s="53"/>
      <c r="EX306" s="53"/>
      <c r="EY306" s="53"/>
      <c r="EZ306" s="41"/>
      <c r="FA306" s="53"/>
      <c r="FB306" s="53"/>
      <c r="FC306" s="53"/>
      <c r="FD306" s="41"/>
      <c r="FE306" s="53"/>
      <c r="FF306" s="53"/>
      <c r="FG306" s="53"/>
      <c r="FH306" s="41"/>
      <c r="FI306" s="53"/>
      <c r="FJ306" s="53"/>
      <c r="FK306" s="53"/>
      <c r="FL306" s="41"/>
      <c r="FM306" s="53"/>
      <c r="FN306" s="53"/>
      <c r="FO306" s="40"/>
      <c r="FP306" s="52"/>
      <c r="FQ306" s="41"/>
      <c r="FY306" s="229" t="s">
        <v>4993</v>
      </c>
      <c r="FZ306" s="229" t="s">
        <v>4994</v>
      </c>
      <c r="GA306" s="229" t="s">
        <v>4995</v>
      </c>
    </row>
    <row r="307" spans="2:183" ht="11.25" customHeight="1" x14ac:dyDescent="0.2">
      <c r="B307" s="39"/>
      <c r="C307" s="45"/>
      <c r="D307" s="112"/>
      <c r="E307" s="112"/>
      <c r="F307" s="46"/>
      <c r="G307" s="52"/>
      <c r="H307" s="41"/>
      <c r="I307" s="53"/>
      <c r="J307" s="40"/>
      <c r="K307" s="52"/>
      <c r="L307" s="41"/>
      <c r="M307" s="53"/>
      <c r="N307" s="40"/>
      <c r="O307" s="52"/>
      <c r="P307" s="41"/>
      <c r="Q307" s="53"/>
      <c r="R307" s="40"/>
      <c r="S307" s="52"/>
      <c r="T307" s="41"/>
      <c r="U307" s="53"/>
      <c r="V307" s="40"/>
      <c r="W307" s="52"/>
      <c r="X307" s="41"/>
      <c r="Y307" s="53"/>
      <c r="Z307" s="40"/>
      <c r="AA307" s="52"/>
      <c r="AB307" s="41"/>
      <c r="AC307" s="53"/>
      <c r="AD307" s="40"/>
      <c r="AE307" s="52"/>
      <c r="AF307" s="41"/>
      <c r="AG307" s="53"/>
      <c r="AH307" s="40"/>
      <c r="AI307" s="52"/>
      <c r="AJ307" s="41"/>
      <c r="AK307" s="53"/>
      <c r="AL307" s="40"/>
      <c r="AM307" s="52"/>
      <c r="AN307" s="41"/>
      <c r="AO307" s="53"/>
      <c r="AP307" s="40"/>
      <c r="AQ307" s="52"/>
      <c r="AR307" s="41"/>
      <c r="AS307" s="53"/>
      <c r="AT307" s="41"/>
      <c r="AU307" s="41"/>
      <c r="AV307" s="41"/>
      <c r="AW307" s="53"/>
      <c r="AX307" s="41"/>
      <c r="AY307" s="41"/>
      <c r="AZ307" s="41"/>
      <c r="BA307" s="53"/>
      <c r="BB307" s="41"/>
      <c r="BC307" s="41"/>
      <c r="BD307" s="41"/>
      <c r="BE307" s="53"/>
      <c r="BF307" s="41"/>
      <c r="BG307" s="41"/>
      <c r="BH307" s="41"/>
      <c r="BI307" s="53"/>
      <c r="BJ307" s="41"/>
      <c r="BK307" s="41"/>
      <c r="BL307" s="41"/>
      <c r="BM307" s="53"/>
      <c r="BN307" s="41"/>
      <c r="BO307" s="41"/>
      <c r="BP307" s="41"/>
      <c r="BQ307" s="53"/>
      <c r="BR307" s="41"/>
      <c r="BS307" s="41"/>
      <c r="BT307" s="41"/>
      <c r="BU307" s="53"/>
      <c r="BV307" s="41"/>
      <c r="BW307" s="41"/>
      <c r="BX307" s="41"/>
      <c r="BY307" s="53"/>
      <c r="BZ307" s="41"/>
      <c r="CA307" s="41"/>
      <c r="CB307" s="41"/>
      <c r="CC307" s="53"/>
      <c r="CD307" s="41"/>
      <c r="CE307" s="41"/>
      <c r="CF307" s="41"/>
      <c r="CG307" s="53"/>
      <c r="CH307" s="41"/>
      <c r="CI307" s="41"/>
      <c r="CJ307" s="41"/>
      <c r="CK307" s="53"/>
      <c r="CL307" s="41"/>
      <c r="CM307" s="41"/>
      <c r="CN307" s="41"/>
      <c r="CO307" s="53"/>
      <c r="CP307" s="41"/>
      <c r="CQ307" s="41"/>
      <c r="CR307" s="41"/>
      <c r="CS307" s="53"/>
      <c r="CT307" s="41"/>
      <c r="CU307" s="41"/>
      <c r="CV307" s="41"/>
      <c r="CW307" s="53"/>
      <c r="CX307" s="41"/>
      <c r="CY307" s="41"/>
      <c r="CZ307" s="41"/>
      <c r="DA307" s="53"/>
      <c r="DB307" s="53"/>
      <c r="DC307" s="53"/>
      <c r="DD307" s="41"/>
      <c r="DE307" s="53"/>
      <c r="DF307" s="53"/>
      <c r="DG307" s="53"/>
      <c r="DH307" s="41"/>
      <c r="DI307" s="53"/>
      <c r="DJ307" s="53"/>
      <c r="DK307" s="53"/>
      <c r="DL307" s="41"/>
      <c r="DM307" s="53"/>
      <c r="DN307" s="53"/>
      <c r="DO307" s="53"/>
      <c r="DP307" s="41"/>
      <c r="DQ307" s="53"/>
      <c r="DR307" s="53"/>
      <c r="DS307" s="53"/>
      <c r="DT307" s="41"/>
      <c r="DU307" s="53"/>
      <c r="DV307" s="53"/>
      <c r="DW307" s="53"/>
      <c r="DX307" s="41"/>
      <c r="DY307" s="53"/>
      <c r="DZ307" s="53"/>
      <c r="EA307" s="53"/>
      <c r="EB307" s="41"/>
      <c r="EC307" s="53"/>
      <c r="ED307" s="53"/>
      <c r="EE307" s="53"/>
      <c r="EF307" s="41"/>
      <c r="EG307" s="53"/>
      <c r="EH307" s="53"/>
      <c r="EI307" s="53"/>
      <c r="EJ307" s="41"/>
      <c r="EK307" s="53"/>
      <c r="EL307" s="53"/>
      <c r="EM307" s="53"/>
      <c r="EN307" s="41"/>
      <c r="EO307" s="53"/>
      <c r="EP307" s="53"/>
      <c r="EQ307" s="53"/>
      <c r="ER307" s="41"/>
      <c r="ES307" s="53"/>
      <c r="ET307" s="53"/>
      <c r="EU307" s="53"/>
      <c r="EV307" s="41"/>
      <c r="EW307" s="53"/>
      <c r="EX307" s="53"/>
      <c r="EY307" s="53"/>
      <c r="EZ307" s="41"/>
      <c r="FA307" s="53"/>
      <c r="FB307" s="53"/>
      <c r="FC307" s="53"/>
      <c r="FD307" s="41"/>
      <c r="FE307" s="53"/>
      <c r="FF307" s="53"/>
      <c r="FG307" s="53"/>
      <c r="FH307" s="41"/>
      <c r="FI307" s="53"/>
      <c r="FJ307" s="53"/>
      <c r="FK307" s="53"/>
      <c r="FL307" s="41"/>
      <c r="FM307" s="53"/>
      <c r="FN307" s="53"/>
      <c r="FO307" s="40"/>
      <c r="FP307" s="52"/>
      <c r="FQ307" s="41"/>
      <c r="FY307" s="229" t="s">
        <v>1811</v>
      </c>
      <c r="FZ307" s="229" t="s">
        <v>1812</v>
      </c>
      <c r="GA307" s="229" t="s">
        <v>1813</v>
      </c>
    </row>
    <row r="308" spans="2:183" ht="11.25" customHeight="1" x14ac:dyDescent="0.2">
      <c r="B308" s="39"/>
      <c r="C308" s="45"/>
      <c r="D308" s="112"/>
      <c r="E308" s="112"/>
      <c r="F308" s="46"/>
      <c r="G308" s="52"/>
      <c r="H308" s="41"/>
      <c r="I308" s="53"/>
      <c r="J308" s="40"/>
      <c r="K308" s="52"/>
      <c r="L308" s="41"/>
      <c r="M308" s="53"/>
      <c r="N308" s="40"/>
      <c r="O308" s="52"/>
      <c r="P308" s="41"/>
      <c r="Q308" s="53"/>
      <c r="R308" s="40"/>
      <c r="S308" s="52"/>
      <c r="T308" s="41"/>
      <c r="U308" s="53"/>
      <c r="V308" s="40"/>
      <c r="W308" s="52"/>
      <c r="X308" s="41"/>
      <c r="Y308" s="53"/>
      <c r="Z308" s="40"/>
      <c r="AA308" s="52"/>
      <c r="AB308" s="41"/>
      <c r="AC308" s="53"/>
      <c r="AD308" s="40"/>
      <c r="AE308" s="52"/>
      <c r="AF308" s="41"/>
      <c r="AG308" s="53"/>
      <c r="AH308" s="40"/>
      <c r="AI308" s="52"/>
      <c r="AJ308" s="41"/>
      <c r="AK308" s="53"/>
      <c r="AL308" s="40"/>
      <c r="AM308" s="52"/>
      <c r="AN308" s="41"/>
      <c r="AO308" s="53"/>
      <c r="AP308" s="40"/>
      <c r="AQ308" s="52"/>
      <c r="AR308" s="41"/>
      <c r="AS308" s="53"/>
      <c r="AT308" s="41"/>
      <c r="AU308" s="41"/>
      <c r="AV308" s="41"/>
      <c r="AW308" s="53"/>
      <c r="AX308" s="41"/>
      <c r="AY308" s="41"/>
      <c r="AZ308" s="41"/>
      <c r="BA308" s="53"/>
      <c r="BB308" s="41"/>
      <c r="BC308" s="41"/>
      <c r="BD308" s="41"/>
      <c r="BE308" s="53"/>
      <c r="BF308" s="41"/>
      <c r="BG308" s="41"/>
      <c r="BH308" s="41"/>
      <c r="BI308" s="53"/>
      <c r="BJ308" s="41"/>
      <c r="BK308" s="41"/>
      <c r="BL308" s="41"/>
      <c r="BM308" s="53"/>
      <c r="BN308" s="41"/>
      <c r="BO308" s="41"/>
      <c r="BP308" s="41"/>
      <c r="BQ308" s="53"/>
      <c r="BR308" s="41"/>
      <c r="BS308" s="41"/>
      <c r="BT308" s="41"/>
      <c r="BU308" s="53"/>
      <c r="BV308" s="41"/>
      <c r="BW308" s="41"/>
      <c r="BX308" s="41"/>
      <c r="BY308" s="53"/>
      <c r="BZ308" s="41"/>
      <c r="CA308" s="41"/>
      <c r="CB308" s="41"/>
      <c r="CC308" s="53"/>
      <c r="CD308" s="41"/>
      <c r="CE308" s="41"/>
      <c r="CF308" s="41"/>
      <c r="CG308" s="53"/>
      <c r="CH308" s="41"/>
      <c r="CI308" s="41"/>
      <c r="CJ308" s="41"/>
      <c r="CK308" s="53"/>
      <c r="CL308" s="41"/>
      <c r="CM308" s="41"/>
      <c r="CN308" s="41"/>
      <c r="CO308" s="53"/>
      <c r="CP308" s="41"/>
      <c r="CQ308" s="41"/>
      <c r="CR308" s="41"/>
      <c r="CS308" s="53"/>
      <c r="CT308" s="41"/>
      <c r="CU308" s="41"/>
      <c r="CV308" s="41"/>
      <c r="CW308" s="53"/>
      <c r="CX308" s="41"/>
      <c r="CY308" s="41"/>
      <c r="CZ308" s="41"/>
      <c r="DA308" s="53"/>
      <c r="DB308" s="53"/>
      <c r="DC308" s="53"/>
      <c r="DD308" s="41"/>
      <c r="DE308" s="53"/>
      <c r="DF308" s="53"/>
      <c r="DG308" s="53"/>
      <c r="DH308" s="41"/>
      <c r="DI308" s="53"/>
      <c r="DJ308" s="53"/>
      <c r="DK308" s="53"/>
      <c r="DL308" s="41"/>
      <c r="DM308" s="53"/>
      <c r="DN308" s="53"/>
      <c r="DO308" s="53"/>
      <c r="DP308" s="41"/>
      <c r="DQ308" s="53"/>
      <c r="DR308" s="53"/>
      <c r="DS308" s="53"/>
      <c r="DT308" s="41"/>
      <c r="DU308" s="53"/>
      <c r="DV308" s="53"/>
      <c r="DW308" s="53"/>
      <c r="DX308" s="41"/>
      <c r="DY308" s="53"/>
      <c r="DZ308" s="53"/>
      <c r="EA308" s="53"/>
      <c r="EB308" s="41"/>
      <c r="EC308" s="53"/>
      <c r="ED308" s="53"/>
      <c r="EE308" s="53"/>
      <c r="EF308" s="41"/>
      <c r="EG308" s="53"/>
      <c r="EH308" s="53"/>
      <c r="EI308" s="53"/>
      <c r="EJ308" s="41"/>
      <c r="EK308" s="53"/>
      <c r="EL308" s="53"/>
      <c r="EM308" s="53"/>
      <c r="EN308" s="41"/>
      <c r="EO308" s="53"/>
      <c r="EP308" s="53"/>
      <c r="EQ308" s="53"/>
      <c r="ER308" s="41"/>
      <c r="ES308" s="53"/>
      <c r="ET308" s="53"/>
      <c r="EU308" s="53"/>
      <c r="EV308" s="41"/>
      <c r="EW308" s="53"/>
      <c r="EX308" s="53"/>
      <c r="EY308" s="53"/>
      <c r="EZ308" s="41"/>
      <c r="FA308" s="53"/>
      <c r="FB308" s="53"/>
      <c r="FC308" s="53"/>
      <c r="FD308" s="41"/>
      <c r="FE308" s="53"/>
      <c r="FF308" s="53"/>
      <c r="FG308" s="53"/>
      <c r="FH308" s="41"/>
      <c r="FI308" s="53"/>
      <c r="FJ308" s="53"/>
      <c r="FK308" s="53"/>
      <c r="FL308" s="41"/>
      <c r="FM308" s="53"/>
      <c r="FN308" s="53"/>
      <c r="FO308" s="40"/>
      <c r="FP308" s="52"/>
      <c r="FQ308" s="41"/>
      <c r="FY308" s="229" t="s">
        <v>75</v>
      </c>
      <c r="FZ308" s="229" t="s">
        <v>76</v>
      </c>
      <c r="GA308" s="229" t="s">
        <v>77</v>
      </c>
    </row>
    <row r="309" spans="2:183" ht="11.25" customHeight="1" x14ac:dyDescent="0.2">
      <c r="B309" s="39"/>
      <c r="C309" s="45"/>
      <c r="D309" s="112"/>
      <c r="E309" s="112"/>
      <c r="F309" s="46"/>
      <c r="G309" s="52"/>
      <c r="H309" s="41"/>
      <c r="I309" s="53"/>
      <c r="J309" s="40"/>
      <c r="K309" s="52"/>
      <c r="L309" s="41"/>
      <c r="M309" s="53"/>
      <c r="N309" s="40"/>
      <c r="O309" s="52"/>
      <c r="P309" s="41"/>
      <c r="Q309" s="53"/>
      <c r="R309" s="40"/>
      <c r="S309" s="52"/>
      <c r="T309" s="41"/>
      <c r="U309" s="53"/>
      <c r="V309" s="40"/>
      <c r="W309" s="52"/>
      <c r="X309" s="41"/>
      <c r="Y309" s="53"/>
      <c r="Z309" s="40"/>
      <c r="AA309" s="52"/>
      <c r="AB309" s="41"/>
      <c r="AC309" s="53"/>
      <c r="AD309" s="40"/>
      <c r="AE309" s="52"/>
      <c r="AF309" s="41"/>
      <c r="AG309" s="53"/>
      <c r="AH309" s="40"/>
      <c r="AI309" s="52"/>
      <c r="AJ309" s="41"/>
      <c r="AK309" s="53"/>
      <c r="AL309" s="40"/>
      <c r="AM309" s="52"/>
      <c r="AN309" s="41"/>
      <c r="AO309" s="53"/>
      <c r="AP309" s="40"/>
      <c r="AQ309" s="52"/>
      <c r="AR309" s="41"/>
      <c r="AS309" s="53"/>
      <c r="AT309" s="41"/>
      <c r="AU309" s="41"/>
      <c r="AV309" s="41"/>
      <c r="AW309" s="53"/>
      <c r="AX309" s="41"/>
      <c r="AY309" s="41"/>
      <c r="AZ309" s="41"/>
      <c r="BA309" s="53"/>
      <c r="BB309" s="41"/>
      <c r="BC309" s="41"/>
      <c r="BD309" s="41"/>
      <c r="BE309" s="53"/>
      <c r="BF309" s="41"/>
      <c r="BG309" s="41"/>
      <c r="BH309" s="41"/>
      <c r="BI309" s="53"/>
      <c r="BJ309" s="41"/>
      <c r="BK309" s="41"/>
      <c r="BL309" s="41"/>
      <c r="BM309" s="53"/>
      <c r="BN309" s="41"/>
      <c r="BO309" s="41"/>
      <c r="BP309" s="41"/>
      <c r="BQ309" s="53"/>
      <c r="BR309" s="41"/>
      <c r="BS309" s="41"/>
      <c r="BT309" s="41"/>
      <c r="BU309" s="53"/>
      <c r="BV309" s="41"/>
      <c r="BW309" s="41"/>
      <c r="BX309" s="41"/>
      <c r="BY309" s="53"/>
      <c r="BZ309" s="41"/>
      <c r="CA309" s="41"/>
      <c r="CB309" s="41"/>
      <c r="CC309" s="53"/>
      <c r="CD309" s="41"/>
      <c r="CE309" s="41"/>
      <c r="CF309" s="41"/>
      <c r="CG309" s="53"/>
      <c r="CH309" s="41"/>
      <c r="CI309" s="41"/>
      <c r="CJ309" s="41"/>
      <c r="CK309" s="53"/>
      <c r="CL309" s="41"/>
      <c r="CM309" s="41"/>
      <c r="CN309" s="41"/>
      <c r="CO309" s="53"/>
      <c r="CP309" s="41"/>
      <c r="CQ309" s="41"/>
      <c r="CR309" s="41"/>
      <c r="CS309" s="53"/>
      <c r="CT309" s="41"/>
      <c r="CU309" s="41"/>
      <c r="CV309" s="41"/>
      <c r="CW309" s="53"/>
      <c r="CX309" s="41"/>
      <c r="CY309" s="41"/>
      <c r="CZ309" s="41"/>
      <c r="DA309" s="53"/>
      <c r="DB309" s="53"/>
      <c r="DC309" s="53"/>
      <c r="DD309" s="41"/>
      <c r="DE309" s="53"/>
      <c r="DF309" s="53"/>
      <c r="DG309" s="53"/>
      <c r="DH309" s="41"/>
      <c r="DI309" s="53"/>
      <c r="DJ309" s="53"/>
      <c r="DK309" s="53"/>
      <c r="DL309" s="41"/>
      <c r="DM309" s="53"/>
      <c r="DN309" s="53"/>
      <c r="DO309" s="53"/>
      <c r="DP309" s="41"/>
      <c r="DQ309" s="53"/>
      <c r="DR309" s="53"/>
      <c r="DS309" s="53"/>
      <c r="DT309" s="41"/>
      <c r="DU309" s="53"/>
      <c r="DV309" s="53"/>
      <c r="DW309" s="53"/>
      <c r="DX309" s="41"/>
      <c r="DY309" s="53"/>
      <c r="DZ309" s="53"/>
      <c r="EA309" s="53"/>
      <c r="EB309" s="41"/>
      <c r="EC309" s="53"/>
      <c r="ED309" s="53"/>
      <c r="EE309" s="53"/>
      <c r="EF309" s="41"/>
      <c r="EG309" s="53"/>
      <c r="EH309" s="53"/>
      <c r="EI309" s="53"/>
      <c r="EJ309" s="41"/>
      <c r="EK309" s="53"/>
      <c r="EL309" s="53"/>
      <c r="EM309" s="53"/>
      <c r="EN309" s="41"/>
      <c r="EO309" s="53"/>
      <c r="EP309" s="53"/>
      <c r="EQ309" s="53"/>
      <c r="ER309" s="41"/>
      <c r="ES309" s="53"/>
      <c r="ET309" s="53"/>
      <c r="EU309" s="53"/>
      <c r="EV309" s="41"/>
      <c r="EW309" s="53"/>
      <c r="EX309" s="53"/>
      <c r="EY309" s="53"/>
      <c r="EZ309" s="41"/>
      <c r="FA309" s="53"/>
      <c r="FB309" s="53"/>
      <c r="FC309" s="53"/>
      <c r="FD309" s="41"/>
      <c r="FE309" s="53"/>
      <c r="FF309" s="53"/>
      <c r="FG309" s="53"/>
      <c r="FH309" s="41"/>
      <c r="FI309" s="53"/>
      <c r="FJ309" s="53"/>
      <c r="FK309" s="53"/>
      <c r="FL309" s="41"/>
      <c r="FM309" s="53"/>
      <c r="FN309" s="53"/>
      <c r="FO309" s="40"/>
      <c r="FP309" s="52"/>
      <c r="FQ309" s="41"/>
      <c r="FY309" s="229" t="s">
        <v>78</v>
      </c>
      <c r="FZ309" s="229" t="s">
        <v>79</v>
      </c>
      <c r="GA309" s="229" t="s">
        <v>80</v>
      </c>
    </row>
    <row r="310" spans="2:183" ht="11.25" customHeight="1" x14ac:dyDescent="0.2">
      <c r="B310" s="39"/>
      <c r="C310" s="45"/>
      <c r="D310" s="112"/>
      <c r="E310" s="112"/>
      <c r="F310" s="46"/>
      <c r="G310" s="52"/>
      <c r="H310" s="41"/>
      <c r="I310" s="53"/>
      <c r="J310" s="40"/>
      <c r="K310" s="52"/>
      <c r="L310" s="41"/>
      <c r="M310" s="53"/>
      <c r="N310" s="40"/>
      <c r="O310" s="52"/>
      <c r="P310" s="41"/>
      <c r="Q310" s="53"/>
      <c r="R310" s="40"/>
      <c r="S310" s="52"/>
      <c r="T310" s="41"/>
      <c r="U310" s="53"/>
      <c r="V310" s="40"/>
      <c r="W310" s="52"/>
      <c r="X310" s="41"/>
      <c r="Y310" s="53"/>
      <c r="Z310" s="40"/>
      <c r="AA310" s="52"/>
      <c r="AB310" s="41"/>
      <c r="AC310" s="53"/>
      <c r="AD310" s="40"/>
      <c r="AE310" s="52"/>
      <c r="AF310" s="41"/>
      <c r="AG310" s="53"/>
      <c r="AH310" s="40"/>
      <c r="AI310" s="52"/>
      <c r="AJ310" s="41"/>
      <c r="AK310" s="53"/>
      <c r="AL310" s="40"/>
      <c r="AM310" s="52"/>
      <c r="AN310" s="41"/>
      <c r="AO310" s="53"/>
      <c r="AP310" s="40"/>
      <c r="AQ310" s="52"/>
      <c r="AR310" s="41"/>
      <c r="AS310" s="53"/>
      <c r="AT310" s="41"/>
      <c r="AU310" s="41"/>
      <c r="AV310" s="41"/>
      <c r="AW310" s="53"/>
      <c r="AX310" s="41"/>
      <c r="AY310" s="41"/>
      <c r="AZ310" s="41"/>
      <c r="BA310" s="53"/>
      <c r="BB310" s="41"/>
      <c r="BC310" s="41"/>
      <c r="BD310" s="41"/>
      <c r="BE310" s="53"/>
      <c r="BF310" s="41"/>
      <c r="BG310" s="41"/>
      <c r="BH310" s="41"/>
      <c r="BI310" s="53"/>
      <c r="BJ310" s="41"/>
      <c r="BK310" s="41"/>
      <c r="BL310" s="41"/>
      <c r="BM310" s="53"/>
      <c r="BN310" s="41"/>
      <c r="BO310" s="41"/>
      <c r="BP310" s="41"/>
      <c r="BQ310" s="53"/>
      <c r="BR310" s="41"/>
      <c r="BS310" s="41"/>
      <c r="BT310" s="41"/>
      <c r="BU310" s="53"/>
      <c r="BV310" s="41"/>
      <c r="BW310" s="41"/>
      <c r="BX310" s="41"/>
      <c r="BY310" s="53"/>
      <c r="BZ310" s="41"/>
      <c r="CA310" s="41"/>
      <c r="CB310" s="41"/>
      <c r="CC310" s="53"/>
      <c r="CD310" s="41"/>
      <c r="CE310" s="41"/>
      <c r="CF310" s="41"/>
      <c r="CG310" s="53"/>
      <c r="CH310" s="41"/>
      <c r="CI310" s="41"/>
      <c r="CJ310" s="41"/>
      <c r="CK310" s="53"/>
      <c r="CL310" s="41"/>
      <c r="CM310" s="41"/>
      <c r="CN310" s="41"/>
      <c r="CO310" s="53"/>
      <c r="CP310" s="41"/>
      <c r="CQ310" s="41"/>
      <c r="CR310" s="41"/>
      <c r="CS310" s="53"/>
      <c r="CT310" s="41"/>
      <c r="CU310" s="41"/>
      <c r="CV310" s="41"/>
      <c r="CW310" s="53"/>
      <c r="CX310" s="41"/>
      <c r="CY310" s="41"/>
      <c r="CZ310" s="41"/>
      <c r="DA310" s="53"/>
      <c r="DB310" s="53"/>
      <c r="DC310" s="53"/>
      <c r="DD310" s="41"/>
      <c r="DE310" s="53"/>
      <c r="DF310" s="53"/>
      <c r="DG310" s="53"/>
      <c r="DH310" s="41"/>
      <c r="DI310" s="53"/>
      <c r="DJ310" s="53"/>
      <c r="DK310" s="53"/>
      <c r="DL310" s="41"/>
      <c r="DM310" s="53"/>
      <c r="DN310" s="53"/>
      <c r="DO310" s="53"/>
      <c r="DP310" s="41"/>
      <c r="DQ310" s="53"/>
      <c r="DR310" s="53"/>
      <c r="DS310" s="53"/>
      <c r="DT310" s="41"/>
      <c r="DU310" s="53"/>
      <c r="DV310" s="53"/>
      <c r="DW310" s="53"/>
      <c r="DX310" s="41"/>
      <c r="DY310" s="53"/>
      <c r="DZ310" s="53"/>
      <c r="EA310" s="53"/>
      <c r="EB310" s="41"/>
      <c r="EC310" s="53"/>
      <c r="ED310" s="53"/>
      <c r="EE310" s="53"/>
      <c r="EF310" s="41"/>
      <c r="EG310" s="53"/>
      <c r="EH310" s="53"/>
      <c r="EI310" s="53"/>
      <c r="EJ310" s="41"/>
      <c r="EK310" s="53"/>
      <c r="EL310" s="53"/>
      <c r="EM310" s="53"/>
      <c r="EN310" s="41"/>
      <c r="EO310" s="53"/>
      <c r="EP310" s="53"/>
      <c r="EQ310" s="53"/>
      <c r="ER310" s="41"/>
      <c r="ES310" s="53"/>
      <c r="ET310" s="53"/>
      <c r="EU310" s="53"/>
      <c r="EV310" s="41"/>
      <c r="EW310" s="53"/>
      <c r="EX310" s="53"/>
      <c r="EY310" s="53"/>
      <c r="EZ310" s="41"/>
      <c r="FA310" s="53"/>
      <c r="FB310" s="53"/>
      <c r="FC310" s="53"/>
      <c r="FD310" s="41"/>
      <c r="FE310" s="53"/>
      <c r="FF310" s="53"/>
      <c r="FG310" s="53"/>
      <c r="FH310" s="41"/>
      <c r="FI310" s="53"/>
      <c r="FJ310" s="53"/>
      <c r="FK310" s="53"/>
      <c r="FL310" s="41"/>
      <c r="FM310" s="53"/>
      <c r="FN310" s="53"/>
      <c r="FO310" s="40"/>
      <c r="FP310" s="52"/>
      <c r="FQ310" s="41"/>
      <c r="FY310" s="229" t="s">
        <v>84</v>
      </c>
      <c r="FZ310" s="229" t="s">
        <v>85</v>
      </c>
      <c r="GA310" s="229" t="s">
        <v>86</v>
      </c>
    </row>
    <row r="311" spans="2:183" ht="11.25" customHeight="1" x14ac:dyDescent="0.2">
      <c r="B311" s="39"/>
      <c r="C311" s="45"/>
      <c r="D311" s="112"/>
      <c r="E311" s="112"/>
      <c r="F311" s="46"/>
      <c r="G311" s="52"/>
      <c r="H311" s="41"/>
      <c r="I311" s="53"/>
      <c r="J311" s="40"/>
      <c r="K311" s="52"/>
      <c r="L311" s="41"/>
      <c r="M311" s="53"/>
      <c r="N311" s="40"/>
      <c r="O311" s="52"/>
      <c r="P311" s="41"/>
      <c r="Q311" s="53"/>
      <c r="R311" s="40"/>
      <c r="S311" s="52"/>
      <c r="T311" s="41"/>
      <c r="U311" s="53"/>
      <c r="V311" s="40"/>
      <c r="W311" s="52"/>
      <c r="X311" s="41"/>
      <c r="Y311" s="53"/>
      <c r="Z311" s="40"/>
      <c r="AA311" s="52"/>
      <c r="AB311" s="41"/>
      <c r="AC311" s="53"/>
      <c r="AD311" s="40"/>
      <c r="AE311" s="52"/>
      <c r="AF311" s="41"/>
      <c r="AG311" s="53"/>
      <c r="AH311" s="40"/>
      <c r="AI311" s="52"/>
      <c r="AJ311" s="41"/>
      <c r="AK311" s="53"/>
      <c r="AL311" s="40"/>
      <c r="AM311" s="52"/>
      <c r="AN311" s="41"/>
      <c r="AO311" s="53"/>
      <c r="AP311" s="40"/>
      <c r="AQ311" s="52"/>
      <c r="AR311" s="41"/>
      <c r="AS311" s="53"/>
      <c r="AT311" s="41"/>
      <c r="AU311" s="41"/>
      <c r="AV311" s="41"/>
      <c r="AW311" s="53"/>
      <c r="AX311" s="41"/>
      <c r="AY311" s="41"/>
      <c r="AZ311" s="41"/>
      <c r="BA311" s="53"/>
      <c r="BB311" s="41"/>
      <c r="BC311" s="41"/>
      <c r="BD311" s="41"/>
      <c r="BE311" s="53"/>
      <c r="BF311" s="41"/>
      <c r="BG311" s="41"/>
      <c r="BH311" s="41"/>
      <c r="BI311" s="53"/>
      <c r="BJ311" s="41"/>
      <c r="BK311" s="41"/>
      <c r="BL311" s="41"/>
      <c r="BM311" s="53"/>
      <c r="BN311" s="41"/>
      <c r="BO311" s="41"/>
      <c r="BP311" s="41"/>
      <c r="BQ311" s="53"/>
      <c r="BR311" s="41"/>
      <c r="BS311" s="41"/>
      <c r="BT311" s="41"/>
      <c r="BU311" s="53"/>
      <c r="BV311" s="41"/>
      <c r="BW311" s="41"/>
      <c r="BX311" s="41"/>
      <c r="BY311" s="53"/>
      <c r="BZ311" s="41"/>
      <c r="CA311" s="41"/>
      <c r="CB311" s="41"/>
      <c r="CC311" s="53"/>
      <c r="CD311" s="41"/>
      <c r="CE311" s="41"/>
      <c r="CF311" s="41"/>
      <c r="CG311" s="53"/>
      <c r="CH311" s="41"/>
      <c r="CI311" s="41"/>
      <c r="CJ311" s="41"/>
      <c r="CK311" s="53"/>
      <c r="CL311" s="41"/>
      <c r="CM311" s="41"/>
      <c r="CN311" s="41"/>
      <c r="CO311" s="53"/>
      <c r="CP311" s="41"/>
      <c r="CQ311" s="41"/>
      <c r="CR311" s="41"/>
      <c r="CS311" s="53"/>
      <c r="CT311" s="41"/>
      <c r="CU311" s="41"/>
      <c r="CV311" s="41"/>
      <c r="CW311" s="53"/>
      <c r="CX311" s="41"/>
      <c r="CY311" s="41"/>
      <c r="CZ311" s="41"/>
      <c r="DA311" s="53"/>
      <c r="DB311" s="53"/>
      <c r="DC311" s="53"/>
      <c r="DD311" s="41"/>
      <c r="DE311" s="53"/>
      <c r="DF311" s="53"/>
      <c r="DG311" s="53"/>
      <c r="DH311" s="41"/>
      <c r="DI311" s="53"/>
      <c r="DJ311" s="53"/>
      <c r="DK311" s="53"/>
      <c r="DL311" s="41"/>
      <c r="DM311" s="53"/>
      <c r="DN311" s="53"/>
      <c r="DO311" s="53"/>
      <c r="DP311" s="41"/>
      <c r="DQ311" s="53"/>
      <c r="DR311" s="53"/>
      <c r="DS311" s="53"/>
      <c r="DT311" s="41"/>
      <c r="DU311" s="53"/>
      <c r="DV311" s="53"/>
      <c r="DW311" s="53"/>
      <c r="DX311" s="41"/>
      <c r="DY311" s="53"/>
      <c r="DZ311" s="53"/>
      <c r="EA311" s="53"/>
      <c r="EB311" s="41"/>
      <c r="EC311" s="53"/>
      <c r="ED311" s="53"/>
      <c r="EE311" s="53"/>
      <c r="EF311" s="41"/>
      <c r="EG311" s="53"/>
      <c r="EH311" s="53"/>
      <c r="EI311" s="53"/>
      <c r="EJ311" s="41"/>
      <c r="EK311" s="53"/>
      <c r="EL311" s="53"/>
      <c r="EM311" s="53"/>
      <c r="EN311" s="41"/>
      <c r="EO311" s="53"/>
      <c r="EP311" s="53"/>
      <c r="EQ311" s="53"/>
      <c r="ER311" s="41"/>
      <c r="ES311" s="53"/>
      <c r="ET311" s="53"/>
      <c r="EU311" s="53"/>
      <c r="EV311" s="41"/>
      <c r="EW311" s="53"/>
      <c r="EX311" s="53"/>
      <c r="EY311" s="53"/>
      <c r="EZ311" s="41"/>
      <c r="FA311" s="53"/>
      <c r="FB311" s="53"/>
      <c r="FC311" s="53"/>
      <c r="FD311" s="41"/>
      <c r="FE311" s="53"/>
      <c r="FF311" s="53"/>
      <c r="FG311" s="53"/>
      <c r="FH311" s="41"/>
      <c r="FI311" s="53"/>
      <c r="FJ311" s="53"/>
      <c r="FK311" s="53"/>
      <c r="FL311" s="41"/>
      <c r="FM311" s="53"/>
      <c r="FN311" s="53"/>
      <c r="FO311" s="40"/>
      <c r="FP311" s="52"/>
      <c r="FQ311" s="41"/>
      <c r="FY311" s="229" t="s">
        <v>81</v>
      </c>
      <c r="FZ311" s="229" t="s">
        <v>82</v>
      </c>
      <c r="GA311" s="229" t="s">
        <v>83</v>
      </c>
    </row>
    <row r="312" spans="2:183" ht="11.25" customHeight="1" x14ac:dyDescent="0.2">
      <c r="B312" s="39"/>
      <c r="C312" s="45"/>
      <c r="D312" s="112"/>
      <c r="E312" s="112"/>
      <c r="F312" s="46"/>
      <c r="G312" s="52"/>
      <c r="H312" s="41"/>
      <c r="I312" s="53"/>
      <c r="J312" s="40"/>
      <c r="K312" s="52"/>
      <c r="L312" s="41"/>
      <c r="M312" s="53"/>
      <c r="N312" s="40"/>
      <c r="O312" s="52"/>
      <c r="P312" s="41"/>
      <c r="Q312" s="53"/>
      <c r="R312" s="40"/>
      <c r="S312" s="52"/>
      <c r="T312" s="41"/>
      <c r="U312" s="53"/>
      <c r="V312" s="40"/>
      <c r="W312" s="52"/>
      <c r="X312" s="41"/>
      <c r="Y312" s="53"/>
      <c r="Z312" s="40"/>
      <c r="AA312" s="52"/>
      <c r="AB312" s="41"/>
      <c r="AC312" s="53"/>
      <c r="AD312" s="40"/>
      <c r="AE312" s="52"/>
      <c r="AF312" s="41"/>
      <c r="AG312" s="53"/>
      <c r="AH312" s="40"/>
      <c r="AI312" s="52"/>
      <c r="AJ312" s="41"/>
      <c r="AK312" s="53"/>
      <c r="AL312" s="40"/>
      <c r="AM312" s="52"/>
      <c r="AN312" s="41"/>
      <c r="AO312" s="53"/>
      <c r="AP312" s="40"/>
      <c r="AQ312" s="52"/>
      <c r="AR312" s="41"/>
      <c r="AS312" s="53"/>
      <c r="AT312" s="41"/>
      <c r="AU312" s="41"/>
      <c r="AV312" s="41"/>
      <c r="AW312" s="53"/>
      <c r="AX312" s="41"/>
      <c r="AY312" s="41"/>
      <c r="AZ312" s="41"/>
      <c r="BA312" s="53"/>
      <c r="BB312" s="41"/>
      <c r="BC312" s="41"/>
      <c r="BD312" s="41"/>
      <c r="BE312" s="53"/>
      <c r="BF312" s="41"/>
      <c r="BG312" s="41"/>
      <c r="BH312" s="41"/>
      <c r="BI312" s="53"/>
      <c r="BJ312" s="41"/>
      <c r="BK312" s="41"/>
      <c r="BL312" s="41"/>
      <c r="BM312" s="53"/>
      <c r="BN312" s="41"/>
      <c r="BO312" s="41"/>
      <c r="BP312" s="41"/>
      <c r="BQ312" s="53"/>
      <c r="BR312" s="41"/>
      <c r="BS312" s="41"/>
      <c r="BT312" s="41"/>
      <c r="BU312" s="53"/>
      <c r="BV312" s="41"/>
      <c r="BW312" s="41"/>
      <c r="BX312" s="41"/>
      <c r="BY312" s="53"/>
      <c r="BZ312" s="41"/>
      <c r="CA312" s="41"/>
      <c r="CB312" s="41"/>
      <c r="CC312" s="53"/>
      <c r="CD312" s="41"/>
      <c r="CE312" s="41"/>
      <c r="CF312" s="41"/>
      <c r="CG312" s="53"/>
      <c r="CH312" s="41"/>
      <c r="CI312" s="41"/>
      <c r="CJ312" s="41"/>
      <c r="CK312" s="53"/>
      <c r="CL312" s="41"/>
      <c r="CM312" s="41"/>
      <c r="CN312" s="41"/>
      <c r="CO312" s="53"/>
      <c r="CP312" s="41"/>
      <c r="CQ312" s="41"/>
      <c r="CR312" s="41"/>
      <c r="CS312" s="53"/>
      <c r="CT312" s="41"/>
      <c r="CU312" s="41"/>
      <c r="CV312" s="41"/>
      <c r="CW312" s="53"/>
      <c r="CX312" s="41"/>
      <c r="CY312" s="41"/>
      <c r="CZ312" s="41"/>
      <c r="DA312" s="53"/>
      <c r="DB312" s="53"/>
      <c r="DC312" s="53"/>
      <c r="DD312" s="41"/>
      <c r="DE312" s="53"/>
      <c r="DF312" s="53"/>
      <c r="DG312" s="53"/>
      <c r="DH312" s="41"/>
      <c r="DI312" s="53"/>
      <c r="DJ312" s="53"/>
      <c r="DK312" s="53"/>
      <c r="DL312" s="41"/>
      <c r="DM312" s="53"/>
      <c r="DN312" s="53"/>
      <c r="DO312" s="53"/>
      <c r="DP312" s="41"/>
      <c r="DQ312" s="53"/>
      <c r="DR312" s="53"/>
      <c r="DS312" s="53"/>
      <c r="DT312" s="41"/>
      <c r="DU312" s="53"/>
      <c r="DV312" s="53"/>
      <c r="DW312" s="53"/>
      <c r="DX312" s="41"/>
      <c r="DY312" s="53"/>
      <c r="DZ312" s="53"/>
      <c r="EA312" s="53"/>
      <c r="EB312" s="41"/>
      <c r="EC312" s="53"/>
      <c r="ED312" s="53"/>
      <c r="EE312" s="53"/>
      <c r="EF312" s="41"/>
      <c r="EG312" s="53"/>
      <c r="EH312" s="53"/>
      <c r="EI312" s="53"/>
      <c r="EJ312" s="41"/>
      <c r="EK312" s="53"/>
      <c r="EL312" s="53"/>
      <c r="EM312" s="53"/>
      <c r="EN312" s="41"/>
      <c r="EO312" s="53"/>
      <c r="EP312" s="53"/>
      <c r="EQ312" s="53"/>
      <c r="ER312" s="41"/>
      <c r="ES312" s="53"/>
      <c r="ET312" s="53"/>
      <c r="EU312" s="53"/>
      <c r="EV312" s="41"/>
      <c r="EW312" s="53"/>
      <c r="EX312" s="53"/>
      <c r="EY312" s="53"/>
      <c r="EZ312" s="41"/>
      <c r="FA312" s="53"/>
      <c r="FB312" s="53"/>
      <c r="FC312" s="53"/>
      <c r="FD312" s="41"/>
      <c r="FE312" s="53"/>
      <c r="FF312" s="53"/>
      <c r="FG312" s="53"/>
      <c r="FH312" s="41"/>
      <c r="FI312" s="53"/>
      <c r="FJ312" s="53"/>
      <c r="FK312" s="53"/>
      <c r="FL312" s="41"/>
      <c r="FM312" s="53"/>
      <c r="FN312" s="53"/>
      <c r="FO312" s="40"/>
      <c r="FP312" s="52"/>
      <c r="FQ312" s="41"/>
      <c r="FY312" s="229" t="s">
        <v>93</v>
      </c>
      <c r="FZ312" s="229" t="s">
        <v>94</v>
      </c>
      <c r="GA312" s="229" t="s">
        <v>95</v>
      </c>
    </row>
    <row r="313" spans="2:183" ht="11.25" customHeight="1" x14ac:dyDescent="0.2">
      <c r="B313" s="39"/>
      <c r="C313" s="45"/>
      <c r="D313" s="112"/>
      <c r="E313" s="112"/>
      <c r="F313" s="46"/>
      <c r="G313" s="52"/>
      <c r="H313" s="41"/>
      <c r="I313" s="53"/>
      <c r="J313" s="40"/>
      <c r="K313" s="52"/>
      <c r="L313" s="41"/>
      <c r="M313" s="53"/>
      <c r="N313" s="40"/>
      <c r="O313" s="52"/>
      <c r="P313" s="41"/>
      <c r="Q313" s="53"/>
      <c r="R313" s="40"/>
      <c r="S313" s="52"/>
      <c r="T313" s="41"/>
      <c r="U313" s="53"/>
      <c r="V313" s="40"/>
      <c r="W313" s="52"/>
      <c r="X313" s="41"/>
      <c r="Y313" s="53"/>
      <c r="Z313" s="40"/>
      <c r="AA313" s="52"/>
      <c r="AB313" s="41"/>
      <c r="AC313" s="53"/>
      <c r="AD313" s="40"/>
      <c r="AE313" s="52"/>
      <c r="AF313" s="41"/>
      <c r="AG313" s="53"/>
      <c r="AH313" s="40"/>
      <c r="AI313" s="52"/>
      <c r="AJ313" s="41"/>
      <c r="AK313" s="53"/>
      <c r="AL313" s="40"/>
      <c r="AM313" s="52"/>
      <c r="AN313" s="41"/>
      <c r="AO313" s="53"/>
      <c r="AP313" s="40"/>
      <c r="AQ313" s="52"/>
      <c r="AR313" s="41"/>
      <c r="AS313" s="53"/>
      <c r="AT313" s="41"/>
      <c r="AU313" s="41"/>
      <c r="AV313" s="41"/>
      <c r="AW313" s="53"/>
      <c r="AX313" s="41"/>
      <c r="AY313" s="41"/>
      <c r="AZ313" s="41"/>
      <c r="BA313" s="53"/>
      <c r="BB313" s="41"/>
      <c r="BC313" s="41"/>
      <c r="BD313" s="41"/>
      <c r="BE313" s="53"/>
      <c r="BF313" s="41"/>
      <c r="BG313" s="41"/>
      <c r="BH313" s="41"/>
      <c r="BI313" s="53"/>
      <c r="BJ313" s="41"/>
      <c r="BK313" s="41"/>
      <c r="BL313" s="41"/>
      <c r="BM313" s="53"/>
      <c r="BN313" s="41"/>
      <c r="BO313" s="41"/>
      <c r="BP313" s="41"/>
      <c r="BQ313" s="53"/>
      <c r="BR313" s="41"/>
      <c r="BS313" s="41"/>
      <c r="BT313" s="41"/>
      <c r="BU313" s="53"/>
      <c r="BV313" s="41"/>
      <c r="BW313" s="41"/>
      <c r="BX313" s="41"/>
      <c r="BY313" s="53"/>
      <c r="BZ313" s="41"/>
      <c r="CA313" s="41"/>
      <c r="CB313" s="41"/>
      <c r="CC313" s="53"/>
      <c r="CD313" s="41"/>
      <c r="CE313" s="41"/>
      <c r="CF313" s="41"/>
      <c r="CG313" s="53"/>
      <c r="CH313" s="41"/>
      <c r="CI313" s="41"/>
      <c r="CJ313" s="41"/>
      <c r="CK313" s="53"/>
      <c r="CL313" s="41"/>
      <c r="CM313" s="41"/>
      <c r="CN313" s="41"/>
      <c r="CO313" s="53"/>
      <c r="CP313" s="41"/>
      <c r="CQ313" s="41"/>
      <c r="CR313" s="41"/>
      <c r="CS313" s="53"/>
      <c r="CT313" s="41"/>
      <c r="CU313" s="41"/>
      <c r="CV313" s="41"/>
      <c r="CW313" s="53"/>
      <c r="CX313" s="41"/>
      <c r="CY313" s="41"/>
      <c r="CZ313" s="41"/>
      <c r="DA313" s="53"/>
      <c r="DB313" s="53"/>
      <c r="DC313" s="53"/>
      <c r="DD313" s="41"/>
      <c r="DE313" s="53"/>
      <c r="DF313" s="53"/>
      <c r="DG313" s="53"/>
      <c r="DH313" s="41"/>
      <c r="DI313" s="53"/>
      <c r="DJ313" s="53"/>
      <c r="DK313" s="53"/>
      <c r="DL313" s="41"/>
      <c r="DM313" s="53"/>
      <c r="DN313" s="53"/>
      <c r="DO313" s="53"/>
      <c r="DP313" s="41"/>
      <c r="DQ313" s="53"/>
      <c r="DR313" s="53"/>
      <c r="DS313" s="53"/>
      <c r="DT313" s="41"/>
      <c r="DU313" s="53"/>
      <c r="DV313" s="53"/>
      <c r="DW313" s="53"/>
      <c r="DX313" s="41"/>
      <c r="DY313" s="53"/>
      <c r="DZ313" s="53"/>
      <c r="EA313" s="53"/>
      <c r="EB313" s="41"/>
      <c r="EC313" s="53"/>
      <c r="ED313" s="53"/>
      <c r="EE313" s="53"/>
      <c r="EF313" s="41"/>
      <c r="EG313" s="53"/>
      <c r="EH313" s="53"/>
      <c r="EI313" s="53"/>
      <c r="EJ313" s="41"/>
      <c r="EK313" s="53"/>
      <c r="EL313" s="53"/>
      <c r="EM313" s="53"/>
      <c r="EN313" s="41"/>
      <c r="EO313" s="53"/>
      <c r="EP313" s="53"/>
      <c r="EQ313" s="53"/>
      <c r="ER313" s="41"/>
      <c r="ES313" s="53"/>
      <c r="ET313" s="53"/>
      <c r="EU313" s="53"/>
      <c r="EV313" s="41"/>
      <c r="EW313" s="53"/>
      <c r="EX313" s="53"/>
      <c r="EY313" s="53"/>
      <c r="EZ313" s="41"/>
      <c r="FA313" s="53"/>
      <c r="FB313" s="53"/>
      <c r="FC313" s="53"/>
      <c r="FD313" s="41"/>
      <c r="FE313" s="53"/>
      <c r="FF313" s="53"/>
      <c r="FG313" s="53"/>
      <c r="FH313" s="41"/>
      <c r="FI313" s="53"/>
      <c r="FJ313" s="53"/>
      <c r="FK313" s="53"/>
      <c r="FL313" s="41"/>
      <c r="FM313" s="53"/>
      <c r="FN313" s="53"/>
      <c r="FO313" s="40"/>
      <c r="FP313" s="52"/>
      <c r="FQ313" s="41"/>
      <c r="FY313" s="229" t="s">
        <v>87</v>
      </c>
      <c r="FZ313" s="229" t="s">
        <v>88</v>
      </c>
      <c r="GA313" s="229" t="s">
        <v>89</v>
      </c>
    </row>
    <row r="314" spans="2:183" ht="11.25" customHeight="1" x14ac:dyDescent="0.2">
      <c r="B314" s="39"/>
      <c r="C314" s="45"/>
      <c r="D314" s="112"/>
      <c r="E314" s="112"/>
      <c r="F314" s="46"/>
      <c r="G314" s="52"/>
      <c r="H314" s="41"/>
      <c r="I314" s="53"/>
      <c r="J314" s="40"/>
      <c r="K314" s="52"/>
      <c r="L314" s="41"/>
      <c r="M314" s="53"/>
      <c r="N314" s="40"/>
      <c r="O314" s="52"/>
      <c r="P314" s="41"/>
      <c r="Q314" s="53"/>
      <c r="R314" s="40"/>
      <c r="S314" s="52"/>
      <c r="T314" s="41"/>
      <c r="U314" s="53"/>
      <c r="V314" s="40"/>
      <c r="W314" s="52"/>
      <c r="X314" s="41"/>
      <c r="Y314" s="53"/>
      <c r="Z314" s="40"/>
      <c r="AA314" s="52"/>
      <c r="AB314" s="41"/>
      <c r="AC314" s="53"/>
      <c r="AD314" s="40"/>
      <c r="AE314" s="52"/>
      <c r="AF314" s="41"/>
      <c r="AG314" s="53"/>
      <c r="AH314" s="40"/>
      <c r="AI314" s="52"/>
      <c r="AJ314" s="41"/>
      <c r="AK314" s="53"/>
      <c r="AL314" s="40"/>
      <c r="AM314" s="52"/>
      <c r="AN314" s="41"/>
      <c r="AO314" s="53"/>
      <c r="AP314" s="40"/>
      <c r="AQ314" s="52"/>
      <c r="AR314" s="41"/>
      <c r="AS314" s="53"/>
      <c r="AT314" s="41"/>
      <c r="AU314" s="41"/>
      <c r="AV314" s="41"/>
      <c r="AW314" s="53"/>
      <c r="AX314" s="41"/>
      <c r="AY314" s="41"/>
      <c r="AZ314" s="41"/>
      <c r="BA314" s="53"/>
      <c r="BB314" s="41"/>
      <c r="BC314" s="41"/>
      <c r="BD314" s="41"/>
      <c r="BE314" s="53"/>
      <c r="BF314" s="41"/>
      <c r="BG314" s="41"/>
      <c r="BH314" s="41"/>
      <c r="BI314" s="53"/>
      <c r="BJ314" s="41"/>
      <c r="BK314" s="41"/>
      <c r="BL314" s="41"/>
      <c r="BM314" s="53"/>
      <c r="BN314" s="41"/>
      <c r="BO314" s="41"/>
      <c r="BP314" s="41"/>
      <c r="BQ314" s="53"/>
      <c r="BR314" s="41"/>
      <c r="BS314" s="41"/>
      <c r="BT314" s="41"/>
      <c r="BU314" s="53"/>
      <c r="BV314" s="41"/>
      <c r="BW314" s="41"/>
      <c r="BX314" s="41"/>
      <c r="BY314" s="53"/>
      <c r="BZ314" s="41"/>
      <c r="CA314" s="41"/>
      <c r="CB314" s="41"/>
      <c r="CC314" s="53"/>
      <c r="CD314" s="41"/>
      <c r="CE314" s="41"/>
      <c r="CF314" s="41"/>
      <c r="CG314" s="53"/>
      <c r="CH314" s="41"/>
      <c r="CI314" s="41"/>
      <c r="CJ314" s="41"/>
      <c r="CK314" s="53"/>
      <c r="CL314" s="41"/>
      <c r="CM314" s="41"/>
      <c r="CN314" s="41"/>
      <c r="CO314" s="53"/>
      <c r="CP314" s="41"/>
      <c r="CQ314" s="41"/>
      <c r="CR314" s="41"/>
      <c r="CS314" s="53"/>
      <c r="CT314" s="41"/>
      <c r="CU314" s="41"/>
      <c r="CV314" s="41"/>
      <c r="CW314" s="53"/>
      <c r="CX314" s="41"/>
      <c r="CY314" s="41"/>
      <c r="CZ314" s="41"/>
      <c r="DA314" s="53"/>
      <c r="DB314" s="53"/>
      <c r="DC314" s="53"/>
      <c r="DD314" s="41"/>
      <c r="DE314" s="53"/>
      <c r="DF314" s="53"/>
      <c r="DG314" s="53"/>
      <c r="DH314" s="41"/>
      <c r="DI314" s="53"/>
      <c r="DJ314" s="53"/>
      <c r="DK314" s="53"/>
      <c r="DL314" s="41"/>
      <c r="DM314" s="53"/>
      <c r="DN314" s="53"/>
      <c r="DO314" s="53"/>
      <c r="DP314" s="41"/>
      <c r="DQ314" s="53"/>
      <c r="DR314" s="53"/>
      <c r="DS314" s="53"/>
      <c r="DT314" s="41"/>
      <c r="DU314" s="53"/>
      <c r="DV314" s="53"/>
      <c r="DW314" s="53"/>
      <c r="DX314" s="41"/>
      <c r="DY314" s="53"/>
      <c r="DZ314" s="53"/>
      <c r="EA314" s="53"/>
      <c r="EB314" s="41"/>
      <c r="EC314" s="53"/>
      <c r="ED314" s="53"/>
      <c r="EE314" s="53"/>
      <c r="EF314" s="41"/>
      <c r="EG314" s="53"/>
      <c r="EH314" s="53"/>
      <c r="EI314" s="53"/>
      <c r="EJ314" s="41"/>
      <c r="EK314" s="53"/>
      <c r="EL314" s="53"/>
      <c r="EM314" s="53"/>
      <c r="EN314" s="41"/>
      <c r="EO314" s="53"/>
      <c r="EP314" s="53"/>
      <c r="EQ314" s="53"/>
      <c r="ER314" s="41"/>
      <c r="ES314" s="53"/>
      <c r="ET314" s="53"/>
      <c r="EU314" s="53"/>
      <c r="EV314" s="41"/>
      <c r="EW314" s="53"/>
      <c r="EX314" s="53"/>
      <c r="EY314" s="53"/>
      <c r="EZ314" s="41"/>
      <c r="FA314" s="53"/>
      <c r="FB314" s="53"/>
      <c r="FC314" s="53"/>
      <c r="FD314" s="41"/>
      <c r="FE314" s="53"/>
      <c r="FF314" s="53"/>
      <c r="FG314" s="53"/>
      <c r="FH314" s="41"/>
      <c r="FI314" s="53"/>
      <c r="FJ314" s="53"/>
      <c r="FK314" s="53"/>
      <c r="FL314" s="41"/>
      <c r="FM314" s="53"/>
      <c r="FN314" s="53"/>
      <c r="FO314" s="40"/>
      <c r="FP314" s="52"/>
      <c r="FQ314" s="41"/>
      <c r="FY314" s="229" t="s">
        <v>96</v>
      </c>
      <c r="FZ314" s="229" t="s">
        <v>97</v>
      </c>
      <c r="GA314" s="229" t="s">
        <v>98</v>
      </c>
    </row>
    <row r="315" spans="2:183" ht="11.25" customHeight="1" x14ac:dyDescent="0.2">
      <c r="B315" s="39"/>
      <c r="C315" s="45"/>
      <c r="D315" s="112"/>
      <c r="E315" s="112"/>
      <c r="F315" s="46"/>
      <c r="G315" s="52"/>
      <c r="H315" s="41"/>
      <c r="I315" s="53"/>
      <c r="J315" s="40"/>
      <c r="K315" s="52"/>
      <c r="L315" s="41"/>
      <c r="M315" s="53"/>
      <c r="N315" s="40"/>
      <c r="O315" s="52"/>
      <c r="P315" s="41"/>
      <c r="Q315" s="53"/>
      <c r="R315" s="40"/>
      <c r="S315" s="52"/>
      <c r="T315" s="41"/>
      <c r="U315" s="53"/>
      <c r="V315" s="40"/>
      <c r="W315" s="52"/>
      <c r="X315" s="41"/>
      <c r="Y315" s="53"/>
      <c r="Z315" s="40"/>
      <c r="AA315" s="52"/>
      <c r="AB315" s="41"/>
      <c r="AC315" s="53"/>
      <c r="AD315" s="40"/>
      <c r="AE315" s="52"/>
      <c r="AF315" s="41"/>
      <c r="AG315" s="53"/>
      <c r="AH315" s="40"/>
      <c r="AI315" s="52"/>
      <c r="AJ315" s="41"/>
      <c r="AK315" s="53"/>
      <c r="AL315" s="40"/>
      <c r="AM315" s="52"/>
      <c r="AN315" s="41"/>
      <c r="AO315" s="53"/>
      <c r="AP315" s="40"/>
      <c r="AQ315" s="52"/>
      <c r="AR315" s="41"/>
      <c r="AS315" s="53"/>
      <c r="AT315" s="41"/>
      <c r="AU315" s="41"/>
      <c r="AV315" s="41"/>
      <c r="AW315" s="53"/>
      <c r="AX315" s="41"/>
      <c r="AY315" s="41"/>
      <c r="AZ315" s="41"/>
      <c r="BA315" s="53"/>
      <c r="BB315" s="41"/>
      <c r="BC315" s="41"/>
      <c r="BD315" s="41"/>
      <c r="BE315" s="53"/>
      <c r="BF315" s="41"/>
      <c r="BG315" s="41"/>
      <c r="BH315" s="41"/>
      <c r="BI315" s="53"/>
      <c r="BJ315" s="41"/>
      <c r="BK315" s="41"/>
      <c r="BL315" s="41"/>
      <c r="BM315" s="53"/>
      <c r="BN315" s="41"/>
      <c r="BO315" s="41"/>
      <c r="BP315" s="41"/>
      <c r="BQ315" s="53"/>
      <c r="BR315" s="41"/>
      <c r="BS315" s="41"/>
      <c r="BT315" s="41"/>
      <c r="BU315" s="53"/>
      <c r="BV315" s="41"/>
      <c r="BW315" s="41"/>
      <c r="BX315" s="41"/>
      <c r="BY315" s="53"/>
      <c r="BZ315" s="41"/>
      <c r="CA315" s="41"/>
      <c r="CB315" s="41"/>
      <c r="CC315" s="53"/>
      <c r="CD315" s="41"/>
      <c r="CE315" s="41"/>
      <c r="CF315" s="41"/>
      <c r="CG315" s="53"/>
      <c r="CH315" s="41"/>
      <c r="CI315" s="41"/>
      <c r="CJ315" s="41"/>
      <c r="CK315" s="53"/>
      <c r="CL315" s="41"/>
      <c r="CM315" s="41"/>
      <c r="CN315" s="41"/>
      <c r="CO315" s="53"/>
      <c r="CP315" s="41"/>
      <c r="CQ315" s="41"/>
      <c r="CR315" s="41"/>
      <c r="CS315" s="53"/>
      <c r="CT315" s="41"/>
      <c r="CU315" s="41"/>
      <c r="CV315" s="41"/>
      <c r="CW315" s="53"/>
      <c r="CX315" s="41"/>
      <c r="CY315" s="41"/>
      <c r="CZ315" s="41"/>
      <c r="DA315" s="53"/>
      <c r="DB315" s="53"/>
      <c r="DC315" s="53"/>
      <c r="DD315" s="41"/>
      <c r="DE315" s="53"/>
      <c r="DF315" s="53"/>
      <c r="DG315" s="53"/>
      <c r="DH315" s="41"/>
      <c r="DI315" s="53"/>
      <c r="DJ315" s="53"/>
      <c r="DK315" s="53"/>
      <c r="DL315" s="41"/>
      <c r="DM315" s="53"/>
      <c r="DN315" s="53"/>
      <c r="DO315" s="53"/>
      <c r="DP315" s="41"/>
      <c r="DQ315" s="53"/>
      <c r="DR315" s="53"/>
      <c r="DS315" s="53"/>
      <c r="DT315" s="41"/>
      <c r="DU315" s="53"/>
      <c r="DV315" s="53"/>
      <c r="DW315" s="53"/>
      <c r="DX315" s="41"/>
      <c r="DY315" s="53"/>
      <c r="DZ315" s="53"/>
      <c r="EA315" s="53"/>
      <c r="EB315" s="41"/>
      <c r="EC315" s="53"/>
      <c r="ED315" s="53"/>
      <c r="EE315" s="53"/>
      <c r="EF315" s="41"/>
      <c r="EG315" s="53"/>
      <c r="EH315" s="53"/>
      <c r="EI315" s="53"/>
      <c r="EJ315" s="41"/>
      <c r="EK315" s="53"/>
      <c r="EL315" s="53"/>
      <c r="EM315" s="53"/>
      <c r="EN315" s="41"/>
      <c r="EO315" s="53"/>
      <c r="EP315" s="53"/>
      <c r="EQ315" s="53"/>
      <c r="ER315" s="41"/>
      <c r="ES315" s="53"/>
      <c r="ET315" s="53"/>
      <c r="EU315" s="53"/>
      <c r="EV315" s="41"/>
      <c r="EW315" s="53"/>
      <c r="EX315" s="53"/>
      <c r="EY315" s="53"/>
      <c r="EZ315" s="41"/>
      <c r="FA315" s="53"/>
      <c r="FB315" s="53"/>
      <c r="FC315" s="53"/>
      <c r="FD315" s="41"/>
      <c r="FE315" s="53"/>
      <c r="FF315" s="53"/>
      <c r="FG315" s="53"/>
      <c r="FH315" s="41"/>
      <c r="FI315" s="53"/>
      <c r="FJ315" s="53"/>
      <c r="FK315" s="53"/>
      <c r="FL315" s="41"/>
      <c r="FM315" s="53"/>
      <c r="FN315" s="53"/>
      <c r="FO315" s="40"/>
      <c r="FP315" s="52"/>
      <c r="FQ315" s="41"/>
      <c r="FY315" s="229" t="s">
        <v>90</v>
      </c>
      <c r="FZ315" s="229" t="s">
        <v>91</v>
      </c>
      <c r="GA315" s="229" t="s">
        <v>92</v>
      </c>
    </row>
    <row r="316" spans="2:183" ht="11.25" customHeight="1" x14ac:dyDescent="0.2">
      <c r="B316" s="39"/>
      <c r="C316" s="45"/>
      <c r="D316" s="112"/>
      <c r="E316" s="112"/>
      <c r="F316" s="46"/>
      <c r="G316" s="52"/>
      <c r="H316" s="41"/>
      <c r="I316" s="53"/>
      <c r="J316" s="40"/>
      <c r="K316" s="52"/>
      <c r="L316" s="41"/>
      <c r="M316" s="53"/>
      <c r="N316" s="40"/>
      <c r="O316" s="52"/>
      <c r="P316" s="41"/>
      <c r="Q316" s="53"/>
      <c r="R316" s="40"/>
      <c r="S316" s="52"/>
      <c r="T316" s="41"/>
      <c r="U316" s="53"/>
      <c r="V316" s="40"/>
      <c r="W316" s="52"/>
      <c r="X316" s="41"/>
      <c r="Y316" s="53"/>
      <c r="Z316" s="40"/>
      <c r="AA316" s="52"/>
      <c r="AB316" s="41"/>
      <c r="AC316" s="53"/>
      <c r="AD316" s="40"/>
      <c r="AE316" s="52"/>
      <c r="AF316" s="41"/>
      <c r="AG316" s="53"/>
      <c r="AH316" s="40"/>
      <c r="AI316" s="52"/>
      <c r="AJ316" s="41"/>
      <c r="AK316" s="53"/>
      <c r="AL316" s="40"/>
      <c r="AM316" s="52"/>
      <c r="AN316" s="41"/>
      <c r="AO316" s="53"/>
      <c r="AP316" s="40"/>
      <c r="AQ316" s="52"/>
      <c r="AR316" s="41"/>
      <c r="AS316" s="53"/>
      <c r="AT316" s="41"/>
      <c r="AU316" s="41"/>
      <c r="AV316" s="41"/>
      <c r="AW316" s="53"/>
      <c r="AX316" s="41"/>
      <c r="AY316" s="41"/>
      <c r="AZ316" s="41"/>
      <c r="BA316" s="53"/>
      <c r="BB316" s="41"/>
      <c r="BC316" s="41"/>
      <c r="BD316" s="41"/>
      <c r="BE316" s="53"/>
      <c r="BF316" s="41"/>
      <c r="BG316" s="41"/>
      <c r="BH316" s="41"/>
      <c r="BI316" s="53"/>
      <c r="BJ316" s="41"/>
      <c r="BK316" s="41"/>
      <c r="BL316" s="41"/>
      <c r="BM316" s="53"/>
      <c r="BN316" s="41"/>
      <c r="BO316" s="41"/>
      <c r="BP316" s="41"/>
      <c r="BQ316" s="53"/>
      <c r="BR316" s="41"/>
      <c r="BS316" s="41"/>
      <c r="BT316" s="41"/>
      <c r="BU316" s="53"/>
      <c r="BV316" s="41"/>
      <c r="BW316" s="41"/>
      <c r="BX316" s="41"/>
      <c r="BY316" s="53"/>
      <c r="BZ316" s="41"/>
      <c r="CA316" s="41"/>
      <c r="CB316" s="41"/>
      <c r="CC316" s="53"/>
      <c r="CD316" s="41"/>
      <c r="CE316" s="41"/>
      <c r="CF316" s="41"/>
      <c r="CG316" s="53"/>
      <c r="CH316" s="41"/>
      <c r="CI316" s="41"/>
      <c r="CJ316" s="41"/>
      <c r="CK316" s="53"/>
      <c r="CL316" s="41"/>
      <c r="CM316" s="41"/>
      <c r="CN316" s="41"/>
      <c r="CO316" s="53"/>
      <c r="CP316" s="41"/>
      <c r="CQ316" s="41"/>
      <c r="CR316" s="41"/>
      <c r="CS316" s="53"/>
      <c r="CT316" s="41"/>
      <c r="CU316" s="41"/>
      <c r="CV316" s="41"/>
      <c r="CW316" s="53"/>
      <c r="CX316" s="41"/>
      <c r="CY316" s="41"/>
      <c r="CZ316" s="41"/>
      <c r="DA316" s="53"/>
      <c r="DB316" s="53"/>
      <c r="DC316" s="53"/>
      <c r="DD316" s="41"/>
      <c r="DE316" s="53"/>
      <c r="DF316" s="53"/>
      <c r="DG316" s="53"/>
      <c r="DH316" s="41"/>
      <c r="DI316" s="53"/>
      <c r="DJ316" s="53"/>
      <c r="DK316" s="53"/>
      <c r="DL316" s="41"/>
      <c r="DM316" s="53"/>
      <c r="DN316" s="53"/>
      <c r="DO316" s="53"/>
      <c r="DP316" s="41"/>
      <c r="DQ316" s="53"/>
      <c r="DR316" s="53"/>
      <c r="DS316" s="53"/>
      <c r="DT316" s="41"/>
      <c r="DU316" s="53"/>
      <c r="DV316" s="53"/>
      <c r="DW316" s="53"/>
      <c r="DX316" s="41"/>
      <c r="DY316" s="53"/>
      <c r="DZ316" s="53"/>
      <c r="EA316" s="53"/>
      <c r="EB316" s="41"/>
      <c r="EC316" s="53"/>
      <c r="ED316" s="53"/>
      <c r="EE316" s="53"/>
      <c r="EF316" s="41"/>
      <c r="EG316" s="53"/>
      <c r="EH316" s="53"/>
      <c r="EI316" s="53"/>
      <c r="EJ316" s="41"/>
      <c r="EK316" s="53"/>
      <c r="EL316" s="53"/>
      <c r="EM316" s="53"/>
      <c r="EN316" s="41"/>
      <c r="EO316" s="53"/>
      <c r="EP316" s="53"/>
      <c r="EQ316" s="53"/>
      <c r="ER316" s="41"/>
      <c r="ES316" s="53"/>
      <c r="ET316" s="53"/>
      <c r="EU316" s="53"/>
      <c r="EV316" s="41"/>
      <c r="EW316" s="53"/>
      <c r="EX316" s="53"/>
      <c r="EY316" s="53"/>
      <c r="EZ316" s="41"/>
      <c r="FA316" s="53"/>
      <c r="FB316" s="53"/>
      <c r="FC316" s="53"/>
      <c r="FD316" s="41"/>
      <c r="FE316" s="53"/>
      <c r="FF316" s="53"/>
      <c r="FG316" s="53"/>
      <c r="FH316" s="41"/>
      <c r="FI316" s="53"/>
      <c r="FJ316" s="53"/>
      <c r="FK316" s="53"/>
      <c r="FL316" s="41"/>
      <c r="FM316" s="53"/>
      <c r="FN316" s="53"/>
      <c r="FO316" s="40"/>
      <c r="FP316" s="52"/>
      <c r="FQ316" s="41"/>
      <c r="FY316" s="229" t="s">
        <v>775</v>
      </c>
      <c r="FZ316" s="229" t="s">
        <v>776</v>
      </c>
      <c r="GA316" s="229" t="s">
        <v>777</v>
      </c>
    </row>
    <row r="317" spans="2:183" ht="11.25" customHeight="1" x14ac:dyDescent="0.2">
      <c r="B317" s="39"/>
      <c r="C317" s="45"/>
      <c r="D317" s="112"/>
      <c r="E317" s="112"/>
      <c r="F317" s="46"/>
      <c r="G317" s="52"/>
      <c r="H317" s="41"/>
      <c r="I317" s="53"/>
      <c r="J317" s="40"/>
      <c r="K317" s="52"/>
      <c r="L317" s="41"/>
      <c r="M317" s="53"/>
      <c r="N317" s="40"/>
      <c r="O317" s="52"/>
      <c r="P317" s="41"/>
      <c r="Q317" s="53"/>
      <c r="R317" s="40"/>
      <c r="S317" s="52"/>
      <c r="T317" s="41"/>
      <c r="U317" s="53"/>
      <c r="V317" s="40"/>
      <c r="W317" s="52"/>
      <c r="X317" s="41"/>
      <c r="Y317" s="53"/>
      <c r="Z317" s="40"/>
      <c r="AA317" s="52"/>
      <c r="AB317" s="41"/>
      <c r="AC317" s="53"/>
      <c r="AD317" s="40"/>
      <c r="AE317" s="52"/>
      <c r="AF317" s="41"/>
      <c r="AG317" s="53"/>
      <c r="AH317" s="40"/>
      <c r="AI317" s="52"/>
      <c r="AJ317" s="41"/>
      <c r="AK317" s="53"/>
      <c r="AL317" s="40"/>
      <c r="AM317" s="52"/>
      <c r="AN317" s="41"/>
      <c r="AO317" s="53"/>
      <c r="AP317" s="40"/>
      <c r="AQ317" s="52"/>
      <c r="AR317" s="41"/>
      <c r="AS317" s="53"/>
      <c r="AT317" s="41"/>
      <c r="AU317" s="41"/>
      <c r="AV317" s="41"/>
      <c r="AW317" s="53"/>
      <c r="AX317" s="41"/>
      <c r="AY317" s="41"/>
      <c r="AZ317" s="41"/>
      <c r="BA317" s="53"/>
      <c r="BB317" s="41"/>
      <c r="BC317" s="41"/>
      <c r="BD317" s="41"/>
      <c r="BE317" s="53"/>
      <c r="BF317" s="41"/>
      <c r="BG317" s="41"/>
      <c r="BH317" s="41"/>
      <c r="BI317" s="53"/>
      <c r="BJ317" s="41"/>
      <c r="BK317" s="41"/>
      <c r="BL317" s="41"/>
      <c r="BM317" s="53"/>
      <c r="BN317" s="41"/>
      <c r="BO317" s="41"/>
      <c r="BP317" s="41"/>
      <c r="BQ317" s="53"/>
      <c r="BR317" s="41"/>
      <c r="BS317" s="41"/>
      <c r="BT317" s="41"/>
      <c r="BU317" s="53"/>
      <c r="BV317" s="41"/>
      <c r="BW317" s="41"/>
      <c r="BX317" s="41"/>
      <c r="BY317" s="53"/>
      <c r="BZ317" s="41"/>
      <c r="CA317" s="41"/>
      <c r="CB317" s="41"/>
      <c r="CC317" s="53"/>
      <c r="CD317" s="41"/>
      <c r="CE317" s="41"/>
      <c r="CF317" s="41"/>
      <c r="CG317" s="53"/>
      <c r="CH317" s="41"/>
      <c r="CI317" s="41"/>
      <c r="CJ317" s="41"/>
      <c r="CK317" s="53"/>
      <c r="CL317" s="41"/>
      <c r="CM317" s="41"/>
      <c r="CN317" s="41"/>
      <c r="CO317" s="53"/>
      <c r="CP317" s="41"/>
      <c r="CQ317" s="41"/>
      <c r="CR317" s="41"/>
      <c r="CS317" s="53"/>
      <c r="CT317" s="41"/>
      <c r="CU317" s="41"/>
      <c r="CV317" s="41"/>
      <c r="CW317" s="53"/>
      <c r="CX317" s="41"/>
      <c r="CY317" s="41"/>
      <c r="CZ317" s="41"/>
      <c r="DA317" s="53"/>
      <c r="DB317" s="53"/>
      <c r="DC317" s="53"/>
      <c r="DD317" s="41"/>
      <c r="DE317" s="53"/>
      <c r="DF317" s="53"/>
      <c r="DG317" s="53"/>
      <c r="DH317" s="41"/>
      <c r="DI317" s="53"/>
      <c r="DJ317" s="53"/>
      <c r="DK317" s="53"/>
      <c r="DL317" s="41"/>
      <c r="DM317" s="53"/>
      <c r="DN317" s="53"/>
      <c r="DO317" s="53"/>
      <c r="DP317" s="41"/>
      <c r="DQ317" s="53"/>
      <c r="DR317" s="53"/>
      <c r="DS317" s="53"/>
      <c r="DT317" s="41"/>
      <c r="DU317" s="53"/>
      <c r="DV317" s="53"/>
      <c r="DW317" s="53"/>
      <c r="DX317" s="41"/>
      <c r="DY317" s="53"/>
      <c r="DZ317" s="53"/>
      <c r="EA317" s="53"/>
      <c r="EB317" s="41"/>
      <c r="EC317" s="53"/>
      <c r="ED317" s="53"/>
      <c r="EE317" s="53"/>
      <c r="EF317" s="41"/>
      <c r="EG317" s="53"/>
      <c r="EH317" s="53"/>
      <c r="EI317" s="53"/>
      <c r="EJ317" s="41"/>
      <c r="EK317" s="53"/>
      <c r="EL317" s="53"/>
      <c r="EM317" s="53"/>
      <c r="EN317" s="41"/>
      <c r="EO317" s="53"/>
      <c r="EP317" s="53"/>
      <c r="EQ317" s="53"/>
      <c r="ER317" s="41"/>
      <c r="ES317" s="53"/>
      <c r="ET317" s="53"/>
      <c r="EU317" s="53"/>
      <c r="EV317" s="41"/>
      <c r="EW317" s="53"/>
      <c r="EX317" s="53"/>
      <c r="EY317" s="53"/>
      <c r="EZ317" s="41"/>
      <c r="FA317" s="53"/>
      <c r="FB317" s="53"/>
      <c r="FC317" s="53"/>
      <c r="FD317" s="41"/>
      <c r="FE317" s="53"/>
      <c r="FF317" s="53"/>
      <c r="FG317" s="53"/>
      <c r="FH317" s="41"/>
      <c r="FI317" s="53"/>
      <c r="FJ317" s="53"/>
      <c r="FK317" s="53"/>
      <c r="FL317" s="41"/>
      <c r="FM317" s="53"/>
      <c r="FN317" s="53"/>
      <c r="FO317" s="40"/>
      <c r="FP317" s="52"/>
      <c r="FQ317" s="41"/>
      <c r="FY317" s="229" t="s">
        <v>796</v>
      </c>
      <c r="FZ317" s="229" t="s">
        <v>797</v>
      </c>
      <c r="GA317" s="229" t="s">
        <v>798</v>
      </c>
    </row>
    <row r="318" spans="2:183" ht="11.25" customHeight="1" x14ac:dyDescent="0.2">
      <c r="B318" s="39"/>
      <c r="C318" s="45"/>
      <c r="D318" s="112"/>
      <c r="E318" s="112"/>
      <c r="F318" s="46"/>
      <c r="G318" s="52"/>
      <c r="H318" s="41"/>
      <c r="I318" s="53"/>
      <c r="J318" s="40"/>
      <c r="K318" s="52"/>
      <c r="L318" s="41"/>
      <c r="M318" s="53"/>
      <c r="N318" s="40"/>
      <c r="O318" s="52"/>
      <c r="P318" s="41"/>
      <c r="Q318" s="53"/>
      <c r="R318" s="40"/>
      <c r="S318" s="52"/>
      <c r="T318" s="41"/>
      <c r="U318" s="53"/>
      <c r="V318" s="40"/>
      <c r="W318" s="52"/>
      <c r="X318" s="41"/>
      <c r="Y318" s="53"/>
      <c r="Z318" s="40"/>
      <c r="AA318" s="52"/>
      <c r="AB318" s="41"/>
      <c r="AC318" s="53"/>
      <c r="AD318" s="40"/>
      <c r="AE318" s="52"/>
      <c r="AF318" s="41"/>
      <c r="AG318" s="53"/>
      <c r="AH318" s="40"/>
      <c r="AI318" s="52"/>
      <c r="AJ318" s="41"/>
      <c r="AK318" s="53"/>
      <c r="AL318" s="40"/>
      <c r="AM318" s="52"/>
      <c r="AN318" s="41"/>
      <c r="AO318" s="53"/>
      <c r="AP318" s="40"/>
      <c r="AQ318" s="52"/>
      <c r="AR318" s="41"/>
      <c r="AS318" s="53"/>
      <c r="AT318" s="41"/>
      <c r="AU318" s="41"/>
      <c r="AV318" s="41"/>
      <c r="AW318" s="53"/>
      <c r="AX318" s="41"/>
      <c r="AY318" s="41"/>
      <c r="AZ318" s="41"/>
      <c r="BA318" s="53"/>
      <c r="BB318" s="41"/>
      <c r="BC318" s="41"/>
      <c r="BD318" s="41"/>
      <c r="BE318" s="53"/>
      <c r="BF318" s="41"/>
      <c r="BG318" s="41"/>
      <c r="BH318" s="41"/>
      <c r="BI318" s="53"/>
      <c r="BJ318" s="41"/>
      <c r="BK318" s="41"/>
      <c r="BL318" s="41"/>
      <c r="BM318" s="53"/>
      <c r="BN318" s="41"/>
      <c r="BO318" s="41"/>
      <c r="BP318" s="41"/>
      <c r="BQ318" s="53"/>
      <c r="BR318" s="41"/>
      <c r="BS318" s="41"/>
      <c r="BT318" s="41"/>
      <c r="BU318" s="53"/>
      <c r="BV318" s="41"/>
      <c r="BW318" s="41"/>
      <c r="BX318" s="41"/>
      <c r="BY318" s="53"/>
      <c r="BZ318" s="41"/>
      <c r="CA318" s="41"/>
      <c r="CB318" s="41"/>
      <c r="CC318" s="53"/>
      <c r="CD318" s="41"/>
      <c r="CE318" s="41"/>
      <c r="CF318" s="41"/>
      <c r="CG318" s="53"/>
      <c r="CH318" s="41"/>
      <c r="CI318" s="41"/>
      <c r="CJ318" s="41"/>
      <c r="CK318" s="53"/>
      <c r="CL318" s="41"/>
      <c r="CM318" s="41"/>
      <c r="CN318" s="41"/>
      <c r="CO318" s="53"/>
      <c r="CP318" s="41"/>
      <c r="CQ318" s="41"/>
      <c r="CR318" s="41"/>
      <c r="CS318" s="53"/>
      <c r="CT318" s="41"/>
      <c r="CU318" s="41"/>
      <c r="CV318" s="41"/>
      <c r="CW318" s="53"/>
      <c r="CX318" s="41"/>
      <c r="CY318" s="41"/>
      <c r="CZ318" s="41"/>
      <c r="DA318" s="53"/>
      <c r="DB318" s="53"/>
      <c r="DC318" s="53"/>
      <c r="DD318" s="41"/>
      <c r="DE318" s="53"/>
      <c r="DF318" s="53"/>
      <c r="DG318" s="53"/>
      <c r="DH318" s="41"/>
      <c r="DI318" s="53"/>
      <c r="DJ318" s="53"/>
      <c r="DK318" s="53"/>
      <c r="DL318" s="41"/>
      <c r="DM318" s="53"/>
      <c r="DN318" s="53"/>
      <c r="DO318" s="53"/>
      <c r="DP318" s="41"/>
      <c r="DQ318" s="53"/>
      <c r="DR318" s="53"/>
      <c r="DS318" s="53"/>
      <c r="DT318" s="41"/>
      <c r="DU318" s="53"/>
      <c r="DV318" s="53"/>
      <c r="DW318" s="53"/>
      <c r="DX318" s="41"/>
      <c r="DY318" s="53"/>
      <c r="DZ318" s="53"/>
      <c r="EA318" s="53"/>
      <c r="EB318" s="41"/>
      <c r="EC318" s="53"/>
      <c r="ED318" s="53"/>
      <c r="EE318" s="53"/>
      <c r="EF318" s="41"/>
      <c r="EG318" s="53"/>
      <c r="EH318" s="53"/>
      <c r="EI318" s="53"/>
      <c r="EJ318" s="41"/>
      <c r="EK318" s="53"/>
      <c r="EL318" s="53"/>
      <c r="EM318" s="53"/>
      <c r="EN318" s="41"/>
      <c r="EO318" s="53"/>
      <c r="EP318" s="53"/>
      <c r="EQ318" s="53"/>
      <c r="ER318" s="41"/>
      <c r="ES318" s="53"/>
      <c r="ET318" s="53"/>
      <c r="EU318" s="53"/>
      <c r="EV318" s="41"/>
      <c r="EW318" s="53"/>
      <c r="EX318" s="53"/>
      <c r="EY318" s="53"/>
      <c r="EZ318" s="41"/>
      <c r="FA318" s="53"/>
      <c r="FB318" s="53"/>
      <c r="FC318" s="53"/>
      <c r="FD318" s="41"/>
      <c r="FE318" s="53"/>
      <c r="FF318" s="53"/>
      <c r="FG318" s="53"/>
      <c r="FH318" s="41"/>
      <c r="FI318" s="53"/>
      <c r="FJ318" s="53"/>
      <c r="FK318" s="53"/>
      <c r="FL318" s="41"/>
      <c r="FM318" s="53"/>
      <c r="FN318" s="53"/>
      <c r="FO318" s="40"/>
      <c r="FP318" s="52"/>
      <c r="FQ318" s="41"/>
      <c r="FY318" s="229" t="s">
        <v>859</v>
      </c>
      <c r="FZ318" s="229" t="s">
        <v>860</v>
      </c>
      <c r="GA318" s="229" t="s">
        <v>861</v>
      </c>
    </row>
    <row r="319" spans="2:183" ht="11.25" customHeight="1" x14ac:dyDescent="0.2">
      <c r="B319" s="39"/>
      <c r="C319" s="45"/>
      <c r="D319" s="112"/>
      <c r="E319" s="112"/>
      <c r="F319" s="46"/>
      <c r="G319" s="52"/>
      <c r="H319" s="41"/>
      <c r="I319" s="53"/>
      <c r="J319" s="40"/>
      <c r="K319" s="52"/>
      <c r="L319" s="41"/>
      <c r="M319" s="53"/>
      <c r="N319" s="40"/>
      <c r="O319" s="52"/>
      <c r="P319" s="41"/>
      <c r="Q319" s="53"/>
      <c r="R319" s="40"/>
      <c r="S319" s="52"/>
      <c r="T319" s="41"/>
      <c r="U319" s="53"/>
      <c r="V319" s="40"/>
      <c r="W319" s="52"/>
      <c r="X319" s="41"/>
      <c r="Y319" s="53"/>
      <c r="Z319" s="40"/>
      <c r="AA319" s="52"/>
      <c r="AB319" s="41"/>
      <c r="AC319" s="53"/>
      <c r="AD319" s="40"/>
      <c r="AE319" s="52"/>
      <c r="AF319" s="41"/>
      <c r="AG319" s="53"/>
      <c r="AH319" s="40"/>
      <c r="AI319" s="52"/>
      <c r="AJ319" s="41"/>
      <c r="AK319" s="53"/>
      <c r="AL319" s="40"/>
      <c r="AM319" s="52"/>
      <c r="AN319" s="41"/>
      <c r="AO319" s="53"/>
      <c r="AP319" s="40"/>
      <c r="AQ319" s="52"/>
      <c r="AR319" s="41"/>
      <c r="AS319" s="53"/>
      <c r="AT319" s="41"/>
      <c r="AU319" s="41"/>
      <c r="AV319" s="41"/>
      <c r="AW319" s="53"/>
      <c r="AX319" s="41"/>
      <c r="AY319" s="41"/>
      <c r="AZ319" s="41"/>
      <c r="BA319" s="53"/>
      <c r="BB319" s="41"/>
      <c r="BC319" s="41"/>
      <c r="BD319" s="41"/>
      <c r="BE319" s="53"/>
      <c r="BF319" s="41"/>
      <c r="BG319" s="41"/>
      <c r="BH319" s="41"/>
      <c r="BI319" s="53"/>
      <c r="BJ319" s="41"/>
      <c r="BK319" s="41"/>
      <c r="BL319" s="41"/>
      <c r="BM319" s="53"/>
      <c r="BN319" s="41"/>
      <c r="BO319" s="41"/>
      <c r="BP319" s="41"/>
      <c r="BQ319" s="53"/>
      <c r="BR319" s="41"/>
      <c r="BS319" s="41"/>
      <c r="BT319" s="41"/>
      <c r="BU319" s="53"/>
      <c r="BV319" s="41"/>
      <c r="BW319" s="41"/>
      <c r="BX319" s="41"/>
      <c r="BY319" s="53"/>
      <c r="BZ319" s="41"/>
      <c r="CA319" s="41"/>
      <c r="CB319" s="41"/>
      <c r="CC319" s="53"/>
      <c r="CD319" s="41"/>
      <c r="CE319" s="41"/>
      <c r="CF319" s="41"/>
      <c r="CG319" s="53"/>
      <c r="CH319" s="41"/>
      <c r="CI319" s="41"/>
      <c r="CJ319" s="41"/>
      <c r="CK319" s="53"/>
      <c r="CL319" s="41"/>
      <c r="CM319" s="41"/>
      <c r="CN319" s="41"/>
      <c r="CO319" s="53"/>
      <c r="CP319" s="41"/>
      <c r="CQ319" s="41"/>
      <c r="CR319" s="41"/>
      <c r="CS319" s="53"/>
      <c r="CT319" s="41"/>
      <c r="CU319" s="41"/>
      <c r="CV319" s="41"/>
      <c r="CW319" s="53"/>
      <c r="CX319" s="41"/>
      <c r="CY319" s="41"/>
      <c r="CZ319" s="41"/>
      <c r="DA319" s="53"/>
      <c r="DB319" s="53"/>
      <c r="DC319" s="53"/>
      <c r="DD319" s="41"/>
      <c r="DE319" s="53"/>
      <c r="DF319" s="53"/>
      <c r="DG319" s="53"/>
      <c r="DH319" s="41"/>
      <c r="DI319" s="53"/>
      <c r="DJ319" s="53"/>
      <c r="DK319" s="53"/>
      <c r="DL319" s="41"/>
      <c r="DM319" s="53"/>
      <c r="DN319" s="53"/>
      <c r="DO319" s="53"/>
      <c r="DP319" s="41"/>
      <c r="DQ319" s="53"/>
      <c r="DR319" s="53"/>
      <c r="DS319" s="53"/>
      <c r="DT319" s="41"/>
      <c r="DU319" s="53"/>
      <c r="DV319" s="53"/>
      <c r="DW319" s="53"/>
      <c r="DX319" s="41"/>
      <c r="DY319" s="53"/>
      <c r="DZ319" s="53"/>
      <c r="EA319" s="53"/>
      <c r="EB319" s="41"/>
      <c r="EC319" s="53"/>
      <c r="ED319" s="53"/>
      <c r="EE319" s="53"/>
      <c r="EF319" s="41"/>
      <c r="EG319" s="53"/>
      <c r="EH319" s="53"/>
      <c r="EI319" s="53"/>
      <c r="EJ319" s="41"/>
      <c r="EK319" s="53"/>
      <c r="EL319" s="53"/>
      <c r="EM319" s="53"/>
      <c r="EN319" s="41"/>
      <c r="EO319" s="53"/>
      <c r="EP319" s="53"/>
      <c r="EQ319" s="53"/>
      <c r="ER319" s="41"/>
      <c r="ES319" s="53"/>
      <c r="ET319" s="53"/>
      <c r="EU319" s="53"/>
      <c r="EV319" s="41"/>
      <c r="EW319" s="53"/>
      <c r="EX319" s="53"/>
      <c r="EY319" s="53"/>
      <c r="EZ319" s="41"/>
      <c r="FA319" s="53"/>
      <c r="FB319" s="53"/>
      <c r="FC319" s="53"/>
      <c r="FD319" s="41"/>
      <c r="FE319" s="53"/>
      <c r="FF319" s="53"/>
      <c r="FG319" s="53"/>
      <c r="FH319" s="41"/>
      <c r="FI319" s="53"/>
      <c r="FJ319" s="53"/>
      <c r="FK319" s="53"/>
      <c r="FL319" s="41"/>
      <c r="FM319" s="53"/>
      <c r="FN319" s="53"/>
      <c r="FO319" s="40"/>
      <c r="FP319" s="52"/>
      <c r="FQ319" s="41"/>
      <c r="FY319" s="229" t="s">
        <v>760</v>
      </c>
      <c r="FZ319" s="229" t="s">
        <v>761</v>
      </c>
      <c r="GA319" s="229" t="s">
        <v>762</v>
      </c>
    </row>
    <row r="320" spans="2:183" ht="11.25" customHeight="1" x14ac:dyDescent="0.2">
      <c r="B320" s="39"/>
      <c r="C320" s="45"/>
      <c r="D320" s="112"/>
      <c r="E320" s="112"/>
      <c r="F320" s="46"/>
      <c r="G320" s="52"/>
      <c r="H320" s="41"/>
      <c r="I320" s="53"/>
      <c r="J320" s="40"/>
      <c r="K320" s="52"/>
      <c r="L320" s="41"/>
      <c r="M320" s="53"/>
      <c r="N320" s="40"/>
      <c r="O320" s="52"/>
      <c r="P320" s="41"/>
      <c r="Q320" s="53"/>
      <c r="R320" s="40"/>
      <c r="S320" s="52"/>
      <c r="T320" s="41"/>
      <c r="U320" s="53"/>
      <c r="V320" s="40"/>
      <c r="W320" s="52"/>
      <c r="X320" s="41"/>
      <c r="Y320" s="53"/>
      <c r="Z320" s="40"/>
      <c r="AA320" s="52"/>
      <c r="AB320" s="41"/>
      <c r="AC320" s="53"/>
      <c r="AD320" s="40"/>
      <c r="AE320" s="52"/>
      <c r="AF320" s="41"/>
      <c r="AG320" s="53"/>
      <c r="AH320" s="40"/>
      <c r="AI320" s="52"/>
      <c r="AJ320" s="41"/>
      <c r="AK320" s="53"/>
      <c r="AL320" s="40"/>
      <c r="AM320" s="52"/>
      <c r="AN320" s="41"/>
      <c r="AO320" s="53"/>
      <c r="AP320" s="40"/>
      <c r="AQ320" s="52"/>
      <c r="AR320" s="41"/>
      <c r="AS320" s="53"/>
      <c r="AT320" s="41"/>
      <c r="AU320" s="41"/>
      <c r="AV320" s="41"/>
      <c r="AW320" s="53"/>
      <c r="AX320" s="41"/>
      <c r="AY320" s="41"/>
      <c r="AZ320" s="41"/>
      <c r="BA320" s="53"/>
      <c r="BB320" s="41"/>
      <c r="BC320" s="41"/>
      <c r="BD320" s="41"/>
      <c r="BE320" s="53"/>
      <c r="BF320" s="41"/>
      <c r="BG320" s="41"/>
      <c r="BH320" s="41"/>
      <c r="BI320" s="53"/>
      <c r="BJ320" s="41"/>
      <c r="BK320" s="41"/>
      <c r="BL320" s="41"/>
      <c r="BM320" s="53"/>
      <c r="BN320" s="41"/>
      <c r="BO320" s="41"/>
      <c r="BP320" s="41"/>
      <c r="BQ320" s="53"/>
      <c r="BR320" s="41"/>
      <c r="BS320" s="41"/>
      <c r="BT320" s="41"/>
      <c r="BU320" s="53"/>
      <c r="BV320" s="41"/>
      <c r="BW320" s="41"/>
      <c r="BX320" s="41"/>
      <c r="BY320" s="53"/>
      <c r="BZ320" s="41"/>
      <c r="CA320" s="41"/>
      <c r="CB320" s="41"/>
      <c r="CC320" s="53"/>
      <c r="CD320" s="41"/>
      <c r="CE320" s="41"/>
      <c r="CF320" s="41"/>
      <c r="CG320" s="53"/>
      <c r="CH320" s="41"/>
      <c r="CI320" s="41"/>
      <c r="CJ320" s="41"/>
      <c r="CK320" s="53"/>
      <c r="CL320" s="41"/>
      <c r="CM320" s="41"/>
      <c r="CN320" s="41"/>
      <c r="CO320" s="53"/>
      <c r="CP320" s="41"/>
      <c r="CQ320" s="41"/>
      <c r="CR320" s="41"/>
      <c r="CS320" s="53"/>
      <c r="CT320" s="41"/>
      <c r="CU320" s="41"/>
      <c r="CV320" s="41"/>
      <c r="CW320" s="53"/>
      <c r="CX320" s="41"/>
      <c r="CY320" s="41"/>
      <c r="CZ320" s="41"/>
      <c r="DA320" s="53"/>
      <c r="DB320" s="53"/>
      <c r="DC320" s="53"/>
      <c r="DD320" s="41"/>
      <c r="DE320" s="53"/>
      <c r="DF320" s="53"/>
      <c r="DG320" s="53"/>
      <c r="DH320" s="41"/>
      <c r="DI320" s="53"/>
      <c r="DJ320" s="53"/>
      <c r="DK320" s="53"/>
      <c r="DL320" s="41"/>
      <c r="DM320" s="53"/>
      <c r="DN320" s="53"/>
      <c r="DO320" s="53"/>
      <c r="DP320" s="41"/>
      <c r="DQ320" s="53"/>
      <c r="DR320" s="53"/>
      <c r="DS320" s="53"/>
      <c r="DT320" s="41"/>
      <c r="DU320" s="53"/>
      <c r="DV320" s="53"/>
      <c r="DW320" s="53"/>
      <c r="DX320" s="41"/>
      <c r="DY320" s="53"/>
      <c r="DZ320" s="53"/>
      <c r="EA320" s="53"/>
      <c r="EB320" s="41"/>
      <c r="EC320" s="53"/>
      <c r="ED320" s="53"/>
      <c r="EE320" s="53"/>
      <c r="EF320" s="41"/>
      <c r="EG320" s="53"/>
      <c r="EH320" s="53"/>
      <c r="EI320" s="53"/>
      <c r="EJ320" s="41"/>
      <c r="EK320" s="53"/>
      <c r="EL320" s="53"/>
      <c r="EM320" s="53"/>
      <c r="EN320" s="41"/>
      <c r="EO320" s="53"/>
      <c r="EP320" s="53"/>
      <c r="EQ320" s="53"/>
      <c r="ER320" s="41"/>
      <c r="ES320" s="53"/>
      <c r="ET320" s="53"/>
      <c r="EU320" s="53"/>
      <c r="EV320" s="41"/>
      <c r="EW320" s="53"/>
      <c r="EX320" s="53"/>
      <c r="EY320" s="53"/>
      <c r="EZ320" s="41"/>
      <c r="FA320" s="53"/>
      <c r="FB320" s="53"/>
      <c r="FC320" s="53"/>
      <c r="FD320" s="41"/>
      <c r="FE320" s="53"/>
      <c r="FF320" s="53"/>
      <c r="FG320" s="53"/>
      <c r="FH320" s="41"/>
      <c r="FI320" s="53"/>
      <c r="FJ320" s="53"/>
      <c r="FK320" s="53"/>
      <c r="FL320" s="41"/>
      <c r="FM320" s="53"/>
      <c r="FN320" s="53"/>
      <c r="FO320" s="40"/>
      <c r="FP320" s="52"/>
      <c r="FQ320" s="41"/>
      <c r="FY320" s="229" t="s">
        <v>799</v>
      </c>
      <c r="FZ320" s="229" t="s">
        <v>800</v>
      </c>
      <c r="GA320" s="229" t="s">
        <v>801</v>
      </c>
    </row>
    <row r="321" spans="2:183" ht="11.25" customHeight="1" x14ac:dyDescent="0.2">
      <c r="B321" s="39"/>
      <c r="C321" s="45"/>
      <c r="D321" s="112"/>
      <c r="E321" s="112"/>
      <c r="F321" s="46"/>
      <c r="G321" s="52"/>
      <c r="H321" s="41"/>
      <c r="I321" s="53"/>
      <c r="J321" s="40"/>
      <c r="K321" s="52"/>
      <c r="L321" s="41"/>
      <c r="M321" s="53"/>
      <c r="N321" s="40"/>
      <c r="O321" s="52"/>
      <c r="P321" s="41"/>
      <c r="Q321" s="53"/>
      <c r="R321" s="40"/>
      <c r="S321" s="52"/>
      <c r="T321" s="41"/>
      <c r="U321" s="53"/>
      <c r="V321" s="40"/>
      <c r="W321" s="52"/>
      <c r="X321" s="41"/>
      <c r="Y321" s="53"/>
      <c r="Z321" s="40"/>
      <c r="AA321" s="52"/>
      <c r="AB321" s="41"/>
      <c r="AC321" s="53"/>
      <c r="AD321" s="40"/>
      <c r="AE321" s="52"/>
      <c r="AF321" s="41"/>
      <c r="AG321" s="53"/>
      <c r="AH321" s="40"/>
      <c r="AI321" s="52"/>
      <c r="AJ321" s="41"/>
      <c r="AK321" s="53"/>
      <c r="AL321" s="40"/>
      <c r="AM321" s="52"/>
      <c r="AN321" s="41"/>
      <c r="AO321" s="53"/>
      <c r="AP321" s="40"/>
      <c r="AQ321" s="52"/>
      <c r="AR321" s="41"/>
      <c r="AS321" s="53"/>
      <c r="AT321" s="41"/>
      <c r="AU321" s="41"/>
      <c r="AV321" s="41"/>
      <c r="AW321" s="53"/>
      <c r="AX321" s="41"/>
      <c r="AY321" s="41"/>
      <c r="AZ321" s="41"/>
      <c r="BA321" s="53"/>
      <c r="BB321" s="41"/>
      <c r="BC321" s="41"/>
      <c r="BD321" s="41"/>
      <c r="BE321" s="53"/>
      <c r="BF321" s="41"/>
      <c r="BG321" s="41"/>
      <c r="BH321" s="41"/>
      <c r="BI321" s="53"/>
      <c r="BJ321" s="41"/>
      <c r="BK321" s="41"/>
      <c r="BL321" s="41"/>
      <c r="BM321" s="53"/>
      <c r="BN321" s="41"/>
      <c r="BO321" s="41"/>
      <c r="BP321" s="41"/>
      <c r="BQ321" s="53"/>
      <c r="BR321" s="41"/>
      <c r="BS321" s="41"/>
      <c r="BT321" s="41"/>
      <c r="BU321" s="53"/>
      <c r="BV321" s="41"/>
      <c r="BW321" s="41"/>
      <c r="BX321" s="41"/>
      <c r="BY321" s="53"/>
      <c r="BZ321" s="41"/>
      <c r="CA321" s="41"/>
      <c r="CB321" s="41"/>
      <c r="CC321" s="53"/>
      <c r="CD321" s="41"/>
      <c r="CE321" s="41"/>
      <c r="CF321" s="41"/>
      <c r="CG321" s="53"/>
      <c r="CH321" s="41"/>
      <c r="CI321" s="41"/>
      <c r="CJ321" s="41"/>
      <c r="CK321" s="53"/>
      <c r="CL321" s="41"/>
      <c r="CM321" s="41"/>
      <c r="CN321" s="41"/>
      <c r="CO321" s="53"/>
      <c r="CP321" s="41"/>
      <c r="CQ321" s="41"/>
      <c r="CR321" s="41"/>
      <c r="CS321" s="53"/>
      <c r="CT321" s="41"/>
      <c r="CU321" s="41"/>
      <c r="CV321" s="41"/>
      <c r="CW321" s="53"/>
      <c r="CX321" s="41"/>
      <c r="CY321" s="41"/>
      <c r="CZ321" s="41"/>
      <c r="DA321" s="53"/>
      <c r="DB321" s="53"/>
      <c r="DC321" s="53"/>
      <c r="DD321" s="41"/>
      <c r="DE321" s="53"/>
      <c r="DF321" s="53"/>
      <c r="DG321" s="53"/>
      <c r="DH321" s="41"/>
      <c r="DI321" s="53"/>
      <c r="DJ321" s="53"/>
      <c r="DK321" s="53"/>
      <c r="DL321" s="41"/>
      <c r="DM321" s="53"/>
      <c r="DN321" s="53"/>
      <c r="DO321" s="53"/>
      <c r="DP321" s="41"/>
      <c r="DQ321" s="53"/>
      <c r="DR321" s="53"/>
      <c r="DS321" s="53"/>
      <c r="DT321" s="41"/>
      <c r="DU321" s="53"/>
      <c r="DV321" s="53"/>
      <c r="DW321" s="53"/>
      <c r="DX321" s="41"/>
      <c r="DY321" s="53"/>
      <c r="DZ321" s="53"/>
      <c r="EA321" s="53"/>
      <c r="EB321" s="41"/>
      <c r="EC321" s="53"/>
      <c r="ED321" s="53"/>
      <c r="EE321" s="53"/>
      <c r="EF321" s="41"/>
      <c r="EG321" s="53"/>
      <c r="EH321" s="53"/>
      <c r="EI321" s="53"/>
      <c r="EJ321" s="41"/>
      <c r="EK321" s="53"/>
      <c r="EL321" s="53"/>
      <c r="EM321" s="53"/>
      <c r="EN321" s="41"/>
      <c r="EO321" s="53"/>
      <c r="EP321" s="53"/>
      <c r="EQ321" s="53"/>
      <c r="ER321" s="41"/>
      <c r="ES321" s="53"/>
      <c r="ET321" s="53"/>
      <c r="EU321" s="53"/>
      <c r="EV321" s="41"/>
      <c r="EW321" s="53"/>
      <c r="EX321" s="53"/>
      <c r="EY321" s="53"/>
      <c r="EZ321" s="41"/>
      <c r="FA321" s="53"/>
      <c r="FB321" s="53"/>
      <c r="FC321" s="53"/>
      <c r="FD321" s="41"/>
      <c r="FE321" s="53"/>
      <c r="FF321" s="53"/>
      <c r="FG321" s="53"/>
      <c r="FH321" s="41"/>
      <c r="FI321" s="53"/>
      <c r="FJ321" s="53"/>
      <c r="FK321" s="53"/>
      <c r="FL321" s="41"/>
      <c r="FM321" s="53"/>
      <c r="FN321" s="53"/>
      <c r="FO321" s="40"/>
      <c r="FP321" s="52"/>
      <c r="FQ321" s="41"/>
      <c r="FY321" s="229" t="s">
        <v>763</v>
      </c>
      <c r="FZ321" s="229" t="s">
        <v>764</v>
      </c>
      <c r="GA321" s="229" t="s">
        <v>765</v>
      </c>
    </row>
    <row r="322" spans="2:183" ht="11.25" customHeight="1" x14ac:dyDescent="0.2">
      <c r="B322" s="39"/>
      <c r="C322" s="45"/>
      <c r="D322" s="112"/>
      <c r="E322" s="112"/>
      <c r="F322" s="46"/>
      <c r="G322" s="52"/>
      <c r="H322" s="41"/>
      <c r="I322" s="53"/>
      <c r="J322" s="40"/>
      <c r="K322" s="52"/>
      <c r="L322" s="41"/>
      <c r="M322" s="53"/>
      <c r="N322" s="40"/>
      <c r="O322" s="52"/>
      <c r="P322" s="41"/>
      <c r="Q322" s="53"/>
      <c r="R322" s="40"/>
      <c r="S322" s="52"/>
      <c r="T322" s="41"/>
      <c r="U322" s="53"/>
      <c r="V322" s="40"/>
      <c r="W322" s="52"/>
      <c r="X322" s="41"/>
      <c r="Y322" s="53"/>
      <c r="Z322" s="40"/>
      <c r="AA322" s="52"/>
      <c r="AB322" s="41"/>
      <c r="AC322" s="53"/>
      <c r="AD322" s="40"/>
      <c r="AE322" s="52"/>
      <c r="AF322" s="41"/>
      <c r="AG322" s="53"/>
      <c r="AH322" s="40"/>
      <c r="AI322" s="52"/>
      <c r="AJ322" s="41"/>
      <c r="AK322" s="53"/>
      <c r="AL322" s="40"/>
      <c r="AM322" s="52"/>
      <c r="AN322" s="41"/>
      <c r="AO322" s="53"/>
      <c r="AP322" s="40"/>
      <c r="AQ322" s="52"/>
      <c r="AR322" s="41"/>
      <c r="AS322" s="53"/>
      <c r="AT322" s="41"/>
      <c r="AU322" s="41"/>
      <c r="AV322" s="41"/>
      <c r="AW322" s="53"/>
      <c r="AX322" s="41"/>
      <c r="AY322" s="41"/>
      <c r="AZ322" s="41"/>
      <c r="BA322" s="53"/>
      <c r="BB322" s="41"/>
      <c r="BC322" s="41"/>
      <c r="BD322" s="41"/>
      <c r="BE322" s="53"/>
      <c r="BF322" s="41"/>
      <c r="BG322" s="41"/>
      <c r="BH322" s="41"/>
      <c r="BI322" s="53"/>
      <c r="BJ322" s="41"/>
      <c r="BK322" s="41"/>
      <c r="BL322" s="41"/>
      <c r="BM322" s="53"/>
      <c r="BN322" s="41"/>
      <c r="BO322" s="41"/>
      <c r="BP322" s="41"/>
      <c r="BQ322" s="53"/>
      <c r="BR322" s="41"/>
      <c r="BS322" s="41"/>
      <c r="BT322" s="41"/>
      <c r="BU322" s="53"/>
      <c r="BV322" s="41"/>
      <c r="BW322" s="41"/>
      <c r="BX322" s="41"/>
      <c r="BY322" s="53"/>
      <c r="BZ322" s="41"/>
      <c r="CA322" s="41"/>
      <c r="CB322" s="41"/>
      <c r="CC322" s="53"/>
      <c r="CD322" s="41"/>
      <c r="CE322" s="41"/>
      <c r="CF322" s="41"/>
      <c r="CG322" s="53"/>
      <c r="CH322" s="41"/>
      <c r="CI322" s="41"/>
      <c r="CJ322" s="41"/>
      <c r="CK322" s="53"/>
      <c r="CL322" s="41"/>
      <c r="CM322" s="41"/>
      <c r="CN322" s="41"/>
      <c r="CO322" s="53"/>
      <c r="CP322" s="41"/>
      <c r="CQ322" s="41"/>
      <c r="CR322" s="41"/>
      <c r="CS322" s="53"/>
      <c r="CT322" s="41"/>
      <c r="CU322" s="41"/>
      <c r="CV322" s="41"/>
      <c r="CW322" s="53"/>
      <c r="CX322" s="41"/>
      <c r="CY322" s="41"/>
      <c r="CZ322" s="41"/>
      <c r="DA322" s="53"/>
      <c r="DB322" s="53"/>
      <c r="DC322" s="53"/>
      <c r="DD322" s="41"/>
      <c r="DE322" s="53"/>
      <c r="DF322" s="53"/>
      <c r="DG322" s="53"/>
      <c r="DH322" s="41"/>
      <c r="DI322" s="53"/>
      <c r="DJ322" s="53"/>
      <c r="DK322" s="53"/>
      <c r="DL322" s="41"/>
      <c r="DM322" s="53"/>
      <c r="DN322" s="53"/>
      <c r="DO322" s="53"/>
      <c r="DP322" s="41"/>
      <c r="DQ322" s="53"/>
      <c r="DR322" s="53"/>
      <c r="DS322" s="53"/>
      <c r="DT322" s="41"/>
      <c r="DU322" s="53"/>
      <c r="DV322" s="53"/>
      <c r="DW322" s="53"/>
      <c r="DX322" s="41"/>
      <c r="DY322" s="53"/>
      <c r="DZ322" s="53"/>
      <c r="EA322" s="53"/>
      <c r="EB322" s="41"/>
      <c r="EC322" s="53"/>
      <c r="ED322" s="53"/>
      <c r="EE322" s="53"/>
      <c r="EF322" s="41"/>
      <c r="EG322" s="53"/>
      <c r="EH322" s="53"/>
      <c r="EI322" s="53"/>
      <c r="EJ322" s="41"/>
      <c r="EK322" s="53"/>
      <c r="EL322" s="53"/>
      <c r="EM322" s="53"/>
      <c r="EN322" s="41"/>
      <c r="EO322" s="53"/>
      <c r="EP322" s="53"/>
      <c r="EQ322" s="53"/>
      <c r="ER322" s="41"/>
      <c r="ES322" s="53"/>
      <c r="ET322" s="53"/>
      <c r="EU322" s="53"/>
      <c r="EV322" s="41"/>
      <c r="EW322" s="53"/>
      <c r="EX322" s="53"/>
      <c r="EY322" s="53"/>
      <c r="EZ322" s="41"/>
      <c r="FA322" s="53"/>
      <c r="FB322" s="53"/>
      <c r="FC322" s="53"/>
      <c r="FD322" s="41"/>
      <c r="FE322" s="53"/>
      <c r="FF322" s="53"/>
      <c r="FG322" s="53"/>
      <c r="FH322" s="41"/>
      <c r="FI322" s="53"/>
      <c r="FJ322" s="53"/>
      <c r="FK322" s="53"/>
      <c r="FL322" s="41"/>
      <c r="FM322" s="53"/>
      <c r="FN322" s="53"/>
      <c r="FO322" s="40"/>
      <c r="FP322" s="52"/>
      <c r="FQ322" s="41"/>
      <c r="FY322" s="229" t="s">
        <v>772</v>
      </c>
      <c r="FZ322" s="229" t="s">
        <v>773</v>
      </c>
      <c r="GA322" s="229" t="s">
        <v>774</v>
      </c>
    </row>
    <row r="323" spans="2:183" ht="11.25" customHeight="1" x14ac:dyDescent="0.2">
      <c r="B323" s="39"/>
      <c r="C323" s="45"/>
      <c r="D323" s="112"/>
      <c r="E323" s="112"/>
      <c r="F323" s="46"/>
      <c r="G323" s="52"/>
      <c r="H323" s="41"/>
      <c r="I323" s="53"/>
      <c r="J323" s="40"/>
      <c r="K323" s="52"/>
      <c r="L323" s="41"/>
      <c r="M323" s="53"/>
      <c r="N323" s="40"/>
      <c r="O323" s="52"/>
      <c r="P323" s="41"/>
      <c r="Q323" s="53"/>
      <c r="R323" s="40"/>
      <c r="S323" s="52"/>
      <c r="T323" s="41"/>
      <c r="U323" s="53"/>
      <c r="V323" s="40"/>
      <c r="W323" s="52"/>
      <c r="X323" s="41"/>
      <c r="Y323" s="53"/>
      <c r="Z323" s="40"/>
      <c r="AA323" s="52"/>
      <c r="AB323" s="41"/>
      <c r="AC323" s="53"/>
      <c r="AD323" s="40"/>
      <c r="AE323" s="52"/>
      <c r="AF323" s="41"/>
      <c r="AG323" s="53"/>
      <c r="AH323" s="40"/>
      <c r="AI323" s="52"/>
      <c r="AJ323" s="41"/>
      <c r="AK323" s="53"/>
      <c r="AL323" s="40"/>
      <c r="AM323" s="52"/>
      <c r="AN323" s="41"/>
      <c r="AO323" s="53"/>
      <c r="AP323" s="40"/>
      <c r="AQ323" s="52"/>
      <c r="AR323" s="41"/>
      <c r="AS323" s="53"/>
      <c r="AT323" s="41"/>
      <c r="AU323" s="41"/>
      <c r="AV323" s="41"/>
      <c r="AW323" s="53"/>
      <c r="AX323" s="41"/>
      <c r="AY323" s="41"/>
      <c r="AZ323" s="41"/>
      <c r="BA323" s="53"/>
      <c r="BB323" s="41"/>
      <c r="BC323" s="41"/>
      <c r="BD323" s="41"/>
      <c r="BE323" s="53"/>
      <c r="BF323" s="41"/>
      <c r="BG323" s="41"/>
      <c r="BH323" s="41"/>
      <c r="BI323" s="53"/>
      <c r="BJ323" s="41"/>
      <c r="BK323" s="41"/>
      <c r="BL323" s="41"/>
      <c r="BM323" s="53"/>
      <c r="BN323" s="41"/>
      <c r="BO323" s="41"/>
      <c r="BP323" s="41"/>
      <c r="BQ323" s="53"/>
      <c r="BR323" s="41"/>
      <c r="BS323" s="41"/>
      <c r="BT323" s="41"/>
      <c r="BU323" s="53"/>
      <c r="BV323" s="41"/>
      <c r="BW323" s="41"/>
      <c r="BX323" s="41"/>
      <c r="BY323" s="53"/>
      <c r="BZ323" s="41"/>
      <c r="CA323" s="41"/>
      <c r="CB323" s="41"/>
      <c r="CC323" s="53"/>
      <c r="CD323" s="41"/>
      <c r="CE323" s="41"/>
      <c r="CF323" s="41"/>
      <c r="CG323" s="53"/>
      <c r="CH323" s="41"/>
      <c r="CI323" s="41"/>
      <c r="CJ323" s="41"/>
      <c r="CK323" s="53"/>
      <c r="CL323" s="41"/>
      <c r="CM323" s="41"/>
      <c r="CN323" s="41"/>
      <c r="CO323" s="53"/>
      <c r="CP323" s="41"/>
      <c r="CQ323" s="41"/>
      <c r="CR323" s="41"/>
      <c r="CS323" s="53"/>
      <c r="CT323" s="41"/>
      <c r="CU323" s="41"/>
      <c r="CV323" s="41"/>
      <c r="CW323" s="53"/>
      <c r="CX323" s="41"/>
      <c r="CY323" s="41"/>
      <c r="CZ323" s="41"/>
      <c r="DA323" s="53"/>
      <c r="DB323" s="53"/>
      <c r="DC323" s="53"/>
      <c r="DD323" s="41"/>
      <c r="DE323" s="53"/>
      <c r="DF323" s="53"/>
      <c r="DG323" s="53"/>
      <c r="DH323" s="41"/>
      <c r="DI323" s="53"/>
      <c r="DJ323" s="53"/>
      <c r="DK323" s="53"/>
      <c r="DL323" s="41"/>
      <c r="DM323" s="53"/>
      <c r="DN323" s="53"/>
      <c r="DO323" s="53"/>
      <c r="DP323" s="41"/>
      <c r="DQ323" s="53"/>
      <c r="DR323" s="53"/>
      <c r="DS323" s="53"/>
      <c r="DT323" s="41"/>
      <c r="DU323" s="53"/>
      <c r="DV323" s="53"/>
      <c r="DW323" s="53"/>
      <c r="DX323" s="41"/>
      <c r="DY323" s="53"/>
      <c r="DZ323" s="53"/>
      <c r="EA323" s="53"/>
      <c r="EB323" s="41"/>
      <c r="EC323" s="53"/>
      <c r="ED323" s="53"/>
      <c r="EE323" s="53"/>
      <c r="EF323" s="41"/>
      <c r="EG323" s="53"/>
      <c r="EH323" s="53"/>
      <c r="EI323" s="53"/>
      <c r="EJ323" s="41"/>
      <c r="EK323" s="53"/>
      <c r="EL323" s="53"/>
      <c r="EM323" s="53"/>
      <c r="EN323" s="41"/>
      <c r="EO323" s="53"/>
      <c r="EP323" s="53"/>
      <c r="EQ323" s="53"/>
      <c r="ER323" s="41"/>
      <c r="ES323" s="53"/>
      <c r="ET323" s="53"/>
      <c r="EU323" s="53"/>
      <c r="EV323" s="41"/>
      <c r="EW323" s="53"/>
      <c r="EX323" s="53"/>
      <c r="EY323" s="53"/>
      <c r="EZ323" s="41"/>
      <c r="FA323" s="53"/>
      <c r="FB323" s="53"/>
      <c r="FC323" s="53"/>
      <c r="FD323" s="41"/>
      <c r="FE323" s="53"/>
      <c r="FF323" s="53"/>
      <c r="FG323" s="53"/>
      <c r="FH323" s="41"/>
      <c r="FI323" s="53"/>
      <c r="FJ323" s="53"/>
      <c r="FK323" s="53"/>
      <c r="FL323" s="41"/>
      <c r="FM323" s="53"/>
      <c r="FN323" s="53"/>
      <c r="FO323" s="40"/>
      <c r="FP323" s="52"/>
      <c r="FQ323" s="41"/>
      <c r="FY323" s="229" t="s">
        <v>793</v>
      </c>
      <c r="FZ323" s="229" t="s">
        <v>794</v>
      </c>
      <c r="GA323" s="229" t="s">
        <v>795</v>
      </c>
    </row>
    <row r="324" spans="2:183" ht="11.25" customHeight="1" x14ac:dyDescent="0.2">
      <c r="B324" s="39"/>
      <c r="C324" s="45"/>
      <c r="D324" s="112"/>
      <c r="E324" s="112"/>
      <c r="F324" s="46"/>
      <c r="G324" s="52"/>
      <c r="H324" s="41"/>
      <c r="I324" s="53"/>
      <c r="J324" s="40"/>
      <c r="K324" s="52"/>
      <c r="L324" s="41"/>
      <c r="M324" s="53"/>
      <c r="N324" s="40"/>
      <c r="O324" s="52"/>
      <c r="P324" s="41"/>
      <c r="Q324" s="53"/>
      <c r="R324" s="40"/>
      <c r="S324" s="52"/>
      <c r="T324" s="41"/>
      <c r="U324" s="53"/>
      <c r="V324" s="40"/>
      <c r="W324" s="52"/>
      <c r="X324" s="41"/>
      <c r="Y324" s="53"/>
      <c r="Z324" s="40"/>
      <c r="AA324" s="52"/>
      <c r="AB324" s="41"/>
      <c r="AC324" s="53"/>
      <c r="AD324" s="40"/>
      <c r="AE324" s="52"/>
      <c r="AF324" s="41"/>
      <c r="AG324" s="53"/>
      <c r="AH324" s="40"/>
      <c r="AI324" s="52"/>
      <c r="AJ324" s="41"/>
      <c r="AK324" s="53"/>
      <c r="AL324" s="40"/>
      <c r="AM324" s="52"/>
      <c r="AN324" s="41"/>
      <c r="AO324" s="53"/>
      <c r="AP324" s="40"/>
      <c r="AQ324" s="52"/>
      <c r="AR324" s="41"/>
      <c r="AS324" s="53"/>
      <c r="AT324" s="41"/>
      <c r="AU324" s="41"/>
      <c r="AV324" s="41"/>
      <c r="AW324" s="53"/>
      <c r="AX324" s="41"/>
      <c r="AY324" s="41"/>
      <c r="AZ324" s="41"/>
      <c r="BA324" s="53"/>
      <c r="BB324" s="41"/>
      <c r="BC324" s="41"/>
      <c r="BD324" s="41"/>
      <c r="BE324" s="53"/>
      <c r="BF324" s="41"/>
      <c r="BG324" s="41"/>
      <c r="BH324" s="41"/>
      <c r="BI324" s="53"/>
      <c r="BJ324" s="41"/>
      <c r="BK324" s="41"/>
      <c r="BL324" s="41"/>
      <c r="BM324" s="53"/>
      <c r="BN324" s="41"/>
      <c r="BO324" s="41"/>
      <c r="BP324" s="41"/>
      <c r="BQ324" s="53"/>
      <c r="BR324" s="41"/>
      <c r="BS324" s="41"/>
      <c r="BT324" s="41"/>
      <c r="BU324" s="53"/>
      <c r="BV324" s="41"/>
      <c r="BW324" s="41"/>
      <c r="BX324" s="41"/>
      <c r="BY324" s="53"/>
      <c r="BZ324" s="41"/>
      <c r="CA324" s="41"/>
      <c r="CB324" s="41"/>
      <c r="CC324" s="53"/>
      <c r="CD324" s="41"/>
      <c r="CE324" s="41"/>
      <c r="CF324" s="41"/>
      <c r="CG324" s="53"/>
      <c r="CH324" s="41"/>
      <c r="CI324" s="41"/>
      <c r="CJ324" s="41"/>
      <c r="CK324" s="53"/>
      <c r="CL324" s="41"/>
      <c r="CM324" s="41"/>
      <c r="CN324" s="41"/>
      <c r="CO324" s="53"/>
      <c r="CP324" s="41"/>
      <c r="CQ324" s="41"/>
      <c r="CR324" s="41"/>
      <c r="CS324" s="53"/>
      <c r="CT324" s="41"/>
      <c r="CU324" s="41"/>
      <c r="CV324" s="41"/>
      <c r="CW324" s="53"/>
      <c r="CX324" s="41"/>
      <c r="CY324" s="41"/>
      <c r="CZ324" s="41"/>
      <c r="DA324" s="53"/>
      <c r="DB324" s="53"/>
      <c r="DC324" s="53"/>
      <c r="DD324" s="41"/>
      <c r="DE324" s="53"/>
      <c r="DF324" s="53"/>
      <c r="DG324" s="53"/>
      <c r="DH324" s="41"/>
      <c r="DI324" s="53"/>
      <c r="DJ324" s="53"/>
      <c r="DK324" s="53"/>
      <c r="DL324" s="41"/>
      <c r="DM324" s="53"/>
      <c r="DN324" s="53"/>
      <c r="DO324" s="53"/>
      <c r="DP324" s="41"/>
      <c r="DQ324" s="53"/>
      <c r="DR324" s="53"/>
      <c r="DS324" s="53"/>
      <c r="DT324" s="41"/>
      <c r="DU324" s="53"/>
      <c r="DV324" s="53"/>
      <c r="DW324" s="53"/>
      <c r="DX324" s="41"/>
      <c r="DY324" s="53"/>
      <c r="DZ324" s="53"/>
      <c r="EA324" s="53"/>
      <c r="EB324" s="41"/>
      <c r="EC324" s="53"/>
      <c r="ED324" s="53"/>
      <c r="EE324" s="53"/>
      <c r="EF324" s="41"/>
      <c r="EG324" s="53"/>
      <c r="EH324" s="53"/>
      <c r="EI324" s="53"/>
      <c r="EJ324" s="41"/>
      <c r="EK324" s="53"/>
      <c r="EL324" s="53"/>
      <c r="EM324" s="53"/>
      <c r="EN324" s="41"/>
      <c r="EO324" s="53"/>
      <c r="EP324" s="53"/>
      <c r="EQ324" s="53"/>
      <c r="ER324" s="41"/>
      <c r="ES324" s="53"/>
      <c r="ET324" s="53"/>
      <c r="EU324" s="53"/>
      <c r="EV324" s="41"/>
      <c r="EW324" s="53"/>
      <c r="EX324" s="53"/>
      <c r="EY324" s="53"/>
      <c r="EZ324" s="41"/>
      <c r="FA324" s="53"/>
      <c r="FB324" s="53"/>
      <c r="FC324" s="53"/>
      <c r="FD324" s="41"/>
      <c r="FE324" s="53"/>
      <c r="FF324" s="53"/>
      <c r="FG324" s="53"/>
      <c r="FH324" s="41"/>
      <c r="FI324" s="53"/>
      <c r="FJ324" s="53"/>
      <c r="FK324" s="53"/>
      <c r="FL324" s="41"/>
      <c r="FM324" s="53"/>
      <c r="FN324" s="53"/>
      <c r="FO324" s="40"/>
      <c r="FP324" s="52"/>
      <c r="FQ324" s="41"/>
      <c r="FY324" s="229" t="s">
        <v>823</v>
      </c>
      <c r="FZ324" s="229" t="s">
        <v>824</v>
      </c>
      <c r="GA324" s="229" t="s">
        <v>825</v>
      </c>
    </row>
    <row r="325" spans="2:183" ht="11.25" customHeight="1" x14ac:dyDescent="0.2">
      <c r="B325" s="39"/>
      <c r="C325" s="45"/>
      <c r="D325" s="112"/>
      <c r="E325" s="112"/>
      <c r="F325" s="46"/>
      <c r="G325" s="52"/>
      <c r="H325" s="41"/>
      <c r="I325" s="53"/>
      <c r="J325" s="40"/>
      <c r="K325" s="52"/>
      <c r="L325" s="41"/>
      <c r="M325" s="53"/>
      <c r="N325" s="40"/>
      <c r="O325" s="52"/>
      <c r="P325" s="41"/>
      <c r="Q325" s="53"/>
      <c r="R325" s="40"/>
      <c r="S325" s="52"/>
      <c r="T325" s="41"/>
      <c r="U325" s="53"/>
      <c r="V325" s="40"/>
      <c r="W325" s="52"/>
      <c r="X325" s="41"/>
      <c r="Y325" s="53"/>
      <c r="Z325" s="40"/>
      <c r="AA325" s="52"/>
      <c r="AB325" s="41"/>
      <c r="AC325" s="53"/>
      <c r="AD325" s="40"/>
      <c r="AE325" s="52"/>
      <c r="AF325" s="41"/>
      <c r="AG325" s="53"/>
      <c r="AH325" s="40"/>
      <c r="AI325" s="52"/>
      <c r="AJ325" s="41"/>
      <c r="AK325" s="53"/>
      <c r="AL325" s="40"/>
      <c r="AM325" s="52"/>
      <c r="AN325" s="41"/>
      <c r="AO325" s="53"/>
      <c r="AP325" s="40"/>
      <c r="AQ325" s="52"/>
      <c r="AR325" s="41"/>
      <c r="AS325" s="53"/>
      <c r="AT325" s="41"/>
      <c r="AU325" s="41"/>
      <c r="AV325" s="41"/>
      <c r="AW325" s="53"/>
      <c r="AX325" s="41"/>
      <c r="AY325" s="41"/>
      <c r="AZ325" s="41"/>
      <c r="BA325" s="53"/>
      <c r="BB325" s="41"/>
      <c r="BC325" s="41"/>
      <c r="BD325" s="41"/>
      <c r="BE325" s="53"/>
      <c r="BF325" s="41"/>
      <c r="BG325" s="41"/>
      <c r="BH325" s="41"/>
      <c r="BI325" s="53"/>
      <c r="BJ325" s="41"/>
      <c r="BK325" s="41"/>
      <c r="BL325" s="41"/>
      <c r="BM325" s="53"/>
      <c r="BN325" s="41"/>
      <c r="BO325" s="41"/>
      <c r="BP325" s="41"/>
      <c r="BQ325" s="53"/>
      <c r="BR325" s="41"/>
      <c r="BS325" s="41"/>
      <c r="BT325" s="41"/>
      <c r="BU325" s="53"/>
      <c r="BV325" s="41"/>
      <c r="BW325" s="41"/>
      <c r="BX325" s="41"/>
      <c r="BY325" s="53"/>
      <c r="BZ325" s="41"/>
      <c r="CA325" s="41"/>
      <c r="CB325" s="41"/>
      <c r="CC325" s="53"/>
      <c r="CD325" s="41"/>
      <c r="CE325" s="41"/>
      <c r="CF325" s="41"/>
      <c r="CG325" s="53"/>
      <c r="CH325" s="41"/>
      <c r="CI325" s="41"/>
      <c r="CJ325" s="41"/>
      <c r="CK325" s="53"/>
      <c r="CL325" s="41"/>
      <c r="CM325" s="41"/>
      <c r="CN325" s="41"/>
      <c r="CO325" s="53"/>
      <c r="CP325" s="41"/>
      <c r="CQ325" s="41"/>
      <c r="CR325" s="41"/>
      <c r="CS325" s="53"/>
      <c r="CT325" s="41"/>
      <c r="CU325" s="41"/>
      <c r="CV325" s="41"/>
      <c r="CW325" s="53"/>
      <c r="CX325" s="41"/>
      <c r="CY325" s="41"/>
      <c r="CZ325" s="41"/>
      <c r="DA325" s="53"/>
      <c r="DB325" s="53"/>
      <c r="DC325" s="53"/>
      <c r="DD325" s="41"/>
      <c r="DE325" s="53"/>
      <c r="DF325" s="53"/>
      <c r="DG325" s="53"/>
      <c r="DH325" s="41"/>
      <c r="DI325" s="53"/>
      <c r="DJ325" s="53"/>
      <c r="DK325" s="53"/>
      <c r="DL325" s="41"/>
      <c r="DM325" s="53"/>
      <c r="DN325" s="53"/>
      <c r="DO325" s="53"/>
      <c r="DP325" s="41"/>
      <c r="DQ325" s="53"/>
      <c r="DR325" s="53"/>
      <c r="DS325" s="53"/>
      <c r="DT325" s="41"/>
      <c r="DU325" s="53"/>
      <c r="DV325" s="53"/>
      <c r="DW325" s="53"/>
      <c r="DX325" s="41"/>
      <c r="DY325" s="53"/>
      <c r="DZ325" s="53"/>
      <c r="EA325" s="53"/>
      <c r="EB325" s="41"/>
      <c r="EC325" s="53"/>
      <c r="ED325" s="53"/>
      <c r="EE325" s="53"/>
      <c r="EF325" s="41"/>
      <c r="EG325" s="53"/>
      <c r="EH325" s="53"/>
      <c r="EI325" s="53"/>
      <c r="EJ325" s="41"/>
      <c r="EK325" s="53"/>
      <c r="EL325" s="53"/>
      <c r="EM325" s="53"/>
      <c r="EN325" s="41"/>
      <c r="EO325" s="53"/>
      <c r="EP325" s="53"/>
      <c r="EQ325" s="53"/>
      <c r="ER325" s="41"/>
      <c r="ES325" s="53"/>
      <c r="ET325" s="53"/>
      <c r="EU325" s="53"/>
      <c r="EV325" s="41"/>
      <c r="EW325" s="53"/>
      <c r="EX325" s="53"/>
      <c r="EY325" s="53"/>
      <c r="EZ325" s="41"/>
      <c r="FA325" s="53"/>
      <c r="FB325" s="53"/>
      <c r="FC325" s="53"/>
      <c r="FD325" s="41"/>
      <c r="FE325" s="53"/>
      <c r="FF325" s="53"/>
      <c r="FG325" s="53"/>
      <c r="FH325" s="41"/>
      <c r="FI325" s="53"/>
      <c r="FJ325" s="53"/>
      <c r="FK325" s="53"/>
      <c r="FL325" s="41"/>
      <c r="FM325" s="53"/>
      <c r="FN325" s="53"/>
      <c r="FO325" s="40"/>
      <c r="FP325" s="52"/>
      <c r="FQ325" s="41"/>
      <c r="FY325" s="229" t="s">
        <v>850</v>
      </c>
      <c r="FZ325" s="229" t="s">
        <v>851</v>
      </c>
      <c r="GA325" s="229" t="s">
        <v>852</v>
      </c>
    </row>
    <row r="326" spans="2:183" ht="11.25" customHeight="1" x14ac:dyDescent="0.2">
      <c r="B326" s="39"/>
      <c r="C326" s="45"/>
      <c r="D326" s="112"/>
      <c r="E326" s="112"/>
      <c r="F326" s="46"/>
      <c r="G326" s="52"/>
      <c r="H326" s="41"/>
      <c r="I326" s="53"/>
      <c r="J326" s="40"/>
      <c r="K326" s="52"/>
      <c r="L326" s="41"/>
      <c r="M326" s="53"/>
      <c r="N326" s="40"/>
      <c r="O326" s="52"/>
      <c r="P326" s="41"/>
      <c r="Q326" s="53"/>
      <c r="R326" s="40"/>
      <c r="S326" s="52"/>
      <c r="T326" s="41"/>
      <c r="U326" s="53"/>
      <c r="V326" s="40"/>
      <c r="W326" s="52"/>
      <c r="X326" s="41"/>
      <c r="Y326" s="53"/>
      <c r="Z326" s="40"/>
      <c r="AA326" s="52"/>
      <c r="AB326" s="41"/>
      <c r="AC326" s="53"/>
      <c r="AD326" s="40"/>
      <c r="AE326" s="52"/>
      <c r="AF326" s="41"/>
      <c r="AG326" s="53"/>
      <c r="AH326" s="40"/>
      <c r="AI326" s="52"/>
      <c r="AJ326" s="41"/>
      <c r="AK326" s="53"/>
      <c r="AL326" s="40"/>
      <c r="AM326" s="52"/>
      <c r="AN326" s="41"/>
      <c r="AO326" s="53"/>
      <c r="AP326" s="40"/>
      <c r="AQ326" s="52"/>
      <c r="AR326" s="41"/>
      <c r="AS326" s="53"/>
      <c r="AT326" s="41"/>
      <c r="AU326" s="41"/>
      <c r="AV326" s="41"/>
      <c r="AW326" s="53"/>
      <c r="AX326" s="41"/>
      <c r="AY326" s="41"/>
      <c r="AZ326" s="41"/>
      <c r="BA326" s="53"/>
      <c r="BB326" s="41"/>
      <c r="BC326" s="41"/>
      <c r="BD326" s="41"/>
      <c r="BE326" s="53"/>
      <c r="BF326" s="41"/>
      <c r="BG326" s="41"/>
      <c r="BH326" s="41"/>
      <c r="BI326" s="53"/>
      <c r="BJ326" s="41"/>
      <c r="BK326" s="41"/>
      <c r="BL326" s="41"/>
      <c r="BM326" s="53"/>
      <c r="BN326" s="41"/>
      <c r="BO326" s="41"/>
      <c r="BP326" s="41"/>
      <c r="BQ326" s="53"/>
      <c r="BR326" s="41"/>
      <c r="BS326" s="41"/>
      <c r="BT326" s="41"/>
      <c r="BU326" s="53"/>
      <c r="BV326" s="41"/>
      <c r="BW326" s="41"/>
      <c r="BX326" s="41"/>
      <c r="BY326" s="53"/>
      <c r="BZ326" s="41"/>
      <c r="CA326" s="41"/>
      <c r="CB326" s="41"/>
      <c r="CC326" s="53"/>
      <c r="CD326" s="41"/>
      <c r="CE326" s="41"/>
      <c r="CF326" s="41"/>
      <c r="CG326" s="53"/>
      <c r="CH326" s="41"/>
      <c r="CI326" s="41"/>
      <c r="CJ326" s="41"/>
      <c r="CK326" s="53"/>
      <c r="CL326" s="41"/>
      <c r="CM326" s="41"/>
      <c r="CN326" s="41"/>
      <c r="CO326" s="53"/>
      <c r="CP326" s="41"/>
      <c r="CQ326" s="41"/>
      <c r="CR326" s="41"/>
      <c r="CS326" s="53"/>
      <c r="CT326" s="41"/>
      <c r="CU326" s="41"/>
      <c r="CV326" s="41"/>
      <c r="CW326" s="53"/>
      <c r="CX326" s="41"/>
      <c r="CY326" s="41"/>
      <c r="CZ326" s="41"/>
      <c r="DA326" s="53"/>
      <c r="DB326" s="53"/>
      <c r="DC326" s="53"/>
      <c r="DD326" s="41"/>
      <c r="DE326" s="53"/>
      <c r="DF326" s="53"/>
      <c r="DG326" s="53"/>
      <c r="DH326" s="41"/>
      <c r="DI326" s="53"/>
      <c r="DJ326" s="53"/>
      <c r="DK326" s="53"/>
      <c r="DL326" s="41"/>
      <c r="DM326" s="53"/>
      <c r="DN326" s="53"/>
      <c r="DO326" s="53"/>
      <c r="DP326" s="41"/>
      <c r="DQ326" s="53"/>
      <c r="DR326" s="53"/>
      <c r="DS326" s="53"/>
      <c r="DT326" s="41"/>
      <c r="DU326" s="53"/>
      <c r="DV326" s="53"/>
      <c r="DW326" s="53"/>
      <c r="DX326" s="41"/>
      <c r="DY326" s="53"/>
      <c r="DZ326" s="53"/>
      <c r="EA326" s="53"/>
      <c r="EB326" s="41"/>
      <c r="EC326" s="53"/>
      <c r="ED326" s="53"/>
      <c r="EE326" s="53"/>
      <c r="EF326" s="41"/>
      <c r="EG326" s="53"/>
      <c r="EH326" s="53"/>
      <c r="EI326" s="53"/>
      <c r="EJ326" s="41"/>
      <c r="EK326" s="53"/>
      <c r="EL326" s="53"/>
      <c r="EM326" s="53"/>
      <c r="EN326" s="41"/>
      <c r="EO326" s="53"/>
      <c r="EP326" s="53"/>
      <c r="EQ326" s="53"/>
      <c r="ER326" s="41"/>
      <c r="ES326" s="53"/>
      <c r="ET326" s="53"/>
      <c r="EU326" s="53"/>
      <c r="EV326" s="41"/>
      <c r="EW326" s="53"/>
      <c r="EX326" s="53"/>
      <c r="EY326" s="53"/>
      <c r="EZ326" s="41"/>
      <c r="FA326" s="53"/>
      <c r="FB326" s="53"/>
      <c r="FC326" s="53"/>
      <c r="FD326" s="41"/>
      <c r="FE326" s="53"/>
      <c r="FF326" s="53"/>
      <c r="FG326" s="53"/>
      <c r="FH326" s="41"/>
      <c r="FI326" s="53"/>
      <c r="FJ326" s="53"/>
      <c r="FK326" s="53"/>
      <c r="FL326" s="41"/>
      <c r="FM326" s="53"/>
      <c r="FN326" s="53"/>
      <c r="FO326" s="40"/>
      <c r="FP326" s="52"/>
      <c r="FQ326" s="41"/>
      <c r="FY326" s="229" t="s">
        <v>781</v>
      </c>
      <c r="FZ326" s="229" t="s">
        <v>782</v>
      </c>
      <c r="GA326" s="229" t="s">
        <v>783</v>
      </c>
    </row>
    <row r="327" spans="2:183" ht="11.25" customHeight="1" x14ac:dyDescent="0.2">
      <c r="B327" s="39"/>
      <c r="C327" s="45"/>
      <c r="D327" s="112"/>
      <c r="E327" s="112"/>
      <c r="F327" s="46"/>
      <c r="G327" s="52"/>
      <c r="H327" s="41"/>
      <c r="I327" s="53"/>
      <c r="J327" s="40"/>
      <c r="K327" s="52"/>
      <c r="L327" s="41"/>
      <c r="M327" s="53"/>
      <c r="N327" s="40"/>
      <c r="O327" s="52"/>
      <c r="P327" s="41"/>
      <c r="Q327" s="53"/>
      <c r="R327" s="40"/>
      <c r="S327" s="52"/>
      <c r="T327" s="41"/>
      <c r="U327" s="53"/>
      <c r="V327" s="40"/>
      <c r="W327" s="52"/>
      <c r="X327" s="41"/>
      <c r="Y327" s="53"/>
      <c r="Z327" s="40"/>
      <c r="AA327" s="52"/>
      <c r="AB327" s="41"/>
      <c r="AC327" s="53"/>
      <c r="AD327" s="40"/>
      <c r="AE327" s="52"/>
      <c r="AF327" s="41"/>
      <c r="AG327" s="53"/>
      <c r="AH327" s="40"/>
      <c r="AI327" s="52"/>
      <c r="AJ327" s="41"/>
      <c r="AK327" s="53"/>
      <c r="AL327" s="40"/>
      <c r="AM327" s="52"/>
      <c r="AN327" s="41"/>
      <c r="AO327" s="53"/>
      <c r="AP327" s="40"/>
      <c r="AQ327" s="52"/>
      <c r="AR327" s="41"/>
      <c r="AS327" s="53"/>
      <c r="AT327" s="41"/>
      <c r="AU327" s="41"/>
      <c r="AV327" s="41"/>
      <c r="AW327" s="53"/>
      <c r="AX327" s="41"/>
      <c r="AY327" s="41"/>
      <c r="AZ327" s="41"/>
      <c r="BA327" s="53"/>
      <c r="BB327" s="41"/>
      <c r="BC327" s="41"/>
      <c r="BD327" s="41"/>
      <c r="BE327" s="53"/>
      <c r="BF327" s="41"/>
      <c r="BG327" s="41"/>
      <c r="BH327" s="41"/>
      <c r="BI327" s="53"/>
      <c r="BJ327" s="41"/>
      <c r="BK327" s="41"/>
      <c r="BL327" s="41"/>
      <c r="BM327" s="53"/>
      <c r="BN327" s="41"/>
      <c r="BO327" s="41"/>
      <c r="BP327" s="41"/>
      <c r="BQ327" s="53"/>
      <c r="BR327" s="41"/>
      <c r="BS327" s="41"/>
      <c r="BT327" s="41"/>
      <c r="BU327" s="53"/>
      <c r="BV327" s="41"/>
      <c r="BW327" s="41"/>
      <c r="BX327" s="41"/>
      <c r="BY327" s="53"/>
      <c r="BZ327" s="41"/>
      <c r="CA327" s="41"/>
      <c r="CB327" s="41"/>
      <c r="CC327" s="53"/>
      <c r="CD327" s="41"/>
      <c r="CE327" s="41"/>
      <c r="CF327" s="41"/>
      <c r="CG327" s="53"/>
      <c r="CH327" s="41"/>
      <c r="CI327" s="41"/>
      <c r="CJ327" s="41"/>
      <c r="CK327" s="53"/>
      <c r="CL327" s="41"/>
      <c r="CM327" s="41"/>
      <c r="CN327" s="41"/>
      <c r="CO327" s="53"/>
      <c r="CP327" s="41"/>
      <c r="CQ327" s="41"/>
      <c r="CR327" s="41"/>
      <c r="CS327" s="53"/>
      <c r="CT327" s="41"/>
      <c r="CU327" s="41"/>
      <c r="CV327" s="41"/>
      <c r="CW327" s="53"/>
      <c r="CX327" s="41"/>
      <c r="CY327" s="41"/>
      <c r="CZ327" s="41"/>
      <c r="DA327" s="53"/>
      <c r="DB327" s="53"/>
      <c r="DC327" s="53"/>
      <c r="DD327" s="41"/>
      <c r="DE327" s="53"/>
      <c r="DF327" s="53"/>
      <c r="DG327" s="53"/>
      <c r="DH327" s="41"/>
      <c r="DI327" s="53"/>
      <c r="DJ327" s="53"/>
      <c r="DK327" s="53"/>
      <c r="DL327" s="41"/>
      <c r="DM327" s="53"/>
      <c r="DN327" s="53"/>
      <c r="DO327" s="53"/>
      <c r="DP327" s="41"/>
      <c r="DQ327" s="53"/>
      <c r="DR327" s="53"/>
      <c r="DS327" s="53"/>
      <c r="DT327" s="41"/>
      <c r="DU327" s="53"/>
      <c r="DV327" s="53"/>
      <c r="DW327" s="53"/>
      <c r="DX327" s="41"/>
      <c r="DY327" s="53"/>
      <c r="DZ327" s="53"/>
      <c r="EA327" s="53"/>
      <c r="EB327" s="41"/>
      <c r="EC327" s="53"/>
      <c r="ED327" s="53"/>
      <c r="EE327" s="53"/>
      <c r="EF327" s="41"/>
      <c r="EG327" s="53"/>
      <c r="EH327" s="53"/>
      <c r="EI327" s="53"/>
      <c r="EJ327" s="41"/>
      <c r="EK327" s="53"/>
      <c r="EL327" s="53"/>
      <c r="EM327" s="53"/>
      <c r="EN327" s="41"/>
      <c r="EO327" s="53"/>
      <c r="EP327" s="53"/>
      <c r="EQ327" s="53"/>
      <c r="ER327" s="41"/>
      <c r="ES327" s="53"/>
      <c r="ET327" s="53"/>
      <c r="EU327" s="53"/>
      <c r="EV327" s="41"/>
      <c r="EW327" s="53"/>
      <c r="EX327" s="53"/>
      <c r="EY327" s="53"/>
      <c r="EZ327" s="41"/>
      <c r="FA327" s="53"/>
      <c r="FB327" s="53"/>
      <c r="FC327" s="53"/>
      <c r="FD327" s="41"/>
      <c r="FE327" s="53"/>
      <c r="FF327" s="53"/>
      <c r="FG327" s="53"/>
      <c r="FH327" s="41"/>
      <c r="FI327" s="53"/>
      <c r="FJ327" s="53"/>
      <c r="FK327" s="53"/>
      <c r="FL327" s="41"/>
      <c r="FM327" s="53"/>
      <c r="FN327" s="53"/>
      <c r="FO327" s="40"/>
      <c r="FP327" s="52"/>
      <c r="FQ327" s="41"/>
      <c r="FY327" s="229" t="s">
        <v>826</v>
      </c>
      <c r="FZ327" s="229" t="s">
        <v>827</v>
      </c>
      <c r="GA327" s="229" t="s">
        <v>828</v>
      </c>
    </row>
    <row r="328" spans="2:183" ht="11.25" customHeight="1" x14ac:dyDescent="0.2">
      <c r="B328" s="39"/>
      <c r="C328" s="45"/>
      <c r="D328" s="112"/>
      <c r="E328" s="112"/>
      <c r="F328" s="46"/>
      <c r="G328" s="52"/>
      <c r="H328" s="41"/>
      <c r="I328" s="53"/>
      <c r="J328" s="40"/>
      <c r="K328" s="52"/>
      <c r="L328" s="41"/>
      <c r="M328" s="53"/>
      <c r="N328" s="40"/>
      <c r="O328" s="52"/>
      <c r="P328" s="41"/>
      <c r="Q328" s="53"/>
      <c r="R328" s="40"/>
      <c r="S328" s="52"/>
      <c r="T328" s="41"/>
      <c r="U328" s="53"/>
      <c r="V328" s="40"/>
      <c r="W328" s="52"/>
      <c r="X328" s="41"/>
      <c r="Y328" s="53"/>
      <c r="Z328" s="40"/>
      <c r="AA328" s="52"/>
      <c r="AB328" s="41"/>
      <c r="AC328" s="53"/>
      <c r="AD328" s="40"/>
      <c r="AE328" s="52"/>
      <c r="AF328" s="41"/>
      <c r="AG328" s="53"/>
      <c r="AH328" s="40"/>
      <c r="AI328" s="52"/>
      <c r="AJ328" s="41"/>
      <c r="AK328" s="53"/>
      <c r="AL328" s="40"/>
      <c r="AM328" s="52"/>
      <c r="AN328" s="41"/>
      <c r="AO328" s="53"/>
      <c r="AP328" s="40"/>
      <c r="AQ328" s="52"/>
      <c r="AR328" s="41"/>
      <c r="AS328" s="53"/>
      <c r="AT328" s="41"/>
      <c r="AU328" s="41"/>
      <c r="AV328" s="41"/>
      <c r="AW328" s="53"/>
      <c r="AX328" s="41"/>
      <c r="AY328" s="41"/>
      <c r="AZ328" s="41"/>
      <c r="BA328" s="53"/>
      <c r="BB328" s="41"/>
      <c r="BC328" s="41"/>
      <c r="BD328" s="41"/>
      <c r="BE328" s="53"/>
      <c r="BF328" s="41"/>
      <c r="BG328" s="41"/>
      <c r="BH328" s="41"/>
      <c r="BI328" s="53"/>
      <c r="BJ328" s="41"/>
      <c r="BK328" s="41"/>
      <c r="BL328" s="41"/>
      <c r="BM328" s="53"/>
      <c r="BN328" s="41"/>
      <c r="BO328" s="41"/>
      <c r="BP328" s="41"/>
      <c r="BQ328" s="53"/>
      <c r="BR328" s="41"/>
      <c r="BS328" s="41"/>
      <c r="BT328" s="41"/>
      <c r="BU328" s="53"/>
      <c r="BV328" s="41"/>
      <c r="BW328" s="41"/>
      <c r="BX328" s="41"/>
      <c r="BY328" s="53"/>
      <c r="BZ328" s="41"/>
      <c r="CA328" s="41"/>
      <c r="CB328" s="41"/>
      <c r="CC328" s="53"/>
      <c r="CD328" s="41"/>
      <c r="CE328" s="41"/>
      <c r="CF328" s="41"/>
      <c r="CG328" s="53"/>
      <c r="CH328" s="41"/>
      <c r="CI328" s="41"/>
      <c r="CJ328" s="41"/>
      <c r="CK328" s="53"/>
      <c r="CL328" s="41"/>
      <c r="CM328" s="41"/>
      <c r="CN328" s="41"/>
      <c r="CO328" s="53"/>
      <c r="CP328" s="41"/>
      <c r="CQ328" s="41"/>
      <c r="CR328" s="41"/>
      <c r="CS328" s="53"/>
      <c r="CT328" s="41"/>
      <c r="CU328" s="41"/>
      <c r="CV328" s="41"/>
      <c r="CW328" s="53"/>
      <c r="CX328" s="41"/>
      <c r="CY328" s="41"/>
      <c r="CZ328" s="41"/>
      <c r="DA328" s="53"/>
      <c r="DB328" s="53"/>
      <c r="DC328" s="53"/>
      <c r="DD328" s="41"/>
      <c r="DE328" s="53"/>
      <c r="DF328" s="53"/>
      <c r="DG328" s="53"/>
      <c r="DH328" s="41"/>
      <c r="DI328" s="53"/>
      <c r="DJ328" s="53"/>
      <c r="DK328" s="53"/>
      <c r="DL328" s="41"/>
      <c r="DM328" s="53"/>
      <c r="DN328" s="53"/>
      <c r="DO328" s="53"/>
      <c r="DP328" s="41"/>
      <c r="DQ328" s="53"/>
      <c r="DR328" s="53"/>
      <c r="DS328" s="53"/>
      <c r="DT328" s="41"/>
      <c r="DU328" s="53"/>
      <c r="DV328" s="53"/>
      <c r="DW328" s="53"/>
      <c r="DX328" s="41"/>
      <c r="DY328" s="53"/>
      <c r="DZ328" s="53"/>
      <c r="EA328" s="53"/>
      <c r="EB328" s="41"/>
      <c r="EC328" s="53"/>
      <c r="ED328" s="53"/>
      <c r="EE328" s="53"/>
      <c r="EF328" s="41"/>
      <c r="EG328" s="53"/>
      <c r="EH328" s="53"/>
      <c r="EI328" s="53"/>
      <c r="EJ328" s="41"/>
      <c r="EK328" s="53"/>
      <c r="EL328" s="53"/>
      <c r="EM328" s="53"/>
      <c r="EN328" s="41"/>
      <c r="EO328" s="53"/>
      <c r="EP328" s="53"/>
      <c r="EQ328" s="53"/>
      <c r="ER328" s="41"/>
      <c r="ES328" s="53"/>
      <c r="ET328" s="53"/>
      <c r="EU328" s="53"/>
      <c r="EV328" s="41"/>
      <c r="EW328" s="53"/>
      <c r="EX328" s="53"/>
      <c r="EY328" s="53"/>
      <c r="EZ328" s="41"/>
      <c r="FA328" s="53"/>
      <c r="FB328" s="53"/>
      <c r="FC328" s="53"/>
      <c r="FD328" s="41"/>
      <c r="FE328" s="53"/>
      <c r="FF328" s="53"/>
      <c r="FG328" s="53"/>
      <c r="FH328" s="41"/>
      <c r="FI328" s="53"/>
      <c r="FJ328" s="53"/>
      <c r="FK328" s="53"/>
      <c r="FL328" s="41"/>
      <c r="FM328" s="53"/>
      <c r="FN328" s="53"/>
      <c r="FO328" s="40"/>
      <c r="FP328" s="52"/>
      <c r="FQ328" s="41"/>
      <c r="FY328" s="229" t="s">
        <v>856</v>
      </c>
      <c r="FZ328" s="229" t="s">
        <v>857</v>
      </c>
      <c r="GA328" s="229" t="s">
        <v>858</v>
      </c>
    </row>
    <row r="329" spans="2:183" ht="11.25" customHeight="1" x14ac:dyDescent="0.2">
      <c r="B329" s="39"/>
      <c r="C329" s="45"/>
      <c r="D329" s="112"/>
      <c r="E329" s="112"/>
      <c r="F329" s="46"/>
      <c r="G329" s="52"/>
      <c r="H329" s="41"/>
      <c r="I329" s="53"/>
      <c r="J329" s="40"/>
      <c r="K329" s="52"/>
      <c r="L329" s="41"/>
      <c r="M329" s="53"/>
      <c r="N329" s="40"/>
      <c r="O329" s="52"/>
      <c r="P329" s="41"/>
      <c r="Q329" s="53"/>
      <c r="R329" s="40"/>
      <c r="S329" s="52"/>
      <c r="T329" s="41"/>
      <c r="U329" s="53"/>
      <c r="V329" s="40"/>
      <c r="W329" s="52"/>
      <c r="X329" s="41"/>
      <c r="Y329" s="53"/>
      <c r="Z329" s="40"/>
      <c r="AA329" s="52"/>
      <c r="AB329" s="41"/>
      <c r="AC329" s="53"/>
      <c r="AD329" s="40"/>
      <c r="AE329" s="52"/>
      <c r="AF329" s="41"/>
      <c r="AG329" s="53"/>
      <c r="AH329" s="40"/>
      <c r="AI329" s="52"/>
      <c r="AJ329" s="41"/>
      <c r="AK329" s="53"/>
      <c r="AL329" s="40"/>
      <c r="AM329" s="52"/>
      <c r="AN329" s="41"/>
      <c r="AO329" s="53"/>
      <c r="AP329" s="40"/>
      <c r="AQ329" s="52"/>
      <c r="AR329" s="41"/>
      <c r="AS329" s="53"/>
      <c r="AT329" s="41"/>
      <c r="AU329" s="41"/>
      <c r="AV329" s="41"/>
      <c r="AW329" s="53"/>
      <c r="AX329" s="41"/>
      <c r="AY329" s="41"/>
      <c r="AZ329" s="41"/>
      <c r="BA329" s="53"/>
      <c r="BB329" s="41"/>
      <c r="BC329" s="41"/>
      <c r="BD329" s="41"/>
      <c r="BE329" s="53"/>
      <c r="BF329" s="41"/>
      <c r="BG329" s="41"/>
      <c r="BH329" s="41"/>
      <c r="BI329" s="53"/>
      <c r="BJ329" s="41"/>
      <c r="BK329" s="41"/>
      <c r="BL329" s="41"/>
      <c r="BM329" s="53"/>
      <c r="BN329" s="41"/>
      <c r="BO329" s="41"/>
      <c r="BP329" s="41"/>
      <c r="BQ329" s="53"/>
      <c r="BR329" s="41"/>
      <c r="BS329" s="41"/>
      <c r="BT329" s="41"/>
      <c r="BU329" s="53"/>
      <c r="BV329" s="41"/>
      <c r="BW329" s="41"/>
      <c r="BX329" s="41"/>
      <c r="BY329" s="53"/>
      <c r="BZ329" s="41"/>
      <c r="CA329" s="41"/>
      <c r="CB329" s="41"/>
      <c r="CC329" s="53"/>
      <c r="CD329" s="41"/>
      <c r="CE329" s="41"/>
      <c r="CF329" s="41"/>
      <c r="CG329" s="53"/>
      <c r="CH329" s="41"/>
      <c r="CI329" s="41"/>
      <c r="CJ329" s="41"/>
      <c r="CK329" s="53"/>
      <c r="CL329" s="41"/>
      <c r="CM329" s="41"/>
      <c r="CN329" s="41"/>
      <c r="CO329" s="53"/>
      <c r="CP329" s="41"/>
      <c r="CQ329" s="41"/>
      <c r="CR329" s="41"/>
      <c r="CS329" s="53"/>
      <c r="CT329" s="41"/>
      <c r="CU329" s="41"/>
      <c r="CV329" s="41"/>
      <c r="CW329" s="53"/>
      <c r="CX329" s="41"/>
      <c r="CY329" s="41"/>
      <c r="CZ329" s="41"/>
      <c r="DA329" s="53"/>
      <c r="DB329" s="53"/>
      <c r="DC329" s="53"/>
      <c r="DD329" s="41"/>
      <c r="DE329" s="53"/>
      <c r="DF329" s="53"/>
      <c r="DG329" s="53"/>
      <c r="DH329" s="41"/>
      <c r="DI329" s="53"/>
      <c r="DJ329" s="53"/>
      <c r="DK329" s="53"/>
      <c r="DL329" s="41"/>
      <c r="DM329" s="53"/>
      <c r="DN329" s="53"/>
      <c r="DO329" s="53"/>
      <c r="DP329" s="41"/>
      <c r="DQ329" s="53"/>
      <c r="DR329" s="53"/>
      <c r="DS329" s="53"/>
      <c r="DT329" s="41"/>
      <c r="DU329" s="53"/>
      <c r="DV329" s="53"/>
      <c r="DW329" s="53"/>
      <c r="DX329" s="41"/>
      <c r="DY329" s="53"/>
      <c r="DZ329" s="53"/>
      <c r="EA329" s="53"/>
      <c r="EB329" s="41"/>
      <c r="EC329" s="53"/>
      <c r="ED329" s="53"/>
      <c r="EE329" s="53"/>
      <c r="EF329" s="41"/>
      <c r="EG329" s="53"/>
      <c r="EH329" s="53"/>
      <c r="EI329" s="53"/>
      <c r="EJ329" s="41"/>
      <c r="EK329" s="53"/>
      <c r="EL329" s="53"/>
      <c r="EM329" s="53"/>
      <c r="EN329" s="41"/>
      <c r="EO329" s="53"/>
      <c r="EP329" s="53"/>
      <c r="EQ329" s="53"/>
      <c r="ER329" s="41"/>
      <c r="ES329" s="53"/>
      <c r="ET329" s="53"/>
      <c r="EU329" s="53"/>
      <c r="EV329" s="41"/>
      <c r="EW329" s="53"/>
      <c r="EX329" s="53"/>
      <c r="EY329" s="53"/>
      <c r="EZ329" s="41"/>
      <c r="FA329" s="53"/>
      <c r="FB329" s="53"/>
      <c r="FC329" s="53"/>
      <c r="FD329" s="41"/>
      <c r="FE329" s="53"/>
      <c r="FF329" s="53"/>
      <c r="FG329" s="53"/>
      <c r="FH329" s="41"/>
      <c r="FI329" s="53"/>
      <c r="FJ329" s="53"/>
      <c r="FK329" s="53"/>
      <c r="FL329" s="41"/>
      <c r="FM329" s="53"/>
      <c r="FN329" s="53"/>
      <c r="FO329" s="40"/>
      <c r="FP329" s="52"/>
      <c r="FQ329" s="41"/>
      <c r="FY329" s="229" t="s">
        <v>841</v>
      </c>
      <c r="FZ329" s="229" t="s">
        <v>842</v>
      </c>
      <c r="GA329" s="229" t="s">
        <v>843</v>
      </c>
    </row>
    <row r="330" spans="2:183" ht="11.25" customHeight="1" x14ac:dyDescent="0.2">
      <c r="B330" s="39"/>
      <c r="C330" s="45"/>
      <c r="D330" s="112"/>
      <c r="E330" s="112"/>
      <c r="F330" s="46"/>
      <c r="G330" s="52"/>
      <c r="H330" s="41"/>
      <c r="I330" s="53"/>
      <c r="J330" s="40"/>
      <c r="K330" s="52"/>
      <c r="L330" s="41"/>
      <c r="M330" s="53"/>
      <c r="N330" s="40"/>
      <c r="O330" s="52"/>
      <c r="P330" s="41"/>
      <c r="Q330" s="53"/>
      <c r="R330" s="40"/>
      <c r="S330" s="52"/>
      <c r="T330" s="41"/>
      <c r="U330" s="53"/>
      <c r="V330" s="40"/>
      <c r="W330" s="52"/>
      <c r="X330" s="41"/>
      <c r="Y330" s="53"/>
      <c r="Z330" s="40"/>
      <c r="AA330" s="52"/>
      <c r="AB330" s="41"/>
      <c r="AC330" s="53"/>
      <c r="AD330" s="40"/>
      <c r="AE330" s="52"/>
      <c r="AF330" s="41"/>
      <c r="AG330" s="53"/>
      <c r="AH330" s="40"/>
      <c r="AI330" s="52"/>
      <c r="AJ330" s="41"/>
      <c r="AK330" s="53"/>
      <c r="AL330" s="40"/>
      <c r="AM330" s="52"/>
      <c r="AN330" s="41"/>
      <c r="AO330" s="53"/>
      <c r="AP330" s="40"/>
      <c r="AQ330" s="52"/>
      <c r="AR330" s="41"/>
      <c r="AS330" s="53"/>
      <c r="AT330" s="41"/>
      <c r="AU330" s="41"/>
      <c r="AV330" s="41"/>
      <c r="AW330" s="53"/>
      <c r="AX330" s="41"/>
      <c r="AY330" s="41"/>
      <c r="AZ330" s="41"/>
      <c r="BA330" s="53"/>
      <c r="BB330" s="41"/>
      <c r="BC330" s="41"/>
      <c r="BD330" s="41"/>
      <c r="BE330" s="53"/>
      <c r="BF330" s="41"/>
      <c r="BG330" s="41"/>
      <c r="BH330" s="41"/>
      <c r="BI330" s="53"/>
      <c r="BJ330" s="41"/>
      <c r="BK330" s="41"/>
      <c r="BL330" s="41"/>
      <c r="BM330" s="53"/>
      <c r="BN330" s="41"/>
      <c r="BO330" s="41"/>
      <c r="BP330" s="41"/>
      <c r="BQ330" s="53"/>
      <c r="BR330" s="41"/>
      <c r="BS330" s="41"/>
      <c r="BT330" s="41"/>
      <c r="BU330" s="53"/>
      <c r="BV330" s="41"/>
      <c r="BW330" s="41"/>
      <c r="BX330" s="41"/>
      <c r="BY330" s="53"/>
      <c r="BZ330" s="41"/>
      <c r="CA330" s="41"/>
      <c r="CB330" s="41"/>
      <c r="CC330" s="53"/>
      <c r="CD330" s="41"/>
      <c r="CE330" s="41"/>
      <c r="CF330" s="41"/>
      <c r="CG330" s="53"/>
      <c r="CH330" s="41"/>
      <c r="CI330" s="41"/>
      <c r="CJ330" s="41"/>
      <c r="CK330" s="53"/>
      <c r="CL330" s="41"/>
      <c r="CM330" s="41"/>
      <c r="CN330" s="41"/>
      <c r="CO330" s="53"/>
      <c r="CP330" s="41"/>
      <c r="CQ330" s="41"/>
      <c r="CR330" s="41"/>
      <c r="CS330" s="53"/>
      <c r="CT330" s="41"/>
      <c r="CU330" s="41"/>
      <c r="CV330" s="41"/>
      <c r="CW330" s="53"/>
      <c r="CX330" s="41"/>
      <c r="CY330" s="41"/>
      <c r="CZ330" s="41"/>
      <c r="DA330" s="53"/>
      <c r="DB330" s="53"/>
      <c r="DC330" s="53"/>
      <c r="DD330" s="41"/>
      <c r="DE330" s="53"/>
      <c r="DF330" s="53"/>
      <c r="DG330" s="53"/>
      <c r="DH330" s="41"/>
      <c r="DI330" s="53"/>
      <c r="DJ330" s="53"/>
      <c r="DK330" s="53"/>
      <c r="DL330" s="41"/>
      <c r="DM330" s="53"/>
      <c r="DN330" s="53"/>
      <c r="DO330" s="53"/>
      <c r="DP330" s="41"/>
      <c r="DQ330" s="53"/>
      <c r="DR330" s="53"/>
      <c r="DS330" s="53"/>
      <c r="DT330" s="41"/>
      <c r="DU330" s="53"/>
      <c r="DV330" s="53"/>
      <c r="DW330" s="53"/>
      <c r="DX330" s="41"/>
      <c r="DY330" s="53"/>
      <c r="DZ330" s="53"/>
      <c r="EA330" s="53"/>
      <c r="EB330" s="41"/>
      <c r="EC330" s="53"/>
      <c r="ED330" s="53"/>
      <c r="EE330" s="53"/>
      <c r="EF330" s="41"/>
      <c r="EG330" s="53"/>
      <c r="EH330" s="53"/>
      <c r="EI330" s="53"/>
      <c r="EJ330" s="41"/>
      <c r="EK330" s="53"/>
      <c r="EL330" s="53"/>
      <c r="EM330" s="53"/>
      <c r="EN330" s="41"/>
      <c r="EO330" s="53"/>
      <c r="EP330" s="53"/>
      <c r="EQ330" s="53"/>
      <c r="ER330" s="41"/>
      <c r="ES330" s="53"/>
      <c r="ET330" s="53"/>
      <c r="EU330" s="53"/>
      <c r="EV330" s="41"/>
      <c r="EW330" s="53"/>
      <c r="EX330" s="53"/>
      <c r="EY330" s="53"/>
      <c r="EZ330" s="41"/>
      <c r="FA330" s="53"/>
      <c r="FB330" s="53"/>
      <c r="FC330" s="53"/>
      <c r="FD330" s="41"/>
      <c r="FE330" s="53"/>
      <c r="FF330" s="53"/>
      <c r="FG330" s="53"/>
      <c r="FH330" s="41"/>
      <c r="FI330" s="53"/>
      <c r="FJ330" s="53"/>
      <c r="FK330" s="53"/>
      <c r="FL330" s="41"/>
      <c r="FM330" s="53"/>
      <c r="FN330" s="53"/>
      <c r="FO330" s="40"/>
      <c r="FP330" s="52"/>
      <c r="FQ330" s="41"/>
      <c r="FY330" s="229" t="s">
        <v>802</v>
      </c>
      <c r="FZ330" s="229" t="s">
        <v>803</v>
      </c>
      <c r="GA330" s="229" t="s">
        <v>804</v>
      </c>
    </row>
    <row r="331" spans="2:183" ht="11.25" customHeight="1" x14ac:dyDescent="0.2">
      <c r="B331" s="39"/>
      <c r="C331" s="45"/>
      <c r="D331" s="112"/>
      <c r="E331" s="112"/>
      <c r="F331" s="46"/>
      <c r="G331" s="52"/>
      <c r="H331" s="41"/>
      <c r="I331" s="53"/>
      <c r="J331" s="40"/>
      <c r="K331" s="52"/>
      <c r="L331" s="41"/>
      <c r="M331" s="53"/>
      <c r="N331" s="40"/>
      <c r="O331" s="52"/>
      <c r="P331" s="41"/>
      <c r="Q331" s="53"/>
      <c r="R331" s="40"/>
      <c r="S331" s="52"/>
      <c r="T331" s="41"/>
      <c r="U331" s="53"/>
      <c r="V331" s="40"/>
      <c r="W331" s="52"/>
      <c r="X331" s="41"/>
      <c r="Y331" s="53"/>
      <c r="Z331" s="40"/>
      <c r="AA331" s="52"/>
      <c r="AB331" s="41"/>
      <c r="AC331" s="53"/>
      <c r="AD331" s="40"/>
      <c r="AE331" s="52"/>
      <c r="AF331" s="41"/>
      <c r="AG331" s="53"/>
      <c r="AH331" s="40"/>
      <c r="AI331" s="52"/>
      <c r="AJ331" s="41"/>
      <c r="AK331" s="53"/>
      <c r="AL331" s="40"/>
      <c r="AM331" s="52"/>
      <c r="AN331" s="41"/>
      <c r="AO331" s="53"/>
      <c r="AP331" s="40"/>
      <c r="AQ331" s="52"/>
      <c r="AR331" s="41"/>
      <c r="AS331" s="53"/>
      <c r="AT331" s="41"/>
      <c r="AU331" s="41"/>
      <c r="AV331" s="41"/>
      <c r="AW331" s="53"/>
      <c r="AX331" s="41"/>
      <c r="AY331" s="41"/>
      <c r="AZ331" s="41"/>
      <c r="BA331" s="53"/>
      <c r="BB331" s="41"/>
      <c r="BC331" s="41"/>
      <c r="BD331" s="41"/>
      <c r="BE331" s="53"/>
      <c r="BF331" s="41"/>
      <c r="BG331" s="41"/>
      <c r="BH331" s="41"/>
      <c r="BI331" s="53"/>
      <c r="BJ331" s="41"/>
      <c r="BK331" s="41"/>
      <c r="BL331" s="41"/>
      <c r="BM331" s="53"/>
      <c r="BN331" s="41"/>
      <c r="BO331" s="41"/>
      <c r="BP331" s="41"/>
      <c r="BQ331" s="53"/>
      <c r="BR331" s="41"/>
      <c r="BS331" s="41"/>
      <c r="BT331" s="41"/>
      <c r="BU331" s="53"/>
      <c r="BV331" s="41"/>
      <c r="BW331" s="41"/>
      <c r="BX331" s="41"/>
      <c r="BY331" s="53"/>
      <c r="BZ331" s="41"/>
      <c r="CA331" s="41"/>
      <c r="CB331" s="41"/>
      <c r="CC331" s="53"/>
      <c r="CD331" s="41"/>
      <c r="CE331" s="41"/>
      <c r="CF331" s="41"/>
      <c r="CG331" s="53"/>
      <c r="CH331" s="41"/>
      <c r="CI331" s="41"/>
      <c r="CJ331" s="41"/>
      <c r="CK331" s="53"/>
      <c r="CL331" s="41"/>
      <c r="CM331" s="41"/>
      <c r="CN331" s="41"/>
      <c r="CO331" s="53"/>
      <c r="CP331" s="41"/>
      <c r="CQ331" s="41"/>
      <c r="CR331" s="41"/>
      <c r="CS331" s="53"/>
      <c r="CT331" s="41"/>
      <c r="CU331" s="41"/>
      <c r="CV331" s="41"/>
      <c r="CW331" s="53"/>
      <c r="CX331" s="41"/>
      <c r="CY331" s="41"/>
      <c r="CZ331" s="41"/>
      <c r="DA331" s="53"/>
      <c r="DB331" s="53"/>
      <c r="DC331" s="53"/>
      <c r="DD331" s="41"/>
      <c r="DE331" s="53"/>
      <c r="DF331" s="53"/>
      <c r="DG331" s="53"/>
      <c r="DH331" s="41"/>
      <c r="DI331" s="53"/>
      <c r="DJ331" s="53"/>
      <c r="DK331" s="53"/>
      <c r="DL331" s="41"/>
      <c r="DM331" s="53"/>
      <c r="DN331" s="53"/>
      <c r="DO331" s="53"/>
      <c r="DP331" s="41"/>
      <c r="DQ331" s="53"/>
      <c r="DR331" s="53"/>
      <c r="DS331" s="53"/>
      <c r="DT331" s="41"/>
      <c r="DU331" s="53"/>
      <c r="DV331" s="53"/>
      <c r="DW331" s="53"/>
      <c r="DX331" s="41"/>
      <c r="DY331" s="53"/>
      <c r="DZ331" s="53"/>
      <c r="EA331" s="53"/>
      <c r="EB331" s="41"/>
      <c r="EC331" s="53"/>
      <c r="ED331" s="53"/>
      <c r="EE331" s="53"/>
      <c r="EF331" s="41"/>
      <c r="EG331" s="53"/>
      <c r="EH331" s="53"/>
      <c r="EI331" s="53"/>
      <c r="EJ331" s="41"/>
      <c r="EK331" s="53"/>
      <c r="EL331" s="53"/>
      <c r="EM331" s="53"/>
      <c r="EN331" s="41"/>
      <c r="EO331" s="53"/>
      <c r="EP331" s="53"/>
      <c r="EQ331" s="53"/>
      <c r="ER331" s="41"/>
      <c r="ES331" s="53"/>
      <c r="ET331" s="53"/>
      <c r="EU331" s="53"/>
      <c r="EV331" s="41"/>
      <c r="EW331" s="53"/>
      <c r="EX331" s="53"/>
      <c r="EY331" s="53"/>
      <c r="EZ331" s="41"/>
      <c r="FA331" s="53"/>
      <c r="FB331" s="53"/>
      <c r="FC331" s="53"/>
      <c r="FD331" s="41"/>
      <c r="FE331" s="53"/>
      <c r="FF331" s="53"/>
      <c r="FG331" s="53"/>
      <c r="FH331" s="41"/>
      <c r="FI331" s="53"/>
      <c r="FJ331" s="53"/>
      <c r="FK331" s="53"/>
      <c r="FL331" s="41"/>
      <c r="FM331" s="53"/>
      <c r="FN331" s="53"/>
      <c r="FO331" s="40"/>
      <c r="FP331" s="52"/>
      <c r="FQ331" s="41"/>
      <c r="FY331" s="229" t="s">
        <v>853</v>
      </c>
      <c r="FZ331" s="229" t="s">
        <v>854</v>
      </c>
      <c r="GA331" s="229" t="s">
        <v>855</v>
      </c>
    </row>
    <row r="332" spans="2:183" ht="11.25" customHeight="1" x14ac:dyDescent="0.2">
      <c r="B332" s="39"/>
      <c r="C332" s="45"/>
      <c r="D332" s="112"/>
      <c r="E332" s="112"/>
      <c r="F332" s="46"/>
      <c r="G332" s="52"/>
      <c r="H332" s="41"/>
      <c r="I332" s="53"/>
      <c r="J332" s="40"/>
      <c r="K332" s="52"/>
      <c r="L332" s="41"/>
      <c r="M332" s="53"/>
      <c r="N332" s="40"/>
      <c r="O332" s="52"/>
      <c r="P332" s="41"/>
      <c r="Q332" s="53"/>
      <c r="R332" s="40"/>
      <c r="S332" s="52"/>
      <c r="T332" s="41"/>
      <c r="U332" s="53"/>
      <c r="V332" s="40"/>
      <c r="W332" s="52"/>
      <c r="X332" s="41"/>
      <c r="Y332" s="53"/>
      <c r="Z332" s="40"/>
      <c r="AA332" s="52"/>
      <c r="AB332" s="41"/>
      <c r="AC332" s="53"/>
      <c r="AD332" s="40"/>
      <c r="AE332" s="52"/>
      <c r="AF332" s="41"/>
      <c r="AG332" s="53"/>
      <c r="AH332" s="40"/>
      <c r="AI332" s="52"/>
      <c r="AJ332" s="41"/>
      <c r="AK332" s="53"/>
      <c r="AL332" s="40"/>
      <c r="AM332" s="52"/>
      <c r="AN332" s="41"/>
      <c r="AO332" s="53"/>
      <c r="AP332" s="40"/>
      <c r="AQ332" s="52"/>
      <c r="AR332" s="41"/>
      <c r="AS332" s="53"/>
      <c r="AT332" s="41"/>
      <c r="AU332" s="41"/>
      <c r="AV332" s="41"/>
      <c r="AW332" s="53"/>
      <c r="AX332" s="41"/>
      <c r="AY332" s="41"/>
      <c r="AZ332" s="41"/>
      <c r="BA332" s="53"/>
      <c r="BB332" s="41"/>
      <c r="BC332" s="41"/>
      <c r="BD332" s="41"/>
      <c r="BE332" s="53"/>
      <c r="BF332" s="41"/>
      <c r="BG332" s="41"/>
      <c r="BH332" s="41"/>
      <c r="BI332" s="53"/>
      <c r="BJ332" s="41"/>
      <c r="BK332" s="41"/>
      <c r="BL332" s="41"/>
      <c r="BM332" s="53"/>
      <c r="BN332" s="41"/>
      <c r="BO332" s="41"/>
      <c r="BP332" s="41"/>
      <c r="BQ332" s="53"/>
      <c r="BR332" s="41"/>
      <c r="BS332" s="41"/>
      <c r="BT332" s="41"/>
      <c r="BU332" s="53"/>
      <c r="BV332" s="41"/>
      <c r="BW332" s="41"/>
      <c r="BX332" s="41"/>
      <c r="BY332" s="53"/>
      <c r="BZ332" s="41"/>
      <c r="CA332" s="41"/>
      <c r="CB332" s="41"/>
      <c r="CC332" s="53"/>
      <c r="CD332" s="41"/>
      <c r="CE332" s="41"/>
      <c r="CF332" s="41"/>
      <c r="CG332" s="53"/>
      <c r="CH332" s="41"/>
      <c r="CI332" s="41"/>
      <c r="CJ332" s="41"/>
      <c r="CK332" s="53"/>
      <c r="CL332" s="41"/>
      <c r="CM332" s="41"/>
      <c r="CN332" s="41"/>
      <c r="CO332" s="53"/>
      <c r="CP332" s="41"/>
      <c r="CQ332" s="41"/>
      <c r="CR332" s="41"/>
      <c r="CS332" s="53"/>
      <c r="CT332" s="41"/>
      <c r="CU332" s="41"/>
      <c r="CV332" s="41"/>
      <c r="CW332" s="53"/>
      <c r="CX332" s="41"/>
      <c r="CY332" s="41"/>
      <c r="CZ332" s="41"/>
      <c r="DA332" s="53"/>
      <c r="DB332" s="53"/>
      <c r="DC332" s="53"/>
      <c r="DD332" s="41"/>
      <c r="DE332" s="53"/>
      <c r="DF332" s="53"/>
      <c r="DG332" s="53"/>
      <c r="DH332" s="41"/>
      <c r="DI332" s="53"/>
      <c r="DJ332" s="53"/>
      <c r="DK332" s="53"/>
      <c r="DL332" s="41"/>
      <c r="DM332" s="53"/>
      <c r="DN332" s="53"/>
      <c r="DO332" s="53"/>
      <c r="DP332" s="41"/>
      <c r="DQ332" s="53"/>
      <c r="DR332" s="53"/>
      <c r="DS332" s="53"/>
      <c r="DT332" s="41"/>
      <c r="DU332" s="53"/>
      <c r="DV332" s="53"/>
      <c r="DW332" s="53"/>
      <c r="DX332" s="41"/>
      <c r="DY332" s="53"/>
      <c r="DZ332" s="53"/>
      <c r="EA332" s="53"/>
      <c r="EB332" s="41"/>
      <c r="EC332" s="53"/>
      <c r="ED332" s="53"/>
      <c r="EE332" s="53"/>
      <c r="EF332" s="41"/>
      <c r="EG332" s="53"/>
      <c r="EH332" s="53"/>
      <c r="EI332" s="53"/>
      <c r="EJ332" s="41"/>
      <c r="EK332" s="53"/>
      <c r="EL332" s="53"/>
      <c r="EM332" s="53"/>
      <c r="EN332" s="41"/>
      <c r="EO332" s="53"/>
      <c r="EP332" s="53"/>
      <c r="EQ332" s="53"/>
      <c r="ER332" s="41"/>
      <c r="ES332" s="53"/>
      <c r="ET332" s="53"/>
      <c r="EU332" s="53"/>
      <c r="EV332" s="41"/>
      <c r="EW332" s="53"/>
      <c r="EX332" s="53"/>
      <c r="EY332" s="53"/>
      <c r="EZ332" s="41"/>
      <c r="FA332" s="53"/>
      <c r="FB332" s="53"/>
      <c r="FC332" s="53"/>
      <c r="FD332" s="41"/>
      <c r="FE332" s="53"/>
      <c r="FF332" s="53"/>
      <c r="FG332" s="53"/>
      <c r="FH332" s="41"/>
      <c r="FI332" s="53"/>
      <c r="FJ332" s="53"/>
      <c r="FK332" s="53"/>
      <c r="FL332" s="41"/>
      <c r="FM332" s="53"/>
      <c r="FN332" s="53"/>
      <c r="FO332" s="40"/>
      <c r="FP332" s="52"/>
      <c r="FQ332" s="41"/>
      <c r="FY332" s="229" t="s">
        <v>868</v>
      </c>
      <c r="FZ332" s="229" t="s">
        <v>869</v>
      </c>
      <c r="GA332" s="229" t="s">
        <v>870</v>
      </c>
    </row>
    <row r="333" spans="2:183" ht="11.25" customHeight="1" x14ac:dyDescent="0.2">
      <c r="B333" s="39"/>
      <c r="C333" s="45"/>
      <c r="D333" s="112"/>
      <c r="E333" s="112"/>
      <c r="F333" s="46"/>
      <c r="G333" s="52"/>
      <c r="H333" s="41"/>
      <c r="I333" s="53"/>
      <c r="J333" s="40"/>
      <c r="K333" s="52"/>
      <c r="L333" s="41"/>
      <c r="M333" s="53"/>
      <c r="N333" s="40"/>
      <c r="O333" s="52"/>
      <c r="P333" s="41"/>
      <c r="Q333" s="53"/>
      <c r="R333" s="40"/>
      <c r="S333" s="52"/>
      <c r="T333" s="41"/>
      <c r="U333" s="53"/>
      <c r="V333" s="40"/>
      <c r="W333" s="52"/>
      <c r="X333" s="41"/>
      <c r="Y333" s="53"/>
      <c r="Z333" s="40"/>
      <c r="AA333" s="52"/>
      <c r="AB333" s="41"/>
      <c r="AC333" s="53"/>
      <c r="AD333" s="40"/>
      <c r="AE333" s="52"/>
      <c r="AF333" s="41"/>
      <c r="AG333" s="53"/>
      <c r="AH333" s="40"/>
      <c r="AI333" s="52"/>
      <c r="AJ333" s="41"/>
      <c r="AK333" s="53"/>
      <c r="AL333" s="40"/>
      <c r="AM333" s="52"/>
      <c r="AN333" s="41"/>
      <c r="AO333" s="53"/>
      <c r="AP333" s="40"/>
      <c r="AQ333" s="52"/>
      <c r="AR333" s="41"/>
      <c r="AS333" s="53"/>
      <c r="AT333" s="41"/>
      <c r="AU333" s="41"/>
      <c r="AV333" s="41"/>
      <c r="AW333" s="53"/>
      <c r="AX333" s="41"/>
      <c r="AY333" s="41"/>
      <c r="AZ333" s="41"/>
      <c r="BA333" s="53"/>
      <c r="BB333" s="41"/>
      <c r="BC333" s="41"/>
      <c r="BD333" s="41"/>
      <c r="BE333" s="53"/>
      <c r="BF333" s="41"/>
      <c r="BG333" s="41"/>
      <c r="BH333" s="41"/>
      <c r="BI333" s="53"/>
      <c r="BJ333" s="41"/>
      <c r="BK333" s="41"/>
      <c r="BL333" s="41"/>
      <c r="BM333" s="53"/>
      <c r="BN333" s="41"/>
      <c r="BO333" s="41"/>
      <c r="BP333" s="41"/>
      <c r="BQ333" s="53"/>
      <c r="BR333" s="41"/>
      <c r="BS333" s="41"/>
      <c r="BT333" s="41"/>
      <c r="BU333" s="53"/>
      <c r="BV333" s="41"/>
      <c r="BW333" s="41"/>
      <c r="BX333" s="41"/>
      <c r="BY333" s="53"/>
      <c r="BZ333" s="41"/>
      <c r="CA333" s="41"/>
      <c r="CB333" s="41"/>
      <c r="CC333" s="53"/>
      <c r="CD333" s="41"/>
      <c r="CE333" s="41"/>
      <c r="CF333" s="41"/>
      <c r="CG333" s="53"/>
      <c r="CH333" s="41"/>
      <c r="CI333" s="41"/>
      <c r="CJ333" s="41"/>
      <c r="CK333" s="53"/>
      <c r="CL333" s="41"/>
      <c r="CM333" s="41"/>
      <c r="CN333" s="41"/>
      <c r="CO333" s="53"/>
      <c r="CP333" s="41"/>
      <c r="CQ333" s="41"/>
      <c r="CR333" s="41"/>
      <c r="CS333" s="53"/>
      <c r="CT333" s="41"/>
      <c r="CU333" s="41"/>
      <c r="CV333" s="41"/>
      <c r="CW333" s="53"/>
      <c r="CX333" s="41"/>
      <c r="CY333" s="41"/>
      <c r="CZ333" s="41"/>
      <c r="DA333" s="53"/>
      <c r="DB333" s="53"/>
      <c r="DC333" s="53"/>
      <c r="DD333" s="41"/>
      <c r="DE333" s="53"/>
      <c r="DF333" s="53"/>
      <c r="DG333" s="53"/>
      <c r="DH333" s="41"/>
      <c r="DI333" s="53"/>
      <c r="DJ333" s="53"/>
      <c r="DK333" s="53"/>
      <c r="DL333" s="41"/>
      <c r="DM333" s="53"/>
      <c r="DN333" s="53"/>
      <c r="DO333" s="53"/>
      <c r="DP333" s="41"/>
      <c r="DQ333" s="53"/>
      <c r="DR333" s="53"/>
      <c r="DS333" s="53"/>
      <c r="DT333" s="41"/>
      <c r="DU333" s="53"/>
      <c r="DV333" s="53"/>
      <c r="DW333" s="53"/>
      <c r="DX333" s="41"/>
      <c r="DY333" s="53"/>
      <c r="DZ333" s="53"/>
      <c r="EA333" s="53"/>
      <c r="EB333" s="41"/>
      <c r="EC333" s="53"/>
      <c r="ED333" s="53"/>
      <c r="EE333" s="53"/>
      <c r="EF333" s="41"/>
      <c r="EG333" s="53"/>
      <c r="EH333" s="53"/>
      <c r="EI333" s="53"/>
      <c r="EJ333" s="41"/>
      <c r="EK333" s="53"/>
      <c r="EL333" s="53"/>
      <c r="EM333" s="53"/>
      <c r="EN333" s="41"/>
      <c r="EO333" s="53"/>
      <c r="EP333" s="53"/>
      <c r="EQ333" s="53"/>
      <c r="ER333" s="41"/>
      <c r="ES333" s="53"/>
      <c r="ET333" s="53"/>
      <c r="EU333" s="53"/>
      <c r="EV333" s="41"/>
      <c r="EW333" s="53"/>
      <c r="EX333" s="53"/>
      <c r="EY333" s="53"/>
      <c r="EZ333" s="41"/>
      <c r="FA333" s="53"/>
      <c r="FB333" s="53"/>
      <c r="FC333" s="53"/>
      <c r="FD333" s="41"/>
      <c r="FE333" s="53"/>
      <c r="FF333" s="53"/>
      <c r="FG333" s="53"/>
      <c r="FH333" s="41"/>
      <c r="FI333" s="53"/>
      <c r="FJ333" s="53"/>
      <c r="FK333" s="53"/>
      <c r="FL333" s="41"/>
      <c r="FM333" s="53"/>
      <c r="FN333" s="53"/>
      <c r="FO333" s="40"/>
      <c r="FP333" s="52"/>
      <c r="FQ333" s="41"/>
      <c r="FY333" s="229" t="s">
        <v>778</v>
      </c>
      <c r="FZ333" s="229" t="s">
        <v>779</v>
      </c>
      <c r="GA333" s="229" t="s">
        <v>780</v>
      </c>
    </row>
    <row r="334" spans="2:183" ht="11.25" customHeight="1" x14ac:dyDescent="0.2">
      <c r="B334" s="39"/>
      <c r="C334" s="45"/>
      <c r="D334" s="112"/>
      <c r="E334" s="112"/>
      <c r="F334" s="46"/>
      <c r="G334" s="52"/>
      <c r="H334" s="41"/>
      <c r="I334" s="53"/>
      <c r="J334" s="40"/>
      <c r="K334" s="52"/>
      <c r="L334" s="41"/>
      <c r="M334" s="53"/>
      <c r="N334" s="40"/>
      <c r="O334" s="52"/>
      <c r="P334" s="41"/>
      <c r="Q334" s="53"/>
      <c r="R334" s="40"/>
      <c r="S334" s="52"/>
      <c r="T334" s="41"/>
      <c r="U334" s="53"/>
      <c r="V334" s="40"/>
      <c r="W334" s="52"/>
      <c r="X334" s="41"/>
      <c r="Y334" s="53"/>
      <c r="Z334" s="40"/>
      <c r="AA334" s="52"/>
      <c r="AB334" s="41"/>
      <c r="AC334" s="53"/>
      <c r="AD334" s="40"/>
      <c r="AE334" s="52"/>
      <c r="AF334" s="41"/>
      <c r="AG334" s="53"/>
      <c r="AH334" s="40"/>
      <c r="AI334" s="52"/>
      <c r="AJ334" s="41"/>
      <c r="AK334" s="53"/>
      <c r="AL334" s="40"/>
      <c r="AM334" s="52"/>
      <c r="AN334" s="41"/>
      <c r="AO334" s="53"/>
      <c r="AP334" s="40"/>
      <c r="AQ334" s="52"/>
      <c r="AR334" s="41"/>
      <c r="AS334" s="53"/>
      <c r="AT334" s="41"/>
      <c r="AU334" s="41"/>
      <c r="AV334" s="41"/>
      <c r="AW334" s="53"/>
      <c r="AX334" s="41"/>
      <c r="AY334" s="41"/>
      <c r="AZ334" s="41"/>
      <c r="BA334" s="53"/>
      <c r="BB334" s="41"/>
      <c r="BC334" s="41"/>
      <c r="BD334" s="41"/>
      <c r="BE334" s="53"/>
      <c r="BF334" s="41"/>
      <c r="BG334" s="41"/>
      <c r="BH334" s="41"/>
      <c r="BI334" s="53"/>
      <c r="BJ334" s="41"/>
      <c r="BK334" s="41"/>
      <c r="BL334" s="41"/>
      <c r="BM334" s="53"/>
      <c r="BN334" s="41"/>
      <c r="BO334" s="41"/>
      <c r="BP334" s="41"/>
      <c r="BQ334" s="53"/>
      <c r="BR334" s="41"/>
      <c r="BS334" s="41"/>
      <c r="BT334" s="41"/>
      <c r="BU334" s="53"/>
      <c r="BV334" s="41"/>
      <c r="BW334" s="41"/>
      <c r="BX334" s="41"/>
      <c r="BY334" s="53"/>
      <c r="BZ334" s="41"/>
      <c r="CA334" s="41"/>
      <c r="CB334" s="41"/>
      <c r="CC334" s="53"/>
      <c r="CD334" s="41"/>
      <c r="CE334" s="41"/>
      <c r="CF334" s="41"/>
      <c r="CG334" s="53"/>
      <c r="CH334" s="41"/>
      <c r="CI334" s="41"/>
      <c r="CJ334" s="41"/>
      <c r="CK334" s="53"/>
      <c r="CL334" s="41"/>
      <c r="CM334" s="41"/>
      <c r="CN334" s="41"/>
      <c r="CO334" s="53"/>
      <c r="CP334" s="41"/>
      <c r="CQ334" s="41"/>
      <c r="CR334" s="41"/>
      <c r="CS334" s="53"/>
      <c r="CT334" s="41"/>
      <c r="CU334" s="41"/>
      <c r="CV334" s="41"/>
      <c r="CW334" s="53"/>
      <c r="CX334" s="41"/>
      <c r="CY334" s="41"/>
      <c r="CZ334" s="41"/>
      <c r="DA334" s="53"/>
      <c r="DB334" s="53"/>
      <c r="DC334" s="53"/>
      <c r="DD334" s="41"/>
      <c r="DE334" s="53"/>
      <c r="DF334" s="53"/>
      <c r="DG334" s="53"/>
      <c r="DH334" s="41"/>
      <c r="DI334" s="53"/>
      <c r="DJ334" s="53"/>
      <c r="DK334" s="53"/>
      <c r="DL334" s="41"/>
      <c r="DM334" s="53"/>
      <c r="DN334" s="53"/>
      <c r="DO334" s="53"/>
      <c r="DP334" s="41"/>
      <c r="DQ334" s="53"/>
      <c r="DR334" s="53"/>
      <c r="DS334" s="53"/>
      <c r="DT334" s="41"/>
      <c r="DU334" s="53"/>
      <c r="DV334" s="53"/>
      <c r="DW334" s="53"/>
      <c r="DX334" s="41"/>
      <c r="DY334" s="53"/>
      <c r="DZ334" s="53"/>
      <c r="EA334" s="53"/>
      <c r="EB334" s="41"/>
      <c r="EC334" s="53"/>
      <c r="ED334" s="53"/>
      <c r="EE334" s="53"/>
      <c r="EF334" s="41"/>
      <c r="EG334" s="53"/>
      <c r="EH334" s="53"/>
      <c r="EI334" s="53"/>
      <c r="EJ334" s="41"/>
      <c r="EK334" s="53"/>
      <c r="EL334" s="53"/>
      <c r="EM334" s="53"/>
      <c r="EN334" s="41"/>
      <c r="EO334" s="53"/>
      <c r="EP334" s="53"/>
      <c r="EQ334" s="53"/>
      <c r="ER334" s="41"/>
      <c r="ES334" s="53"/>
      <c r="ET334" s="53"/>
      <c r="EU334" s="53"/>
      <c r="EV334" s="41"/>
      <c r="EW334" s="53"/>
      <c r="EX334" s="53"/>
      <c r="EY334" s="53"/>
      <c r="EZ334" s="41"/>
      <c r="FA334" s="53"/>
      <c r="FB334" s="53"/>
      <c r="FC334" s="53"/>
      <c r="FD334" s="41"/>
      <c r="FE334" s="53"/>
      <c r="FF334" s="53"/>
      <c r="FG334" s="53"/>
      <c r="FH334" s="41"/>
      <c r="FI334" s="53"/>
      <c r="FJ334" s="53"/>
      <c r="FK334" s="53"/>
      <c r="FL334" s="41"/>
      <c r="FM334" s="53"/>
      <c r="FN334" s="53"/>
      <c r="FO334" s="40"/>
      <c r="FP334" s="52"/>
      <c r="FQ334" s="41"/>
      <c r="FY334" s="229" t="s">
        <v>829</v>
      </c>
      <c r="FZ334" s="229" t="s">
        <v>830</v>
      </c>
      <c r="GA334" s="229" t="s">
        <v>831</v>
      </c>
    </row>
    <row r="335" spans="2:183" ht="11.25" customHeight="1" x14ac:dyDescent="0.2">
      <c r="B335" s="39"/>
      <c r="C335" s="45"/>
      <c r="D335" s="112"/>
      <c r="E335" s="112"/>
      <c r="F335" s="46"/>
      <c r="G335" s="52"/>
      <c r="H335" s="41"/>
      <c r="I335" s="53"/>
      <c r="J335" s="40"/>
      <c r="K335" s="52"/>
      <c r="L335" s="41"/>
      <c r="M335" s="53"/>
      <c r="N335" s="40"/>
      <c r="O335" s="52"/>
      <c r="P335" s="41"/>
      <c r="Q335" s="53"/>
      <c r="R335" s="40"/>
      <c r="S335" s="52"/>
      <c r="T335" s="41"/>
      <c r="U335" s="53"/>
      <c r="V335" s="40"/>
      <c r="W335" s="52"/>
      <c r="X335" s="41"/>
      <c r="Y335" s="53"/>
      <c r="Z335" s="40"/>
      <c r="AA335" s="52"/>
      <c r="AB335" s="41"/>
      <c r="AC335" s="53"/>
      <c r="AD335" s="40"/>
      <c r="AE335" s="52"/>
      <c r="AF335" s="41"/>
      <c r="AG335" s="53"/>
      <c r="AH335" s="40"/>
      <c r="AI335" s="52"/>
      <c r="AJ335" s="41"/>
      <c r="AK335" s="53"/>
      <c r="AL335" s="40"/>
      <c r="AM335" s="52"/>
      <c r="AN335" s="41"/>
      <c r="AO335" s="53"/>
      <c r="AP335" s="40"/>
      <c r="AQ335" s="52"/>
      <c r="AR335" s="41"/>
      <c r="AS335" s="53"/>
      <c r="AT335" s="41"/>
      <c r="AU335" s="41"/>
      <c r="AV335" s="41"/>
      <c r="AW335" s="53"/>
      <c r="AX335" s="41"/>
      <c r="AY335" s="41"/>
      <c r="AZ335" s="41"/>
      <c r="BA335" s="53"/>
      <c r="BB335" s="41"/>
      <c r="BC335" s="41"/>
      <c r="BD335" s="41"/>
      <c r="BE335" s="53"/>
      <c r="BF335" s="41"/>
      <c r="BG335" s="41"/>
      <c r="BH335" s="41"/>
      <c r="BI335" s="53"/>
      <c r="BJ335" s="41"/>
      <c r="BK335" s="41"/>
      <c r="BL335" s="41"/>
      <c r="BM335" s="53"/>
      <c r="BN335" s="41"/>
      <c r="BO335" s="41"/>
      <c r="BP335" s="41"/>
      <c r="BQ335" s="53"/>
      <c r="BR335" s="41"/>
      <c r="BS335" s="41"/>
      <c r="BT335" s="41"/>
      <c r="BU335" s="53"/>
      <c r="BV335" s="41"/>
      <c r="BW335" s="41"/>
      <c r="BX335" s="41"/>
      <c r="BY335" s="53"/>
      <c r="BZ335" s="41"/>
      <c r="CA335" s="41"/>
      <c r="CB335" s="41"/>
      <c r="CC335" s="53"/>
      <c r="CD335" s="41"/>
      <c r="CE335" s="41"/>
      <c r="CF335" s="41"/>
      <c r="CG335" s="53"/>
      <c r="CH335" s="41"/>
      <c r="CI335" s="41"/>
      <c r="CJ335" s="41"/>
      <c r="CK335" s="53"/>
      <c r="CL335" s="41"/>
      <c r="CM335" s="41"/>
      <c r="CN335" s="41"/>
      <c r="CO335" s="53"/>
      <c r="CP335" s="41"/>
      <c r="CQ335" s="41"/>
      <c r="CR335" s="41"/>
      <c r="CS335" s="53"/>
      <c r="CT335" s="41"/>
      <c r="CU335" s="41"/>
      <c r="CV335" s="41"/>
      <c r="CW335" s="53"/>
      <c r="CX335" s="41"/>
      <c r="CY335" s="41"/>
      <c r="CZ335" s="41"/>
      <c r="DA335" s="53"/>
      <c r="DB335" s="53"/>
      <c r="DC335" s="53"/>
      <c r="DD335" s="41"/>
      <c r="DE335" s="53"/>
      <c r="DF335" s="53"/>
      <c r="DG335" s="53"/>
      <c r="DH335" s="41"/>
      <c r="DI335" s="53"/>
      <c r="DJ335" s="53"/>
      <c r="DK335" s="53"/>
      <c r="DL335" s="41"/>
      <c r="DM335" s="53"/>
      <c r="DN335" s="53"/>
      <c r="DO335" s="53"/>
      <c r="DP335" s="41"/>
      <c r="DQ335" s="53"/>
      <c r="DR335" s="53"/>
      <c r="DS335" s="53"/>
      <c r="DT335" s="41"/>
      <c r="DU335" s="53"/>
      <c r="DV335" s="53"/>
      <c r="DW335" s="53"/>
      <c r="DX335" s="41"/>
      <c r="DY335" s="53"/>
      <c r="DZ335" s="53"/>
      <c r="EA335" s="53"/>
      <c r="EB335" s="41"/>
      <c r="EC335" s="53"/>
      <c r="ED335" s="53"/>
      <c r="EE335" s="53"/>
      <c r="EF335" s="41"/>
      <c r="EG335" s="53"/>
      <c r="EH335" s="53"/>
      <c r="EI335" s="53"/>
      <c r="EJ335" s="41"/>
      <c r="EK335" s="53"/>
      <c r="EL335" s="53"/>
      <c r="EM335" s="53"/>
      <c r="EN335" s="41"/>
      <c r="EO335" s="53"/>
      <c r="EP335" s="53"/>
      <c r="EQ335" s="53"/>
      <c r="ER335" s="41"/>
      <c r="ES335" s="53"/>
      <c r="ET335" s="53"/>
      <c r="EU335" s="53"/>
      <c r="EV335" s="41"/>
      <c r="EW335" s="53"/>
      <c r="EX335" s="53"/>
      <c r="EY335" s="53"/>
      <c r="EZ335" s="41"/>
      <c r="FA335" s="53"/>
      <c r="FB335" s="53"/>
      <c r="FC335" s="53"/>
      <c r="FD335" s="41"/>
      <c r="FE335" s="53"/>
      <c r="FF335" s="53"/>
      <c r="FG335" s="53"/>
      <c r="FH335" s="41"/>
      <c r="FI335" s="53"/>
      <c r="FJ335" s="53"/>
      <c r="FK335" s="53"/>
      <c r="FL335" s="41"/>
      <c r="FM335" s="53"/>
      <c r="FN335" s="53"/>
      <c r="FO335" s="40"/>
      <c r="FP335" s="52"/>
      <c r="FQ335" s="41"/>
      <c r="FY335" s="229" t="s">
        <v>817</v>
      </c>
      <c r="FZ335" s="229" t="s">
        <v>818</v>
      </c>
      <c r="GA335" s="229" t="s">
        <v>819</v>
      </c>
    </row>
    <row r="336" spans="2:183" ht="11.25" customHeight="1" x14ac:dyDescent="0.2">
      <c r="B336" s="39"/>
      <c r="C336" s="45"/>
      <c r="D336" s="112"/>
      <c r="E336" s="112"/>
      <c r="F336" s="46"/>
      <c r="G336" s="52"/>
      <c r="H336" s="41"/>
      <c r="I336" s="53"/>
      <c r="J336" s="40"/>
      <c r="K336" s="52"/>
      <c r="L336" s="41"/>
      <c r="M336" s="53"/>
      <c r="N336" s="40"/>
      <c r="O336" s="52"/>
      <c r="P336" s="41"/>
      <c r="Q336" s="53"/>
      <c r="R336" s="40"/>
      <c r="S336" s="52"/>
      <c r="T336" s="41"/>
      <c r="U336" s="53"/>
      <c r="V336" s="40"/>
      <c r="W336" s="52"/>
      <c r="X336" s="41"/>
      <c r="Y336" s="53"/>
      <c r="Z336" s="40"/>
      <c r="AA336" s="52"/>
      <c r="AB336" s="41"/>
      <c r="AC336" s="53"/>
      <c r="AD336" s="40"/>
      <c r="AE336" s="52"/>
      <c r="AF336" s="41"/>
      <c r="AG336" s="53"/>
      <c r="AH336" s="40"/>
      <c r="AI336" s="52"/>
      <c r="AJ336" s="41"/>
      <c r="AK336" s="53"/>
      <c r="AL336" s="40"/>
      <c r="AM336" s="52"/>
      <c r="AN336" s="41"/>
      <c r="AO336" s="53"/>
      <c r="AP336" s="40"/>
      <c r="AQ336" s="52"/>
      <c r="AR336" s="41"/>
      <c r="AS336" s="53"/>
      <c r="AT336" s="41"/>
      <c r="AU336" s="41"/>
      <c r="AV336" s="41"/>
      <c r="AW336" s="53"/>
      <c r="AX336" s="41"/>
      <c r="AY336" s="41"/>
      <c r="AZ336" s="41"/>
      <c r="BA336" s="53"/>
      <c r="BB336" s="41"/>
      <c r="BC336" s="41"/>
      <c r="BD336" s="41"/>
      <c r="BE336" s="53"/>
      <c r="BF336" s="41"/>
      <c r="BG336" s="41"/>
      <c r="BH336" s="41"/>
      <c r="BI336" s="53"/>
      <c r="BJ336" s="41"/>
      <c r="BK336" s="41"/>
      <c r="BL336" s="41"/>
      <c r="BM336" s="53"/>
      <c r="BN336" s="41"/>
      <c r="BO336" s="41"/>
      <c r="BP336" s="41"/>
      <c r="BQ336" s="53"/>
      <c r="BR336" s="41"/>
      <c r="BS336" s="41"/>
      <c r="BT336" s="41"/>
      <c r="BU336" s="53"/>
      <c r="BV336" s="41"/>
      <c r="BW336" s="41"/>
      <c r="BX336" s="41"/>
      <c r="BY336" s="53"/>
      <c r="BZ336" s="41"/>
      <c r="CA336" s="41"/>
      <c r="CB336" s="41"/>
      <c r="CC336" s="53"/>
      <c r="CD336" s="41"/>
      <c r="CE336" s="41"/>
      <c r="CF336" s="41"/>
      <c r="CG336" s="53"/>
      <c r="CH336" s="41"/>
      <c r="CI336" s="41"/>
      <c r="CJ336" s="41"/>
      <c r="CK336" s="53"/>
      <c r="CL336" s="41"/>
      <c r="CM336" s="41"/>
      <c r="CN336" s="41"/>
      <c r="CO336" s="53"/>
      <c r="CP336" s="41"/>
      <c r="CQ336" s="41"/>
      <c r="CR336" s="41"/>
      <c r="CS336" s="53"/>
      <c r="CT336" s="41"/>
      <c r="CU336" s="41"/>
      <c r="CV336" s="41"/>
      <c r="CW336" s="53"/>
      <c r="CX336" s="41"/>
      <c r="CY336" s="41"/>
      <c r="CZ336" s="41"/>
      <c r="DA336" s="53"/>
      <c r="DB336" s="53"/>
      <c r="DC336" s="53"/>
      <c r="DD336" s="41"/>
      <c r="DE336" s="53"/>
      <c r="DF336" s="53"/>
      <c r="DG336" s="53"/>
      <c r="DH336" s="41"/>
      <c r="DI336" s="53"/>
      <c r="DJ336" s="53"/>
      <c r="DK336" s="53"/>
      <c r="DL336" s="41"/>
      <c r="DM336" s="53"/>
      <c r="DN336" s="53"/>
      <c r="DO336" s="53"/>
      <c r="DP336" s="41"/>
      <c r="DQ336" s="53"/>
      <c r="DR336" s="53"/>
      <c r="DS336" s="53"/>
      <c r="DT336" s="41"/>
      <c r="DU336" s="53"/>
      <c r="DV336" s="53"/>
      <c r="DW336" s="53"/>
      <c r="DX336" s="41"/>
      <c r="DY336" s="53"/>
      <c r="DZ336" s="53"/>
      <c r="EA336" s="53"/>
      <c r="EB336" s="41"/>
      <c r="EC336" s="53"/>
      <c r="ED336" s="53"/>
      <c r="EE336" s="53"/>
      <c r="EF336" s="41"/>
      <c r="EG336" s="53"/>
      <c r="EH336" s="53"/>
      <c r="EI336" s="53"/>
      <c r="EJ336" s="41"/>
      <c r="EK336" s="53"/>
      <c r="EL336" s="53"/>
      <c r="EM336" s="53"/>
      <c r="EN336" s="41"/>
      <c r="EO336" s="53"/>
      <c r="EP336" s="53"/>
      <c r="EQ336" s="53"/>
      <c r="ER336" s="41"/>
      <c r="ES336" s="53"/>
      <c r="ET336" s="53"/>
      <c r="EU336" s="53"/>
      <c r="EV336" s="41"/>
      <c r="EW336" s="53"/>
      <c r="EX336" s="53"/>
      <c r="EY336" s="53"/>
      <c r="EZ336" s="41"/>
      <c r="FA336" s="53"/>
      <c r="FB336" s="53"/>
      <c r="FC336" s="53"/>
      <c r="FD336" s="41"/>
      <c r="FE336" s="53"/>
      <c r="FF336" s="53"/>
      <c r="FG336" s="53"/>
      <c r="FH336" s="41"/>
      <c r="FI336" s="53"/>
      <c r="FJ336" s="53"/>
      <c r="FK336" s="53"/>
      <c r="FL336" s="41"/>
      <c r="FM336" s="53"/>
      <c r="FN336" s="53"/>
      <c r="FO336" s="40"/>
      <c r="FP336" s="52"/>
      <c r="FQ336" s="41"/>
      <c r="FY336" s="229" t="s">
        <v>814</v>
      </c>
      <c r="FZ336" s="229" t="s">
        <v>815</v>
      </c>
      <c r="GA336" s="229" t="s">
        <v>816</v>
      </c>
    </row>
    <row r="337" spans="2:183" ht="11.25" customHeight="1" x14ac:dyDescent="0.2">
      <c r="B337" s="39"/>
      <c r="C337" s="45"/>
      <c r="D337" s="112"/>
      <c r="E337" s="112"/>
      <c r="F337" s="46"/>
      <c r="G337" s="52"/>
      <c r="H337" s="41"/>
      <c r="I337" s="53"/>
      <c r="J337" s="40"/>
      <c r="K337" s="52"/>
      <c r="L337" s="41"/>
      <c r="M337" s="53"/>
      <c r="N337" s="40"/>
      <c r="O337" s="52"/>
      <c r="P337" s="41"/>
      <c r="Q337" s="53"/>
      <c r="R337" s="40"/>
      <c r="S337" s="52"/>
      <c r="T337" s="41"/>
      <c r="U337" s="53"/>
      <c r="V337" s="40"/>
      <c r="W337" s="52"/>
      <c r="X337" s="41"/>
      <c r="Y337" s="53"/>
      <c r="Z337" s="40"/>
      <c r="AA337" s="52"/>
      <c r="AB337" s="41"/>
      <c r="AC337" s="53"/>
      <c r="AD337" s="40"/>
      <c r="AE337" s="52"/>
      <c r="AF337" s="41"/>
      <c r="AG337" s="53"/>
      <c r="AH337" s="40"/>
      <c r="AI337" s="52"/>
      <c r="AJ337" s="41"/>
      <c r="AK337" s="53"/>
      <c r="AL337" s="40"/>
      <c r="AM337" s="52"/>
      <c r="AN337" s="41"/>
      <c r="AO337" s="53"/>
      <c r="AP337" s="40"/>
      <c r="AQ337" s="52"/>
      <c r="AR337" s="41"/>
      <c r="AS337" s="53"/>
      <c r="AT337" s="41"/>
      <c r="AU337" s="41"/>
      <c r="AV337" s="41"/>
      <c r="AW337" s="53"/>
      <c r="AX337" s="41"/>
      <c r="AY337" s="41"/>
      <c r="AZ337" s="41"/>
      <c r="BA337" s="53"/>
      <c r="BB337" s="41"/>
      <c r="BC337" s="41"/>
      <c r="BD337" s="41"/>
      <c r="BE337" s="53"/>
      <c r="BF337" s="41"/>
      <c r="BG337" s="41"/>
      <c r="BH337" s="41"/>
      <c r="BI337" s="53"/>
      <c r="BJ337" s="41"/>
      <c r="BK337" s="41"/>
      <c r="BL337" s="41"/>
      <c r="BM337" s="53"/>
      <c r="BN337" s="41"/>
      <c r="BO337" s="41"/>
      <c r="BP337" s="41"/>
      <c r="BQ337" s="53"/>
      <c r="BR337" s="41"/>
      <c r="BS337" s="41"/>
      <c r="BT337" s="41"/>
      <c r="BU337" s="53"/>
      <c r="BV337" s="41"/>
      <c r="BW337" s="41"/>
      <c r="BX337" s="41"/>
      <c r="BY337" s="53"/>
      <c r="BZ337" s="41"/>
      <c r="CA337" s="41"/>
      <c r="CB337" s="41"/>
      <c r="CC337" s="53"/>
      <c r="CD337" s="41"/>
      <c r="CE337" s="41"/>
      <c r="CF337" s="41"/>
      <c r="CG337" s="53"/>
      <c r="CH337" s="41"/>
      <c r="CI337" s="41"/>
      <c r="CJ337" s="41"/>
      <c r="CK337" s="53"/>
      <c r="CL337" s="41"/>
      <c r="CM337" s="41"/>
      <c r="CN337" s="41"/>
      <c r="CO337" s="53"/>
      <c r="CP337" s="41"/>
      <c r="CQ337" s="41"/>
      <c r="CR337" s="41"/>
      <c r="CS337" s="53"/>
      <c r="CT337" s="41"/>
      <c r="CU337" s="41"/>
      <c r="CV337" s="41"/>
      <c r="CW337" s="53"/>
      <c r="CX337" s="41"/>
      <c r="CY337" s="41"/>
      <c r="CZ337" s="41"/>
      <c r="DA337" s="53"/>
      <c r="DB337" s="53"/>
      <c r="DC337" s="53"/>
      <c r="DD337" s="41"/>
      <c r="DE337" s="53"/>
      <c r="DF337" s="53"/>
      <c r="DG337" s="53"/>
      <c r="DH337" s="41"/>
      <c r="DI337" s="53"/>
      <c r="DJ337" s="53"/>
      <c r="DK337" s="53"/>
      <c r="DL337" s="41"/>
      <c r="DM337" s="53"/>
      <c r="DN337" s="53"/>
      <c r="DO337" s="53"/>
      <c r="DP337" s="41"/>
      <c r="DQ337" s="53"/>
      <c r="DR337" s="53"/>
      <c r="DS337" s="53"/>
      <c r="DT337" s="41"/>
      <c r="DU337" s="53"/>
      <c r="DV337" s="53"/>
      <c r="DW337" s="53"/>
      <c r="DX337" s="41"/>
      <c r="DY337" s="53"/>
      <c r="DZ337" s="53"/>
      <c r="EA337" s="53"/>
      <c r="EB337" s="41"/>
      <c r="EC337" s="53"/>
      <c r="ED337" s="53"/>
      <c r="EE337" s="53"/>
      <c r="EF337" s="41"/>
      <c r="EG337" s="53"/>
      <c r="EH337" s="53"/>
      <c r="EI337" s="53"/>
      <c r="EJ337" s="41"/>
      <c r="EK337" s="53"/>
      <c r="EL337" s="53"/>
      <c r="EM337" s="53"/>
      <c r="EN337" s="41"/>
      <c r="EO337" s="53"/>
      <c r="EP337" s="53"/>
      <c r="EQ337" s="53"/>
      <c r="ER337" s="41"/>
      <c r="ES337" s="53"/>
      <c r="ET337" s="53"/>
      <c r="EU337" s="53"/>
      <c r="EV337" s="41"/>
      <c r="EW337" s="53"/>
      <c r="EX337" s="53"/>
      <c r="EY337" s="53"/>
      <c r="EZ337" s="41"/>
      <c r="FA337" s="53"/>
      <c r="FB337" s="53"/>
      <c r="FC337" s="53"/>
      <c r="FD337" s="41"/>
      <c r="FE337" s="53"/>
      <c r="FF337" s="53"/>
      <c r="FG337" s="53"/>
      <c r="FH337" s="41"/>
      <c r="FI337" s="53"/>
      <c r="FJ337" s="53"/>
      <c r="FK337" s="53"/>
      <c r="FL337" s="41"/>
      <c r="FM337" s="53"/>
      <c r="FN337" s="53"/>
      <c r="FO337" s="40"/>
      <c r="FP337" s="52"/>
      <c r="FQ337" s="41"/>
      <c r="FY337" s="229" t="s">
        <v>805</v>
      </c>
      <c r="FZ337" s="229" t="s">
        <v>806</v>
      </c>
      <c r="GA337" s="229" t="s">
        <v>807</v>
      </c>
    </row>
    <row r="338" spans="2:183" ht="11.25" customHeight="1" x14ac:dyDescent="0.2">
      <c r="B338" s="39"/>
      <c r="C338" s="45"/>
      <c r="D338" s="112"/>
      <c r="E338" s="112"/>
      <c r="F338" s="46"/>
      <c r="G338" s="52"/>
      <c r="H338" s="41"/>
      <c r="I338" s="53"/>
      <c r="J338" s="40"/>
      <c r="K338" s="52"/>
      <c r="L338" s="41"/>
      <c r="M338" s="53"/>
      <c r="N338" s="40"/>
      <c r="O338" s="52"/>
      <c r="P338" s="41"/>
      <c r="Q338" s="53"/>
      <c r="R338" s="40"/>
      <c r="S338" s="52"/>
      <c r="T338" s="41"/>
      <c r="U338" s="53"/>
      <c r="V338" s="40"/>
      <c r="W338" s="52"/>
      <c r="X338" s="41"/>
      <c r="Y338" s="53"/>
      <c r="Z338" s="40"/>
      <c r="AA338" s="52"/>
      <c r="AB338" s="41"/>
      <c r="AC338" s="53"/>
      <c r="AD338" s="40"/>
      <c r="AE338" s="52"/>
      <c r="AF338" s="41"/>
      <c r="AG338" s="53"/>
      <c r="AH338" s="40"/>
      <c r="AI338" s="52"/>
      <c r="AJ338" s="41"/>
      <c r="AK338" s="53"/>
      <c r="AL338" s="40"/>
      <c r="AM338" s="52"/>
      <c r="AN338" s="41"/>
      <c r="AO338" s="53"/>
      <c r="AP338" s="40"/>
      <c r="AQ338" s="52"/>
      <c r="AR338" s="41"/>
      <c r="AS338" s="53"/>
      <c r="AT338" s="41"/>
      <c r="AU338" s="41"/>
      <c r="AV338" s="41"/>
      <c r="AW338" s="53"/>
      <c r="AX338" s="41"/>
      <c r="AY338" s="41"/>
      <c r="AZ338" s="41"/>
      <c r="BA338" s="53"/>
      <c r="BB338" s="41"/>
      <c r="BC338" s="41"/>
      <c r="BD338" s="41"/>
      <c r="BE338" s="53"/>
      <c r="BF338" s="41"/>
      <c r="BG338" s="41"/>
      <c r="BH338" s="41"/>
      <c r="BI338" s="53"/>
      <c r="BJ338" s="41"/>
      <c r="BK338" s="41"/>
      <c r="BL338" s="41"/>
      <c r="BM338" s="53"/>
      <c r="BN338" s="41"/>
      <c r="BO338" s="41"/>
      <c r="BP338" s="41"/>
      <c r="BQ338" s="53"/>
      <c r="BR338" s="41"/>
      <c r="BS338" s="41"/>
      <c r="BT338" s="41"/>
      <c r="BU338" s="53"/>
      <c r="BV338" s="41"/>
      <c r="BW338" s="41"/>
      <c r="BX338" s="41"/>
      <c r="BY338" s="53"/>
      <c r="BZ338" s="41"/>
      <c r="CA338" s="41"/>
      <c r="CB338" s="41"/>
      <c r="CC338" s="53"/>
      <c r="CD338" s="41"/>
      <c r="CE338" s="41"/>
      <c r="CF338" s="41"/>
      <c r="CG338" s="53"/>
      <c r="CH338" s="41"/>
      <c r="CI338" s="41"/>
      <c r="CJ338" s="41"/>
      <c r="CK338" s="53"/>
      <c r="CL338" s="41"/>
      <c r="CM338" s="41"/>
      <c r="CN338" s="41"/>
      <c r="CO338" s="53"/>
      <c r="CP338" s="41"/>
      <c r="CQ338" s="41"/>
      <c r="CR338" s="41"/>
      <c r="CS338" s="53"/>
      <c r="CT338" s="41"/>
      <c r="CU338" s="41"/>
      <c r="CV338" s="41"/>
      <c r="CW338" s="53"/>
      <c r="CX338" s="41"/>
      <c r="CY338" s="41"/>
      <c r="CZ338" s="41"/>
      <c r="DA338" s="53"/>
      <c r="DB338" s="53"/>
      <c r="DC338" s="53"/>
      <c r="DD338" s="41"/>
      <c r="DE338" s="53"/>
      <c r="DF338" s="53"/>
      <c r="DG338" s="53"/>
      <c r="DH338" s="41"/>
      <c r="DI338" s="53"/>
      <c r="DJ338" s="53"/>
      <c r="DK338" s="53"/>
      <c r="DL338" s="41"/>
      <c r="DM338" s="53"/>
      <c r="DN338" s="53"/>
      <c r="DO338" s="53"/>
      <c r="DP338" s="41"/>
      <c r="DQ338" s="53"/>
      <c r="DR338" s="53"/>
      <c r="DS338" s="53"/>
      <c r="DT338" s="41"/>
      <c r="DU338" s="53"/>
      <c r="DV338" s="53"/>
      <c r="DW338" s="53"/>
      <c r="DX338" s="41"/>
      <c r="DY338" s="53"/>
      <c r="DZ338" s="53"/>
      <c r="EA338" s="53"/>
      <c r="EB338" s="41"/>
      <c r="EC338" s="53"/>
      <c r="ED338" s="53"/>
      <c r="EE338" s="53"/>
      <c r="EF338" s="41"/>
      <c r="EG338" s="53"/>
      <c r="EH338" s="53"/>
      <c r="EI338" s="53"/>
      <c r="EJ338" s="41"/>
      <c r="EK338" s="53"/>
      <c r="EL338" s="53"/>
      <c r="EM338" s="53"/>
      <c r="EN338" s="41"/>
      <c r="EO338" s="53"/>
      <c r="EP338" s="53"/>
      <c r="EQ338" s="53"/>
      <c r="ER338" s="41"/>
      <c r="ES338" s="53"/>
      <c r="ET338" s="53"/>
      <c r="EU338" s="53"/>
      <c r="EV338" s="41"/>
      <c r="EW338" s="53"/>
      <c r="EX338" s="53"/>
      <c r="EY338" s="53"/>
      <c r="EZ338" s="41"/>
      <c r="FA338" s="53"/>
      <c r="FB338" s="53"/>
      <c r="FC338" s="53"/>
      <c r="FD338" s="41"/>
      <c r="FE338" s="53"/>
      <c r="FF338" s="53"/>
      <c r="FG338" s="53"/>
      <c r="FH338" s="41"/>
      <c r="FI338" s="53"/>
      <c r="FJ338" s="53"/>
      <c r="FK338" s="53"/>
      <c r="FL338" s="41"/>
      <c r="FM338" s="53"/>
      <c r="FN338" s="53"/>
      <c r="FO338" s="40"/>
      <c r="FP338" s="52"/>
      <c r="FQ338" s="41"/>
      <c r="FY338" s="229" t="s">
        <v>784</v>
      </c>
      <c r="FZ338" s="229" t="s">
        <v>785</v>
      </c>
      <c r="GA338" s="229" t="s">
        <v>786</v>
      </c>
    </row>
    <row r="339" spans="2:183" ht="11.25" customHeight="1" x14ac:dyDescent="0.2">
      <c r="B339" s="39"/>
      <c r="C339" s="45"/>
      <c r="D339" s="112"/>
      <c r="E339" s="112"/>
      <c r="F339" s="46"/>
      <c r="G339" s="52"/>
      <c r="H339" s="41"/>
      <c r="I339" s="53"/>
      <c r="J339" s="40"/>
      <c r="K339" s="52"/>
      <c r="L339" s="41"/>
      <c r="M339" s="53"/>
      <c r="N339" s="40"/>
      <c r="O339" s="52"/>
      <c r="P339" s="41"/>
      <c r="Q339" s="53"/>
      <c r="R339" s="40"/>
      <c r="S339" s="52"/>
      <c r="T339" s="41"/>
      <c r="U339" s="53"/>
      <c r="V339" s="40"/>
      <c r="W339" s="52"/>
      <c r="X339" s="41"/>
      <c r="Y339" s="53"/>
      <c r="Z339" s="40"/>
      <c r="AA339" s="52"/>
      <c r="AB339" s="41"/>
      <c r="AC339" s="53"/>
      <c r="AD339" s="40"/>
      <c r="AE339" s="52"/>
      <c r="AF339" s="41"/>
      <c r="AG339" s="53"/>
      <c r="AH339" s="40"/>
      <c r="AI339" s="52"/>
      <c r="AJ339" s="41"/>
      <c r="AK339" s="53"/>
      <c r="AL339" s="40"/>
      <c r="AM339" s="52"/>
      <c r="AN339" s="41"/>
      <c r="AO339" s="53"/>
      <c r="AP339" s="40"/>
      <c r="AQ339" s="52"/>
      <c r="AR339" s="41"/>
      <c r="AS339" s="53"/>
      <c r="AT339" s="41"/>
      <c r="AU339" s="41"/>
      <c r="AV339" s="41"/>
      <c r="AW339" s="53"/>
      <c r="AX339" s="41"/>
      <c r="AY339" s="41"/>
      <c r="AZ339" s="41"/>
      <c r="BA339" s="53"/>
      <c r="BB339" s="41"/>
      <c r="BC339" s="41"/>
      <c r="BD339" s="41"/>
      <c r="BE339" s="53"/>
      <c r="BF339" s="41"/>
      <c r="BG339" s="41"/>
      <c r="BH339" s="41"/>
      <c r="BI339" s="53"/>
      <c r="BJ339" s="41"/>
      <c r="BK339" s="41"/>
      <c r="BL339" s="41"/>
      <c r="BM339" s="53"/>
      <c r="BN339" s="41"/>
      <c r="BO339" s="41"/>
      <c r="BP339" s="41"/>
      <c r="BQ339" s="53"/>
      <c r="BR339" s="41"/>
      <c r="BS339" s="41"/>
      <c r="BT339" s="41"/>
      <c r="BU339" s="53"/>
      <c r="BV339" s="41"/>
      <c r="BW339" s="41"/>
      <c r="BX339" s="41"/>
      <c r="BY339" s="53"/>
      <c r="BZ339" s="41"/>
      <c r="CA339" s="41"/>
      <c r="CB339" s="41"/>
      <c r="CC339" s="53"/>
      <c r="CD339" s="41"/>
      <c r="CE339" s="41"/>
      <c r="CF339" s="41"/>
      <c r="CG339" s="53"/>
      <c r="CH339" s="41"/>
      <c r="CI339" s="41"/>
      <c r="CJ339" s="41"/>
      <c r="CK339" s="53"/>
      <c r="CL339" s="41"/>
      <c r="CM339" s="41"/>
      <c r="CN339" s="41"/>
      <c r="CO339" s="53"/>
      <c r="CP339" s="41"/>
      <c r="CQ339" s="41"/>
      <c r="CR339" s="41"/>
      <c r="CS339" s="53"/>
      <c r="CT339" s="41"/>
      <c r="CU339" s="41"/>
      <c r="CV339" s="41"/>
      <c r="CW339" s="53"/>
      <c r="CX339" s="41"/>
      <c r="CY339" s="41"/>
      <c r="CZ339" s="41"/>
      <c r="DA339" s="53"/>
      <c r="DB339" s="53"/>
      <c r="DC339" s="53"/>
      <c r="DD339" s="41"/>
      <c r="DE339" s="53"/>
      <c r="DF339" s="53"/>
      <c r="DG339" s="53"/>
      <c r="DH339" s="41"/>
      <c r="DI339" s="53"/>
      <c r="DJ339" s="53"/>
      <c r="DK339" s="53"/>
      <c r="DL339" s="41"/>
      <c r="DM339" s="53"/>
      <c r="DN339" s="53"/>
      <c r="DO339" s="53"/>
      <c r="DP339" s="41"/>
      <c r="DQ339" s="53"/>
      <c r="DR339" s="53"/>
      <c r="DS339" s="53"/>
      <c r="DT339" s="41"/>
      <c r="DU339" s="53"/>
      <c r="DV339" s="53"/>
      <c r="DW339" s="53"/>
      <c r="DX339" s="41"/>
      <c r="DY339" s="53"/>
      <c r="DZ339" s="53"/>
      <c r="EA339" s="53"/>
      <c r="EB339" s="41"/>
      <c r="EC339" s="53"/>
      <c r="ED339" s="53"/>
      <c r="EE339" s="53"/>
      <c r="EF339" s="41"/>
      <c r="EG339" s="53"/>
      <c r="EH339" s="53"/>
      <c r="EI339" s="53"/>
      <c r="EJ339" s="41"/>
      <c r="EK339" s="53"/>
      <c r="EL339" s="53"/>
      <c r="EM339" s="53"/>
      <c r="EN339" s="41"/>
      <c r="EO339" s="53"/>
      <c r="EP339" s="53"/>
      <c r="EQ339" s="53"/>
      <c r="ER339" s="41"/>
      <c r="ES339" s="53"/>
      <c r="ET339" s="53"/>
      <c r="EU339" s="53"/>
      <c r="EV339" s="41"/>
      <c r="EW339" s="53"/>
      <c r="EX339" s="53"/>
      <c r="EY339" s="53"/>
      <c r="EZ339" s="41"/>
      <c r="FA339" s="53"/>
      <c r="FB339" s="53"/>
      <c r="FC339" s="53"/>
      <c r="FD339" s="41"/>
      <c r="FE339" s="53"/>
      <c r="FF339" s="53"/>
      <c r="FG339" s="53"/>
      <c r="FH339" s="41"/>
      <c r="FI339" s="53"/>
      <c r="FJ339" s="53"/>
      <c r="FK339" s="53"/>
      <c r="FL339" s="41"/>
      <c r="FM339" s="53"/>
      <c r="FN339" s="53"/>
      <c r="FO339" s="40"/>
      <c r="FP339" s="52"/>
      <c r="FQ339" s="41"/>
      <c r="FY339" s="229" t="s">
        <v>787</v>
      </c>
      <c r="FZ339" s="229" t="s">
        <v>788</v>
      </c>
      <c r="GA339" s="229" t="s">
        <v>789</v>
      </c>
    </row>
    <row r="340" spans="2:183" ht="11.25" customHeight="1" x14ac:dyDescent="0.2">
      <c r="B340" s="39"/>
      <c r="C340" s="45"/>
      <c r="D340" s="112"/>
      <c r="E340" s="112"/>
      <c r="F340" s="46"/>
      <c r="G340" s="52"/>
      <c r="H340" s="41"/>
      <c r="I340" s="53"/>
      <c r="J340" s="40"/>
      <c r="K340" s="52"/>
      <c r="L340" s="41"/>
      <c r="M340" s="53"/>
      <c r="N340" s="40"/>
      <c r="O340" s="52"/>
      <c r="P340" s="41"/>
      <c r="Q340" s="53"/>
      <c r="R340" s="40"/>
      <c r="S340" s="52"/>
      <c r="T340" s="41"/>
      <c r="U340" s="53"/>
      <c r="V340" s="40"/>
      <c r="W340" s="52"/>
      <c r="X340" s="41"/>
      <c r="Y340" s="53"/>
      <c r="Z340" s="40"/>
      <c r="AA340" s="52"/>
      <c r="AB340" s="41"/>
      <c r="AC340" s="53"/>
      <c r="AD340" s="40"/>
      <c r="AE340" s="52"/>
      <c r="AF340" s="41"/>
      <c r="AG340" s="53"/>
      <c r="AH340" s="40"/>
      <c r="AI340" s="52"/>
      <c r="AJ340" s="41"/>
      <c r="AK340" s="53"/>
      <c r="AL340" s="40"/>
      <c r="AM340" s="52"/>
      <c r="AN340" s="41"/>
      <c r="AO340" s="53"/>
      <c r="AP340" s="40"/>
      <c r="AQ340" s="52"/>
      <c r="AR340" s="41"/>
      <c r="AS340" s="53"/>
      <c r="AT340" s="41"/>
      <c r="AU340" s="41"/>
      <c r="AV340" s="41"/>
      <c r="AW340" s="53"/>
      <c r="AX340" s="41"/>
      <c r="AY340" s="41"/>
      <c r="AZ340" s="41"/>
      <c r="BA340" s="53"/>
      <c r="BB340" s="41"/>
      <c r="BC340" s="41"/>
      <c r="BD340" s="41"/>
      <c r="BE340" s="53"/>
      <c r="BF340" s="41"/>
      <c r="BG340" s="41"/>
      <c r="BH340" s="41"/>
      <c r="BI340" s="53"/>
      <c r="BJ340" s="41"/>
      <c r="BK340" s="41"/>
      <c r="BL340" s="41"/>
      <c r="BM340" s="53"/>
      <c r="BN340" s="41"/>
      <c r="BO340" s="41"/>
      <c r="BP340" s="41"/>
      <c r="BQ340" s="53"/>
      <c r="BR340" s="41"/>
      <c r="BS340" s="41"/>
      <c r="BT340" s="41"/>
      <c r="BU340" s="53"/>
      <c r="BV340" s="41"/>
      <c r="BW340" s="41"/>
      <c r="BX340" s="41"/>
      <c r="BY340" s="53"/>
      <c r="BZ340" s="41"/>
      <c r="CA340" s="41"/>
      <c r="CB340" s="41"/>
      <c r="CC340" s="53"/>
      <c r="CD340" s="41"/>
      <c r="CE340" s="41"/>
      <c r="CF340" s="41"/>
      <c r="CG340" s="53"/>
      <c r="CH340" s="41"/>
      <c r="CI340" s="41"/>
      <c r="CJ340" s="41"/>
      <c r="CK340" s="53"/>
      <c r="CL340" s="41"/>
      <c r="CM340" s="41"/>
      <c r="CN340" s="41"/>
      <c r="CO340" s="53"/>
      <c r="CP340" s="41"/>
      <c r="CQ340" s="41"/>
      <c r="CR340" s="41"/>
      <c r="CS340" s="53"/>
      <c r="CT340" s="41"/>
      <c r="CU340" s="41"/>
      <c r="CV340" s="41"/>
      <c r="CW340" s="53"/>
      <c r="CX340" s="41"/>
      <c r="CY340" s="41"/>
      <c r="CZ340" s="41"/>
      <c r="DA340" s="53"/>
      <c r="DB340" s="53"/>
      <c r="DC340" s="53"/>
      <c r="DD340" s="41"/>
      <c r="DE340" s="53"/>
      <c r="DF340" s="53"/>
      <c r="DG340" s="53"/>
      <c r="DH340" s="41"/>
      <c r="DI340" s="53"/>
      <c r="DJ340" s="53"/>
      <c r="DK340" s="53"/>
      <c r="DL340" s="41"/>
      <c r="DM340" s="53"/>
      <c r="DN340" s="53"/>
      <c r="DO340" s="53"/>
      <c r="DP340" s="41"/>
      <c r="DQ340" s="53"/>
      <c r="DR340" s="53"/>
      <c r="DS340" s="53"/>
      <c r="DT340" s="41"/>
      <c r="DU340" s="53"/>
      <c r="DV340" s="53"/>
      <c r="DW340" s="53"/>
      <c r="DX340" s="41"/>
      <c r="DY340" s="53"/>
      <c r="DZ340" s="53"/>
      <c r="EA340" s="53"/>
      <c r="EB340" s="41"/>
      <c r="EC340" s="53"/>
      <c r="ED340" s="53"/>
      <c r="EE340" s="53"/>
      <c r="EF340" s="41"/>
      <c r="EG340" s="53"/>
      <c r="EH340" s="53"/>
      <c r="EI340" s="53"/>
      <c r="EJ340" s="41"/>
      <c r="EK340" s="53"/>
      <c r="EL340" s="53"/>
      <c r="EM340" s="53"/>
      <c r="EN340" s="41"/>
      <c r="EO340" s="53"/>
      <c r="EP340" s="53"/>
      <c r="EQ340" s="53"/>
      <c r="ER340" s="41"/>
      <c r="ES340" s="53"/>
      <c r="ET340" s="53"/>
      <c r="EU340" s="53"/>
      <c r="EV340" s="41"/>
      <c r="EW340" s="53"/>
      <c r="EX340" s="53"/>
      <c r="EY340" s="53"/>
      <c r="EZ340" s="41"/>
      <c r="FA340" s="53"/>
      <c r="FB340" s="53"/>
      <c r="FC340" s="53"/>
      <c r="FD340" s="41"/>
      <c r="FE340" s="53"/>
      <c r="FF340" s="53"/>
      <c r="FG340" s="53"/>
      <c r="FH340" s="41"/>
      <c r="FI340" s="53"/>
      <c r="FJ340" s="53"/>
      <c r="FK340" s="53"/>
      <c r="FL340" s="41"/>
      <c r="FM340" s="53"/>
      <c r="FN340" s="53"/>
      <c r="FO340" s="40"/>
      <c r="FP340" s="52"/>
      <c r="FQ340" s="41"/>
      <c r="FY340" s="229" t="s">
        <v>769</v>
      </c>
      <c r="FZ340" s="229" t="s">
        <v>770</v>
      </c>
      <c r="GA340" s="229" t="s">
        <v>771</v>
      </c>
    </row>
    <row r="341" spans="2:183" ht="11.25" customHeight="1" x14ac:dyDescent="0.2">
      <c r="B341" s="39"/>
      <c r="C341" s="45"/>
      <c r="D341" s="112"/>
      <c r="E341" s="112"/>
      <c r="F341" s="46"/>
      <c r="G341" s="52"/>
      <c r="H341" s="41"/>
      <c r="I341" s="53"/>
      <c r="J341" s="40"/>
      <c r="K341" s="52"/>
      <c r="L341" s="41"/>
      <c r="M341" s="53"/>
      <c r="N341" s="40"/>
      <c r="O341" s="52"/>
      <c r="P341" s="41"/>
      <c r="Q341" s="53"/>
      <c r="R341" s="40"/>
      <c r="S341" s="52"/>
      <c r="T341" s="41"/>
      <c r="U341" s="53"/>
      <c r="V341" s="40"/>
      <c r="W341" s="52"/>
      <c r="X341" s="41"/>
      <c r="Y341" s="53"/>
      <c r="Z341" s="40"/>
      <c r="AA341" s="52"/>
      <c r="AB341" s="41"/>
      <c r="AC341" s="53"/>
      <c r="AD341" s="40"/>
      <c r="AE341" s="52"/>
      <c r="AF341" s="41"/>
      <c r="AG341" s="53"/>
      <c r="AH341" s="40"/>
      <c r="AI341" s="52"/>
      <c r="AJ341" s="41"/>
      <c r="AK341" s="53"/>
      <c r="AL341" s="40"/>
      <c r="AM341" s="52"/>
      <c r="AN341" s="41"/>
      <c r="AO341" s="53"/>
      <c r="AP341" s="40"/>
      <c r="AQ341" s="52"/>
      <c r="AR341" s="41"/>
      <c r="AS341" s="53"/>
      <c r="AT341" s="41"/>
      <c r="AU341" s="41"/>
      <c r="AV341" s="41"/>
      <c r="AW341" s="53"/>
      <c r="AX341" s="41"/>
      <c r="AY341" s="41"/>
      <c r="AZ341" s="41"/>
      <c r="BA341" s="53"/>
      <c r="BB341" s="41"/>
      <c r="BC341" s="41"/>
      <c r="BD341" s="41"/>
      <c r="BE341" s="53"/>
      <c r="BF341" s="41"/>
      <c r="BG341" s="41"/>
      <c r="BH341" s="41"/>
      <c r="BI341" s="53"/>
      <c r="BJ341" s="41"/>
      <c r="BK341" s="41"/>
      <c r="BL341" s="41"/>
      <c r="BM341" s="53"/>
      <c r="BN341" s="41"/>
      <c r="BO341" s="41"/>
      <c r="BP341" s="41"/>
      <c r="BQ341" s="53"/>
      <c r="BR341" s="41"/>
      <c r="BS341" s="41"/>
      <c r="BT341" s="41"/>
      <c r="BU341" s="53"/>
      <c r="BV341" s="41"/>
      <c r="BW341" s="41"/>
      <c r="BX341" s="41"/>
      <c r="BY341" s="53"/>
      <c r="BZ341" s="41"/>
      <c r="CA341" s="41"/>
      <c r="CB341" s="41"/>
      <c r="CC341" s="53"/>
      <c r="CD341" s="41"/>
      <c r="CE341" s="41"/>
      <c r="CF341" s="41"/>
      <c r="CG341" s="53"/>
      <c r="CH341" s="41"/>
      <c r="CI341" s="41"/>
      <c r="CJ341" s="41"/>
      <c r="CK341" s="53"/>
      <c r="CL341" s="41"/>
      <c r="CM341" s="41"/>
      <c r="CN341" s="41"/>
      <c r="CO341" s="53"/>
      <c r="CP341" s="41"/>
      <c r="CQ341" s="41"/>
      <c r="CR341" s="41"/>
      <c r="CS341" s="53"/>
      <c r="CT341" s="41"/>
      <c r="CU341" s="41"/>
      <c r="CV341" s="41"/>
      <c r="CW341" s="53"/>
      <c r="CX341" s="41"/>
      <c r="CY341" s="41"/>
      <c r="CZ341" s="41"/>
      <c r="DA341" s="53"/>
      <c r="DB341" s="53"/>
      <c r="DC341" s="53"/>
      <c r="DD341" s="41"/>
      <c r="DE341" s="53"/>
      <c r="DF341" s="53"/>
      <c r="DG341" s="53"/>
      <c r="DH341" s="41"/>
      <c r="DI341" s="53"/>
      <c r="DJ341" s="53"/>
      <c r="DK341" s="53"/>
      <c r="DL341" s="41"/>
      <c r="DM341" s="53"/>
      <c r="DN341" s="53"/>
      <c r="DO341" s="53"/>
      <c r="DP341" s="41"/>
      <c r="DQ341" s="53"/>
      <c r="DR341" s="53"/>
      <c r="DS341" s="53"/>
      <c r="DT341" s="41"/>
      <c r="DU341" s="53"/>
      <c r="DV341" s="53"/>
      <c r="DW341" s="53"/>
      <c r="DX341" s="41"/>
      <c r="DY341" s="53"/>
      <c r="DZ341" s="53"/>
      <c r="EA341" s="53"/>
      <c r="EB341" s="41"/>
      <c r="EC341" s="53"/>
      <c r="ED341" s="53"/>
      <c r="EE341" s="53"/>
      <c r="EF341" s="41"/>
      <c r="EG341" s="53"/>
      <c r="EH341" s="53"/>
      <c r="EI341" s="53"/>
      <c r="EJ341" s="41"/>
      <c r="EK341" s="53"/>
      <c r="EL341" s="53"/>
      <c r="EM341" s="53"/>
      <c r="EN341" s="41"/>
      <c r="EO341" s="53"/>
      <c r="EP341" s="53"/>
      <c r="EQ341" s="53"/>
      <c r="ER341" s="41"/>
      <c r="ES341" s="53"/>
      <c r="ET341" s="53"/>
      <c r="EU341" s="53"/>
      <c r="EV341" s="41"/>
      <c r="EW341" s="53"/>
      <c r="EX341" s="53"/>
      <c r="EY341" s="53"/>
      <c r="EZ341" s="41"/>
      <c r="FA341" s="53"/>
      <c r="FB341" s="53"/>
      <c r="FC341" s="53"/>
      <c r="FD341" s="41"/>
      <c r="FE341" s="53"/>
      <c r="FF341" s="53"/>
      <c r="FG341" s="53"/>
      <c r="FH341" s="41"/>
      <c r="FI341" s="53"/>
      <c r="FJ341" s="53"/>
      <c r="FK341" s="53"/>
      <c r="FL341" s="41"/>
      <c r="FM341" s="53"/>
      <c r="FN341" s="53"/>
      <c r="FO341" s="40"/>
      <c r="FP341" s="52"/>
      <c r="FQ341" s="41"/>
      <c r="FY341" s="229" t="s">
        <v>832</v>
      </c>
      <c r="FZ341" s="229" t="s">
        <v>833</v>
      </c>
      <c r="GA341" s="229" t="s">
        <v>834</v>
      </c>
    </row>
    <row r="342" spans="2:183" ht="11.25" customHeight="1" x14ac:dyDescent="0.2">
      <c r="B342" s="39"/>
      <c r="C342" s="45"/>
      <c r="D342" s="112"/>
      <c r="E342" s="112"/>
      <c r="F342" s="46"/>
      <c r="G342" s="52"/>
      <c r="H342" s="41"/>
      <c r="I342" s="53"/>
      <c r="J342" s="40"/>
      <c r="K342" s="52"/>
      <c r="L342" s="41"/>
      <c r="M342" s="53"/>
      <c r="N342" s="40"/>
      <c r="O342" s="52"/>
      <c r="P342" s="41"/>
      <c r="Q342" s="53"/>
      <c r="R342" s="40"/>
      <c r="S342" s="52"/>
      <c r="T342" s="41"/>
      <c r="U342" s="53"/>
      <c r="V342" s="40"/>
      <c r="W342" s="52"/>
      <c r="X342" s="41"/>
      <c r="Y342" s="53"/>
      <c r="Z342" s="40"/>
      <c r="AA342" s="52"/>
      <c r="AB342" s="41"/>
      <c r="AC342" s="53"/>
      <c r="AD342" s="40"/>
      <c r="AE342" s="52"/>
      <c r="AF342" s="41"/>
      <c r="AG342" s="53"/>
      <c r="AH342" s="40"/>
      <c r="AI342" s="52"/>
      <c r="AJ342" s="41"/>
      <c r="AK342" s="53"/>
      <c r="AL342" s="40"/>
      <c r="AM342" s="52"/>
      <c r="AN342" s="41"/>
      <c r="AO342" s="53"/>
      <c r="AP342" s="40"/>
      <c r="AQ342" s="52"/>
      <c r="AR342" s="41"/>
      <c r="AS342" s="53"/>
      <c r="AT342" s="41"/>
      <c r="AU342" s="41"/>
      <c r="AV342" s="41"/>
      <c r="AW342" s="53"/>
      <c r="AX342" s="41"/>
      <c r="AY342" s="41"/>
      <c r="AZ342" s="41"/>
      <c r="BA342" s="53"/>
      <c r="BB342" s="41"/>
      <c r="BC342" s="41"/>
      <c r="BD342" s="41"/>
      <c r="BE342" s="53"/>
      <c r="BF342" s="41"/>
      <c r="BG342" s="41"/>
      <c r="BH342" s="41"/>
      <c r="BI342" s="53"/>
      <c r="BJ342" s="41"/>
      <c r="BK342" s="41"/>
      <c r="BL342" s="41"/>
      <c r="BM342" s="53"/>
      <c r="BN342" s="41"/>
      <c r="BO342" s="41"/>
      <c r="BP342" s="41"/>
      <c r="BQ342" s="53"/>
      <c r="BR342" s="41"/>
      <c r="BS342" s="41"/>
      <c r="BT342" s="41"/>
      <c r="BU342" s="53"/>
      <c r="BV342" s="41"/>
      <c r="BW342" s="41"/>
      <c r="BX342" s="41"/>
      <c r="BY342" s="53"/>
      <c r="BZ342" s="41"/>
      <c r="CA342" s="41"/>
      <c r="CB342" s="41"/>
      <c r="CC342" s="53"/>
      <c r="CD342" s="41"/>
      <c r="CE342" s="41"/>
      <c r="CF342" s="41"/>
      <c r="CG342" s="53"/>
      <c r="CH342" s="41"/>
      <c r="CI342" s="41"/>
      <c r="CJ342" s="41"/>
      <c r="CK342" s="53"/>
      <c r="CL342" s="41"/>
      <c r="CM342" s="41"/>
      <c r="CN342" s="41"/>
      <c r="CO342" s="53"/>
      <c r="CP342" s="41"/>
      <c r="CQ342" s="41"/>
      <c r="CR342" s="41"/>
      <c r="CS342" s="53"/>
      <c r="CT342" s="41"/>
      <c r="CU342" s="41"/>
      <c r="CV342" s="41"/>
      <c r="CW342" s="53"/>
      <c r="CX342" s="41"/>
      <c r="CY342" s="41"/>
      <c r="CZ342" s="41"/>
      <c r="DA342" s="53"/>
      <c r="DB342" s="53"/>
      <c r="DC342" s="53"/>
      <c r="DD342" s="41"/>
      <c r="DE342" s="53"/>
      <c r="DF342" s="53"/>
      <c r="DG342" s="53"/>
      <c r="DH342" s="41"/>
      <c r="DI342" s="53"/>
      <c r="DJ342" s="53"/>
      <c r="DK342" s="53"/>
      <c r="DL342" s="41"/>
      <c r="DM342" s="53"/>
      <c r="DN342" s="53"/>
      <c r="DO342" s="53"/>
      <c r="DP342" s="41"/>
      <c r="DQ342" s="53"/>
      <c r="DR342" s="53"/>
      <c r="DS342" s="53"/>
      <c r="DT342" s="41"/>
      <c r="DU342" s="53"/>
      <c r="DV342" s="53"/>
      <c r="DW342" s="53"/>
      <c r="DX342" s="41"/>
      <c r="DY342" s="53"/>
      <c r="DZ342" s="53"/>
      <c r="EA342" s="53"/>
      <c r="EB342" s="41"/>
      <c r="EC342" s="53"/>
      <c r="ED342" s="53"/>
      <c r="EE342" s="53"/>
      <c r="EF342" s="41"/>
      <c r="EG342" s="53"/>
      <c r="EH342" s="53"/>
      <c r="EI342" s="53"/>
      <c r="EJ342" s="41"/>
      <c r="EK342" s="53"/>
      <c r="EL342" s="53"/>
      <c r="EM342" s="53"/>
      <c r="EN342" s="41"/>
      <c r="EO342" s="53"/>
      <c r="EP342" s="53"/>
      <c r="EQ342" s="53"/>
      <c r="ER342" s="41"/>
      <c r="ES342" s="53"/>
      <c r="ET342" s="53"/>
      <c r="EU342" s="53"/>
      <c r="EV342" s="41"/>
      <c r="EW342" s="53"/>
      <c r="EX342" s="53"/>
      <c r="EY342" s="53"/>
      <c r="EZ342" s="41"/>
      <c r="FA342" s="53"/>
      <c r="FB342" s="53"/>
      <c r="FC342" s="53"/>
      <c r="FD342" s="41"/>
      <c r="FE342" s="53"/>
      <c r="FF342" s="53"/>
      <c r="FG342" s="53"/>
      <c r="FH342" s="41"/>
      <c r="FI342" s="53"/>
      <c r="FJ342" s="53"/>
      <c r="FK342" s="53"/>
      <c r="FL342" s="41"/>
      <c r="FM342" s="53"/>
      <c r="FN342" s="53"/>
      <c r="FO342" s="40"/>
      <c r="FP342" s="52"/>
      <c r="FQ342" s="41"/>
      <c r="FY342" s="229" t="s">
        <v>766</v>
      </c>
      <c r="FZ342" s="229" t="s">
        <v>767</v>
      </c>
      <c r="GA342" s="229" t="s">
        <v>768</v>
      </c>
    </row>
    <row r="343" spans="2:183" ht="11.25" customHeight="1" x14ac:dyDescent="0.2">
      <c r="B343" s="39"/>
      <c r="C343" s="45"/>
      <c r="D343" s="112"/>
      <c r="E343" s="112"/>
      <c r="F343" s="46"/>
      <c r="G343" s="52"/>
      <c r="H343" s="41"/>
      <c r="I343" s="53"/>
      <c r="J343" s="40"/>
      <c r="K343" s="52"/>
      <c r="L343" s="41"/>
      <c r="M343" s="53"/>
      <c r="N343" s="40"/>
      <c r="O343" s="52"/>
      <c r="P343" s="41"/>
      <c r="Q343" s="53"/>
      <c r="R343" s="40"/>
      <c r="S343" s="52"/>
      <c r="T343" s="41"/>
      <c r="U343" s="53"/>
      <c r="V343" s="40"/>
      <c r="W343" s="52"/>
      <c r="X343" s="41"/>
      <c r="Y343" s="53"/>
      <c r="Z343" s="40"/>
      <c r="AA343" s="52"/>
      <c r="AB343" s="41"/>
      <c r="AC343" s="53"/>
      <c r="AD343" s="40"/>
      <c r="AE343" s="52"/>
      <c r="AF343" s="41"/>
      <c r="AG343" s="53"/>
      <c r="AH343" s="40"/>
      <c r="AI343" s="52"/>
      <c r="AJ343" s="41"/>
      <c r="AK343" s="53"/>
      <c r="AL343" s="40"/>
      <c r="AM343" s="52"/>
      <c r="AN343" s="41"/>
      <c r="AO343" s="53"/>
      <c r="AP343" s="40"/>
      <c r="AQ343" s="52"/>
      <c r="AR343" s="41"/>
      <c r="AS343" s="53"/>
      <c r="AT343" s="41"/>
      <c r="AU343" s="41"/>
      <c r="AV343" s="41"/>
      <c r="AW343" s="53"/>
      <c r="AX343" s="41"/>
      <c r="AY343" s="41"/>
      <c r="AZ343" s="41"/>
      <c r="BA343" s="53"/>
      <c r="BB343" s="41"/>
      <c r="BC343" s="41"/>
      <c r="BD343" s="41"/>
      <c r="BE343" s="53"/>
      <c r="BF343" s="41"/>
      <c r="BG343" s="41"/>
      <c r="BH343" s="41"/>
      <c r="BI343" s="53"/>
      <c r="BJ343" s="41"/>
      <c r="BK343" s="41"/>
      <c r="BL343" s="41"/>
      <c r="BM343" s="53"/>
      <c r="BN343" s="41"/>
      <c r="BO343" s="41"/>
      <c r="BP343" s="41"/>
      <c r="BQ343" s="53"/>
      <c r="BR343" s="41"/>
      <c r="BS343" s="41"/>
      <c r="BT343" s="41"/>
      <c r="BU343" s="53"/>
      <c r="BV343" s="41"/>
      <c r="BW343" s="41"/>
      <c r="BX343" s="41"/>
      <c r="BY343" s="53"/>
      <c r="BZ343" s="41"/>
      <c r="CA343" s="41"/>
      <c r="CB343" s="41"/>
      <c r="CC343" s="53"/>
      <c r="CD343" s="41"/>
      <c r="CE343" s="41"/>
      <c r="CF343" s="41"/>
      <c r="CG343" s="53"/>
      <c r="CH343" s="41"/>
      <c r="CI343" s="41"/>
      <c r="CJ343" s="41"/>
      <c r="CK343" s="53"/>
      <c r="CL343" s="41"/>
      <c r="CM343" s="41"/>
      <c r="CN343" s="41"/>
      <c r="CO343" s="53"/>
      <c r="CP343" s="41"/>
      <c r="CQ343" s="41"/>
      <c r="CR343" s="41"/>
      <c r="CS343" s="53"/>
      <c r="CT343" s="41"/>
      <c r="CU343" s="41"/>
      <c r="CV343" s="41"/>
      <c r="CW343" s="53"/>
      <c r="CX343" s="41"/>
      <c r="CY343" s="41"/>
      <c r="CZ343" s="41"/>
      <c r="DA343" s="53"/>
      <c r="DB343" s="53"/>
      <c r="DC343" s="53"/>
      <c r="DD343" s="41"/>
      <c r="DE343" s="53"/>
      <c r="DF343" s="53"/>
      <c r="DG343" s="53"/>
      <c r="DH343" s="41"/>
      <c r="DI343" s="53"/>
      <c r="DJ343" s="53"/>
      <c r="DK343" s="53"/>
      <c r="DL343" s="41"/>
      <c r="DM343" s="53"/>
      <c r="DN343" s="53"/>
      <c r="DO343" s="53"/>
      <c r="DP343" s="41"/>
      <c r="DQ343" s="53"/>
      <c r="DR343" s="53"/>
      <c r="DS343" s="53"/>
      <c r="DT343" s="41"/>
      <c r="DU343" s="53"/>
      <c r="DV343" s="53"/>
      <c r="DW343" s="53"/>
      <c r="DX343" s="41"/>
      <c r="DY343" s="53"/>
      <c r="DZ343" s="53"/>
      <c r="EA343" s="53"/>
      <c r="EB343" s="41"/>
      <c r="EC343" s="53"/>
      <c r="ED343" s="53"/>
      <c r="EE343" s="53"/>
      <c r="EF343" s="41"/>
      <c r="EG343" s="53"/>
      <c r="EH343" s="53"/>
      <c r="EI343" s="53"/>
      <c r="EJ343" s="41"/>
      <c r="EK343" s="53"/>
      <c r="EL343" s="53"/>
      <c r="EM343" s="53"/>
      <c r="EN343" s="41"/>
      <c r="EO343" s="53"/>
      <c r="EP343" s="53"/>
      <c r="EQ343" s="53"/>
      <c r="ER343" s="41"/>
      <c r="ES343" s="53"/>
      <c r="ET343" s="53"/>
      <c r="EU343" s="53"/>
      <c r="EV343" s="41"/>
      <c r="EW343" s="53"/>
      <c r="EX343" s="53"/>
      <c r="EY343" s="53"/>
      <c r="EZ343" s="41"/>
      <c r="FA343" s="53"/>
      <c r="FB343" s="53"/>
      <c r="FC343" s="53"/>
      <c r="FD343" s="41"/>
      <c r="FE343" s="53"/>
      <c r="FF343" s="53"/>
      <c r="FG343" s="53"/>
      <c r="FH343" s="41"/>
      <c r="FI343" s="53"/>
      <c r="FJ343" s="53"/>
      <c r="FK343" s="53"/>
      <c r="FL343" s="41"/>
      <c r="FM343" s="53"/>
      <c r="FN343" s="53"/>
      <c r="FO343" s="40"/>
      <c r="FP343" s="52"/>
      <c r="FQ343" s="41"/>
      <c r="FY343" s="229" t="s">
        <v>844</v>
      </c>
      <c r="FZ343" s="229" t="s">
        <v>845</v>
      </c>
      <c r="GA343" s="229" t="s">
        <v>846</v>
      </c>
    </row>
    <row r="344" spans="2:183" ht="11.25" customHeight="1" x14ac:dyDescent="0.2">
      <c r="B344" s="39"/>
      <c r="C344" s="45"/>
      <c r="D344" s="112"/>
      <c r="E344" s="112"/>
      <c r="F344" s="46"/>
      <c r="G344" s="52"/>
      <c r="H344" s="41"/>
      <c r="I344" s="53"/>
      <c r="J344" s="40"/>
      <c r="K344" s="52"/>
      <c r="L344" s="41"/>
      <c r="M344" s="53"/>
      <c r="N344" s="40"/>
      <c r="O344" s="52"/>
      <c r="P344" s="41"/>
      <c r="Q344" s="53"/>
      <c r="R344" s="40"/>
      <c r="S344" s="52"/>
      <c r="T344" s="41"/>
      <c r="U344" s="53"/>
      <c r="V344" s="40"/>
      <c r="W344" s="52"/>
      <c r="X344" s="41"/>
      <c r="Y344" s="53"/>
      <c r="Z344" s="40"/>
      <c r="AA344" s="52"/>
      <c r="AB344" s="41"/>
      <c r="AC344" s="53"/>
      <c r="AD344" s="40"/>
      <c r="AE344" s="52"/>
      <c r="AF344" s="41"/>
      <c r="AG344" s="53"/>
      <c r="AH344" s="40"/>
      <c r="AI344" s="52"/>
      <c r="AJ344" s="41"/>
      <c r="AK344" s="53"/>
      <c r="AL344" s="40"/>
      <c r="AM344" s="52"/>
      <c r="AN344" s="41"/>
      <c r="AO344" s="53"/>
      <c r="AP344" s="40"/>
      <c r="AQ344" s="52"/>
      <c r="AR344" s="41"/>
      <c r="AS344" s="53"/>
      <c r="AT344" s="41"/>
      <c r="AU344" s="41"/>
      <c r="AV344" s="41"/>
      <c r="AW344" s="53"/>
      <c r="AX344" s="41"/>
      <c r="AY344" s="41"/>
      <c r="AZ344" s="41"/>
      <c r="BA344" s="53"/>
      <c r="BB344" s="41"/>
      <c r="BC344" s="41"/>
      <c r="BD344" s="41"/>
      <c r="BE344" s="53"/>
      <c r="BF344" s="41"/>
      <c r="BG344" s="41"/>
      <c r="BH344" s="41"/>
      <c r="BI344" s="53"/>
      <c r="BJ344" s="41"/>
      <c r="BK344" s="41"/>
      <c r="BL344" s="41"/>
      <c r="BM344" s="53"/>
      <c r="BN344" s="41"/>
      <c r="BO344" s="41"/>
      <c r="BP344" s="41"/>
      <c r="BQ344" s="53"/>
      <c r="BR344" s="41"/>
      <c r="BS344" s="41"/>
      <c r="BT344" s="41"/>
      <c r="BU344" s="53"/>
      <c r="BV344" s="41"/>
      <c r="BW344" s="41"/>
      <c r="BX344" s="41"/>
      <c r="BY344" s="53"/>
      <c r="BZ344" s="41"/>
      <c r="CA344" s="41"/>
      <c r="CB344" s="41"/>
      <c r="CC344" s="53"/>
      <c r="CD344" s="41"/>
      <c r="CE344" s="41"/>
      <c r="CF344" s="41"/>
      <c r="CG344" s="53"/>
      <c r="CH344" s="41"/>
      <c r="CI344" s="41"/>
      <c r="CJ344" s="41"/>
      <c r="CK344" s="53"/>
      <c r="CL344" s="41"/>
      <c r="CM344" s="41"/>
      <c r="CN344" s="41"/>
      <c r="CO344" s="53"/>
      <c r="CP344" s="41"/>
      <c r="CQ344" s="41"/>
      <c r="CR344" s="41"/>
      <c r="CS344" s="53"/>
      <c r="CT344" s="41"/>
      <c r="CU344" s="41"/>
      <c r="CV344" s="41"/>
      <c r="CW344" s="53"/>
      <c r="CX344" s="41"/>
      <c r="CY344" s="41"/>
      <c r="CZ344" s="41"/>
      <c r="DA344" s="53"/>
      <c r="DB344" s="53"/>
      <c r="DC344" s="53"/>
      <c r="DD344" s="41"/>
      <c r="DE344" s="53"/>
      <c r="DF344" s="53"/>
      <c r="DG344" s="53"/>
      <c r="DH344" s="41"/>
      <c r="DI344" s="53"/>
      <c r="DJ344" s="53"/>
      <c r="DK344" s="53"/>
      <c r="DL344" s="41"/>
      <c r="DM344" s="53"/>
      <c r="DN344" s="53"/>
      <c r="DO344" s="53"/>
      <c r="DP344" s="41"/>
      <c r="DQ344" s="53"/>
      <c r="DR344" s="53"/>
      <c r="DS344" s="53"/>
      <c r="DT344" s="41"/>
      <c r="DU344" s="53"/>
      <c r="DV344" s="53"/>
      <c r="DW344" s="53"/>
      <c r="DX344" s="41"/>
      <c r="DY344" s="53"/>
      <c r="DZ344" s="53"/>
      <c r="EA344" s="53"/>
      <c r="EB344" s="41"/>
      <c r="EC344" s="53"/>
      <c r="ED344" s="53"/>
      <c r="EE344" s="53"/>
      <c r="EF344" s="41"/>
      <c r="EG344" s="53"/>
      <c r="EH344" s="53"/>
      <c r="EI344" s="53"/>
      <c r="EJ344" s="41"/>
      <c r="EK344" s="53"/>
      <c r="EL344" s="53"/>
      <c r="EM344" s="53"/>
      <c r="EN344" s="41"/>
      <c r="EO344" s="53"/>
      <c r="EP344" s="53"/>
      <c r="EQ344" s="53"/>
      <c r="ER344" s="41"/>
      <c r="ES344" s="53"/>
      <c r="ET344" s="53"/>
      <c r="EU344" s="53"/>
      <c r="EV344" s="41"/>
      <c r="EW344" s="53"/>
      <c r="EX344" s="53"/>
      <c r="EY344" s="53"/>
      <c r="EZ344" s="41"/>
      <c r="FA344" s="53"/>
      <c r="FB344" s="53"/>
      <c r="FC344" s="53"/>
      <c r="FD344" s="41"/>
      <c r="FE344" s="53"/>
      <c r="FF344" s="53"/>
      <c r="FG344" s="53"/>
      <c r="FH344" s="41"/>
      <c r="FI344" s="53"/>
      <c r="FJ344" s="53"/>
      <c r="FK344" s="53"/>
      <c r="FL344" s="41"/>
      <c r="FM344" s="53"/>
      <c r="FN344" s="53"/>
      <c r="FO344" s="40"/>
      <c r="FP344" s="52"/>
      <c r="FQ344" s="41"/>
      <c r="FY344" s="229" t="s">
        <v>862</v>
      </c>
      <c r="FZ344" s="229" t="s">
        <v>863</v>
      </c>
      <c r="GA344" s="229" t="s">
        <v>864</v>
      </c>
    </row>
    <row r="345" spans="2:183" ht="11.25" customHeight="1" x14ac:dyDescent="0.2">
      <c r="B345" s="39"/>
      <c r="C345" s="45"/>
      <c r="D345" s="112"/>
      <c r="E345" s="112"/>
      <c r="F345" s="46"/>
      <c r="G345" s="52"/>
      <c r="H345" s="41"/>
      <c r="I345" s="53"/>
      <c r="J345" s="40"/>
      <c r="K345" s="52"/>
      <c r="L345" s="41"/>
      <c r="M345" s="53"/>
      <c r="N345" s="40"/>
      <c r="O345" s="52"/>
      <c r="P345" s="41"/>
      <c r="Q345" s="53"/>
      <c r="R345" s="40"/>
      <c r="S345" s="52"/>
      <c r="T345" s="41"/>
      <c r="U345" s="53"/>
      <c r="V345" s="40"/>
      <c r="W345" s="52"/>
      <c r="X345" s="41"/>
      <c r="Y345" s="53"/>
      <c r="Z345" s="40"/>
      <c r="AA345" s="52"/>
      <c r="AB345" s="41"/>
      <c r="AC345" s="53"/>
      <c r="AD345" s="40"/>
      <c r="AE345" s="52"/>
      <c r="AF345" s="41"/>
      <c r="AG345" s="53"/>
      <c r="AH345" s="40"/>
      <c r="AI345" s="52"/>
      <c r="AJ345" s="41"/>
      <c r="AK345" s="53"/>
      <c r="AL345" s="40"/>
      <c r="AM345" s="52"/>
      <c r="AN345" s="41"/>
      <c r="AO345" s="53"/>
      <c r="AP345" s="40"/>
      <c r="AQ345" s="52"/>
      <c r="AR345" s="41"/>
      <c r="AS345" s="53"/>
      <c r="AT345" s="41"/>
      <c r="AU345" s="41"/>
      <c r="AV345" s="41"/>
      <c r="AW345" s="53"/>
      <c r="AX345" s="41"/>
      <c r="AY345" s="41"/>
      <c r="AZ345" s="41"/>
      <c r="BA345" s="53"/>
      <c r="BB345" s="41"/>
      <c r="BC345" s="41"/>
      <c r="BD345" s="41"/>
      <c r="BE345" s="53"/>
      <c r="BF345" s="41"/>
      <c r="BG345" s="41"/>
      <c r="BH345" s="41"/>
      <c r="BI345" s="53"/>
      <c r="BJ345" s="41"/>
      <c r="BK345" s="41"/>
      <c r="BL345" s="41"/>
      <c r="BM345" s="53"/>
      <c r="BN345" s="41"/>
      <c r="BO345" s="41"/>
      <c r="BP345" s="41"/>
      <c r="BQ345" s="53"/>
      <c r="BR345" s="41"/>
      <c r="BS345" s="41"/>
      <c r="BT345" s="41"/>
      <c r="BU345" s="53"/>
      <c r="BV345" s="41"/>
      <c r="BW345" s="41"/>
      <c r="BX345" s="41"/>
      <c r="BY345" s="53"/>
      <c r="BZ345" s="41"/>
      <c r="CA345" s="41"/>
      <c r="CB345" s="41"/>
      <c r="CC345" s="53"/>
      <c r="CD345" s="41"/>
      <c r="CE345" s="41"/>
      <c r="CF345" s="41"/>
      <c r="CG345" s="53"/>
      <c r="CH345" s="41"/>
      <c r="CI345" s="41"/>
      <c r="CJ345" s="41"/>
      <c r="CK345" s="53"/>
      <c r="CL345" s="41"/>
      <c r="CM345" s="41"/>
      <c r="CN345" s="41"/>
      <c r="CO345" s="53"/>
      <c r="CP345" s="41"/>
      <c r="CQ345" s="41"/>
      <c r="CR345" s="41"/>
      <c r="CS345" s="53"/>
      <c r="CT345" s="41"/>
      <c r="CU345" s="41"/>
      <c r="CV345" s="41"/>
      <c r="CW345" s="53"/>
      <c r="CX345" s="41"/>
      <c r="CY345" s="41"/>
      <c r="CZ345" s="41"/>
      <c r="DA345" s="53"/>
      <c r="DB345" s="53"/>
      <c r="DC345" s="53"/>
      <c r="DD345" s="41"/>
      <c r="DE345" s="53"/>
      <c r="DF345" s="53"/>
      <c r="DG345" s="53"/>
      <c r="DH345" s="41"/>
      <c r="DI345" s="53"/>
      <c r="DJ345" s="53"/>
      <c r="DK345" s="53"/>
      <c r="DL345" s="41"/>
      <c r="DM345" s="53"/>
      <c r="DN345" s="53"/>
      <c r="DO345" s="53"/>
      <c r="DP345" s="41"/>
      <c r="DQ345" s="53"/>
      <c r="DR345" s="53"/>
      <c r="DS345" s="53"/>
      <c r="DT345" s="41"/>
      <c r="DU345" s="53"/>
      <c r="DV345" s="53"/>
      <c r="DW345" s="53"/>
      <c r="DX345" s="41"/>
      <c r="DY345" s="53"/>
      <c r="DZ345" s="53"/>
      <c r="EA345" s="53"/>
      <c r="EB345" s="41"/>
      <c r="EC345" s="53"/>
      <c r="ED345" s="53"/>
      <c r="EE345" s="53"/>
      <c r="EF345" s="41"/>
      <c r="EG345" s="53"/>
      <c r="EH345" s="53"/>
      <c r="EI345" s="53"/>
      <c r="EJ345" s="41"/>
      <c r="EK345" s="53"/>
      <c r="EL345" s="53"/>
      <c r="EM345" s="53"/>
      <c r="EN345" s="41"/>
      <c r="EO345" s="53"/>
      <c r="EP345" s="53"/>
      <c r="EQ345" s="53"/>
      <c r="ER345" s="41"/>
      <c r="ES345" s="53"/>
      <c r="ET345" s="53"/>
      <c r="EU345" s="53"/>
      <c r="EV345" s="41"/>
      <c r="EW345" s="53"/>
      <c r="EX345" s="53"/>
      <c r="EY345" s="53"/>
      <c r="EZ345" s="41"/>
      <c r="FA345" s="53"/>
      <c r="FB345" s="53"/>
      <c r="FC345" s="53"/>
      <c r="FD345" s="41"/>
      <c r="FE345" s="53"/>
      <c r="FF345" s="53"/>
      <c r="FG345" s="53"/>
      <c r="FH345" s="41"/>
      <c r="FI345" s="53"/>
      <c r="FJ345" s="53"/>
      <c r="FK345" s="53"/>
      <c r="FL345" s="41"/>
      <c r="FM345" s="53"/>
      <c r="FN345" s="53"/>
      <c r="FO345" s="40"/>
      <c r="FP345" s="52"/>
      <c r="FQ345" s="41"/>
      <c r="FY345" s="229" t="s">
        <v>757</v>
      </c>
      <c r="FZ345" s="229" t="s">
        <v>758</v>
      </c>
      <c r="GA345" s="229" t="s">
        <v>759</v>
      </c>
    </row>
    <row r="346" spans="2:183" ht="11.25" customHeight="1" x14ac:dyDescent="0.2">
      <c r="B346" s="39"/>
      <c r="C346" s="45"/>
      <c r="D346" s="112"/>
      <c r="E346" s="112"/>
      <c r="F346" s="46"/>
      <c r="G346" s="52"/>
      <c r="H346" s="41"/>
      <c r="I346" s="53"/>
      <c r="J346" s="40"/>
      <c r="K346" s="52"/>
      <c r="L346" s="41"/>
      <c r="M346" s="53"/>
      <c r="N346" s="40"/>
      <c r="O346" s="52"/>
      <c r="P346" s="41"/>
      <c r="Q346" s="53"/>
      <c r="R346" s="40"/>
      <c r="S346" s="52"/>
      <c r="T346" s="41"/>
      <c r="U346" s="53"/>
      <c r="V346" s="40"/>
      <c r="W346" s="52"/>
      <c r="X346" s="41"/>
      <c r="Y346" s="53"/>
      <c r="Z346" s="40"/>
      <c r="AA346" s="52"/>
      <c r="AB346" s="41"/>
      <c r="AC346" s="53"/>
      <c r="AD346" s="40"/>
      <c r="AE346" s="52"/>
      <c r="AF346" s="41"/>
      <c r="AG346" s="53"/>
      <c r="AH346" s="40"/>
      <c r="AI346" s="52"/>
      <c r="AJ346" s="41"/>
      <c r="AK346" s="53"/>
      <c r="AL346" s="40"/>
      <c r="AM346" s="52"/>
      <c r="AN346" s="41"/>
      <c r="AO346" s="53"/>
      <c r="AP346" s="40"/>
      <c r="AQ346" s="52"/>
      <c r="AR346" s="41"/>
      <c r="AS346" s="53"/>
      <c r="AT346" s="41"/>
      <c r="AU346" s="41"/>
      <c r="AV346" s="41"/>
      <c r="AW346" s="53"/>
      <c r="AX346" s="41"/>
      <c r="AY346" s="41"/>
      <c r="AZ346" s="41"/>
      <c r="BA346" s="53"/>
      <c r="BB346" s="41"/>
      <c r="BC346" s="41"/>
      <c r="BD346" s="41"/>
      <c r="BE346" s="53"/>
      <c r="BF346" s="41"/>
      <c r="BG346" s="41"/>
      <c r="BH346" s="41"/>
      <c r="BI346" s="53"/>
      <c r="BJ346" s="41"/>
      <c r="BK346" s="41"/>
      <c r="BL346" s="41"/>
      <c r="BM346" s="53"/>
      <c r="BN346" s="41"/>
      <c r="BO346" s="41"/>
      <c r="BP346" s="41"/>
      <c r="BQ346" s="53"/>
      <c r="BR346" s="41"/>
      <c r="BS346" s="41"/>
      <c r="BT346" s="41"/>
      <c r="BU346" s="53"/>
      <c r="BV346" s="41"/>
      <c r="BW346" s="41"/>
      <c r="BX346" s="41"/>
      <c r="BY346" s="53"/>
      <c r="BZ346" s="41"/>
      <c r="CA346" s="41"/>
      <c r="CB346" s="41"/>
      <c r="CC346" s="53"/>
      <c r="CD346" s="41"/>
      <c r="CE346" s="41"/>
      <c r="CF346" s="41"/>
      <c r="CG346" s="53"/>
      <c r="CH346" s="41"/>
      <c r="CI346" s="41"/>
      <c r="CJ346" s="41"/>
      <c r="CK346" s="53"/>
      <c r="CL346" s="41"/>
      <c r="CM346" s="41"/>
      <c r="CN346" s="41"/>
      <c r="CO346" s="53"/>
      <c r="CP346" s="41"/>
      <c r="CQ346" s="41"/>
      <c r="CR346" s="41"/>
      <c r="CS346" s="53"/>
      <c r="CT346" s="41"/>
      <c r="CU346" s="41"/>
      <c r="CV346" s="41"/>
      <c r="CW346" s="53"/>
      <c r="CX346" s="41"/>
      <c r="CY346" s="41"/>
      <c r="CZ346" s="41"/>
      <c r="DA346" s="53"/>
      <c r="DB346" s="53"/>
      <c r="DC346" s="53"/>
      <c r="DD346" s="41"/>
      <c r="DE346" s="53"/>
      <c r="DF346" s="53"/>
      <c r="DG346" s="53"/>
      <c r="DH346" s="41"/>
      <c r="DI346" s="53"/>
      <c r="DJ346" s="53"/>
      <c r="DK346" s="53"/>
      <c r="DL346" s="41"/>
      <c r="DM346" s="53"/>
      <c r="DN346" s="53"/>
      <c r="DO346" s="53"/>
      <c r="DP346" s="41"/>
      <c r="DQ346" s="53"/>
      <c r="DR346" s="53"/>
      <c r="DS346" s="53"/>
      <c r="DT346" s="41"/>
      <c r="DU346" s="53"/>
      <c r="DV346" s="53"/>
      <c r="DW346" s="53"/>
      <c r="DX346" s="41"/>
      <c r="DY346" s="53"/>
      <c r="DZ346" s="53"/>
      <c r="EA346" s="53"/>
      <c r="EB346" s="41"/>
      <c r="EC346" s="53"/>
      <c r="ED346" s="53"/>
      <c r="EE346" s="53"/>
      <c r="EF346" s="41"/>
      <c r="EG346" s="53"/>
      <c r="EH346" s="53"/>
      <c r="EI346" s="53"/>
      <c r="EJ346" s="41"/>
      <c r="EK346" s="53"/>
      <c r="EL346" s="53"/>
      <c r="EM346" s="53"/>
      <c r="EN346" s="41"/>
      <c r="EO346" s="53"/>
      <c r="EP346" s="53"/>
      <c r="EQ346" s="53"/>
      <c r="ER346" s="41"/>
      <c r="ES346" s="53"/>
      <c r="ET346" s="53"/>
      <c r="EU346" s="53"/>
      <c r="EV346" s="41"/>
      <c r="EW346" s="53"/>
      <c r="EX346" s="53"/>
      <c r="EY346" s="53"/>
      <c r="EZ346" s="41"/>
      <c r="FA346" s="53"/>
      <c r="FB346" s="53"/>
      <c r="FC346" s="53"/>
      <c r="FD346" s="41"/>
      <c r="FE346" s="53"/>
      <c r="FF346" s="53"/>
      <c r="FG346" s="53"/>
      <c r="FH346" s="41"/>
      <c r="FI346" s="53"/>
      <c r="FJ346" s="53"/>
      <c r="FK346" s="53"/>
      <c r="FL346" s="41"/>
      <c r="FM346" s="53"/>
      <c r="FN346" s="53"/>
      <c r="FO346" s="40"/>
      <c r="FP346" s="52"/>
      <c r="FQ346" s="41"/>
      <c r="FY346" s="229" t="s">
        <v>754</v>
      </c>
      <c r="FZ346" s="229" t="s">
        <v>755</v>
      </c>
      <c r="GA346" s="229" t="s">
        <v>756</v>
      </c>
    </row>
    <row r="347" spans="2:183" ht="11.25" customHeight="1" x14ac:dyDescent="0.2">
      <c r="B347" s="39"/>
      <c r="C347" s="45"/>
      <c r="D347" s="112"/>
      <c r="E347" s="112"/>
      <c r="F347" s="46"/>
      <c r="G347" s="52"/>
      <c r="H347" s="41"/>
      <c r="I347" s="53"/>
      <c r="J347" s="40"/>
      <c r="K347" s="52"/>
      <c r="L347" s="41"/>
      <c r="M347" s="53"/>
      <c r="N347" s="40"/>
      <c r="O347" s="52"/>
      <c r="P347" s="41"/>
      <c r="Q347" s="53"/>
      <c r="R347" s="40"/>
      <c r="S347" s="52"/>
      <c r="T347" s="41"/>
      <c r="U347" s="53"/>
      <c r="V347" s="40"/>
      <c r="W347" s="52"/>
      <c r="X347" s="41"/>
      <c r="Y347" s="53"/>
      <c r="Z347" s="40"/>
      <c r="AA347" s="52"/>
      <c r="AB347" s="41"/>
      <c r="AC347" s="53"/>
      <c r="AD347" s="40"/>
      <c r="AE347" s="52"/>
      <c r="AF347" s="41"/>
      <c r="AG347" s="53"/>
      <c r="AH347" s="40"/>
      <c r="AI347" s="52"/>
      <c r="AJ347" s="41"/>
      <c r="AK347" s="53"/>
      <c r="AL347" s="40"/>
      <c r="AM347" s="52"/>
      <c r="AN347" s="41"/>
      <c r="AO347" s="53"/>
      <c r="AP347" s="40"/>
      <c r="AQ347" s="52"/>
      <c r="AR347" s="41"/>
      <c r="AS347" s="53"/>
      <c r="AT347" s="41"/>
      <c r="AU347" s="41"/>
      <c r="AV347" s="41"/>
      <c r="AW347" s="53"/>
      <c r="AX347" s="41"/>
      <c r="AY347" s="41"/>
      <c r="AZ347" s="41"/>
      <c r="BA347" s="53"/>
      <c r="BB347" s="41"/>
      <c r="BC347" s="41"/>
      <c r="BD347" s="41"/>
      <c r="BE347" s="53"/>
      <c r="BF347" s="41"/>
      <c r="BG347" s="41"/>
      <c r="BH347" s="41"/>
      <c r="BI347" s="53"/>
      <c r="BJ347" s="41"/>
      <c r="BK347" s="41"/>
      <c r="BL347" s="41"/>
      <c r="BM347" s="53"/>
      <c r="BN347" s="41"/>
      <c r="BO347" s="41"/>
      <c r="BP347" s="41"/>
      <c r="BQ347" s="53"/>
      <c r="BR347" s="41"/>
      <c r="BS347" s="41"/>
      <c r="BT347" s="41"/>
      <c r="BU347" s="53"/>
      <c r="BV347" s="41"/>
      <c r="BW347" s="41"/>
      <c r="BX347" s="41"/>
      <c r="BY347" s="53"/>
      <c r="BZ347" s="41"/>
      <c r="CA347" s="41"/>
      <c r="CB347" s="41"/>
      <c r="CC347" s="53"/>
      <c r="CD347" s="41"/>
      <c r="CE347" s="41"/>
      <c r="CF347" s="41"/>
      <c r="CG347" s="53"/>
      <c r="CH347" s="41"/>
      <c r="CI347" s="41"/>
      <c r="CJ347" s="41"/>
      <c r="CK347" s="53"/>
      <c r="CL347" s="41"/>
      <c r="CM347" s="41"/>
      <c r="CN347" s="41"/>
      <c r="CO347" s="53"/>
      <c r="CP347" s="41"/>
      <c r="CQ347" s="41"/>
      <c r="CR347" s="41"/>
      <c r="CS347" s="53"/>
      <c r="CT347" s="41"/>
      <c r="CU347" s="41"/>
      <c r="CV347" s="41"/>
      <c r="CW347" s="53"/>
      <c r="CX347" s="41"/>
      <c r="CY347" s="41"/>
      <c r="CZ347" s="41"/>
      <c r="DA347" s="53"/>
      <c r="DB347" s="53"/>
      <c r="DC347" s="53"/>
      <c r="DD347" s="41"/>
      <c r="DE347" s="53"/>
      <c r="DF347" s="53"/>
      <c r="DG347" s="53"/>
      <c r="DH347" s="41"/>
      <c r="DI347" s="53"/>
      <c r="DJ347" s="53"/>
      <c r="DK347" s="53"/>
      <c r="DL347" s="41"/>
      <c r="DM347" s="53"/>
      <c r="DN347" s="53"/>
      <c r="DO347" s="53"/>
      <c r="DP347" s="41"/>
      <c r="DQ347" s="53"/>
      <c r="DR347" s="53"/>
      <c r="DS347" s="53"/>
      <c r="DT347" s="41"/>
      <c r="DU347" s="53"/>
      <c r="DV347" s="53"/>
      <c r="DW347" s="53"/>
      <c r="DX347" s="41"/>
      <c r="DY347" s="53"/>
      <c r="DZ347" s="53"/>
      <c r="EA347" s="53"/>
      <c r="EB347" s="41"/>
      <c r="EC347" s="53"/>
      <c r="ED347" s="53"/>
      <c r="EE347" s="53"/>
      <c r="EF347" s="41"/>
      <c r="EG347" s="53"/>
      <c r="EH347" s="53"/>
      <c r="EI347" s="53"/>
      <c r="EJ347" s="41"/>
      <c r="EK347" s="53"/>
      <c r="EL347" s="53"/>
      <c r="EM347" s="53"/>
      <c r="EN347" s="41"/>
      <c r="EO347" s="53"/>
      <c r="EP347" s="53"/>
      <c r="EQ347" s="53"/>
      <c r="ER347" s="41"/>
      <c r="ES347" s="53"/>
      <c r="ET347" s="53"/>
      <c r="EU347" s="53"/>
      <c r="EV347" s="41"/>
      <c r="EW347" s="53"/>
      <c r="EX347" s="53"/>
      <c r="EY347" s="53"/>
      <c r="EZ347" s="41"/>
      <c r="FA347" s="53"/>
      <c r="FB347" s="53"/>
      <c r="FC347" s="53"/>
      <c r="FD347" s="41"/>
      <c r="FE347" s="53"/>
      <c r="FF347" s="53"/>
      <c r="FG347" s="53"/>
      <c r="FH347" s="41"/>
      <c r="FI347" s="53"/>
      <c r="FJ347" s="53"/>
      <c r="FK347" s="53"/>
      <c r="FL347" s="41"/>
      <c r="FM347" s="53"/>
      <c r="FN347" s="53"/>
      <c r="FO347" s="40"/>
      <c r="FP347" s="52"/>
      <c r="FQ347" s="41"/>
      <c r="FY347" s="229" t="s">
        <v>808</v>
      </c>
      <c r="FZ347" s="229" t="s">
        <v>809</v>
      </c>
      <c r="GA347" s="229" t="s">
        <v>810</v>
      </c>
    </row>
    <row r="348" spans="2:183" ht="11.25" customHeight="1" x14ac:dyDescent="0.2">
      <c r="B348" s="39"/>
      <c r="C348" s="45"/>
      <c r="D348" s="112"/>
      <c r="E348" s="112"/>
      <c r="F348" s="46"/>
      <c r="G348" s="52"/>
      <c r="H348" s="41"/>
      <c r="I348" s="53"/>
      <c r="J348" s="40"/>
      <c r="K348" s="52"/>
      <c r="L348" s="41"/>
      <c r="M348" s="53"/>
      <c r="N348" s="40"/>
      <c r="O348" s="52"/>
      <c r="P348" s="41"/>
      <c r="Q348" s="53"/>
      <c r="R348" s="40"/>
      <c r="S348" s="52"/>
      <c r="T348" s="41"/>
      <c r="U348" s="53"/>
      <c r="V348" s="40"/>
      <c r="W348" s="52"/>
      <c r="X348" s="41"/>
      <c r="Y348" s="53"/>
      <c r="Z348" s="40"/>
      <c r="AA348" s="52"/>
      <c r="AB348" s="41"/>
      <c r="AC348" s="53"/>
      <c r="AD348" s="40"/>
      <c r="AE348" s="52"/>
      <c r="AF348" s="41"/>
      <c r="AG348" s="53"/>
      <c r="AH348" s="40"/>
      <c r="AI348" s="52"/>
      <c r="AJ348" s="41"/>
      <c r="AK348" s="53"/>
      <c r="AL348" s="40"/>
      <c r="AM348" s="52"/>
      <c r="AN348" s="41"/>
      <c r="AO348" s="53"/>
      <c r="AP348" s="40"/>
      <c r="AQ348" s="52"/>
      <c r="AR348" s="41"/>
      <c r="AS348" s="53"/>
      <c r="AT348" s="41"/>
      <c r="AU348" s="41"/>
      <c r="AV348" s="41"/>
      <c r="AW348" s="53"/>
      <c r="AX348" s="41"/>
      <c r="AY348" s="41"/>
      <c r="AZ348" s="41"/>
      <c r="BA348" s="53"/>
      <c r="BB348" s="41"/>
      <c r="BC348" s="41"/>
      <c r="BD348" s="41"/>
      <c r="BE348" s="53"/>
      <c r="BF348" s="41"/>
      <c r="BG348" s="41"/>
      <c r="BH348" s="41"/>
      <c r="BI348" s="53"/>
      <c r="BJ348" s="41"/>
      <c r="BK348" s="41"/>
      <c r="BL348" s="41"/>
      <c r="BM348" s="53"/>
      <c r="BN348" s="41"/>
      <c r="BO348" s="41"/>
      <c r="BP348" s="41"/>
      <c r="BQ348" s="53"/>
      <c r="BR348" s="41"/>
      <c r="BS348" s="41"/>
      <c r="BT348" s="41"/>
      <c r="BU348" s="53"/>
      <c r="BV348" s="41"/>
      <c r="BW348" s="41"/>
      <c r="BX348" s="41"/>
      <c r="BY348" s="53"/>
      <c r="BZ348" s="41"/>
      <c r="CA348" s="41"/>
      <c r="CB348" s="41"/>
      <c r="CC348" s="53"/>
      <c r="CD348" s="41"/>
      <c r="CE348" s="41"/>
      <c r="CF348" s="41"/>
      <c r="CG348" s="53"/>
      <c r="CH348" s="41"/>
      <c r="CI348" s="41"/>
      <c r="CJ348" s="41"/>
      <c r="CK348" s="53"/>
      <c r="CL348" s="41"/>
      <c r="CM348" s="41"/>
      <c r="CN348" s="41"/>
      <c r="CO348" s="53"/>
      <c r="CP348" s="41"/>
      <c r="CQ348" s="41"/>
      <c r="CR348" s="41"/>
      <c r="CS348" s="53"/>
      <c r="CT348" s="41"/>
      <c r="CU348" s="41"/>
      <c r="CV348" s="41"/>
      <c r="CW348" s="53"/>
      <c r="CX348" s="41"/>
      <c r="CY348" s="41"/>
      <c r="CZ348" s="41"/>
      <c r="DA348" s="53"/>
      <c r="DB348" s="53"/>
      <c r="DC348" s="53"/>
      <c r="DD348" s="41"/>
      <c r="DE348" s="53"/>
      <c r="DF348" s="53"/>
      <c r="DG348" s="53"/>
      <c r="DH348" s="41"/>
      <c r="DI348" s="53"/>
      <c r="DJ348" s="53"/>
      <c r="DK348" s="53"/>
      <c r="DL348" s="41"/>
      <c r="DM348" s="53"/>
      <c r="DN348" s="53"/>
      <c r="DO348" s="53"/>
      <c r="DP348" s="41"/>
      <c r="DQ348" s="53"/>
      <c r="DR348" s="53"/>
      <c r="DS348" s="53"/>
      <c r="DT348" s="41"/>
      <c r="DU348" s="53"/>
      <c r="DV348" s="53"/>
      <c r="DW348" s="53"/>
      <c r="DX348" s="41"/>
      <c r="DY348" s="53"/>
      <c r="DZ348" s="53"/>
      <c r="EA348" s="53"/>
      <c r="EB348" s="41"/>
      <c r="EC348" s="53"/>
      <c r="ED348" s="53"/>
      <c r="EE348" s="53"/>
      <c r="EF348" s="41"/>
      <c r="EG348" s="53"/>
      <c r="EH348" s="53"/>
      <c r="EI348" s="53"/>
      <c r="EJ348" s="41"/>
      <c r="EK348" s="53"/>
      <c r="EL348" s="53"/>
      <c r="EM348" s="53"/>
      <c r="EN348" s="41"/>
      <c r="EO348" s="53"/>
      <c r="EP348" s="53"/>
      <c r="EQ348" s="53"/>
      <c r="ER348" s="41"/>
      <c r="ES348" s="53"/>
      <c r="ET348" s="53"/>
      <c r="EU348" s="53"/>
      <c r="EV348" s="41"/>
      <c r="EW348" s="53"/>
      <c r="EX348" s="53"/>
      <c r="EY348" s="53"/>
      <c r="EZ348" s="41"/>
      <c r="FA348" s="53"/>
      <c r="FB348" s="53"/>
      <c r="FC348" s="53"/>
      <c r="FD348" s="41"/>
      <c r="FE348" s="53"/>
      <c r="FF348" s="53"/>
      <c r="FG348" s="53"/>
      <c r="FH348" s="41"/>
      <c r="FI348" s="53"/>
      <c r="FJ348" s="53"/>
      <c r="FK348" s="53"/>
      <c r="FL348" s="41"/>
      <c r="FM348" s="53"/>
      <c r="FN348" s="53"/>
      <c r="FO348" s="40"/>
      <c r="FP348" s="52"/>
      <c r="FQ348" s="41"/>
      <c r="FY348" s="229" t="s">
        <v>820</v>
      </c>
      <c r="FZ348" s="229" t="s">
        <v>821</v>
      </c>
      <c r="GA348" s="229" t="s">
        <v>822</v>
      </c>
    </row>
    <row r="349" spans="2:183" ht="11.25" customHeight="1" x14ac:dyDescent="0.2">
      <c r="B349" s="39"/>
      <c r="C349" s="45"/>
      <c r="D349" s="112"/>
      <c r="E349" s="112"/>
      <c r="F349" s="46"/>
      <c r="G349" s="52"/>
      <c r="H349" s="41"/>
      <c r="I349" s="53"/>
      <c r="J349" s="40"/>
      <c r="K349" s="52"/>
      <c r="L349" s="41"/>
      <c r="M349" s="53"/>
      <c r="N349" s="40"/>
      <c r="O349" s="52"/>
      <c r="P349" s="41"/>
      <c r="Q349" s="53"/>
      <c r="R349" s="40"/>
      <c r="S349" s="52"/>
      <c r="T349" s="41"/>
      <c r="U349" s="53"/>
      <c r="V349" s="40"/>
      <c r="W349" s="52"/>
      <c r="X349" s="41"/>
      <c r="Y349" s="53"/>
      <c r="Z349" s="40"/>
      <c r="AA349" s="52"/>
      <c r="AB349" s="41"/>
      <c r="AC349" s="53"/>
      <c r="AD349" s="40"/>
      <c r="AE349" s="52"/>
      <c r="AF349" s="41"/>
      <c r="AG349" s="53"/>
      <c r="AH349" s="40"/>
      <c r="AI349" s="52"/>
      <c r="AJ349" s="41"/>
      <c r="AK349" s="53"/>
      <c r="AL349" s="40"/>
      <c r="AM349" s="52"/>
      <c r="AN349" s="41"/>
      <c r="AO349" s="53"/>
      <c r="AP349" s="40"/>
      <c r="AQ349" s="52"/>
      <c r="AR349" s="41"/>
      <c r="AS349" s="53"/>
      <c r="AT349" s="41"/>
      <c r="AU349" s="41"/>
      <c r="AV349" s="41"/>
      <c r="AW349" s="53"/>
      <c r="AX349" s="41"/>
      <c r="AY349" s="41"/>
      <c r="AZ349" s="41"/>
      <c r="BA349" s="53"/>
      <c r="BB349" s="41"/>
      <c r="BC349" s="41"/>
      <c r="BD349" s="41"/>
      <c r="BE349" s="53"/>
      <c r="BF349" s="41"/>
      <c r="BG349" s="41"/>
      <c r="BH349" s="41"/>
      <c r="BI349" s="53"/>
      <c r="BJ349" s="41"/>
      <c r="BK349" s="41"/>
      <c r="BL349" s="41"/>
      <c r="BM349" s="53"/>
      <c r="BN349" s="41"/>
      <c r="BO349" s="41"/>
      <c r="BP349" s="41"/>
      <c r="BQ349" s="53"/>
      <c r="BR349" s="41"/>
      <c r="BS349" s="41"/>
      <c r="BT349" s="41"/>
      <c r="BU349" s="53"/>
      <c r="BV349" s="41"/>
      <c r="BW349" s="41"/>
      <c r="BX349" s="41"/>
      <c r="BY349" s="53"/>
      <c r="BZ349" s="41"/>
      <c r="CA349" s="41"/>
      <c r="CB349" s="41"/>
      <c r="CC349" s="53"/>
      <c r="CD349" s="41"/>
      <c r="CE349" s="41"/>
      <c r="CF349" s="41"/>
      <c r="CG349" s="53"/>
      <c r="CH349" s="41"/>
      <c r="CI349" s="41"/>
      <c r="CJ349" s="41"/>
      <c r="CK349" s="53"/>
      <c r="CL349" s="41"/>
      <c r="CM349" s="41"/>
      <c r="CN349" s="41"/>
      <c r="CO349" s="53"/>
      <c r="CP349" s="41"/>
      <c r="CQ349" s="41"/>
      <c r="CR349" s="41"/>
      <c r="CS349" s="53"/>
      <c r="CT349" s="41"/>
      <c r="CU349" s="41"/>
      <c r="CV349" s="41"/>
      <c r="CW349" s="53"/>
      <c r="CX349" s="41"/>
      <c r="CY349" s="41"/>
      <c r="CZ349" s="41"/>
      <c r="DA349" s="53"/>
      <c r="DB349" s="53"/>
      <c r="DC349" s="53"/>
      <c r="DD349" s="41"/>
      <c r="DE349" s="53"/>
      <c r="DF349" s="53"/>
      <c r="DG349" s="53"/>
      <c r="DH349" s="41"/>
      <c r="DI349" s="53"/>
      <c r="DJ349" s="53"/>
      <c r="DK349" s="53"/>
      <c r="DL349" s="41"/>
      <c r="DM349" s="53"/>
      <c r="DN349" s="53"/>
      <c r="DO349" s="53"/>
      <c r="DP349" s="41"/>
      <c r="DQ349" s="53"/>
      <c r="DR349" s="53"/>
      <c r="DS349" s="53"/>
      <c r="DT349" s="41"/>
      <c r="DU349" s="53"/>
      <c r="DV349" s="53"/>
      <c r="DW349" s="53"/>
      <c r="DX349" s="41"/>
      <c r="DY349" s="53"/>
      <c r="DZ349" s="53"/>
      <c r="EA349" s="53"/>
      <c r="EB349" s="41"/>
      <c r="EC349" s="53"/>
      <c r="ED349" s="53"/>
      <c r="EE349" s="53"/>
      <c r="EF349" s="41"/>
      <c r="EG349" s="53"/>
      <c r="EH349" s="53"/>
      <c r="EI349" s="53"/>
      <c r="EJ349" s="41"/>
      <c r="EK349" s="53"/>
      <c r="EL349" s="53"/>
      <c r="EM349" s="53"/>
      <c r="EN349" s="41"/>
      <c r="EO349" s="53"/>
      <c r="EP349" s="53"/>
      <c r="EQ349" s="53"/>
      <c r="ER349" s="41"/>
      <c r="ES349" s="53"/>
      <c r="ET349" s="53"/>
      <c r="EU349" s="53"/>
      <c r="EV349" s="41"/>
      <c r="EW349" s="53"/>
      <c r="EX349" s="53"/>
      <c r="EY349" s="53"/>
      <c r="EZ349" s="41"/>
      <c r="FA349" s="53"/>
      <c r="FB349" s="53"/>
      <c r="FC349" s="53"/>
      <c r="FD349" s="41"/>
      <c r="FE349" s="53"/>
      <c r="FF349" s="53"/>
      <c r="FG349" s="53"/>
      <c r="FH349" s="41"/>
      <c r="FI349" s="53"/>
      <c r="FJ349" s="53"/>
      <c r="FK349" s="53"/>
      <c r="FL349" s="41"/>
      <c r="FM349" s="53"/>
      <c r="FN349" s="53"/>
      <c r="FO349" s="40"/>
      <c r="FP349" s="52"/>
      <c r="FQ349" s="41"/>
      <c r="FY349" s="229" t="s">
        <v>865</v>
      </c>
      <c r="FZ349" s="229" t="s">
        <v>866</v>
      </c>
      <c r="GA349" s="229" t="s">
        <v>867</v>
      </c>
    </row>
    <row r="350" spans="2:183" ht="11.25" customHeight="1" x14ac:dyDescent="0.2">
      <c r="B350" s="39"/>
      <c r="C350" s="45"/>
      <c r="D350" s="112"/>
      <c r="E350" s="112"/>
      <c r="F350" s="46"/>
      <c r="G350" s="52"/>
      <c r="H350" s="41"/>
      <c r="I350" s="53"/>
      <c r="J350" s="40"/>
      <c r="K350" s="52"/>
      <c r="L350" s="41"/>
      <c r="M350" s="53"/>
      <c r="N350" s="40"/>
      <c r="O350" s="52"/>
      <c r="P350" s="41"/>
      <c r="Q350" s="53"/>
      <c r="R350" s="40"/>
      <c r="S350" s="52"/>
      <c r="T350" s="41"/>
      <c r="U350" s="53"/>
      <c r="V350" s="40"/>
      <c r="W350" s="52"/>
      <c r="X350" s="41"/>
      <c r="Y350" s="53"/>
      <c r="Z350" s="40"/>
      <c r="AA350" s="52"/>
      <c r="AB350" s="41"/>
      <c r="AC350" s="53"/>
      <c r="AD350" s="40"/>
      <c r="AE350" s="52"/>
      <c r="AF350" s="41"/>
      <c r="AG350" s="53"/>
      <c r="AH350" s="40"/>
      <c r="AI350" s="52"/>
      <c r="AJ350" s="41"/>
      <c r="AK350" s="53"/>
      <c r="AL350" s="40"/>
      <c r="AM350" s="52"/>
      <c r="AN350" s="41"/>
      <c r="AO350" s="53"/>
      <c r="AP350" s="40"/>
      <c r="AQ350" s="52"/>
      <c r="AR350" s="41"/>
      <c r="AS350" s="53"/>
      <c r="AT350" s="41"/>
      <c r="AU350" s="41"/>
      <c r="AV350" s="41"/>
      <c r="AW350" s="53"/>
      <c r="AX350" s="41"/>
      <c r="AY350" s="41"/>
      <c r="AZ350" s="41"/>
      <c r="BA350" s="53"/>
      <c r="BB350" s="41"/>
      <c r="BC350" s="41"/>
      <c r="BD350" s="41"/>
      <c r="BE350" s="53"/>
      <c r="BF350" s="41"/>
      <c r="BG350" s="41"/>
      <c r="BH350" s="41"/>
      <c r="BI350" s="53"/>
      <c r="BJ350" s="41"/>
      <c r="BK350" s="41"/>
      <c r="BL350" s="41"/>
      <c r="BM350" s="53"/>
      <c r="BN350" s="41"/>
      <c r="BO350" s="41"/>
      <c r="BP350" s="41"/>
      <c r="BQ350" s="53"/>
      <c r="BR350" s="41"/>
      <c r="BS350" s="41"/>
      <c r="BT350" s="41"/>
      <c r="BU350" s="53"/>
      <c r="BV350" s="41"/>
      <c r="BW350" s="41"/>
      <c r="BX350" s="41"/>
      <c r="BY350" s="53"/>
      <c r="BZ350" s="41"/>
      <c r="CA350" s="41"/>
      <c r="CB350" s="41"/>
      <c r="CC350" s="53"/>
      <c r="CD350" s="41"/>
      <c r="CE350" s="41"/>
      <c r="CF350" s="41"/>
      <c r="CG350" s="53"/>
      <c r="CH350" s="41"/>
      <c r="CI350" s="41"/>
      <c r="CJ350" s="41"/>
      <c r="CK350" s="53"/>
      <c r="CL350" s="41"/>
      <c r="CM350" s="41"/>
      <c r="CN350" s="41"/>
      <c r="CO350" s="53"/>
      <c r="CP350" s="41"/>
      <c r="CQ350" s="41"/>
      <c r="CR350" s="41"/>
      <c r="CS350" s="53"/>
      <c r="CT350" s="41"/>
      <c r="CU350" s="41"/>
      <c r="CV350" s="41"/>
      <c r="CW350" s="53"/>
      <c r="CX350" s="41"/>
      <c r="CY350" s="41"/>
      <c r="CZ350" s="41"/>
      <c r="DA350" s="53"/>
      <c r="DB350" s="53"/>
      <c r="DC350" s="53"/>
      <c r="DD350" s="41"/>
      <c r="DE350" s="53"/>
      <c r="DF350" s="53"/>
      <c r="DG350" s="53"/>
      <c r="DH350" s="41"/>
      <c r="DI350" s="53"/>
      <c r="DJ350" s="53"/>
      <c r="DK350" s="53"/>
      <c r="DL350" s="41"/>
      <c r="DM350" s="53"/>
      <c r="DN350" s="53"/>
      <c r="DO350" s="53"/>
      <c r="DP350" s="41"/>
      <c r="DQ350" s="53"/>
      <c r="DR350" s="53"/>
      <c r="DS350" s="53"/>
      <c r="DT350" s="41"/>
      <c r="DU350" s="53"/>
      <c r="DV350" s="53"/>
      <c r="DW350" s="53"/>
      <c r="DX350" s="41"/>
      <c r="DY350" s="53"/>
      <c r="DZ350" s="53"/>
      <c r="EA350" s="53"/>
      <c r="EB350" s="41"/>
      <c r="EC350" s="53"/>
      <c r="ED350" s="53"/>
      <c r="EE350" s="53"/>
      <c r="EF350" s="41"/>
      <c r="EG350" s="53"/>
      <c r="EH350" s="53"/>
      <c r="EI350" s="53"/>
      <c r="EJ350" s="41"/>
      <c r="EK350" s="53"/>
      <c r="EL350" s="53"/>
      <c r="EM350" s="53"/>
      <c r="EN350" s="41"/>
      <c r="EO350" s="53"/>
      <c r="EP350" s="53"/>
      <c r="EQ350" s="53"/>
      <c r="ER350" s="41"/>
      <c r="ES350" s="53"/>
      <c r="ET350" s="53"/>
      <c r="EU350" s="53"/>
      <c r="EV350" s="41"/>
      <c r="EW350" s="53"/>
      <c r="EX350" s="53"/>
      <c r="EY350" s="53"/>
      <c r="EZ350" s="41"/>
      <c r="FA350" s="53"/>
      <c r="FB350" s="53"/>
      <c r="FC350" s="53"/>
      <c r="FD350" s="41"/>
      <c r="FE350" s="53"/>
      <c r="FF350" s="53"/>
      <c r="FG350" s="53"/>
      <c r="FH350" s="41"/>
      <c r="FI350" s="53"/>
      <c r="FJ350" s="53"/>
      <c r="FK350" s="53"/>
      <c r="FL350" s="41"/>
      <c r="FM350" s="53"/>
      <c r="FN350" s="53"/>
      <c r="FO350" s="40"/>
      <c r="FP350" s="52"/>
      <c r="FQ350" s="41"/>
      <c r="FY350" s="229" t="s">
        <v>874</v>
      </c>
      <c r="FZ350" s="229" t="s">
        <v>875</v>
      </c>
      <c r="GA350" s="229" t="s">
        <v>876</v>
      </c>
    </row>
    <row r="351" spans="2:183" ht="11.25" customHeight="1" x14ac:dyDescent="0.2">
      <c r="B351" s="39"/>
      <c r="C351" s="45"/>
      <c r="D351" s="112"/>
      <c r="E351" s="112"/>
      <c r="F351" s="46"/>
      <c r="G351" s="52"/>
      <c r="H351" s="41"/>
      <c r="I351" s="53"/>
      <c r="J351" s="40"/>
      <c r="K351" s="52"/>
      <c r="L351" s="41"/>
      <c r="M351" s="53"/>
      <c r="N351" s="40"/>
      <c r="O351" s="52"/>
      <c r="P351" s="41"/>
      <c r="Q351" s="53"/>
      <c r="R351" s="40"/>
      <c r="S351" s="52"/>
      <c r="T351" s="41"/>
      <c r="U351" s="53"/>
      <c r="V351" s="40"/>
      <c r="W351" s="52"/>
      <c r="X351" s="41"/>
      <c r="Y351" s="53"/>
      <c r="Z351" s="40"/>
      <c r="AA351" s="52"/>
      <c r="AB351" s="41"/>
      <c r="AC351" s="53"/>
      <c r="AD351" s="40"/>
      <c r="AE351" s="52"/>
      <c r="AF351" s="41"/>
      <c r="AG351" s="53"/>
      <c r="AH351" s="40"/>
      <c r="AI351" s="52"/>
      <c r="AJ351" s="41"/>
      <c r="AK351" s="53"/>
      <c r="AL351" s="40"/>
      <c r="AM351" s="52"/>
      <c r="AN351" s="41"/>
      <c r="AO351" s="53"/>
      <c r="AP351" s="40"/>
      <c r="AQ351" s="52"/>
      <c r="AR351" s="41"/>
      <c r="AS351" s="53"/>
      <c r="AT351" s="41"/>
      <c r="AU351" s="41"/>
      <c r="AV351" s="41"/>
      <c r="AW351" s="53"/>
      <c r="AX351" s="41"/>
      <c r="AY351" s="41"/>
      <c r="AZ351" s="41"/>
      <c r="BA351" s="53"/>
      <c r="BB351" s="41"/>
      <c r="BC351" s="41"/>
      <c r="BD351" s="41"/>
      <c r="BE351" s="53"/>
      <c r="BF351" s="41"/>
      <c r="BG351" s="41"/>
      <c r="BH351" s="41"/>
      <c r="BI351" s="53"/>
      <c r="BJ351" s="41"/>
      <c r="BK351" s="41"/>
      <c r="BL351" s="41"/>
      <c r="BM351" s="53"/>
      <c r="BN351" s="41"/>
      <c r="BO351" s="41"/>
      <c r="BP351" s="41"/>
      <c r="BQ351" s="53"/>
      <c r="BR351" s="41"/>
      <c r="BS351" s="41"/>
      <c r="BT351" s="41"/>
      <c r="BU351" s="53"/>
      <c r="BV351" s="41"/>
      <c r="BW351" s="41"/>
      <c r="BX351" s="41"/>
      <c r="BY351" s="53"/>
      <c r="BZ351" s="41"/>
      <c r="CA351" s="41"/>
      <c r="CB351" s="41"/>
      <c r="CC351" s="53"/>
      <c r="CD351" s="41"/>
      <c r="CE351" s="41"/>
      <c r="CF351" s="41"/>
      <c r="CG351" s="53"/>
      <c r="CH351" s="41"/>
      <c r="CI351" s="41"/>
      <c r="CJ351" s="41"/>
      <c r="CK351" s="53"/>
      <c r="CL351" s="41"/>
      <c r="CM351" s="41"/>
      <c r="CN351" s="41"/>
      <c r="CO351" s="53"/>
      <c r="CP351" s="41"/>
      <c r="CQ351" s="41"/>
      <c r="CR351" s="41"/>
      <c r="CS351" s="53"/>
      <c r="CT351" s="41"/>
      <c r="CU351" s="41"/>
      <c r="CV351" s="41"/>
      <c r="CW351" s="53"/>
      <c r="CX351" s="41"/>
      <c r="CY351" s="41"/>
      <c r="CZ351" s="41"/>
      <c r="DA351" s="53"/>
      <c r="DB351" s="53"/>
      <c r="DC351" s="53"/>
      <c r="DD351" s="41"/>
      <c r="DE351" s="53"/>
      <c r="DF351" s="53"/>
      <c r="DG351" s="53"/>
      <c r="DH351" s="41"/>
      <c r="DI351" s="53"/>
      <c r="DJ351" s="53"/>
      <c r="DK351" s="53"/>
      <c r="DL351" s="41"/>
      <c r="DM351" s="53"/>
      <c r="DN351" s="53"/>
      <c r="DO351" s="53"/>
      <c r="DP351" s="41"/>
      <c r="DQ351" s="53"/>
      <c r="DR351" s="53"/>
      <c r="DS351" s="53"/>
      <c r="DT351" s="41"/>
      <c r="DU351" s="53"/>
      <c r="DV351" s="53"/>
      <c r="DW351" s="53"/>
      <c r="DX351" s="41"/>
      <c r="DY351" s="53"/>
      <c r="DZ351" s="53"/>
      <c r="EA351" s="53"/>
      <c r="EB351" s="41"/>
      <c r="EC351" s="53"/>
      <c r="ED351" s="53"/>
      <c r="EE351" s="53"/>
      <c r="EF351" s="41"/>
      <c r="EG351" s="53"/>
      <c r="EH351" s="53"/>
      <c r="EI351" s="53"/>
      <c r="EJ351" s="41"/>
      <c r="EK351" s="53"/>
      <c r="EL351" s="53"/>
      <c r="EM351" s="53"/>
      <c r="EN351" s="41"/>
      <c r="EO351" s="53"/>
      <c r="EP351" s="53"/>
      <c r="EQ351" s="53"/>
      <c r="ER351" s="41"/>
      <c r="ES351" s="53"/>
      <c r="ET351" s="53"/>
      <c r="EU351" s="53"/>
      <c r="EV351" s="41"/>
      <c r="EW351" s="53"/>
      <c r="EX351" s="53"/>
      <c r="EY351" s="53"/>
      <c r="EZ351" s="41"/>
      <c r="FA351" s="53"/>
      <c r="FB351" s="53"/>
      <c r="FC351" s="53"/>
      <c r="FD351" s="41"/>
      <c r="FE351" s="53"/>
      <c r="FF351" s="53"/>
      <c r="FG351" s="53"/>
      <c r="FH351" s="41"/>
      <c r="FI351" s="53"/>
      <c r="FJ351" s="53"/>
      <c r="FK351" s="53"/>
      <c r="FL351" s="41"/>
      <c r="FM351" s="53"/>
      <c r="FN351" s="53"/>
      <c r="FO351" s="40"/>
      <c r="FP351" s="52"/>
      <c r="FQ351" s="41"/>
      <c r="FY351" s="229" t="s">
        <v>790</v>
      </c>
      <c r="FZ351" s="229" t="s">
        <v>791</v>
      </c>
      <c r="GA351" s="229" t="s">
        <v>792</v>
      </c>
    </row>
    <row r="352" spans="2:183" ht="11.25" customHeight="1" x14ac:dyDescent="0.2">
      <c r="B352" s="39"/>
      <c r="C352" s="45"/>
      <c r="D352" s="112"/>
      <c r="E352" s="112"/>
      <c r="F352" s="46"/>
      <c r="G352" s="52"/>
      <c r="H352" s="41"/>
      <c r="I352" s="53"/>
      <c r="J352" s="40"/>
      <c r="K352" s="52"/>
      <c r="L352" s="41"/>
      <c r="M352" s="53"/>
      <c r="N352" s="40"/>
      <c r="O352" s="52"/>
      <c r="P352" s="41"/>
      <c r="Q352" s="53"/>
      <c r="R352" s="40"/>
      <c r="S352" s="52"/>
      <c r="T352" s="41"/>
      <c r="U352" s="53"/>
      <c r="V352" s="40"/>
      <c r="W352" s="52"/>
      <c r="X352" s="41"/>
      <c r="Y352" s="53"/>
      <c r="Z352" s="40"/>
      <c r="AA352" s="52"/>
      <c r="AB352" s="41"/>
      <c r="AC352" s="53"/>
      <c r="AD352" s="40"/>
      <c r="AE352" s="52"/>
      <c r="AF352" s="41"/>
      <c r="AG352" s="53"/>
      <c r="AH352" s="40"/>
      <c r="AI352" s="52"/>
      <c r="AJ352" s="41"/>
      <c r="AK352" s="53"/>
      <c r="AL352" s="40"/>
      <c r="AM352" s="52"/>
      <c r="AN352" s="41"/>
      <c r="AO352" s="53"/>
      <c r="AP352" s="40"/>
      <c r="AQ352" s="52"/>
      <c r="AR352" s="41"/>
      <c r="AS352" s="53"/>
      <c r="AT352" s="41"/>
      <c r="AU352" s="41"/>
      <c r="AV352" s="41"/>
      <c r="AW352" s="53"/>
      <c r="AX352" s="41"/>
      <c r="AY352" s="41"/>
      <c r="AZ352" s="41"/>
      <c r="BA352" s="53"/>
      <c r="BB352" s="41"/>
      <c r="BC352" s="41"/>
      <c r="BD352" s="41"/>
      <c r="BE352" s="53"/>
      <c r="BF352" s="41"/>
      <c r="BG352" s="41"/>
      <c r="BH352" s="41"/>
      <c r="BI352" s="53"/>
      <c r="BJ352" s="41"/>
      <c r="BK352" s="41"/>
      <c r="BL352" s="41"/>
      <c r="BM352" s="53"/>
      <c r="BN352" s="41"/>
      <c r="BO352" s="41"/>
      <c r="BP352" s="41"/>
      <c r="BQ352" s="53"/>
      <c r="BR352" s="41"/>
      <c r="BS352" s="41"/>
      <c r="BT352" s="41"/>
      <c r="BU352" s="53"/>
      <c r="BV352" s="41"/>
      <c r="BW352" s="41"/>
      <c r="BX352" s="41"/>
      <c r="BY352" s="53"/>
      <c r="BZ352" s="41"/>
      <c r="CA352" s="41"/>
      <c r="CB352" s="41"/>
      <c r="CC352" s="53"/>
      <c r="CD352" s="41"/>
      <c r="CE352" s="41"/>
      <c r="CF352" s="41"/>
      <c r="CG352" s="53"/>
      <c r="CH352" s="41"/>
      <c r="CI352" s="41"/>
      <c r="CJ352" s="41"/>
      <c r="CK352" s="53"/>
      <c r="CL352" s="41"/>
      <c r="CM352" s="41"/>
      <c r="CN352" s="41"/>
      <c r="CO352" s="53"/>
      <c r="CP352" s="41"/>
      <c r="CQ352" s="41"/>
      <c r="CR352" s="41"/>
      <c r="CS352" s="53"/>
      <c r="CT352" s="41"/>
      <c r="CU352" s="41"/>
      <c r="CV352" s="41"/>
      <c r="CW352" s="53"/>
      <c r="CX352" s="41"/>
      <c r="CY352" s="41"/>
      <c r="CZ352" s="41"/>
      <c r="DA352" s="53"/>
      <c r="DB352" s="53"/>
      <c r="DC352" s="53"/>
      <c r="DD352" s="41"/>
      <c r="DE352" s="53"/>
      <c r="DF352" s="53"/>
      <c r="DG352" s="53"/>
      <c r="DH352" s="41"/>
      <c r="DI352" s="53"/>
      <c r="DJ352" s="53"/>
      <c r="DK352" s="53"/>
      <c r="DL352" s="41"/>
      <c r="DM352" s="53"/>
      <c r="DN352" s="53"/>
      <c r="DO352" s="53"/>
      <c r="DP352" s="41"/>
      <c r="DQ352" s="53"/>
      <c r="DR352" s="53"/>
      <c r="DS352" s="53"/>
      <c r="DT352" s="41"/>
      <c r="DU352" s="53"/>
      <c r="DV352" s="53"/>
      <c r="DW352" s="53"/>
      <c r="DX352" s="41"/>
      <c r="DY352" s="53"/>
      <c r="DZ352" s="53"/>
      <c r="EA352" s="53"/>
      <c r="EB352" s="41"/>
      <c r="EC352" s="53"/>
      <c r="ED352" s="53"/>
      <c r="EE352" s="53"/>
      <c r="EF352" s="41"/>
      <c r="EG352" s="53"/>
      <c r="EH352" s="53"/>
      <c r="EI352" s="53"/>
      <c r="EJ352" s="41"/>
      <c r="EK352" s="53"/>
      <c r="EL352" s="53"/>
      <c r="EM352" s="53"/>
      <c r="EN352" s="41"/>
      <c r="EO352" s="53"/>
      <c r="EP352" s="53"/>
      <c r="EQ352" s="53"/>
      <c r="ER352" s="41"/>
      <c r="ES352" s="53"/>
      <c r="ET352" s="53"/>
      <c r="EU352" s="53"/>
      <c r="EV352" s="41"/>
      <c r="EW352" s="53"/>
      <c r="EX352" s="53"/>
      <c r="EY352" s="53"/>
      <c r="EZ352" s="41"/>
      <c r="FA352" s="53"/>
      <c r="FB352" s="53"/>
      <c r="FC352" s="53"/>
      <c r="FD352" s="41"/>
      <c r="FE352" s="53"/>
      <c r="FF352" s="53"/>
      <c r="FG352" s="53"/>
      <c r="FH352" s="41"/>
      <c r="FI352" s="53"/>
      <c r="FJ352" s="53"/>
      <c r="FK352" s="53"/>
      <c r="FL352" s="41"/>
      <c r="FM352" s="53"/>
      <c r="FN352" s="53"/>
      <c r="FO352" s="40"/>
      <c r="FP352" s="52"/>
      <c r="FQ352" s="41"/>
      <c r="FY352" s="229" t="s">
        <v>877</v>
      </c>
      <c r="FZ352" s="229" t="s">
        <v>878</v>
      </c>
      <c r="GA352" s="229" t="s">
        <v>879</v>
      </c>
    </row>
    <row r="353" spans="2:183" ht="11.25" customHeight="1" x14ac:dyDescent="0.2">
      <c r="B353" s="39"/>
      <c r="C353" s="45"/>
      <c r="D353" s="112"/>
      <c r="E353" s="112"/>
      <c r="F353" s="46"/>
      <c r="G353" s="52"/>
      <c r="H353" s="41"/>
      <c r="I353" s="53"/>
      <c r="J353" s="40"/>
      <c r="K353" s="52"/>
      <c r="L353" s="41"/>
      <c r="M353" s="53"/>
      <c r="N353" s="40"/>
      <c r="O353" s="52"/>
      <c r="P353" s="41"/>
      <c r="Q353" s="53"/>
      <c r="R353" s="40"/>
      <c r="S353" s="52"/>
      <c r="T353" s="41"/>
      <c r="U353" s="53"/>
      <c r="V353" s="40"/>
      <c r="W353" s="52"/>
      <c r="X353" s="41"/>
      <c r="Y353" s="53"/>
      <c r="Z353" s="40"/>
      <c r="AA353" s="52"/>
      <c r="AB353" s="41"/>
      <c r="AC353" s="53"/>
      <c r="AD353" s="40"/>
      <c r="AE353" s="52"/>
      <c r="AF353" s="41"/>
      <c r="AG353" s="53"/>
      <c r="AH353" s="40"/>
      <c r="AI353" s="52"/>
      <c r="AJ353" s="41"/>
      <c r="AK353" s="53"/>
      <c r="AL353" s="40"/>
      <c r="AM353" s="52"/>
      <c r="AN353" s="41"/>
      <c r="AO353" s="53"/>
      <c r="AP353" s="40"/>
      <c r="AQ353" s="52"/>
      <c r="AR353" s="41"/>
      <c r="AS353" s="53"/>
      <c r="AT353" s="41"/>
      <c r="AU353" s="41"/>
      <c r="AV353" s="41"/>
      <c r="AW353" s="53"/>
      <c r="AX353" s="41"/>
      <c r="AY353" s="41"/>
      <c r="AZ353" s="41"/>
      <c r="BA353" s="53"/>
      <c r="BB353" s="41"/>
      <c r="BC353" s="41"/>
      <c r="BD353" s="41"/>
      <c r="BE353" s="53"/>
      <c r="BF353" s="41"/>
      <c r="BG353" s="41"/>
      <c r="BH353" s="41"/>
      <c r="BI353" s="53"/>
      <c r="BJ353" s="41"/>
      <c r="BK353" s="41"/>
      <c r="BL353" s="41"/>
      <c r="BM353" s="53"/>
      <c r="BN353" s="41"/>
      <c r="BO353" s="41"/>
      <c r="BP353" s="41"/>
      <c r="BQ353" s="53"/>
      <c r="BR353" s="41"/>
      <c r="BS353" s="41"/>
      <c r="BT353" s="41"/>
      <c r="BU353" s="53"/>
      <c r="BV353" s="41"/>
      <c r="BW353" s="41"/>
      <c r="BX353" s="41"/>
      <c r="BY353" s="53"/>
      <c r="BZ353" s="41"/>
      <c r="CA353" s="41"/>
      <c r="CB353" s="41"/>
      <c r="CC353" s="53"/>
      <c r="CD353" s="41"/>
      <c r="CE353" s="41"/>
      <c r="CF353" s="41"/>
      <c r="CG353" s="53"/>
      <c r="CH353" s="41"/>
      <c r="CI353" s="41"/>
      <c r="CJ353" s="41"/>
      <c r="CK353" s="53"/>
      <c r="CL353" s="41"/>
      <c r="CM353" s="41"/>
      <c r="CN353" s="41"/>
      <c r="CO353" s="53"/>
      <c r="CP353" s="41"/>
      <c r="CQ353" s="41"/>
      <c r="CR353" s="41"/>
      <c r="CS353" s="53"/>
      <c r="CT353" s="41"/>
      <c r="CU353" s="41"/>
      <c r="CV353" s="41"/>
      <c r="CW353" s="53"/>
      <c r="CX353" s="41"/>
      <c r="CY353" s="41"/>
      <c r="CZ353" s="41"/>
      <c r="DA353" s="53"/>
      <c r="DB353" s="53"/>
      <c r="DC353" s="53"/>
      <c r="DD353" s="41"/>
      <c r="DE353" s="53"/>
      <c r="DF353" s="53"/>
      <c r="DG353" s="53"/>
      <c r="DH353" s="41"/>
      <c r="DI353" s="53"/>
      <c r="DJ353" s="53"/>
      <c r="DK353" s="53"/>
      <c r="DL353" s="41"/>
      <c r="DM353" s="53"/>
      <c r="DN353" s="53"/>
      <c r="DO353" s="53"/>
      <c r="DP353" s="41"/>
      <c r="DQ353" s="53"/>
      <c r="DR353" s="53"/>
      <c r="DS353" s="53"/>
      <c r="DT353" s="41"/>
      <c r="DU353" s="53"/>
      <c r="DV353" s="53"/>
      <c r="DW353" s="53"/>
      <c r="DX353" s="41"/>
      <c r="DY353" s="53"/>
      <c r="DZ353" s="53"/>
      <c r="EA353" s="53"/>
      <c r="EB353" s="41"/>
      <c r="EC353" s="53"/>
      <c r="ED353" s="53"/>
      <c r="EE353" s="53"/>
      <c r="EF353" s="41"/>
      <c r="EG353" s="53"/>
      <c r="EH353" s="53"/>
      <c r="EI353" s="53"/>
      <c r="EJ353" s="41"/>
      <c r="EK353" s="53"/>
      <c r="EL353" s="53"/>
      <c r="EM353" s="53"/>
      <c r="EN353" s="41"/>
      <c r="EO353" s="53"/>
      <c r="EP353" s="53"/>
      <c r="EQ353" s="53"/>
      <c r="ER353" s="41"/>
      <c r="ES353" s="53"/>
      <c r="ET353" s="53"/>
      <c r="EU353" s="53"/>
      <c r="EV353" s="41"/>
      <c r="EW353" s="53"/>
      <c r="EX353" s="53"/>
      <c r="EY353" s="53"/>
      <c r="EZ353" s="41"/>
      <c r="FA353" s="53"/>
      <c r="FB353" s="53"/>
      <c r="FC353" s="53"/>
      <c r="FD353" s="41"/>
      <c r="FE353" s="53"/>
      <c r="FF353" s="53"/>
      <c r="FG353" s="53"/>
      <c r="FH353" s="41"/>
      <c r="FI353" s="53"/>
      <c r="FJ353" s="53"/>
      <c r="FK353" s="53"/>
      <c r="FL353" s="41"/>
      <c r="FM353" s="53"/>
      <c r="FN353" s="53"/>
      <c r="FO353" s="40"/>
      <c r="FP353" s="52"/>
      <c r="FQ353" s="41"/>
      <c r="FY353" s="229" t="s">
        <v>871</v>
      </c>
      <c r="FZ353" s="229" t="s">
        <v>872</v>
      </c>
      <c r="GA353" s="229" t="s">
        <v>873</v>
      </c>
    </row>
    <row r="354" spans="2:183" ht="11.25" customHeight="1" x14ac:dyDescent="0.2">
      <c r="B354" s="39"/>
      <c r="C354" s="45"/>
      <c r="D354" s="112"/>
      <c r="E354" s="112"/>
      <c r="F354" s="46"/>
      <c r="G354" s="52"/>
      <c r="H354" s="41"/>
      <c r="I354" s="53"/>
      <c r="J354" s="40"/>
      <c r="K354" s="52"/>
      <c r="L354" s="41"/>
      <c r="M354" s="53"/>
      <c r="N354" s="40"/>
      <c r="O354" s="52"/>
      <c r="P354" s="41"/>
      <c r="Q354" s="53"/>
      <c r="R354" s="40"/>
      <c r="S354" s="52"/>
      <c r="T354" s="41"/>
      <c r="U354" s="53"/>
      <c r="V354" s="40"/>
      <c r="W354" s="52"/>
      <c r="X354" s="41"/>
      <c r="Y354" s="53"/>
      <c r="Z354" s="40"/>
      <c r="AA354" s="52"/>
      <c r="AB354" s="41"/>
      <c r="AC354" s="53"/>
      <c r="AD354" s="40"/>
      <c r="AE354" s="52"/>
      <c r="AF354" s="41"/>
      <c r="AG354" s="53"/>
      <c r="AH354" s="40"/>
      <c r="AI354" s="52"/>
      <c r="AJ354" s="41"/>
      <c r="AK354" s="53"/>
      <c r="AL354" s="40"/>
      <c r="AM354" s="52"/>
      <c r="AN354" s="41"/>
      <c r="AO354" s="53"/>
      <c r="AP354" s="40"/>
      <c r="AQ354" s="52"/>
      <c r="AR354" s="41"/>
      <c r="AS354" s="53"/>
      <c r="AT354" s="41"/>
      <c r="AU354" s="41"/>
      <c r="AV354" s="41"/>
      <c r="AW354" s="53"/>
      <c r="AX354" s="41"/>
      <c r="AY354" s="41"/>
      <c r="AZ354" s="41"/>
      <c r="BA354" s="53"/>
      <c r="BB354" s="41"/>
      <c r="BC354" s="41"/>
      <c r="BD354" s="41"/>
      <c r="BE354" s="53"/>
      <c r="BF354" s="41"/>
      <c r="BG354" s="41"/>
      <c r="BH354" s="41"/>
      <c r="BI354" s="53"/>
      <c r="BJ354" s="41"/>
      <c r="BK354" s="41"/>
      <c r="BL354" s="41"/>
      <c r="BM354" s="53"/>
      <c r="BN354" s="41"/>
      <c r="BO354" s="41"/>
      <c r="BP354" s="41"/>
      <c r="BQ354" s="53"/>
      <c r="BR354" s="41"/>
      <c r="BS354" s="41"/>
      <c r="BT354" s="41"/>
      <c r="BU354" s="53"/>
      <c r="BV354" s="41"/>
      <c r="BW354" s="41"/>
      <c r="BX354" s="41"/>
      <c r="BY354" s="53"/>
      <c r="BZ354" s="41"/>
      <c r="CA354" s="41"/>
      <c r="CB354" s="41"/>
      <c r="CC354" s="53"/>
      <c r="CD354" s="41"/>
      <c r="CE354" s="41"/>
      <c r="CF354" s="41"/>
      <c r="CG354" s="53"/>
      <c r="CH354" s="41"/>
      <c r="CI354" s="41"/>
      <c r="CJ354" s="41"/>
      <c r="CK354" s="53"/>
      <c r="CL354" s="41"/>
      <c r="CM354" s="41"/>
      <c r="CN354" s="41"/>
      <c r="CO354" s="53"/>
      <c r="CP354" s="41"/>
      <c r="CQ354" s="41"/>
      <c r="CR354" s="41"/>
      <c r="CS354" s="53"/>
      <c r="CT354" s="41"/>
      <c r="CU354" s="41"/>
      <c r="CV354" s="41"/>
      <c r="CW354" s="53"/>
      <c r="CX354" s="41"/>
      <c r="CY354" s="41"/>
      <c r="CZ354" s="41"/>
      <c r="DA354" s="53"/>
      <c r="DB354" s="53"/>
      <c r="DC354" s="53"/>
      <c r="DD354" s="41"/>
      <c r="DE354" s="53"/>
      <c r="DF354" s="53"/>
      <c r="DG354" s="53"/>
      <c r="DH354" s="41"/>
      <c r="DI354" s="53"/>
      <c r="DJ354" s="53"/>
      <c r="DK354" s="53"/>
      <c r="DL354" s="41"/>
      <c r="DM354" s="53"/>
      <c r="DN354" s="53"/>
      <c r="DO354" s="53"/>
      <c r="DP354" s="41"/>
      <c r="DQ354" s="53"/>
      <c r="DR354" s="53"/>
      <c r="DS354" s="53"/>
      <c r="DT354" s="41"/>
      <c r="DU354" s="53"/>
      <c r="DV354" s="53"/>
      <c r="DW354" s="53"/>
      <c r="DX354" s="41"/>
      <c r="DY354" s="53"/>
      <c r="DZ354" s="53"/>
      <c r="EA354" s="53"/>
      <c r="EB354" s="41"/>
      <c r="EC354" s="53"/>
      <c r="ED354" s="53"/>
      <c r="EE354" s="53"/>
      <c r="EF354" s="41"/>
      <c r="EG354" s="53"/>
      <c r="EH354" s="53"/>
      <c r="EI354" s="53"/>
      <c r="EJ354" s="41"/>
      <c r="EK354" s="53"/>
      <c r="EL354" s="53"/>
      <c r="EM354" s="53"/>
      <c r="EN354" s="41"/>
      <c r="EO354" s="53"/>
      <c r="EP354" s="53"/>
      <c r="EQ354" s="53"/>
      <c r="ER354" s="41"/>
      <c r="ES354" s="53"/>
      <c r="ET354" s="53"/>
      <c r="EU354" s="53"/>
      <c r="EV354" s="41"/>
      <c r="EW354" s="53"/>
      <c r="EX354" s="53"/>
      <c r="EY354" s="53"/>
      <c r="EZ354" s="41"/>
      <c r="FA354" s="53"/>
      <c r="FB354" s="53"/>
      <c r="FC354" s="53"/>
      <c r="FD354" s="41"/>
      <c r="FE354" s="53"/>
      <c r="FF354" s="53"/>
      <c r="FG354" s="53"/>
      <c r="FH354" s="41"/>
      <c r="FI354" s="53"/>
      <c r="FJ354" s="53"/>
      <c r="FK354" s="53"/>
      <c r="FL354" s="41"/>
      <c r="FM354" s="53"/>
      <c r="FN354" s="53"/>
      <c r="FO354" s="40"/>
      <c r="FP354" s="52"/>
      <c r="FQ354" s="41"/>
      <c r="FY354" s="229" t="s">
        <v>838</v>
      </c>
      <c r="FZ354" s="229" t="s">
        <v>839</v>
      </c>
      <c r="GA354" s="229" t="s">
        <v>840</v>
      </c>
    </row>
    <row r="355" spans="2:183" ht="11.25" customHeight="1" x14ac:dyDescent="0.2">
      <c r="B355" s="39"/>
      <c r="C355" s="45"/>
      <c r="D355" s="112"/>
      <c r="E355" s="112"/>
      <c r="F355" s="46"/>
      <c r="G355" s="52"/>
      <c r="H355" s="41"/>
      <c r="I355" s="53"/>
      <c r="J355" s="40"/>
      <c r="K355" s="52"/>
      <c r="L355" s="41"/>
      <c r="M355" s="53"/>
      <c r="N355" s="40"/>
      <c r="O355" s="52"/>
      <c r="P355" s="41"/>
      <c r="Q355" s="53"/>
      <c r="R355" s="40"/>
      <c r="S355" s="52"/>
      <c r="T355" s="41"/>
      <c r="U355" s="53"/>
      <c r="V355" s="40"/>
      <c r="W355" s="52"/>
      <c r="X355" s="41"/>
      <c r="Y355" s="53"/>
      <c r="Z355" s="40"/>
      <c r="AA355" s="52"/>
      <c r="AB355" s="41"/>
      <c r="AC355" s="53"/>
      <c r="AD355" s="40"/>
      <c r="AE355" s="52"/>
      <c r="AF355" s="41"/>
      <c r="AG355" s="53"/>
      <c r="AH355" s="40"/>
      <c r="AI355" s="52"/>
      <c r="AJ355" s="41"/>
      <c r="AK355" s="53"/>
      <c r="AL355" s="40"/>
      <c r="AM355" s="52"/>
      <c r="AN355" s="41"/>
      <c r="AO355" s="53"/>
      <c r="AP355" s="40"/>
      <c r="AQ355" s="52"/>
      <c r="AR355" s="41"/>
      <c r="AS355" s="53"/>
      <c r="AT355" s="41"/>
      <c r="AU355" s="41"/>
      <c r="AV355" s="41"/>
      <c r="AW355" s="53"/>
      <c r="AX355" s="41"/>
      <c r="AY355" s="41"/>
      <c r="AZ355" s="41"/>
      <c r="BA355" s="53"/>
      <c r="BB355" s="41"/>
      <c r="BC355" s="41"/>
      <c r="BD355" s="41"/>
      <c r="BE355" s="53"/>
      <c r="BF355" s="41"/>
      <c r="BG355" s="41"/>
      <c r="BH355" s="41"/>
      <c r="BI355" s="53"/>
      <c r="BJ355" s="41"/>
      <c r="BK355" s="41"/>
      <c r="BL355" s="41"/>
      <c r="BM355" s="53"/>
      <c r="BN355" s="41"/>
      <c r="BO355" s="41"/>
      <c r="BP355" s="41"/>
      <c r="BQ355" s="53"/>
      <c r="BR355" s="41"/>
      <c r="BS355" s="41"/>
      <c r="BT355" s="41"/>
      <c r="BU355" s="53"/>
      <c r="BV355" s="41"/>
      <c r="BW355" s="41"/>
      <c r="BX355" s="41"/>
      <c r="BY355" s="53"/>
      <c r="BZ355" s="41"/>
      <c r="CA355" s="41"/>
      <c r="CB355" s="41"/>
      <c r="CC355" s="53"/>
      <c r="CD355" s="41"/>
      <c r="CE355" s="41"/>
      <c r="CF355" s="41"/>
      <c r="CG355" s="53"/>
      <c r="CH355" s="41"/>
      <c r="CI355" s="41"/>
      <c r="CJ355" s="41"/>
      <c r="CK355" s="53"/>
      <c r="CL355" s="41"/>
      <c r="CM355" s="41"/>
      <c r="CN355" s="41"/>
      <c r="CO355" s="53"/>
      <c r="CP355" s="41"/>
      <c r="CQ355" s="41"/>
      <c r="CR355" s="41"/>
      <c r="CS355" s="53"/>
      <c r="CT355" s="41"/>
      <c r="CU355" s="41"/>
      <c r="CV355" s="41"/>
      <c r="CW355" s="53"/>
      <c r="CX355" s="41"/>
      <c r="CY355" s="41"/>
      <c r="CZ355" s="41"/>
      <c r="DA355" s="53"/>
      <c r="DB355" s="53"/>
      <c r="DC355" s="53"/>
      <c r="DD355" s="41"/>
      <c r="DE355" s="53"/>
      <c r="DF355" s="53"/>
      <c r="DG355" s="53"/>
      <c r="DH355" s="41"/>
      <c r="DI355" s="53"/>
      <c r="DJ355" s="53"/>
      <c r="DK355" s="53"/>
      <c r="DL355" s="41"/>
      <c r="DM355" s="53"/>
      <c r="DN355" s="53"/>
      <c r="DO355" s="53"/>
      <c r="DP355" s="41"/>
      <c r="DQ355" s="53"/>
      <c r="DR355" s="53"/>
      <c r="DS355" s="53"/>
      <c r="DT355" s="41"/>
      <c r="DU355" s="53"/>
      <c r="DV355" s="53"/>
      <c r="DW355" s="53"/>
      <c r="DX355" s="41"/>
      <c r="DY355" s="53"/>
      <c r="DZ355" s="53"/>
      <c r="EA355" s="53"/>
      <c r="EB355" s="41"/>
      <c r="EC355" s="53"/>
      <c r="ED355" s="53"/>
      <c r="EE355" s="53"/>
      <c r="EF355" s="41"/>
      <c r="EG355" s="53"/>
      <c r="EH355" s="53"/>
      <c r="EI355" s="53"/>
      <c r="EJ355" s="41"/>
      <c r="EK355" s="53"/>
      <c r="EL355" s="53"/>
      <c r="EM355" s="53"/>
      <c r="EN355" s="41"/>
      <c r="EO355" s="53"/>
      <c r="EP355" s="53"/>
      <c r="EQ355" s="53"/>
      <c r="ER355" s="41"/>
      <c r="ES355" s="53"/>
      <c r="ET355" s="53"/>
      <c r="EU355" s="53"/>
      <c r="EV355" s="41"/>
      <c r="EW355" s="53"/>
      <c r="EX355" s="53"/>
      <c r="EY355" s="53"/>
      <c r="EZ355" s="41"/>
      <c r="FA355" s="53"/>
      <c r="FB355" s="53"/>
      <c r="FC355" s="53"/>
      <c r="FD355" s="41"/>
      <c r="FE355" s="53"/>
      <c r="FF355" s="53"/>
      <c r="FG355" s="53"/>
      <c r="FH355" s="41"/>
      <c r="FI355" s="53"/>
      <c r="FJ355" s="53"/>
      <c r="FK355" s="53"/>
      <c r="FL355" s="41"/>
      <c r="FM355" s="53"/>
      <c r="FN355" s="53"/>
      <c r="FO355" s="40"/>
      <c r="FP355" s="52"/>
      <c r="FQ355" s="41"/>
      <c r="FY355" s="229" t="s">
        <v>811</v>
      </c>
      <c r="FZ355" s="229" t="s">
        <v>812</v>
      </c>
      <c r="GA355" s="229" t="s">
        <v>813</v>
      </c>
    </row>
    <row r="356" spans="2:183" ht="11.25" customHeight="1" x14ac:dyDescent="0.2">
      <c r="B356" s="39"/>
      <c r="C356" s="45"/>
      <c r="D356" s="112"/>
      <c r="E356" s="112"/>
      <c r="F356" s="46"/>
      <c r="G356" s="52"/>
      <c r="H356" s="41"/>
      <c r="I356" s="53"/>
      <c r="J356" s="40"/>
      <c r="K356" s="52"/>
      <c r="L356" s="41"/>
      <c r="M356" s="53"/>
      <c r="N356" s="40"/>
      <c r="O356" s="52"/>
      <c r="P356" s="41"/>
      <c r="Q356" s="53"/>
      <c r="R356" s="40"/>
      <c r="S356" s="52"/>
      <c r="T356" s="41"/>
      <c r="U356" s="53"/>
      <c r="V356" s="40"/>
      <c r="W356" s="52"/>
      <c r="X356" s="41"/>
      <c r="Y356" s="53"/>
      <c r="Z356" s="40"/>
      <c r="AA356" s="52"/>
      <c r="AB356" s="41"/>
      <c r="AC356" s="53"/>
      <c r="AD356" s="40"/>
      <c r="AE356" s="52"/>
      <c r="AF356" s="41"/>
      <c r="AG356" s="53"/>
      <c r="AH356" s="40"/>
      <c r="AI356" s="52"/>
      <c r="AJ356" s="41"/>
      <c r="AK356" s="53"/>
      <c r="AL356" s="40"/>
      <c r="AM356" s="52"/>
      <c r="AN356" s="41"/>
      <c r="AO356" s="53"/>
      <c r="AP356" s="40"/>
      <c r="AQ356" s="52"/>
      <c r="AR356" s="41"/>
      <c r="AS356" s="53"/>
      <c r="AT356" s="41"/>
      <c r="AU356" s="41"/>
      <c r="AV356" s="41"/>
      <c r="AW356" s="53"/>
      <c r="AX356" s="41"/>
      <c r="AY356" s="41"/>
      <c r="AZ356" s="41"/>
      <c r="BA356" s="53"/>
      <c r="BB356" s="41"/>
      <c r="BC356" s="41"/>
      <c r="BD356" s="41"/>
      <c r="BE356" s="53"/>
      <c r="BF356" s="41"/>
      <c r="BG356" s="41"/>
      <c r="BH356" s="41"/>
      <c r="BI356" s="53"/>
      <c r="BJ356" s="41"/>
      <c r="BK356" s="41"/>
      <c r="BL356" s="41"/>
      <c r="BM356" s="53"/>
      <c r="BN356" s="41"/>
      <c r="BO356" s="41"/>
      <c r="BP356" s="41"/>
      <c r="BQ356" s="53"/>
      <c r="BR356" s="41"/>
      <c r="BS356" s="41"/>
      <c r="BT356" s="41"/>
      <c r="BU356" s="53"/>
      <c r="BV356" s="41"/>
      <c r="BW356" s="41"/>
      <c r="BX356" s="41"/>
      <c r="BY356" s="53"/>
      <c r="BZ356" s="41"/>
      <c r="CA356" s="41"/>
      <c r="CB356" s="41"/>
      <c r="CC356" s="53"/>
      <c r="CD356" s="41"/>
      <c r="CE356" s="41"/>
      <c r="CF356" s="41"/>
      <c r="CG356" s="53"/>
      <c r="CH356" s="41"/>
      <c r="CI356" s="41"/>
      <c r="CJ356" s="41"/>
      <c r="CK356" s="53"/>
      <c r="CL356" s="41"/>
      <c r="CM356" s="41"/>
      <c r="CN356" s="41"/>
      <c r="CO356" s="53"/>
      <c r="CP356" s="41"/>
      <c r="CQ356" s="41"/>
      <c r="CR356" s="41"/>
      <c r="CS356" s="53"/>
      <c r="CT356" s="41"/>
      <c r="CU356" s="41"/>
      <c r="CV356" s="41"/>
      <c r="CW356" s="53"/>
      <c r="CX356" s="41"/>
      <c r="CY356" s="41"/>
      <c r="CZ356" s="41"/>
      <c r="DA356" s="53"/>
      <c r="DB356" s="53"/>
      <c r="DC356" s="53"/>
      <c r="DD356" s="41"/>
      <c r="DE356" s="53"/>
      <c r="DF356" s="53"/>
      <c r="DG356" s="53"/>
      <c r="DH356" s="41"/>
      <c r="DI356" s="53"/>
      <c r="DJ356" s="53"/>
      <c r="DK356" s="53"/>
      <c r="DL356" s="41"/>
      <c r="DM356" s="53"/>
      <c r="DN356" s="53"/>
      <c r="DO356" s="53"/>
      <c r="DP356" s="41"/>
      <c r="DQ356" s="53"/>
      <c r="DR356" s="53"/>
      <c r="DS356" s="53"/>
      <c r="DT356" s="41"/>
      <c r="DU356" s="53"/>
      <c r="DV356" s="53"/>
      <c r="DW356" s="53"/>
      <c r="DX356" s="41"/>
      <c r="DY356" s="53"/>
      <c r="DZ356" s="53"/>
      <c r="EA356" s="53"/>
      <c r="EB356" s="41"/>
      <c r="EC356" s="53"/>
      <c r="ED356" s="53"/>
      <c r="EE356" s="53"/>
      <c r="EF356" s="41"/>
      <c r="EG356" s="53"/>
      <c r="EH356" s="53"/>
      <c r="EI356" s="53"/>
      <c r="EJ356" s="41"/>
      <c r="EK356" s="53"/>
      <c r="EL356" s="53"/>
      <c r="EM356" s="53"/>
      <c r="EN356" s="41"/>
      <c r="EO356" s="53"/>
      <c r="EP356" s="53"/>
      <c r="EQ356" s="53"/>
      <c r="ER356" s="41"/>
      <c r="ES356" s="53"/>
      <c r="ET356" s="53"/>
      <c r="EU356" s="53"/>
      <c r="EV356" s="41"/>
      <c r="EW356" s="53"/>
      <c r="EX356" s="53"/>
      <c r="EY356" s="53"/>
      <c r="EZ356" s="41"/>
      <c r="FA356" s="53"/>
      <c r="FB356" s="53"/>
      <c r="FC356" s="53"/>
      <c r="FD356" s="41"/>
      <c r="FE356" s="53"/>
      <c r="FF356" s="53"/>
      <c r="FG356" s="53"/>
      <c r="FH356" s="41"/>
      <c r="FI356" s="53"/>
      <c r="FJ356" s="53"/>
      <c r="FK356" s="53"/>
      <c r="FL356" s="41"/>
      <c r="FM356" s="53"/>
      <c r="FN356" s="53"/>
      <c r="FO356" s="40"/>
      <c r="FP356" s="52"/>
      <c r="FQ356" s="41"/>
      <c r="FY356" s="229" t="s">
        <v>835</v>
      </c>
      <c r="FZ356" s="229" t="s">
        <v>836</v>
      </c>
      <c r="GA356" s="229" t="s">
        <v>837</v>
      </c>
    </row>
    <row r="357" spans="2:183" ht="11.25" customHeight="1" x14ac:dyDescent="0.2">
      <c r="B357" s="39"/>
      <c r="C357" s="45"/>
      <c r="D357" s="112"/>
      <c r="E357" s="112"/>
      <c r="F357" s="46"/>
      <c r="G357" s="52"/>
      <c r="H357" s="41"/>
      <c r="I357" s="53"/>
      <c r="J357" s="40"/>
      <c r="K357" s="52"/>
      <c r="L357" s="41"/>
      <c r="M357" s="53"/>
      <c r="N357" s="40"/>
      <c r="O357" s="52"/>
      <c r="P357" s="41"/>
      <c r="Q357" s="53"/>
      <c r="R357" s="40"/>
      <c r="S357" s="52"/>
      <c r="T357" s="41"/>
      <c r="U357" s="53"/>
      <c r="V357" s="40"/>
      <c r="W357" s="52"/>
      <c r="X357" s="41"/>
      <c r="Y357" s="53"/>
      <c r="Z357" s="40"/>
      <c r="AA357" s="52"/>
      <c r="AB357" s="41"/>
      <c r="AC357" s="53"/>
      <c r="AD357" s="40"/>
      <c r="AE357" s="52"/>
      <c r="AF357" s="41"/>
      <c r="AG357" s="53"/>
      <c r="AH357" s="40"/>
      <c r="AI357" s="52"/>
      <c r="AJ357" s="41"/>
      <c r="AK357" s="53"/>
      <c r="AL357" s="40"/>
      <c r="AM357" s="52"/>
      <c r="AN357" s="41"/>
      <c r="AO357" s="53"/>
      <c r="AP357" s="40"/>
      <c r="AQ357" s="52"/>
      <c r="AR357" s="41"/>
      <c r="AS357" s="53"/>
      <c r="AT357" s="41"/>
      <c r="AU357" s="41"/>
      <c r="AV357" s="41"/>
      <c r="AW357" s="53"/>
      <c r="AX357" s="41"/>
      <c r="AY357" s="41"/>
      <c r="AZ357" s="41"/>
      <c r="BA357" s="53"/>
      <c r="BB357" s="41"/>
      <c r="BC357" s="41"/>
      <c r="BD357" s="41"/>
      <c r="BE357" s="53"/>
      <c r="BF357" s="41"/>
      <c r="BG357" s="41"/>
      <c r="BH357" s="41"/>
      <c r="BI357" s="53"/>
      <c r="BJ357" s="41"/>
      <c r="BK357" s="41"/>
      <c r="BL357" s="41"/>
      <c r="BM357" s="53"/>
      <c r="BN357" s="41"/>
      <c r="BO357" s="41"/>
      <c r="BP357" s="41"/>
      <c r="BQ357" s="53"/>
      <c r="BR357" s="41"/>
      <c r="BS357" s="41"/>
      <c r="BT357" s="41"/>
      <c r="BU357" s="53"/>
      <c r="BV357" s="41"/>
      <c r="BW357" s="41"/>
      <c r="BX357" s="41"/>
      <c r="BY357" s="53"/>
      <c r="BZ357" s="41"/>
      <c r="CA357" s="41"/>
      <c r="CB357" s="41"/>
      <c r="CC357" s="53"/>
      <c r="CD357" s="41"/>
      <c r="CE357" s="41"/>
      <c r="CF357" s="41"/>
      <c r="CG357" s="53"/>
      <c r="CH357" s="41"/>
      <c r="CI357" s="41"/>
      <c r="CJ357" s="41"/>
      <c r="CK357" s="53"/>
      <c r="CL357" s="41"/>
      <c r="CM357" s="41"/>
      <c r="CN357" s="41"/>
      <c r="CO357" s="53"/>
      <c r="CP357" s="41"/>
      <c r="CQ357" s="41"/>
      <c r="CR357" s="41"/>
      <c r="CS357" s="53"/>
      <c r="CT357" s="41"/>
      <c r="CU357" s="41"/>
      <c r="CV357" s="41"/>
      <c r="CW357" s="53"/>
      <c r="CX357" s="41"/>
      <c r="CY357" s="41"/>
      <c r="CZ357" s="41"/>
      <c r="DA357" s="53"/>
      <c r="DB357" s="53"/>
      <c r="DC357" s="53"/>
      <c r="DD357" s="41"/>
      <c r="DE357" s="53"/>
      <c r="DF357" s="53"/>
      <c r="DG357" s="53"/>
      <c r="DH357" s="41"/>
      <c r="DI357" s="53"/>
      <c r="DJ357" s="53"/>
      <c r="DK357" s="53"/>
      <c r="DL357" s="41"/>
      <c r="DM357" s="53"/>
      <c r="DN357" s="53"/>
      <c r="DO357" s="53"/>
      <c r="DP357" s="41"/>
      <c r="DQ357" s="53"/>
      <c r="DR357" s="53"/>
      <c r="DS357" s="53"/>
      <c r="DT357" s="41"/>
      <c r="DU357" s="53"/>
      <c r="DV357" s="53"/>
      <c r="DW357" s="53"/>
      <c r="DX357" s="41"/>
      <c r="DY357" s="53"/>
      <c r="DZ357" s="53"/>
      <c r="EA357" s="53"/>
      <c r="EB357" s="41"/>
      <c r="EC357" s="53"/>
      <c r="ED357" s="53"/>
      <c r="EE357" s="53"/>
      <c r="EF357" s="41"/>
      <c r="EG357" s="53"/>
      <c r="EH357" s="53"/>
      <c r="EI357" s="53"/>
      <c r="EJ357" s="41"/>
      <c r="EK357" s="53"/>
      <c r="EL357" s="53"/>
      <c r="EM357" s="53"/>
      <c r="EN357" s="41"/>
      <c r="EO357" s="53"/>
      <c r="EP357" s="53"/>
      <c r="EQ357" s="53"/>
      <c r="ER357" s="41"/>
      <c r="ES357" s="53"/>
      <c r="ET357" s="53"/>
      <c r="EU357" s="53"/>
      <c r="EV357" s="41"/>
      <c r="EW357" s="53"/>
      <c r="EX357" s="53"/>
      <c r="EY357" s="53"/>
      <c r="EZ357" s="41"/>
      <c r="FA357" s="53"/>
      <c r="FB357" s="53"/>
      <c r="FC357" s="53"/>
      <c r="FD357" s="41"/>
      <c r="FE357" s="53"/>
      <c r="FF357" s="53"/>
      <c r="FG357" s="53"/>
      <c r="FH357" s="41"/>
      <c r="FI357" s="53"/>
      <c r="FJ357" s="53"/>
      <c r="FK357" s="53"/>
      <c r="FL357" s="41"/>
      <c r="FM357" s="53"/>
      <c r="FN357" s="53"/>
      <c r="FO357" s="40"/>
      <c r="FP357" s="52"/>
      <c r="FQ357" s="41"/>
      <c r="FY357" s="229" t="s">
        <v>847</v>
      </c>
      <c r="FZ357" s="229" t="s">
        <v>848</v>
      </c>
      <c r="GA357" s="229" t="s">
        <v>849</v>
      </c>
    </row>
    <row r="358" spans="2:183" ht="11.25" customHeight="1" x14ac:dyDescent="0.2">
      <c r="B358" s="39"/>
      <c r="C358" s="45"/>
      <c r="D358" s="112"/>
      <c r="E358" s="112"/>
      <c r="F358" s="46"/>
      <c r="G358" s="52"/>
      <c r="H358" s="41"/>
      <c r="I358" s="53"/>
      <c r="J358" s="40"/>
      <c r="K358" s="52"/>
      <c r="L358" s="41"/>
      <c r="M358" s="53"/>
      <c r="N358" s="40"/>
      <c r="O358" s="52"/>
      <c r="P358" s="41"/>
      <c r="Q358" s="53"/>
      <c r="R358" s="40"/>
      <c r="S358" s="52"/>
      <c r="T358" s="41"/>
      <c r="U358" s="53"/>
      <c r="V358" s="40"/>
      <c r="W358" s="52"/>
      <c r="X358" s="41"/>
      <c r="Y358" s="53"/>
      <c r="Z358" s="40"/>
      <c r="AA358" s="52"/>
      <c r="AB358" s="41"/>
      <c r="AC358" s="53"/>
      <c r="AD358" s="40"/>
      <c r="AE358" s="52"/>
      <c r="AF358" s="41"/>
      <c r="AG358" s="53"/>
      <c r="AH358" s="40"/>
      <c r="AI358" s="52"/>
      <c r="AJ358" s="41"/>
      <c r="AK358" s="53"/>
      <c r="AL358" s="40"/>
      <c r="AM358" s="52"/>
      <c r="AN358" s="41"/>
      <c r="AO358" s="53"/>
      <c r="AP358" s="40"/>
      <c r="AQ358" s="52"/>
      <c r="AR358" s="41"/>
      <c r="AS358" s="53"/>
      <c r="AT358" s="41"/>
      <c r="AU358" s="41"/>
      <c r="AV358" s="41"/>
      <c r="AW358" s="53"/>
      <c r="AX358" s="41"/>
      <c r="AY358" s="41"/>
      <c r="AZ358" s="41"/>
      <c r="BA358" s="53"/>
      <c r="BB358" s="41"/>
      <c r="BC358" s="41"/>
      <c r="BD358" s="41"/>
      <c r="BE358" s="53"/>
      <c r="BF358" s="41"/>
      <c r="BG358" s="41"/>
      <c r="BH358" s="41"/>
      <c r="BI358" s="53"/>
      <c r="BJ358" s="41"/>
      <c r="BK358" s="41"/>
      <c r="BL358" s="41"/>
      <c r="BM358" s="53"/>
      <c r="BN358" s="41"/>
      <c r="BO358" s="41"/>
      <c r="BP358" s="41"/>
      <c r="BQ358" s="53"/>
      <c r="BR358" s="41"/>
      <c r="BS358" s="41"/>
      <c r="BT358" s="41"/>
      <c r="BU358" s="53"/>
      <c r="BV358" s="41"/>
      <c r="BW358" s="41"/>
      <c r="BX358" s="41"/>
      <c r="BY358" s="53"/>
      <c r="BZ358" s="41"/>
      <c r="CA358" s="41"/>
      <c r="CB358" s="41"/>
      <c r="CC358" s="53"/>
      <c r="CD358" s="41"/>
      <c r="CE358" s="41"/>
      <c r="CF358" s="41"/>
      <c r="CG358" s="53"/>
      <c r="CH358" s="41"/>
      <c r="CI358" s="41"/>
      <c r="CJ358" s="41"/>
      <c r="CK358" s="53"/>
      <c r="CL358" s="41"/>
      <c r="CM358" s="41"/>
      <c r="CN358" s="41"/>
      <c r="CO358" s="53"/>
      <c r="CP358" s="41"/>
      <c r="CQ358" s="41"/>
      <c r="CR358" s="41"/>
      <c r="CS358" s="53"/>
      <c r="CT358" s="41"/>
      <c r="CU358" s="41"/>
      <c r="CV358" s="41"/>
      <c r="CW358" s="53"/>
      <c r="CX358" s="41"/>
      <c r="CY358" s="41"/>
      <c r="CZ358" s="41"/>
      <c r="DA358" s="53"/>
      <c r="DB358" s="53"/>
      <c r="DC358" s="53"/>
      <c r="DD358" s="41"/>
      <c r="DE358" s="53"/>
      <c r="DF358" s="53"/>
      <c r="DG358" s="53"/>
      <c r="DH358" s="41"/>
      <c r="DI358" s="53"/>
      <c r="DJ358" s="53"/>
      <c r="DK358" s="53"/>
      <c r="DL358" s="41"/>
      <c r="DM358" s="53"/>
      <c r="DN358" s="53"/>
      <c r="DO358" s="53"/>
      <c r="DP358" s="41"/>
      <c r="DQ358" s="53"/>
      <c r="DR358" s="53"/>
      <c r="DS358" s="53"/>
      <c r="DT358" s="41"/>
      <c r="DU358" s="53"/>
      <c r="DV358" s="53"/>
      <c r="DW358" s="53"/>
      <c r="DX358" s="41"/>
      <c r="DY358" s="53"/>
      <c r="DZ358" s="53"/>
      <c r="EA358" s="53"/>
      <c r="EB358" s="41"/>
      <c r="EC358" s="53"/>
      <c r="ED358" s="53"/>
      <c r="EE358" s="53"/>
      <c r="EF358" s="41"/>
      <c r="EG358" s="53"/>
      <c r="EH358" s="53"/>
      <c r="EI358" s="53"/>
      <c r="EJ358" s="41"/>
      <c r="EK358" s="53"/>
      <c r="EL358" s="53"/>
      <c r="EM358" s="53"/>
      <c r="EN358" s="41"/>
      <c r="EO358" s="53"/>
      <c r="EP358" s="53"/>
      <c r="EQ358" s="53"/>
      <c r="ER358" s="41"/>
      <c r="ES358" s="53"/>
      <c r="ET358" s="53"/>
      <c r="EU358" s="53"/>
      <c r="EV358" s="41"/>
      <c r="EW358" s="53"/>
      <c r="EX358" s="53"/>
      <c r="EY358" s="53"/>
      <c r="EZ358" s="41"/>
      <c r="FA358" s="53"/>
      <c r="FB358" s="53"/>
      <c r="FC358" s="53"/>
      <c r="FD358" s="41"/>
      <c r="FE358" s="53"/>
      <c r="FF358" s="53"/>
      <c r="FG358" s="53"/>
      <c r="FH358" s="41"/>
      <c r="FI358" s="53"/>
      <c r="FJ358" s="53"/>
      <c r="FK358" s="53"/>
      <c r="FL358" s="41"/>
      <c r="FM358" s="53"/>
      <c r="FN358" s="53"/>
      <c r="FO358" s="40"/>
      <c r="FP358" s="52"/>
      <c r="FQ358" s="41"/>
      <c r="FY358" s="229" t="s">
        <v>1243</v>
      </c>
      <c r="FZ358" s="229" t="s">
        <v>1244</v>
      </c>
      <c r="GA358" s="229" t="s">
        <v>1245</v>
      </c>
    </row>
    <row r="359" spans="2:183" ht="11.25" customHeight="1" x14ac:dyDescent="0.2">
      <c r="B359" s="39"/>
      <c r="C359" s="45"/>
      <c r="D359" s="112"/>
      <c r="E359" s="112"/>
      <c r="F359" s="46"/>
      <c r="G359" s="52"/>
      <c r="H359" s="41"/>
      <c r="I359" s="53"/>
      <c r="J359" s="40"/>
      <c r="K359" s="52"/>
      <c r="L359" s="41"/>
      <c r="M359" s="53"/>
      <c r="N359" s="40"/>
      <c r="O359" s="52"/>
      <c r="P359" s="41"/>
      <c r="Q359" s="53"/>
      <c r="R359" s="40"/>
      <c r="S359" s="52"/>
      <c r="T359" s="41"/>
      <c r="U359" s="53"/>
      <c r="V359" s="40"/>
      <c r="W359" s="52"/>
      <c r="X359" s="41"/>
      <c r="Y359" s="53"/>
      <c r="Z359" s="40"/>
      <c r="AA359" s="52"/>
      <c r="AB359" s="41"/>
      <c r="AC359" s="53"/>
      <c r="AD359" s="40"/>
      <c r="AE359" s="52"/>
      <c r="AF359" s="41"/>
      <c r="AG359" s="53"/>
      <c r="AH359" s="40"/>
      <c r="AI359" s="52"/>
      <c r="AJ359" s="41"/>
      <c r="AK359" s="53"/>
      <c r="AL359" s="40"/>
      <c r="AM359" s="52"/>
      <c r="AN359" s="41"/>
      <c r="AO359" s="53"/>
      <c r="AP359" s="40"/>
      <c r="AQ359" s="52"/>
      <c r="AR359" s="41"/>
      <c r="AS359" s="53"/>
      <c r="AT359" s="41"/>
      <c r="AU359" s="41"/>
      <c r="AV359" s="41"/>
      <c r="AW359" s="53"/>
      <c r="AX359" s="41"/>
      <c r="AY359" s="41"/>
      <c r="AZ359" s="41"/>
      <c r="BA359" s="53"/>
      <c r="BB359" s="41"/>
      <c r="BC359" s="41"/>
      <c r="BD359" s="41"/>
      <c r="BE359" s="53"/>
      <c r="BF359" s="41"/>
      <c r="BG359" s="41"/>
      <c r="BH359" s="41"/>
      <c r="BI359" s="53"/>
      <c r="BJ359" s="41"/>
      <c r="BK359" s="41"/>
      <c r="BL359" s="41"/>
      <c r="BM359" s="53"/>
      <c r="BN359" s="41"/>
      <c r="BO359" s="41"/>
      <c r="BP359" s="41"/>
      <c r="BQ359" s="53"/>
      <c r="BR359" s="41"/>
      <c r="BS359" s="41"/>
      <c r="BT359" s="41"/>
      <c r="BU359" s="53"/>
      <c r="BV359" s="41"/>
      <c r="BW359" s="41"/>
      <c r="BX359" s="41"/>
      <c r="BY359" s="53"/>
      <c r="BZ359" s="41"/>
      <c r="CA359" s="41"/>
      <c r="CB359" s="41"/>
      <c r="CC359" s="53"/>
      <c r="CD359" s="41"/>
      <c r="CE359" s="41"/>
      <c r="CF359" s="41"/>
      <c r="CG359" s="53"/>
      <c r="CH359" s="41"/>
      <c r="CI359" s="41"/>
      <c r="CJ359" s="41"/>
      <c r="CK359" s="53"/>
      <c r="CL359" s="41"/>
      <c r="CM359" s="41"/>
      <c r="CN359" s="41"/>
      <c r="CO359" s="53"/>
      <c r="CP359" s="41"/>
      <c r="CQ359" s="41"/>
      <c r="CR359" s="41"/>
      <c r="CS359" s="53"/>
      <c r="CT359" s="41"/>
      <c r="CU359" s="41"/>
      <c r="CV359" s="41"/>
      <c r="CW359" s="53"/>
      <c r="CX359" s="41"/>
      <c r="CY359" s="41"/>
      <c r="CZ359" s="41"/>
      <c r="DA359" s="53"/>
      <c r="DB359" s="53"/>
      <c r="DC359" s="53"/>
      <c r="DD359" s="41"/>
      <c r="DE359" s="53"/>
      <c r="DF359" s="53"/>
      <c r="DG359" s="53"/>
      <c r="DH359" s="41"/>
      <c r="DI359" s="53"/>
      <c r="DJ359" s="53"/>
      <c r="DK359" s="53"/>
      <c r="DL359" s="41"/>
      <c r="DM359" s="53"/>
      <c r="DN359" s="53"/>
      <c r="DO359" s="53"/>
      <c r="DP359" s="41"/>
      <c r="DQ359" s="53"/>
      <c r="DR359" s="53"/>
      <c r="DS359" s="53"/>
      <c r="DT359" s="41"/>
      <c r="DU359" s="53"/>
      <c r="DV359" s="53"/>
      <c r="DW359" s="53"/>
      <c r="DX359" s="41"/>
      <c r="DY359" s="53"/>
      <c r="DZ359" s="53"/>
      <c r="EA359" s="53"/>
      <c r="EB359" s="41"/>
      <c r="EC359" s="53"/>
      <c r="ED359" s="53"/>
      <c r="EE359" s="53"/>
      <c r="EF359" s="41"/>
      <c r="EG359" s="53"/>
      <c r="EH359" s="53"/>
      <c r="EI359" s="53"/>
      <c r="EJ359" s="41"/>
      <c r="EK359" s="53"/>
      <c r="EL359" s="53"/>
      <c r="EM359" s="53"/>
      <c r="EN359" s="41"/>
      <c r="EO359" s="53"/>
      <c r="EP359" s="53"/>
      <c r="EQ359" s="53"/>
      <c r="ER359" s="41"/>
      <c r="ES359" s="53"/>
      <c r="ET359" s="53"/>
      <c r="EU359" s="53"/>
      <c r="EV359" s="41"/>
      <c r="EW359" s="53"/>
      <c r="EX359" s="53"/>
      <c r="EY359" s="53"/>
      <c r="EZ359" s="41"/>
      <c r="FA359" s="53"/>
      <c r="FB359" s="53"/>
      <c r="FC359" s="53"/>
      <c r="FD359" s="41"/>
      <c r="FE359" s="53"/>
      <c r="FF359" s="53"/>
      <c r="FG359" s="53"/>
      <c r="FH359" s="41"/>
      <c r="FI359" s="53"/>
      <c r="FJ359" s="53"/>
      <c r="FK359" s="53"/>
      <c r="FL359" s="41"/>
      <c r="FM359" s="53"/>
      <c r="FN359" s="53"/>
      <c r="FO359" s="40"/>
      <c r="FP359" s="52"/>
      <c r="FQ359" s="41"/>
      <c r="FY359" s="229" t="s">
        <v>3870</v>
      </c>
      <c r="FZ359" s="229" t="s">
        <v>3871</v>
      </c>
      <c r="GA359" s="229" t="s">
        <v>3872</v>
      </c>
    </row>
    <row r="360" spans="2:183" ht="11.25" customHeight="1" x14ac:dyDescent="0.2">
      <c r="B360" s="39"/>
      <c r="C360" s="45"/>
      <c r="D360" s="112"/>
      <c r="E360" s="112"/>
      <c r="F360" s="46"/>
      <c r="G360" s="52"/>
      <c r="H360" s="41"/>
      <c r="I360" s="53"/>
      <c r="J360" s="40"/>
      <c r="K360" s="52"/>
      <c r="L360" s="41"/>
      <c r="M360" s="53"/>
      <c r="N360" s="40"/>
      <c r="O360" s="52"/>
      <c r="P360" s="41"/>
      <c r="Q360" s="53"/>
      <c r="R360" s="40"/>
      <c r="S360" s="52"/>
      <c r="T360" s="41"/>
      <c r="U360" s="53"/>
      <c r="V360" s="40"/>
      <c r="W360" s="52"/>
      <c r="X360" s="41"/>
      <c r="Y360" s="53"/>
      <c r="Z360" s="40"/>
      <c r="AA360" s="52"/>
      <c r="AB360" s="41"/>
      <c r="AC360" s="53"/>
      <c r="AD360" s="40"/>
      <c r="AE360" s="52"/>
      <c r="AF360" s="41"/>
      <c r="AG360" s="53"/>
      <c r="AH360" s="40"/>
      <c r="AI360" s="52"/>
      <c r="AJ360" s="41"/>
      <c r="AK360" s="53"/>
      <c r="AL360" s="40"/>
      <c r="AM360" s="52"/>
      <c r="AN360" s="41"/>
      <c r="AO360" s="53"/>
      <c r="AP360" s="40"/>
      <c r="AQ360" s="52"/>
      <c r="AR360" s="41"/>
      <c r="AS360" s="53"/>
      <c r="AT360" s="41"/>
      <c r="AU360" s="41"/>
      <c r="AV360" s="41"/>
      <c r="AW360" s="53"/>
      <c r="AX360" s="41"/>
      <c r="AY360" s="41"/>
      <c r="AZ360" s="41"/>
      <c r="BA360" s="53"/>
      <c r="BB360" s="41"/>
      <c r="BC360" s="41"/>
      <c r="BD360" s="41"/>
      <c r="BE360" s="53"/>
      <c r="BF360" s="41"/>
      <c r="BG360" s="41"/>
      <c r="BH360" s="41"/>
      <c r="BI360" s="53"/>
      <c r="BJ360" s="41"/>
      <c r="BK360" s="41"/>
      <c r="BL360" s="41"/>
      <c r="BM360" s="53"/>
      <c r="BN360" s="41"/>
      <c r="BO360" s="41"/>
      <c r="BP360" s="41"/>
      <c r="BQ360" s="53"/>
      <c r="BR360" s="41"/>
      <c r="BS360" s="41"/>
      <c r="BT360" s="41"/>
      <c r="BU360" s="53"/>
      <c r="BV360" s="41"/>
      <c r="BW360" s="41"/>
      <c r="BX360" s="41"/>
      <c r="BY360" s="53"/>
      <c r="BZ360" s="41"/>
      <c r="CA360" s="41"/>
      <c r="CB360" s="41"/>
      <c r="CC360" s="53"/>
      <c r="CD360" s="41"/>
      <c r="CE360" s="41"/>
      <c r="CF360" s="41"/>
      <c r="CG360" s="53"/>
      <c r="CH360" s="41"/>
      <c r="CI360" s="41"/>
      <c r="CJ360" s="41"/>
      <c r="CK360" s="53"/>
      <c r="CL360" s="41"/>
      <c r="CM360" s="41"/>
      <c r="CN360" s="41"/>
      <c r="CO360" s="53"/>
      <c r="CP360" s="41"/>
      <c r="CQ360" s="41"/>
      <c r="CR360" s="41"/>
      <c r="CS360" s="53"/>
      <c r="CT360" s="41"/>
      <c r="CU360" s="41"/>
      <c r="CV360" s="41"/>
      <c r="CW360" s="53"/>
      <c r="CX360" s="41"/>
      <c r="CY360" s="41"/>
      <c r="CZ360" s="41"/>
      <c r="DA360" s="53"/>
      <c r="DB360" s="53"/>
      <c r="DC360" s="53"/>
      <c r="DD360" s="41"/>
      <c r="DE360" s="53"/>
      <c r="DF360" s="53"/>
      <c r="DG360" s="53"/>
      <c r="DH360" s="41"/>
      <c r="DI360" s="53"/>
      <c r="DJ360" s="53"/>
      <c r="DK360" s="53"/>
      <c r="DL360" s="41"/>
      <c r="DM360" s="53"/>
      <c r="DN360" s="53"/>
      <c r="DO360" s="53"/>
      <c r="DP360" s="41"/>
      <c r="DQ360" s="53"/>
      <c r="DR360" s="53"/>
      <c r="DS360" s="53"/>
      <c r="DT360" s="41"/>
      <c r="DU360" s="53"/>
      <c r="DV360" s="53"/>
      <c r="DW360" s="53"/>
      <c r="DX360" s="41"/>
      <c r="DY360" s="53"/>
      <c r="DZ360" s="53"/>
      <c r="EA360" s="53"/>
      <c r="EB360" s="41"/>
      <c r="EC360" s="53"/>
      <c r="ED360" s="53"/>
      <c r="EE360" s="53"/>
      <c r="EF360" s="41"/>
      <c r="EG360" s="53"/>
      <c r="EH360" s="53"/>
      <c r="EI360" s="53"/>
      <c r="EJ360" s="41"/>
      <c r="EK360" s="53"/>
      <c r="EL360" s="53"/>
      <c r="EM360" s="53"/>
      <c r="EN360" s="41"/>
      <c r="EO360" s="53"/>
      <c r="EP360" s="53"/>
      <c r="EQ360" s="53"/>
      <c r="ER360" s="41"/>
      <c r="ES360" s="53"/>
      <c r="ET360" s="53"/>
      <c r="EU360" s="53"/>
      <c r="EV360" s="41"/>
      <c r="EW360" s="53"/>
      <c r="EX360" s="53"/>
      <c r="EY360" s="53"/>
      <c r="EZ360" s="41"/>
      <c r="FA360" s="53"/>
      <c r="FB360" s="53"/>
      <c r="FC360" s="53"/>
      <c r="FD360" s="41"/>
      <c r="FE360" s="53"/>
      <c r="FF360" s="53"/>
      <c r="FG360" s="53"/>
      <c r="FH360" s="41"/>
      <c r="FI360" s="53"/>
      <c r="FJ360" s="53"/>
      <c r="FK360" s="53"/>
      <c r="FL360" s="41"/>
      <c r="FM360" s="53"/>
      <c r="FN360" s="53"/>
      <c r="FO360" s="40"/>
      <c r="FP360" s="52"/>
      <c r="FQ360" s="41"/>
      <c r="FY360" s="229" t="s">
        <v>1234</v>
      </c>
      <c r="FZ360" s="229" t="s">
        <v>1235</v>
      </c>
      <c r="GA360" s="229" t="s">
        <v>1236</v>
      </c>
    </row>
    <row r="361" spans="2:183" ht="11.25" customHeight="1" x14ac:dyDescent="0.2">
      <c r="B361" s="39"/>
      <c r="C361" s="45"/>
      <c r="D361" s="112"/>
      <c r="E361" s="112"/>
      <c r="F361" s="46"/>
      <c r="G361" s="52"/>
      <c r="H361" s="41"/>
      <c r="I361" s="53"/>
      <c r="J361" s="40"/>
      <c r="K361" s="52"/>
      <c r="L361" s="41"/>
      <c r="M361" s="53"/>
      <c r="N361" s="40"/>
      <c r="O361" s="52"/>
      <c r="P361" s="41"/>
      <c r="Q361" s="53"/>
      <c r="R361" s="40"/>
      <c r="S361" s="52"/>
      <c r="T361" s="41"/>
      <c r="U361" s="53"/>
      <c r="V361" s="40"/>
      <c r="W361" s="52"/>
      <c r="X361" s="41"/>
      <c r="Y361" s="53"/>
      <c r="Z361" s="40"/>
      <c r="AA361" s="52"/>
      <c r="AB361" s="41"/>
      <c r="AC361" s="53"/>
      <c r="AD361" s="40"/>
      <c r="AE361" s="52"/>
      <c r="AF361" s="41"/>
      <c r="AG361" s="53"/>
      <c r="AH361" s="40"/>
      <c r="AI361" s="52"/>
      <c r="AJ361" s="41"/>
      <c r="AK361" s="53"/>
      <c r="AL361" s="40"/>
      <c r="AM361" s="52"/>
      <c r="AN361" s="41"/>
      <c r="AO361" s="53"/>
      <c r="AP361" s="40"/>
      <c r="AQ361" s="52"/>
      <c r="AR361" s="41"/>
      <c r="AS361" s="53"/>
      <c r="AT361" s="41"/>
      <c r="AU361" s="41"/>
      <c r="AV361" s="41"/>
      <c r="AW361" s="53"/>
      <c r="AX361" s="41"/>
      <c r="AY361" s="41"/>
      <c r="AZ361" s="41"/>
      <c r="BA361" s="53"/>
      <c r="BB361" s="41"/>
      <c r="BC361" s="41"/>
      <c r="BD361" s="41"/>
      <c r="BE361" s="53"/>
      <c r="BF361" s="41"/>
      <c r="BG361" s="41"/>
      <c r="BH361" s="41"/>
      <c r="BI361" s="53"/>
      <c r="BJ361" s="41"/>
      <c r="BK361" s="41"/>
      <c r="BL361" s="41"/>
      <c r="BM361" s="53"/>
      <c r="BN361" s="41"/>
      <c r="BO361" s="41"/>
      <c r="BP361" s="41"/>
      <c r="BQ361" s="53"/>
      <c r="BR361" s="41"/>
      <c r="BS361" s="41"/>
      <c r="BT361" s="41"/>
      <c r="BU361" s="53"/>
      <c r="BV361" s="41"/>
      <c r="BW361" s="41"/>
      <c r="BX361" s="41"/>
      <c r="BY361" s="53"/>
      <c r="BZ361" s="41"/>
      <c r="CA361" s="41"/>
      <c r="CB361" s="41"/>
      <c r="CC361" s="53"/>
      <c r="CD361" s="41"/>
      <c r="CE361" s="41"/>
      <c r="CF361" s="41"/>
      <c r="CG361" s="53"/>
      <c r="CH361" s="41"/>
      <c r="CI361" s="41"/>
      <c r="CJ361" s="41"/>
      <c r="CK361" s="53"/>
      <c r="CL361" s="41"/>
      <c r="CM361" s="41"/>
      <c r="CN361" s="41"/>
      <c r="CO361" s="53"/>
      <c r="CP361" s="41"/>
      <c r="CQ361" s="41"/>
      <c r="CR361" s="41"/>
      <c r="CS361" s="53"/>
      <c r="CT361" s="41"/>
      <c r="CU361" s="41"/>
      <c r="CV361" s="41"/>
      <c r="CW361" s="53"/>
      <c r="CX361" s="41"/>
      <c r="CY361" s="41"/>
      <c r="CZ361" s="41"/>
      <c r="DA361" s="53"/>
      <c r="DB361" s="53"/>
      <c r="DC361" s="53"/>
      <c r="DD361" s="41"/>
      <c r="DE361" s="53"/>
      <c r="DF361" s="53"/>
      <c r="DG361" s="53"/>
      <c r="DH361" s="41"/>
      <c r="DI361" s="53"/>
      <c r="DJ361" s="53"/>
      <c r="DK361" s="53"/>
      <c r="DL361" s="41"/>
      <c r="DM361" s="53"/>
      <c r="DN361" s="53"/>
      <c r="DO361" s="53"/>
      <c r="DP361" s="41"/>
      <c r="DQ361" s="53"/>
      <c r="DR361" s="53"/>
      <c r="DS361" s="53"/>
      <c r="DT361" s="41"/>
      <c r="DU361" s="53"/>
      <c r="DV361" s="53"/>
      <c r="DW361" s="53"/>
      <c r="DX361" s="41"/>
      <c r="DY361" s="53"/>
      <c r="DZ361" s="53"/>
      <c r="EA361" s="53"/>
      <c r="EB361" s="41"/>
      <c r="EC361" s="53"/>
      <c r="ED361" s="53"/>
      <c r="EE361" s="53"/>
      <c r="EF361" s="41"/>
      <c r="EG361" s="53"/>
      <c r="EH361" s="53"/>
      <c r="EI361" s="53"/>
      <c r="EJ361" s="41"/>
      <c r="EK361" s="53"/>
      <c r="EL361" s="53"/>
      <c r="EM361" s="53"/>
      <c r="EN361" s="41"/>
      <c r="EO361" s="53"/>
      <c r="EP361" s="53"/>
      <c r="EQ361" s="53"/>
      <c r="ER361" s="41"/>
      <c r="ES361" s="53"/>
      <c r="ET361" s="53"/>
      <c r="EU361" s="53"/>
      <c r="EV361" s="41"/>
      <c r="EW361" s="53"/>
      <c r="EX361" s="53"/>
      <c r="EY361" s="53"/>
      <c r="EZ361" s="41"/>
      <c r="FA361" s="53"/>
      <c r="FB361" s="53"/>
      <c r="FC361" s="53"/>
      <c r="FD361" s="41"/>
      <c r="FE361" s="53"/>
      <c r="FF361" s="53"/>
      <c r="FG361" s="53"/>
      <c r="FH361" s="41"/>
      <c r="FI361" s="53"/>
      <c r="FJ361" s="53"/>
      <c r="FK361" s="53"/>
      <c r="FL361" s="41"/>
      <c r="FM361" s="53"/>
      <c r="FN361" s="53"/>
      <c r="FO361" s="40"/>
      <c r="FP361" s="52"/>
      <c r="FQ361" s="41"/>
      <c r="FY361" s="229" t="s">
        <v>291</v>
      </c>
      <c r="FZ361" s="229" t="s">
        <v>292</v>
      </c>
      <c r="GA361" s="229" t="s">
        <v>293</v>
      </c>
    </row>
    <row r="362" spans="2:183" ht="11.25" customHeight="1" x14ac:dyDescent="0.2">
      <c r="B362" s="39"/>
      <c r="C362" s="45"/>
      <c r="D362" s="112"/>
      <c r="E362" s="112"/>
      <c r="F362" s="46"/>
      <c r="G362" s="52"/>
      <c r="H362" s="41"/>
      <c r="I362" s="53"/>
      <c r="J362" s="40"/>
      <c r="K362" s="52"/>
      <c r="L362" s="41"/>
      <c r="M362" s="53"/>
      <c r="N362" s="40"/>
      <c r="O362" s="52"/>
      <c r="P362" s="41"/>
      <c r="Q362" s="53"/>
      <c r="R362" s="40"/>
      <c r="S362" s="52"/>
      <c r="T362" s="41"/>
      <c r="U362" s="53"/>
      <c r="V362" s="40"/>
      <c r="W362" s="52"/>
      <c r="X362" s="41"/>
      <c r="Y362" s="53"/>
      <c r="Z362" s="40"/>
      <c r="AA362" s="52"/>
      <c r="AB362" s="41"/>
      <c r="AC362" s="53"/>
      <c r="AD362" s="40"/>
      <c r="AE362" s="52"/>
      <c r="AF362" s="41"/>
      <c r="AG362" s="53"/>
      <c r="AH362" s="40"/>
      <c r="AI362" s="52"/>
      <c r="AJ362" s="41"/>
      <c r="AK362" s="53"/>
      <c r="AL362" s="40"/>
      <c r="AM362" s="52"/>
      <c r="AN362" s="41"/>
      <c r="AO362" s="53"/>
      <c r="AP362" s="40"/>
      <c r="AQ362" s="52"/>
      <c r="AR362" s="41"/>
      <c r="AS362" s="53"/>
      <c r="AT362" s="41"/>
      <c r="AU362" s="41"/>
      <c r="AV362" s="41"/>
      <c r="AW362" s="53"/>
      <c r="AX362" s="41"/>
      <c r="AY362" s="41"/>
      <c r="AZ362" s="41"/>
      <c r="BA362" s="53"/>
      <c r="BB362" s="41"/>
      <c r="BC362" s="41"/>
      <c r="BD362" s="41"/>
      <c r="BE362" s="53"/>
      <c r="BF362" s="41"/>
      <c r="BG362" s="41"/>
      <c r="BH362" s="41"/>
      <c r="BI362" s="53"/>
      <c r="BJ362" s="41"/>
      <c r="BK362" s="41"/>
      <c r="BL362" s="41"/>
      <c r="BM362" s="53"/>
      <c r="BN362" s="41"/>
      <c r="BO362" s="41"/>
      <c r="BP362" s="41"/>
      <c r="BQ362" s="53"/>
      <c r="BR362" s="41"/>
      <c r="BS362" s="41"/>
      <c r="BT362" s="41"/>
      <c r="BU362" s="53"/>
      <c r="BV362" s="41"/>
      <c r="BW362" s="41"/>
      <c r="BX362" s="41"/>
      <c r="BY362" s="53"/>
      <c r="BZ362" s="41"/>
      <c r="CA362" s="41"/>
      <c r="CB362" s="41"/>
      <c r="CC362" s="53"/>
      <c r="CD362" s="41"/>
      <c r="CE362" s="41"/>
      <c r="CF362" s="41"/>
      <c r="CG362" s="53"/>
      <c r="CH362" s="41"/>
      <c r="CI362" s="41"/>
      <c r="CJ362" s="41"/>
      <c r="CK362" s="53"/>
      <c r="CL362" s="41"/>
      <c r="CM362" s="41"/>
      <c r="CN362" s="41"/>
      <c r="CO362" s="53"/>
      <c r="CP362" s="41"/>
      <c r="CQ362" s="41"/>
      <c r="CR362" s="41"/>
      <c r="CS362" s="53"/>
      <c r="CT362" s="41"/>
      <c r="CU362" s="41"/>
      <c r="CV362" s="41"/>
      <c r="CW362" s="53"/>
      <c r="CX362" s="41"/>
      <c r="CY362" s="41"/>
      <c r="CZ362" s="41"/>
      <c r="DA362" s="53"/>
      <c r="DB362" s="53"/>
      <c r="DC362" s="53"/>
      <c r="DD362" s="41"/>
      <c r="DE362" s="53"/>
      <c r="DF362" s="53"/>
      <c r="DG362" s="53"/>
      <c r="DH362" s="41"/>
      <c r="DI362" s="53"/>
      <c r="DJ362" s="53"/>
      <c r="DK362" s="53"/>
      <c r="DL362" s="41"/>
      <c r="DM362" s="53"/>
      <c r="DN362" s="53"/>
      <c r="DO362" s="53"/>
      <c r="DP362" s="41"/>
      <c r="DQ362" s="53"/>
      <c r="DR362" s="53"/>
      <c r="DS362" s="53"/>
      <c r="DT362" s="41"/>
      <c r="DU362" s="53"/>
      <c r="DV362" s="53"/>
      <c r="DW362" s="53"/>
      <c r="DX362" s="41"/>
      <c r="DY362" s="53"/>
      <c r="DZ362" s="53"/>
      <c r="EA362" s="53"/>
      <c r="EB362" s="41"/>
      <c r="EC362" s="53"/>
      <c r="ED362" s="53"/>
      <c r="EE362" s="53"/>
      <c r="EF362" s="41"/>
      <c r="EG362" s="53"/>
      <c r="EH362" s="53"/>
      <c r="EI362" s="53"/>
      <c r="EJ362" s="41"/>
      <c r="EK362" s="53"/>
      <c r="EL362" s="53"/>
      <c r="EM362" s="53"/>
      <c r="EN362" s="41"/>
      <c r="EO362" s="53"/>
      <c r="EP362" s="53"/>
      <c r="EQ362" s="53"/>
      <c r="ER362" s="41"/>
      <c r="ES362" s="53"/>
      <c r="ET362" s="53"/>
      <c r="EU362" s="53"/>
      <c r="EV362" s="41"/>
      <c r="EW362" s="53"/>
      <c r="EX362" s="53"/>
      <c r="EY362" s="53"/>
      <c r="EZ362" s="41"/>
      <c r="FA362" s="53"/>
      <c r="FB362" s="53"/>
      <c r="FC362" s="53"/>
      <c r="FD362" s="41"/>
      <c r="FE362" s="53"/>
      <c r="FF362" s="53"/>
      <c r="FG362" s="53"/>
      <c r="FH362" s="41"/>
      <c r="FI362" s="53"/>
      <c r="FJ362" s="53"/>
      <c r="FK362" s="53"/>
      <c r="FL362" s="41"/>
      <c r="FM362" s="53"/>
      <c r="FN362" s="53"/>
      <c r="FO362" s="40"/>
      <c r="FP362" s="52"/>
      <c r="FQ362" s="41"/>
      <c r="FY362" s="229" t="s">
        <v>279</v>
      </c>
      <c r="FZ362" s="229" t="s">
        <v>280</v>
      </c>
      <c r="GA362" s="229" t="s">
        <v>281</v>
      </c>
    </row>
    <row r="363" spans="2:183" ht="11.25" customHeight="1" x14ac:dyDescent="0.2">
      <c r="B363" s="39"/>
      <c r="C363" s="45"/>
      <c r="D363" s="112"/>
      <c r="E363" s="112"/>
      <c r="F363" s="46"/>
      <c r="G363" s="52"/>
      <c r="H363" s="41"/>
      <c r="I363" s="53"/>
      <c r="J363" s="40"/>
      <c r="K363" s="52"/>
      <c r="L363" s="41"/>
      <c r="M363" s="53"/>
      <c r="N363" s="40"/>
      <c r="O363" s="52"/>
      <c r="P363" s="41"/>
      <c r="Q363" s="53"/>
      <c r="R363" s="40"/>
      <c r="S363" s="52"/>
      <c r="T363" s="41"/>
      <c r="U363" s="53"/>
      <c r="V363" s="40"/>
      <c r="W363" s="52"/>
      <c r="X363" s="41"/>
      <c r="Y363" s="53"/>
      <c r="Z363" s="40"/>
      <c r="AA363" s="52"/>
      <c r="AB363" s="41"/>
      <c r="AC363" s="53"/>
      <c r="AD363" s="40"/>
      <c r="AE363" s="52"/>
      <c r="AF363" s="41"/>
      <c r="AG363" s="53"/>
      <c r="AH363" s="40"/>
      <c r="AI363" s="52"/>
      <c r="AJ363" s="41"/>
      <c r="AK363" s="53"/>
      <c r="AL363" s="40"/>
      <c r="AM363" s="52"/>
      <c r="AN363" s="41"/>
      <c r="AO363" s="53"/>
      <c r="AP363" s="40"/>
      <c r="AQ363" s="52"/>
      <c r="AR363" s="41"/>
      <c r="AS363" s="53"/>
      <c r="AT363" s="41"/>
      <c r="AU363" s="41"/>
      <c r="AV363" s="41"/>
      <c r="AW363" s="53"/>
      <c r="AX363" s="41"/>
      <c r="AY363" s="41"/>
      <c r="AZ363" s="41"/>
      <c r="BA363" s="53"/>
      <c r="BB363" s="41"/>
      <c r="BC363" s="41"/>
      <c r="BD363" s="41"/>
      <c r="BE363" s="53"/>
      <c r="BF363" s="41"/>
      <c r="BG363" s="41"/>
      <c r="BH363" s="41"/>
      <c r="BI363" s="53"/>
      <c r="BJ363" s="41"/>
      <c r="BK363" s="41"/>
      <c r="BL363" s="41"/>
      <c r="BM363" s="53"/>
      <c r="BN363" s="41"/>
      <c r="BO363" s="41"/>
      <c r="BP363" s="41"/>
      <c r="BQ363" s="53"/>
      <c r="BR363" s="41"/>
      <c r="BS363" s="41"/>
      <c r="BT363" s="41"/>
      <c r="BU363" s="53"/>
      <c r="BV363" s="41"/>
      <c r="BW363" s="41"/>
      <c r="BX363" s="41"/>
      <c r="BY363" s="53"/>
      <c r="BZ363" s="41"/>
      <c r="CA363" s="41"/>
      <c r="CB363" s="41"/>
      <c r="CC363" s="53"/>
      <c r="CD363" s="41"/>
      <c r="CE363" s="41"/>
      <c r="CF363" s="41"/>
      <c r="CG363" s="53"/>
      <c r="CH363" s="41"/>
      <c r="CI363" s="41"/>
      <c r="CJ363" s="41"/>
      <c r="CK363" s="53"/>
      <c r="CL363" s="41"/>
      <c r="CM363" s="41"/>
      <c r="CN363" s="41"/>
      <c r="CO363" s="53"/>
      <c r="CP363" s="41"/>
      <c r="CQ363" s="41"/>
      <c r="CR363" s="41"/>
      <c r="CS363" s="53"/>
      <c r="CT363" s="41"/>
      <c r="CU363" s="41"/>
      <c r="CV363" s="41"/>
      <c r="CW363" s="53"/>
      <c r="CX363" s="41"/>
      <c r="CY363" s="41"/>
      <c r="CZ363" s="41"/>
      <c r="DA363" s="53"/>
      <c r="DB363" s="53"/>
      <c r="DC363" s="53"/>
      <c r="DD363" s="41"/>
      <c r="DE363" s="53"/>
      <c r="DF363" s="53"/>
      <c r="DG363" s="53"/>
      <c r="DH363" s="41"/>
      <c r="DI363" s="53"/>
      <c r="DJ363" s="53"/>
      <c r="DK363" s="53"/>
      <c r="DL363" s="41"/>
      <c r="DM363" s="53"/>
      <c r="DN363" s="53"/>
      <c r="DO363" s="53"/>
      <c r="DP363" s="41"/>
      <c r="DQ363" s="53"/>
      <c r="DR363" s="53"/>
      <c r="DS363" s="53"/>
      <c r="DT363" s="41"/>
      <c r="DU363" s="53"/>
      <c r="DV363" s="53"/>
      <c r="DW363" s="53"/>
      <c r="DX363" s="41"/>
      <c r="DY363" s="53"/>
      <c r="DZ363" s="53"/>
      <c r="EA363" s="53"/>
      <c r="EB363" s="41"/>
      <c r="EC363" s="53"/>
      <c r="ED363" s="53"/>
      <c r="EE363" s="53"/>
      <c r="EF363" s="41"/>
      <c r="EG363" s="53"/>
      <c r="EH363" s="53"/>
      <c r="EI363" s="53"/>
      <c r="EJ363" s="41"/>
      <c r="EK363" s="53"/>
      <c r="EL363" s="53"/>
      <c r="EM363" s="53"/>
      <c r="EN363" s="41"/>
      <c r="EO363" s="53"/>
      <c r="EP363" s="53"/>
      <c r="EQ363" s="53"/>
      <c r="ER363" s="41"/>
      <c r="ES363" s="53"/>
      <c r="ET363" s="53"/>
      <c r="EU363" s="53"/>
      <c r="EV363" s="41"/>
      <c r="EW363" s="53"/>
      <c r="EX363" s="53"/>
      <c r="EY363" s="53"/>
      <c r="EZ363" s="41"/>
      <c r="FA363" s="53"/>
      <c r="FB363" s="53"/>
      <c r="FC363" s="53"/>
      <c r="FD363" s="41"/>
      <c r="FE363" s="53"/>
      <c r="FF363" s="53"/>
      <c r="FG363" s="53"/>
      <c r="FH363" s="41"/>
      <c r="FI363" s="53"/>
      <c r="FJ363" s="53"/>
      <c r="FK363" s="53"/>
      <c r="FL363" s="41"/>
      <c r="FM363" s="53"/>
      <c r="FN363" s="53"/>
      <c r="FO363" s="40"/>
      <c r="FP363" s="52"/>
      <c r="FQ363" s="41"/>
      <c r="FY363" s="229" t="s">
        <v>1288</v>
      </c>
      <c r="FZ363" s="229" t="s">
        <v>1289</v>
      </c>
      <c r="GA363" s="229" t="s">
        <v>1290</v>
      </c>
    </row>
    <row r="364" spans="2:183" ht="11.25" customHeight="1" x14ac:dyDescent="0.2">
      <c r="B364" s="39"/>
      <c r="C364" s="45"/>
      <c r="D364" s="112"/>
      <c r="E364" s="112"/>
      <c r="F364" s="46"/>
      <c r="G364" s="52"/>
      <c r="H364" s="41"/>
      <c r="I364" s="53"/>
      <c r="J364" s="40"/>
      <c r="K364" s="52"/>
      <c r="L364" s="41"/>
      <c r="M364" s="53"/>
      <c r="N364" s="40"/>
      <c r="O364" s="52"/>
      <c r="P364" s="41"/>
      <c r="Q364" s="53"/>
      <c r="R364" s="40"/>
      <c r="S364" s="52"/>
      <c r="T364" s="41"/>
      <c r="U364" s="53"/>
      <c r="V364" s="40"/>
      <c r="W364" s="52"/>
      <c r="X364" s="41"/>
      <c r="Y364" s="53"/>
      <c r="Z364" s="40"/>
      <c r="AA364" s="52"/>
      <c r="AB364" s="41"/>
      <c r="AC364" s="53"/>
      <c r="AD364" s="40"/>
      <c r="AE364" s="52"/>
      <c r="AF364" s="41"/>
      <c r="AG364" s="53"/>
      <c r="AH364" s="40"/>
      <c r="AI364" s="52"/>
      <c r="AJ364" s="41"/>
      <c r="AK364" s="53"/>
      <c r="AL364" s="40"/>
      <c r="AM364" s="52"/>
      <c r="AN364" s="41"/>
      <c r="AO364" s="53"/>
      <c r="AP364" s="40"/>
      <c r="AQ364" s="52"/>
      <c r="AR364" s="41"/>
      <c r="AS364" s="53"/>
      <c r="AT364" s="41"/>
      <c r="AU364" s="41"/>
      <c r="AV364" s="41"/>
      <c r="AW364" s="53"/>
      <c r="AX364" s="41"/>
      <c r="AY364" s="41"/>
      <c r="AZ364" s="41"/>
      <c r="BA364" s="53"/>
      <c r="BB364" s="41"/>
      <c r="BC364" s="41"/>
      <c r="BD364" s="41"/>
      <c r="BE364" s="53"/>
      <c r="BF364" s="41"/>
      <c r="BG364" s="41"/>
      <c r="BH364" s="41"/>
      <c r="BI364" s="53"/>
      <c r="BJ364" s="41"/>
      <c r="BK364" s="41"/>
      <c r="BL364" s="41"/>
      <c r="BM364" s="53"/>
      <c r="BN364" s="41"/>
      <c r="BO364" s="41"/>
      <c r="BP364" s="41"/>
      <c r="BQ364" s="53"/>
      <c r="BR364" s="41"/>
      <c r="BS364" s="41"/>
      <c r="BT364" s="41"/>
      <c r="BU364" s="53"/>
      <c r="BV364" s="41"/>
      <c r="BW364" s="41"/>
      <c r="BX364" s="41"/>
      <c r="BY364" s="53"/>
      <c r="BZ364" s="41"/>
      <c r="CA364" s="41"/>
      <c r="CB364" s="41"/>
      <c r="CC364" s="53"/>
      <c r="CD364" s="41"/>
      <c r="CE364" s="41"/>
      <c r="CF364" s="41"/>
      <c r="CG364" s="53"/>
      <c r="CH364" s="41"/>
      <c r="CI364" s="41"/>
      <c r="CJ364" s="41"/>
      <c r="CK364" s="53"/>
      <c r="CL364" s="41"/>
      <c r="CM364" s="41"/>
      <c r="CN364" s="41"/>
      <c r="CO364" s="53"/>
      <c r="CP364" s="41"/>
      <c r="CQ364" s="41"/>
      <c r="CR364" s="41"/>
      <c r="CS364" s="53"/>
      <c r="CT364" s="41"/>
      <c r="CU364" s="41"/>
      <c r="CV364" s="41"/>
      <c r="CW364" s="53"/>
      <c r="CX364" s="41"/>
      <c r="CY364" s="41"/>
      <c r="CZ364" s="41"/>
      <c r="DA364" s="53"/>
      <c r="DB364" s="53"/>
      <c r="DC364" s="53"/>
      <c r="DD364" s="41"/>
      <c r="DE364" s="53"/>
      <c r="DF364" s="53"/>
      <c r="DG364" s="53"/>
      <c r="DH364" s="41"/>
      <c r="DI364" s="53"/>
      <c r="DJ364" s="53"/>
      <c r="DK364" s="53"/>
      <c r="DL364" s="41"/>
      <c r="DM364" s="53"/>
      <c r="DN364" s="53"/>
      <c r="DO364" s="53"/>
      <c r="DP364" s="41"/>
      <c r="DQ364" s="53"/>
      <c r="DR364" s="53"/>
      <c r="DS364" s="53"/>
      <c r="DT364" s="41"/>
      <c r="DU364" s="53"/>
      <c r="DV364" s="53"/>
      <c r="DW364" s="53"/>
      <c r="DX364" s="41"/>
      <c r="DY364" s="53"/>
      <c r="DZ364" s="53"/>
      <c r="EA364" s="53"/>
      <c r="EB364" s="41"/>
      <c r="EC364" s="53"/>
      <c r="ED364" s="53"/>
      <c r="EE364" s="53"/>
      <c r="EF364" s="41"/>
      <c r="EG364" s="53"/>
      <c r="EH364" s="53"/>
      <c r="EI364" s="53"/>
      <c r="EJ364" s="41"/>
      <c r="EK364" s="53"/>
      <c r="EL364" s="53"/>
      <c r="EM364" s="53"/>
      <c r="EN364" s="41"/>
      <c r="EO364" s="53"/>
      <c r="EP364" s="53"/>
      <c r="EQ364" s="53"/>
      <c r="ER364" s="41"/>
      <c r="ES364" s="53"/>
      <c r="ET364" s="53"/>
      <c r="EU364" s="53"/>
      <c r="EV364" s="41"/>
      <c r="EW364" s="53"/>
      <c r="EX364" s="53"/>
      <c r="EY364" s="53"/>
      <c r="EZ364" s="41"/>
      <c r="FA364" s="53"/>
      <c r="FB364" s="53"/>
      <c r="FC364" s="53"/>
      <c r="FD364" s="41"/>
      <c r="FE364" s="53"/>
      <c r="FF364" s="53"/>
      <c r="FG364" s="53"/>
      <c r="FH364" s="41"/>
      <c r="FI364" s="53"/>
      <c r="FJ364" s="53"/>
      <c r="FK364" s="53"/>
      <c r="FL364" s="41"/>
      <c r="FM364" s="53"/>
      <c r="FN364" s="53"/>
      <c r="FO364" s="40"/>
      <c r="FP364" s="52"/>
      <c r="FQ364" s="41"/>
      <c r="FY364" s="229" t="s">
        <v>1291</v>
      </c>
      <c r="FZ364" s="229" t="s">
        <v>1292</v>
      </c>
      <c r="GA364" s="229" t="s">
        <v>1293</v>
      </c>
    </row>
    <row r="365" spans="2:183" ht="11.25" customHeight="1" x14ac:dyDescent="0.2">
      <c r="B365" s="39"/>
      <c r="C365" s="45"/>
      <c r="D365" s="112"/>
      <c r="E365" s="112"/>
      <c r="F365" s="46"/>
      <c r="G365" s="52"/>
      <c r="H365" s="41"/>
      <c r="I365" s="53"/>
      <c r="J365" s="40"/>
      <c r="K365" s="52"/>
      <c r="L365" s="41"/>
      <c r="M365" s="53"/>
      <c r="N365" s="40"/>
      <c r="O365" s="52"/>
      <c r="P365" s="41"/>
      <c r="Q365" s="53"/>
      <c r="R365" s="40"/>
      <c r="S365" s="52"/>
      <c r="T365" s="41"/>
      <c r="U365" s="53"/>
      <c r="V365" s="40"/>
      <c r="W365" s="52"/>
      <c r="X365" s="41"/>
      <c r="Y365" s="53"/>
      <c r="Z365" s="40"/>
      <c r="AA365" s="52"/>
      <c r="AB365" s="41"/>
      <c r="AC365" s="53"/>
      <c r="AD365" s="40"/>
      <c r="AE365" s="52"/>
      <c r="AF365" s="41"/>
      <c r="AG365" s="53"/>
      <c r="AH365" s="40"/>
      <c r="AI365" s="52"/>
      <c r="AJ365" s="41"/>
      <c r="AK365" s="53"/>
      <c r="AL365" s="40"/>
      <c r="AM365" s="52"/>
      <c r="AN365" s="41"/>
      <c r="AO365" s="53"/>
      <c r="AP365" s="40"/>
      <c r="AQ365" s="52"/>
      <c r="AR365" s="41"/>
      <c r="AS365" s="53"/>
      <c r="AT365" s="41"/>
      <c r="AU365" s="41"/>
      <c r="AV365" s="41"/>
      <c r="AW365" s="53"/>
      <c r="AX365" s="41"/>
      <c r="AY365" s="41"/>
      <c r="AZ365" s="41"/>
      <c r="BA365" s="53"/>
      <c r="BB365" s="41"/>
      <c r="BC365" s="41"/>
      <c r="BD365" s="41"/>
      <c r="BE365" s="53"/>
      <c r="BF365" s="41"/>
      <c r="BG365" s="41"/>
      <c r="BH365" s="41"/>
      <c r="BI365" s="53"/>
      <c r="BJ365" s="41"/>
      <c r="BK365" s="41"/>
      <c r="BL365" s="41"/>
      <c r="BM365" s="53"/>
      <c r="BN365" s="41"/>
      <c r="BO365" s="41"/>
      <c r="BP365" s="41"/>
      <c r="BQ365" s="53"/>
      <c r="BR365" s="41"/>
      <c r="BS365" s="41"/>
      <c r="BT365" s="41"/>
      <c r="BU365" s="53"/>
      <c r="BV365" s="41"/>
      <c r="BW365" s="41"/>
      <c r="BX365" s="41"/>
      <c r="BY365" s="53"/>
      <c r="BZ365" s="41"/>
      <c r="CA365" s="41"/>
      <c r="CB365" s="41"/>
      <c r="CC365" s="53"/>
      <c r="CD365" s="41"/>
      <c r="CE365" s="41"/>
      <c r="CF365" s="41"/>
      <c r="CG365" s="53"/>
      <c r="CH365" s="41"/>
      <c r="CI365" s="41"/>
      <c r="CJ365" s="41"/>
      <c r="CK365" s="53"/>
      <c r="CL365" s="41"/>
      <c r="CM365" s="41"/>
      <c r="CN365" s="41"/>
      <c r="CO365" s="53"/>
      <c r="CP365" s="41"/>
      <c r="CQ365" s="41"/>
      <c r="CR365" s="41"/>
      <c r="CS365" s="53"/>
      <c r="CT365" s="41"/>
      <c r="CU365" s="41"/>
      <c r="CV365" s="41"/>
      <c r="CW365" s="53"/>
      <c r="CX365" s="41"/>
      <c r="CY365" s="41"/>
      <c r="CZ365" s="41"/>
      <c r="DA365" s="53"/>
      <c r="DB365" s="53"/>
      <c r="DC365" s="53"/>
      <c r="DD365" s="41"/>
      <c r="DE365" s="53"/>
      <c r="DF365" s="53"/>
      <c r="DG365" s="53"/>
      <c r="DH365" s="41"/>
      <c r="DI365" s="53"/>
      <c r="DJ365" s="53"/>
      <c r="DK365" s="53"/>
      <c r="DL365" s="41"/>
      <c r="DM365" s="53"/>
      <c r="DN365" s="53"/>
      <c r="DO365" s="53"/>
      <c r="DP365" s="41"/>
      <c r="DQ365" s="53"/>
      <c r="DR365" s="53"/>
      <c r="DS365" s="53"/>
      <c r="DT365" s="41"/>
      <c r="DU365" s="53"/>
      <c r="DV365" s="53"/>
      <c r="DW365" s="53"/>
      <c r="DX365" s="41"/>
      <c r="DY365" s="53"/>
      <c r="DZ365" s="53"/>
      <c r="EA365" s="53"/>
      <c r="EB365" s="41"/>
      <c r="EC365" s="53"/>
      <c r="ED365" s="53"/>
      <c r="EE365" s="53"/>
      <c r="EF365" s="41"/>
      <c r="EG365" s="53"/>
      <c r="EH365" s="53"/>
      <c r="EI365" s="53"/>
      <c r="EJ365" s="41"/>
      <c r="EK365" s="53"/>
      <c r="EL365" s="53"/>
      <c r="EM365" s="53"/>
      <c r="EN365" s="41"/>
      <c r="EO365" s="53"/>
      <c r="EP365" s="53"/>
      <c r="EQ365" s="53"/>
      <c r="ER365" s="41"/>
      <c r="ES365" s="53"/>
      <c r="ET365" s="53"/>
      <c r="EU365" s="53"/>
      <c r="EV365" s="41"/>
      <c r="EW365" s="53"/>
      <c r="EX365" s="53"/>
      <c r="EY365" s="53"/>
      <c r="EZ365" s="41"/>
      <c r="FA365" s="53"/>
      <c r="FB365" s="53"/>
      <c r="FC365" s="53"/>
      <c r="FD365" s="41"/>
      <c r="FE365" s="53"/>
      <c r="FF365" s="53"/>
      <c r="FG365" s="53"/>
      <c r="FH365" s="41"/>
      <c r="FI365" s="53"/>
      <c r="FJ365" s="53"/>
      <c r="FK365" s="53"/>
      <c r="FL365" s="41"/>
      <c r="FM365" s="53"/>
      <c r="FN365" s="53"/>
      <c r="FO365" s="40"/>
      <c r="FP365" s="52"/>
      <c r="FQ365" s="41"/>
      <c r="FY365" s="229" t="s">
        <v>1294</v>
      </c>
      <c r="FZ365" s="229" t="s">
        <v>1295</v>
      </c>
      <c r="GA365" s="229" t="s">
        <v>1296</v>
      </c>
    </row>
    <row r="366" spans="2:183" ht="11.25" customHeight="1" x14ac:dyDescent="0.2">
      <c r="B366" s="39"/>
      <c r="C366" s="45"/>
      <c r="D366" s="112"/>
      <c r="E366" s="112"/>
      <c r="F366" s="46"/>
      <c r="G366" s="52"/>
      <c r="H366" s="41"/>
      <c r="I366" s="53"/>
      <c r="J366" s="40"/>
      <c r="K366" s="52"/>
      <c r="L366" s="41"/>
      <c r="M366" s="53"/>
      <c r="N366" s="40"/>
      <c r="O366" s="52"/>
      <c r="P366" s="41"/>
      <c r="Q366" s="53"/>
      <c r="R366" s="40"/>
      <c r="S366" s="52"/>
      <c r="T366" s="41"/>
      <c r="U366" s="53"/>
      <c r="V366" s="40"/>
      <c r="W366" s="52"/>
      <c r="X366" s="41"/>
      <c r="Y366" s="53"/>
      <c r="Z366" s="40"/>
      <c r="AA366" s="52"/>
      <c r="AB366" s="41"/>
      <c r="AC366" s="53"/>
      <c r="AD366" s="40"/>
      <c r="AE366" s="52"/>
      <c r="AF366" s="41"/>
      <c r="AG366" s="53"/>
      <c r="AH366" s="40"/>
      <c r="AI366" s="52"/>
      <c r="AJ366" s="41"/>
      <c r="AK366" s="53"/>
      <c r="AL366" s="40"/>
      <c r="AM366" s="52"/>
      <c r="AN366" s="41"/>
      <c r="AO366" s="53"/>
      <c r="AP366" s="40"/>
      <c r="AQ366" s="52"/>
      <c r="AR366" s="41"/>
      <c r="AS366" s="53"/>
      <c r="AT366" s="41"/>
      <c r="AU366" s="41"/>
      <c r="AV366" s="41"/>
      <c r="AW366" s="53"/>
      <c r="AX366" s="41"/>
      <c r="AY366" s="41"/>
      <c r="AZ366" s="41"/>
      <c r="BA366" s="53"/>
      <c r="BB366" s="41"/>
      <c r="BC366" s="41"/>
      <c r="BD366" s="41"/>
      <c r="BE366" s="53"/>
      <c r="BF366" s="41"/>
      <c r="BG366" s="41"/>
      <c r="BH366" s="41"/>
      <c r="BI366" s="53"/>
      <c r="BJ366" s="41"/>
      <c r="BK366" s="41"/>
      <c r="BL366" s="41"/>
      <c r="BM366" s="53"/>
      <c r="BN366" s="41"/>
      <c r="BO366" s="41"/>
      <c r="BP366" s="41"/>
      <c r="BQ366" s="53"/>
      <c r="BR366" s="41"/>
      <c r="BS366" s="41"/>
      <c r="BT366" s="41"/>
      <c r="BU366" s="53"/>
      <c r="BV366" s="41"/>
      <c r="BW366" s="41"/>
      <c r="BX366" s="41"/>
      <c r="BY366" s="53"/>
      <c r="BZ366" s="41"/>
      <c r="CA366" s="41"/>
      <c r="CB366" s="41"/>
      <c r="CC366" s="53"/>
      <c r="CD366" s="41"/>
      <c r="CE366" s="41"/>
      <c r="CF366" s="41"/>
      <c r="CG366" s="53"/>
      <c r="CH366" s="41"/>
      <c r="CI366" s="41"/>
      <c r="CJ366" s="41"/>
      <c r="CK366" s="53"/>
      <c r="CL366" s="41"/>
      <c r="CM366" s="41"/>
      <c r="CN366" s="41"/>
      <c r="CO366" s="53"/>
      <c r="CP366" s="41"/>
      <c r="CQ366" s="41"/>
      <c r="CR366" s="41"/>
      <c r="CS366" s="53"/>
      <c r="CT366" s="41"/>
      <c r="CU366" s="41"/>
      <c r="CV366" s="41"/>
      <c r="CW366" s="53"/>
      <c r="CX366" s="41"/>
      <c r="CY366" s="41"/>
      <c r="CZ366" s="41"/>
      <c r="DA366" s="53"/>
      <c r="DB366" s="53"/>
      <c r="DC366" s="53"/>
      <c r="DD366" s="41"/>
      <c r="DE366" s="53"/>
      <c r="DF366" s="53"/>
      <c r="DG366" s="53"/>
      <c r="DH366" s="41"/>
      <c r="DI366" s="53"/>
      <c r="DJ366" s="53"/>
      <c r="DK366" s="53"/>
      <c r="DL366" s="41"/>
      <c r="DM366" s="53"/>
      <c r="DN366" s="53"/>
      <c r="DO366" s="53"/>
      <c r="DP366" s="41"/>
      <c r="DQ366" s="53"/>
      <c r="DR366" s="53"/>
      <c r="DS366" s="53"/>
      <c r="DT366" s="41"/>
      <c r="DU366" s="53"/>
      <c r="DV366" s="53"/>
      <c r="DW366" s="53"/>
      <c r="DX366" s="41"/>
      <c r="DY366" s="53"/>
      <c r="DZ366" s="53"/>
      <c r="EA366" s="53"/>
      <c r="EB366" s="41"/>
      <c r="EC366" s="53"/>
      <c r="ED366" s="53"/>
      <c r="EE366" s="53"/>
      <c r="EF366" s="41"/>
      <c r="EG366" s="53"/>
      <c r="EH366" s="53"/>
      <c r="EI366" s="53"/>
      <c r="EJ366" s="41"/>
      <c r="EK366" s="53"/>
      <c r="EL366" s="53"/>
      <c r="EM366" s="53"/>
      <c r="EN366" s="41"/>
      <c r="EO366" s="53"/>
      <c r="EP366" s="53"/>
      <c r="EQ366" s="53"/>
      <c r="ER366" s="41"/>
      <c r="ES366" s="53"/>
      <c r="ET366" s="53"/>
      <c r="EU366" s="53"/>
      <c r="EV366" s="41"/>
      <c r="EW366" s="53"/>
      <c r="EX366" s="53"/>
      <c r="EY366" s="53"/>
      <c r="EZ366" s="41"/>
      <c r="FA366" s="53"/>
      <c r="FB366" s="53"/>
      <c r="FC366" s="53"/>
      <c r="FD366" s="41"/>
      <c r="FE366" s="53"/>
      <c r="FF366" s="53"/>
      <c r="FG366" s="53"/>
      <c r="FH366" s="41"/>
      <c r="FI366" s="53"/>
      <c r="FJ366" s="53"/>
      <c r="FK366" s="53"/>
      <c r="FL366" s="41"/>
      <c r="FM366" s="53"/>
      <c r="FN366" s="53"/>
      <c r="FO366" s="40"/>
      <c r="FP366" s="52"/>
      <c r="FQ366" s="41"/>
      <c r="FY366" s="229" t="s">
        <v>1267</v>
      </c>
      <c r="FZ366" s="229" t="s">
        <v>1268</v>
      </c>
      <c r="GA366" s="229" t="s">
        <v>1269</v>
      </c>
    </row>
    <row r="367" spans="2:183" ht="11.25" customHeight="1" x14ac:dyDescent="0.2">
      <c r="B367" s="39"/>
      <c r="C367" s="45"/>
      <c r="D367" s="112"/>
      <c r="E367" s="112"/>
      <c r="F367" s="46"/>
      <c r="G367" s="52"/>
      <c r="H367" s="41"/>
      <c r="I367" s="53"/>
      <c r="J367" s="40"/>
      <c r="K367" s="52"/>
      <c r="L367" s="41"/>
      <c r="M367" s="53"/>
      <c r="N367" s="40"/>
      <c r="O367" s="52"/>
      <c r="P367" s="41"/>
      <c r="Q367" s="53"/>
      <c r="R367" s="40"/>
      <c r="S367" s="52"/>
      <c r="T367" s="41"/>
      <c r="U367" s="53"/>
      <c r="V367" s="40"/>
      <c r="W367" s="52"/>
      <c r="X367" s="41"/>
      <c r="Y367" s="53"/>
      <c r="Z367" s="40"/>
      <c r="AA367" s="52"/>
      <c r="AB367" s="41"/>
      <c r="AC367" s="53"/>
      <c r="AD367" s="40"/>
      <c r="AE367" s="52"/>
      <c r="AF367" s="41"/>
      <c r="AG367" s="53"/>
      <c r="AH367" s="40"/>
      <c r="AI367" s="52"/>
      <c r="AJ367" s="41"/>
      <c r="AK367" s="53"/>
      <c r="AL367" s="40"/>
      <c r="AM367" s="52"/>
      <c r="AN367" s="41"/>
      <c r="AO367" s="53"/>
      <c r="AP367" s="40"/>
      <c r="AQ367" s="52"/>
      <c r="AR367" s="41"/>
      <c r="AS367" s="53"/>
      <c r="AT367" s="41"/>
      <c r="AU367" s="41"/>
      <c r="AV367" s="41"/>
      <c r="AW367" s="53"/>
      <c r="AX367" s="41"/>
      <c r="AY367" s="41"/>
      <c r="AZ367" s="41"/>
      <c r="BA367" s="53"/>
      <c r="BB367" s="41"/>
      <c r="BC367" s="41"/>
      <c r="BD367" s="41"/>
      <c r="BE367" s="53"/>
      <c r="BF367" s="41"/>
      <c r="BG367" s="41"/>
      <c r="BH367" s="41"/>
      <c r="BI367" s="53"/>
      <c r="BJ367" s="41"/>
      <c r="BK367" s="41"/>
      <c r="BL367" s="41"/>
      <c r="BM367" s="53"/>
      <c r="BN367" s="41"/>
      <c r="BO367" s="41"/>
      <c r="BP367" s="41"/>
      <c r="BQ367" s="53"/>
      <c r="BR367" s="41"/>
      <c r="BS367" s="41"/>
      <c r="BT367" s="41"/>
      <c r="BU367" s="53"/>
      <c r="BV367" s="41"/>
      <c r="BW367" s="41"/>
      <c r="BX367" s="41"/>
      <c r="BY367" s="53"/>
      <c r="BZ367" s="41"/>
      <c r="CA367" s="41"/>
      <c r="CB367" s="41"/>
      <c r="CC367" s="53"/>
      <c r="CD367" s="41"/>
      <c r="CE367" s="41"/>
      <c r="CF367" s="41"/>
      <c r="CG367" s="53"/>
      <c r="CH367" s="41"/>
      <c r="CI367" s="41"/>
      <c r="CJ367" s="41"/>
      <c r="CK367" s="53"/>
      <c r="CL367" s="41"/>
      <c r="CM367" s="41"/>
      <c r="CN367" s="41"/>
      <c r="CO367" s="53"/>
      <c r="CP367" s="41"/>
      <c r="CQ367" s="41"/>
      <c r="CR367" s="41"/>
      <c r="CS367" s="53"/>
      <c r="CT367" s="41"/>
      <c r="CU367" s="41"/>
      <c r="CV367" s="41"/>
      <c r="CW367" s="53"/>
      <c r="CX367" s="41"/>
      <c r="CY367" s="41"/>
      <c r="CZ367" s="41"/>
      <c r="DA367" s="53"/>
      <c r="DB367" s="53"/>
      <c r="DC367" s="53"/>
      <c r="DD367" s="41"/>
      <c r="DE367" s="53"/>
      <c r="DF367" s="53"/>
      <c r="DG367" s="53"/>
      <c r="DH367" s="41"/>
      <c r="DI367" s="53"/>
      <c r="DJ367" s="53"/>
      <c r="DK367" s="53"/>
      <c r="DL367" s="41"/>
      <c r="DM367" s="53"/>
      <c r="DN367" s="53"/>
      <c r="DO367" s="53"/>
      <c r="DP367" s="41"/>
      <c r="DQ367" s="53"/>
      <c r="DR367" s="53"/>
      <c r="DS367" s="53"/>
      <c r="DT367" s="41"/>
      <c r="DU367" s="53"/>
      <c r="DV367" s="53"/>
      <c r="DW367" s="53"/>
      <c r="DX367" s="41"/>
      <c r="DY367" s="53"/>
      <c r="DZ367" s="53"/>
      <c r="EA367" s="53"/>
      <c r="EB367" s="41"/>
      <c r="EC367" s="53"/>
      <c r="ED367" s="53"/>
      <c r="EE367" s="53"/>
      <c r="EF367" s="41"/>
      <c r="EG367" s="53"/>
      <c r="EH367" s="53"/>
      <c r="EI367" s="53"/>
      <c r="EJ367" s="41"/>
      <c r="EK367" s="53"/>
      <c r="EL367" s="53"/>
      <c r="EM367" s="53"/>
      <c r="EN367" s="41"/>
      <c r="EO367" s="53"/>
      <c r="EP367" s="53"/>
      <c r="EQ367" s="53"/>
      <c r="ER367" s="41"/>
      <c r="ES367" s="53"/>
      <c r="ET367" s="53"/>
      <c r="EU367" s="53"/>
      <c r="EV367" s="41"/>
      <c r="EW367" s="53"/>
      <c r="EX367" s="53"/>
      <c r="EY367" s="53"/>
      <c r="EZ367" s="41"/>
      <c r="FA367" s="53"/>
      <c r="FB367" s="53"/>
      <c r="FC367" s="53"/>
      <c r="FD367" s="41"/>
      <c r="FE367" s="53"/>
      <c r="FF367" s="53"/>
      <c r="FG367" s="53"/>
      <c r="FH367" s="41"/>
      <c r="FI367" s="53"/>
      <c r="FJ367" s="53"/>
      <c r="FK367" s="53"/>
      <c r="FL367" s="41"/>
      <c r="FM367" s="53"/>
      <c r="FN367" s="53"/>
      <c r="FO367" s="40"/>
      <c r="FP367" s="52"/>
      <c r="FQ367" s="41"/>
      <c r="FY367" s="229" t="s">
        <v>1306</v>
      </c>
      <c r="FZ367" s="229" t="s">
        <v>1307</v>
      </c>
      <c r="GA367" s="229" t="s">
        <v>1308</v>
      </c>
    </row>
    <row r="368" spans="2:183" ht="11.25" customHeight="1" x14ac:dyDescent="0.2">
      <c r="B368" s="39"/>
      <c r="C368" s="45"/>
      <c r="D368" s="112"/>
      <c r="E368" s="112"/>
      <c r="F368" s="46"/>
      <c r="G368" s="52"/>
      <c r="H368" s="41"/>
      <c r="I368" s="53"/>
      <c r="J368" s="40"/>
      <c r="K368" s="52"/>
      <c r="L368" s="41"/>
      <c r="M368" s="53"/>
      <c r="N368" s="40"/>
      <c r="O368" s="52"/>
      <c r="P368" s="41"/>
      <c r="Q368" s="53"/>
      <c r="R368" s="40"/>
      <c r="S368" s="52"/>
      <c r="T368" s="41"/>
      <c r="U368" s="53"/>
      <c r="V368" s="40"/>
      <c r="W368" s="52"/>
      <c r="X368" s="41"/>
      <c r="Y368" s="53"/>
      <c r="Z368" s="40"/>
      <c r="AA368" s="52"/>
      <c r="AB368" s="41"/>
      <c r="AC368" s="53"/>
      <c r="AD368" s="40"/>
      <c r="AE368" s="52"/>
      <c r="AF368" s="41"/>
      <c r="AG368" s="53"/>
      <c r="AH368" s="40"/>
      <c r="AI368" s="52"/>
      <c r="AJ368" s="41"/>
      <c r="AK368" s="53"/>
      <c r="AL368" s="40"/>
      <c r="AM368" s="52"/>
      <c r="AN368" s="41"/>
      <c r="AO368" s="53"/>
      <c r="AP368" s="40"/>
      <c r="AQ368" s="52"/>
      <c r="AR368" s="41"/>
      <c r="AS368" s="53"/>
      <c r="AT368" s="41"/>
      <c r="AU368" s="41"/>
      <c r="AV368" s="41"/>
      <c r="AW368" s="53"/>
      <c r="AX368" s="41"/>
      <c r="AY368" s="41"/>
      <c r="AZ368" s="41"/>
      <c r="BA368" s="53"/>
      <c r="BB368" s="41"/>
      <c r="BC368" s="41"/>
      <c r="BD368" s="41"/>
      <c r="BE368" s="53"/>
      <c r="BF368" s="41"/>
      <c r="BG368" s="41"/>
      <c r="BH368" s="41"/>
      <c r="BI368" s="53"/>
      <c r="BJ368" s="41"/>
      <c r="BK368" s="41"/>
      <c r="BL368" s="41"/>
      <c r="BM368" s="53"/>
      <c r="BN368" s="41"/>
      <c r="BO368" s="41"/>
      <c r="BP368" s="41"/>
      <c r="BQ368" s="53"/>
      <c r="BR368" s="41"/>
      <c r="BS368" s="41"/>
      <c r="BT368" s="41"/>
      <c r="BU368" s="53"/>
      <c r="BV368" s="41"/>
      <c r="BW368" s="41"/>
      <c r="BX368" s="41"/>
      <c r="BY368" s="53"/>
      <c r="BZ368" s="41"/>
      <c r="CA368" s="41"/>
      <c r="CB368" s="41"/>
      <c r="CC368" s="53"/>
      <c r="CD368" s="41"/>
      <c r="CE368" s="41"/>
      <c r="CF368" s="41"/>
      <c r="CG368" s="53"/>
      <c r="CH368" s="41"/>
      <c r="CI368" s="41"/>
      <c r="CJ368" s="41"/>
      <c r="CK368" s="53"/>
      <c r="CL368" s="41"/>
      <c r="CM368" s="41"/>
      <c r="CN368" s="41"/>
      <c r="CO368" s="53"/>
      <c r="CP368" s="41"/>
      <c r="CQ368" s="41"/>
      <c r="CR368" s="41"/>
      <c r="CS368" s="53"/>
      <c r="CT368" s="41"/>
      <c r="CU368" s="41"/>
      <c r="CV368" s="41"/>
      <c r="CW368" s="53"/>
      <c r="CX368" s="41"/>
      <c r="CY368" s="41"/>
      <c r="CZ368" s="41"/>
      <c r="DA368" s="53"/>
      <c r="DB368" s="53"/>
      <c r="DC368" s="53"/>
      <c r="DD368" s="41"/>
      <c r="DE368" s="53"/>
      <c r="DF368" s="53"/>
      <c r="DG368" s="53"/>
      <c r="DH368" s="41"/>
      <c r="DI368" s="53"/>
      <c r="DJ368" s="53"/>
      <c r="DK368" s="53"/>
      <c r="DL368" s="41"/>
      <c r="DM368" s="53"/>
      <c r="DN368" s="53"/>
      <c r="DO368" s="53"/>
      <c r="DP368" s="41"/>
      <c r="DQ368" s="53"/>
      <c r="DR368" s="53"/>
      <c r="DS368" s="53"/>
      <c r="DT368" s="41"/>
      <c r="DU368" s="53"/>
      <c r="DV368" s="53"/>
      <c r="DW368" s="53"/>
      <c r="DX368" s="41"/>
      <c r="DY368" s="53"/>
      <c r="DZ368" s="53"/>
      <c r="EA368" s="53"/>
      <c r="EB368" s="41"/>
      <c r="EC368" s="53"/>
      <c r="ED368" s="53"/>
      <c r="EE368" s="53"/>
      <c r="EF368" s="41"/>
      <c r="EG368" s="53"/>
      <c r="EH368" s="53"/>
      <c r="EI368" s="53"/>
      <c r="EJ368" s="41"/>
      <c r="EK368" s="53"/>
      <c r="EL368" s="53"/>
      <c r="EM368" s="53"/>
      <c r="EN368" s="41"/>
      <c r="EO368" s="53"/>
      <c r="EP368" s="53"/>
      <c r="EQ368" s="53"/>
      <c r="ER368" s="41"/>
      <c r="ES368" s="53"/>
      <c r="ET368" s="53"/>
      <c r="EU368" s="53"/>
      <c r="EV368" s="41"/>
      <c r="EW368" s="53"/>
      <c r="EX368" s="53"/>
      <c r="EY368" s="53"/>
      <c r="EZ368" s="41"/>
      <c r="FA368" s="53"/>
      <c r="FB368" s="53"/>
      <c r="FC368" s="53"/>
      <c r="FD368" s="41"/>
      <c r="FE368" s="53"/>
      <c r="FF368" s="53"/>
      <c r="FG368" s="53"/>
      <c r="FH368" s="41"/>
      <c r="FI368" s="53"/>
      <c r="FJ368" s="53"/>
      <c r="FK368" s="53"/>
      <c r="FL368" s="41"/>
      <c r="FM368" s="53"/>
      <c r="FN368" s="53"/>
      <c r="FO368" s="40"/>
      <c r="FP368" s="52"/>
      <c r="FQ368" s="41"/>
      <c r="FY368" s="229" t="s">
        <v>1339</v>
      </c>
      <c r="FZ368" s="229" t="s">
        <v>1340</v>
      </c>
      <c r="GA368" s="229" t="s">
        <v>1341</v>
      </c>
    </row>
    <row r="369" spans="2:183" ht="11.25" customHeight="1" x14ac:dyDescent="0.2">
      <c r="B369" s="39"/>
      <c r="C369" s="45"/>
      <c r="D369" s="112"/>
      <c r="E369" s="112"/>
      <c r="F369" s="46"/>
      <c r="G369" s="52"/>
      <c r="H369" s="41"/>
      <c r="I369" s="53"/>
      <c r="J369" s="40"/>
      <c r="K369" s="52"/>
      <c r="L369" s="41"/>
      <c r="M369" s="53"/>
      <c r="N369" s="40"/>
      <c r="O369" s="52"/>
      <c r="P369" s="41"/>
      <c r="Q369" s="53"/>
      <c r="R369" s="40"/>
      <c r="S369" s="52"/>
      <c r="T369" s="41"/>
      <c r="U369" s="53"/>
      <c r="V369" s="40"/>
      <c r="W369" s="52"/>
      <c r="X369" s="41"/>
      <c r="Y369" s="53"/>
      <c r="Z369" s="40"/>
      <c r="AA369" s="52"/>
      <c r="AB369" s="41"/>
      <c r="AC369" s="53"/>
      <c r="AD369" s="40"/>
      <c r="AE369" s="52"/>
      <c r="AF369" s="41"/>
      <c r="AG369" s="53"/>
      <c r="AH369" s="40"/>
      <c r="AI369" s="52"/>
      <c r="AJ369" s="41"/>
      <c r="AK369" s="53"/>
      <c r="AL369" s="40"/>
      <c r="AM369" s="52"/>
      <c r="AN369" s="41"/>
      <c r="AO369" s="53"/>
      <c r="AP369" s="40"/>
      <c r="AQ369" s="52"/>
      <c r="AR369" s="41"/>
      <c r="AS369" s="53"/>
      <c r="AT369" s="41"/>
      <c r="AU369" s="41"/>
      <c r="AV369" s="41"/>
      <c r="AW369" s="53"/>
      <c r="AX369" s="41"/>
      <c r="AY369" s="41"/>
      <c r="AZ369" s="41"/>
      <c r="BA369" s="53"/>
      <c r="BB369" s="41"/>
      <c r="BC369" s="41"/>
      <c r="BD369" s="41"/>
      <c r="BE369" s="53"/>
      <c r="BF369" s="41"/>
      <c r="BG369" s="41"/>
      <c r="BH369" s="41"/>
      <c r="BI369" s="53"/>
      <c r="BJ369" s="41"/>
      <c r="BK369" s="41"/>
      <c r="BL369" s="41"/>
      <c r="BM369" s="53"/>
      <c r="BN369" s="41"/>
      <c r="BO369" s="41"/>
      <c r="BP369" s="41"/>
      <c r="BQ369" s="53"/>
      <c r="BR369" s="41"/>
      <c r="BS369" s="41"/>
      <c r="BT369" s="41"/>
      <c r="BU369" s="53"/>
      <c r="BV369" s="41"/>
      <c r="BW369" s="41"/>
      <c r="BX369" s="41"/>
      <c r="BY369" s="53"/>
      <c r="BZ369" s="41"/>
      <c r="CA369" s="41"/>
      <c r="CB369" s="41"/>
      <c r="CC369" s="53"/>
      <c r="CD369" s="41"/>
      <c r="CE369" s="41"/>
      <c r="CF369" s="41"/>
      <c r="CG369" s="53"/>
      <c r="CH369" s="41"/>
      <c r="CI369" s="41"/>
      <c r="CJ369" s="41"/>
      <c r="CK369" s="53"/>
      <c r="CL369" s="41"/>
      <c r="CM369" s="41"/>
      <c r="CN369" s="41"/>
      <c r="CO369" s="53"/>
      <c r="CP369" s="41"/>
      <c r="CQ369" s="41"/>
      <c r="CR369" s="41"/>
      <c r="CS369" s="53"/>
      <c r="CT369" s="41"/>
      <c r="CU369" s="41"/>
      <c r="CV369" s="41"/>
      <c r="CW369" s="53"/>
      <c r="CX369" s="41"/>
      <c r="CY369" s="41"/>
      <c r="CZ369" s="41"/>
      <c r="DA369" s="53"/>
      <c r="DB369" s="53"/>
      <c r="DC369" s="53"/>
      <c r="DD369" s="41"/>
      <c r="DE369" s="53"/>
      <c r="DF369" s="53"/>
      <c r="DG369" s="53"/>
      <c r="DH369" s="41"/>
      <c r="DI369" s="53"/>
      <c r="DJ369" s="53"/>
      <c r="DK369" s="53"/>
      <c r="DL369" s="41"/>
      <c r="DM369" s="53"/>
      <c r="DN369" s="53"/>
      <c r="DO369" s="53"/>
      <c r="DP369" s="41"/>
      <c r="DQ369" s="53"/>
      <c r="DR369" s="53"/>
      <c r="DS369" s="53"/>
      <c r="DT369" s="41"/>
      <c r="DU369" s="53"/>
      <c r="DV369" s="53"/>
      <c r="DW369" s="53"/>
      <c r="DX369" s="41"/>
      <c r="DY369" s="53"/>
      <c r="DZ369" s="53"/>
      <c r="EA369" s="53"/>
      <c r="EB369" s="41"/>
      <c r="EC369" s="53"/>
      <c r="ED369" s="53"/>
      <c r="EE369" s="53"/>
      <c r="EF369" s="41"/>
      <c r="EG369" s="53"/>
      <c r="EH369" s="53"/>
      <c r="EI369" s="53"/>
      <c r="EJ369" s="41"/>
      <c r="EK369" s="53"/>
      <c r="EL369" s="53"/>
      <c r="EM369" s="53"/>
      <c r="EN369" s="41"/>
      <c r="EO369" s="53"/>
      <c r="EP369" s="53"/>
      <c r="EQ369" s="53"/>
      <c r="ER369" s="41"/>
      <c r="ES369" s="53"/>
      <c r="ET369" s="53"/>
      <c r="EU369" s="53"/>
      <c r="EV369" s="41"/>
      <c r="EW369" s="53"/>
      <c r="EX369" s="53"/>
      <c r="EY369" s="53"/>
      <c r="EZ369" s="41"/>
      <c r="FA369" s="53"/>
      <c r="FB369" s="53"/>
      <c r="FC369" s="53"/>
      <c r="FD369" s="41"/>
      <c r="FE369" s="53"/>
      <c r="FF369" s="53"/>
      <c r="FG369" s="53"/>
      <c r="FH369" s="41"/>
      <c r="FI369" s="53"/>
      <c r="FJ369" s="53"/>
      <c r="FK369" s="53"/>
      <c r="FL369" s="41"/>
      <c r="FM369" s="53"/>
      <c r="FN369" s="53"/>
      <c r="FO369" s="40"/>
      <c r="FP369" s="52"/>
      <c r="FQ369" s="41"/>
      <c r="FY369" s="229" t="s">
        <v>1345</v>
      </c>
      <c r="FZ369" s="229" t="s">
        <v>1346</v>
      </c>
      <c r="GA369" s="229" t="s">
        <v>1347</v>
      </c>
    </row>
    <row r="370" spans="2:183" ht="11.25" customHeight="1" x14ac:dyDescent="0.2">
      <c r="B370" s="39"/>
      <c r="C370" s="45"/>
      <c r="D370" s="112"/>
      <c r="E370" s="112"/>
      <c r="F370" s="46"/>
      <c r="G370" s="52"/>
      <c r="H370" s="41"/>
      <c r="I370" s="53"/>
      <c r="J370" s="40"/>
      <c r="K370" s="52"/>
      <c r="L370" s="41"/>
      <c r="M370" s="53"/>
      <c r="N370" s="40"/>
      <c r="O370" s="52"/>
      <c r="P370" s="41"/>
      <c r="Q370" s="53"/>
      <c r="R370" s="40"/>
      <c r="S370" s="52"/>
      <c r="T370" s="41"/>
      <c r="U370" s="53"/>
      <c r="V370" s="40"/>
      <c r="W370" s="52"/>
      <c r="X370" s="41"/>
      <c r="Y370" s="53"/>
      <c r="Z370" s="40"/>
      <c r="AA370" s="52"/>
      <c r="AB370" s="41"/>
      <c r="AC370" s="53"/>
      <c r="AD370" s="40"/>
      <c r="AE370" s="52"/>
      <c r="AF370" s="41"/>
      <c r="AG370" s="53"/>
      <c r="AH370" s="40"/>
      <c r="AI370" s="52"/>
      <c r="AJ370" s="41"/>
      <c r="AK370" s="53"/>
      <c r="AL370" s="40"/>
      <c r="AM370" s="52"/>
      <c r="AN370" s="41"/>
      <c r="AO370" s="53"/>
      <c r="AP370" s="40"/>
      <c r="AQ370" s="52"/>
      <c r="AR370" s="41"/>
      <c r="AS370" s="53"/>
      <c r="AT370" s="41"/>
      <c r="AU370" s="41"/>
      <c r="AV370" s="41"/>
      <c r="AW370" s="53"/>
      <c r="AX370" s="41"/>
      <c r="AY370" s="41"/>
      <c r="AZ370" s="41"/>
      <c r="BA370" s="53"/>
      <c r="BB370" s="41"/>
      <c r="BC370" s="41"/>
      <c r="BD370" s="41"/>
      <c r="BE370" s="53"/>
      <c r="BF370" s="41"/>
      <c r="BG370" s="41"/>
      <c r="BH370" s="41"/>
      <c r="BI370" s="53"/>
      <c r="BJ370" s="41"/>
      <c r="BK370" s="41"/>
      <c r="BL370" s="41"/>
      <c r="BM370" s="53"/>
      <c r="BN370" s="41"/>
      <c r="BO370" s="41"/>
      <c r="BP370" s="41"/>
      <c r="BQ370" s="53"/>
      <c r="BR370" s="41"/>
      <c r="BS370" s="41"/>
      <c r="BT370" s="41"/>
      <c r="BU370" s="53"/>
      <c r="BV370" s="41"/>
      <c r="BW370" s="41"/>
      <c r="BX370" s="41"/>
      <c r="BY370" s="53"/>
      <c r="BZ370" s="41"/>
      <c r="CA370" s="41"/>
      <c r="CB370" s="41"/>
      <c r="CC370" s="53"/>
      <c r="CD370" s="41"/>
      <c r="CE370" s="41"/>
      <c r="CF370" s="41"/>
      <c r="CG370" s="53"/>
      <c r="CH370" s="41"/>
      <c r="CI370" s="41"/>
      <c r="CJ370" s="41"/>
      <c r="CK370" s="53"/>
      <c r="CL370" s="41"/>
      <c r="CM370" s="41"/>
      <c r="CN370" s="41"/>
      <c r="CO370" s="53"/>
      <c r="CP370" s="41"/>
      <c r="CQ370" s="41"/>
      <c r="CR370" s="41"/>
      <c r="CS370" s="53"/>
      <c r="CT370" s="41"/>
      <c r="CU370" s="41"/>
      <c r="CV370" s="41"/>
      <c r="CW370" s="53"/>
      <c r="CX370" s="41"/>
      <c r="CY370" s="41"/>
      <c r="CZ370" s="41"/>
      <c r="DA370" s="53"/>
      <c r="DB370" s="53"/>
      <c r="DC370" s="53"/>
      <c r="DD370" s="41"/>
      <c r="DE370" s="53"/>
      <c r="DF370" s="53"/>
      <c r="DG370" s="53"/>
      <c r="DH370" s="41"/>
      <c r="DI370" s="53"/>
      <c r="DJ370" s="53"/>
      <c r="DK370" s="53"/>
      <c r="DL370" s="41"/>
      <c r="DM370" s="53"/>
      <c r="DN370" s="53"/>
      <c r="DO370" s="53"/>
      <c r="DP370" s="41"/>
      <c r="DQ370" s="53"/>
      <c r="DR370" s="53"/>
      <c r="DS370" s="53"/>
      <c r="DT370" s="41"/>
      <c r="DU370" s="53"/>
      <c r="DV370" s="53"/>
      <c r="DW370" s="53"/>
      <c r="DX370" s="41"/>
      <c r="DY370" s="53"/>
      <c r="DZ370" s="53"/>
      <c r="EA370" s="53"/>
      <c r="EB370" s="41"/>
      <c r="EC370" s="53"/>
      <c r="ED370" s="53"/>
      <c r="EE370" s="53"/>
      <c r="EF370" s="41"/>
      <c r="EG370" s="53"/>
      <c r="EH370" s="53"/>
      <c r="EI370" s="53"/>
      <c r="EJ370" s="41"/>
      <c r="EK370" s="53"/>
      <c r="EL370" s="53"/>
      <c r="EM370" s="53"/>
      <c r="EN370" s="41"/>
      <c r="EO370" s="53"/>
      <c r="EP370" s="53"/>
      <c r="EQ370" s="53"/>
      <c r="ER370" s="41"/>
      <c r="ES370" s="53"/>
      <c r="ET370" s="53"/>
      <c r="EU370" s="53"/>
      <c r="EV370" s="41"/>
      <c r="EW370" s="53"/>
      <c r="EX370" s="53"/>
      <c r="EY370" s="53"/>
      <c r="EZ370" s="41"/>
      <c r="FA370" s="53"/>
      <c r="FB370" s="53"/>
      <c r="FC370" s="53"/>
      <c r="FD370" s="41"/>
      <c r="FE370" s="53"/>
      <c r="FF370" s="53"/>
      <c r="FG370" s="53"/>
      <c r="FH370" s="41"/>
      <c r="FI370" s="53"/>
      <c r="FJ370" s="53"/>
      <c r="FK370" s="53"/>
      <c r="FL370" s="41"/>
      <c r="FM370" s="53"/>
      <c r="FN370" s="53"/>
      <c r="FO370" s="40"/>
      <c r="FP370" s="52"/>
      <c r="FQ370" s="41"/>
      <c r="FY370" s="229" t="s">
        <v>1396</v>
      </c>
      <c r="FZ370" s="229" t="s">
        <v>1397</v>
      </c>
      <c r="GA370" s="229" t="s">
        <v>1398</v>
      </c>
    </row>
    <row r="371" spans="2:183" ht="11.25" customHeight="1" x14ac:dyDescent="0.2">
      <c r="B371" s="39"/>
      <c r="C371" s="45"/>
      <c r="D371" s="112"/>
      <c r="E371" s="112"/>
      <c r="F371" s="46"/>
      <c r="G371" s="52"/>
      <c r="H371" s="41"/>
      <c r="I371" s="53"/>
      <c r="J371" s="40"/>
      <c r="K371" s="52"/>
      <c r="L371" s="41"/>
      <c r="M371" s="53"/>
      <c r="N371" s="40"/>
      <c r="O371" s="52"/>
      <c r="P371" s="41"/>
      <c r="Q371" s="53"/>
      <c r="R371" s="40"/>
      <c r="S371" s="52"/>
      <c r="T371" s="41"/>
      <c r="U371" s="53"/>
      <c r="V371" s="40"/>
      <c r="W371" s="52"/>
      <c r="X371" s="41"/>
      <c r="Y371" s="53"/>
      <c r="Z371" s="40"/>
      <c r="AA371" s="52"/>
      <c r="AB371" s="41"/>
      <c r="AC371" s="53"/>
      <c r="AD371" s="40"/>
      <c r="AE371" s="52"/>
      <c r="AF371" s="41"/>
      <c r="AG371" s="53"/>
      <c r="AH371" s="40"/>
      <c r="AI371" s="52"/>
      <c r="AJ371" s="41"/>
      <c r="AK371" s="53"/>
      <c r="AL371" s="40"/>
      <c r="AM371" s="52"/>
      <c r="AN371" s="41"/>
      <c r="AO371" s="53"/>
      <c r="AP371" s="40"/>
      <c r="AQ371" s="52"/>
      <c r="AR371" s="41"/>
      <c r="AS371" s="53"/>
      <c r="AT371" s="41"/>
      <c r="AU371" s="41"/>
      <c r="AV371" s="41"/>
      <c r="AW371" s="53"/>
      <c r="AX371" s="41"/>
      <c r="AY371" s="41"/>
      <c r="AZ371" s="41"/>
      <c r="BA371" s="53"/>
      <c r="BB371" s="41"/>
      <c r="BC371" s="41"/>
      <c r="BD371" s="41"/>
      <c r="BE371" s="53"/>
      <c r="BF371" s="41"/>
      <c r="BG371" s="41"/>
      <c r="BH371" s="41"/>
      <c r="BI371" s="53"/>
      <c r="BJ371" s="41"/>
      <c r="BK371" s="41"/>
      <c r="BL371" s="41"/>
      <c r="BM371" s="53"/>
      <c r="BN371" s="41"/>
      <c r="BO371" s="41"/>
      <c r="BP371" s="41"/>
      <c r="BQ371" s="53"/>
      <c r="BR371" s="41"/>
      <c r="BS371" s="41"/>
      <c r="BT371" s="41"/>
      <c r="BU371" s="53"/>
      <c r="BV371" s="41"/>
      <c r="BW371" s="41"/>
      <c r="BX371" s="41"/>
      <c r="BY371" s="53"/>
      <c r="BZ371" s="41"/>
      <c r="CA371" s="41"/>
      <c r="CB371" s="41"/>
      <c r="CC371" s="53"/>
      <c r="CD371" s="41"/>
      <c r="CE371" s="41"/>
      <c r="CF371" s="41"/>
      <c r="CG371" s="53"/>
      <c r="CH371" s="41"/>
      <c r="CI371" s="41"/>
      <c r="CJ371" s="41"/>
      <c r="CK371" s="53"/>
      <c r="CL371" s="41"/>
      <c r="CM371" s="41"/>
      <c r="CN371" s="41"/>
      <c r="CO371" s="53"/>
      <c r="CP371" s="41"/>
      <c r="CQ371" s="41"/>
      <c r="CR371" s="41"/>
      <c r="CS371" s="53"/>
      <c r="CT371" s="41"/>
      <c r="CU371" s="41"/>
      <c r="CV371" s="41"/>
      <c r="CW371" s="53"/>
      <c r="CX371" s="41"/>
      <c r="CY371" s="41"/>
      <c r="CZ371" s="41"/>
      <c r="DA371" s="53"/>
      <c r="DB371" s="53"/>
      <c r="DC371" s="53"/>
      <c r="DD371" s="41"/>
      <c r="DE371" s="53"/>
      <c r="DF371" s="53"/>
      <c r="DG371" s="53"/>
      <c r="DH371" s="41"/>
      <c r="DI371" s="53"/>
      <c r="DJ371" s="53"/>
      <c r="DK371" s="53"/>
      <c r="DL371" s="41"/>
      <c r="DM371" s="53"/>
      <c r="DN371" s="53"/>
      <c r="DO371" s="53"/>
      <c r="DP371" s="41"/>
      <c r="DQ371" s="53"/>
      <c r="DR371" s="53"/>
      <c r="DS371" s="53"/>
      <c r="DT371" s="41"/>
      <c r="DU371" s="53"/>
      <c r="DV371" s="53"/>
      <c r="DW371" s="53"/>
      <c r="DX371" s="41"/>
      <c r="DY371" s="53"/>
      <c r="DZ371" s="53"/>
      <c r="EA371" s="53"/>
      <c r="EB371" s="41"/>
      <c r="EC371" s="53"/>
      <c r="ED371" s="53"/>
      <c r="EE371" s="53"/>
      <c r="EF371" s="41"/>
      <c r="EG371" s="53"/>
      <c r="EH371" s="53"/>
      <c r="EI371" s="53"/>
      <c r="EJ371" s="41"/>
      <c r="EK371" s="53"/>
      <c r="EL371" s="53"/>
      <c r="EM371" s="53"/>
      <c r="EN371" s="41"/>
      <c r="EO371" s="53"/>
      <c r="EP371" s="53"/>
      <c r="EQ371" s="53"/>
      <c r="ER371" s="41"/>
      <c r="ES371" s="53"/>
      <c r="ET371" s="53"/>
      <c r="EU371" s="53"/>
      <c r="EV371" s="41"/>
      <c r="EW371" s="53"/>
      <c r="EX371" s="53"/>
      <c r="EY371" s="53"/>
      <c r="EZ371" s="41"/>
      <c r="FA371" s="53"/>
      <c r="FB371" s="53"/>
      <c r="FC371" s="53"/>
      <c r="FD371" s="41"/>
      <c r="FE371" s="53"/>
      <c r="FF371" s="53"/>
      <c r="FG371" s="53"/>
      <c r="FH371" s="41"/>
      <c r="FI371" s="53"/>
      <c r="FJ371" s="53"/>
      <c r="FK371" s="53"/>
      <c r="FL371" s="41"/>
      <c r="FM371" s="53"/>
      <c r="FN371" s="53"/>
      <c r="FO371" s="40"/>
      <c r="FP371" s="52"/>
      <c r="FQ371" s="41"/>
      <c r="FY371" s="229" t="s">
        <v>2696</v>
      </c>
      <c r="FZ371" s="229" t="s">
        <v>2697</v>
      </c>
      <c r="GA371" s="229" t="s">
        <v>2698</v>
      </c>
    </row>
    <row r="372" spans="2:183" ht="11.25" customHeight="1" x14ac:dyDescent="0.2">
      <c r="B372" s="39"/>
      <c r="C372" s="45"/>
      <c r="D372" s="112"/>
      <c r="E372" s="112"/>
      <c r="F372" s="46"/>
      <c r="G372" s="52"/>
      <c r="H372" s="41"/>
      <c r="I372" s="53"/>
      <c r="J372" s="40"/>
      <c r="K372" s="52"/>
      <c r="L372" s="41"/>
      <c r="M372" s="53"/>
      <c r="N372" s="40"/>
      <c r="O372" s="52"/>
      <c r="P372" s="41"/>
      <c r="Q372" s="53"/>
      <c r="R372" s="40"/>
      <c r="S372" s="52"/>
      <c r="T372" s="41"/>
      <c r="U372" s="53"/>
      <c r="V372" s="40"/>
      <c r="W372" s="52"/>
      <c r="X372" s="41"/>
      <c r="Y372" s="53"/>
      <c r="Z372" s="40"/>
      <c r="AA372" s="52"/>
      <c r="AB372" s="41"/>
      <c r="AC372" s="53"/>
      <c r="AD372" s="40"/>
      <c r="AE372" s="52"/>
      <c r="AF372" s="41"/>
      <c r="AG372" s="53"/>
      <c r="AH372" s="40"/>
      <c r="AI372" s="52"/>
      <c r="AJ372" s="41"/>
      <c r="AK372" s="53"/>
      <c r="AL372" s="40"/>
      <c r="AM372" s="52"/>
      <c r="AN372" s="41"/>
      <c r="AO372" s="53"/>
      <c r="AP372" s="40"/>
      <c r="AQ372" s="52"/>
      <c r="AR372" s="41"/>
      <c r="AS372" s="53"/>
      <c r="AT372" s="41"/>
      <c r="AU372" s="41"/>
      <c r="AV372" s="41"/>
      <c r="AW372" s="53"/>
      <c r="AX372" s="41"/>
      <c r="AY372" s="41"/>
      <c r="AZ372" s="41"/>
      <c r="BA372" s="53"/>
      <c r="BB372" s="41"/>
      <c r="BC372" s="41"/>
      <c r="BD372" s="41"/>
      <c r="BE372" s="53"/>
      <c r="BF372" s="41"/>
      <c r="BG372" s="41"/>
      <c r="BH372" s="41"/>
      <c r="BI372" s="53"/>
      <c r="BJ372" s="41"/>
      <c r="BK372" s="41"/>
      <c r="BL372" s="41"/>
      <c r="BM372" s="53"/>
      <c r="BN372" s="41"/>
      <c r="BO372" s="41"/>
      <c r="BP372" s="41"/>
      <c r="BQ372" s="53"/>
      <c r="BR372" s="41"/>
      <c r="BS372" s="41"/>
      <c r="BT372" s="41"/>
      <c r="BU372" s="53"/>
      <c r="BV372" s="41"/>
      <c r="BW372" s="41"/>
      <c r="BX372" s="41"/>
      <c r="BY372" s="53"/>
      <c r="BZ372" s="41"/>
      <c r="CA372" s="41"/>
      <c r="CB372" s="41"/>
      <c r="CC372" s="53"/>
      <c r="CD372" s="41"/>
      <c r="CE372" s="41"/>
      <c r="CF372" s="41"/>
      <c r="CG372" s="53"/>
      <c r="CH372" s="41"/>
      <c r="CI372" s="41"/>
      <c r="CJ372" s="41"/>
      <c r="CK372" s="53"/>
      <c r="CL372" s="41"/>
      <c r="CM372" s="41"/>
      <c r="CN372" s="41"/>
      <c r="CO372" s="53"/>
      <c r="CP372" s="41"/>
      <c r="CQ372" s="41"/>
      <c r="CR372" s="41"/>
      <c r="CS372" s="53"/>
      <c r="CT372" s="41"/>
      <c r="CU372" s="41"/>
      <c r="CV372" s="41"/>
      <c r="CW372" s="53"/>
      <c r="CX372" s="41"/>
      <c r="CY372" s="41"/>
      <c r="CZ372" s="41"/>
      <c r="DA372" s="53"/>
      <c r="DB372" s="53"/>
      <c r="DC372" s="53"/>
      <c r="DD372" s="41"/>
      <c r="DE372" s="53"/>
      <c r="DF372" s="53"/>
      <c r="DG372" s="53"/>
      <c r="DH372" s="41"/>
      <c r="DI372" s="53"/>
      <c r="DJ372" s="53"/>
      <c r="DK372" s="53"/>
      <c r="DL372" s="41"/>
      <c r="DM372" s="53"/>
      <c r="DN372" s="53"/>
      <c r="DO372" s="53"/>
      <c r="DP372" s="41"/>
      <c r="DQ372" s="53"/>
      <c r="DR372" s="53"/>
      <c r="DS372" s="53"/>
      <c r="DT372" s="41"/>
      <c r="DU372" s="53"/>
      <c r="DV372" s="53"/>
      <c r="DW372" s="53"/>
      <c r="DX372" s="41"/>
      <c r="DY372" s="53"/>
      <c r="DZ372" s="53"/>
      <c r="EA372" s="53"/>
      <c r="EB372" s="41"/>
      <c r="EC372" s="53"/>
      <c r="ED372" s="53"/>
      <c r="EE372" s="53"/>
      <c r="EF372" s="41"/>
      <c r="EG372" s="53"/>
      <c r="EH372" s="53"/>
      <c r="EI372" s="53"/>
      <c r="EJ372" s="41"/>
      <c r="EK372" s="53"/>
      <c r="EL372" s="53"/>
      <c r="EM372" s="53"/>
      <c r="EN372" s="41"/>
      <c r="EO372" s="53"/>
      <c r="EP372" s="53"/>
      <c r="EQ372" s="53"/>
      <c r="ER372" s="41"/>
      <c r="ES372" s="53"/>
      <c r="ET372" s="53"/>
      <c r="EU372" s="53"/>
      <c r="EV372" s="41"/>
      <c r="EW372" s="53"/>
      <c r="EX372" s="53"/>
      <c r="EY372" s="53"/>
      <c r="EZ372" s="41"/>
      <c r="FA372" s="53"/>
      <c r="FB372" s="53"/>
      <c r="FC372" s="53"/>
      <c r="FD372" s="41"/>
      <c r="FE372" s="53"/>
      <c r="FF372" s="53"/>
      <c r="FG372" s="53"/>
      <c r="FH372" s="41"/>
      <c r="FI372" s="53"/>
      <c r="FJ372" s="53"/>
      <c r="FK372" s="53"/>
      <c r="FL372" s="41"/>
      <c r="FM372" s="53"/>
      <c r="FN372" s="53"/>
      <c r="FO372" s="40"/>
      <c r="FP372" s="52"/>
      <c r="FQ372" s="41"/>
      <c r="FY372" s="229" t="s">
        <v>2447</v>
      </c>
      <c r="FZ372" s="229" t="s">
        <v>2448</v>
      </c>
      <c r="GA372" s="229" t="s">
        <v>2449</v>
      </c>
    </row>
    <row r="373" spans="2:183" ht="11.25" customHeight="1" x14ac:dyDescent="0.2">
      <c r="B373" s="39"/>
      <c r="C373" s="45"/>
      <c r="D373" s="112"/>
      <c r="E373" s="112"/>
      <c r="F373" s="46"/>
      <c r="G373" s="52"/>
      <c r="H373" s="41"/>
      <c r="I373" s="53"/>
      <c r="J373" s="40"/>
      <c r="K373" s="52"/>
      <c r="L373" s="41"/>
      <c r="M373" s="53"/>
      <c r="N373" s="40"/>
      <c r="O373" s="52"/>
      <c r="P373" s="41"/>
      <c r="Q373" s="53"/>
      <c r="R373" s="40"/>
      <c r="S373" s="52"/>
      <c r="T373" s="41"/>
      <c r="U373" s="53"/>
      <c r="V373" s="40"/>
      <c r="W373" s="52"/>
      <c r="X373" s="41"/>
      <c r="Y373" s="53"/>
      <c r="Z373" s="40"/>
      <c r="AA373" s="52"/>
      <c r="AB373" s="41"/>
      <c r="AC373" s="53"/>
      <c r="AD373" s="40"/>
      <c r="AE373" s="52"/>
      <c r="AF373" s="41"/>
      <c r="AG373" s="53"/>
      <c r="AH373" s="40"/>
      <c r="AI373" s="52"/>
      <c r="AJ373" s="41"/>
      <c r="AK373" s="53"/>
      <c r="AL373" s="40"/>
      <c r="AM373" s="52"/>
      <c r="AN373" s="41"/>
      <c r="AO373" s="53"/>
      <c r="AP373" s="40"/>
      <c r="AQ373" s="52"/>
      <c r="AR373" s="41"/>
      <c r="AS373" s="53"/>
      <c r="AT373" s="41"/>
      <c r="AU373" s="41"/>
      <c r="AV373" s="41"/>
      <c r="AW373" s="53"/>
      <c r="AX373" s="41"/>
      <c r="AY373" s="41"/>
      <c r="AZ373" s="41"/>
      <c r="BA373" s="53"/>
      <c r="BB373" s="41"/>
      <c r="BC373" s="41"/>
      <c r="BD373" s="41"/>
      <c r="BE373" s="53"/>
      <c r="BF373" s="41"/>
      <c r="BG373" s="41"/>
      <c r="BH373" s="41"/>
      <c r="BI373" s="53"/>
      <c r="BJ373" s="41"/>
      <c r="BK373" s="41"/>
      <c r="BL373" s="41"/>
      <c r="BM373" s="53"/>
      <c r="BN373" s="41"/>
      <c r="BO373" s="41"/>
      <c r="BP373" s="41"/>
      <c r="BQ373" s="53"/>
      <c r="BR373" s="41"/>
      <c r="BS373" s="41"/>
      <c r="BT373" s="41"/>
      <c r="BU373" s="53"/>
      <c r="BV373" s="41"/>
      <c r="BW373" s="41"/>
      <c r="BX373" s="41"/>
      <c r="BY373" s="53"/>
      <c r="BZ373" s="41"/>
      <c r="CA373" s="41"/>
      <c r="CB373" s="41"/>
      <c r="CC373" s="53"/>
      <c r="CD373" s="41"/>
      <c r="CE373" s="41"/>
      <c r="CF373" s="41"/>
      <c r="CG373" s="53"/>
      <c r="CH373" s="41"/>
      <c r="CI373" s="41"/>
      <c r="CJ373" s="41"/>
      <c r="CK373" s="53"/>
      <c r="CL373" s="41"/>
      <c r="CM373" s="41"/>
      <c r="CN373" s="41"/>
      <c r="CO373" s="53"/>
      <c r="CP373" s="41"/>
      <c r="CQ373" s="41"/>
      <c r="CR373" s="41"/>
      <c r="CS373" s="53"/>
      <c r="CT373" s="41"/>
      <c r="CU373" s="41"/>
      <c r="CV373" s="41"/>
      <c r="CW373" s="53"/>
      <c r="CX373" s="41"/>
      <c r="CY373" s="41"/>
      <c r="CZ373" s="41"/>
      <c r="DA373" s="53"/>
      <c r="DB373" s="53"/>
      <c r="DC373" s="53"/>
      <c r="DD373" s="41"/>
      <c r="DE373" s="53"/>
      <c r="DF373" s="53"/>
      <c r="DG373" s="53"/>
      <c r="DH373" s="41"/>
      <c r="DI373" s="53"/>
      <c r="DJ373" s="53"/>
      <c r="DK373" s="53"/>
      <c r="DL373" s="41"/>
      <c r="DM373" s="53"/>
      <c r="DN373" s="53"/>
      <c r="DO373" s="53"/>
      <c r="DP373" s="41"/>
      <c r="DQ373" s="53"/>
      <c r="DR373" s="53"/>
      <c r="DS373" s="53"/>
      <c r="DT373" s="41"/>
      <c r="DU373" s="53"/>
      <c r="DV373" s="53"/>
      <c r="DW373" s="53"/>
      <c r="DX373" s="41"/>
      <c r="DY373" s="53"/>
      <c r="DZ373" s="53"/>
      <c r="EA373" s="53"/>
      <c r="EB373" s="41"/>
      <c r="EC373" s="53"/>
      <c r="ED373" s="53"/>
      <c r="EE373" s="53"/>
      <c r="EF373" s="41"/>
      <c r="EG373" s="53"/>
      <c r="EH373" s="53"/>
      <c r="EI373" s="53"/>
      <c r="EJ373" s="41"/>
      <c r="EK373" s="53"/>
      <c r="EL373" s="53"/>
      <c r="EM373" s="53"/>
      <c r="EN373" s="41"/>
      <c r="EO373" s="53"/>
      <c r="EP373" s="53"/>
      <c r="EQ373" s="53"/>
      <c r="ER373" s="41"/>
      <c r="ES373" s="53"/>
      <c r="ET373" s="53"/>
      <c r="EU373" s="53"/>
      <c r="EV373" s="41"/>
      <c r="EW373" s="53"/>
      <c r="EX373" s="53"/>
      <c r="EY373" s="53"/>
      <c r="EZ373" s="41"/>
      <c r="FA373" s="53"/>
      <c r="FB373" s="53"/>
      <c r="FC373" s="53"/>
      <c r="FD373" s="41"/>
      <c r="FE373" s="53"/>
      <c r="FF373" s="53"/>
      <c r="FG373" s="53"/>
      <c r="FH373" s="41"/>
      <c r="FI373" s="53"/>
      <c r="FJ373" s="53"/>
      <c r="FK373" s="53"/>
      <c r="FL373" s="41"/>
      <c r="FM373" s="53"/>
      <c r="FN373" s="53"/>
      <c r="FO373" s="40"/>
      <c r="FP373" s="52"/>
      <c r="FQ373" s="41"/>
      <c r="FY373" s="229" t="s">
        <v>712</v>
      </c>
      <c r="FZ373" s="229" t="s">
        <v>713</v>
      </c>
      <c r="GA373" s="229" t="s">
        <v>714</v>
      </c>
    </row>
    <row r="374" spans="2:183" ht="11.25" customHeight="1" x14ac:dyDescent="0.2">
      <c r="B374" s="39"/>
      <c r="C374" s="45"/>
      <c r="D374" s="112"/>
      <c r="E374" s="112"/>
      <c r="F374" s="46"/>
      <c r="G374" s="52"/>
      <c r="H374" s="41"/>
      <c r="I374" s="53"/>
      <c r="J374" s="40"/>
      <c r="K374" s="52"/>
      <c r="L374" s="41"/>
      <c r="M374" s="53"/>
      <c r="N374" s="40"/>
      <c r="O374" s="52"/>
      <c r="P374" s="41"/>
      <c r="Q374" s="53"/>
      <c r="R374" s="40"/>
      <c r="S374" s="52"/>
      <c r="T374" s="41"/>
      <c r="U374" s="53"/>
      <c r="V374" s="40"/>
      <c r="W374" s="52"/>
      <c r="X374" s="41"/>
      <c r="Y374" s="53"/>
      <c r="Z374" s="40"/>
      <c r="AA374" s="52"/>
      <c r="AB374" s="41"/>
      <c r="AC374" s="53"/>
      <c r="AD374" s="40"/>
      <c r="AE374" s="52"/>
      <c r="AF374" s="41"/>
      <c r="AG374" s="53"/>
      <c r="AH374" s="40"/>
      <c r="AI374" s="52"/>
      <c r="AJ374" s="41"/>
      <c r="AK374" s="53"/>
      <c r="AL374" s="40"/>
      <c r="AM374" s="52"/>
      <c r="AN374" s="41"/>
      <c r="AO374" s="53"/>
      <c r="AP374" s="40"/>
      <c r="AQ374" s="52"/>
      <c r="AR374" s="41"/>
      <c r="AS374" s="53"/>
      <c r="AT374" s="41"/>
      <c r="AU374" s="41"/>
      <c r="AV374" s="41"/>
      <c r="AW374" s="53"/>
      <c r="AX374" s="41"/>
      <c r="AY374" s="41"/>
      <c r="AZ374" s="41"/>
      <c r="BA374" s="53"/>
      <c r="BB374" s="41"/>
      <c r="BC374" s="41"/>
      <c r="BD374" s="41"/>
      <c r="BE374" s="53"/>
      <c r="BF374" s="41"/>
      <c r="BG374" s="41"/>
      <c r="BH374" s="41"/>
      <c r="BI374" s="53"/>
      <c r="BJ374" s="41"/>
      <c r="BK374" s="41"/>
      <c r="BL374" s="41"/>
      <c r="BM374" s="53"/>
      <c r="BN374" s="41"/>
      <c r="BO374" s="41"/>
      <c r="BP374" s="41"/>
      <c r="BQ374" s="53"/>
      <c r="BR374" s="41"/>
      <c r="BS374" s="41"/>
      <c r="BT374" s="41"/>
      <c r="BU374" s="53"/>
      <c r="BV374" s="41"/>
      <c r="BW374" s="41"/>
      <c r="BX374" s="41"/>
      <c r="BY374" s="53"/>
      <c r="BZ374" s="41"/>
      <c r="CA374" s="41"/>
      <c r="CB374" s="41"/>
      <c r="CC374" s="53"/>
      <c r="CD374" s="41"/>
      <c r="CE374" s="41"/>
      <c r="CF374" s="41"/>
      <c r="CG374" s="53"/>
      <c r="CH374" s="41"/>
      <c r="CI374" s="41"/>
      <c r="CJ374" s="41"/>
      <c r="CK374" s="53"/>
      <c r="CL374" s="41"/>
      <c r="CM374" s="41"/>
      <c r="CN374" s="41"/>
      <c r="CO374" s="53"/>
      <c r="CP374" s="41"/>
      <c r="CQ374" s="41"/>
      <c r="CR374" s="41"/>
      <c r="CS374" s="53"/>
      <c r="CT374" s="41"/>
      <c r="CU374" s="41"/>
      <c r="CV374" s="41"/>
      <c r="CW374" s="53"/>
      <c r="CX374" s="41"/>
      <c r="CY374" s="41"/>
      <c r="CZ374" s="41"/>
      <c r="DA374" s="53"/>
      <c r="DB374" s="53"/>
      <c r="DC374" s="53"/>
      <c r="DD374" s="41"/>
      <c r="DE374" s="53"/>
      <c r="DF374" s="53"/>
      <c r="DG374" s="53"/>
      <c r="DH374" s="41"/>
      <c r="DI374" s="53"/>
      <c r="DJ374" s="53"/>
      <c r="DK374" s="53"/>
      <c r="DL374" s="41"/>
      <c r="DM374" s="53"/>
      <c r="DN374" s="53"/>
      <c r="DO374" s="53"/>
      <c r="DP374" s="41"/>
      <c r="DQ374" s="53"/>
      <c r="DR374" s="53"/>
      <c r="DS374" s="53"/>
      <c r="DT374" s="41"/>
      <c r="DU374" s="53"/>
      <c r="DV374" s="53"/>
      <c r="DW374" s="53"/>
      <c r="DX374" s="41"/>
      <c r="DY374" s="53"/>
      <c r="DZ374" s="53"/>
      <c r="EA374" s="53"/>
      <c r="EB374" s="41"/>
      <c r="EC374" s="53"/>
      <c r="ED374" s="53"/>
      <c r="EE374" s="53"/>
      <c r="EF374" s="41"/>
      <c r="EG374" s="53"/>
      <c r="EH374" s="53"/>
      <c r="EI374" s="53"/>
      <c r="EJ374" s="41"/>
      <c r="EK374" s="53"/>
      <c r="EL374" s="53"/>
      <c r="EM374" s="53"/>
      <c r="EN374" s="41"/>
      <c r="EO374" s="53"/>
      <c r="EP374" s="53"/>
      <c r="EQ374" s="53"/>
      <c r="ER374" s="41"/>
      <c r="ES374" s="53"/>
      <c r="ET374" s="53"/>
      <c r="EU374" s="53"/>
      <c r="EV374" s="41"/>
      <c r="EW374" s="53"/>
      <c r="EX374" s="53"/>
      <c r="EY374" s="53"/>
      <c r="EZ374" s="41"/>
      <c r="FA374" s="53"/>
      <c r="FB374" s="53"/>
      <c r="FC374" s="53"/>
      <c r="FD374" s="41"/>
      <c r="FE374" s="53"/>
      <c r="FF374" s="53"/>
      <c r="FG374" s="53"/>
      <c r="FH374" s="41"/>
      <c r="FI374" s="53"/>
      <c r="FJ374" s="53"/>
      <c r="FK374" s="53"/>
      <c r="FL374" s="41"/>
      <c r="FM374" s="53"/>
      <c r="FN374" s="53"/>
      <c r="FO374" s="40"/>
      <c r="FP374" s="52"/>
      <c r="FQ374" s="41"/>
      <c r="FY374" s="229" t="s">
        <v>1194</v>
      </c>
      <c r="FZ374" s="229" t="s">
        <v>1195</v>
      </c>
      <c r="GA374" s="229" t="s">
        <v>1196</v>
      </c>
    </row>
    <row r="375" spans="2:183" ht="11.25" customHeight="1" x14ac:dyDescent="0.2">
      <c r="B375" s="39"/>
      <c r="C375" s="45"/>
      <c r="D375" s="112"/>
      <c r="E375" s="112"/>
      <c r="F375" s="46"/>
      <c r="G375" s="52"/>
      <c r="H375" s="41"/>
      <c r="I375" s="53"/>
      <c r="J375" s="40"/>
      <c r="K375" s="52"/>
      <c r="L375" s="41"/>
      <c r="M375" s="53"/>
      <c r="N375" s="40"/>
      <c r="O375" s="52"/>
      <c r="P375" s="41"/>
      <c r="Q375" s="53"/>
      <c r="R375" s="40"/>
      <c r="S375" s="52"/>
      <c r="T375" s="41"/>
      <c r="U375" s="53"/>
      <c r="V375" s="40"/>
      <c r="W375" s="52"/>
      <c r="X375" s="41"/>
      <c r="Y375" s="53"/>
      <c r="Z375" s="40"/>
      <c r="AA375" s="52"/>
      <c r="AB375" s="41"/>
      <c r="AC375" s="53"/>
      <c r="AD375" s="40"/>
      <c r="AE375" s="52"/>
      <c r="AF375" s="41"/>
      <c r="AG375" s="53"/>
      <c r="AH375" s="40"/>
      <c r="AI375" s="52"/>
      <c r="AJ375" s="41"/>
      <c r="AK375" s="53"/>
      <c r="AL375" s="40"/>
      <c r="AM375" s="52"/>
      <c r="AN375" s="41"/>
      <c r="AO375" s="53"/>
      <c r="AP375" s="40"/>
      <c r="AQ375" s="52"/>
      <c r="AR375" s="41"/>
      <c r="AS375" s="53"/>
      <c r="AT375" s="41"/>
      <c r="AU375" s="41"/>
      <c r="AV375" s="41"/>
      <c r="AW375" s="53"/>
      <c r="AX375" s="41"/>
      <c r="AY375" s="41"/>
      <c r="AZ375" s="41"/>
      <c r="BA375" s="53"/>
      <c r="BB375" s="41"/>
      <c r="BC375" s="41"/>
      <c r="BD375" s="41"/>
      <c r="BE375" s="53"/>
      <c r="BF375" s="41"/>
      <c r="BG375" s="41"/>
      <c r="BH375" s="41"/>
      <c r="BI375" s="53"/>
      <c r="BJ375" s="41"/>
      <c r="BK375" s="41"/>
      <c r="BL375" s="41"/>
      <c r="BM375" s="53"/>
      <c r="BN375" s="41"/>
      <c r="BO375" s="41"/>
      <c r="BP375" s="41"/>
      <c r="BQ375" s="53"/>
      <c r="BR375" s="41"/>
      <c r="BS375" s="41"/>
      <c r="BT375" s="41"/>
      <c r="BU375" s="53"/>
      <c r="BV375" s="41"/>
      <c r="BW375" s="41"/>
      <c r="BX375" s="41"/>
      <c r="BY375" s="53"/>
      <c r="BZ375" s="41"/>
      <c r="CA375" s="41"/>
      <c r="CB375" s="41"/>
      <c r="CC375" s="53"/>
      <c r="CD375" s="41"/>
      <c r="CE375" s="41"/>
      <c r="CF375" s="41"/>
      <c r="CG375" s="53"/>
      <c r="CH375" s="41"/>
      <c r="CI375" s="41"/>
      <c r="CJ375" s="41"/>
      <c r="CK375" s="53"/>
      <c r="CL375" s="41"/>
      <c r="CM375" s="41"/>
      <c r="CN375" s="41"/>
      <c r="CO375" s="53"/>
      <c r="CP375" s="41"/>
      <c r="CQ375" s="41"/>
      <c r="CR375" s="41"/>
      <c r="CS375" s="53"/>
      <c r="CT375" s="41"/>
      <c r="CU375" s="41"/>
      <c r="CV375" s="41"/>
      <c r="CW375" s="53"/>
      <c r="CX375" s="41"/>
      <c r="CY375" s="41"/>
      <c r="CZ375" s="41"/>
      <c r="DA375" s="53"/>
      <c r="DB375" s="53"/>
      <c r="DC375" s="53"/>
      <c r="DD375" s="41"/>
      <c r="DE375" s="53"/>
      <c r="DF375" s="53"/>
      <c r="DG375" s="53"/>
      <c r="DH375" s="41"/>
      <c r="DI375" s="53"/>
      <c r="DJ375" s="53"/>
      <c r="DK375" s="53"/>
      <c r="DL375" s="41"/>
      <c r="DM375" s="53"/>
      <c r="DN375" s="53"/>
      <c r="DO375" s="53"/>
      <c r="DP375" s="41"/>
      <c r="DQ375" s="53"/>
      <c r="DR375" s="53"/>
      <c r="DS375" s="53"/>
      <c r="DT375" s="41"/>
      <c r="DU375" s="53"/>
      <c r="DV375" s="53"/>
      <c r="DW375" s="53"/>
      <c r="DX375" s="41"/>
      <c r="DY375" s="53"/>
      <c r="DZ375" s="53"/>
      <c r="EA375" s="53"/>
      <c r="EB375" s="41"/>
      <c r="EC375" s="53"/>
      <c r="ED375" s="53"/>
      <c r="EE375" s="53"/>
      <c r="EF375" s="41"/>
      <c r="EG375" s="53"/>
      <c r="EH375" s="53"/>
      <c r="EI375" s="53"/>
      <c r="EJ375" s="41"/>
      <c r="EK375" s="53"/>
      <c r="EL375" s="53"/>
      <c r="EM375" s="53"/>
      <c r="EN375" s="41"/>
      <c r="EO375" s="53"/>
      <c r="EP375" s="53"/>
      <c r="EQ375" s="53"/>
      <c r="ER375" s="41"/>
      <c r="ES375" s="53"/>
      <c r="ET375" s="53"/>
      <c r="EU375" s="53"/>
      <c r="EV375" s="41"/>
      <c r="EW375" s="53"/>
      <c r="EX375" s="53"/>
      <c r="EY375" s="53"/>
      <c r="EZ375" s="41"/>
      <c r="FA375" s="53"/>
      <c r="FB375" s="53"/>
      <c r="FC375" s="53"/>
      <c r="FD375" s="41"/>
      <c r="FE375" s="53"/>
      <c r="FF375" s="53"/>
      <c r="FG375" s="53"/>
      <c r="FH375" s="41"/>
      <c r="FI375" s="53"/>
      <c r="FJ375" s="53"/>
      <c r="FK375" s="53"/>
      <c r="FL375" s="41"/>
      <c r="FM375" s="53"/>
      <c r="FN375" s="53"/>
      <c r="FO375" s="40"/>
      <c r="FP375" s="52"/>
      <c r="FQ375" s="41"/>
      <c r="FY375" s="229" t="s">
        <v>1414</v>
      </c>
      <c r="FZ375" s="229" t="s">
        <v>1415</v>
      </c>
      <c r="GA375" s="229" t="s">
        <v>1416</v>
      </c>
    </row>
    <row r="376" spans="2:183" ht="11.25" customHeight="1" x14ac:dyDescent="0.2">
      <c r="B376" s="39"/>
      <c r="C376" s="45"/>
      <c r="D376" s="112"/>
      <c r="E376" s="112"/>
      <c r="F376" s="46"/>
      <c r="G376" s="52"/>
      <c r="H376" s="41"/>
      <c r="I376" s="53"/>
      <c r="J376" s="40"/>
      <c r="K376" s="52"/>
      <c r="L376" s="41"/>
      <c r="M376" s="53"/>
      <c r="N376" s="40"/>
      <c r="O376" s="52"/>
      <c r="P376" s="41"/>
      <c r="Q376" s="53"/>
      <c r="R376" s="40"/>
      <c r="S376" s="52"/>
      <c r="T376" s="41"/>
      <c r="U376" s="53"/>
      <c r="V376" s="40"/>
      <c r="W376" s="52"/>
      <c r="X376" s="41"/>
      <c r="Y376" s="53"/>
      <c r="Z376" s="40"/>
      <c r="AA376" s="52"/>
      <c r="AB376" s="41"/>
      <c r="AC376" s="53"/>
      <c r="AD376" s="40"/>
      <c r="AE376" s="52"/>
      <c r="AF376" s="41"/>
      <c r="AG376" s="53"/>
      <c r="AH376" s="40"/>
      <c r="AI376" s="52"/>
      <c r="AJ376" s="41"/>
      <c r="AK376" s="53"/>
      <c r="AL376" s="40"/>
      <c r="AM376" s="52"/>
      <c r="AN376" s="41"/>
      <c r="AO376" s="53"/>
      <c r="AP376" s="40"/>
      <c r="AQ376" s="52"/>
      <c r="AR376" s="41"/>
      <c r="AS376" s="53"/>
      <c r="AT376" s="41"/>
      <c r="AU376" s="41"/>
      <c r="AV376" s="41"/>
      <c r="AW376" s="53"/>
      <c r="AX376" s="41"/>
      <c r="AY376" s="41"/>
      <c r="AZ376" s="41"/>
      <c r="BA376" s="53"/>
      <c r="BB376" s="41"/>
      <c r="BC376" s="41"/>
      <c r="BD376" s="41"/>
      <c r="BE376" s="53"/>
      <c r="BF376" s="41"/>
      <c r="BG376" s="41"/>
      <c r="BH376" s="41"/>
      <c r="BI376" s="53"/>
      <c r="BJ376" s="41"/>
      <c r="BK376" s="41"/>
      <c r="BL376" s="41"/>
      <c r="BM376" s="53"/>
      <c r="BN376" s="41"/>
      <c r="BO376" s="41"/>
      <c r="BP376" s="41"/>
      <c r="BQ376" s="53"/>
      <c r="BR376" s="41"/>
      <c r="BS376" s="41"/>
      <c r="BT376" s="41"/>
      <c r="BU376" s="53"/>
      <c r="BV376" s="41"/>
      <c r="BW376" s="41"/>
      <c r="BX376" s="41"/>
      <c r="BY376" s="53"/>
      <c r="BZ376" s="41"/>
      <c r="CA376" s="41"/>
      <c r="CB376" s="41"/>
      <c r="CC376" s="53"/>
      <c r="CD376" s="41"/>
      <c r="CE376" s="41"/>
      <c r="CF376" s="41"/>
      <c r="CG376" s="53"/>
      <c r="CH376" s="41"/>
      <c r="CI376" s="41"/>
      <c r="CJ376" s="41"/>
      <c r="CK376" s="53"/>
      <c r="CL376" s="41"/>
      <c r="CM376" s="41"/>
      <c r="CN376" s="41"/>
      <c r="CO376" s="53"/>
      <c r="CP376" s="41"/>
      <c r="CQ376" s="41"/>
      <c r="CR376" s="41"/>
      <c r="CS376" s="53"/>
      <c r="CT376" s="41"/>
      <c r="CU376" s="41"/>
      <c r="CV376" s="41"/>
      <c r="CW376" s="53"/>
      <c r="CX376" s="41"/>
      <c r="CY376" s="41"/>
      <c r="CZ376" s="41"/>
      <c r="DA376" s="53"/>
      <c r="DB376" s="53"/>
      <c r="DC376" s="53"/>
      <c r="DD376" s="41"/>
      <c r="DE376" s="53"/>
      <c r="DF376" s="53"/>
      <c r="DG376" s="53"/>
      <c r="DH376" s="41"/>
      <c r="DI376" s="53"/>
      <c r="DJ376" s="53"/>
      <c r="DK376" s="53"/>
      <c r="DL376" s="41"/>
      <c r="DM376" s="53"/>
      <c r="DN376" s="53"/>
      <c r="DO376" s="53"/>
      <c r="DP376" s="41"/>
      <c r="DQ376" s="53"/>
      <c r="DR376" s="53"/>
      <c r="DS376" s="53"/>
      <c r="DT376" s="41"/>
      <c r="DU376" s="53"/>
      <c r="DV376" s="53"/>
      <c r="DW376" s="53"/>
      <c r="DX376" s="41"/>
      <c r="DY376" s="53"/>
      <c r="DZ376" s="53"/>
      <c r="EA376" s="53"/>
      <c r="EB376" s="41"/>
      <c r="EC376" s="53"/>
      <c r="ED376" s="53"/>
      <c r="EE376" s="53"/>
      <c r="EF376" s="41"/>
      <c r="EG376" s="53"/>
      <c r="EH376" s="53"/>
      <c r="EI376" s="53"/>
      <c r="EJ376" s="41"/>
      <c r="EK376" s="53"/>
      <c r="EL376" s="53"/>
      <c r="EM376" s="53"/>
      <c r="EN376" s="41"/>
      <c r="EO376" s="53"/>
      <c r="EP376" s="53"/>
      <c r="EQ376" s="53"/>
      <c r="ER376" s="41"/>
      <c r="ES376" s="53"/>
      <c r="ET376" s="53"/>
      <c r="EU376" s="53"/>
      <c r="EV376" s="41"/>
      <c r="EW376" s="53"/>
      <c r="EX376" s="53"/>
      <c r="EY376" s="53"/>
      <c r="EZ376" s="41"/>
      <c r="FA376" s="53"/>
      <c r="FB376" s="53"/>
      <c r="FC376" s="53"/>
      <c r="FD376" s="41"/>
      <c r="FE376" s="53"/>
      <c r="FF376" s="53"/>
      <c r="FG376" s="53"/>
      <c r="FH376" s="41"/>
      <c r="FI376" s="53"/>
      <c r="FJ376" s="53"/>
      <c r="FK376" s="53"/>
      <c r="FL376" s="41"/>
      <c r="FM376" s="53"/>
      <c r="FN376" s="53"/>
      <c r="FO376" s="40"/>
      <c r="FP376" s="52"/>
      <c r="FQ376" s="41"/>
      <c r="FY376" s="229" t="s">
        <v>1333</v>
      </c>
      <c r="FZ376" s="229" t="s">
        <v>1334</v>
      </c>
      <c r="GA376" s="229" t="s">
        <v>1335</v>
      </c>
    </row>
    <row r="377" spans="2:183" ht="11.25" customHeight="1" x14ac:dyDescent="0.2">
      <c r="B377" s="39"/>
      <c r="C377" s="45"/>
      <c r="D377" s="112"/>
      <c r="E377" s="112"/>
      <c r="F377" s="46"/>
      <c r="G377" s="52"/>
      <c r="H377" s="41"/>
      <c r="I377" s="53"/>
      <c r="J377" s="40"/>
      <c r="K377" s="52"/>
      <c r="L377" s="41"/>
      <c r="M377" s="53"/>
      <c r="N377" s="40"/>
      <c r="O377" s="52"/>
      <c r="P377" s="41"/>
      <c r="Q377" s="53"/>
      <c r="R377" s="40"/>
      <c r="S377" s="52"/>
      <c r="T377" s="41"/>
      <c r="U377" s="53"/>
      <c r="V377" s="40"/>
      <c r="W377" s="52"/>
      <c r="X377" s="41"/>
      <c r="Y377" s="53"/>
      <c r="Z377" s="40"/>
      <c r="AA377" s="52"/>
      <c r="AB377" s="41"/>
      <c r="AC377" s="53"/>
      <c r="AD377" s="40"/>
      <c r="AE377" s="52"/>
      <c r="AF377" s="41"/>
      <c r="AG377" s="53"/>
      <c r="AH377" s="40"/>
      <c r="AI377" s="52"/>
      <c r="AJ377" s="41"/>
      <c r="AK377" s="53"/>
      <c r="AL377" s="40"/>
      <c r="AM377" s="52"/>
      <c r="AN377" s="41"/>
      <c r="AO377" s="53"/>
      <c r="AP377" s="40"/>
      <c r="AQ377" s="52"/>
      <c r="AR377" s="41"/>
      <c r="AS377" s="53"/>
      <c r="AT377" s="41"/>
      <c r="AU377" s="41"/>
      <c r="AV377" s="41"/>
      <c r="AW377" s="53"/>
      <c r="AX377" s="41"/>
      <c r="AY377" s="41"/>
      <c r="AZ377" s="41"/>
      <c r="BA377" s="53"/>
      <c r="BB377" s="41"/>
      <c r="BC377" s="41"/>
      <c r="BD377" s="41"/>
      <c r="BE377" s="53"/>
      <c r="BF377" s="41"/>
      <c r="BG377" s="41"/>
      <c r="BH377" s="41"/>
      <c r="BI377" s="53"/>
      <c r="BJ377" s="41"/>
      <c r="BK377" s="41"/>
      <c r="BL377" s="41"/>
      <c r="BM377" s="53"/>
      <c r="BN377" s="41"/>
      <c r="BO377" s="41"/>
      <c r="BP377" s="41"/>
      <c r="BQ377" s="53"/>
      <c r="BR377" s="41"/>
      <c r="BS377" s="41"/>
      <c r="BT377" s="41"/>
      <c r="BU377" s="53"/>
      <c r="BV377" s="41"/>
      <c r="BW377" s="41"/>
      <c r="BX377" s="41"/>
      <c r="BY377" s="53"/>
      <c r="BZ377" s="41"/>
      <c r="CA377" s="41"/>
      <c r="CB377" s="41"/>
      <c r="CC377" s="53"/>
      <c r="CD377" s="41"/>
      <c r="CE377" s="41"/>
      <c r="CF377" s="41"/>
      <c r="CG377" s="53"/>
      <c r="CH377" s="41"/>
      <c r="CI377" s="41"/>
      <c r="CJ377" s="41"/>
      <c r="CK377" s="53"/>
      <c r="CL377" s="41"/>
      <c r="CM377" s="41"/>
      <c r="CN377" s="41"/>
      <c r="CO377" s="53"/>
      <c r="CP377" s="41"/>
      <c r="CQ377" s="41"/>
      <c r="CR377" s="41"/>
      <c r="CS377" s="53"/>
      <c r="CT377" s="41"/>
      <c r="CU377" s="41"/>
      <c r="CV377" s="41"/>
      <c r="CW377" s="53"/>
      <c r="CX377" s="41"/>
      <c r="CY377" s="41"/>
      <c r="CZ377" s="41"/>
      <c r="DA377" s="53"/>
      <c r="DB377" s="53"/>
      <c r="DC377" s="53"/>
      <c r="DD377" s="41"/>
      <c r="DE377" s="53"/>
      <c r="DF377" s="53"/>
      <c r="DG377" s="53"/>
      <c r="DH377" s="41"/>
      <c r="DI377" s="53"/>
      <c r="DJ377" s="53"/>
      <c r="DK377" s="53"/>
      <c r="DL377" s="41"/>
      <c r="DM377" s="53"/>
      <c r="DN377" s="53"/>
      <c r="DO377" s="53"/>
      <c r="DP377" s="41"/>
      <c r="DQ377" s="53"/>
      <c r="DR377" s="53"/>
      <c r="DS377" s="53"/>
      <c r="DT377" s="41"/>
      <c r="DU377" s="53"/>
      <c r="DV377" s="53"/>
      <c r="DW377" s="53"/>
      <c r="DX377" s="41"/>
      <c r="DY377" s="53"/>
      <c r="DZ377" s="53"/>
      <c r="EA377" s="53"/>
      <c r="EB377" s="41"/>
      <c r="EC377" s="53"/>
      <c r="ED377" s="53"/>
      <c r="EE377" s="53"/>
      <c r="EF377" s="41"/>
      <c r="EG377" s="53"/>
      <c r="EH377" s="53"/>
      <c r="EI377" s="53"/>
      <c r="EJ377" s="41"/>
      <c r="EK377" s="53"/>
      <c r="EL377" s="53"/>
      <c r="EM377" s="53"/>
      <c r="EN377" s="41"/>
      <c r="EO377" s="53"/>
      <c r="EP377" s="53"/>
      <c r="EQ377" s="53"/>
      <c r="ER377" s="41"/>
      <c r="ES377" s="53"/>
      <c r="ET377" s="53"/>
      <c r="EU377" s="53"/>
      <c r="EV377" s="41"/>
      <c r="EW377" s="53"/>
      <c r="EX377" s="53"/>
      <c r="EY377" s="53"/>
      <c r="EZ377" s="41"/>
      <c r="FA377" s="53"/>
      <c r="FB377" s="53"/>
      <c r="FC377" s="53"/>
      <c r="FD377" s="41"/>
      <c r="FE377" s="53"/>
      <c r="FF377" s="53"/>
      <c r="FG377" s="53"/>
      <c r="FH377" s="41"/>
      <c r="FI377" s="53"/>
      <c r="FJ377" s="53"/>
      <c r="FK377" s="53"/>
      <c r="FL377" s="41"/>
      <c r="FM377" s="53"/>
      <c r="FN377" s="53"/>
      <c r="FO377" s="40"/>
      <c r="FP377" s="52"/>
      <c r="FQ377" s="41"/>
      <c r="FY377" s="229" t="s">
        <v>1366</v>
      </c>
      <c r="FZ377" s="229" t="s">
        <v>1367</v>
      </c>
      <c r="GA377" s="229" t="s">
        <v>1368</v>
      </c>
    </row>
    <row r="378" spans="2:183" ht="11.25" customHeight="1" x14ac:dyDescent="0.2">
      <c r="B378" s="39"/>
      <c r="C378" s="45"/>
      <c r="D378" s="112"/>
      <c r="E378" s="112"/>
      <c r="F378" s="46"/>
      <c r="G378" s="52"/>
      <c r="H378" s="41"/>
      <c r="I378" s="53"/>
      <c r="J378" s="40"/>
      <c r="K378" s="52"/>
      <c r="L378" s="41"/>
      <c r="M378" s="53"/>
      <c r="N378" s="40"/>
      <c r="O378" s="52"/>
      <c r="P378" s="41"/>
      <c r="Q378" s="53"/>
      <c r="R378" s="40"/>
      <c r="S378" s="52"/>
      <c r="T378" s="41"/>
      <c r="U378" s="53"/>
      <c r="V378" s="40"/>
      <c r="W378" s="52"/>
      <c r="X378" s="41"/>
      <c r="Y378" s="53"/>
      <c r="Z378" s="40"/>
      <c r="AA378" s="52"/>
      <c r="AB378" s="41"/>
      <c r="AC378" s="53"/>
      <c r="AD378" s="40"/>
      <c r="AE378" s="52"/>
      <c r="AF378" s="41"/>
      <c r="AG378" s="53"/>
      <c r="AH378" s="40"/>
      <c r="AI378" s="52"/>
      <c r="AJ378" s="41"/>
      <c r="AK378" s="53"/>
      <c r="AL378" s="40"/>
      <c r="AM378" s="52"/>
      <c r="AN378" s="41"/>
      <c r="AO378" s="53"/>
      <c r="AP378" s="40"/>
      <c r="AQ378" s="52"/>
      <c r="AR378" s="41"/>
      <c r="AS378" s="53"/>
      <c r="AT378" s="41"/>
      <c r="AU378" s="41"/>
      <c r="AV378" s="41"/>
      <c r="AW378" s="53"/>
      <c r="AX378" s="41"/>
      <c r="AY378" s="41"/>
      <c r="AZ378" s="41"/>
      <c r="BA378" s="53"/>
      <c r="BB378" s="41"/>
      <c r="BC378" s="41"/>
      <c r="BD378" s="41"/>
      <c r="BE378" s="53"/>
      <c r="BF378" s="41"/>
      <c r="BG378" s="41"/>
      <c r="BH378" s="41"/>
      <c r="BI378" s="53"/>
      <c r="BJ378" s="41"/>
      <c r="BK378" s="41"/>
      <c r="BL378" s="41"/>
      <c r="BM378" s="53"/>
      <c r="BN378" s="41"/>
      <c r="BO378" s="41"/>
      <c r="BP378" s="41"/>
      <c r="BQ378" s="53"/>
      <c r="BR378" s="41"/>
      <c r="BS378" s="41"/>
      <c r="BT378" s="41"/>
      <c r="BU378" s="53"/>
      <c r="BV378" s="41"/>
      <c r="BW378" s="41"/>
      <c r="BX378" s="41"/>
      <c r="BY378" s="53"/>
      <c r="BZ378" s="41"/>
      <c r="CA378" s="41"/>
      <c r="CB378" s="41"/>
      <c r="CC378" s="53"/>
      <c r="CD378" s="41"/>
      <c r="CE378" s="41"/>
      <c r="CF378" s="41"/>
      <c r="CG378" s="53"/>
      <c r="CH378" s="41"/>
      <c r="CI378" s="41"/>
      <c r="CJ378" s="41"/>
      <c r="CK378" s="53"/>
      <c r="CL378" s="41"/>
      <c r="CM378" s="41"/>
      <c r="CN378" s="41"/>
      <c r="CO378" s="53"/>
      <c r="CP378" s="41"/>
      <c r="CQ378" s="41"/>
      <c r="CR378" s="41"/>
      <c r="CS378" s="53"/>
      <c r="CT378" s="41"/>
      <c r="CU378" s="41"/>
      <c r="CV378" s="41"/>
      <c r="CW378" s="53"/>
      <c r="CX378" s="41"/>
      <c r="CY378" s="41"/>
      <c r="CZ378" s="41"/>
      <c r="DA378" s="53"/>
      <c r="DB378" s="53"/>
      <c r="DC378" s="53"/>
      <c r="DD378" s="41"/>
      <c r="DE378" s="53"/>
      <c r="DF378" s="53"/>
      <c r="DG378" s="53"/>
      <c r="DH378" s="41"/>
      <c r="DI378" s="53"/>
      <c r="DJ378" s="53"/>
      <c r="DK378" s="53"/>
      <c r="DL378" s="41"/>
      <c r="DM378" s="53"/>
      <c r="DN378" s="53"/>
      <c r="DO378" s="53"/>
      <c r="DP378" s="41"/>
      <c r="DQ378" s="53"/>
      <c r="DR378" s="53"/>
      <c r="DS378" s="53"/>
      <c r="DT378" s="41"/>
      <c r="DU378" s="53"/>
      <c r="DV378" s="53"/>
      <c r="DW378" s="53"/>
      <c r="DX378" s="41"/>
      <c r="DY378" s="53"/>
      <c r="DZ378" s="53"/>
      <c r="EA378" s="53"/>
      <c r="EB378" s="41"/>
      <c r="EC378" s="53"/>
      <c r="ED378" s="53"/>
      <c r="EE378" s="53"/>
      <c r="EF378" s="41"/>
      <c r="EG378" s="53"/>
      <c r="EH378" s="53"/>
      <c r="EI378" s="53"/>
      <c r="EJ378" s="41"/>
      <c r="EK378" s="53"/>
      <c r="EL378" s="53"/>
      <c r="EM378" s="53"/>
      <c r="EN378" s="41"/>
      <c r="EO378" s="53"/>
      <c r="EP378" s="53"/>
      <c r="EQ378" s="53"/>
      <c r="ER378" s="41"/>
      <c r="ES378" s="53"/>
      <c r="ET378" s="53"/>
      <c r="EU378" s="53"/>
      <c r="EV378" s="41"/>
      <c r="EW378" s="53"/>
      <c r="EX378" s="53"/>
      <c r="EY378" s="53"/>
      <c r="EZ378" s="41"/>
      <c r="FA378" s="53"/>
      <c r="FB378" s="53"/>
      <c r="FC378" s="53"/>
      <c r="FD378" s="41"/>
      <c r="FE378" s="53"/>
      <c r="FF378" s="53"/>
      <c r="FG378" s="53"/>
      <c r="FH378" s="41"/>
      <c r="FI378" s="53"/>
      <c r="FJ378" s="53"/>
      <c r="FK378" s="53"/>
      <c r="FL378" s="41"/>
      <c r="FM378" s="53"/>
      <c r="FN378" s="53"/>
      <c r="FO378" s="40"/>
      <c r="FP378" s="52"/>
      <c r="FQ378" s="41"/>
      <c r="FY378" s="229" t="s">
        <v>1369</v>
      </c>
      <c r="FZ378" s="229" t="s">
        <v>1370</v>
      </c>
      <c r="GA378" s="229" t="s">
        <v>1371</v>
      </c>
    </row>
    <row r="379" spans="2:183" ht="11.25" customHeight="1" x14ac:dyDescent="0.2">
      <c r="B379" s="39"/>
      <c r="C379" s="45"/>
      <c r="D379" s="112"/>
      <c r="E379" s="112"/>
      <c r="F379" s="46"/>
      <c r="G379" s="52"/>
      <c r="H379" s="41"/>
      <c r="I379" s="53"/>
      <c r="J379" s="40"/>
      <c r="K379" s="52"/>
      <c r="L379" s="41"/>
      <c r="M379" s="53"/>
      <c r="N379" s="40"/>
      <c r="O379" s="52"/>
      <c r="P379" s="41"/>
      <c r="Q379" s="53"/>
      <c r="R379" s="40"/>
      <c r="S379" s="52"/>
      <c r="T379" s="41"/>
      <c r="U379" s="53"/>
      <c r="V379" s="40"/>
      <c r="W379" s="52"/>
      <c r="X379" s="41"/>
      <c r="Y379" s="53"/>
      <c r="Z379" s="40"/>
      <c r="AA379" s="52"/>
      <c r="AB379" s="41"/>
      <c r="AC379" s="53"/>
      <c r="AD379" s="40"/>
      <c r="AE379" s="52"/>
      <c r="AF379" s="41"/>
      <c r="AG379" s="53"/>
      <c r="AH379" s="40"/>
      <c r="AI379" s="52"/>
      <c r="AJ379" s="41"/>
      <c r="AK379" s="53"/>
      <c r="AL379" s="40"/>
      <c r="AM379" s="52"/>
      <c r="AN379" s="41"/>
      <c r="AO379" s="53"/>
      <c r="AP379" s="40"/>
      <c r="AQ379" s="52"/>
      <c r="AR379" s="41"/>
      <c r="AS379" s="53"/>
      <c r="AT379" s="41"/>
      <c r="AU379" s="41"/>
      <c r="AV379" s="41"/>
      <c r="AW379" s="53"/>
      <c r="AX379" s="41"/>
      <c r="AY379" s="41"/>
      <c r="AZ379" s="41"/>
      <c r="BA379" s="53"/>
      <c r="BB379" s="41"/>
      <c r="BC379" s="41"/>
      <c r="BD379" s="41"/>
      <c r="BE379" s="53"/>
      <c r="BF379" s="41"/>
      <c r="BG379" s="41"/>
      <c r="BH379" s="41"/>
      <c r="BI379" s="53"/>
      <c r="BJ379" s="41"/>
      <c r="BK379" s="41"/>
      <c r="BL379" s="41"/>
      <c r="BM379" s="53"/>
      <c r="BN379" s="41"/>
      <c r="BO379" s="41"/>
      <c r="BP379" s="41"/>
      <c r="BQ379" s="53"/>
      <c r="BR379" s="41"/>
      <c r="BS379" s="41"/>
      <c r="BT379" s="41"/>
      <c r="BU379" s="53"/>
      <c r="BV379" s="41"/>
      <c r="BW379" s="41"/>
      <c r="BX379" s="41"/>
      <c r="BY379" s="53"/>
      <c r="BZ379" s="41"/>
      <c r="CA379" s="41"/>
      <c r="CB379" s="41"/>
      <c r="CC379" s="53"/>
      <c r="CD379" s="41"/>
      <c r="CE379" s="41"/>
      <c r="CF379" s="41"/>
      <c r="CG379" s="53"/>
      <c r="CH379" s="41"/>
      <c r="CI379" s="41"/>
      <c r="CJ379" s="41"/>
      <c r="CK379" s="53"/>
      <c r="CL379" s="41"/>
      <c r="CM379" s="41"/>
      <c r="CN379" s="41"/>
      <c r="CO379" s="53"/>
      <c r="CP379" s="41"/>
      <c r="CQ379" s="41"/>
      <c r="CR379" s="41"/>
      <c r="CS379" s="53"/>
      <c r="CT379" s="41"/>
      <c r="CU379" s="41"/>
      <c r="CV379" s="41"/>
      <c r="CW379" s="53"/>
      <c r="CX379" s="41"/>
      <c r="CY379" s="41"/>
      <c r="CZ379" s="41"/>
      <c r="DA379" s="53"/>
      <c r="DB379" s="53"/>
      <c r="DC379" s="53"/>
      <c r="DD379" s="41"/>
      <c r="DE379" s="53"/>
      <c r="DF379" s="53"/>
      <c r="DG379" s="53"/>
      <c r="DH379" s="41"/>
      <c r="DI379" s="53"/>
      <c r="DJ379" s="53"/>
      <c r="DK379" s="53"/>
      <c r="DL379" s="41"/>
      <c r="DM379" s="53"/>
      <c r="DN379" s="53"/>
      <c r="DO379" s="53"/>
      <c r="DP379" s="41"/>
      <c r="DQ379" s="53"/>
      <c r="DR379" s="53"/>
      <c r="DS379" s="53"/>
      <c r="DT379" s="41"/>
      <c r="DU379" s="53"/>
      <c r="DV379" s="53"/>
      <c r="DW379" s="53"/>
      <c r="DX379" s="41"/>
      <c r="DY379" s="53"/>
      <c r="DZ379" s="53"/>
      <c r="EA379" s="53"/>
      <c r="EB379" s="41"/>
      <c r="EC379" s="53"/>
      <c r="ED379" s="53"/>
      <c r="EE379" s="53"/>
      <c r="EF379" s="41"/>
      <c r="EG379" s="53"/>
      <c r="EH379" s="53"/>
      <c r="EI379" s="53"/>
      <c r="EJ379" s="41"/>
      <c r="EK379" s="53"/>
      <c r="EL379" s="53"/>
      <c r="EM379" s="53"/>
      <c r="EN379" s="41"/>
      <c r="EO379" s="53"/>
      <c r="EP379" s="53"/>
      <c r="EQ379" s="53"/>
      <c r="ER379" s="41"/>
      <c r="ES379" s="53"/>
      <c r="ET379" s="53"/>
      <c r="EU379" s="53"/>
      <c r="EV379" s="41"/>
      <c r="EW379" s="53"/>
      <c r="EX379" s="53"/>
      <c r="EY379" s="53"/>
      <c r="EZ379" s="41"/>
      <c r="FA379" s="53"/>
      <c r="FB379" s="53"/>
      <c r="FC379" s="53"/>
      <c r="FD379" s="41"/>
      <c r="FE379" s="53"/>
      <c r="FF379" s="53"/>
      <c r="FG379" s="53"/>
      <c r="FH379" s="41"/>
      <c r="FI379" s="53"/>
      <c r="FJ379" s="53"/>
      <c r="FK379" s="53"/>
      <c r="FL379" s="41"/>
      <c r="FM379" s="53"/>
      <c r="FN379" s="53"/>
      <c r="FO379" s="40"/>
      <c r="FP379" s="52"/>
      <c r="FQ379" s="41"/>
      <c r="FY379" s="229" t="s">
        <v>1378</v>
      </c>
      <c r="FZ379" s="229" t="s">
        <v>1379</v>
      </c>
      <c r="GA379" s="229" t="s">
        <v>1380</v>
      </c>
    </row>
    <row r="380" spans="2:183" ht="11.25" customHeight="1" x14ac:dyDescent="0.2">
      <c r="B380" s="39"/>
      <c r="C380" s="45"/>
      <c r="D380" s="112"/>
      <c r="E380" s="112"/>
      <c r="F380" s="46"/>
      <c r="G380" s="52"/>
      <c r="H380" s="41"/>
      <c r="I380" s="53"/>
      <c r="J380" s="40"/>
      <c r="K380" s="52"/>
      <c r="L380" s="41"/>
      <c r="M380" s="53"/>
      <c r="N380" s="40"/>
      <c r="O380" s="52"/>
      <c r="P380" s="41"/>
      <c r="Q380" s="53"/>
      <c r="R380" s="40"/>
      <c r="S380" s="52"/>
      <c r="T380" s="41"/>
      <c r="U380" s="53"/>
      <c r="V380" s="40"/>
      <c r="W380" s="52"/>
      <c r="X380" s="41"/>
      <c r="Y380" s="53"/>
      <c r="Z380" s="40"/>
      <c r="AA380" s="52"/>
      <c r="AB380" s="41"/>
      <c r="AC380" s="53"/>
      <c r="AD380" s="40"/>
      <c r="AE380" s="52"/>
      <c r="AF380" s="41"/>
      <c r="AG380" s="53"/>
      <c r="AH380" s="40"/>
      <c r="AI380" s="52"/>
      <c r="AJ380" s="41"/>
      <c r="AK380" s="53"/>
      <c r="AL380" s="40"/>
      <c r="AM380" s="52"/>
      <c r="AN380" s="41"/>
      <c r="AO380" s="53"/>
      <c r="AP380" s="40"/>
      <c r="AQ380" s="52"/>
      <c r="AR380" s="41"/>
      <c r="AS380" s="53"/>
      <c r="AT380" s="41"/>
      <c r="AU380" s="41"/>
      <c r="AV380" s="41"/>
      <c r="AW380" s="53"/>
      <c r="AX380" s="41"/>
      <c r="AY380" s="41"/>
      <c r="AZ380" s="41"/>
      <c r="BA380" s="53"/>
      <c r="BB380" s="41"/>
      <c r="BC380" s="41"/>
      <c r="BD380" s="41"/>
      <c r="BE380" s="53"/>
      <c r="BF380" s="41"/>
      <c r="BG380" s="41"/>
      <c r="BH380" s="41"/>
      <c r="BI380" s="53"/>
      <c r="BJ380" s="41"/>
      <c r="BK380" s="41"/>
      <c r="BL380" s="41"/>
      <c r="BM380" s="53"/>
      <c r="BN380" s="41"/>
      <c r="BO380" s="41"/>
      <c r="BP380" s="41"/>
      <c r="BQ380" s="53"/>
      <c r="BR380" s="41"/>
      <c r="BS380" s="41"/>
      <c r="BT380" s="41"/>
      <c r="BU380" s="53"/>
      <c r="BV380" s="41"/>
      <c r="BW380" s="41"/>
      <c r="BX380" s="41"/>
      <c r="BY380" s="53"/>
      <c r="BZ380" s="41"/>
      <c r="CA380" s="41"/>
      <c r="CB380" s="41"/>
      <c r="CC380" s="53"/>
      <c r="CD380" s="41"/>
      <c r="CE380" s="41"/>
      <c r="CF380" s="41"/>
      <c r="CG380" s="53"/>
      <c r="CH380" s="41"/>
      <c r="CI380" s="41"/>
      <c r="CJ380" s="41"/>
      <c r="CK380" s="53"/>
      <c r="CL380" s="41"/>
      <c r="CM380" s="41"/>
      <c r="CN380" s="41"/>
      <c r="CO380" s="53"/>
      <c r="CP380" s="41"/>
      <c r="CQ380" s="41"/>
      <c r="CR380" s="41"/>
      <c r="CS380" s="53"/>
      <c r="CT380" s="41"/>
      <c r="CU380" s="41"/>
      <c r="CV380" s="41"/>
      <c r="CW380" s="53"/>
      <c r="CX380" s="41"/>
      <c r="CY380" s="41"/>
      <c r="CZ380" s="41"/>
      <c r="DA380" s="53"/>
      <c r="DB380" s="53"/>
      <c r="DC380" s="53"/>
      <c r="DD380" s="41"/>
      <c r="DE380" s="53"/>
      <c r="DF380" s="53"/>
      <c r="DG380" s="53"/>
      <c r="DH380" s="41"/>
      <c r="DI380" s="53"/>
      <c r="DJ380" s="53"/>
      <c r="DK380" s="53"/>
      <c r="DL380" s="41"/>
      <c r="DM380" s="53"/>
      <c r="DN380" s="53"/>
      <c r="DO380" s="53"/>
      <c r="DP380" s="41"/>
      <c r="DQ380" s="53"/>
      <c r="DR380" s="53"/>
      <c r="DS380" s="53"/>
      <c r="DT380" s="41"/>
      <c r="DU380" s="53"/>
      <c r="DV380" s="53"/>
      <c r="DW380" s="53"/>
      <c r="DX380" s="41"/>
      <c r="DY380" s="53"/>
      <c r="DZ380" s="53"/>
      <c r="EA380" s="53"/>
      <c r="EB380" s="41"/>
      <c r="EC380" s="53"/>
      <c r="ED380" s="53"/>
      <c r="EE380" s="53"/>
      <c r="EF380" s="41"/>
      <c r="EG380" s="53"/>
      <c r="EH380" s="53"/>
      <c r="EI380" s="53"/>
      <c r="EJ380" s="41"/>
      <c r="EK380" s="53"/>
      <c r="EL380" s="53"/>
      <c r="EM380" s="53"/>
      <c r="EN380" s="41"/>
      <c r="EO380" s="53"/>
      <c r="EP380" s="53"/>
      <c r="EQ380" s="53"/>
      <c r="ER380" s="41"/>
      <c r="ES380" s="53"/>
      <c r="ET380" s="53"/>
      <c r="EU380" s="53"/>
      <c r="EV380" s="41"/>
      <c r="EW380" s="53"/>
      <c r="EX380" s="53"/>
      <c r="EY380" s="53"/>
      <c r="EZ380" s="41"/>
      <c r="FA380" s="53"/>
      <c r="FB380" s="53"/>
      <c r="FC380" s="53"/>
      <c r="FD380" s="41"/>
      <c r="FE380" s="53"/>
      <c r="FF380" s="53"/>
      <c r="FG380" s="53"/>
      <c r="FH380" s="41"/>
      <c r="FI380" s="53"/>
      <c r="FJ380" s="53"/>
      <c r="FK380" s="53"/>
      <c r="FL380" s="41"/>
      <c r="FM380" s="53"/>
      <c r="FN380" s="53"/>
      <c r="FO380" s="40"/>
      <c r="FP380" s="52"/>
      <c r="FQ380" s="41"/>
      <c r="FY380" s="229" t="s">
        <v>1336</v>
      </c>
      <c r="FZ380" s="229" t="s">
        <v>1337</v>
      </c>
      <c r="GA380" s="229" t="s">
        <v>1338</v>
      </c>
    </row>
    <row r="381" spans="2:183" ht="11.25" customHeight="1" x14ac:dyDescent="0.2">
      <c r="B381" s="39"/>
      <c r="C381" s="45"/>
      <c r="D381" s="112"/>
      <c r="E381" s="112"/>
      <c r="F381" s="46"/>
      <c r="G381" s="52"/>
      <c r="H381" s="41"/>
      <c r="I381" s="53"/>
      <c r="J381" s="40"/>
      <c r="K381" s="52"/>
      <c r="L381" s="41"/>
      <c r="M381" s="53"/>
      <c r="N381" s="40"/>
      <c r="O381" s="52"/>
      <c r="P381" s="41"/>
      <c r="Q381" s="53"/>
      <c r="R381" s="40"/>
      <c r="S381" s="52"/>
      <c r="T381" s="41"/>
      <c r="U381" s="53"/>
      <c r="V381" s="40"/>
      <c r="W381" s="52"/>
      <c r="X381" s="41"/>
      <c r="Y381" s="53"/>
      <c r="Z381" s="40"/>
      <c r="AA381" s="52"/>
      <c r="AB381" s="41"/>
      <c r="AC381" s="53"/>
      <c r="AD381" s="40"/>
      <c r="AE381" s="52"/>
      <c r="AF381" s="41"/>
      <c r="AG381" s="53"/>
      <c r="AH381" s="40"/>
      <c r="AI381" s="52"/>
      <c r="AJ381" s="41"/>
      <c r="AK381" s="53"/>
      <c r="AL381" s="40"/>
      <c r="AM381" s="52"/>
      <c r="AN381" s="41"/>
      <c r="AO381" s="53"/>
      <c r="AP381" s="40"/>
      <c r="AQ381" s="52"/>
      <c r="AR381" s="41"/>
      <c r="AS381" s="53"/>
      <c r="AT381" s="41"/>
      <c r="AU381" s="41"/>
      <c r="AV381" s="41"/>
      <c r="AW381" s="53"/>
      <c r="AX381" s="41"/>
      <c r="AY381" s="41"/>
      <c r="AZ381" s="41"/>
      <c r="BA381" s="53"/>
      <c r="BB381" s="41"/>
      <c r="BC381" s="41"/>
      <c r="BD381" s="41"/>
      <c r="BE381" s="53"/>
      <c r="BF381" s="41"/>
      <c r="BG381" s="41"/>
      <c r="BH381" s="41"/>
      <c r="BI381" s="53"/>
      <c r="BJ381" s="41"/>
      <c r="BK381" s="41"/>
      <c r="BL381" s="41"/>
      <c r="BM381" s="53"/>
      <c r="BN381" s="41"/>
      <c r="BO381" s="41"/>
      <c r="BP381" s="41"/>
      <c r="BQ381" s="53"/>
      <c r="BR381" s="41"/>
      <c r="BS381" s="41"/>
      <c r="BT381" s="41"/>
      <c r="BU381" s="53"/>
      <c r="BV381" s="41"/>
      <c r="BW381" s="41"/>
      <c r="BX381" s="41"/>
      <c r="BY381" s="53"/>
      <c r="BZ381" s="41"/>
      <c r="CA381" s="41"/>
      <c r="CB381" s="41"/>
      <c r="CC381" s="53"/>
      <c r="CD381" s="41"/>
      <c r="CE381" s="41"/>
      <c r="CF381" s="41"/>
      <c r="CG381" s="53"/>
      <c r="CH381" s="41"/>
      <c r="CI381" s="41"/>
      <c r="CJ381" s="41"/>
      <c r="CK381" s="53"/>
      <c r="CL381" s="41"/>
      <c r="CM381" s="41"/>
      <c r="CN381" s="41"/>
      <c r="CO381" s="53"/>
      <c r="CP381" s="41"/>
      <c r="CQ381" s="41"/>
      <c r="CR381" s="41"/>
      <c r="CS381" s="53"/>
      <c r="CT381" s="41"/>
      <c r="CU381" s="41"/>
      <c r="CV381" s="41"/>
      <c r="CW381" s="53"/>
      <c r="CX381" s="41"/>
      <c r="CY381" s="41"/>
      <c r="CZ381" s="41"/>
      <c r="DA381" s="53"/>
      <c r="DB381" s="53"/>
      <c r="DC381" s="53"/>
      <c r="DD381" s="41"/>
      <c r="DE381" s="53"/>
      <c r="DF381" s="53"/>
      <c r="DG381" s="53"/>
      <c r="DH381" s="41"/>
      <c r="DI381" s="53"/>
      <c r="DJ381" s="53"/>
      <c r="DK381" s="53"/>
      <c r="DL381" s="41"/>
      <c r="DM381" s="53"/>
      <c r="DN381" s="53"/>
      <c r="DO381" s="53"/>
      <c r="DP381" s="41"/>
      <c r="DQ381" s="53"/>
      <c r="DR381" s="53"/>
      <c r="DS381" s="53"/>
      <c r="DT381" s="41"/>
      <c r="DU381" s="53"/>
      <c r="DV381" s="53"/>
      <c r="DW381" s="53"/>
      <c r="DX381" s="41"/>
      <c r="DY381" s="53"/>
      <c r="DZ381" s="53"/>
      <c r="EA381" s="53"/>
      <c r="EB381" s="41"/>
      <c r="EC381" s="53"/>
      <c r="ED381" s="53"/>
      <c r="EE381" s="53"/>
      <c r="EF381" s="41"/>
      <c r="EG381" s="53"/>
      <c r="EH381" s="53"/>
      <c r="EI381" s="53"/>
      <c r="EJ381" s="41"/>
      <c r="EK381" s="53"/>
      <c r="EL381" s="53"/>
      <c r="EM381" s="53"/>
      <c r="EN381" s="41"/>
      <c r="EO381" s="53"/>
      <c r="EP381" s="53"/>
      <c r="EQ381" s="53"/>
      <c r="ER381" s="41"/>
      <c r="ES381" s="53"/>
      <c r="ET381" s="53"/>
      <c r="EU381" s="53"/>
      <c r="EV381" s="41"/>
      <c r="EW381" s="53"/>
      <c r="EX381" s="53"/>
      <c r="EY381" s="53"/>
      <c r="EZ381" s="41"/>
      <c r="FA381" s="53"/>
      <c r="FB381" s="53"/>
      <c r="FC381" s="53"/>
      <c r="FD381" s="41"/>
      <c r="FE381" s="53"/>
      <c r="FF381" s="53"/>
      <c r="FG381" s="53"/>
      <c r="FH381" s="41"/>
      <c r="FI381" s="53"/>
      <c r="FJ381" s="53"/>
      <c r="FK381" s="53"/>
      <c r="FL381" s="41"/>
      <c r="FM381" s="53"/>
      <c r="FN381" s="53"/>
      <c r="FO381" s="40"/>
      <c r="FP381" s="52"/>
      <c r="FQ381" s="41"/>
      <c r="FY381" s="229" t="s">
        <v>1646</v>
      </c>
      <c r="FZ381" s="229" t="s">
        <v>1647</v>
      </c>
      <c r="GA381" s="229" t="s">
        <v>1648</v>
      </c>
    </row>
    <row r="382" spans="2:183" ht="11.25" customHeight="1" x14ac:dyDescent="0.2">
      <c r="B382" s="39"/>
      <c r="C382" s="45"/>
      <c r="D382" s="112"/>
      <c r="E382" s="112"/>
      <c r="F382" s="46"/>
      <c r="G382" s="52"/>
      <c r="H382" s="41"/>
      <c r="I382" s="53"/>
      <c r="J382" s="40"/>
      <c r="K382" s="52"/>
      <c r="L382" s="41"/>
      <c r="M382" s="53"/>
      <c r="N382" s="40"/>
      <c r="O382" s="52"/>
      <c r="P382" s="41"/>
      <c r="Q382" s="53"/>
      <c r="R382" s="40"/>
      <c r="S382" s="52"/>
      <c r="T382" s="41"/>
      <c r="U382" s="53"/>
      <c r="V382" s="40"/>
      <c r="W382" s="52"/>
      <c r="X382" s="41"/>
      <c r="Y382" s="53"/>
      <c r="Z382" s="40"/>
      <c r="AA382" s="52"/>
      <c r="AB382" s="41"/>
      <c r="AC382" s="53"/>
      <c r="AD382" s="40"/>
      <c r="AE382" s="52"/>
      <c r="AF382" s="41"/>
      <c r="AG382" s="53"/>
      <c r="AH382" s="40"/>
      <c r="AI382" s="52"/>
      <c r="AJ382" s="41"/>
      <c r="AK382" s="53"/>
      <c r="AL382" s="40"/>
      <c r="AM382" s="52"/>
      <c r="AN382" s="41"/>
      <c r="AO382" s="53"/>
      <c r="AP382" s="40"/>
      <c r="AQ382" s="52"/>
      <c r="AR382" s="41"/>
      <c r="AS382" s="53"/>
      <c r="AT382" s="41"/>
      <c r="AU382" s="41"/>
      <c r="AV382" s="41"/>
      <c r="AW382" s="53"/>
      <c r="AX382" s="41"/>
      <c r="AY382" s="41"/>
      <c r="AZ382" s="41"/>
      <c r="BA382" s="53"/>
      <c r="BB382" s="41"/>
      <c r="BC382" s="41"/>
      <c r="BD382" s="41"/>
      <c r="BE382" s="53"/>
      <c r="BF382" s="41"/>
      <c r="BG382" s="41"/>
      <c r="BH382" s="41"/>
      <c r="BI382" s="53"/>
      <c r="BJ382" s="41"/>
      <c r="BK382" s="41"/>
      <c r="BL382" s="41"/>
      <c r="BM382" s="53"/>
      <c r="BN382" s="41"/>
      <c r="BO382" s="41"/>
      <c r="BP382" s="41"/>
      <c r="BQ382" s="53"/>
      <c r="BR382" s="41"/>
      <c r="BS382" s="41"/>
      <c r="BT382" s="41"/>
      <c r="BU382" s="53"/>
      <c r="BV382" s="41"/>
      <c r="BW382" s="41"/>
      <c r="BX382" s="41"/>
      <c r="BY382" s="53"/>
      <c r="BZ382" s="41"/>
      <c r="CA382" s="41"/>
      <c r="CB382" s="41"/>
      <c r="CC382" s="53"/>
      <c r="CD382" s="41"/>
      <c r="CE382" s="41"/>
      <c r="CF382" s="41"/>
      <c r="CG382" s="53"/>
      <c r="CH382" s="41"/>
      <c r="CI382" s="41"/>
      <c r="CJ382" s="41"/>
      <c r="CK382" s="53"/>
      <c r="CL382" s="41"/>
      <c r="CM382" s="41"/>
      <c r="CN382" s="41"/>
      <c r="CO382" s="53"/>
      <c r="CP382" s="41"/>
      <c r="CQ382" s="41"/>
      <c r="CR382" s="41"/>
      <c r="CS382" s="53"/>
      <c r="CT382" s="41"/>
      <c r="CU382" s="41"/>
      <c r="CV382" s="41"/>
      <c r="CW382" s="53"/>
      <c r="CX382" s="41"/>
      <c r="CY382" s="41"/>
      <c r="CZ382" s="41"/>
      <c r="DA382" s="53"/>
      <c r="DB382" s="53"/>
      <c r="DC382" s="53"/>
      <c r="DD382" s="41"/>
      <c r="DE382" s="53"/>
      <c r="DF382" s="53"/>
      <c r="DG382" s="53"/>
      <c r="DH382" s="41"/>
      <c r="DI382" s="53"/>
      <c r="DJ382" s="53"/>
      <c r="DK382" s="53"/>
      <c r="DL382" s="41"/>
      <c r="DM382" s="53"/>
      <c r="DN382" s="53"/>
      <c r="DO382" s="53"/>
      <c r="DP382" s="41"/>
      <c r="DQ382" s="53"/>
      <c r="DR382" s="53"/>
      <c r="DS382" s="53"/>
      <c r="DT382" s="41"/>
      <c r="DU382" s="53"/>
      <c r="DV382" s="53"/>
      <c r="DW382" s="53"/>
      <c r="DX382" s="41"/>
      <c r="DY382" s="53"/>
      <c r="DZ382" s="53"/>
      <c r="EA382" s="53"/>
      <c r="EB382" s="41"/>
      <c r="EC382" s="53"/>
      <c r="ED382" s="53"/>
      <c r="EE382" s="53"/>
      <c r="EF382" s="41"/>
      <c r="EG382" s="53"/>
      <c r="EH382" s="53"/>
      <c r="EI382" s="53"/>
      <c r="EJ382" s="41"/>
      <c r="EK382" s="53"/>
      <c r="EL382" s="53"/>
      <c r="EM382" s="53"/>
      <c r="EN382" s="41"/>
      <c r="EO382" s="53"/>
      <c r="EP382" s="53"/>
      <c r="EQ382" s="53"/>
      <c r="ER382" s="41"/>
      <c r="ES382" s="53"/>
      <c r="ET382" s="53"/>
      <c r="EU382" s="53"/>
      <c r="EV382" s="41"/>
      <c r="EW382" s="53"/>
      <c r="EX382" s="53"/>
      <c r="EY382" s="53"/>
      <c r="EZ382" s="41"/>
      <c r="FA382" s="53"/>
      <c r="FB382" s="53"/>
      <c r="FC382" s="53"/>
      <c r="FD382" s="41"/>
      <c r="FE382" s="53"/>
      <c r="FF382" s="53"/>
      <c r="FG382" s="53"/>
      <c r="FH382" s="41"/>
      <c r="FI382" s="53"/>
      <c r="FJ382" s="53"/>
      <c r="FK382" s="53"/>
      <c r="FL382" s="41"/>
      <c r="FM382" s="53"/>
      <c r="FN382" s="53"/>
      <c r="FO382" s="40"/>
      <c r="FP382" s="52"/>
      <c r="FQ382" s="41"/>
      <c r="FY382" s="229" t="s">
        <v>1570</v>
      </c>
      <c r="FZ382" s="229" t="s">
        <v>1571</v>
      </c>
      <c r="GA382" s="229" t="s">
        <v>1572</v>
      </c>
    </row>
    <row r="383" spans="2:183" ht="11.25" customHeight="1" x14ac:dyDescent="0.2">
      <c r="B383" s="39"/>
      <c r="C383" s="45"/>
      <c r="D383" s="112"/>
      <c r="E383" s="112"/>
      <c r="F383" s="46"/>
      <c r="G383" s="52"/>
      <c r="H383" s="41"/>
      <c r="I383" s="53"/>
      <c r="J383" s="40"/>
      <c r="K383" s="52"/>
      <c r="L383" s="41"/>
      <c r="M383" s="53"/>
      <c r="N383" s="40"/>
      <c r="O383" s="52"/>
      <c r="P383" s="41"/>
      <c r="Q383" s="53"/>
      <c r="R383" s="40"/>
      <c r="S383" s="52"/>
      <c r="T383" s="41"/>
      <c r="U383" s="53"/>
      <c r="V383" s="40"/>
      <c r="W383" s="52"/>
      <c r="X383" s="41"/>
      <c r="Y383" s="53"/>
      <c r="Z383" s="40"/>
      <c r="AA383" s="52"/>
      <c r="AB383" s="41"/>
      <c r="AC383" s="53"/>
      <c r="AD383" s="40"/>
      <c r="AE383" s="52"/>
      <c r="AF383" s="41"/>
      <c r="AG383" s="53"/>
      <c r="AH383" s="40"/>
      <c r="AI383" s="52"/>
      <c r="AJ383" s="41"/>
      <c r="AK383" s="53"/>
      <c r="AL383" s="40"/>
      <c r="AM383" s="52"/>
      <c r="AN383" s="41"/>
      <c r="AO383" s="53"/>
      <c r="AP383" s="40"/>
      <c r="AQ383" s="52"/>
      <c r="AR383" s="41"/>
      <c r="AS383" s="53"/>
      <c r="AT383" s="41"/>
      <c r="AU383" s="41"/>
      <c r="AV383" s="41"/>
      <c r="AW383" s="53"/>
      <c r="AX383" s="41"/>
      <c r="AY383" s="41"/>
      <c r="AZ383" s="41"/>
      <c r="BA383" s="53"/>
      <c r="BB383" s="41"/>
      <c r="BC383" s="41"/>
      <c r="BD383" s="41"/>
      <c r="BE383" s="53"/>
      <c r="BF383" s="41"/>
      <c r="BG383" s="41"/>
      <c r="BH383" s="41"/>
      <c r="BI383" s="53"/>
      <c r="BJ383" s="41"/>
      <c r="BK383" s="41"/>
      <c r="BL383" s="41"/>
      <c r="BM383" s="53"/>
      <c r="BN383" s="41"/>
      <c r="BO383" s="41"/>
      <c r="BP383" s="41"/>
      <c r="BQ383" s="53"/>
      <c r="BR383" s="41"/>
      <c r="BS383" s="41"/>
      <c r="BT383" s="41"/>
      <c r="BU383" s="53"/>
      <c r="BV383" s="41"/>
      <c r="BW383" s="41"/>
      <c r="BX383" s="41"/>
      <c r="BY383" s="53"/>
      <c r="BZ383" s="41"/>
      <c r="CA383" s="41"/>
      <c r="CB383" s="41"/>
      <c r="CC383" s="53"/>
      <c r="CD383" s="41"/>
      <c r="CE383" s="41"/>
      <c r="CF383" s="41"/>
      <c r="CG383" s="53"/>
      <c r="CH383" s="41"/>
      <c r="CI383" s="41"/>
      <c r="CJ383" s="41"/>
      <c r="CK383" s="53"/>
      <c r="CL383" s="41"/>
      <c r="CM383" s="41"/>
      <c r="CN383" s="41"/>
      <c r="CO383" s="53"/>
      <c r="CP383" s="41"/>
      <c r="CQ383" s="41"/>
      <c r="CR383" s="41"/>
      <c r="CS383" s="53"/>
      <c r="CT383" s="41"/>
      <c r="CU383" s="41"/>
      <c r="CV383" s="41"/>
      <c r="CW383" s="53"/>
      <c r="CX383" s="41"/>
      <c r="CY383" s="41"/>
      <c r="CZ383" s="41"/>
      <c r="DA383" s="53"/>
      <c r="DB383" s="53"/>
      <c r="DC383" s="53"/>
      <c r="DD383" s="41"/>
      <c r="DE383" s="53"/>
      <c r="DF383" s="53"/>
      <c r="DG383" s="53"/>
      <c r="DH383" s="41"/>
      <c r="DI383" s="53"/>
      <c r="DJ383" s="53"/>
      <c r="DK383" s="53"/>
      <c r="DL383" s="41"/>
      <c r="DM383" s="53"/>
      <c r="DN383" s="53"/>
      <c r="DO383" s="53"/>
      <c r="DP383" s="41"/>
      <c r="DQ383" s="53"/>
      <c r="DR383" s="53"/>
      <c r="DS383" s="53"/>
      <c r="DT383" s="41"/>
      <c r="DU383" s="53"/>
      <c r="DV383" s="53"/>
      <c r="DW383" s="53"/>
      <c r="DX383" s="41"/>
      <c r="DY383" s="53"/>
      <c r="DZ383" s="53"/>
      <c r="EA383" s="53"/>
      <c r="EB383" s="41"/>
      <c r="EC383" s="53"/>
      <c r="ED383" s="53"/>
      <c r="EE383" s="53"/>
      <c r="EF383" s="41"/>
      <c r="EG383" s="53"/>
      <c r="EH383" s="53"/>
      <c r="EI383" s="53"/>
      <c r="EJ383" s="41"/>
      <c r="EK383" s="53"/>
      <c r="EL383" s="53"/>
      <c r="EM383" s="53"/>
      <c r="EN383" s="41"/>
      <c r="EO383" s="53"/>
      <c r="EP383" s="53"/>
      <c r="EQ383" s="53"/>
      <c r="ER383" s="41"/>
      <c r="ES383" s="53"/>
      <c r="ET383" s="53"/>
      <c r="EU383" s="53"/>
      <c r="EV383" s="41"/>
      <c r="EW383" s="53"/>
      <c r="EX383" s="53"/>
      <c r="EY383" s="53"/>
      <c r="EZ383" s="41"/>
      <c r="FA383" s="53"/>
      <c r="FB383" s="53"/>
      <c r="FC383" s="53"/>
      <c r="FD383" s="41"/>
      <c r="FE383" s="53"/>
      <c r="FF383" s="53"/>
      <c r="FG383" s="53"/>
      <c r="FH383" s="41"/>
      <c r="FI383" s="53"/>
      <c r="FJ383" s="53"/>
      <c r="FK383" s="53"/>
      <c r="FL383" s="41"/>
      <c r="FM383" s="53"/>
      <c r="FN383" s="53"/>
      <c r="FO383" s="40"/>
      <c r="FP383" s="52"/>
      <c r="FQ383" s="41"/>
      <c r="FY383" s="229" t="s">
        <v>1573</v>
      </c>
      <c r="FZ383" s="229" t="s">
        <v>1574</v>
      </c>
      <c r="GA383" s="229" t="s">
        <v>1575</v>
      </c>
    </row>
    <row r="384" spans="2:183" ht="11.25" customHeight="1" x14ac:dyDescent="0.2">
      <c r="B384" s="39"/>
      <c r="C384" s="45"/>
      <c r="D384" s="112"/>
      <c r="E384" s="112"/>
      <c r="F384" s="46"/>
      <c r="G384" s="52"/>
      <c r="H384" s="41"/>
      <c r="I384" s="53"/>
      <c r="J384" s="40"/>
      <c r="K384" s="52"/>
      <c r="L384" s="41"/>
      <c r="M384" s="53"/>
      <c r="N384" s="40"/>
      <c r="O384" s="52"/>
      <c r="P384" s="41"/>
      <c r="Q384" s="53"/>
      <c r="R384" s="40"/>
      <c r="S384" s="52"/>
      <c r="T384" s="41"/>
      <c r="U384" s="53"/>
      <c r="V384" s="40"/>
      <c r="W384" s="52"/>
      <c r="X384" s="41"/>
      <c r="Y384" s="53"/>
      <c r="Z384" s="40"/>
      <c r="AA384" s="52"/>
      <c r="AB384" s="41"/>
      <c r="AC384" s="53"/>
      <c r="AD384" s="40"/>
      <c r="AE384" s="52"/>
      <c r="AF384" s="41"/>
      <c r="AG384" s="53"/>
      <c r="AH384" s="40"/>
      <c r="AI384" s="52"/>
      <c r="AJ384" s="41"/>
      <c r="AK384" s="53"/>
      <c r="AL384" s="40"/>
      <c r="AM384" s="52"/>
      <c r="AN384" s="41"/>
      <c r="AO384" s="53"/>
      <c r="AP384" s="40"/>
      <c r="AQ384" s="52"/>
      <c r="AR384" s="41"/>
      <c r="AS384" s="53"/>
      <c r="AT384" s="41"/>
      <c r="AU384" s="41"/>
      <c r="AV384" s="41"/>
      <c r="AW384" s="53"/>
      <c r="AX384" s="41"/>
      <c r="AY384" s="41"/>
      <c r="AZ384" s="41"/>
      <c r="BA384" s="53"/>
      <c r="BB384" s="41"/>
      <c r="BC384" s="41"/>
      <c r="BD384" s="41"/>
      <c r="BE384" s="53"/>
      <c r="BF384" s="41"/>
      <c r="BG384" s="41"/>
      <c r="BH384" s="41"/>
      <c r="BI384" s="53"/>
      <c r="BJ384" s="41"/>
      <c r="BK384" s="41"/>
      <c r="BL384" s="41"/>
      <c r="BM384" s="53"/>
      <c r="BN384" s="41"/>
      <c r="BO384" s="41"/>
      <c r="BP384" s="41"/>
      <c r="BQ384" s="53"/>
      <c r="BR384" s="41"/>
      <c r="BS384" s="41"/>
      <c r="BT384" s="41"/>
      <c r="BU384" s="53"/>
      <c r="BV384" s="41"/>
      <c r="BW384" s="41"/>
      <c r="BX384" s="41"/>
      <c r="BY384" s="53"/>
      <c r="BZ384" s="41"/>
      <c r="CA384" s="41"/>
      <c r="CB384" s="41"/>
      <c r="CC384" s="53"/>
      <c r="CD384" s="41"/>
      <c r="CE384" s="41"/>
      <c r="CF384" s="41"/>
      <c r="CG384" s="53"/>
      <c r="CH384" s="41"/>
      <c r="CI384" s="41"/>
      <c r="CJ384" s="41"/>
      <c r="CK384" s="53"/>
      <c r="CL384" s="41"/>
      <c r="CM384" s="41"/>
      <c r="CN384" s="41"/>
      <c r="CO384" s="53"/>
      <c r="CP384" s="41"/>
      <c r="CQ384" s="41"/>
      <c r="CR384" s="41"/>
      <c r="CS384" s="53"/>
      <c r="CT384" s="41"/>
      <c r="CU384" s="41"/>
      <c r="CV384" s="41"/>
      <c r="CW384" s="53"/>
      <c r="CX384" s="41"/>
      <c r="CY384" s="41"/>
      <c r="CZ384" s="41"/>
      <c r="DA384" s="53"/>
      <c r="DB384" s="53"/>
      <c r="DC384" s="53"/>
      <c r="DD384" s="41"/>
      <c r="DE384" s="53"/>
      <c r="DF384" s="53"/>
      <c r="DG384" s="53"/>
      <c r="DH384" s="41"/>
      <c r="DI384" s="53"/>
      <c r="DJ384" s="53"/>
      <c r="DK384" s="53"/>
      <c r="DL384" s="41"/>
      <c r="DM384" s="53"/>
      <c r="DN384" s="53"/>
      <c r="DO384" s="53"/>
      <c r="DP384" s="41"/>
      <c r="DQ384" s="53"/>
      <c r="DR384" s="53"/>
      <c r="DS384" s="53"/>
      <c r="DT384" s="41"/>
      <c r="DU384" s="53"/>
      <c r="DV384" s="53"/>
      <c r="DW384" s="53"/>
      <c r="DX384" s="41"/>
      <c r="DY384" s="53"/>
      <c r="DZ384" s="53"/>
      <c r="EA384" s="53"/>
      <c r="EB384" s="41"/>
      <c r="EC384" s="53"/>
      <c r="ED384" s="53"/>
      <c r="EE384" s="53"/>
      <c r="EF384" s="41"/>
      <c r="EG384" s="53"/>
      <c r="EH384" s="53"/>
      <c r="EI384" s="53"/>
      <c r="EJ384" s="41"/>
      <c r="EK384" s="53"/>
      <c r="EL384" s="53"/>
      <c r="EM384" s="53"/>
      <c r="EN384" s="41"/>
      <c r="EO384" s="53"/>
      <c r="EP384" s="53"/>
      <c r="EQ384" s="53"/>
      <c r="ER384" s="41"/>
      <c r="ES384" s="53"/>
      <c r="ET384" s="53"/>
      <c r="EU384" s="53"/>
      <c r="EV384" s="41"/>
      <c r="EW384" s="53"/>
      <c r="EX384" s="53"/>
      <c r="EY384" s="53"/>
      <c r="EZ384" s="41"/>
      <c r="FA384" s="53"/>
      <c r="FB384" s="53"/>
      <c r="FC384" s="53"/>
      <c r="FD384" s="41"/>
      <c r="FE384" s="53"/>
      <c r="FF384" s="53"/>
      <c r="FG384" s="53"/>
      <c r="FH384" s="41"/>
      <c r="FI384" s="53"/>
      <c r="FJ384" s="53"/>
      <c r="FK384" s="53"/>
      <c r="FL384" s="41"/>
      <c r="FM384" s="53"/>
      <c r="FN384" s="53"/>
      <c r="FO384" s="40"/>
      <c r="FP384" s="52"/>
      <c r="FQ384" s="41"/>
      <c r="FY384" s="229" t="s">
        <v>919</v>
      </c>
      <c r="FZ384" s="229" t="s">
        <v>920</v>
      </c>
      <c r="GA384" s="229" t="s">
        <v>921</v>
      </c>
    </row>
    <row r="385" spans="2:183" ht="11.25" customHeight="1" x14ac:dyDescent="0.2">
      <c r="B385" s="39"/>
      <c r="C385" s="45"/>
      <c r="D385" s="112"/>
      <c r="E385" s="112"/>
      <c r="F385" s="46"/>
      <c r="G385" s="52"/>
      <c r="H385" s="41"/>
      <c r="I385" s="53"/>
      <c r="J385" s="40"/>
      <c r="K385" s="52"/>
      <c r="L385" s="41"/>
      <c r="M385" s="53"/>
      <c r="N385" s="40"/>
      <c r="O385" s="52"/>
      <c r="P385" s="41"/>
      <c r="Q385" s="53"/>
      <c r="R385" s="40"/>
      <c r="S385" s="52"/>
      <c r="T385" s="41"/>
      <c r="U385" s="53"/>
      <c r="V385" s="40"/>
      <c r="W385" s="52"/>
      <c r="X385" s="41"/>
      <c r="Y385" s="53"/>
      <c r="Z385" s="40"/>
      <c r="AA385" s="52"/>
      <c r="AB385" s="41"/>
      <c r="AC385" s="53"/>
      <c r="AD385" s="40"/>
      <c r="AE385" s="52"/>
      <c r="AF385" s="41"/>
      <c r="AG385" s="53"/>
      <c r="AH385" s="40"/>
      <c r="AI385" s="52"/>
      <c r="AJ385" s="41"/>
      <c r="AK385" s="53"/>
      <c r="AL385" s="40"/>
      <c r="AM385" s="52"/>
      <c r="AN385" s="41"/>
      <c r="AO385" s="53"/>
      <c r="AP385" s="40"/>
      <c r="AQ385" s="52"/>
      <c r="AR385" s="41"/>
      <c r="AS385" s="53"/>
      <c r="AT385" s="41"/>
      <c r="AU385" s="41"/>
      <c r="AV385" s="41"/>
      <c r="AW385" s="53"/>
      <c r="AX385" s="41"/>
      <c r="AY385" s="41"/>
      <c r="AZ385" s="41"/>
      <c r="BA385" s="53"/>
      <c r="BB385" s="41"/>
      <c r="BC385" s="41"/>
      <c r="BD385" s="41"/>
      <c r="BE385" s="53"/>
      <c r="BF385" s="41"/>
      <c r="BG385" s="41"/>
      <c r="BH385" s="41"/>
      <c r="BI385" s="53"/>
      <c r="BJ385" s="41"/>
      <c r="BK385" s="41"/>
      <c r="BL385" s="41"/>
      <c r="BM385" s="53"/>
      <c r="BN385" s="41"/>
      <c r="BO385" s="41"/>
      <c r="BP385" s="41"/>
      <c r="BQ385" s="53"/>
      <c r="BR385" s="41"/>
      <c r="BS385" s="41"/>
      <c r="BT385" s="41"/>
      <c r="BU385" s="53"/>
      <c r="BV385" s="41"/>
      <c r="BW385" s="41"/>
      <c r="BX385" s="41"/>
      <c r="BY385" s="53"/>
      <c r="BZ385" s="41"/>
      <c r="CA385" s="41"/>
      <c r="CB385" s="41"/>
      <c r="CC385" s="53"/>
      <c r="CD385" s="41"/>
      <c r="CE385" s="41"/>
      <c r="CF385" s="41"/>
      <c r="CG385" s="53"/>
      <c r="CH385" s="41"/>
      <c r="CI385" s="41"/>
      <c r="CJ385" s="41"/>
      <c r="CK385" s="53"/>
      <c r="CL385" s="41"/>
      <c r="CM385" s="41"/>
      <c r="CN385" s="41"/>
      <c r="CO385" s="53"/>
      <c r="CP385" s="41"/>
      <c r="CQ385" s="41"/>
      <c r="CR385" s="41"/>
      <c r="CS385" s="53"/>
      <c r="CT385" s="41"/>
      <c r="CU385" s="41"/>
      <c r="CV385" s="41"/>
      <c r="CW385" s="53"/>
      <c r="CX385" s="41"/>
      <c r="CY385" s="41"/>
      <c r="CZ385" s="41"/>
      <c r="DA385" s="53"/>
      <c r="DB385" s="53"/>
      <c r="DC385" s="53"/>
      <c r="DD385" s="41"/>
      <c r="DE385" s="53"/>
      <c r="DF385" s="53"/>
      <c r="DG385" s="53"/>
      <c r="DH385" s="41"/>
      <c r="DI385" s="53"/>
      <c r="DJ385" s="53"/>
      <c r="DK385" s="53"/>
      <c r="DL385" s="41"/>
      <c r="DM385" s="53"/>
      <c r="DN385" s="53"/>
      <c r="DO385" s="53"/>
      <c r="DP385" s="41"/>
      <c r="DQ385" s="53"/>
      <c r="DR385" s="53"/>
      <c r="DS385" s="53"/>
      <c r="DT385" s="41"/>
      <c r="DU385" s="53"/>
      <c r="DV385" s="53"/>
      <c r="DW385" s="53"/>
      <c r="DX385" s="41"/>
      <c r="DY385" s="53"/>
      <c r="DZ385" s="53"/>
      <c r="EA385" s="53"/>
      <c r="EB385" s="41"/>
      <c r="EC385" s="53"/>
      <c r="ED385" s="53"/>
      <c r="EE385" s="53"/>
      <c r="EF385" s="41"/>
      <c r="EG385" s="53"/>
      <c r="EH385" s="53"/>
      <c r="EI385" s="53"/>
      <c r="EJ385" s="41"/>
      <c r="EK385" s="53"/>
      <c r="EL385" s="53"/>
      <c r="EM385" s="53"/>
      <c r="EN385" s="41"/>
      <c r="EO385" s="53"/>
      <c r="EP385" s="53"/>
      <c r="EQ385" s="53"/>
      <c r="ER385" s="41"/>
      <c r="ES385" s="53"/>
      <c r="ET385" s="53"/>
      <c r="EU385" s="53"/>
      <c r="EV385" s="41"/>
      <c r="EW385" s="53"/>
      <c r="EX385" s="53"/>
      <c r="EY385" s="53"/>
      <c r="EZ385" s="41"/>
      <c r="FA385" s="53"/>
      <c r="FB385" s="53"/>
      <c r="FC385" s="53"/>
      <c r="FD385" s="41"/>
      <c r="FE385" s="53"/>
      <c r="FF385" s="53"/>
      <c r="FG385" s="53"/>
      <c r="FH385" s="41"/>
      <c r="FI385" s="53"/>
      <c r="FJ385" s="53"/>
      <c r="FK385" s="53"/>
      <c r="FL385" s="41"/>
      <c r="FM385" s="53"/>
      <c r="FN385" s="53"/>
      <c r="FO385" s="40"/>
      <c r="FP385" s="52"/>
      <c r="FQ385" s="41"/>
      <c r="FY385" s="229" t="s">
        <v>3086</v>
      </c>
      <c r="FZ385" s="229" t="s">
        <v>3087</v>
      </c>
      <c r="GA385" s="229" t="s">
        <v>3088</v>
      </c>
    </row>
    <row r="386" spans="2:183" ht="11.25" customHeight="1" x14ac:dyDescent="0.2">
      <c r="B386" s="39"/>
      <c r="C386" s="45"/>
      <c r="D386" s="112"/>
      <c r="E386" s="112"/>
      <c r="F386" s="46"/>
      <c r="G386" s="52"/>
      <c r="H386" s="41"/>
      <c r="I386" s="53"/>
      <c r="J386" s="40"/>
      <c r="K386" s="52"/>
      <c r="L386" s="41"/>
      <c r="M386" s="53"/>
      <c r="N386" s="40"/>
      <c r="O386" s="52"/>
      <c r="P386" s="41"/>
      <c r="Q386" s="53"/>
      <c r="R386" s="40"/>
      <c r="S386" s="52"/>
      <c r="T386" s="41"/>
      <c r="U386" s="53"/>
      <c r="V386" s="40"/>
      <c r="W386" s="52"/>
      <c r="X386" s="41"/>
      <c r="Y386" s="53"/>
      <c r="Z386" s="40"/>
      <c r="AA386" s="52"/>
      <c r="AB386" s="41"/>
      <c r="AC386" s="53"/>
      <c r="AD386" s="40"/>
      <c r="AE386" s="52"/>
      <c r="AF386" s="41"/>
      <c r="AG386" s="53"/>
      <c r="AH386" s="40"/>
      <c r="AI386" s="52"/>
      <c r="AJ386" s="41"/>
      <c r="AK386" s="53"/>
      <c r="AL386" s="40"/>
      <c r="AM386" s="52"/>
      <c r="AN386" s="41"/>
      <c r="AO386" s="53"/>
      <c r="AP386" s="40"/>
      <c r="AQ386" s="52"/>
      <c r="AR386" s="41"/>
      <c r="AS386" s="53"/>
      <c r="AT386" s="41"/>
      <c r="AU386" s="41"/>
      <c r="AV386" s="41"/>
      <c r="AW386" s="53"/>
      <c r="AX386" s="41"/>
      <c r="AY386" s="41"/>
      <c r="AZ386" s="41"/>
      <c r="BA386" s="53"/>
      <c r="BB386" s="41"/>
      <c r="BC386" s="41"/>
      <c r="BD386" s="41"/>
      <c r="BE386" s="53"/>
      <c r="BF386" s="41"/>
      <c r="BG386" s="41"/>
      <c r="BH386" s="41"/>
      <c r="BI386" s="53"/>
      <c r="BJ386" s="41"/>
      <c r="BK386" s="41"/>
      <c r="BL386" s="41"/>
      <c r="BM386" s="53"/>
      <c r="BN386" s="41"/>
      <c r="BO386" s="41"/>
      <c r="BP386" s="41"/>
      <c r="BQ386" s="53"/>
      <c r="BR386" s="41"/>
      <c r="BS386" s="41"/>
      <c r="BT386" s="41"/>
      <c r="BU386" s="53"/>
      <c r="BV386" s="41"/>
      <c r="BW386" s="41"/>
      <c r="BX386" s="41"/>
      <c r="BY386" s="53"/>
      <c r="BZ386" s="41"/>
      <c r="CA386" s="41"/>
      <c r="CB386" s="41"/>
      <c r="CC386" s="53"/>
      <c r="CD386" s="41"/>
      <c r="CE386" s="41"/>
      <c r="CF386" s="41"/>
      <c r="CG386" s="53"/>
      <c r="CH386" s="41"/>
      <c r="CI386" s="41"/>
      <c r="CJ386" s="41"/>
      <c r="CK386" s="53"/>
      <c r="CL386" s="41"/>
      <c r="CM386" s="41"/>
      <c r="CN386" s="41"/>
      <c r="CO386" s="53"/>
      <c r="CP386" s="41"/>
      <c r="CQ386" s="41"/>
      <c r="CR386" s="41"/>
      <c r="CS386" s="53"/>
      <c r="CT386" s="41"/>
      <c r="CU386" s="41"/>
      <c r="CV386" s="41"/>
      <c r="CW386" s="53"/>
      <c r="CX386" s="41"/>
      <c r="CY386" s="41"/>
      <c r="CZ386" s="41"/>
      <c r="DA386" s="53"/>
      <c r="DB386" s="53"/>
      <c r="DC386" s="53"/>
      <c r="DD386" s="41"/>
      <c r="DE386" s="53"/>
      <c r="DF386" s="53"/>
      <c r="DG386" s="53"/>
      <c r="DH386" s="41"/>
      <c r="DI386" s="53"/>
      <c r="DJ386" s="53"/>
      <c r="DK386" s="53"/>
      <c r="DL386" s="41"/>
      <c r="DM386" s="53"/>
      <c r="DN386" s="53"/>
      <c r="DO386" s="53"/>
      <c r="DP386" s="41"/>
      <c r="DQ386" s="53"/>
      <c r="DR386" s="53"/>
      <c r="DS386" s="53"/>
      <c r="DT386" s="41"/>
      <c r="DU386" s="53"/>
      <c r="DV386" s="53"/>
      <c r="DW386" s="53"/>
      <c r="DX386" s="41"/>
      <c r="DY386" s="53"/>
      <c r="DZ386" s="53"/>
      <c r="EA386" s="53"/>
      <c r="EB386" s="41"/>
      <c r="EC386" s="53"/>
      <c r="ED386" s="53"/>
      <c r="EE386" s="53"/>
      <c r="EF386" s="41"/>
      <c r="EG386" s="53"/>
      <c r="EH386" s="53"/>
      <c r="EI386" s="53"/>
      <c r="EJ386" s="41"/>
      <c r="EK386" s="53"/>
      <c r="EL386" s="53"/>
      <c r="EM386" s="53"/>
      <c r="EN386" s="41"/>
      <c r="EO386" s="53"/>
      <c r="EP386" s="53"/>
      <c r="EQ386" s="53"/>
      <c r="ER386" s="41"/>
      <c r="ES386" s="53"/>
      <c r="ET386" s="53"/>
      <c r="EU386" s="53"/>
      <c r="EV386" s="41"/>
      <c r="EW386" s="53"/>
      <c r="EX386" s="53"/>
      <c r="EY386" s="53"/>
      <c r="EZ386" s="41"/>
      <c r="FA386" s="53"/>
      <c r="FB386" s="53"/>
      <c r="FC386" s="53"/>
      <c r="FD386" s="41"/>
      <c r="FE386" s="53"/>
      <c r="FF386" s="53"/>
      <c r="FG386" s="53"/>
      <c r="FH386" s="41"/>
      <c r="FI386" s="53"/>
      <c r="FJ386" s="53"/>
      <c r="FK386" s="53"/>
      <c r="FL386" s="41"/>
      <c r="FM386" s="53"/>
      <c r="FN386" s="53"/>
      <c r="FO386" s="40"/>
      <c r="FP386" s="52"/>
      <c r="FQ386" s="41"/>
      <c r="FY386" s="229" t="s">
        <v>4717</v>
      </c>
      <c r="FZ386" s="229" t="s">
        <v>4718</v>
      </c>
      <c r="GA386" s="229" t="s">
        <v>4719</v>
      </c>
    </row>
    <row r="387" spans="2:183" ht="11.25" customHeight="1" x14ac:dyDescent="0.2">
      <c r="B387" s="39"/>
      <c r="C387" s="45"/>
      <c r="D387" s="112"/>
      <c r="E387" s="112"/>
      <c r="F387" s="46"/>
      <c r="G387" s="52"/>
      <c r="H387" s="41"/>
      <c r="I387" s="53"/>
      <c r="J387" s="40"/>
      <c r="K387" s="52"/>
      <c r="L387" s="41"/>
      <c r="M387" s="53"/>
      <c r="N387" s="40"/>
      <c r="O387" s="52"/>
      <c r="P387" s="41"/>
      <c r="Q387" s="53"/>
      <c r="R387" s="40"/>
      <c r="S387" s="52"/>
      <c r="T387" s="41"/>
      <c r="U387" s="53"/>
      <c r="V387" s="40"/>
      <c r="W387" s="52"/>
      <c r="X387" s="41"/>
      <c r="Y387" s="53"/>
      <c r="Z387" s="40"/>
      <c r="AA387" s="52"/>
      <c r="AB387" s="41"/>
      <c r="AC387" s="53"/>
      <c r="AD387" s="40"/>
      <c r="AE387" s="52"/>
      <c r="AF387" s="41"/>
      <c r="AG387" s="53"/>
      <c r="AH387" s="40"/>
      <c r="AI387" s="52"/>
      <c r="AJ387" s="41"/>
      <c r="AK387" s="53"/>
      <c r="AL387" s="40"/>
      <c r="AM387" s="52"/>
      <c r="AN387" s="41"/>
      <c r="AO387" s="53"/>
      <c r="AP387" s="40"/>
      <c r="AQ387" s="52"/>
      <c r="AR387" s="41"/>
      <c r="AS387" s="53"/>
      <c r="AT387" s="41"/>
      <c r="AU387" s="41"/>
      <c r="AV387" s="41"/>
      <c r="AW387" s="53"/>
      <c r="AX387" s="41"/>
      <c r="AY387" s="41"/>
      <c r="AZ387" s="41"/>
      <c r="BA387" s="53"/>
      <c r="BB387" s="41"/>
      <c r="BC387" s="41"/>
      <c r="BD387" s="41"/>
      <c r="BE387" s="53"/>
      <c r="BF387" s="41"/>
      <c r="BG387" s="41"/>
      <c r="BH387" s="41"/>
      <c r="BI387" s="53"/>
      <c r="BJ387" s="41"/>
      <c r="BK387" s="41"/>
      <c r="BL387" s="41"/>
      <c r="BM387" s="53"/>
      <c r="BN387" s="41"/>
      <c r="BO387" s="41"/>
      <c r="BP387" s="41"/>
      <c r="BQ387" s="53"/>
      <c r="BR387" s="41"/>
      <c r="BS387" s="41"/>
      <c r="BT387" s="41"/>
      <c r="BU387" s="53"/>
      <c r="BV387" s="41"/>
      <c r="BW387" s="41"/>
      <c r="BX387" s="41"/>
      <c r="BY387" s="53"/>
      <c r="BZ387" s="41"/>
      <c r="CA387" s="41"/>
      <c r="CB387" s="41"/>
      <c r="CC387" s="53"/>
      <c r="CD387" s="41"/>
      <c r="CE387" s="41"/>
      <c r="CF387" s="41"/>
      <c r="CG387" s="53"/>
      <c r="CH387" s="41"/>
      <c r="CI387" s="41"/>
      <c r="CJ387" s="41"/>
      <c r="CK387" s="53"/>
      <c r="CL387" s="41"/>
      <c r="CM387" s="41"/>
      <c r="CN387" s="41"/>
      <c r="CO387" s="53"/>
      <c r="CP387" s="41"/>
      <c r="CQ387" s="41"/>
      <c r="CR387" s="41"/>
      <c r="CS387" s="53"/>
      <c r="CT387" s="41"/>
      <c r="CU387" s="41"/>
      <c r="CV387" s="41"/>
      <c r="CW387" s="53"/>
      <c r="CX387" s="41"/>
      <c r="CY387" s="41"/>
      <c r="CZ387" s="41"/>
      <c r="DA387" s="53"/>
      <c r="DB387" s="53"/>
      <c r="DC387" s="53"/>
      <c r="DD387" s="41"/>
      <c r="DE387" s="53"/>
      <c r="DF387" s="53"/>
      <c r="DG387" s="53"/>
      <c r="DH387" s="41"/>
      <c r="DI387" s="53"/>
      <c r="DJ387" s="53"/>
      <c r="DK387" s="53"/>
      <c r="DL387" s="41"/>
      <c r="DM387" s="53"/>
      <c r="DN387" s="53"/>
      <c r="DO387" s="53"/>
      <c r="DP387" s="41"/>
      <c r="DQ387" s="53"/>
      <c r="DR387" s="53"/>
      <c r="DS387" s="53"/>
      <c r="DT387" s="41"/>
      <c r="DU387" s="53"/>
      <c r="DV387" s="53"/>
      <c r="DW387" s="53"/>
      <c r="DX387" s="41"/>
      <c r="DY387" s="53"/>
      <c r="DZ387" s="53"/>
      <c r="EA387" s="53"/>
      <c r="EB387" s="41"/>
      <c r="EC387" s="53"/>
      <c r="ED387" s="53"/>
      <c r="EE387" s="53"/>
      <c r="EF387" s="41"/>
      <c r="EG387" s="53"/>
      <c r="EH387" s="53"/>
      <c r="EI387" s="53"/>
      <c r="EJ387" s="41"/>
      <c r="EK387" s="53"/>
      <c r="EL387" s="53"/>
      <c r="EM387" s="53"/>
      <c r="EN387" s="41"/>
      <c r="EO387" s="53"/>
      <c r="EP387" s="53"/>
      <c r="EQ387" s="53"/>
      <c r="ER387" s="41"/>
      <c r="ES387" s="53"/>
      <c r="ET387" s="53"/>
      <c r="EU387" s="53"/>
      <c r="EV387" s="41"/>
      <c r="EW387" s="53"/>
      <c r="EX387" s="53"/>
      <c r="EY387" s="53"/>
      <c r="EZ387" s="41"/>
      <c r="FA387" s="53"/>
      <c r="FB387" s="53"/>
      <c r="FC387" s="53"/>
      <c r="FD387" s="41"/>
      <c r="FE387" s="53"/>
      <c r="FF387" s="53"/>
      <c r="FG387" s="53"/>
      <c r="FH387" s="41"/>
      <c r="FI387" s="53"/>
      <c r="FJ387" s="53"/>
      <c r="FK387" s="53"/>
      <c r="FL387" s="41"/>
      <c r="FM387" s="53"/>
      <c r="FN387" s="53"/>
      <c r="FO387" s="40"/>
      <c r="FP387" s="52"/>
      <c r="FQ387" s="41"/>
      <c r="FY387" s="229" t="s">
        <v>925</v>
      </c>
      <c r="FZ387" s="229" t="s">
        <v>926</v>
      </c>
      <c r="GA387" s="229" t="s">
        <v>927</v>
      </c>
    </row>
    <row r="388" spans="2:183" ht="11.25" customHeight="1" x14ac:dyDescent="0.2">
      <c r="B388" s="39"/>
      <c r="C388" s="45"/>
      <c r="D388" s="112"/>
      <c r="E388" s="112"/>
      <c r="F388" s="46"/>
      <c r="G388" s="52"/>
      <c r="H388" s="41"/>
      <c r="I388" s="53"/>
      <c r="J388" s="40"/>
      <c r="K388" s="52"/>
      <c r="L388" s="41"/>
      <c r="M388" s="53"/>
      <c r="N388" s="40"/>
      <c r="O388" s="52"/>
      <c r="P388" s="41"/>
      <c r="Q388" s="53"/>
      <c r="R388" s="40"/>
      <c r="S388" s="52"/>
      <c r="T388" s="41"/>
      <c r="U388" s="53"/>
      <c r="V388" s="40"/>
      <c r="W388" s="52"/>
      <c r="X388" s="41"/>
      <c r="Y388" s="53"/>
      <c r="Z388" s="40"/>
      <c r="AA388" s="52"/>
      <c r="AB388" s="41"/>
      <c r="AC388" s="53"/>
      <c r="AD388" s="40"/>
      <c r="AE388" s="52"/>
      <c r="AF388" s="41"/>
      <c r="AG388" s="53"/>
      <c r="AH388" s="40"/>
      <c r="AI388" s="52"/>
      <c r="AJ388" s="41"/>
      <c r="AK388" s="53"/>
      <c r="AL388" s="40"/>
      <c r="AM388" s="52"/>
      <c r="AN388" s="41"/>
      <c r="AO388" s="53"/>
      <c r="AP388" s="40"/>
      <c r="AQ388" s="52"/>
      <c r="AR388" s="41"/>
      <c r="AS388" s="53"/>
      <c r="AT388" s="41"/>
      <c r="AU388" s="41"/>
      <c r="AV388" s="41"/>
      <c r="AW388" s="53"/>
      <c r="AX388" s="41"/>
      <c r="AY388" s="41"/>
      <c r="AZ388" s="41"/>
      <c r="BA388" s="53"/>
      <c r="BB388" s="41"/>
      <c r="BC388" s="41"/>
      <c r="BD388" s="41"/>
      <c r="BE388" s="53"/>
      <c r="BF388" s="41"/>
      <c r="BG388" s="41"/>
      <c r="BH388" s="41"/>
      <c r="BI388" s="53"/>
      <c r="BJ388" s="41"/>
      <c r="BK388" s="41"/>
      <c r="BL388" s="41"/>
      <c r="BM388" s="53"/>
      <c r="BN388" s="41"/>
      <c r="BO388" s="41"/>
      <c r="BP388" s="41"/>
      <c r="BQ388" s="53"/>
      <c r="BR388" s="41"/>
      <c r="BS388" s="41"/>
      <c r="BT388" s="41"/>
      <c r="BU388" s="53"/>
      <c r="BV388" s="41"/>
      <c r="BW388" s="41"/>
      <c r="BX388" s="41"/>
      <c r="BY388" s="53"/>
      <c r="BZ388" s="41"/>
      <c r="CA388" s="41"/>
      <c r="CB388" s="41"/>
      <c r="CC388" s="53"/>
      <c r="CD388" s="41"/>
      <c r="CE388" s="41"/>
      <c r="CF388" s="41"/>
      <c r="CG388" s="53"/>
      <c r="CH388" s="41"/>
      <c r="CI388" s="41"/>
      <c r="CJ388" s="41"/>
      <c r="CK388" s="53"/>
      <c r="CL388" s="41"/>
      <c r="CM388" s="41"/>
      <c r="CN388" s="41"/>
      <c r="CO388" s="53"/>
      <c r="CP388" s="41"/>
      <c r="CQ388" s="41"/>
      <c r="CR388" s="41"/>
      <c r="CS388" s="53"/>
      <c r="CT388" s="41"/>
      <c r="CU388" s="41"/>
      <c r="CV388" s="41"/>
      <c r="CW388" s="53"/>
      <c r="CX388" s="41"/>
      <c r="CY388" s="41"/>
      <c r="CZ388" s="41"/>
      <c r="DA388" s="53"/>
      <c r="DB388" s="53"/>
      <c r="DC388" s="53"/>
      <c r="DD388" s="41"/>
      <c r="DE388" s="53"/>
      <c r="DF388" s="53"/>
      <c r="DG388" s="53"/>
      <c r="DH388" s="41"/>
      <c r="DI388" s="53"/>
      <c r="DJ388" s="53"/>
      <c r="DK388" s="53"/>
      <c r="DL388" s="41"/>
      <c r="DM388" s="53"/>
      <c r="DN388" s="53"/>
      <c r="DO388" s="53"/>
      <c r="DP388" s="41"/>
      <c r="DQ388" s="53"/>
      <c r="DR388" s="53"/>
      <c r="DS388" s="53"/>
      <c r="DT388" s="41"/>
      <c r="DU388" s="53"/>
      <c r="DV388" s="53"/>
      <c r="DW388" s="53"/>
      <c r="DX388" s="41"/>
      <c r="DY388" s="53"/>
      <c r="DZ388" s="53"/>
      <c r="EA388" s="53"/>
      <c r="EB388" s="41"/>
      <c r="EC388" s="53"/>
      <c r="ED388" s="53"/>
      <c r="EE388" s="53"/>
      <c r="EF388" s="41"/>
      <c r="EG388" s="53"/>
      <c r="EH388" s="53"/>
      <c r="EI388" s="53"/>
      <c r="EJ388" s="41"/>
      <c r="EK388" s="53"/>
      <c r="EL388" s="53"/>
      <c r="EM388" s="53"/>
      <c r="EN388" s="41"/>
      <c r="EO388" s="53"/>
      <c r="EP388" s="53"/>
      <c r="EQ388" s="53"/>
      <c r="ER388" s="41"/>
      <c r="ES388" s="53"/>
      <c r="ET388" s="53"/>
      <c r="EU388" s="53"/>
      <c r="EV388" s="41"/>
      <c r="EW388" s="53"/>
      <c r="EX388" s="53"/>
      <c r="EY388" s="53"/>
      <c r="EZ388" s="41"/>
      <c r="FA388" s="53"/>
      <c r="FB388" s="53"/>
      <c r="FC388" s="53"/>
      <c r="FD388" s="41"/>
      <c r="FE388" s="53"/>
      <c r="FF388" s="53"/>
      <c r="FG388" s="53"/>
      <c r="FH388" s="41"/>
      <c r="FI388" s="53"/>
      <c r="FJ388" s="53"/>
      <c r="FK388" s="53"/>
      <c r="FL388" s="41"/>
      <c r="FM388" s="53"/>
      <c r="FN388" s="53"/>
      <c r="FO388" s="40"/>
      <c r="FP388" s="52"/>
      <c r="FQ388" s="41"/>
      <c r="FY388" s="229" t="s">
        <v>1447</v>
      </c>
      <c r="FZ388" s="229" t="s">
        <v>1448</v>
      </c>
      <c r="GA388" s="229" t="s">
        <v>1449</v>
      </c>
    </row>
    <row r="389" spans="2:183" ht="11.25" customHeight="1" x14ac:dyDescent="0.2">
      <c r="B389" s="39"/>
      <c r="C389" s="45"/>
      <c r="D389" s="112"/>
      <c r="E389" s="112"/>
      <c r="F389" s="46"/>
      <c r="G389" s="52"/>
      <c r="H389" s="41"/>
      <c r="I389" s="53"/>
      <c r="J389" s="40"/>
      <c r="K389" s="52"/>
      <c r="L389" s="41"/>
      <c r="M389" s="53"/>
      <c r="N389" s="40"/>
      <c r="O389" s="52"/>
      <c r="P389" s="41"/>
      <c r="Q389" s="53"/>
      <c r="R389" s="40"/>
      <c r="S389" s="52"/>
      <c r="T389" s="41"/>
      <c r="U389" s="53"/>
      <c r="V389" s="40"/>
      <c r="W389" s="52"/>
      <c r="X389" s="41"/>
      <c r="Y389" s="53"/>
      <c r="Z389" s="40"/>
      <c r="AA389" s="52"/>
      <c r="AB389" s="41"/>
      <c r="AC389" s="53"/>
      <c r="AD389" s="40"/>
      <c r="AE389" s="52"/>
      <c r="AF389" s="41"/>
      <c r="AG389" s="53"/>
      <c r="AH389" s="40"/>
      <c r="AI389" s="52"/>
      <c r="AJ389" s="41"/>
      <c r="AK389" s="53"/>
      <c r="AL389" s="40"/>
      <c r="AM389" s="52"/>
      <c r="AN389" s="41"/>
      <c r="AO389" s="53"/>
      <c r="AP389" s="40"/>
      <c r="AQ389" s="52"/>
      <c r="AR389" s="41"/>
      <c r="AS389" s="53"/>
      <c r="AT389" s="41"/>
      <c r="AU389" s="41"/>
      <c r="AV389" s="41"/>
      <c r="AW389" s="53"/>
      <c r="AX389" s="41"/>
      <c r="AY389" s="41"/>
      <c r="AZ389" s="41"/>
      <c r="BA389" s="53"/>
      <c r="BB389" s="41"/>
      <c r="BC389" s="41"/>
      <c r="BD389" s="41"/>
      <c r="BE389" s="53"/>
      <c r="BF389" s="41"/>
      <c r="BG389" s="41"/>
      <c r="BH389" s="41"/>
      <c r="BI389" s="53"/>
      <c r="BJ389" s="41"/>
      <c r="BK389" s="41"/>
      <c r="BL389" s="41"/>
      <c r="BM389" s="53"/>
      <c r="BN389" s="41"/>
      <c r="BO389" s="41"/>
      <c r="BP389" s="41"/>
      <c r="BQ389" s="53"/>
      <c r="BR389" s="41"/>
      <c r="BS389" s="41"/>
      <c r="BT389" s="41"/>
      <c r="BU389" s="53"/>
      <c r="BV389" s="41"/>
      <c r="BW389" s="41"/>
      <c r="BX389" s="41"/>
      <c r="BY389" s="53"/>
      <c r="BZ389" s="41"/>
      <c r="CA389" s="41"/>
      <c r="CB389" s="41"/>
      <c r="CC389" s="53"/>
      <c r="CD389" s="41"/>
      <c r="CE389" s="41"/>
      <c r="CF389" s="41"/>
      <c r="CG389" s="53"/>
      <c r="CH389" s="41"/>
      <c r="CI389" s="41"/>
      <c r="CJ389" s="41"/>
      <c r="CK389" s="53"/>
      <c r="CL389" s="41"/>
      <c r="CM389" s="41"/>
      <c r="CN389" s="41"/>
      <c r="CO389" s="53"/>
      <c r="CP389" s="41"/>
      <c r="CQ389" s="41"/>
      <c r="CR389" s="41"/>
      <c r="CS389" s="53"/>
      <c r="CT389" s="41"/>
      <c r="CU389" s="41"/>
      <c r="CV389" s="41"/>
      <c r="CW389" s="53"/>
      <c r="CX389" s="41"/>
      <c r="CY389" s="41"/>
      <c r="CZ389" s="41"/>
      <c r="DA389" s="53"/>
      <c r="DB389" s="53"/>
      <c r="DC389" s="53"/>
      <c r="DD389" s="41"/>
      <c r="DE389" s="53"/>
      <c r="DF389" s="53"/>
      <c r="DG389" s="53"/>
      <c r="DH389" s="41"/>
      <c r="DI389" s="53"/>
      <c r="DJ389" s="53"/>
      <c r="DK389" s="53"/>
      <c r="DL389" s="41"/>
      <c r="DM389" s="53"/>
      <c r="DN389" s="53"/>
      <c r="DO389" s="53"/>
      <c r="DP389" s="41"/>
      <c r="DQ389" s="53"/>
      <c r="DR389" s="53"/>
      <c r="DS389" s="53"/>
      <c r="DT389" s="41"/>
      <c r="DU389" s="53"/>
      <c r="DV389" s="53"/>
      <c r="DW389" s="53"/>
      <c r="DX389" s="41"/>
      <c r="DY389" s="53"/>
      <c r="DZ389" s="53"/>
      <c r="EA389" s="53"/>
      <c r="EB389" s="41"/>
      <c r="EC389" s="53"/>
      <c r="ED389" s="53"/>
      <c r="EE389" s="53"/>
      <c r="EF389" s="41"/>
      <c r="EG389" s="53"/>
      <c r="EH389" s="53"/>
      <c r="EI389" s="53"/>
      <c r="EJ389" s="41"/>
      <c r="EK389" s="53"/>
      <c r="EL389" s="53"/>
      <c r="EM389" s="53"/>
      <c r="EN389" s="41"/>
      <c r="EO389" s="53"/>
      <c r="EP389" s="53"/>
      <c r="EQ389" s="53"/>
      <c r="ER389" s="41"/>
      <c r="ES389" s="53"/>
      <c r="ET389" s="53"/>
      <c r="EU389" s="53"/>
      <c r="EV389" s="41"/>
      <c r="EW389" s="53"/>
      <c r="EX389" s="53"/>
      <c r="EY389" s="53"/>
      <c r="EZ389" s="41"/>
      <c r="FA389" s="53"/>
      <c r="FB389" s="53"/>
      <c r="FC389" s="53"/>
      <c r="FD389" s="41"/>
      <c r="FE389" s="53"/>
      <c r="FF389" s="53"/>
      <c r="FG389" s="53"/>
      <c r="FH389" s="41"/>
      <c r="FI389" s="53"/>
      <c r="FJ389" s="53"/>
      <c r="FK389" s="53"/>
      <c r="FL389" s="41"/>
      <c r="FM389" s="53"/>
      <c r="FN389" s="53"/>
      <c r="FO389" s="40"/>
      <c r="FP389" s="52"/>
      <c r="FQ389" s="41"/>
      <c r="FY389" s="229" t="s">
        <v>3065</v>
      </c>
      <c r="FZ389" s="229" t="s">
        <v>3066</v>
      </c>
      <c r="GA389" s="229" t="s">
        <v>3067</v>
      </c>
    </row>
    <row r="390" spans="2:183" ht="11.25" customHeight="1" x14ac:dyDescent="0.2">
      <c r="B390" s="39"/>
      <c r="C390" s="45"/>
      <c r="D390" s="112"/>
      <c r="E390" s="112"/>
      <c r="F390" s="46"/>
      <c r="G390" s="52"/>
      <c r="H390" s="41"/>
      <c r="I390" s="53"/>
      <c r="J390" s="40"/>
      <c r="K390" s="52"/>
      <c r="L390" s="41"/>
      <c r="M390" s="53"/>
      <c r="N390" s="40"/>
      <c r="O390" s="52"/>
      <c r="P390" s="41"/>
      <c r="Q390" s="53"/>
      <c r="R390" s="40"/>
      <c r="S390" s="52"/>
      <c r="T390" s="41"/>
      <c r="U390" s="53"/>
      <c r="V390" s="40"/>
      <c r="W390" s="52"/>
      <c r="X390" s="41"/>
      <c r="Y390" s="53"/>
      <c r="Z390" s="40"/>
      <c r="AA390" s="52"/>
      <c r="AB390" s="41"/>
      <c r="AC390" s="53"/>
      <c r="AD390" s="40"/>
      <c r="AE390" s="52"/>
      <c r="AF390" s="41"/>
      <c r="AG390" s="53"/>
      <c r="AH390" s="40"/>
      <c r="AI390" s="52"/>
      <c r="AJ390" s="41"/>
      <c r="AK390" s="53"/>
      <c r="AL390" s="40"/>
      <c r="AM390" s="52"/>
      <c r="AN390" s="41"/>
      <c r="AO390" s="53"/>
      <c r="AP390" s="40"/>
      <c r="AQ390" s="52"/>
      <c r="AR390" s="41"/>
      <c r="AS390" s="53"/>
      <c r="AT390" s="41"/>
      <c r="AU390" s="41"/>
      <c r="AV390" s="41"/>
      <c r="AW390" s="53"/>
      <c r="AX390" s="41"/>
      <c r="AY390" s="41"/>
      <c r="AZ390" s="41"/>
      <c r="BA390" s="53"/>
      <c r="BB390" s="41"/>
      <c r="BC390" s="41"/>
      <c r="BD390" s="41"/>
      <c r="BE390" s="53"/>
      <c r="BF390" s="41"/>
      <c r="BG390" s="41"/>
      <c r="BH390" s="41"/>
      <c r="BI390" s="53"/>
      <c r="BJ390" s="41"/>
      <c r="BK390" s="41"/>
      <c r="BL390" s="41"/>
      <c r="BM390" s="53"/>
      <c r="BN390" s="41"/>
      <c r="BO390" s="41"/>
      <c r="BP390" s="41"/>
      <c r="BQ390" s="53"/>
      <c r="BR390" s="41"/>
      <c r="BS390" s="41"/>
      <c r="BT390" s="41"/>
      <c r="BU390" s="53"/>
      <c r="BV390" s="41"/>
      <c r="BW390" s="41"/>
      <c r="BX390" s="41"/>
      <c r="BY390" s="53"/>
      <c r="BZ390" s="41"/>
      <c r="CA390" s="41"/>
      <c r="CB390" s="41"/>
      <c r="CC390" s="53"/>
      <c r="CD390" s="41"/>
      <c r="CE390" s="41"/>
      <c r="CF390" s="41"/>
      <c r="CG390" s="53"/>
      <c r="CH390" s="41"/>
      <c r="CI390" s="41"/>
      <c r="CJ390" s="41"/>
      <c r="CK390" s="53"/>
      <c r="CL390" s="41"/>
      <c r="CM390" s="41"/>
      <c r="CN390" s="41"/>
      <c r="CO390" s="53"/>
      <c r="CP390" s="41"/>
      <c r="CQ390" s="41"/>
      <c r="CR390" s="41"/>
      <c r="CS390" s="53"/>
      <c r="CT390" s="41"/>
      <c r="CU390" s="41"/>
      <c r="CV390" s="41"/>
      <c r="CW390" s="53"/>
      <c r="CX390" s="41"/>
      <c r="CY390" s="41"/>
      <c r="CZ390" s="41"/>
      <c r="DA390" s="53"/>
      <c r="DB390" s="53"/>
      <c r="DC390" s="53"/>
      <c r="DD390" s="41"/>
      <c r="DE390" s="53"/>
      <c r="DF390" s="53"/>
      <c r="DG390" s="53"/>
      <c r="DH390" s="41"/>
      <c r="DI390" s="53"/>
      <c r="DJ390" s="53"/>
      <c r="DK390" s="53"/>
      <c r="DL390" s="41"/>
      <c r="DM390" s="53"/>
      <c r="DN390" s="53"/>
      <c r="DO390" s="53"/>
      <c r="DP390" s="41"/>
      <c r="DQ390" s="53"/>
      <c r="DR390" s="53"/>
      <c r="DS390" s="53"/>
      <c r="DT390" s="41"/>
      <c r="DU390" s="53"/>
      <c r="DV390" s="53"/>
      <c r="DW390" s="53"/>
      <c r="DX390" s="41"/>
      <c r="DY390" s="53"/>
      <c r="DZ390" s="53"/>
      <c r="EA390" s="53"/>
      <c r="EB390" s="41"/>
      <c r="EC390" s="53"/>
      <c r="ED390" s="53"/>
      <c r="EE390" s="53"/>
      <c r="EF390" s="41"/>
      <c r="EG390" s="53"/>
      <c r="EH390" s="53"/>
      <c r="EI390" s="53"/>
      <c r="EJ390" s="41"/>
      <c r="EK390" s="53"/>
      <c r="EL390" s="53"/>
      <c r="EM390" s="53"/>
      <c r="EN390" s="41"/>
      <c r="EO390" s="53"/>
      <c r="EP390" s="53"/>
      <c r="EQ390" s="53"/>
      <c r="ER390" s="41"/>
      <c r="ES390" s="53"/>
      <c r="ET390" s="53"/>
      <c r="EU390" s="53"/>
      <c r="EV390" s="41"/>
      <c r="EW390" s="53"/>
      <c r="EX390" s="53"/>
      <c r="EY390" s="53"/>
      <c r="EZ390" s="41"/>
      <c r="FA390" s="53"/>
      <c r="FB390" s="53"/>
      <c r="FC390" s="53"/>
      <c r="FD390" s="41"/>
      <c r="FE390" s="53"/>
      <c r="FF390" s="53"/>
      <c r="FG390" s="53"/>
      <c r="FH390" s="41"/>
      <c r="FI390" s="53"/>
      <c r="FJ390" s="53"/>
      <c r="FK390" s="53"/>
      <c r="FL390" s="41"/>
      <c r="FM390" s="53"/>
      <c r="FN390" s="53"/>
      <c r="FO390" s="40"/>
      <c r="FP390" s="52"/>
      <c r="FQ390" s="41"/>
      <c r="FY390" s="229" t="s">
        <v>345</v>
      </c>
      <c r="FZ390" s="229" t="s">
        <v>346</v>
      </c>
      <c r="GA390" s="229" t="s">
        <v>347</v>
      </c>
    </row>
    <row r="391" spans="2:183" ht="11.25" customHeight="1" x14ac:dyDescent="0.2">
      <c r="B391" s="39"/>
      <c r="C391" s="45"/>
      <c r="D391" s="112"/>
      <c r="E391" s="112"/>
      <c r="F391" s="46"/>
      <c r="G391" s="52"/>
      <c r="H391" s="41"/>
      <c r="I391" s="53"/>
      <c r="J391" s="40"/>
      <c r="K391" s="52"/>
      <c r="L391" s="41"/>
      <c r="M391" s="53"/>
      <c r="N391" s="40"/>
      <c r="O391" s="52"/>
      <c r="P391" s="41"/>
      <c r="Q391" s="53"/>
      <c r="R391" s="40"/>
      <c r="S391" s="52"/>
      <c r="T391" s="41"/>
      <c r="U391" s="53"/>
      <c r="V391" s="40"/>
      <c r="W391" s="52"/>
      <c r="X391" s="41"/>
      <c r="Y391" s="53"/>
      <c r="Z391" s="40"/>
      <c r="AA391" s="52"/>
      <c r="AB391" s="41"/>
      <c r="AC391" s="53"/>
      <c r="AD391" s="40"/>
      <c r="AE391" s="52"/>
      <c r="AF391" s="41"/>
      <c r="AG391" s="53"/>
      <c r="AH391" s="40"/>
      <c r="AI391" s="52"/>
      <c r="AJ391" s="41"/>
      <c r="AK391" s="53"/>
      <c r="AL391" s="40"/>
      <c r="AM391" s="52"/>
      <c r="AN391" s="41"/>
      <c r="AO391" s="53"/>
      <c r="AP391" s="40"/>
      <c r="AQ391" s="52"/>
      <c r="AR391" s="41"/>
      <c r="AS391" s="53"/>
      <c r="AT391" s="41"/>
      <c r="AU391" s="41"/>
      <c r="AV391" s="41"/>
      <c r="AW391" s="53"/>
      <c r="AX391" s="41"/>
      <c r="AY391" s="41"/>
      <c r="AZ391" s="41"/>
      <c r="BA391" s="53"/>
      <c r="BB391" s="41"/>
      <c r="BC391" s="41"/>
      <c r="BD391" s="41"/>
      <c r="BE391" s="53"/>
      <c r="BF391" s="41"/>
      <c r="BG391" s="41"/>
      <c r="BH391" s="41"/>
      <c r="BI391" s="53"/>
      <c r="BJ391" s="41"/>
      <c r="BK391" s="41"/>
      <c r="BL391" s="41"/>
      <c r="BM391" s="53"/>
      <c r="BN391" s="41"/>
      <c r="BO391" s="41"/>
      <c r="BP391" s="41"/>
      <c r="BQ391" s="53"/>
      <c r="BR391" s="41"/>
      <c r="BS391" s="41"/>
      <c r="BT391" s="41"/>
      <c r="BU391" s="53"/>
      <c r="BV391" s="41"/>
      <c r="BW391" s="41"/>
      <c r="BX391" s="41"/>
      <c r="BY391" s="53"/>
      <c r="BZ391" s="41"/>
      <c r="CA391" s="41"/>
      <c r="CB391" s="41"/>
      <c r="CC391" s="53"/>
      <c r="CD391" s="41"/>
      <c r="CE391" s="41"/>
      <c r="CF391" s="41"/>
      <c r="CG391" s="53"/>
      <c r="CH391" s="41"/>
      <c r="CI391" s="41"/>
      <c r="CJ391" s="41"/>
      <c r="CK391" s="53"/>
      <c r="CL391" s="41"/>
      <c r="CM391" s="41"/>
      <c r="CN391" s="41"/>
      <c r="CO391" s="53"/>
      <c r="CP391" s="41"/>
      <c r="CQ391" s="41"/>
      <c r="CR391" s="41"/>
      <c r="CS391" s="53"/>
      <c r="CT391" s="41"/>
      <c r="CU391" s="41"/>
      <c r="CV391" s="41"/>
      <c r="CW391" s="53"/>
      <c r="CX391" s="41"/>
      <c r="CY391" s="41"/>
      <c r="CZ391" s="41"/>
      <c r="DA391" s="53"/>
      <c r="DB391" s="53"/>
      <c r="DC391" s="53"/>
      <c r="DD391" s="41"/>
      <c r="DE391" s="53"/>
      <c r="DF391" s="53"/>
      <c r="DG391" s="53"/>
      <c r="DH391" s="41"/>
      <c r="DI391" s="53"/>
      <c r="DJ391" s="53"/>
      <c r="DK391" s="53"/>
      <c r="DL391" s="41"/>
      <c r="DM391" s="53"/>
      <c r="DN391" s="53"/>
      <c r="DO391" s="53"/>
      <c r="DP391" s="41"/>
      <c r="DQ391" s="53"/>
      <c r="DR391" s="53"/>
      <c r="DS391" s="53"/>
      <c r="DT391" s="41"/>
      <c r="DU391" s="53"/>
      <c r="DV391" s="53"/>
      <c r="DW391" s="53"/>
      <c r="DX391" s="41"/>
      <c r="DY391" s="53"/>
      <c r="DZ391" s="53"/>
      <c r="EA391" s="53"/>
      <c r="EB391" s="41"/>
      <c r="EC391" s="53"/>
      <c r="ED391" s="53"/>
      <c r="EE391" s="53"/>
      <c r="EF391" s="41"/>
      <c r="EG391" s="53"/>
      <c r="EH391" s="53"/>
      <c r="EI391" s="53"/>
      <c r="EJ391" s="41"/>
      <c r="EK391" s="53"/>
      <c r="EL391" s="53"/>
      <c r="EM391" s="53"/>
      <c r="EN391" s="41"/>
      <c r="EO391" s="53"/>
      <c r="EP391" s="53"/>
      <c r="EQ391" s="53"/>
      <c r="ER391" s="41"/>
      <c r="ES391" s="53"/>
      <c r="ET391" s="53"/>
      <c r="EU391" s="53"/>
      <c r="EV391" s="41"/>
      <c r="EW391" s="53"/>
      <c r="EX391" s="53"/>
      <c r="EY391" s="53"/>
      <c r="EZ391" s="41"/>
      <c r="FA391" s="53"/>
      <c r="FB391" s="53"/>
      <c r="FC391" s="53"/>
      <c r="FD391" s="41"/>
      <c r="FE391" s="53"/>
      <c r="FF391" s="53"/>
      <c r="FG391" s="53"/>
      <c r="FH391" s="41"/>
      <c r="FI391" s="53"/>
      <c r="FJ391" s="53"/>
      <c r="FK391" s="53"/>
      <c r="FL391" s="41"/>
      <c r="FM391" s="53"/>
      <c r="FN391" s="53"/>
      <c r="FO391" s="40"/>
      <c r="FP391" s="52"/>
      <c r="FQ391" s="41"/>
      <c r="FY391" s="229" t="s">
        <v>1088</v>
      </c>
      <c r="FZ391" s="229" t="s">
        <v>1089</v>
      </c>
      <c r="GA391" s="229" t="s">
        <v>1090</v>
      </c>
    </row>
    <row r="392" spans="2:183" ht="11.25" customHeight="1" x14ac:dyDescent="0.2">
      <c r="B392" s="39"/>
      <c r="C392" s="45"/>
      <c r="D392" s="112"/>
      <c r="E392" s="112"/>
      <c r="F392" s="46"/>
      <c r="G392" s="52"/>
      <c r="H392" s="41"/>
      <c r="I392" s="53"/>
      <c r="J392" s="40"/>
      <c r="K392" s="52"/>
      <c r="L392" s="41"/>
      <c r="M392" s="53"/>
      <c r="N392" s="40"/>
      <c r="O392" s="52"/>
      <c r="P392" s="41"/>
      <c r="Q392" s="53"/>
      <c r="R392" s="40"/>
      <c r="S392" s="52"/>
      <c r="T392" s="41"/>
      <c r="U392" s="53"/>
      <c r="V392" s="40"/>
      <c r="W392" s="52"/>
      <c r="X392" s="41"/>
      <c r="Y392" s="53"/>
      <c r="Z392" s="40"/>
      <c r="AA392" s="52"/>
      <c r="AB392" s="41"/>
      <c r="AC392" s="53"/>
      <c r="AD392" s="40"/>
      <c r="AE392" s="52"/>
      <c r="AF392" s="41"/>
      <c r="AG392" s="53"/>
      <c r="AH392" s="40"/>
      <c r="AI392" s="52"/>
      <c r="AJ392" s="41"/>
      <c r="AK392" s="53"/>
      <c r="AL392" s="40"/>
      <c r="AM392" s="52"/>
      <c r="AN392" s="41"/>
      <c r="AO392" s="53"/>
      <c r="AP392" s="40"/>
      <c r="AQ392" s="52"/>
      <c r="AR392" s="41"/>
      <c r="AS392" s="53"/>
      <c r="AT392" s="41"/>
      <c r="AU392" s="41"/>
      <c r="AV392" s="41"/>
      <c r="AW392" s="53"/>
      <c r="AX392" s="41"/>
      <c r="AY392" s="41"/>
      <c r="AZ392" s="41"/>
      <c r="BA392" s="53"/>
      <c r="BB392" s="41"/>
      <c r="BC392" s="41"/>
      <c r="BD392" s="41"/>
      <c r="BE392" s="53"/>
      <c r="BF392" s="41"/>
      <c r="BG392" s="41"/>
      <c r="BH392" s="41"/>
      <c r="BI392" s="53"/>
      <c r="BJ392" s="41"/>
      <c r="BK392" s="41"/>
      <c r="BL392" s="41"/>
      <c r="BM392" s="53"/>
      <c r="BN392" s="41"/>
      <c r="BO392" s="41"/>
      <c r="BP392" s="41"/>
      <c r="BQ392" s="53"/>
      <c r="BR392" s="41"/>
      <c r="BS392" s="41"/>
      <c r="BT392" s="41"/>
      <c r="BU392" s="53"/>
      <c r="BV392" s="41"/>
      <c r="BW392" s="41"/>
      <c r="BX392" s="41"/>
      <c r="BY392" s="53"/>
      <c r="BZ392" s="41"/>
      <c r="CA392" s="41"/>
      <c r="CB392" s="41"/>
      <c r="CC392" s="53"/>
      <c r="CD392" s="41"/>
      <c r="CE392" s="41"/>
      <c r="CF392" s="41"/>
      <c r="CG392" s="53"/>
      <c r="CH392" s="41"/>
      <c r="CI392" s="41"/>
      <c r="CJ392" s="41"/>
      <c r="CK392" s="53"/>
      <c r="CL392" s="41"/>
      <c r="CM392" s="41"/>
      <c r="CN392" s="41"/>
      <c r="CO392" s="53"/>
      <c r="CP392" s="41"/>
      <c r="CQ392" s="41"/>
      <c r="CR392" s="41"/>
      <c r="CS392" s="53"/>
      <c r="CT392" s="41"/>
      <c r="CU392" s="41"/>
      <c r="CV392" s="41"/>
      <c r="CW392" s="53"/>
      <c r="CX392" s="41"/>
      <c r="CY392" s="41"/>
      <c r="CZ392" s="41"/>
      <c r="DA392" s="53"/>
      <c r="DB392" s="53"/>
      <c r="DC392" s="53"/>
      <c r="DD392" s="41"/>
      <c r="DE392" s="53"/>
      <c r="DF392" s="53"/>
      <c r="DG392" s="53"/>
      <c r="DH392" s="41"/>
      <c r="DI392" s="53"/>
      <c r="DJ392" s="53"/>
      <c r="DK392" s="53"/>
      <c r="DL392" s="41"/>
      <c r="DM392" s="53"/>
      <c r="DN392" s="53"/>
      <c r="DO392" s="53"/>
      <c r="DP392" s="41"/>
      <c r="DQ392" s="53"/>
      <c r="DR392" s="53"/>
      <c r="DS392" s="53"/>
      <c r="DT392" s="41"/>
      <c r="DU392" s="53"/>
      <c r="DV392" s="53"/>
      <c r="DW392" s="53"/>
      <c r="DX392" s="41"/>
      <c r="DY392" s="53"/>
      <c r="DZ392" s="53"/>
      <c r="EA392" s="53"/>
      <c r="EB392" s="41"/>
      <c r="EC392" s="53"/>
      <c r="ED392" s="53"/>
      <c r="EE392" s="53"/>
      <c r="EF392" s="41"/>
      <c r="EG392" s="53"/>
      <c r="EH392" s="53"/>
      <c r="EI392" s="53"/>
      <c r="EJ392" s="41"/>
      <c r="EK392" s="53"/>
      <c r="EL392" s="53"/>
      <c r="EM392" s="53"/>
      <c r="EN392" s="41"/>
      <c r="EO392" s="53"/>
      <c r="EP392" s="53"/>
      <c r="EQ392" s="53"/>
      <c r="ER392" s="41"/>
      <c r="ES392" s="53"/>
      <c r="ET392" s="53"/>
      <c r="EU392" s="53"/>
      <c r="EV392" s="41"/>
      <c r="EW392" s="53"/>
      <c r="EX392" s="53"/>
      <c r="EY392" s="53"/>
      <c r="EZ392" s="41"/>
      <c r="FA392" s="53"/>
      <c r="FB392" s="53"/>
      <c r="FC392" s="53"/>
      <c r="FD392" s="41"/>
      <c r="FE392" s="53"/>
      <c r="FF392" s="53"/>
      <c r="FG392" s="53"/>
      <c r="FH392" s="41"/>
      <c r="FI392" s="53"/>
      <c r="FJ392" s="53"/>
      <c r="FK392" s="53"/>
      <c r="FL392" s="41"/>
      <c r="FM392" s="53"/>
      <c r="FN392" s="53"/>
      <c r="FO392" s="40"/>
      <c r="FP392" s="52"/>
      <c r="FQ392" s="41"/>
      <c r="FY392" s="229" t="s">
        <v>4419</v>
      </c>
      <c r="FZ392" s="229" t="s">
        <v>4420</v>
      </c>
      <c r="GA392" s="229" t="s">
        <v>4421</v>
      </c>
    </row>
    <row r="393" spans="2:183" ht="11.25" customHeight="1" x14ac:dyDescent="0.2">
      <c r="B393" s="39"/>
      <c r="C393" s="45"/>
      <c r="D393" s="112"/>
      <c r="E393" s="112"/>
      <c r="F393" s="46"/>
      <c r="G393" s="52"/>
      <c r="H393" s="41"/>
      <c r="I393" s="53"/>
      <c r="J393" s="40"/>
      <c r="K393" s="52"/>
      <c r="L393" s="41"/>
      <c r="M393" s="53"/>
      <c r="N393" s="40"/>
      <c r="O393" s="52"/>
      <c r="P393" s="41"/>
      <c r="Q393" s="53"/>
      <c r="R393" s="40"/>
      <c r="S393" s="52"/>
      <c r="T393" s="41"/>
      <c r="U393" s="53"/>
      <c r="V393" s="40"/>
      <c r="W393" s="52"/>
      <c r="X393" s="41"/>
      <c r="Y393" s="53"/>
      <c r="Z393" s="40"/>
      <c r="AA393" s="52"/>
      <c r="AB393" s="41"/>
      <c r="AC393" s="53"/>
      <c r="AD393" s="40"/>
      <c r="AE393" s="52"/>
      <c r="AF393" s="41"/>
      <c r="AG393" s="53"/>
      <c r="AH393" s="40"/>
      <c r="AI393" s="52"/>
      <c r="AJ393" s="41"/>
      <c r="AK393" s="53"/>
      <c r="AL393" s="40"/>
      <c r="AM393" s="52"/>
      <c r="AN393" s="41"/>
      <c r="AO393" s="53"/>
      <c r="AP393" s="40"/>
      <c r="AQ393" s="52"/>
      <c r="AR393" s="41"/>
      <c r="AS393" s="53"/>
      <c r="AT393" s="41"/>
      <c r="AU393" s="41"/>
      <c r="AV393" s="41"/>
      <c r="AW393" s="53"/>
      <c r="AX393" s="41"/>
      <c r="AY393" s="41"/>
      <c r="AZ393" s="41"/>
      <c r="BA393" s="53"/>
      <c r="BB393" s="41"/>
      <c r="BC393" s="41"/>
      <c r="BD393" s="41"/>
      <c r="BE393" s="53"/>
      <c r="BF393" s="41"/>
      <c r="BG393" s="41"/>
      <c r="BH393" s="41"/>
      <c r="BI393" s="53"/>
      <c r="BJ393" s="41"/>
      <c r="BK393" s="41"/>
      <c r="BL393" s="41"/>
      <c r="BM393" s="53"/>
      <c r="BN393" s="41"/>
      <c r="BO393" s="41"/>
      <c r="BP393" s="41"/>
      <c r="BQ393" s="53"/>
      <c r="BR393" s="41"/>
      <c r="BS393" s="41"/>
      <c r="BT393" s="41"/>
      <c r="BU393" s="53"/>
      <c r="BV393" s="41"/>
      <c r="BW393" s="41"/>
      <c r="BX393" s="41"/>
      <c r="BY393" s="53"/>
      <c r="BZ393" s="41"/>
      <c r="CA393" s="41"/>
      <c r="CB393" s="41"/>
      <c r="CC393" s="53"/>
      <c r="CD393" s="41"/>
      <c r="CE393" s="41"/>
      <c r="CF393" s="41"/>
      <c r="CG393" s="53"/>
      <c r="CH393" s="41"/>
      <c r="CI393" s="41"/>
      <c r="CJ393" s="41"/>
      <c r="CK393" s="53"/>
      <c r="CL393" s="41"/>
      <c r="CM393" s="41"/>
      <c r="CN393" s="41"/>
      <c r="CO393" s="53"/>
      <c r="CP393" s="41"/>
      <c r="CQ393" s="41"/>
      <c r="CR393" s="41"/>
      <c r="CS393" s="53"/>
      <c r="CT393" s="41"/>
      <c r="CU393" s="41"/>
      <c r="CV393" s="41"/>
      <c r="CW393" s="53"/>
      <c r="CX393" s="41"/>
      <c r="CY393" s="41"/>
      <c r="CZ393" s="41"/>
      <c r="DA393" s="53"/>
      <c r="DB393" s="53"/>
      <c r="DC393" s="53"/>
      <c r="DD393" s="41"/>
      <c r="DE393" s="53"/>
      <c r="DF393" s="53"/>
      <c r="DG393" s="53"/>
      <c r="DH393" s="41"/>
      <c r="DI393" s="53"/>
      <c r="DJ393" s="53"/>
      <c r="DK393" s="53"/>
      <c r="DL393" s="41"/>
      <c r="DM393" s="53"/>
      <c r="DN393" s="53"/>
      <c r="DO393" s="53"/>
      <c r="DP393" s="41"/>
      <c r="DQ393" s="53"/>
      <c r="DR393" s="53"/>
      <c r="DS393" s="53"/>
      <c r="DT393" s="41"/>
      <c r="DU393" s="53"/>
      <c r="DV393" s="53"/>
      <c r="DW393" s="53"/>
      <c r="DX393" s="41"/>
      <c r="DY393" s="53"/>
      <c r="DZ393" s="53"/>
      <c r="EA393" s="53"/>
      <c r="EB393" s="41"/>
      <c r="EC393" s="53"/>
      <c r="ED393" s="53"/>
      <c r="EE393" s="53"/>
      <c r="EF393" s="41"/>
      <c r="EG393" s="53"/>
      <c r="EH393" s="53"/>
      <c r="EI393" s="53"/>
      <c r="EJ393" s="41"/>
      <c r="EK393" s="53"/>
      <c r="EL393" s="53"/>
      <c r="EM393" s="53"/>
      <c r="EN393" s="41"/>
      <c r="EO393" s="53"/>
      <c r="EP393" s="53"/>
      <c r="EQ393" s="53"/>
      <c r="ER393" s="41"/>
      <c r="ES393" s="53"/>
      <c r="ET393" s="53"/>
      <c r="EU393" s="53"/>
      <c r="EV393" s="41"/>
      <c r="EW393" s="53"/>
      <c r="EX393" s="53"/>
      <c r="EY393" s="53"/>
      <c r="EZ393" s="41"/>
      <c r="FA393" s="53"/>
      <c r="FB393" s="53"/>
      <c r="FC393" s="53"/>
      <c r="FD393" s="41"/>
      <c r="FE393" s="53"/>
      <c r="FF393" s="53"/>
      <c r="FG393" s="53"/>
      <c r="FH393" s="41"/>
      <c r="FI393" s="53"/>
      <c r="FJ393" s="53"/>
      <c r="FK393" s="53"/>
      <c r="FL393" s="41"/>
      <c r="FM393" s="53"/>
      <c r="FN393" s="53"/>
      <c r="FO393" s="40"/>
      <c r="FP393" s="52"/>
      <c r="FQ393" s="41"/>
      <c r="FY393" s="229" t="s">
        <v>1576</v>
      </c>
      <c r="FZ393" s="229" t="s">
        <v>1577</v>
      </c>
      <c r="GA393" s="229" t="s">
        <v>1578</v>
      </c>
    </row>
    <row r="394" spans="2:183" ht="11.25" customHeight="1" x14ac:dyDescent="0.2">
      <c r="B394" s="39"/>
      <c r="C394" s="45"/>
      <c r="D394" s="112"/>
      <c r="E394" s="112"/>
      <c r="F394" s="46"/>
      <c r="G394" s="52"/>
      <c r="H394" s="41"/>
      <c r="I394" s="53"/>
      <c r="J394" s="40"/>
      <c r="K394" s="52"/>
      <c r="L394" s="41"/>
      <c r="M394" s="53"/>
      <c r="N394" s="40"/>
      <c r="O394" s="52"/>
      <c r="P394" s="41"/>
      <c r="Q394" s="53"/>
      <c r="R394" s="40"/>
      <c r="S394" s="52"/>
      <c r="T394" s="41"/>
      <c r="U394" s="53"/>
      <c r="V394" s="40"/>
      <c r="W394" s="52"/>
      <c r="X394" s="41"/>
      <c r="Y394" s="53"/>
      <c r="Z394" s="40"/>
      <c r="AA394" s="52"/>
      <c r="AB394" s="41"/>
      <c r="AC394" s="53"/>
      <c r="AD394" s="40"/>
      <c r="AE394" s="52"/>
      <c r="AF394" s="41"/>
      <c r="AG394" s="53"/>
      <c r="AH394" s="40"/>
      <c r="AI394" s="52"/>
      <c r="AJ394" s="41"/>
      <c r="AK394" s="53"/>
      <c r="AL394" s="40"/>
      <c r="AM394" s="52"/>
      <c r="AN394" s="41"/>
      <c r="AO394" s="53"/>
      <c r="AP394" s="40"/>
      <c r="AQ394" s="52"/>
      <c r="AR394" s="41"/>
      <c r="AS394" s="53"/>
      <c r="AT394" s="41"/>
      <c r="AU394" s="41"/>
      <c r="AV394" s="41"/>
      <c r="AW394" s="53"/>
      <c r="AX394" s="41"/>
      <c r="AY394" s="41"/>
      <c r="AZ394" s="41"/>
      <c r="BA394" s="53"/>
      <c r="BB394" s="41"/>
      <c r="BC394" s="41"/>
      <c r="BD394" s="41"/>
      <c r="BE394" s="53"/>
      <c r="BF394" s="41"/>
      <c r="BG394" s="41"/>
      <c r="BH394" s="41"/>
      <c r="BI394" s="53"/>
      <c r="BJ394" s="41"/>
      <c r="BK394" s="41"/>
      <c r="BL394" s="41"/>
      <c r="BM394" s="53"/>
      <c r="BN394" s="41"/>
      <c r="BO394" s="41"/>
      <c r="BP394" s="41"/>
      <c r="BQ394" s="53"/>
      <c r="BR394" s="41"/>
      <c r="BS394" s="41"/>
      <c r="BT394" s="41"/>
      <c r="BU394" s="53"/>
      <c r="BV394" s="41"/>
      <c r="BW394" s="41"/>
      <c r="BX394" s="41"/>
      <c r="BY394" s="53"/>
      <c r="BZ394" s="41"/>
      <c r="CA394" s="41"/>
      <c r="CB394" s="41"/>
      <c r="CC394" s="53"/>
      <c r="CD394" s="41"/>
      <c r="CE394" s="41"/>
      <c r="CF394" s="41"/>
      <c r="CG394" s="53"/>
      <c r="CH394" s="41"/>
      <c r="CI394" s="41"/>
      <c r="CJ394" s="41"/>
      <c r="CK394" s="53"/>
      <c r="CL394" s="41"/>
      <c r="CM394" s="41"/>
      <c r="CN394" s="41"/>
      <c r="CO394" s="53"/>
      <c r="CP394" s="41"/>
      <c r="CQ394" s="41"/>
      <c r="CR394" s="41"/>
      <c r="CS394" s="53"/>
      <c r="CT394" s="41"/>
      <c r="CU394" s="41"/>
      <c r="CV394" s="41"/>
      <c r="CW394" s="53"/>
      <c r="CX394" s="41"/>
      <c r="CY394" s="41"/>
      <c r="CZ394" s="41"/>
      <c r="DA394" s="53"/>
      <c r="DB394" s="53"/>
      <c r="DC394" s="53"/>
      <c r="DD394" s="41"/>
      <c r="DE394" s="53"/>
      <c r="DF394" s="53"/>
      <c r="DG394" s="53"/>
      <c r="DH394" s="41"/>
      <c r="DI394" s="53"/>
      <c r="DJ394" s="53"/>
      <c r="DK394" s="53"/>
      <c r="DL394" s="41"/>
      <c r="DM394" s="53"/>
      <c r="DN394" s="53"/>
      <c r="DO394" s="53"/>
      <c r="DP394" s="41"/>
      <c r="DQ394" s="53"/>
      <c r="DR394" s="53"/>
      <c r="DS394" s="53"/>
      <c r="DT394" s="41"/>
      <c r="DU394" s="53"/>
      <c r="DV394" s="53"/>
      <c r="DW394" s="53"/>
      <c r="DX394" s="41"/>
      <c r="DY394" s="53"/>
      <c r="DZ394" s="53"/>
      <c r="EA394" s="53"/>
      <c r="EB394" s="41"/>
      <c r="EC394" s="53"/>
      <c r="ED394" s="53"/>
      <c r="EE394" s="53"/>
      <c r="EF394" s="41"/>
      <c r="EG394" s="53"/>
      <c r="EH394" s="53"/>
      <c r="EI394" s="53"/>
      <c r="EJ394" s="41"/>
      <c r="EK394" s="53"/>
      <c r="EL394" s="53"/>
      <c r="EM394" s="53"/>
      <c r="EN394" s="41"/>
      <c r="EO394" s="53"/>
      <c r="EP394" s="53"/>
      <c r="EQ394" s="53"/>
      <c r="ER394" s="41"/>
      <c r="ES394" s="53"/>
      <c r="ET394" s="53"/>
      <c r="EU394" s="53"/>
      <c r="EV394" s="41"/>
      <c r="EW394" s="53"/>
      <c r="EX394" s="53"/>
      <c r="EY394" s="53"/>
      <c r="EZ394" s="41"/>
      <c r="FA394" s="53"/>
      <c r="FB394" s="53"/>
      <c r="FC394" s="53"/>
      <c r="FD394" s="41"/>
      <c r="FE394" s="53"/>
      <c r="FF394" s="53"/>
      <c r="FG394" s="53"/>
      <c r="FH394" s="41"/>
      <c r="FI394" s="53"/>
      <c r="FJ394" s="53"/>
      <c r="FK394" s="53"/>
      <c r="FL394" s="41"/>
      <c r="FM394" s="53"/>
      <c r="FN394" s="53"/>
      <c r="FO394" s="40"/>
      <c r="FP394" s="52"/>
      <c r="FQ394" s="41"/>
      <c r="FY394" s="229" t="s">
        <v>1585</v>
      </c>
      <c r="FZ394" s="229" t="s">
        <v>1586</v>
      </c>
      <c r="GA394" s="229" t="s">
        <v>1587</v>
      </c>
    </row>
    <row r="395" spans="2:183" ht="11.25" customHeight="1" x14ac:dyDescent="0.2">
      <c r="B395" s="39"/>
      <c r="C395" s="45"/>
      <c r="D395" s="112"/>
      <c r="E395" s="112"/>
      <c r="F395" s="46"/>
      <c r="G395" s="52"/>
      <c r="H395" s="41"/>
      <c r="I395" s="53"/>
      <c r="J395" s="40"/>
      <c r="K395" s="52"/>
      <c r="L395" s="41"/>
      <c r="M395" s="53"/>
      <c r="N395" s="40"/>
      <c r="O395" s="52"/>
      <c r="P395" s="41"/>
      <c r="Q395" s="53"/>
      <c r="R395" s="40"/>
      <c r="S395" s="52"/>
      <c r="T395" s="41"/>
      <c r="U395" s="53"/>
      <c r="V395" s="40"/>
      <c r="W395" s="52"/>
      <c r="X395" s="41"/>
      <c r="Y395" s="53"/>
      <c r="Z395" s="40"/>
      <c r="AA395" s="52"/>
      <c r="AB395" s="41"/>
      <c r="AC395" s="53"/>
      <c r="AD395" s="40"/>
      <c r="AE395" s="52"/>
      <c r="AF395" s="41"/>
      <c r="AG395" s="53"/>
      <c r="AH395" s="40"/>
      <c r="AI395" s="52"/>
      <c r="AJ395" s="41"/>
      <c r="AK395" s="53"/>
      <c r="AL395" s="40"/>
      <c r="AM395" s="52"/>
      <c r="AN395" s="41"/>
      <c r="AO395" s="53"/>
      <c r="AP395" s="40"/>
      <c r="AQ395" s="52"/>
      <c r="AR395" s="41"/>
      <c r="AS395" s="53"/>
      <c r="AT395" s="41"/>
      <c r="AU395" s="41"/>
      <c r="AV395" s="41"/>
      <c r="AW395" s="53"/>
      <c r="AX395" s="41"/>
      <c r="AY395" s="41"/>
      <c r="AZ395" s="41"/>
      <c r="BA395" s="53"/>
      <c r="BB395" s="41"/>
      <c r="BC395" s="41"/>
      <c r="BD395" s="41"/>
      <c r="BE395" s="53"/>
      <c r="BF395" s="41"/>
      <c r="BG395" s="41"/>
      <c r="BH395" s="41"/>
      <c r="BI395" s="53"/>
      <c r="BJ395" s="41"/>
      <c r="BK395" s="41"/>
      <c r="BL395" s="41"/>
      <c r="BM395" s="53"/>
      <c r="BN395" s="41"/>
      <c r="BO395" s="41"/>
      <c r="BP395" s="41"/>
      <c r="BQ395" s="53"/>
      <c r="BR395" s="41"/>
      <c r="BS395" s="41"/>
      <c r="BT395" s="41"/>
      <c r="BU395" s="53"/>
      <c r="BV395" s="41"/>
      <c r="BW395" s="41"/>
      <c r="BX395" s="41"/>
      <c r="BY395" s="53"/>
      <c r="BZ395" s="41"/>
      <c r="CA395" s="41"/>
      <c r="CB395" s="41"/>
      <c r="CC395" s="53"/>
      <c r="CD395" s="41"/>
      <c r="CE395" s="41"/>
      <c r="CF395" s="41"/>
      <c r="CG395" s="53"/>
      <c r="CH395" s="41"/>
      <c r="CI395" s="41"/>
      <c r="CJ395" s="41"/>
      <c r="CK395" s="53"/>
      <c r="CL395" s="41"/>
      <c r="CM395" s="41"/>
      <c r="CN395" s="41"/>
      <c r="CO395" s="53"/>
      <c r="CP395" s="41"/>
      <c r="CQ395" s="41"/>
      <c r="CR395" s="41"/>
      <c r="CS395" s="53"/>
      <c r="CT395" s="41"/>
      <c r="CU395" s="41"/>
      <c r="CV395" s="41"/>
      <c r="CW395" s="53"/>
      <c r="CX395" s="41"/>
      <c r="CY395" s="41"/>
      <c r="CZ395" s="41"/>
      <c r="DA395" s="53"/>
      <c r="DB395" s="53"/>
      <c r="DC395" s="53"/>
      <c r="DD395" s="41"/>
      <c r="DE395" s="53"/>
      <c r="DF395" s="53"/>
      <c r="DG395" s="53"/>
      <c r="DH395" s="41"/>
      <c r="DI395" s="53"/>
      <c r="DJ395" s="53"/>
      <c r="DK395" s="53"/>
      <c r="DL395" s="41"/>
      <c r="DM395" s="53"/>
      <c r="DN395" s="53"/>
      <c r="DO395" s="53"/>
      <c r="DP395" s="41"/>
      <c r="DQ395" s="53"/>
      <c r="DR395" s="53"/>
      <c r="DS395" s="53"/>
      <c r="DT395" s="41"/>
      <c r="DU395" s="53"/>
      <c r="DV395" s="53"/>
      <c r="DW395" s="53"/>
      <c r="DX395" s="41"/>
      <c r="DY395" s="53"/>
      <c r="DZ395" s="53"/>
      <c r="EA395" s="53"/>
      <c r="EB395" s="41"/>
      <c r="EC395" s="53"/>
      <c r="ED395" s="53"/>
      <c r="EE395" s="53"/>
      <c r="EF395" s="41"/>
      <c r="EG395" s="53"/>
      <c r="EH395" s="53"/>
      <c r="EI395" s="53"/>
      <c r="EJ395" s="41"/>
      <c r="EK395" s="53"/>
      <c r="EL395" s="53"/>
      <c r="EM395" s="53"/>
      <c r="EN395" s="41"/>
      <c r="EO395" s="53"/>
      <c r="EP395" s="53"/>
      <c r="EQ395" s="53"/>
      <c r="ER395" s="41"/>
      <c r="ES395" s="53"/>
      <c r="ET395" s="53"/>
      <c r="EU395" s="53"/>
      <c r="EV395" s="41"/>
      <c r="EW395" s="53"/>
      <c r="EX395" s="53"/>
      <c r="EY395" s="53"/>
      <c r="EZ395" s="41"/>
      <c r="FA395" s="53"/>
      <c r="FB395" s="53"/>
      <c r="FC395" s="53"/>
      <c r="FD395" s="41"/>
      <c r="FE395" s="53"/>
      <c r="FF395" s="53"/>
      <c r="FG395" s="53"/>
      <c r="FH395" s="41"/>
      <c r="FI395" s="53"/>
      <c r="FJ395" s="53"/>
      <c r="FK395" s="53"/>
      <c r="FL395" s="41"/>
      <c r="FM395" s="53"/>
      <c r="FN395" s="53"/>
      <c r="FO395" s="40"/>
      <c r="FP395" s="52"/>
      <c r="FQ395" s="41"/>
      <c r="FY395" s="229" t="s">
        <v>243</v>
      </c>
      <c r="FZ395" s="229" t="s">
        <v>244</v>
      </c>
      <c r="GA395" s="229" t="s">
        <v>245</v>
      </c>
    </row>
    <row r="396" spans="2:183" ht="11.25" customHeight="1" x14ac:dyDescent="0.2">
      <c r="B396" s="39"/>
      <c r="C396" s="45"/>
      <c r="D396" s="112"/>
      <c r="E396" s="112"/>
      <c r="F396" s="46"/>
      <c r="G396" s="52"/>
      <c r="H396" s="41"/>
      <c r="I396" s="53"/>
      <c r="J396" s="40"/>
      <c r="K396" s="52"/>
      <c r="L396" s="41"/>
      <c r="M396" s="53"/>
      <c r="N396" s="40"/>
      <c r="O396" s="52"/>
      <c r="P396" s="41"/>
      <c r="Q396" s="53"/>
      <c r="R396" s="40"/>
      <c r="S396" s="52"/>
      <c r="T396" s="41"/>
      <c r="U396" s="53"/>
      <c r="V396" s="40"/>
      <c r="W396" s="52"/>
      <c r="X396" s="41"/>
      <c r="Y396" s="53"/>
      <c r="Z396" s="40"/>
      <c r="AA396" s="52"/>
      <c r="AB396" s="41"/>
      <c r="AC396" s="53"/>
      <c r="AD396" s="40"/>
      <c r="AE396" s="52"/>
      <c r="AF396" s="41"/>
      <c r="AG396" s="53"/>
      <c r="AH396" s="40"/>
      <c r="AI396" s="52"/>
      <c r="AJ396" s="41"/>
      <c r="AK396" s="53"/>
      <c r="AL396" s="40"/>
      <c r="AM396" s="52"/>
      <c r="AN396" s="41"/>
      <c r="AO396" s="53"/>
      <c r="AP396" s="40"/>
      <c r="AQ396" s="52"/>
      <c r="AR396" s="41"/>
      <c r="AS396" s="53"/>
      <c r="AT396" s="41"/>
      <c r="AU396" s="41"/>
      <c r="AV396" s="41"/>
      <c r="AW396" s="53"/>
      <c r="AX396" s="41"/>
      <c r="AY396" s="41"/>
      <c r="AZ396" s="41"/>
      <c r="BA396" s="53"/>
      <c r="BB396" s="41"/>
      <c r="BC396" s="41"/>
      <c r="BD396" s="41"/>
      <c r="BE396" s="53"/>
      <c r="BF396" s="41"/>
      <c r="BG396" s="41"/>
      <c r="BH396" s="41"/>
      <c r="BI396" s="53"/>
      <c r="BJ396" s="41"/>
      <c r="BK396" s="41"/>
      <c r="BL396" s="41"/>
      <c r="BM396" s="53"/>
      <c r="BN396" s="41"/>
      <c r="BO396" s="41"/>
      <c r="BP396" s="41"/>
      <c r="BQ396" s="53"/>
      <c r="BR396" s="41"/>
      <c r="BS396" s="41"/>
      <c r="BT396" s="41"/>
      <c r="BU396" s="53"/>
      <c r="BV396" s="41"/>
      <c r="BW396" s="41"/>
      <c r="BX396" s="41"/>
      <c r="BY396" s="53"/>
      <c r="BZ396" s="41"/>
      <c r="CA396" s="41"/>
      <c r="CB396" s="41"/>
      <c r="CC396" s="53"/>
      <c r="CD396" s="41"/>
      <c r="CE396" s="41"/>
      <c r="CF396" s="41"/>
      <c r="CG396" s="53"/>
      <c r="CH396" s="41"/>
      <c r="CI396" s="41"/>
      <c r="CJ396" s="41"/>
      <c r="CK396" s="53"/>
      <c r="CL396" s="41"/>
      <c r="CM396" s="41"/>
      <c r="CN396" s="41"/>
      <c r="CO396" s="53"/>
      <c r="CP396" s="41"/>
      <c r="CQ396" s="41"/>
      <c r="CR396" s="41"/>
      <c r="CS396" s="53"/>
      <c r="CT396" s="41"/>
      <c r="CU396" s="41"/>
      <c r="CV396" s="41"/>
      <c r="CW396" s="53"/>
      <c r="CX396" s="41"/>
      <c r="CY396" s="41"/>
      <c r="CZ396" s="41"/>
      <c r="DA396" s="53"/>
      <c r="DB396" s="53"/>
      <c r="DC396" s="53"/>
      <c r="DD396" s="41"/>
      <c r="DE396" s="53"/>
      <c r="DF396" s="53"/>
      <c r="DG396" s="53"/>
      <c r="DH396" s="41"/>
      <c r="DI396" s="53"/>
      <c r="DJ396" s="53"/>
      <c r="DK396" s="53"/>
      <c r="DL396" s="41"/>
      <c r="DM396" s="53"/>
      <c r="DN396" s="53"/>
      <c r="DO396" s="53"/>
      <c r="DP396" s="41"/>
      <c r="DQ396" s="53"/>
      <c r="DR396" s="53"/>
      <c r="DS396" s="53"/>
      <c r="DT396" s="41"/>
      <c r="DU396" s="53"/>
      <c r="DV396" s="53"/>
      <c r="DW396" s="53"/>
      <c r="DX396" s="41"/>
      <c r="DY396" s="53"/>
      <c r="DZ396" s="53"/>
      <c r="EA396" s="53"/>
      <c r="EB396" s="41"/>
      <c r="EC396" s="53"/>
      <c r="ED396" s="53"/>
      <c r="EE396" s="53"/>
      <c r="EF396" s="41"/>
      <c r="EG396" s="53"/>
      <c r="EH396" s="53"/>
      <c r="EI396" s="53"/>
      <c r="EJ396" s="41"/>
      <c r="EK396" s="53"/>
      <c r="EL396" s="53"/>
      <c r="EM396" s="53"/>
      <c r="EN396" s="41"/>
      <c r="EO396" s="53"/>
      <c r="EP396" s="53"/>
      <c r="EQ396" s="53"/>
      <c r="ER396" s="41"/>
      <c r="ES396" s="53"/>
      <c r="ET396" s="53"/>
      <c r="EU396" s="53"/>
      <c r="EV396" s="41"/>
      <c r="EW396" s="53"/>
      <c r="EX396" s="53"/>
      <c r="EY396" s="53"/>
      <c r="EZ396" s="41"/>
      <c r="FA396" s="53"/>
      <c r="FB396" s="53"/>
      <c r="FC396" s="53"/>
      <c r="FD396" s="41"/>
      <c r="FE396" s="53"/>
      <c r="FF396" s="53"/>
      <c r="FG396" s="53"/>
      <c r="FH396" s="41"/>
      <c r="FI396" s="53"/>
      <c r="FJ396" s="53"/>
      <c r="FK396" s="53"/>
      <c r="FL396" s="41"/>
      <c r="FM396" s="53"/>
      <c r="FN396" s="53"/>
      <c r="FO396" s="40"/>
      <c r="FP396" s="52"/>
      <c r="FQ396" s="41"/>
      <c r="FY396" s="229" t="s">
        <v>1618</v>
      </c>
      <c r="FZ396" s="229" t="s">
        <v>1619</v>
      </c>
      <c r="GA396" s="229" t="s">
        <v>1620</v>
      </c>
    </row>
    <row r="397" spans="2:183" ht="11.25" customHeight="1" x14ac:dyDescent="0.2">
      <c r="B397" s="39"/>
      <c r="C397" s="45"/>
      <c r="D397" s="112"/>
      <c r="E397" s="112"/>
      <c r="F397" s="46"/>
      <c r="G397" s="52"/>
      <c r="H397" s="41"/>
      <c r="I397" s="53"/>
      <c r="J397" s="40"/>
      <c r="K397" s="52"/>
      <c r="L397" s="41"/>
      <c r="M397" s="53"/>
      <c r="N397" s="40"/>
      <c r="O397" s="52"/>
      <c r="P397" s="41"/>
      <c r="Q397" s="53"/>
      <c r="R397" s="40"/>
      <c r="S397" s="52"/>
      <c r="T397" s="41"/>
      <c r="U397" s="53"/>
      <c r="V397" s="40"/>
      <c r="W397" s="52"/>
      <c r="X397" s="41"/>
      <c r="Y397" s="53"/>
      <c r="Z397" s="40"/>
      <c r="AA397" s="52"/>
      <c r="AB397" s="41"/>
      <c r="AC397" s="53"/>
      <c r="AD397" s="40"/>
      <c r="AE397" s="52"/>
      <c r="AF397" s="41"/>
      <c r="AG397" s="53"/>
      <c r="AH397" s="40"/>
      <c r="AI397" s="52"/>
      <c r="AJ397" s="41"/>
      <c r="AK397" s="53"/>
      <c r="AL397" s="40"/>
      <c r="AM397" s="52"/>
      <c r="AN397" s="41"/>
      <c r="AO397" s="53"/>
      <c r="AP397" s="40"/>
      <c r="AQ397" s="52"/>
      <c r="AR397" s="41"/>
      <c r="AS397" s="53"/>
      <c r="AT397" s="41"/>
      <c r="AU397" s="41"/>
      <c r="AV397" s="41"/>
      <c r="AW397" s="53"/>
      <c r="AX397" s="41"/>
      <c r="AY397" s="41"/>
      <c r="AZ397" s="41"/>
      <c r="BA397" s="53"/>
      <c r="BB397" s="41"/>
      <c r="BC397" s="41"/>
      <c r="BD397" s="41"/>
      <c r="BE397" s="53"/>
      <c r="BF397" s="41"/>
      <c r="BG397" s="41"/>
      <c r="BH397" s="41"/>
      <c r="BI397" s="53"/>
      <c r="BJ397" s="41"/>
      <c r="BK397" s="41"/>
      <c r="BL397" s="41"/>
      <c r="BM397" s="53"/>
      <c r="BN397" s="41"/>
      <c r="BO397" s="41"/>
      <c r="BP397" s="41"/>
      <c r="BQ397" s="53"/>
      <c r="BR397" s="41"/>
      <c r="BS397" s="41"/>
      <c r="BT397" s="41"/>
      <c r="BU397" s="53"/>
      <c r="BV397" s="41"/>
      <c r="BW397" s="41"/>
      <c r="BX397" s="41"/>
      <c r="BY397" s="53"/>
      <c r="BZ397" s="41"/>
      <c r="CA397" s="41"/>
      <c r="CB397" s="41"/>
      <c r="CC397" s="53"/>
      <c r="CD397" s="41"/>
      <c r="CE397" s="41"/>
      <c r="CF397" s="41"/>
      <c r="CG397" s="53"/>
      <c r="CH397" s="41"/>
      <c r="CI397" s="41"/>
      <c r="CJ397" s="41"/>
      <c r="CK397" s="53"/>
      <c r="CL397" s="41"/>
      <c r="CM397" s="41"/>
      <c r="CN397" s="41"/>
      <c r="CO397" s="53"/>
      <c r="CP397" s="41"/>
      <c r="CQ397" s="41"/>
      <c r="CR397" s="41"/>
      <c r="CS397" s="53"/>
      <c r="CT397" s="41"/>
      <c r="CU397" s="41"/>
      <c r="CV397" s="41"/>
      <c r="CW397" s="53"/>
      <c r="CX397" s="41"/>
      <c r="CY397" s="41"/>
      <c r="CZ397" s="41"/>
      <c r="DA397" s="53"/>
      <c r="DB397" s="53"/>
      <c r="DC397" s="53"/>
      <c r="DD397" s="41"/>
      <c r="DE397" s="53"/>
      <c r="DF397" s="53"/>
      <c r="DG397" s="53"/>
      <c r="DH397" s="41"/>
      <c r="DI397" s="53"/>
      <c r="DJ397" s="53"/>
      <c r="DK397" s="53"/>
      <c r="DL397" s="41"/>
      <c r="DM397" s="53"/>
      <c r="DN397" s="53"/>
      <c r="DO397" s="53"/>
      <c r="DP397" s="41"/>
      <c r="DQ397" s="53"/>
      <c r="DR397" s="53"/>
      <c r="DS397" s="53"/>
      <c r="DT397" s="41"/>
      <c r="DU397" s="53"/>
      <c r="DV397" s="53"/>
      <c r="DW397" s="53"/>
      <c r="DX397" s="41"/>
      <c r="DY397" s="53"/>
      <c r="DZ397" s="53"/>
      <c r="EA397" s="53"/>
      <c r="EB397" s="41"/>
      <c r="EC397" s="53"/>
      <c r="ED397" s="53"/>
      <c r="EE397" s="53"/>
      <c r="EF397" s="41"/>
      <c r="EG397" s="53"/>
      <c r="EH397" s="53"/>
      <c r="EI397" s="53"/>
      <c r="EJ397" s="41"/>
      <c r="EK397" s="53"/>
      <c r="EL397" s="53"/>
      <c r="EM397" s="53"/>
      <c r="EN397" s="41"/>
      <c r="EO397" s="53"/>
      <c r="EP397" s="53"/>
      <c r="EQ397" s="53"/>
      <c r="ER397" s="41"/>
      <c r="ES397" s="53"/>
      <c r="ET397" s="53"/>
      <c r="EU397" s="53"/>
      <c r="EV397" s="41"/>
      <c r="EW397" s="53"/>
      <c r="EX397" s="53"/>
      <c r="EY397" s="53"/>
      <c r="EZ397" s="41"/>
      <c r="FA397" s="53"/>
      <c r="FB397" s="53"/>
      <c r="FC397" s="53"/>
      <c r="FD397" s="41"/>
      <c r="FE397" s="53"/>
      <c r="FF397" s="53"/>
      <c r="FG397" s="53"/>
      <c r="FH397" s="41"/>
      <c r="FI397" s="53"/>
      <c r="FJ397" s="53"/>
      <c r="FK397" s="53"/>
      <c r="FL397" s="41"/>
      <c r="FM397" s="53"/>
      <c r="FN397" s="53"/>
      <c r="FO397" s="40"/>
      <c r="FP397" s="52"/>
      <c r="FQ397" s="41"/>
      <c r="FY397" s="229" t="s">
        <v>46</v>
      </c>
      <c r="FZ397" s="229" t="s">
        <v>59</v>
      </c>
      <c r="GA397" s="229" t="s">
        <v>1624</v>
      </c>
    </row>
    <row r="398" spans="2:183" ht="11.25" customHeight="1" x14ac:dyDescent="0.2">
      <c r="B398" s="39"/>
      <c r="C398" s="45"/>
      <c r="D398" s="112"/>
      <c r="E398" s="112"/>
      <c r="F398" s="46"/>
      <c r="G398" s="52"/>
      <c r="H398" s="41"/>
      <c r="I398" s="53"/>
      <c r="J398" s="40"/>
      <c r="K398" s="52"/>
      <c r="L398" s="41"/>
      <c r="M398" s="53"/>
      <c r="N398" s="40"/>
      <c r="O398" s="52"/>
      <c r="P398" s="41"/>
      <c r="Q398" s="53"/>
      <c r="R398" s="40"/>
      <c r="S398" s="52"/>
      <c r="T398" s="41"/>
      <c r="U398" s="53"/>
      <c r="V398" s="40"/>
      <c r="W398" s="52"/>
      <c r="X398" s="41"/>
      <c r="Y398" s="53"/>
      <c r="Z398" s="40"/>
      <c r="AA398" s="52"/>
      <c r="AB398" s="41"/>
      <c r="AC398" s="53"/>
      <c r="AD398" s="40"/>
      <c r="AE398" s="52"/>
      <c r="AF398" s="41"/>
      <c r="AG398" s="53"/>
      <c r="AH398" s="40"/>
      <c r="AI398" s="52"/>
      <c r="AJ398" s="41"/>
      <c r="AK398" s="53"/>
      <c r="AL398" s="40"/>
      <c r="AM398" s="52"/>
      <c r="AN398" s="41"/>
      <c r="AO398" s="53"/>
      <c r="AP398" s="40"/>
      <c r="AQ398" s="52"/>
      <c r="AR398" s="41"/>
      <c r="AS398" s="53"/>
      <c r="AT398" s="41"/>
      <c r="AU398" s="41"/>
      <c r="AV398" s="41"/>
      <c r="AW398" s="53"/>
      <c r="AX398" s="41"/>
      <c r="AY398" s="41"/>
      <c r="AZ398" s="41"/>
      <c r="BA398" s="53"/>
      <c r="BB398" s="41"/>
      <c r="BC398" s="41"/>
      <c r="BD398" s="41"/>
      <c r="BE398" s="53"/>
      <c r="BF398" s="41"/>
      <c r="BG398" s="41"/>
      <c r="BH398" s="41"/>
      <c r="BI398" s="53"/>
      <c r="BJ398" s="41"/>
      <c r="BK398" s="41"/>
      <c r="BL398" s="41"/>
      <c r="BM398" s="53"/>
      <c r="BN398" s="41"/>
      <c r="BO398" s="41"/>
      <c r="BP398" s="41"/>
      <c r="BQ398" s="53"/>
      <c r="BR398" s="41"/>
      <c r="BS398" s="41"/>
      <c r="BT398" s="41"/>
      <c r="BU398" s="53"/>
      <c r="BV398" s="41"/>
      <c r="BW398" s="41"/>
      <c r="BX398" s="41"/>
      <c r="BY398" s="53"/>
      <c r="BZ398" s="41"/>
      <c r="CA398" s="41"/>
      <c r="CB398" s="41"/>
      <c r="CC398" s="53"/>
      <c r="CD398" s="41"/>
      <c r="CE398" s="41"/>
      <c r="CF398" s="41"/>
      <c r="CG398" s="53"/>
      <c r="CH398" s="41"/>
      <c r="CI398" s="41"/>
      <c r="CJ398" s="41"/>
      <c r="CK398" s="53"/>
      <c r="CL398" s="41"/>
      <c r="CM398" s="41"/>
      <c r="CN398" s="41"/>
      <c r="CO398" s="53"/>
      <c r="CP398" s="41"/>
      <c r="CQ398" s="41"/>
      <c r="CR398" s="41"/>
      <c r="CS398" s="53"/>
      <c r="CT398" s="41"/>
      <c r="CU398" s="41"/>
      <c r="CV398" s="41"/>
      <c r="CW398" s="53"/>
      <c r="CX398" s="41"/>
      <c r="CY398" s="41"/>
      <c r="CZ398" s="41"/>
      <c r="DA398" s="53"/>
      <c r="DB398" s="53"/>
      <c r="DC398" s="53"/>
      <c r="DD398" s="41"/>
      <c r="DE398" s="53"/>
      <c r="DF398" s="53"/>
      <c r="DG398" s="53"/>
      <c r="DH398" s="41"/>
      <c r="DI398" s="53"/>
      <c r="DJ398" s="53"/>
      <c r="DK398" s="53"/>
      <c r="DL398" s="41"/>
      <c r="DM398" s="53"/>
      <c r="DN398" s="53"/>
      <c r="DO398" s="53"/>
      <c r="DP398" s="41"/>
      <c r="DQ398" s="53"/>
      <c r="DR398" s="53"/>
      <c r="DS398" s="53"/>
      <c r="DT398" s="41"/>
      <c r="DU398" s="53"/>
      <c r="DV398" s="53"/>
      <c r="DW398" s="53"/>
      <c r="DX398" s="41"/>
      <c r="DY398" s="53"/>
      <c r="DZ398" s="53"/>
      <c r="EA398" s="53"/>
      <c r="EB398" s="41"/>
      <c r="EC398" s="53"/>
      <c r="ED398" s="53"/>
      <c r="EE398" s="53"/>
      <c r="EF398" s="41"/>
      <c r="EG398" s="53"/>
      <c r="EH398" s="53"/>
      <c r="EI398" s="53"/>
      <c r="EJ398" s="41"/>
      <c r="EK398" s="53"/>
      <c r="EL398" s="53"/>
      <c r="EM398" s="53"/>
      <c r="EN398" s="41"/>
      <c r="EO398" s="53"/>
      <c r="EP398" s="53"/>
      <c r="EQ398" s="53"/>
      <c r="ER398" s="41"/>
      <c r="ES398" s="53"/>
      <c r="ET398" s="53"/>
      <c r="EU398" s="53"/>
      <c r="EV398" s="41"/>
      <c r="EW398" s="53"/>
      <c r="EX398" s="53"/>
      <c r="EY398" s="53"/>
      <c r="EZ398" s="41"/>
      <c r="FA398" s="53"/>
      <c r="FB398" s="53"/>
      <c r="FC398" s="53"/>
      <c r="FD398" s="41"/>
      <c r="FE398" s="53"/>
      <c r="FF398" s="53"/>
      <c r="FG398" s="53"/>
      <c r="FH398" s="41"/>
      <c r="FI398" s="53"/>
      <c r="FJ398" s="53"/>
      <c r="FK398" s="53"/>
      <c r="FL398" s="41"/>
      <c r="FM398" s="53"/>
      <c r="FN398" s="53"/>
      <c r="FO398" s="40"/>
      <c r="FP398" s="52"/>
      <c r="FQ398" s="41"/>
      <c r="FY398" s="229" t="s">
        <v>1612</v>
      </c>
      <c r="FZ398" s="229" t="s">
        <v>1613</v>
      </c>
      <c r="GA398" s="229" t="s">
        <v>1614</v>
      </c>
    </row>
    <row r="399" spans="2:183" ht="11.25" customHeight="1" x14ac:dyDescent="0.2">
      <c r="B399" s="39"/>
      <c r="C399" s="45"/>
      <c r="D399" s="112"/>
      <c r="E399" s="112"/>
      <c r="F399" s="46"/>
      <c r="G399" s="52"/>
      <c r="H399" s="41"/>
      <c r="I399" s="53"/>
      <c r="J399" s="40"/>
      <c r="K399" s="52"/>
      <c r="L399" s="41"/>
      <c r="M399" s="53"/>
      <c r="N399" s="40"/>
      <c r="O399" s="52"/>
      <c r="P399" s="41"/>
      <c r="Q399" s="53"/>
      <c r="R399" s="40"/>
      <c r="S399" s="52"/>
      <c r="T399" s="41"/>
      <c r="U399" s="53"/>
      <c r="V399" s="40"/>
      <c r="W399" s="52"/>
      <c r="X399" s="41"/>
      <c r="Y399" s="53"/>
      <c r="Z399" s="40"/>
      <c r="AA399" s="52"/>
      <c r="AB399" s="41"/>
      <c r="AC399" s="53"/>
      <c r="AD399" s="40"/>
      <c r="AE399" s="52"/>
      <c r="AF399" s="41"/>
      <c r="AG399" s="53"/>
      <c r="AH399" s="40"/>
      <c r="AI399" s="52"/>
      <c r="AJ399" s="41"/>
      <c r="AK399" s="53"/>
      <c r="AL399" s="40"/>
      <c r="AM399" s="52"/>
      <c r="AN399" s="41"/>
      <c r="AO399" s="53"/>
      <c r="AP399" s="40"/>
      <c r="AQ399" s="52"/>
      <c r="AR399" s="41"/>
      <c r="AS399" s="53"/>
      <c r="AT399" s="41"/>
      <c r="AU399" s="41"/>
      <c r="AV399" s="41"/>
      <c r="AW399" s="53"/>
      <c r="AX399" s="41"/>
      <c r="AY399" s="41"/>
      <c r="AZ399" s="41"/>
      <c r="BA399" s="53"/>
      <c r="BB399" s="41"/>
      <c r="BC399" s="41"/>
      <c r="BD399" s="41"/>
      <c r="BE399" s="53"/>
      <c r="BF399" s="41"/>
      <c r="BG399" s="41"/>
      <c r="BH399" s="41"/>
      <c r="BI399" s="53"/>
      <c r="BJ399" s="41"/>
      <c r="BK399" s="41"/>
      <c r="BL399" s="41"/>
      <c r="BM399" s="53"/>
      <c r="BN399" s="41"/>
      <c r="BO399" s="41"/>
      <c r="BP399" s="41"/>
      <c r="BQ399" s="53"/>
      <c r="BR399" s="41"/>
      <c r="BS399" s="41"/>
      <c r="BT399" s="41"/>
      <c r="BU399" s="53"/>
      <c r="BV399" s="41"/>
      <c r="BW399" s="41"/>
      <c r="BX399" s="41"/>
      <c r="BY399" s="53"/>
      <c r="BZ399" s="41"/>
      <c r="CA399" s="41"/>
      <c r="CB399" s="41"/>
      <c r="CC399" s="53"/>
      <c r="CD399" s="41"/>
      <c r="CE399" s="41"/>
      <c r="CF399" s="41"/>
      <c r="CG399" s="53"/>
      <c r="CH399" s="41"/>
      <c r="CI399" s="41"/>
      <c r="CJ399" s="41"/>
      <c r="CK399" s="53"/>
      <c r="CL399" s="41"/>
      <c r="CM399" s="41"/>
      <c r="CN399" s="41"/>
      <c r="CO399" s="53"/>
      <c r="CP399" s="41"/>
      <c r="CQ399" s="41"/>
      <c r="CR399" s="41"/>
      <c r="CS399" s="53"/>
      <c r="CT399" s="41"/>
      <c r="CU399" s="41"/>
      <c r="CV399" s="41"/>
      <c r="CW399" s="53"/>
      <c r="CX399" s="41"/>
      <c r="CY399" s="41"/>
      <c r="CZ399" s="41"/>
      <c r="DA399" s="53"/>
      <c r="DB399" s="53"/>
      <c r="DC399" s="53"/>
      <c r="DD399" s="41"/>
      <c r="DE399" s="53"/>
      <c r="DF399" s="53"/>
      <c r="DG399" s="53"/>
      <c r="DH399" s="41"/>
      <c r="DI399" s="53"/>
      <c r="DJ399" s="53"/>
      <c r="DK399" s="53"/>
      <c r="DL399" s="41"/>
      <c r="DM399" s="53"/>
      <c r="DN399" s="53"/>
      <c r="DO399" s="53"/>
      <c r="DP399" s="41"/>
      <c r="DQ399" s="53"/>
      <c r="DR399" s="53"/>
      <c r="DS399" s="53"/>
      <c r="DT399" s="41"/>
      <c r="DU399" s="53"/>
      <c r="DV399" s="53"/>
      <c r="DW399" s="53"/>
      <c r="DX399" s="41"/>
      <c r="DY399" s="53"/>
      <c r="DZ399" s="53"/>
      <c r="EA399" s="53"/>
      <c r="EB399" s="41"/>
      <c r="EC399" s="53"/>
      <c r="ED399" s="53"/>
      <c r="EE399" s="53"/>
      <c r="EF399" s="41"/>
      <c r="EG399" s="53"/>
      <c r="EH399" s="53"/>
      <c r="EI399" s="53"/>
      <c r="EJ399" s="41"/>
      <c r="EK399" s="53"/>
      <c r="EL399" s="53"/>
      <c r="EM399" s="53"/>
      <c r="EN399" s="41"/>
      <c r="EO399" s="53"/>
      <c r="EP399" s="53"/>
      <c r="EQ399" s="53"/>
      <c r="ER399" s="41"/>
      <c r="ES399" s="53"/>
      <c r="ET399" s="53"/>
      <c r="EU399" s="53"/>
      <c r="EV399" s="41"/>
      <c r="EW399" s="53"/>
      <c r="EX399" s="53"/>
      <c r="EY399" s="53"/>
      <c r="EZ399" s="41"/>
      <c r="FA399" s="53"/>
      <c r="FB399" s="53"/>
      <c r="FC399" s="53"/>
      <c r="FD399" s="41"/>
      <c r="FE399" s="53"/>
      <c r="FF399" s="53"/>
      <c r="FG399" s="53"/>
      <c r="FH399" s="41"/>
      <c r="FI399" s="53"/>
      <c r="FJ399" s="53"/>
      <c r="FK399" s="53"/>
      <c r="FL399" s="41"/>
      <c r="FM399" s="53"/>
      <c r="FN399" s="53"/>
      <c r="FO399" s="40"/>
      <c r="FP399" s="52"/>
      <c r="FQ399" s="41"/>
      <c r="FY399" s="229" t="s">
        <v>1625</v>
      </c>
      <c r="FZ399" s="229" t="s">
        <v>1626</v>
      </c>
      <c r="GA399" s="229" t="s">
        <v>1627</v>
      </c>
    </row>
    <row r="400" spans="2:183" ht="11.25" customHeight="1" x14ac:dyDescent="0.2">
      <c r="B400" s="39"/>
      <c r="C400" s="45"/>
      <c r="D400" s="112"/>
      <c r="E400" s="112"/>
      <c r="F400" s="46"/>
      <c r="G400" s="52"/>
      <c r="H400" s="41"/>
      <c r="I400" s="53"/>
      <c r="J400" s="40"/>
      <c r="K400" s="52"/>
      <c r="L400" s="41"/>
      <c r="M400" s="53"/>
      <c r="N400" s="40"/>
      <c r="O400" s="52"/>
      <c r="P400" s="41"/>
      <c r="Q400" s="53"/>
      <c r="R400" s="40"/>
      <c r="S400" s="52"/>
      <c r="T400" s="41"/>
      <c r="U400" s="53"/>
      <c r="V400" s="40"/>
      <c r="W400" s="52"/>
      <c r="X400" s="41"/>
      <c r="Y400" s="53"/>
      <c r="Z400" s="40"/>
      <c r="AA400" s="52"/>
      <c r="AB400" s="41"/>
      <c r="AC400" s="53"/>
      <c r="AD400" s="40"/>
      <c r="AE400" s="52"/>
      <c r="AF400" s="41"/>
      <c r="AG400" s="53"/>
      <c r="AH400" s="40"/>
      <c r="AI400" s="52"/>
      <c r="AJ400" s="41"/>
      <c r="AK400" s="53"/>
      <c r="AL400" s="40"/>
      <c r="AM400" s="52"/>
      <c r="AN400" s="41"/>
      <c r="AO400" s="53"/>
      <c r="AP400" s="40"/>
      <c r="AQ400" s="52"/>
      <c r="AR400" s="41"/>
      <c r="AS400" s="53"/>
      <c r="AT400" s="41"/>
      <c r="AU400" s="41"/>
      <c r="AV400" s="41"/>
      <c r="AW400" s="53"/>
      <c r="AX400" s="41"/>
      <c r="AY400" s="41"/>
      <c r="AZ400" s="41"/>
      <c r="BA400" s="53"/>
      <c r="BB400" s="41"/>
      <c r="BC400" s="41"/>
      <c r="BD400" s="41"/>
      <c r="BE400" s="53"/>
      <c r="BF400" s="41"/>
      <c r="BG400" s="41"/>
      <c r="BH400" s="41"/>
      <c r="BI400" s="53"/>
      <c r="BJ400" s="41"/>
      <c r="BK400" s="41"/>
      <c r="BL400" s="41"/>
      <c r="BM400" s="53"/>
      <c r="BN400" s="41"/>
      <c r="BO400" s="41"/>
      <c r="BP400" s="41"/>
      <c r="BQ400" s="53"/>
      <c r="BR400" s="41"/>
      <c r="BS400" s="41"/>
      <c r="BT400" s="41"/>
      <c r="BU400" s="53"/>
      <c r="BV400" s="41"/>
      <c r="BW400" s="41"/>
      <c r="BX400" s="41"/>
      <c r="BY400" s="53"/>
      <c r="BZ400" s="41"/>
      <c r="CA400" s="41"/>
      <c r="CB400" s="41"/>
      <c r="CC400" s="53"/>
      <c r="CD400" s="41"/>
      <c r="CE400" s="41"/>
      <c r="CF400" s="41"/>
      <c r="CG400" s="53"/>
      <c r="CH400" s="41"/>
      <c r="CI400" s="41"/>
      <c r="CJ400" s="41"/>
      <c r="CK400" s="53"/>
      <c r="CL400" s="41"/>
      <c r="CM400" s="41"/>
      <c r="CN400" s="41"/>
      <c r="CO400" s="53"/>
      <c r="CP400" s="41"/>
      <c r="CQ400" s="41"/>
      <c r="CR400" s="41"/>
      <c r="CS400" s="53"/>
      <c r="CT400" s="41"/>
      <c r="CU400" s="41"/>
      <c r="CV400" s="41"/>
      <c r="CW400" s="53"/>
      <c r="CX400" s="41"/>
      <c r="CY400" s="41"/>
      <c r="CZ400" s="41"/>
      <c r="DA400" s="53"/>
      <c r="DB400" s="53"/>
      <c r="DC400" s="53"/>
      <c r="DD400" s="41"/>
      <c r="DE400" s="53"/>
      <c r="DF400" s="53"/>
      <c r="DG400" s="53"/>
      <c r="DH400" s="41"/>
      <c r="DI400" s="53"/>
      <c r="DJ400" s="53"/>
      <c r="DK400" s="53"/>
      <c r="DL400" s="41"/>
      <c r="DM400" s="53"/>
      <c r="DN400" s="53"/>
      <c r="DO400" s="53"/>
      <c r="DP400" s="41"/>
      <c r="DQ400" s="53"/>
      <c r="DR400" s="53"/>
      <c r="DS400" s="53"/>
      <c r="DT400" s="41"/>
      <c r="DU400" s="53"/>
      <c r="DV400" s="53"/>
      <c r="DW400" s="53"/>
      <c r="DX400" s="41"/>
      <c r="DY400" s="53"/>
      <c r="DZ400" s="53"/>
      <c r="EA400" s="53"/>
      <c r="EB400" s="41"/>
      <c r="EC400" s="53"/>
      <c r="ED400" s="53"/>
      <c r="EE400" s="53"/>
      <c r="EF400" s="41"/>
      <c r="EG400" s="53"/>
      <c r="EH400" s="53"/>
      <c r="EI400" s="53"/>
      <c r="EJ400" s="41"/>
      <c r="EK400" s="53"/>
      <c r="EL400" s="53"/>
      <c r="EM400" s="53"/>
      <c r="EN400" s="41"/>
      <c r="EO400" s="53"/>
      <c r="EP400" s="53"/>
      <c r="EQ400" s="53"/>
      <c r="ER400" s="41"/>
      <c r="ES400" s="53"/>
      <c r="ET400" s="53"/>
      <c r="EU400" s="53"/>
      <c r="EV400" s="41"/>
      <c r="EW400" s="53"/>
      <c r="EX400" s="53"/>
      <c r="EY400" s="53"/>
      <c r="EZ400" s="41"/>
      <c r="FA400" s="53"/>
      <c r="FB400" s="53"/>
      <c r="FC400" s="53"/>
      <c r="FD400" s="41"/>
      <c r="FE400" s="53"/>
      <c r="FF400" s="53"/>
      <c r="FG400" s="53"/>
      <c r="FH400" s="41"/>
      <c r="FI400" s="53"/>
      <c r="FJ400" s="53"/>
      <c r="FK400" s="53"/>
      <c r="FL400" s="41"/>
      <c r="FM400" s="53"/>
      <c r="FN400" s="53"/>
      <c r="FO400" s="40"/>
      <c r="FP400" s="52"/>
      <c r="FQ400" s="41"/>
      <c r="FY400" s="229" t="s">
        <v>1628</v>
      </c>
      <c r="FZ400" s="229" t="s">
        <v>1629</v>
      </c>
      <c r="GA400" s="229" t="s">
        <v>1630</v>
      </c>
    </row>
    <row r="401" spans="2:183" ht="11.25" customHeight="1" x14ac:dyDescent="0.2">
      <c r="B401" s="39"/>
      <c r="C401" s="45"/>
      <c r="D401" s="112"/>
      <c r="E401" s="112"/>
      <c r="F401" s="46"/>
      <c r="G401" s="52"/>
      <c r="H401" s="41"/>
      <c r="I401" s="53"/>
      <c r="J401" s="40"/>
      <c r="K401" s="52"/>
      <c r="L401" s="41"/>
      <c r="M401" s="53"/>
      <c r="N401" s="40"/>
      <c r="O401" s="52"/>
      <c r="P401" s="41"/>
      <c r="Q401" s="53"/>
      <c r="R401" s="40"/>
      <c r="S401" s="52"/>
      <c r="T401" s="41"/>
      <c r="U401" s="53"/>
      <c r="V401" s="40"/>
      <c r="W401" s="52"/>
      <c r="X401" s="41"/>
      <c r="Y401" s="53"/>
      <c r="Z401" s="40"/>
      <c r="AA401" s="52"/>
      <c r="AB401" s="41"/>
      <c r="AC401" s="53"/>
      <c r="AD401" s="40"/>
      <c r="AE401" s="52"/>
      <c r="AF401" s="41"/>
      <c r="AG401" s="53"/>
      <c r="AH401" s="40"/>
      <c r="AI401" s="52"/>
      <c r="AJ401" s="41"/>
      <c r="AK401" s="53"/>
      <c r="AL401" s="40"/>
      <c r="AM401" s="52"/>
      <c r="AN401" s="41"/>
      <c r="AO401" s="53"/>
      <c r="AP401" s="40"/>
      <c r="AQ401" s="52"/>
      <c r="AR401" s="41"/>
      <c r="AS401" s="53"/>
      <c r="AT401" s="41"/>
      <c r="AU401" s="41"/>
      <c r="AV401" s="41"/>
      <c r="AW401" s="53"/>
      <c r="AX401" s="41"/>
      <c r="AY401" s="41"/>
      <c r="AZ401" s="41"/>
      <c r="BA401" s="53"/>
      <c r="BB401" s="41"/>
      <c r="BC401" s="41"/>
      <c r="BD401" s="41"/>
      <c r="BE401" s="53"/>
      <c r="BF401" s="41"/>
      <c r="BG401" s="41"/>
      <c r="BH401" s="41"/>
      <c r="BI401" s="53"/>
      <c r="BJ401" s="41"/>
      <c r="BK401" s="41"/>
      <c r="BL401" s="41"/>
      <c r="BM401" s="53"/>
      <c r="BN401" s="41"/>
      <c r="BO401" s="41"/>
      <c r="BP401" s="41"/>
      <c r="BQ401" s="53"/>
      <c r="BR401" s="41"/>
      <c r="BS401" s="41"/>
      <c r="BT401" s="41"/>
      <c r="BU401" s="53"/>
      <c r="BV401" s="41"/>
      <c r="BW401" s="41"/>
      <c r="BX401" s="41"/>
      <c r="BY401" s="53"/>
      <c r="BZ401" s="41"/>
      <c r="CA401" s="41"/>
      <c r="CB401" s="41"/>
      <c r="CC401" s="53"/>
      <c r="CD401" s="41"/>
      <c r="CE401" s="41"/>
      <c r="CF401" s="41"/>
      <c r="CG401" s="53"/>
      <c r="CH401" s="41"/>
      <c r="CI401" s="41"/>
      <c r="CJ401" s="41"/>
      <c r="CK401" s="53"/>
      <c r="CL401" s="41"/>
      <c r="CM401" s="41"/>
      <c r="CN401" s="41"/>
      <c r="CO401" s="53"/>
      <c r="CP401" s="41"/>
      <c r="CQ401" s="41"/>
      <c r="CR401" s="41"/>
      <c r="CS401" s="53"/>
      <c r="CT401" s="41"/>
      <c r="CU401" s="41"/>
      <c r="CV401" s="41"/>
      <c r="CW401" s="53"/>
      <c r="CX401" s="41"/>
      <c r="CY401" s="41"/>
      <c r="CZ401" s="41"/>
      <c r="DA401" s="53"/>
      <c r="DB401" s="53"/>
      <c r="DC401" s="53"/>
      <c r="DD401" s="41"/>
      <c r="DE401" s="53"/>
      <c r="DF401" s="53"/>
      <c r="DG401" s="53"/>
      <c r="DH401" s="41"/>
      <c r="DI401" s="53"/>
      <c r="DJ401" s="53"/>
      <c r="DK401" s="53"/>
      <c r="DL401" s="41"/>
      <c r="DM401" s="53"/>
      <c r="DN401" s="53"/>
      <c r="DO401" s="53"/>
      <c r="DP401" s="41"/>
      <c r="DQ401" s="53"/>
      <c r="DR401" s="53"/>
      <c r="DS401" s="53"/>
      <c r="DT401" s="41"/>
      <c r="DU401" s="53"/>
      <c r="DV401" s="53"/>
      <c r="DW401" s="53"/>
      <c r="DX401" s="41"/>
      <c r="DY401" s="53"/>
      <c r="DZ401" s="53"/>
      <c r="EA401" s="53"/>
      <c r="EB401" s="41"/>
      <c r="EC401" s="53"/>
      <c r="ED401" s="53"/>
      <c r="EE401" s="53"/>
      <c r="EF401" s="41"/>
      <c r="EG401" s="53"/>
      <c r="EH401" s="53"/>
      <c r="EI401" s="53"/>
      <c r="EJ401" s="41"/>
      <c r="EK401" s="53"/>
      <c r="EL401" s="53"/>
      <c r="EM401" s="53"/>
      <c r="EN401" s="41"/>
      <c r="EO401" s="53"/>
      <c r="EP401" s="53"/>
      <c r="EQ401" s="53"/>
      <c r="ER401" s="41"/>
      <c r="ES401" s="53"/>
      <c r="ET401" s="53"/>
      <c r="EU401" s="53"/>
      <c r="EV401" s="41"/>
      <c r="EW401" s="53"/>
      <c r="EX401" s="53"/>
      <c r="EY401" s="53"/>
      <c r="EZ401" s="41"/>
      <c r="FA401" s="53"/>
      <c r="FB401" s="53"/>
      <c r="FC401" s="53"/>
      <c r="FD401" s="41"/>
      <c r="FE401" s="53"/>
      <c r="FF401" s="53"/>
      <c r="FG401" s="53"/>
      <c r="FH401" s="41"/>
      <c r="FI401" s="53"/>
      <c r="FJ401" s="53"/>
      <c r="FK401" s="53"/>
      <c r="FL401" s="41"/>
      <c r="FM401" s="53"/>
      <c r="FN401" s="53"/>
      <c r="FO401" s="40"/>
      <c r="FP401" s="52"/>
      <c r="FQ401" s="41"/>
      <c r="FY401" s="229" t="s">
        <v>1621</v>
      </c>
      <c r="FZ401" s="229" t="s">
        <v>1622</v>
      </c>
      <c r="GA401" s="229" t="s">
        <v>1623</v>
      </c>
    </row>
    <row r="402" spans="2:183" ht="11.25" customHeight="1" x14ac:dyDescent="0.2">
      <c r="B402" s="39"/>
      <c r="C402" s="45"/>
      <c r="D402" s="112"/>
      <c r="E402" s="112"/>
      <c r="F402" s="46"/>
      <c r="G402" s="52"/>
      <c r="H402" s="41"/>
      <c r="I402" s="53"/>
      <c r="J402" s="40"/>
      <c r="K402" s="52"/>
      <c r="L402" s="41"/>
      <c r="M402" s="53"/>
      <c r="N402" s="40"/>
      <c r="O402" s="52"/>
      <c r="P402" s="41"/>
      <c r="Q402" s="53"/>
      <c r="R402" s="40"/>
      <c r="S402" s="52"/>
      <c r="T402" s="41"/>
      <c r="U402" s="53"/>
      <c r="V402" s="40"/>
      <c r="W402" s="52"/>
      <c r="X402" s="41"/>
      <c r="Y402" s="53"/>
      <c r="Z402" s="40"/>
      <c r="AA402" s="52"/>
      <c r="AB402" s="41"/>
      <c r="AC402" s="53"/>
      <c r="AD402" s="40"/>
      <c r="AE402" s="52"/>
      <c r="AF402" s="41"/>
      <c r="AG402" s="53"/>
      <c r="AH402" s="40"/>
      <c r="AI402" s="52"/>
      <c r="AJ402" s="41"/>
      <c r="AK402" s="53"/>
      <c r="AL402" s="40"/>
      <c r="AM402" s="52"/>
      <c r="AN402" s="41"/>
      <c r="AO402" s="53"/>
      <c r="AP402" s="40"/>
      <c r="AQ402" s="52"/>
      <c r="AR402" s="41"/>
      <c r="AS402" s="53"/>
      <c r="AT402" s="41"/>
      <c r="AU402" s="41"/>
      <c r="AV402" s="41"/>
      <c r="AW402" s="53"/>
      <c r="AX402" s="41"/>
      <c r="AY402" s="41"/>
      <c r="AZ402" s="41"/>
      <c r="BA402" s="53"/>
      <c r="BB402" s="41"/>
      <c r="BC402" s="41"/>
      <c r="BD402" s="41"/>
      <c r="BE402" s="53"/>
      <c r="BF402" s="41"/>
      <c r="BG402" s="41"/>
      <c r="BH402" s="41"/>
      <c r="BI402" s="53"/>
      <c r="BJ402" s="41"/>
      <c r="BK402" s="41"/>
      <c r="BL402" s="41"/>
      <c r="BM402" s="53"/>
      <c r="BN402" s="41"/>
      <c r="BO402" s="41"/>
      <c r="BP402" s="41"/>
      <c r="BQ402" s="53"/>
      <c r="BR402" s="41"/>
      <c r="BS402" s="41"/>
      <c r="BT402" s="41"/>
      <c r="BU402" s="53"/>
      <c r="BV402" s="41"/>
      <c r="BW402" s="41"/>
      <c r="BX402" s="41"/>
      <c r="BY402" s="53"/>
      <c r="BZ402" s="41"/>
      <c r="CA402" s="41"/>
      <c r="CB402" s="41"/>
      <c r="CC402" s="53"/>
      <c r="CD402" s="41"/>
      <c r="CE402" s="41"/>
      <c r="CF402" s="41"/>
      <c r="CG402" s="53"/>
      <c r="CH402" s="41"/>
      <c r="CI402" s="41"/>
      <c r="CJ402" s="41"/>
      <c r="CK402" s="53"/>
      <c r="CL402" s="41"/>
      <c r="CM402" s="41"/>
      <c r="CN402" s="41"/>
      <c r="CO402" s="53"/>
      <c r="CP402" s="41"/>
      <c r="CQ402" s="41"/>
      <c r="CR402" s="41"/>
      <c r="CS402" s="53"/>
      <c r="CT402" s="41"/>
      <c r="CU402" s="41"/>
      <c r="CV402" s="41"/>
      <c r="CW402" s="53"/>
      <c r="CX402" s="41"/>
      <c r="CY402" s="41"/>
      <c r="CZ402" s="41"/>
      <c r="DA402" s="53"/>
      <c r="DB402" s="53"/>
      <c r="DC402" s="53"/>
      <c r="DD402" s="41"/>
      <c r="DE402" s="53"/>
      <c r="DF402" s="53"/>
      <c r="DG402" s="53"/>
      <c r="DH402" s="41"/>
      <c r="DI402" s="53"/>
      <c r="DJ402" s="53"/>
      <c r="DK402" s="53"/>
      <c r="DL402" s="41"/>
      <c r="DM402" s="53"/>
      <c r="DN402" s="53"/>
      <c r="DO402" s="53"/>
      <c r="DP402" s="41"/>
      <c r="DQ402" s="53"/>
      <c r="DR402" s="53"/>
      <c r="DS402" s="53"/>
      <c r="DT402" s="41"/>
      <c r="DU402" s="53"/>
      <c r="DV402" s="53"/>
      <c r="DW402" s="53"/>
      <c r="DX402" s="41"/>
      <c r="DY402" s="53"/>
      <c r="DZ402" s="53"/>
      <c r="EA402" s="53"/>
      <c r="EB402" s="41"/>
      <c r="EC402" s="53"/>
      <c r="ED402" s="53"/>
      <c r="EE402" s="53"/>
      <c r="EF402" s="41"/>
      <c r="EG402" s="53"/>
      <c r="EH402" s="53"/>
      <c r="EI402" s="53"/>
      <c r="EJ402" s="41"/>
      <c r="EK402" s="53"/>
      <c r="EL402" s="53"/>
      <c r="EM402" s="53"/>
      <c r="EN402" s="41"/>
      <c r="EO402" s="53"/>
      <c r="EP402" s="53"/>
      <c r="EQ402" s="53"/>
      <c r="ER402" s="41"/>
      <c r="ES402" s="53"/>
      <c r="ET402" s="53"/>
      <c r="EU402" s="53"/>
      <c r="EV402" s="41"/>
      <c r="EW402" s="53"/>
      <c r="EX402" s="53"/>
      <c r="EY402" s="53"/>
      <c r="EZ402" s="41"/>
      <c r="FA402" s="53"/>
      <c r="FB402" s="53"/>
      <c r="FC402" s="53"/>
      <c r="FD402" s="41"/>
      <c r="FE402" s="53"/>
      <c r="FF402" s="53"/>
      <c r="FG402" s="53"/>
      <c r="FH402" s="41"/>
      <c r="FI402" s="53"/>
      <c r="FJ402" s="53"/>
      <c r="FK402" s="53"/>
      <c r="FL402" s="41"/>
      <c r="FM402" s="53"/>
      <c r="FN402" s="53"/>
      <c r="FO402" s="40"/>
      <c r="FP402" s="52"/>
      <c r="FQ402" s="41"/>
      <c r="FY402" s="229" t="s">
        <v>72</v>
      </c>
      <c r="FZ402" s="229" t="s">
        <v>73</v>
      </c>
      <c r="GA402" s="229" t="s">
        <v>74</v>
      </c>
    </row>
    <row r="403" spans="2:183" ht="11.25" customHeight="1" x14ac:dyDescent="0.2">
      <c r="B403" s="39"/>
      <c r="C403" s="45"/>
      <c r="D403" s="112"/>
      <c r="E403" s="112"/>
      <c r="F403" s="46"/>
      <c r="G403" s="52"/>
      <c r="H403" s="41"/>
      <c r="I403" s="53"/>
      <c r="J403" s="40"/>
      <c r="K403" s="52"/>
      <c r="L403" s="41"/>
      <c r="M403" s="53"/>
      <c r="N403" s="40"/>
      <c r="O403" s="52"/>
      <c r="P403" s="41"/>
      <c r="Q403" s="53"/>
      <c r="R403" s="40"/>
      <c r="S403" s="52"/>
      <c r="T403" s="41"/>
      <c r="U403" s="53"/>
      <c r="V403" s="40"/>
      <c r="W403" s="52"/>
      <c r="X403" s="41"/>
      <c r="Y403" s="53"/>
      <c r="Z403" s="40"/>
      <c r="AA403" s="52"/>
      <c r="AB403" s="41"/>
      <c r="AC403" s="53"/>
      <c r="AD403" s="40"/>
      <c r="AE403" s="52"/>
      <c r="AF403" s="41"/>
      <c r="AG403" s="53"/>
      <c r="AH403" s="40"/>
      <c r="AI403" s="52"/>
      <c r="AJ403" s="41"/>
      <c r="AK403" s="53"/>
      <c r="AL403" s="40"/>
      <c r="AM403" s="52"/>
      <c r="AN403" s="41"/>
      <c r="AO403" s="53"/>
      <c r="AP403" s="40"/>
      <c r="AQ403" s="52"/>
      <c r="AR403" s="41"/>
      <c r="AS403" s="53"/>
      <c r="AT403" s="41"/>
      <c r="AU403" s="41"/>
      <c r="AV403" s="41"/>
      <c r="AW403" s="53"/>
      <c r="AX403" s="41"/>
      <c r="AY403" s="41"/>
      <c r="AZ403" s="41"/>
      <c r="BA403" s="53"/>
      <c r="BB403" s="41"/>
      <c r="BC403" s="41"/>
      <c r="BD403" s="41"/>
      <c r="BE403" s="53"/>
      <c r="BF403" s="41"/>
      <c r="BG403" s="41"/>
      <c r="BH403" s="41"/>
      <c r="BI403" s="53"/>
      <c r="BJ403" s="41"/>
      <c r="BK403" s="41"/>
      <c r="BL403" s="41"/>
      <c r="BM403" s="53"/>
      <c r="BN403" s="41"/>
      <c r="BO403" s="41"/>
      <c r="BP403" s="41"/>
      <c r="BQ403" s="53"/>
      <c r="BR403" s="41"/>
      <c r="BS403" s="41"/>
      <c r="BT403" s="41"/>
      <c r="BU403" s="53"/>
      <c r="BV403" s="41"/>
      <c r="BW403" s="41"/>
      <c r="BX403" s="41"/>
      <c r="BY403" s="53"/>
      <c r="BZ403" s="41"/>
      <c r="CA403" s="41"/>
      <c r="CB403" s="41"/>
      <c r="CC403" s="53"/>
      <c r="CD403" s="41"/>
      <c r="CE403" s="41"/>
      <c r="CF403" s="41"/>
      <c r="CG403" s="53"/>
      <c r="CH403" s="41"/>
      <c r="CI403" s="41"/>
      <c r="CJ403" s="41"/>
      <c r="CK403" s="53"/>
      <c r="CL403" s="41"/>
      <c r="CM403" s="41"/>
      <c r="CN403" s="41"/>
      <c r="CO403" s="53"/>
      <c r="CP403" s="41"/>
      <c r="CQ403" s="41"/>
      <c r="CR403" s="41"/>
      <c r="CS403" s="53"/>
      <c r="CT403" s="41"/>
      <c r="CU403" s="41"/>
      <c r="CV403" s="41"/>
      <c r="CW403" s="53"/>
      <c r="CX403" s="41"/>
      <c r="CY403" s="41"/>
      <c r="CZ403" s="41"/>
      <c r="DA403" s="53"/>
      <c r="DB403" s="53"/>
      <c r="DC403" s="53"/>
      <c r="DD403" s="41"/>
      <c r="DE403" s="53"/>
      <c r="DF403" s="53"/>
      <c r="DG403" s="53"/>
      <c r="DH403" s="41"/>
      <c r="DI403" s="53"/>
      <c r="DJ403" s="53"/>
      <c r="DK403" s="53"/>
      <c r="DL403" s="41"/>
      <c r="DM403" s="53"/>
      <c r="DN403" s="53"/>
      <c r="DO403" s="53"/>
      <c r="DP403" s="41"/>
      <c r="DQ403" s="53"/>
      <c r="DR403" s="53"/>
      <c r="DS403" s="53"/>
      <c r="DT403" s="41"/>
      <c r="DU403" s="53"/>
      <c r="DV403" s="53"/>
      <c r="DW403" s="53"/>
      <c r="DX403" s="41"/>
      <c r="DY403" s="53"/>
      <c r="DZ403" s="53"/>
      <c r="EA403" s="53"/>
      <c r="EB403" s="41"/>
      <c r="EC403" s="53"/>
      <c r="ED403" s="53"/>
      <c r="EE403" s="53"/>
      <c r="EF403" s="41"/>
      <c r="EG403" s="53"/>
      <c r="EH403" s="53"/>
      <c r="EI403" s="53"/>
      <c r="EJ403" s="41"/>
      <c r="EK403" s="53"/>
      <c r="EL403" s="53"/>
      <c r="EM403" s="53"/>
      <c r="EN403" s="41"/>
      <c r="EO403" s="53"/>
      <c r="EP403" s="53"/>
      <c r="EQ403" s="53"/>
      <c r="ER403" s="41"/>
      <c r="ES403" s="53"/>
      <c r="ET403" s="53"/>
      <c r="EU403" s="53"/>
      <c r="EV403" s="41"/>
      <c r="EW403" s="53"/>
      <c r="EX403" s="53"/>
      <c r="EY403" s="53"/>
      <c r="EZ403" s="41"/>
      <c r="FA403" s="53"/>
      <c r="FB403" s="53"/>
      <c r="FC403" s="53"/>
      <c r="FD403" s="41"/>
      <c r="FE403" s="53"/>
      <c r="FF403" s="53"/>
      <c r="FG403" s="53"/>
      <c r="FH403" s="41"/>
      <c r="FI403" s="53"/>
      <c r="FJ403" s="53"/>
      <c r="FK403" s="53"/>
      <c r="FL403" s="41"/>
      <c r="FM403" s="53"/>
      <c r="FN403" s="53"/>
      <c r="FO403" s="40"/>
      <c r="FP403" s="52"/>
      <c r="FQ403" s="41"/>
      <c r="FY403" s="229" t="s">
        <v>213</v>
      </c>
      <c r="FZ403" s="229" t="s">
        <v>214</v>
      </c>
      <c r="GA403" s="229" t="s">
        <v>215</v>
      </c>
    </row>
    <row r="404" spans="2:183" ht="11.25" customHeight="1" x14ac:dyDescent="0.2">
      <c r="B404" s="39"/>
      <c r="C404" s="45"/>
      <c r="D404" s="112"/>
      <c r="E404" s="112"/>
      <c r="F404" s="46"/>
      <c r="G404" s="52"/>
      <c r="H404" s="41"/>
      <c r="I404" s="53"/>
      <c r="J404" s="40"/>
      <c r="K404" s="52"/>
      <c r="L404" s="41"/>
      <c r="M404" s="53"/>
      <c r="N404" s="40"/>
      <c r="O404" s="52"/>
      <c r="P404" s="41"/>
      <c r="Q404" s="53"/>
      <c r="R404" s="40"/>
      <c r="S404" s="52"/>
      <c r="T404" s="41"/>
      <c r="U404" s="53"/>
      <c r="V404" s="40"/>
      <c r="W404" s="52"/>
      <c r="X404" s="41"/>
      <c r="Y404" s="53"/>
      <c r="Z404" s="40"/>
      <c r="AA404" s="52"/>
      <c r="AB404" s="41"/>
      <c r="AC404" s="53"/>
      <c r="AD404" s="40"/>
      <c r="AE404" s="52"/>
      <c r="AF404" s="41"/>
      <c r="AG404" s="53"/>
      <c r="AH404" s="40"/>
      <c r="AI404" s="52"/>
      <c r="AJ404" s="41"/>
      <c r="AK404" s="53"/>
      <c r="AL404" s="40"/>
      <c r="AM404" s="52"/>
      <c r="AN404" s="41"/>
      <c r="AO404" s="53"/>
      <c r="AP404" s="40"/>
      <c r="AQ404" s="52"/>
      <c r="AR404" s="41"/>
      <c r="AS404" s="53"/>
      <c r="AT404" s="41"/>
      <c r="AU404" s="41"/>
      <c r="AV404" s="41"/>
      <c r="AW404" s="53"/>
      <c r="AX404" s="41"/>
      <c r="AY404" s="41"/>
      <c r="AZ404" s="41"/>
      <c r="BA404" s="53"/>
      <c r="BB404" s="41"/>
      <c r="BC404" s="41"/>
      <c r="BD404" s="41"/>
      <c r="BE404" s="53"/>
      <c r="BF404" s="41"/>
      <c r="BG404" s="41"/>
      <c r="BH404" s="41"/>
      <c r="BI404" s="53"/>
      <c r="BJ404" s="41"/>
      <c r="BK404" s="41"/>
      <c r="BL404" s="41"/>
      <c r="BM404" s="53"/>
      <c r="BN404" s="41"/>
      <c r="BO404" s="41"/>
      <c r="BP404" s="41"/>
      <c r="BQ404" s="53"/>
      <c r="BR404" s="41"/>
      <c r="BS404" s="41"/>
      <c r="BT404" s="41"/>
      <c r="BU404" s="53"/>
      <c r="BV404" s="41"/>
      <c r="BW404" s="41"/>
      <c r="BX404" s="41"/>
      <c r="BY404" s="53"/>
      <c r="BZ404" s="41"/>
      <c r="CA404" s="41"/>
      <c r="CB404" s="41"/>
      <c r="CC404" s="53"/>
      <c r="CD404" s="41"/>
      <c r="CE404" s="41"/>
      <c r="CF404" s="41"/>
      <c r="CG404" s="53"/>
      <c r="CH404" s="41"/>
      <c r="CI404" s="41"/>
      <c r="CJ404" s="41"/>
      <c r="CK404" s="53"/>
      <c r="CL404" s="41"/>
      <c r="CM404" s="41"/>
      <c r="CN404" s="41"/>
      <c r="CO404" s="53"/>
      <c r="CP404" s="41"/>
      <c r="CQ404" s="41"/>
      <c r="CR404" s="41"/>
      <c r="CS404" s="53"/>
      <c r="CT404" s="41"/>
      <c r="CU404" s="41"/>
      <c r="CV404" s="41"/>
      <c r="CW404" s="53"/>
      <c r="CX404" s="41"/>
      <c r="CY404" s="41"/>
      <c r="CZ404" s="41"/>
      <c r="DA404" s="53"/>
      <c r="DB404" s="53"/>
      <c r="DC404" s="53"/>
      <c r="DD404" s="41"/>
      <c r="DE404" s="53"/>
      <c r="DF404" s="53"/>
      <c r="DG404" s="53"/>
      <c r="DH404" s="41"/>
      <c r="DI404" s="53"/>
      <c r="DJ404" s="53"/>
      <c r="DK404" s="53"/>
      <c r="DL404" s="41"/>
      <c r="DM404" s="53"/>
      <c r="DN404" s="53"/>
      <c r="DO404" s="53"/>
      <c r="DP404" s="41"/>
      <c r="DQ404" s="53"/>
      <c r="DR404" s="53"/>
      <c r="DS404" s="53"/>
      <c r="DT404" s="41"/>
      <c r="DU404" s="53"/>
      <c r="DV404" s="53"/>
      <c r="DW404" s="53"/>
      <c r="DX404" s="41"/>
      <c r="DY404" s="53"/>
      <c r="DZ404" s="53"/>
      <c r="EA404" s="53"/>
      <c r="EB404" s="41"/>
      <c r="EC404" s="53"/>
      <c r="ED404" s="53"/>
      <c r="EE404" s="53"/>
      <c r="EF404" s="41"/>
      <c r="EG404" s="53"/>
      <c r="EH404" s="53"/>
      <c r="EI404" s="53"/>
      <c r="EJ404" s="41"/>
      <c r="EK404" s="53"/>
      <c r="EL404" s="53"/>
      <c r="EM404" s="53"/>
      <c r="EN404" s="41"/>
      <c r="EO404" s="53"/>
      <c r="EP404" s="53"/>
      <c r="EQ404" s="53"/>
      <c r="ER404" s="41"/>
      <c r="ES404" s="53"/>
      <c r="ET404" s="53"/>
      <c r="EU404" s="53"/>
      <c r="EV404" s="41"/>
      <c r="EW404" s="53"/>
      <c r="EX404" s="53"/>
      <c r="EY404" s="53"/>
      <c r="EZ404" s="41"/>
      <c r="FA404" s="53"/>
      <c r="FB404" s="53"/>
      <c r="FC404" s="53"/>
      <c r="FD404" s="41"/>
      <c r="FE404" s="53"/>
      <c r="FF404" s="53"/>
      <c r="FG404" s="53"/>
      <c r="FH404" s="41"/>
      <c r="FI404" s="53"/>
      <c r="FJ404" s="53"/>
      <c r="FK404" s="53"/>
      <c r="FL404" s="41"/>
      <c r="FM404" s="53"/>
      <c r="FN404" s="53"/>
      <c r="FO404" s="40"/>
      <c r="FP404" s="52"/>
      <c r="FQ404" s="41"/>
      <c r="FY404" s="229" t="s">
        <v>210</v>
      </c>
      <c r="FZ404" s="229" t="s">
        <v>211</v>
      </c>
      <c r="GA404" s="229" t="s">
        <v>212</v>
      </c>
    </row>
    <row r="405" spans="2:183" ht="11.25" customHeight="1" x14ac:dyDescent="0.2">
      <c r="B405" s="39"/>
      <c r="C405" s="45"/>
      <c r="D405" s="112"/>
      <c r="E405" s="112"/>
      <c r="F405" s="46"/>
      <c r="G405" s="52"/>
      <c r="H405" s="41"/>
      <c r="I405" s="53"/>
      <c r="J405" s="40"/>
      <c r="K405" s="52"/>
      <c r="L405" s="41"/>
      <c r="M405" s="53"/>
      <c r="N405" s="40"/>
      <c r="O405" s="52"/>
      <c r="P405" s="41"/>
      <c r="Q405" s="53"/>
      <c r="R405" s="40"/>
      <c r="S405" s="52"/>
      <c r="T405" s="41"/>
      <c r="U405" s="53"/>
      <c r="V405" s="40"/>
      <c r="W405" s="52"/>
      <c r="X405" s="41"/>
      <c r="Y405" s="53"/>
      <c r="Z405" s="40"/>
      <c r="AA405" s="52"/>
      <c r="AB405" s="41"/>
      <c r="AC405" s="53"/>
      <c r="AD405" s="40"/>
      <c r="AE405" s="52"/>
      <c r="AF405" s="41"/>
      <c r="AG405" s="53"/>
      <c r="AH405" s="40"/>
      <c r="AI405" s="52"/>
      <c r="AJ405" s="41"/>
      <c r="AK405" s="53"/>
      <c r="AL405" s="40"/>
      <c r="AM405" s="52"/>
      <c r="AN405" s="41"/>
      <c r="AO405" s="53"/>
      <c r="AP405" s="40"/>
      <c r="AQ405" s="52"/>
      <c r="AR405" s="41"/>
      <c r="AS405" s="53"/>
      <c r="AT405" s="41"/>
      <c r="AU405" s="41"/>
      <c r="AV405" s="41"/>
      <c r="AW405" s="53"/>
      <c r="AX405" s="41"/>
      <c r="AY405" s="41"/>
      <c r="AZ405" s="41"/>
      <c r="BA405" s="53"/>
      <c r="BB405" s="41"/>
      <c r="BC405" s="41"/>
      <c r="BD405" s="41"/>
      <c r="BE405" s="53"/>
      <c r="BF405" s="41"/>
      <c r="BG405" s="41"/>
      <c r="BH405" s="41"/>
      <c r="BI405" s="53"/>
      <c r="BJ405" s="41"/>
      <c r="BK405" s="41"/>
      <c r="BL405" s="41"/>
      <c r="BM405" s="53"/>
      <c r="BN405" s="41"/>
      <c r="BO405" s="41"/>
      <c r="BP405" s="41"/>
      <c r="BQ405" s="53"/>
      <c r="BR405" s="41"/>
      <c r="BS405" s="41"/>
      <c r="BT405" s="41"/>
      <c r="BU405" s="53"/>
      <c r="BV405" s="41"/>
      <c r="BW405" s="41"/>
      <c r="BX405" s="41"/>
      <c r="BY405" s="53"/>
      <c r="BZ405" s="41"/>
      <c r="CA405" s="41"/>
      <c r="CB405" s="41"/>
      <c r="CC405" s="53"/>
      <c r="CD405" s="41"/>
      <c r="CE405" s="41"/>
      <c r="CF405" s="41"/>
      <c r="CG405" s="53"/>
      <c r="CH405" s="41"/>
      <c r="CI405" s="41"/>
      <c r="CJ405" s="41"/>
      <c r="CK405" s="53"/>
      <c r="CL405" s="41"/>
      <c r="CM405" s="41"/>
      <c r="CN405" s="41"/>
      <c r="CO405" s="53"/>
      <c r="CP405" s="41"/>
      <c r="CQ405" s="41"/>
      <c r="CR405" s="41"/>
      <c r="CS405" s="53"/>
      <c r="CT405" s="41"/>
      <c r="CU405" s="41"/>
      <c r="CV405" s="41"/>
      <c r="CW405" s="53"/>
      <c r="CX405" s="41"/>
      <c r="CY405" s="41"/>
      <c r="CZ405" s="41"/>
      <c r="DA405" s="53"/>
      <c r="DB405" s="53"/>
      <c r="DC405" s="53"/>
      <c r="DD405" s="41"/>
      <c r="DE405" s="53"/>
      <c r="DF405" s="53"/>
      <c r="DG405" s="53"/>
      <c r="DH405" s="41"/>
      <c r="DI405" s="53"/>
      <c r="DJ405" s="53"/>
      <c r="DK405" s="53"/>
      <c r="DL405" s="41"/>
      <c r="DM405" s="53"/>
      <c r="DN405" s="53"/>
      <c r="DO405" s="53"/>
      <c r="DP405" s="41"/>
      <c r="DQ405" s="53"/>
      <c r="DR405" s="53"/>
      <c r="DS405" s="53"/>
      <c r="DT405" s="41"/>
      <c r="DU405" s="53"/>
      <c r="DV405" s="53"/>
      <c r="DW405" s="53"/>
      <c r="DX405" s="41"/>
      <c r="DY405" s="53"/>
      <c r="DZ405" s="53"/>
      <c r="EA405" s="53"/>
      <c r="EB405" s="41"/>
      <c r="EC405" s="53"/>
      <c r="ED405" s="53"/>
      <c r="EE405" s="53"/>
      <c r="EF405" s="41"/>
      <c r="EG405" s="53"/>
      <c r="EH405" s="53"/>
      <c r="EI405" s="53"/>
      <c r="EJ405" s="41"/>
      <c r="EK405" s="53"/>
      <c r="EL405" s="53"/>
      <c r="EM405" s="53"/>
      <c r="EN405" s="41"/>
      <c r="EO405" s="53"/>
      <c r="EP405" s="53"/>
      <c r="EQ405" s="53"/>
      <c r="ER405" s="41"/>
      <c r="ES405" s="53"/>
      <c r="ET405" s="53"/>
      <c r="EU405" s="53"/>
      <c r="EV405" s="41"/>
      <c r="EW405" s="53"/>
      <c r="EX405" s="53"/>
      <c r="EY405" s="53"/>
      <c r="EZ405" s="41"/>
      <c r="FA405" s="53"/>
      <c r="FB405" s="53"/>
      <c r="FC405" s="53"/>
      <c r="FD405" s="41"/>
      <c r="FE405" s="53"/>
      <c r="FF405" s="53"/>
      <c r="FG405" s="53"/>
      <c r="FH405" s="41"/>
      <c r="FI405" s="53"/>
      <c r="FJ405" s="53"/>
      <c r="FK405" s="53"/>
      <c r="FL405" s="41"/>
      <c r="FM405" s="53"/>
      <c r="FN405" s="53"/>
      <c r="FO405" s="40"/>
      <c r="FP405" s="52"/>
      <c r="FQ405" s="41"/>
      <c r="FY405" s="229" t="s">
        <v>1634</v>
      </c>
      <c r="FZ405" s="229" t="s">
        <v>1635</v>
      </c>
      <c r="GA405" s="229" t="s">
        <v>1636</v>
      </c>
    </row>
    <row r="406" spans="2:183" ht="11.25" customHeight="1" x14ac:dyDescent="0.2">
      <c r="B406" s="39"/>
      <c r="C406" s="45"/>
      <c r="D406" s="112"/>
      <c r="E406" s="112"/>
      <c r="F406" s="46"/>
      <c r="G406" s="52"/>
      <c r="H406" s="41"/>
      <c r="I406" s="53"/>
      <c r="J406" s="40"/>
      <c r="K406" s="52"/>
      <c r="L406" s="41"/>
      <c r="M406" s="53"/>
      <c r="N406" s="40"/>
      <c r="O406" s="52"/>
      <c r="P406" s="41"/>
      <c r="Q406" s="53"/>
      <c r="R406" s="40"/>
      <c r="S406" s="52"/>
      <c r="T406" s="41"/>
      <c r="U406" s="53"/>
      <c r="V406" s="40"/>
      <c r="W406" s="52"/>
      <c r="X406" s="41"/>
      <c r="Y406" s="53"/>
      <c r="Z406" s="40"/>
      <c r="AA406" s="52"/>
      <c r="AB406" s="41"/>
      <c r="AC406" s="53"/>
      <c r="AD406" s="40"/>
      <c r="AE406" s="52"/>
      <c r="AF406" s="41"/>
      <c r="AG406" s="53"/>
      <c r="AH406" s="40"/>
      <c r="AI406" s="52"/>
      <c r="AJ406" s="41"/>
      <c r="AK406" s="53"/>
      <c r="AL406" s="40"/>
      <c r="AM406" s="52"/>
      <c r="AN406" s="41"/>
      <c r="AO406" s="53"/>
      <c r="AP406" s="40"/>
      <c r="AQ406" s="52"/>
      <c r="AR406" s="41"/>
      <c r="AS406" s="53"/>
      <c r="AT406" s="41"/>
      <c r="AU406" s="41"/>
      <c r="AV406" s="41"/>
      <c r="AW406" s="53"/>
      <c r="AX406" s="41"/>
      <c r="AY406" s="41"/>
      <c r="AZ406" s="41"/>
      <c r="BA406" s="53"/>
      <c r="BB406" s="41"/>
      <c r="BC406" s="41"/>
      <c r="BD406" s="41"/>
      <c r="BE406" s="53"/>
      <c r="BF406" s="41"/>
      <c r="BG406" s="41"/>
      <c r="BH406" s="41"/>
      <c r="BI406" s="53"/>
      <c r="BJ406" s="41"/>
      <c r="BK406" s="41"/>
      <c r="BL406" s="41"/>
      <c r="BM406" s="53"/>
      <c r="BN406" s="41"/>
      <c r="BO406" s="41"/>
      <c r="BP406" s="41"/>
      <c r="BQ406" s="53"/>
      <c r="BR406" s="41"/>
      <c r="BS406" s="41"/>
      <c r="BT406" s="41"/>
      <c r="BU406" s="53"/>
      <c r="BV406" s="41"/>
      <c r="BW406" s="41"/>
      <c r="BX406" s="41"/>
      <c r="BY406" s="53"/>
      <c r="BZ406" s="41"/>
      <c r="CA406" s="41"/>
      <c r="CB406" s="41"/>
      <c r="CC406" s="53"/>
      <c r="CD406" s="41"/>
      <c r="CE406" s="41"/>
      <c r="CF406" s="41"/>
      <c r="CG406" s="53"/>
      <c r="CH406" s="41"/>
      <c r="CI406" s="41"/>
      <c r="CJ406" s="41"/>
      <c r="CK406" s="53"/>
      <c r="CL406" s="41"/>
      <c r="CM406" s="41"/>
      <c r="CN406" s="41"/>
      <c r="CO406" s="53"/>
      <c r="CP406" s="41"/>
      <c r="CQ406" s="41"/>
      <c r="CR406" s="41"/>
      <c r="CS406" s="53"/>
      <c r="CT406" s="41"/>
      <c r="CU406" s="41"/>
      <c r="CV406" s="41"/>
      <c r="CW406" s="53"/>
      <c r="CX406" s="41"/>
      <c r="CY406" s="41"/>
      <c r="CZ406" s="41"/>
      <c r="DA406" s="53"/>
      <c r="DB406" s="53"/>
      <c r="DC406" s="53"/>
      <c r="DD406" s="41"/>
      <c r="DE406" s="53"/>
      <c r="DF406" s="53"/>
      <c r="DG406" s="53"/>
      <c r="DH406" s="41"/>
      <c r="DI406" s="53"/>
      <c r="DJ406" s="53"/>
      <c r="DK406" s="53"/>
      <c r="DL406" s="41"/>
      <c r="DM406" s="53"/>
      <c r="DN406" s="53"/>
      <c r="DO406" s="53"/>
      <c r="DP406" s="41"/>
      <c r="DQ406" s="53"/>
      <c r="DR406" s="53"/>
      <c r="DS406" s="53"/>
      <c r="DT406" s="41"/>
      <c r="DU406" s="53"/>
      <c r="DV406" s="53"/>
      <c r="DW406" s="53"/>
      <c r="DX406" s="41"/>
      <c r="DY406" s="53"/>
      <c r="DZ406" s="53"/>
      <c r="EA406" s="53"/>
      <c r="EB406" s="41"/>
      <c r="EC406" s="53"/>
      <c r="ED406" s="53"/>
      <c r="EE406" s="53"/>
      <c r="EF406" s="41"/>
      <c r="EG406" s="53"/>
      <c r="EH406" s="53"/>
      <c r="EI406" s="53"/>
      <c r="EJ406" s="41"/>
      <c r="EK406" s="53"/>
      <c r="EL406" s="53"/>
      <c r="EM406" s="53"/>
      <c r="EN406" s="41"/>
      <c r="EO406" s="53"/>
      <c r="EP406" s="53"/>
      <c r="EQ406" s="53"/>
      <c r="ER406" s="41"/>
      <c r="ES406" s="53"/>
      <c r="ET406" s="53"/>
      <c r="EU406" s="53"/>
      <c r="EV406" s="41"/>
      <c r="EW406" s="53"/>
      <c r="EX406" s="53"/>
      <c r="EY406" s="53"/>
      <c r="EZ406" s="41"/>
      <c r="FA406" s="53"/>
      <c r="FB406" s="53"/>
      <c r="FC406" s="53"/>
      <c r="FD406" s="41"/>
      <c r="FE406" s="53"/>
      <c r="FF406" s="53"/>
      <c r="FG406" s="53"/>
      <c r="FH406" s="41"/>
      <c r="FI406" s="53"/>
      <c r="FJ406" s="53"/>
      <c r="FK406" s="53"/>
      <c r="FL406" s="41"/>
      <c r="FM406" s="53"/>
      <c r="FN406" s="53"/>
      <c r="FO406" s="40"/>
      <c r="FP406" s="52"/>
      <c r="FQ406" s="41"/>
      <c r="FY406" s="229" t="s">
        <v>1637</v>
      </c>
      <c r="FZ406" s="229" t="s">
        <v>1638</v>
      </c>
      <c r="GA406" s="229" t="s">
        <v>1639</v>
      </c>
    </row>
    <row r="407" spans="2:183" ht="11.25" customHeight="1" x14ac:dyDescent="0.2">
      <c r="B407" s="39"/>
      <c r="C407" s="45"/>
      <c r="D407" s="112"/>
      <c r="E407" s="112"/>
      <c r="F407" s="46"/>
      <c r="G407" s="52"/>
      <c r="H407" s="41"/>
      <c r="I407" s="53"/>
      <c r="J407" s="40"/>
      <c r="K407" s="52"/>
      <c r="L407" s="41"/>
      <c r="M407" s="53"/>
      <c r="N407" s="40"/>
      <c r="O407" s="52"/>
      <c r="P407" s="41"/>
      <c r="Q407" s="53"/>
      <c r="R407" s="40"/>
      <c r="S407" s="52"/>
      <c r="T407" s="41"/>
      <c r="U407" s="53"/>
      <c r="V407" s="40"/>
      <c r="W407" s="52"/>
      <c r="X407" s="41"/>
      <c r="Y407" s="53"/>
      <c r="Z407" s="40"/>
      <c r="AA407" s="52"/>
      <c r="AB407" s="41"/>
      <c r="AC407" s="53"/>
      <c r="AD407" s="40"/>
      <c r="AE407" s="52"/>
      <c r="AF407" s="41"/>
      <c r="AG407" s="53"/>
      <c r="AH407" s="40"/>
      <c r="AI407" s="52"/>
      <c r="AJ407" s="41"/>
      <c r="AK407" s="53"/>
      <c r="AL407" s="40"/>
      <c r="AM407" s="52"/>
      <c r="AN407" s="41"/>
      <c r="AO407" s="53"/>
      <c r="AP407" s="40"/>
      <c r="AQ407" s="52"/>
      <c r="AR407" s="41"/>
      <c r="AS407" s="53"/>
      <c r="AT407" s="41"/>
      <c r="AU407" s="41"/>
      <c r="AV407" s="41"/>
      <c r="AW407" s="53"/>
      <c r="AX407" s="41"/>
      <c r="AY407" s="41"/>
      <c r="AZ407" s="41"/>
      <c r="BA407" s="53"/>
      <c r="BB407" s="41"/>
      <c r="BC407" s="41"/>
      <c r="BD407" s="41"/>
      <c r="BE407" s="53"/>
      <c r="BF407" s="41"/>
      <c r="BG407" s="41"/>
      <c r="BH407" s="41"/>
      <c r="BI407" s="53"/>
      <c r="BJ407" s="41"/>
      <c r="BK407" s="41"/>
      <c r="BL407" s="41"/>
      <c r="BM407" s="53"/>
      <c r="BN407" s="41"/>
      <c r="BO407" s="41"/>
      <c r="BP407" s="41"/>
      <c r="BQ407" s="53"/>
      <c r="BR407" s="41"/>
      <c r="BS407" s="41"/>
      <c r="BT407" s="41"/>
      <c r="BU407" s="53"/>
      <c r="BV407" s="41"/>
      <c r="BW407" s="41"/>
      <c r="BX407" s="41"/>
      <c r="BY407" s="53"/>
      <c r="BZ407" s="41"/>
      <c r="CA407" s="41"/>
      <c r="CB407" s="41"/>
      <c r="CC407" s="53"/>
      <c r="CD407" s="41"/>
      <c r="CE407" s="41"/>
      <c r="CF407" s="41"/>
      <c r="CG407" s="53"/>
      <c r="CH407" s="41"/>
      <c r="CI407" s="41"/>
      <c r="CJ407" s="41"/>
      <c r="CK407" s="53"/>
      <c r="CL407" s="41"/>
      <c r="CM407" s="41"/>
      <c r="CN407" s="41"/>
      <c r="CO407" s="53"/>
      <c r="CP407" s="41"/>
      <c r="CQ407" s="41"/>
      <c r="CR407" s="41"/>
      <c r="CS407" s="53"/>
      <c r="CT407" s="41"/>
      <c r="CU407" s="41"/>
      <c r="CV407" s="41"/>
      <c r="CW407" s="53"/>
      <c r="CX407" s="41"/>
      <c r="CY407" s="41"/>
      <c r="CZ407" s="41"/>
      <c r="DA407" s="53"/>
      <c r="DB407" s="53"/>
      <c r="DC407" s="53"/>
      <c r="DD407" s="41"/>
      <c r="DE407" s="53"/>
      <c r="DF407" s="53"/>
      <c r="DG407" s="53"/>
      <c r="DH407" s="41"/>
      <c r="DI407" s="53"/>
      <c r="DJ407" s="53"/>
      <c r="DK407" s="53"/>
      <c r="DL407" s="41"/>
      <c r="DM407" s="53"/>
      <c r="DN407" s="53"/>
      <c r="DO407" s="53"/>
      <c r="DP407" s="41"/>
      <c r="DQ407" s="53"/>
      <c r="DR407" s="53"/>
      <c r="DS407" s="53"/>
      <c r="DT407" s="41"/>
      <c r="DU407" s="53"/>
      <c r="DV407" s="53"/>
      <c r="DW407" s="53"/>
      <c r="DX407" s="41"/>
      <c r="DY407" s="53"/>
      <c r="DZ407" s="53"/>
      <c r="EA407" s="53"/>
      <c r="EB407" s="41"/>
      <c r="EC407" s="53"/>
      <c r="ED407" s="53"/>
      <c r="EE407" s="53"/>
      <c r="EF407" s="41"/>
      <c r="EG407" s="53"/>
      <c r="EH407" s="53"/>
      <c r="EI407" s="53"/>
      <c r="EJ407" s="41"/>
      <c r="EK407" s="53"/>
      <c r="EL407" s="53"/>
      <c r="EM407" s="53"/>
      <c r="EN407" s="41"/>
      <c r="EO407" s="53"/>
      <c r="EP407" s="53"/>
      <c r="EQ407" s="53"/>
      <c r="ER407" s="41"/>
      <c r="ES407" s="53"/>
      <c r="ET407" s="53"/>
      <c r="EU407" s="53"/>
      <c r="EV407" s="41"/>
      <c r="EW407" s="53"/>
      <c r="EX407" s="53"/>
      <c r="EY407" s="53"/>
      <c r="EZ407" s="41"/>
      <c r="FA407" s="53"/>
      <c r="FB407" s="53"/>
      <c r="FC407" s="53"/>
      <c r="FD407" s="41"/>
      <c r="FE407" s="53"/>
      <c r="FF407" s="53"/>
      <c r="FG407" s="53"/>
      <c r="FH407" s="41"/>
      <c r="FI407" s="53"/>
      <c r="FJ407" s="53"/>
      <c r="FK407" s="53"/>
      <c r="FL407" s="41"/>
      <c r="FM407" s="53"/>
      <c r="FN407" s="53"/>
      <c r="FO407" s="40"/>
      <c r="FP407" s="52"/>
      <c r="FQ407" s="41"/>
      <c r="FY407" s="229" t="s">
        <v>1715</v>
      </c>
      <c r="FZ407" s="229" t="s">
        <v>1716</v>
      </c>
      <c r="GA407" s="229" t="s">
        <v>1717</v>
      </c>
    </row>
    <row r="408" spans="2:183" ht="11.25" customHeight="1" x14ac:dyDescent="0.2">
      <c r="B408" s="39"/>
      <c r="C408" s="45"/>
      <c r="D408" s="112"/>
      <c r="E408" s="112"/>
      <c r="F408" s="46"/>
      <c r="G408" s="52"/>
      <c r="H408" s="41"/>
      <c r="I408" s="53"/>
      <c r="J408" s="40"/>
      <c r="K408" s="52"/>
      <c r="L408" s="41"/>
      <c r="M408" s="53"/>
      <c r="N408" s="40"/>
      <c r="O408" s="52"/>
      <c r="P408" s="41"/>
      <c r="Q408" s="53"/>
      <c r="R408" s="40"/>
      <c r="S408" s="52"/>
      <c r="T408" s="41"/>
      <c r="U408" s="53"/>
      <c r="V408" s="40"/>
      <c r="W408" s="52"/>
      <c r="X408" s="41"/>
      <c r="Y408" s="53"/>
      <c r="Z408" s="40"/>
      <c r="AA408" s="52"/>
      <c r="AB408" s="41"/>
      <c r="AC408" s="53"/>
      <c r="AD408" s="40"/>
      <c r="AE408" s="52"/>
      <c r="AF408" s="41"/>
      <c r="AG408" s="53"/>
      <c r="AH408" s="40"/>
      <c r="AI408" s="52"/>
      <c r="AJ408" s="41"/>
      <c r="AK408" s="53"/>
      <c r="AL408" s="40"/>
      <c r="AM408" s="52"/>
      <c r="AN408" s="41"/>
      <c r="AO408" s="53"/>
      <c r="AP408" s="40"/>
      <c r="AQ408" s="52"/>
      <c r="AR408" s="41"/>
      <c r="AS408" s="53"/>
      <c r="AT408" s="41"/>
      <c r="AU408" s="41"/>
      <c r="AV408" s="41"/>
      <c r="AW408" s="53"/>
      <c r="AX408" s="41"/>
      <c r="AY408" s="41"/>
      <c r="AZ408" s="41"/>
      <c r="BA408" s="53"/>
      <c r="BB408" s="41"/>
      <c r="BC408" s="41"/>
      <c r="BD408" s="41"/>
      <c r="BE408" s="53"/>
      <c r="BF408" s="41"/>
      <c r="BG408" s="41"/>
      <c r="BH408" s="41"/>
      <c r="BI408" s="53"/>
      <c r="BJ408" s="41"/>
      <c r="BK408" s="41"/>
      <c r="BL408" s="41"/>
      <c r="BM408" s="53"/>
      <c r="BN408" s="41"/>
      <c r="BO408" s="41"/>
      <c r="BP408" s="41"/>
      <c r="BQ408" s="53"/>
      <c r="BR408" s="41"/>
      <c r="BS408" s="41"/>
      <c r="BT408" s="41"/>
      <c r="BU408" s="53"/>
      <c r="BV408" s="41"/>
      <c r="BW408" s="41"/>
      <c r="BX408" s="41"/>
      <c r="BY408" s="53"/>
      <c r="BZ408" s="41"/>
      <c r="CA408" s="41"/>
      <c r="CB408" s="41"/>
      <c r="CC408" s="53"/>
      <c r="CD408" s="41"/>
      <c r="CE408" s="41"/>
      <c r="CF408" s="41"/>
      <c r="CG408" s="53"/>
      <c r="CH408" s="41"/>
      <c r="CI408" s="41"/>
      <c r="CJ408" s="41"/>
      <c r="CK408" s="53"/>
      <c r="CL408" s="41"/>
      <c r="CM408" s="41"/>
      <c r="CN408" s="41"/>
      <c r="CO408" s="53"/>
      <c r="CP408" s="41"/>
      <c r="CQ408" s="41"/>
      <c r="CR408" s="41"/>
      <c r="CS408" s="53"/>
      <c r="CT408" s="41"/>
      <c r="CU408" s="41"/>
      <c r="CV408" s="41"/>
      <c r="CW408" s="53"/>
      <c r="CX408" s="41"/>
      <c r="CY408" s="41"/>
      <c r="CZ408" s="41"/>
      <c r="DA408" s="53"/>
      <c r="DB408" s="53"/>
      <c r="DC408" s="53"/>
      <c r="DD408" s="41"/>
      <c r="DE408" s="53"/>
      <c r="DF408" s="53"/>
      <c r="DG408" s="53"/>
      <c r="DH408" s="41"/>
      <c r="DI408" s="53"/>
      <c r="DJ408" s="53"/>
      <c r="DK408" s="53"/>
      <c r="DL408" s="41"/>
      <c r="DM408" s="53"/>
      <c r="DN408" s="53"/>
      <c r="DO408" s="53"/>
      <c r="DP408" s="41"/>
      <c r="DQ408" s="53"/>
      <c r="DR408" s="53"/>
      <c r="DS408" s="53"/>
      <c r="DT408" s="41"/>
      <c r="DU408" s="53"/>
      <c r="DV408" s="53"/>
      <c r="DW408" s="53"/>
      <c r="DX408" s="41"/>
      <c r="DY408" s="53"/>
      <c r="DZ408" s="53"/>
      <c r="EA408" s="53"/>
      <c r="EB408" s="41"/>
      <c r="EC408" s="53"/>
      <c r="ED408" s="53"/>
      <c r="EE408" s="53"/>
      <c r="EF408" s="41"/>
      <c r="EG408" s="53"/>
      <c r="EH408" s="53"/>
      <c r="EI408" s="53"/>
      <c r="EJ408" s="41"/>
      <c r="EK408" s="53"/>
      <c r="EL408" s="53"/>
      <c r="EM408" s="53"/>
      <c r="EN408" s="41"/>
      <c r="EO408" s="53"/>
      <c r="EP408" s="53"/>
      <c r="EQ408" s="53"/>
      <c r="ER408" s="41"/>
      <c r="ES408" s="53"/>
      <c r="ET408" s="53"/>
      <c r="EU408" s="53"/>
      <c r="EV408" s="41"/>
      <c r="EW408" s="53"/>
      <c r="EX408" s="53"/>
      <c r="EY408" s="53"/>
      <c r="EZ408" s="41"/>
      <c r="FA408" s="53"/>
      <c r="FB408" s="53"/>
      <c r="FC408" s="53"/>
      <c r="FD408" s="41"/>
      <c r="FE408" s="53"/>
      <c r="FF408" s="53"/>
      <c r="FG408" s="53"/>
      <c r="FH408" s="41"/>
      <c r="FI408" s="53"/>
      <c r="FJ408" s="53"/>
      <c r="FK408" s="53"/>
      <c r="FL408" s="41"/>
      <c r="FM408" s="53"/>
      <c r="FN408" s="53"/>
      <c r="FO408" s="40"/>
      <c r="FP408" s="52"/>
      <c r="FQ408" s="41"/>
      <c r="FY408" s="229" t="s">
        <v>1137</v>
      </c>
      <c r="FZ408" s="229" t="s">
        <v>1138</v>
      </c>
      <c r="GA408" s="229" t="s">
        <v>1139</v>
      </c>
    </row>
    <row r="409" spans="2:183" ht="11.25" customHeight="1" x14ac:dyDescent="0.2">
      <c r="B409" s="39"/>
      <c r="C409" s="45"/>
      <c r="D409" s="112"/>
      <c r="E409" s="112"/>
      <c r="F409" s="46"/>
      <c r="G409" s="52"/>
      <c r="H409" s="41"/>
      <c r="I409" s="53"/>
      <c r="J409" s="40"/>
      <c r="K409" s="52"/>
      <c r="L409" s="41"/>
      <c r="M409" s="53"/>
      <c r="N409" s="40"/>
      <c r="O409" s="52"/>
      <c r="P409" s="41"/>
      <c r="Q409" s="53"/>
      <c r="R409" s="40"/>
      <c r="S409" s="52"/>
      <c r="T409" s="41"/>
      <c r="U409" s="53"/>
      <c r="V409" s="40"/>
      <c r="W409" s="52"/>
      <c r="X409" s="41"/>
      <c r="Y409" s="53"/>
      <c r="Z409" s="40"/>
      <c r="AA409" s="52"/>
      <c r="AB409" s="41"/>
      <c r="AC409" s="53"/>
      <c r="AD409" s="40"/>
      <c r="AE409" s="52"/>
      <c r="AF409" s="41"/>
      <c r="AG409" s="53"/>
      <c r="AH409" s="40"/>
      <c r="AI409" s="52"/>
      <c r="AJ409" s="41"/>
      <c r="AK409" s="53"/>
      <c r="AL409" s="40"/>
      <c r="AM409" s="52"/>
      <c r="AN409" s="41"/>
      <c r="AO409" s="53"/>
      <c r="AP409" s="40"/>
      <c r="AQ409" s="52"/>
      <c r="AR409" s="41"/>
      <c r="AS409" s="53"/>
      <c r="AT409" s="41"/>
      <c r="AU409" s="41"/>
      <c r="AV409" s="41"/>
      <c r="AW409" s="53"/>
      <c r="AX409" s="41"/>
      <c r="AY409" s="41"/>
      <c r="AZ409" s="41"/>
      <c r="BA409" s="53"/>
      <c r="BB409" s="41"/>
      <c r="BC409" s="41"/>
      <c r="BD409" s="41"/>
      <c r="BE409" s="53"/>
      <c r="BF409" s="41"/>
      <c r="BG409" s="41"/>
      <c r="BH409" s="41"/>
      <c r="BI409" s="53"/>
      <c r="BJ409" s="41"/>
      <c r="BK409" s="41"/>
      <c r="BL409" s="41"/>
      <c r="BM409" s="53"/>
      <c r="BN409" s="41"/>
      <c r="BO409" s="41"/>
      <c r="BP409" s="41"/>
      <c r="BQ409" s="53"/>
      <c r="BR409" s="41"/>
      <c r="BS409" s="41"/>
      <c r="BT409" s="41"/>
      <c r="BU409" s="53"/>
      <c r="BV409" s="41"/>
      <c r="BW409" s="41"/>
      <c r="BX409" s="41"/>
      <c r="BY409" s="53"/>
      <c r="BZ409" s="41"/>
      <c r="CA409" s="41"/>
      <c r="CB409" s="41"/>
      <c r="CC409" s="53"/>
      <c r="CD409" s="41"/>
      <c r="CE409" s="41"/>
      <c r="CF409" s="41"/>
      <c r="CG409" s="53"/>
      <c r="CH409" s="41"/>
      <c r="CI409" s="41"/>
      <c r="CJ409" s="41"/>
      <c r="CK409" s="53"/>
      <c r="CL409" s="41"/>
      <c r="CM409" s="41"/>
      <c r="CN409" s="41"/>
      <c r="CO409" s="53"/>
      <c r="CP409" s="41"/>
      <c r="CQ409" s="41"/>
      <c r="CR409" s="41"/>
      <c r="CS409" s="53"/>
      <c r="CT409" s="41"/>
      <c r="CU409" s="41"/>
      <c r="CV409" s="41"/>
      <c r="CW409" s="53"/>
      <c r="CX409" s="41"/>
      <c r="CY409" s="41"/>
      <c r="CZ409" s="41"/>
      <c r="DA409" s="53"/>
      <c r="DB409" s="53"/>
      <c r="DC409" s="53"/>
      <c r="DD409" s="41"/>
      <c r="DE409" s="53"/>
      <c r="DF409" s="53"/>
      <c r="DG409" s="53"/>
      <c r="DH409" s="41"/>
      <c r="DI409" s="53"/>
      <c r="DJ409" s="53"/>
      <c r="DK409" s="53"/>
      <c r="DL409" s="41"/>
      <c r="DM409" s="53"/>
      <c r="DN409" s="53"/>
      <c r="DO409" s="53"/>
      <c r="DP409" s="41"/>
      <c r="DQ409" s="53"/>
      <c r="DR409" s="53"/>
      <c r="DS409" s="53"/>
      <c r="DT409" s="41"/>
      <c r="DU409" s="53"/>
      <c r="DV409" s="53"/>
      <c r="DW409" s="53"/>
      <c r="DX409" s="41"/>
      <c r="DY409" s="53"/>
      <c r="DZ409" s="53"/>
      <c r="EA409" s="53"/>
      <c r="EB409" s="41"/>
      <c r="EC409" s="53"/>
      <c r="ED409" s="53"/>
      <c r="EE409" s="53"/>
      <c r="EF409" s="41"/>
      <c r="EG409" s="53"/>
      <c r="EH409" s="53"/>
      <c r="EI409" s="53"/>
      <c r="EJ409" s="41"/>
      <c r="EK409" s="53"/>
      <c r="EL409" s="53"/>
      <c r="EM409" s="53"/>
      <c r="EN409" s="41"/>
      <c r="EO409" s="53"/>
      <c r="EP409" s="53"/>
      <c r="EQ409" s="53"/>
      <c r="ER409" s="41"/>
      <c r="ES409" s="53"/>
      <c r="ET409" s="53"/>
      <c r="EU409" s="53"/>
      <c r="EV409" s="41"/>
      <c r="EW409" s="53"/>
      <c r="EX409" s="53"/>
      <c r="EY409" s="53"/>
      <c r="EZ409" s="41"/>
      <c r="FA409" s="53"/>
      <c r="FB409" s="53"/>
      <c r="FC409" s="53"/>
      <c r="FD409" s="41"/>
      <c r="FE409" s="53"/>
      <c r="FF409" s="53"/>
      <c r="FG409" s="53"/>
      <c r="FH409" s="41"/>
      <c r="FI409" s="53"/>
      <c r="FJ409" s="53"/>
      <c r="FK409" s="53"/>
      <c r="FL409" s="41"/>
      <c r="FM409" s="53"/>
      <c r="FN409" s="53"/>
      <c r="FO409" s="40"/>
      <c r="FP409" s="52"/>
      <c r="FQ409" s="41"/>
      <c r="FY409" s="229" t="s">
        <v>1134</v>
      </c>
      <c r="FZ409" s="229" t="s">
        <v>1135</v>
      </c>
      <c r="GA409" s="229" t="s">
        <v>1136</v>
      </c>
    </row>
    <row r="410" spans="2:183" ht="11.25" customHeight="1" x14ac:dyDescent="0.2">
      <c r="B410" s="39"/>
      <c r="C410" s="45"/>
      <c r="D410" s="112"/>
      <c r="E410" s="112"/>
      <c r="F410" s="46"/>
      <c r="G410" s="52"/>
      <c r="H410" s="41"/>
      <c r="I410" s="53"/>
      <c r="J410" s="40"/>
      <c r="K410" s="52"/>
      <c r="L410" s="41"/>
      <c r="M410" s="53"/>
      <c r="N410" s="40"/>
      <c r="O410" s="52"/>
      <c r="P410" s="41"/>
      <c r="Q410" s="53"/>
      <c r="R410" s="40"/>
      <c r="S410" s="52"/>
      <c r="T410" s="41"/>
      <c r="U410" s="53"/>
      <c r="V410" s="40"/>
      <c r="W410" s="52"/>
      <c r="X410" s="41"/>
      <c r="Y410" s="53"/>
      <c r="Z410" s="40"/>
      <c r="AA410" s="52"/>
      <c r="AB410" s="41"/>
      <c r="AC410" s="53"/>
      <c r="AD410" s="40"/>
      <c r="AE410" s="52"/>
      <c r="AF410" s="41"/>
      <c r="AG410" s="53"/>
      <c r="AH410" s="40"/>
      <c r="AI410" s="52"/>
      <c r="AJ410" s="41"/>
      <c r="AK410" s="53"/>
      <c r="AL410" s="40"/>
      <c r="AM410" s="52"/>
      <c r="AN410" s="41"/>
      <c r="AO410" s="53"/>
      <c r="AP410" s="40"/>
      <c r="AQ410" s="52"/>
      <c r="AR410" s="41"/>
      <c r="AS410" s="53"/>
      <c r="AT410" s="41"/>
      <c r="AU410" s="41"/>
      <c r="AV410" s="41"/>
      <c r="AW410" s="53"/>
      <c r="AX410" s="41"/>
      <c r="AY410" s="41"/>
      <c r="AZ410" s="41"/>
      <c r="BA410" s="53"/>
      <c r="BB410" s="41"/>
      <c r="BC410" s="41"/>
      <c r="BD410" s="41"/>
      <c r="BE410" s="53"/>
      <c r="BF410" s="41"/>
      <c r="BG410" s="41"/>
      <c r="BH410" s="41"/>
      <c r="BI410" s="53"/>
      <c r="BJ410" s="41"/>
      <c r="BK410" s="41"/>
      <c r="BL410" s="41"/>
      <c r="BM410" s="53"/>
      <c r="BN410" s="41"/>
      <c r="BO410" s="41"/>
      <c r="BP410" s="41"/>
      <c r="BQ410" s="53"/>
      <c r="BR410" s="41"/>
      <c r="BS410" s="41"/>
      <c r="BT410" s="41"/>
      <c r="BU410" s="53"/>
      <c r="BV410" s="41"/>
      <c r="BW410" s="41"/>
      <c r="BX410" s="41"/>
      <c r="BY410" s="53"/>
      <c r="BZ410" s="41"/>
      <c r="CA410" s="41"/>
      <c r="CB410" s="41"/>
      <c r="CC410" s="53"/>
      <c r="CD410" s="41"/>
      <c r="CE410" s="41"/>
      <c r="CF410" s="41"/>
      <c r="CG410" s="53"/>
      <c r="CH410" s="41"/>
      <c r="CI410" s="41"/>
      <c r="CJ410" s="41"/>
      <c r="CK410" s="53"/>
      <c r="CL410" s="41"/>
      <c r="CM410" s="41"/>
      <c r="CN410" s="41"/>
      <c r="CO410" s="53"/>
      <c r="CP410" s="41"/>
      <c r="CQ410" s="41"/>
      <c r="CR410" s="41"/>
      <c r="CS410" s="53"/>
      <c r="CT410" s="41"/>
      <c r="CU410" s="41"/>
      <c r="CV410" s="41"/>
      <c r="CW410" s="53"/>
      <c r="CX410" s="41"/>
      <c r="CY410" s="41"/>
      <c r="CZ410" s="41"/>
      <c r="DA410" s="53"/>
      <c r="DB410" s="53"/>
      <c r="DC410" s="53"/>
      <c r="DD410" s="41"/>
      <c r="DE410" s="53"/>
      <c r="DF410" s="53"/>
      <c r="DG410" s="53"/>
      <c r="DH410" s="41"/>
      <c r="DI410" s="53"/>
      <c r="DJ410" s="53"/>
      <c r="DK410" s="53"/>
      <c r="DL410" s="41"/>
      <c r="DM410" s="53"/>
      <c r="DN410" s="53"/>
      <c r="DO410" s="53"/>
      <c r="DP410" s="41"/>
      <c r="DQ410" s="53"/>
      <c r="DR410" s="53"/>
      <c r="DS410" s="53"/>
      <c r="DT410" s="41"/>
      <c r="DU410" s="53"/>
      <c r="DV410" s="53"/>
      <c r="DW410" s="53"/>
      <c r="DX410" s="41"/>
      <c r="DY410" s="53"/>
      <c r="DZ410" s="53"/>
      <c r="EA410" s="53"/>
      <c r="EB410" s="41"/>
      <c r="EC410" s="53"/>
      <c r="ED410" s="53"/>
      <c r="EE410" s="53"/>
      <c r="EF410" s="41"/>
      <c r="EG410" s="53"/>
      <c r="EH410" s="53"/>
      <c r="EI410" s="53"/>
      <c r="EJ410" s="41"/>
      <c r="EK410" s="53"/>
      <c r="EL410" s="53"/>
      <c r="EM410" s="53"/>
      <c r="EN410" s="41"/>
      <c r="EO410" s="53"/>
      <c r="EP410" s="53"/>
      <c r="EQ410" s="53"/>
      <c r="ER410" s="41"/>
      <c r="ES410" s="53"/>
      <c r="ET410" s="53"/>
      <c r="EU410" s="53"/>
      <c r="EV410" s="41"/>
      <c r="EW410" s="53"/>
      <c r="EX410" s="53"/>
      <c r="EY410" s="53"/>
      <c r="EZ410" s="41"/>
      <c r="FA410" s="53"/>
      <c r="FB410" s="53"/>
      <c r="FC410" s="53"/>
      <c r="FD410" s="41"/>
      <c r="FE410" s="53"/>
      <c r="FF410" s="53"/>
      <c r="FG410" s="53"/>
      <c r="FH410" s="41"/>
      <c r="FI410" s="53"/>
      <c r="FJ410" s="53"/>
      <c r="FK410" s="53"/>
      <c r="FL410" s="41"/>
      <c r="FM410" s="53"/>
      <c r="FN410" s="53"/>
      <c r="FO410" s="40"/>
      <c r="FP410" s="52"/>
      <c r="FQ410" s="41"/>
      <c r="FY410" s="229" t="s">
        <v>1140</v>
      </c>
      <c r="FZ410" s="229" t="s">
        <v>1141</v>
      </c>
      <c r="GA410" s="229" t="s">
        <v>1142</v>
      </c>
    </row>
    <row r="411" spans="2:183" ht="11.25" customHeight="1" x14ac:dyDescent="0.2">
      <c r="B411" s="39"/>
      <c r="C411" s="45"/>
      <c r="D411" s="112"/>
      <c r="E411" s="112"/>
      <c r="F411" s="46"/>
      <c r="G411" s="52"/>
      <c r="H411" s="41"/>
      <c r="I411" s="53"/>
      <c r="J411" s="40"/>
      <c r="K411" s="52"/>
      <c r="L411" s="41"/>
      <c r="M411" s="53"/>
      <c r="N411" s="40"/>
      <c r="O411" s="52"/>
      <c r="P411" s="41"/>
      <c r="Q411" s="53"/>
      <c r="R411" s="40"/>
      <c r="S411" s="52"/>
      <c r="T411" s="41"/>
      <c r="U411" s="53"/>
      <c r="V411" s="40"/>
      <c r="W411" s="52"/>
      <c r="X411" s="41"/>
      <c r="Y411" s="53"/>
      <c r="Z411" s="40"/>
      <c r="AA411" s="52"/>
      <c r="AB411" s="41"/>
      <c r="AC411" s="53"/>
      <c r="AD411" s="40"/>
      <c r="AE411" s="52"/>
      <c r="AF411" s="41"/>
      <c r="AG411" s="53"/>
      <c r="AH411" s="40"/>
      <c r="AI411" s="52"/>
      <c r="AJ411" s="41"/>
      <c r="AK411" s="53"/>
      <c r="AL411" s="40"/>
      <c r="AM411" s="52"/>
      <c r="AN411" s="41"/>
      <c r="AO411" s="53"/>
      <c r="AP411" s="40"/>
      <c r="AQ411" s="52"/>
      <c r="AR411" s="41"/>
      <c r="AS411" s="53"/>
      <c r="AT411" s="41"/>
      <c r="AU411" s="41"/>
      <c r="AV411" s="41"/>
      <c r="AW411" s="53"/>
      <c r="AX411" s="41"/>
      <c r="AY411" s="41"/>
      <c r="AZ411" s="41"/>
      <c r="BA411" s="53"/>
      <c r="BB411" s="41"/>
      <c r="BC411" s="41"/>
      <c r="BD411" s="41"/>
      <c r="BE411" s="53"/>
      <c r="BF411" s="41"/>
      <c r="BG411" s="41"/>
      <c r="BH411" s="41"/>
      <c r="BI411" s="53"/>
      <c r="BJ411" s="41"/>
      <c r="BK411" s="41"/>
      <c r="BL411" s="41"/>
      <c r="BM411" s="53"/>
      <c r="BN411" s="41"/>
      <c r="BO411" s="41"/>
      <c r="BP411" s="41"/>
      <c r="BQ411" s="53"/>
      <c r="BR411" s="41"/>
      <c r="BS411" s="41"/>
      <c r="BT411" s="41"/>
      <c r="BU411" s="53"/>
      <c r="BV411" s="41"/>
      <c r="BW411" s="41"/>
      <c r="BX411" s="41"/>
      <c r="BY411" s="53"/>
      <c r="BZ411" s="41"/>
      <c r="CA411" s="41"/>
      <c r="CB411" s="41"/>
      <c r="CC411" s="53"/>
      <c r="CD411" s="41"/>
      <c r="CE411" s="41"/>
      <c r="CF411" s="41"/>
      <c r="CG411" s="53"/>
      <c r="CH411" s="41"/>
      <c r="CI411" s="41"/>
      <c r="CJ411" s="41"/>
      <c r="CK411" s="53"/>
      <c r="CL411" s="41"/>
      <c r="CM411" s="41"/>
      <c r="CN411" s="41"/>
      <c r="CO411" s="53"/>
      <c r="CP411" s="41"/>
      <c r="CQ411" s="41"/>
      <c r="CR411" s="41"/>
      <c r="CS411" s="53"/>
      <c r="CT411" s="41"/>
      <c r="CU411" s="41"/>
      <c r="CV411" s="41"/>
      <c r="CW411" s="53"/>
      <c r="CX411" s="41"/>
      <c r="CY411" s="41"/>
      <c r="CZ411" s="41"/>
      <c r="DA411" s="53"/>
      <c r="DB411" s="53"/>
      <c r="DC411" s="53"/>
      <c r="DD411" s="41"/>
      <c r="DE411" s="53"/>
      <c r="DF411" s="53"/>
      <c r="DG411" s="53"/>
      <c r="DH411" s="41"/>
      <c r="DI411" s="53"/>
      <c r="DJ411" s="53"/>
      <c r="DK411" s="53"/>
      <c r="DL411" s="41"/>
      <c r="DM411" s="53"/>
      <c r="DN411" s="53"/>
      <c r="DO411" s="53"/>
      <c r="DP411" s="41"/>
      <c r="DQ411" s="53"/>
      <c r="DR411" s="53"/>
      <c r="DS411" s="53"/>
      <c r="DT411" s="41"/>
      <c r="DU411" s="53"/>
      <c r="DV411" s="53"/>
      <c r="DW411" s="53"/>
      <c r="DX411" s="41"/>
      <c r="DY411" s="53"/>
      <c r="DZ411" s="53"/>
      <c r="EA411" s="53"/>
      <c r="EB411" s="41"/>
      <c r="EC411" s="53"/>
      <c r="ED411" s="53"/>
      <c r="EE411" s="53"/>
      <c r="EF411" s="41"/>
      <c r="EG411" s="53"/>
      <c r="EH411" s="53"/>
      <c r="EI411" s="53"/>
      <c r="EJ411" s="41"/>
      <c r="EK411" s="53"/>
      <c r="EL411" s="53"/>
      <c r="EM411" s="53"/>
      <c r="EN411" s="41"/>
      <c r="EO411" s="53"/>
      <c r="EP411" s="53"/>
      <c r="EQ411" s="53"/>
      <c r="ER411" s="41"/>
      <c r="ES411" s="53"/>
      <c r="ET411" s="53"/>
      <c r="EU411" s="53"/>
      <c r="EV411" s="41"/>
      <c r="EW411" s="53"/>
      <c r="EX411" s="53"/>
      <c r="EY411" s="53"/>
      <c r="EZ411" s="41"/>
      <c r="FA411" s="53"/>
      <c r="FB411" s="53"/>
      <c r="FC411" s="53"/>
      <c r="FD411" s="41"/>
      <c r="FE411" s="53"/>
      <c r="FF411" s="53"/>
      <c r="FG411" s="53"/>
      <c r="FH411" s="41"/>
      <c r="FI411" s="53"/>
      <c r="FJ411" s="53"/>
      <c r="FK411" s="53"/>
      <c r="FL411" s="41"/>
      <c r="FM411" s="53"/>
      <c r="FN411" s="53"/>
      <c r="FO411" s="40"/>
      <c r="FP411" s="52"/>
      <c r="FQ411" s="41"/>
      <c r="FY411" s="229" t="s">
        <v>1682</v>
      </c>
      <c r="FZ411" s="229" t="s">
        <v>1683</v>
      </c>
      <c r="GA411" s="229" t="s">
        <v>1684</v>
      </c>
    </row>
    <row r="412" spans="2:183" ht="11.25" customHeight="1" x14ac:dyDescent="0.2">
      <c r="B412" s="39"/>
      <c r="C412" s="45"/>
      <c r="D412" s="112"/>
      <c r="E412" s="112"/>
      <c r="F412" s="46"/>
      <c r="G412" s="52"/>
      <c r="H412" s="41"/>
      <c r="I412" s="53"/>
      <c r="J412" s="40"/>
      <c r="K412" s="52"/>
      <c r="L412" s="41"/>
      <c r="M412" s="53"/>
      <c r="N412" s="40"/>
      <c r="O412" s="52"/>
      <c r="P412" s="41"/>
      <c r="Q412" s="53"/>
      <c r="R412" s="40"/>
      <c r="S412" s="52"/>
      <c r="T412" s="41"/>
      <c r="U412" s="53"/>
      <c r="V412" s="40"/>
      <c r="W412" s="52"/>
      <c r="X412" s="41"/>
      <c r="Y412" s="53"/>
      <c r="Z412" s="40"/>
      <c r="AA412" s="52"/>
      <c r="AB412" s="41"/>
      <c r="AC412" s="53"/>
      <c r="AD412" s="40"/>
      <c r="AE412" s="52"/>
      <c r="AF412" s="41"/>
      <c r="AG412" s="53"/>
      <c r="AH412" s="40"/>
      <c r="AI412" s="52"/>
      <c r="AJ412" s="41"/>
      <c r="AK412" s="53"/>
      <c r="AL412" s="40"/>
      <c r="AM412" s="52"/>
      <c r="AN412" s="41"/>
      <c r="AO412" s="53"/>
      <c r="AP412" s="40"/>
      <c r="AQ412" s="52"/>
      <c r="AR412" s="41"/>
      <c r="AS412" s="53"/>
      <c r="AT412" s="41"/>
      <c r="AU412" s="41"/>
      <c r="AV412" s="41"/>
      <c r="AW412" s="53"/>
      <c r="AX412" s="41"/>
      <c r="AY412" s="41"/>
      <c r="AZ412" s="41"/>
      <c r="BA412" s="53"/>
      <c r="BB412" s="41"/>
      <c r="BC412" s="41"/>
      <c r="BD412" s="41"/>
      <c r="BE412" s="53"/>
      <c r="BF412" s="41"/>
      <c r="BG412" s="41"/>
      <c r="BH412" s="41"/>
      <c r="BI412" s="53"/>
      <c r="BJ412" s="41"/>
      <c r="BK412" s="41"/>
      <c r="BL412" s="41"/>
      <c r="BM412" s="53"/>
      <c r="BN412" s="41"/>
      <c r="BO412" s="41"/>
      <c r="BP412" s="41"/>
      <c r="BQ412" s="53"/>
      <c r="BR412" s="41"/>
      <c r="BS412" s="41"/>
      <c r="BT412" s="41"/>
      <c r="BU412" s="53"/>
      <c r="BV412" s="41"/>
      <c r="BW412" s="41"/>
      <c r="BX412" s="41"/>
      <c r="BY412" s="53"/>
      <c r="BZ412" s="41"/>
      <c r="CA412" s="41"/>
      <c r="CB412" s="41"/>
      <c r="CC412" s="53"/>
      <c r="CD412" s="41"/>
      <c r="CE412" s="41"/>
      <c r="CF412" s="41"/>
      <c r="CG412" s="53"/>
      <c r="CH412" s="41"/>
      <c r="CI412" s="41"/>
      <c r="CJ412" s="41"/>
      <c r="CK412" s="53"/>
      <c r="CL412" s="41"/>
      <c r="CM412" s="41"/>
      <c r="CN412" s="41"/>
      <c r="CO412" s="53"/>
      <c r="CP412" s="41"/>
      <c r="CQ412" s="41"/>
      <c r="CR412" s="41"/>
      <c r="CS412" s="53"/>
      <c r="CT412" s="41"/>
      <c r="CU412" s="41"/>
      <c r="CV412" s="41"/>
      <c r="CW412" s="53"/>
      <c r="CX412" s="41"/>
      <c r="CY412" s="41"/>
      <c r="CZ412" s="41"/>
      <c r="DA412" s="53"/>
      <c r="DB412" s="53"/>
      <c r="DC412" s="53"/>
      <c r="DD412" s="41"/>
      <c r="DE412" s="53"/>
      <c r="DF412" s="53"/>
      <c r="DG412" s="53"/>
      <c r="DH412" s="41"/>
      <c r="DI412" s="53"/>
      <c r="DJ412" s="53"/>
      <c r="DK412" s="53"/>
      <c r="DL412" s="41"/>
      <c r="DM412" s="53"/>
      <c r="DN412" s="53"/>
      <c r="DO412" s="53"/>
      <c r="DP412" s="41"/>
      <c r="DQ412" s="53"/>
      <c r="DR412" s="53"/>
      <c r="DS412" s="53"/>
      <c r="DT412" s="41"/>
      <c r="DU412" s="53"/>
      <c r="DV412" s="53"/>
      <c r="DW412" s="53"/>
      <c r="DX412" s="41"/>
      <c r="DY412" s="53"/>
      <c r="DZ412" s="53"/>
      <c r="EA412" s="53"/>
      <c r="EB412" s="41"/>
      <c r="EC412" s="53"/>
      <c r="ED412" s="53"/>
      <c r="EE412" s="53"/>
      <c r="EF412" s="41"/>
      <c r="EG412" s="53"/>
      <c r="EH412" s="53"/>
      <c r="EI412" s="53"/>
      <c r="EJ412" s="41"/>
      <c r="EK412" s="53"/>
      <c r="EL412" s="53"/>
      <c r="EM412" s="53"/>
      <c r="EN412" s="41"/>
      <c r="EO412" s="53"/>
      <c r="EP412" s="53"/>
      <c r="EQ412" s="53"/>
      <c r="ER412" s="41"/>
      <c r="ES412" s="53"/>
      <c r="ET412" s="53"/>
      <c r="EU412" s="53"/>
      <c r="EV412" s="41"/>
      <c r="EW412" s="53"/>
      <c r="EX412" s="53"/>
      <c r="EY412" s="53"/>
      <c r="EZ412" s="41"/>
      <c r="FA412" s="53"/>
      <c r="FB412" s="53"/>
      <c r="FC412" s="53"/>
      <c r="FD412" s="41"/>
      <c r="FE412" s="53"/>
      <c r="FF412" s="53"/>
      <c r="FG412" s="53"/>
      <c r="FH412" s="41"/>
      <c r="FI412" s="53"/>
      <c r="FJ412" s="53"/>
      <c r="FK412" s="53"/>
      <c r="FL412" s="41"/>
      <c r="FM412" s="53"/>
      <c r="FN412" s="53"/>
      <c r="FO412" s="40"/>
      <c r="FP412" s="52"/>
      <c r="FQ412" s="41"/>
      <c r="FY412" s="229" t="s">
        <v>1411</v>
      </c>
      <c r="FZ412" s="229" t="s">
        <v>1412</v>
      </c>
      <c r="GA412" s="229" t="s">
        <v>1413</v>
      </c>
    </row>
    <row r="413" spans="2:183" ht="11.25" customHeight="1" x14ac:dyDescent="0.2">
      <c r="B413" s="39"/>
      <c r="C413" s="45"/>
      <c r="D413" s="112"/>
      <c r="E413" s="112"/>
      <c r="F413" s="46"/>
      <c r="G413" s="52"/>
      <c r="H413" s="41"/>
      <c r="I413" s="53"/>
      <c r="J413" s="40"/>
      <c r="K413" s="52"/>
      <c r="L413" s="41"/>
      <c r="M413" s="53"/>
      <c r="N413" s="40"/>
      <c r="O413" s="52"/>
      <c r="P413" s="41"/>
      <c r="Q413" s="53"/>
      <c r="R413" s="40"/>
      <c r="S413" s="52"/>
      <c r="T413" s="41"/>
      <c r="U413" s="53"/>
      <c r="V413" s="40"/>
      <c r="W413" s="52"/>
      <c r="X413" s="41"/>
      <c r="Y413" s="53"/>
      <c r="Z413" s="40"/>
      <c r="AA413" s="52"/>
      <c r="AB413" s="41"/>
      <c r="AC413" s="53"/>
      <c r="AD413" s="40"/>
      <c r="AE413" s="52"/>
      <c r="AF413" s="41"/>
      <c r="AG413" s="53"/>
      <c r="AH413" s="40"/>
      <c r="AI413" s="52"/>
      <c r="AJ413" s="41"/>
      <c r="AK413" s="53"/>
      <c r="AL413" s="40"/>
      <c r="AM413" s="52"/>
      <c r="AN413" s="41"/>
      <c r="AO413" s="53"/>
      <c r="AP413" s="40"/>
      <c r="AQ413" s="52"/>
      <c r="AR413" s="41"/>
      <c r="AS413" s="53"/>
      <c r="AT413" s="41"/>
      <c r="AU413" s="41"/>
      <c r="AV413" s="41"/>
      <c r="AW413" s="53"/>
      <c r="AX413" s="41"/>
      <c r="AY413" s="41"/>
      <c r="AZ413" s="41"/>
      <c r="BA413" s="53"/>
      <c r="BB413" s="41"/>
      <c r="BC413" s="41"/>
      <c r="BD413" s="41"/>
      <c r="BE413" s="53"/>
      <c r="BF413" s="41"/>
      <c r="BG413" s="41"/>
      <c r="BH413" s="41"/>
      <c r="BI413" s="53"/>
      <c r="BJ413" s="41"/>
      <c r="BK413" s="41"/>
      <c r="BL413" s="41"/>
      <c r="BM413" s="53"/>
      <c r="BN413" s="41"/>
      <c r="BO413" s="41"/>
      <c r="BP413" s="41"/>
      <c r="BQ413" s="53"/>
      <c r="BR413" s="41"/>
      <c r="BS413" s="41"/>
      <c r="BT413" s="41"/>
      <c r="BU413" s="53"/>
      <c r="BV413" s="41"/>
      <c r="BW413" s="41"/>
      <c r="BX413" s="41"/>
      <c r="BY413" s="53"/>
      <c r="BZ413" s="41"/>
      <c r="CA413" s="41"/>
      <c r="CB413" s="41"/>
      <c r="CC413" s="53"/>
      <c r="CD413" s="41"/>
      <c r="CE413" s="41"/>
      <c r="CF413" s="41"/>
      <c r="CG413" s="53"/>
      <c r="CH413" s="41"/>
      <c r="CI413" s="41"/>
      <c r="CJ413" s="41"/>
      <c r="CK413" s="53"/>
      <c r="CL413" s="41"/>
      <c r="CM413" s="41"/>
      <c r="CN413" s="41"/>
      <c r="CO413" s="53"/>
      <c r="CP413" s="41"/>
      <c r="CQ413" s="41"/>
      <c r="CR413" s="41"/>
      <c r="CS413" s="53"/>
      <c r="CT413" s="41"/>
      <c r="CU413" s="41"/>
      <c r="CV413" s="41"/>
      <c r="CW413" s="53"/>
      <c r="CX413" s="41"/>
      <c r="CY413" s="41"/>
      <c r="CZ413" s="41"/>
      <c r="DA413" s="53"/>
      <c r="DB413" s="53"/>
      <c r="DC413" s="53"/>
      <c r="DD413" s="41"/>
      <c r="DE413" s="53"/>
      <c r="DF413" s="53"/>
      <c r="DG413" s="53"/>
      <c r="DH413" s="41"/>
      <c r="DI413" s="53"/>
      <c r="DJ413" s="53"/>
      <c r="DK413" s="53"/>
      <c r="DL413" s="41"/>
      <c r="DM413" s="53"/>
      <c r="DN413" s="53"/>
      <c r="DO413" s="53"/>
      <c r="DP413" s="41"/>
      <c r="DQ413" s="53"/>
      <c r="DR413" s="53"/>
      <c r="DS413" s="53"/>
      <c r="DT413" s="41"/>
      <c r="DU413" s="53"/>
      <c r="DV413" s="53"/>
      <c r="DW413" s="53"/>
      <c r="DX413" s="41"/>
      <c r="DY413" s="53"/>
      <c r="DZ413" s="53"/>
      <c r="EA413" s="53"/>
      <c r="EB413" s="41"/>
      <c r="EC413" s="53"/>
      <c r="ED413" s="53"/>
      <c r="EE413" s="53"/>
      <c r="EF413" s="41"/>
      <c r="EG413" s="53"/>
      <c r="EH413" s="53"/>
      <c r="EI413" s="53"/>
      <c r="EJ413" s="41"/>
      <c r="EK413" s="53"/>
      <c r="EL413" s="53"/>
      <c r="EM413" s="53"/>
      <c r="EN413" s="41"/>
      <c r="EO413" s="53"/>
      <c r="EP413" s="53"/>
      <c r="EQ413" s="53"/>
      <c r="ER413" s="41"/>
      <c r="ES413" s="53"/>
      <c r="ET413" s="53"/>
      <c r="EU413" s="53"/>
      <c r="EV413" s="41"/>
      <c r="EW413" s="53"/>
      <c r="EX413" s="53"/>
      <c r="EY413" s="53"/>
      <c r="EZ413" s="41"/>
      <c r="FA413" s="53"/>
      <c r="FB413" s="53"/>
      <c r="FC413" s="53"/>
      <c r="FD413" s="41"/>
      <c r="FE413" s="53"/>
      <c r="FF413" s="53"/>
      <c r="FG413" s="53"/>
      <c r="FH413" s="41"/>
      <c r="FI413" s="53"/>
      <c r="FJ413" s="53"/>
      <c r="FK413" s="53"/>
      <c r="FL413" s="41"/>
      <c r="FM413" s="53"/>
      <c r="FN413" s="53"/>
      <c r="FO413" s="40"/>
      <c r="FP413" s="52"/>
      <c r="FQ413" s="41"/>
      <c r="FY413" s="229" t="s">
        <v>3041</v>
      </c>
      <c r="FZ413" s="229" t="s">
        <v>3042</v>
      </c>
      <c r="GA413" s="229" t="s">
        <v>3043</v>
      </c>
    </row>
    <row r="414" spans="2:183" ht="11.25" customHeight="1" x14ac:dyDescent="0.2">
      <c r="B414" s="39"/>
      <c r="C414" s="45"/>
      <c r="D414" s="112"/>
      <c r="E414" s="112"/>
      <c r="F414" s="46"/>
      <c r="G414" s="52"/>
      <c r="H414" s="41"/>
      <c r="I414" s="53"/>
      <c r="J414" s="40"/>
      <c r="K414" s="52"/>
      <c r="L414" s="41"/>
      <c r="M414" s="53"/>
      <c r="N414" s="40"/>
      <c r="O414" s="52"/>
      <c r="P414" s="41"/>
      <c r="Q414" s="53"/>
      <c r="R414" s="40"/>
      <c r="S414" s="52"/>
      <c r="T414" s="41"/>
      <c r="U414" s="53"/>
      <c r="V414" s="40"/>
      <c r="W414" s="52"/>
      <c r="X414" s="41"/>
      <c r="Y414" s="53"/>
      <c r="Z414" s="40"/>
      <c r="AA414" s="52"/>
      <c r="AB414" s="41"/>
      <c r="AC414" s="53"/>
      <c r="AD414" s="40"/>
      <c r="AE414" s="52"/>
      <c r="AF414" s="41"/>
      <c r="AG414" s="53"/>
      <c r="AH414" s="40"/>
      <c r="AI414" s="52"/>
      <c r="AJ414" s="41"/>
      <c r="AK414" s="53"/>
      <c r="AL414" s="40"/>
      <c r="AM414" s="52"/>
      <c r="AN414" s="41"/>
      <c r="AO414" s="53"/>
      <c r="AP414" s="40"/>
      <c r="AQ414" s="52"/>
      <c r="AR414" s="41"/>
      <c r="AS414" s="53"/>
      <c r="AT414" s="41"/>
      <c r="AU414" s="41"/>
      <c r="AV414" s="41"/>
      <c r="AW414" s="53"/>
      <c r="AX414" s="41"/>
      <c r="AY414" s="41"/>
      <c r="AZ414" s="41"/>
      <c r="BA414" s="53"/>
      <c r="BB414" s="41"/>
      <c r="BC414" s="41"/>
      <c r="BD414" s="41"/>
      <c r="BE414" s="53"/>
      <c r="BF414" s="41"/>
      <c r="BG414" s="41"/>
      <c r="BH414" s="41"/>
      <c r="BI414" s="53"/>
      <c r="BJ414" s="41"/>
      <c r="BK414" s="41"/>
      <c r="BL414" s="41"/>
      <c r="BM414" s="53"/>
      <c r="BN414" s="41"/>
      <c r="BO414" s="41"/>
      <c r="BP414" s="41"/>
      <c r="BQ414" s="53"/>
      <c r="BR414" s="41"/>
      <c r="BS414" s="41"/>
      <c r="BT414" s="41"/>
      <c r="BU414" s="53"/>
      <c r="BV414" s="41"/>
      <c r="BW414" s="41"/>
      <c r="BX414" s="41"/>
      <c r="BY414" s="53"/>
      <c r="BZ414" s="41"/>
      <c r="CA414" s="41"/>
      <c r="CB414" s="41"/>
      <c r="CC414" s="53"/>
      <c r="CD414" s="41"/>
      <c r="CE414" s="41"/>
      <c r="CF414" s="41"/>
      <c r="CG414" s="53"/>
      <c r="CH414" s="41"/>
      <c r="CI414" s="41"/>
      <c r="CJ414" s="41"/>
      <c r="CK414" s="53"/>
      <c r="CL414" s="41"/>
      <c r="CM414" s="41"/>
      <c r="CN414" s="41"/>
      <c r="CO414" s="53"/>
      <c r="CP414" s="41"/>
      <c r="CQ414" s="41"/>
      <c r="CR414" s="41"/>
      <c r="CS414" s="53"/>
      <c r="CT414" s="41"/>
      <c r="CU414" s="41"/>
      <c r="CV414" s="41"/>
      <c r="CW414" s="53"/>
      <c r="CX414" s="41"/>
      <c r="CY414" s="41"/>
      <c r="CZ414" s="41"/>
      <c r="DA414" s="53"/>
      <c r="DB414" s="53"/>
      <c r="DC414" s="53"/>
      <c r="DD414" s="41"/>
      <c r="DE414" s="53"/>
      <c r="DF414" s="53"/>
      <c r="DG414" s="53"/>
      <c r="DH414" s="41"/>
      <c r="DI414" s="53"/>
      <c r="DJ414" s="53"/>
      <c r="DK414" s="53"/>
      <c r="DL414" s="41"/>
      <c r="DM414" s="53"/>
      <c r="DN414" s="53"/>
      <c r="DO414" s="53"/>
      <c r="DP414" s="41"/>
      <c r="DQ414" s="53"/>
      <c r="DR414" s="53"/>
      <c r="DS414" s="53"/>
      <c r="DT414" s="41"/>
      <c r="DU414" s="53"/>
      <c r="DV414" s="53"/>
      <c r="DW414" s="53"/>
      <c r="DX414" s="41"/>
      <c r="DY414" s="53"/>
      <c r="DZ414" s="53"/>
      <c r="EA414" s="53"/>
      <c r="EB414" s="41"/>
      <c r="EC414" s="53"/>
      <c r="ED414" s="53"/>
      <c r="EE414" s="53"/>
      <c r="EF414" s="41"/>
      <c r="EG414" s="53"/>
      <c r="EH414" s="53"/>
      <c r="EI414" s="53"/>
      <c r="EJ414" s="41"/>
      <c r="EK414" s="53"/>
      <c r="EL414" s="53"/>
      <c r="EM414" s="53"/>
      <c r="EN414" s="41"/>
      <c r="EO414" s="53"/>
      <c r="EP414" s="53"/>
      <c r="EQ414" s="53"/>
      <c r="ER414" s="41"/>
      <c r="ES414" s="53"/>
      <c r="ET414" s="53"/>
      <c r="EU414" s="53"/>
      <c r="EV414" s="41"/>
      <c r="EW414" s="53"/>
      <c r="EX414" s="53"/>
      <c r="EY414" s="53"/>
      <c r="EZ414" s="41"/>
      <c r="FA414" s="53"/>
      <c r="FB414" s="53"/>
      <c r="FC414" s="53"/>
      <c r="FD414" s="41"/>
      <c r="FE414" s="53"/>
      <c r="FF414" s="53"/>
      <c r="FG414" s="53"/>
      <c r="FH414" s="41"/>
      <c r="FI414" s="53"/>
      <c r="FJ414" s="53"/>
      <c r="FK414" s="53"/>
      <c r="FL414" s="41"/>
      <c r="FM414" s="53"/>
      <c r="FN414" s="53"/>
      <c r="FO414" s="40"/>
      <c r="FP414" s="52"/>
      <c r="FQ414" s="41"/>
      <c r="FY414" s="229" t="s">
        <v>1423</v>
      </c>
      <c r="FZ414" s="229" t="s">
        <v>1424</v>
      </c>
      <c r="GA414" s="229" t="s">
        <v>1425</v>
      </c>
    </row>
    <row r="415" spans="2:183" ht="11.25" customHeight="1" x14ac:dyDescent="0.2">
      <c r="B415" s="39"/>
      <c r="C415" s="45"/>
      <c r="D415" s="112"/>
      <c r="E415" s="112"/>
      <c r="F415" s="46"/>
      <c r="G415" s="52"/>
      <c r="H415" s="41"/>
      <c r="I415" s="53"/>
      <c r="J415" s="40"/>
      <c r="K415" s="52"/>
      <c r="L415" s="41"/>
      <c r="M415" s="53"/>
      <c r="N415" s="40"/>
      <c r="O415" s="52"/>
      <c r="P415" s="41"/>
      <c r="Q415" s="53"/>
      <c r="R415" s="40"/>
      <c r="S415" s="52"/>
      <c r="T415" s="41"/>
      <c r="U415" s="53"/>
      <c r="V415" s="40"/>
      <c r="W415" s="52"/>
      <c r="X415" s="41"/>
      <c r="Y415" s="53"/>
      <c r="Z415" s="40"/>
      <c r="AA415" s="52"/>
      <c r="AB415" s="41"/>
      <c r="AC415" s="53"/>
      <c r="AD415" s="40"/>
      <c r="AE415" s="52"/>
      <c r="AF415" s="41"/>
      <c r="AG415" s="53"/>
      <c r="AH415" s="40"/>
      <c r="AI415" s="52"/>
      <c r="AJ415" s="41"/>
      <c r="AK415" s="53"/>
      <c r="AL415" s="40"/>
      <c r="AM415" s="52"/>
      <c r="AN415" s="41"/>
      <c r="AO415" s="53"/>
      <c r="AP415" s="40"/>
      <c r="AQ415" s="52"/>
      <c r="AR415" s="41"/>
      <c r="AS415" s="53"/>
      <c r="AT415" s="41"/>
      <c r="AU415" s="41"/>
      <c r="AV415" s="41"/>
      <c r="AW415" s="53"/>
      <c r="AX415" s="41"/>
      <c r="AY415" s="41"/>
      <c r="AZ415" s="41"/>
      <c r="BA415" s="53"/>
      <c r="BB415" s="41"/>
      <c r="BC415" s="41"/>
      <c r="BD415" s="41"/>
      <c r="BE415" s="53"/>
      <c r="BF415" s="41"/>
      <c r="BG415" s="41"/>
      <c r="BH415" s="41"/>
      <c r="BI415" s="53"/>
      <c r="BJ415" s="41"/>
      <c r="BK415" s="41"/>
      <c r="BL415" s="41"/>
      <c r="BM415" s="53"/>
      <c r="BN415" s="41"/>
      <c r="BO415" s="41"/>
      <c r="BP415" s="41"/>
      <c r="BQ415" s="53"/>
      <c r="BR415" s="41"/>
      <c r="BS415" s="41"/>
      <c r="BT415" s="41"/>
      <c r="BU415" s="53"/>
      <c r="BV415" s="41"/>
      <c r="BW415" s="41"/>
      <c r="BX415" s="41"/>
      <c r="BY415" s="53"/>
      <c r="BZ415" s="41"/>
      <c r="CA415" s="41"/>
      <c r="CB415" s="41"/>
      <c r="CC415" s="53"/>
      <c r="CD415" s="41"/>
      <c r="CE415" s="41"/>
      <c r="CF415" s="41"/>
      <c r="CG415" s="53"/>
      <c r="CH415" s="41"/>
      <c r="CI415" s="41"/>
      <c r="CJ415" s="41"/>
      <c r="CK415" s="53"/>
      <c r="CL415" s="41"/>
      <c r="CM415" s="41"/>
      <c r="CN415" s="41"/>
      <c r="CO415" s="53"/>
      <c r="CP415" s="41"/>
      <c r="CQ415" s="41"/>
      <c r="CR415" s="41"/>
      <c r="CS415" s="53"/>
      <c r="CT415" s="41"/>
      <c r="CU415" s="41"/>
      <c r="CV415" s="41"/>
      <c r="CW415" s="53"/>
      <c r="CX415" s="41"/>
      <c r="CY415" s="41"/>
      <c r="CZ415" s="41"/>
      <c r="DA415" s="53"/>
      <c r="DB415" s="53"/>
      <c r="DC415" s="53"/>
      <c r="DD415" s="41"/>
      <c r="DE415" s="53"/>
      <c r="DF415" s="53"/>
      <c r="DG415" s="53"/>
      <c r="DH415" s="41"/>
      <c r="DI415" s="53"/>
      <c r="DJ415" s="53"/>
      <c r="DK415" s="53"/>
      <c r="DL415" s="41"/>
      <c r="DM415" s="53"/>
      <c r="DN415" s="53"/>
      <c r="DO415" s="53"/>
      <c r="DP415" s="41"/>
      <c r="DQ415" s="53"/>
      <c r="DR415" s="53"/>
      <c r="DS415" s="53"/>
      <c r="DT415" s="41"/>
      <c r="DU415" s="53"/>
      <c r="DV415" s="53"/>
      <c r="DW415" s="53"/>
      <c r="DX415" s="41"/>
      <c r="DY415" s="53"/>
      <c r="DZ415" s="53"/>
      <c r="EA415" s="53"/>
      <c r="EB415" s="41"/>
      <c r="EC415" s="53"/>
      <c r="ED415" s="53"/>
      <c r="EE415" s="53"/>
      <c r="EF415" s="41"/>
      <c r="EG415" s="53"/>
      <c r="EH415" s="53"/>
      <c r="EI415" s="53"/>
      <c r="EJ415" s="41"/>
      <c r="EK415" s="53"/>
      <c r="EL415" s="53"/>
      <c r="EM415" s="53"/>
      <c r="EN415" s="41"/>
      <c r="EO415" s="53"/>
      <c r="EP415" s="53"/>
      <c r="EQ415" s="53"/>
      <c r="ER415" s="41"/>
      <c r="ES415" s="53"/>
      <c r="ET415" s="53"/>
      <c r="EU415" s="53"/>
      <c r="EV415" s="41"/>
      <c r="EW415" s="53"/>
      <c r="EX415" s="53"/>
      <c r="EY415" s="53"/>
      <c r="EZ415" s="41"/>
      <c r="FA415" s="53"/>
      <c r="FB415" s="53"/>
      <c r="FC415" s="53"/>
      <c r="FD415" s="41"/>
      <c r="FE415" s="53"/>
      <c r="FF415" s="53"/>
      <c r="FG415" s="53"/>
      <c r="FH415" s="41"/>
      <c r="FI415" s="53"/>
      <c r="FJ415" s="53"/>
      <c r="FK415" s="53"/>
      <c r="FL415" s="41"/>
      <c r="FM415" s="53"/>
      <c r="FN415" s="53"/>
      <c r="FO415" s="40"/>
      <c r="FP415" s="52"/>
      <c r="FQ415" s="41"/>
      <c r="FY415" s="229" t="s">
        <v>234</v>
      </c>
      <c r="FZ415" s="229" t="s">
        <v>235</v>
      </c>
      <c r="GA415" s="229" t="s">
        <v>236</v>
      </c>
    </row>
    <row r="416" spans="2:183" ht="11.25" customHeight="1" x14ac:dyDescent="0.2">
      <c r="B416" s="39"/>
      <c r="C416" s="45"/>
      <c r="D416" s="112"/>
      <c r="E416" s="112"/>
      <c r="F416" s="46"/>
      <c r="G416" s="52"/>
      <c r="H416" s="41"/>
      <c r="I416" s="53"/>
      <c r="J416" s="40"/>
      <c r="K416" s="52"/>
      <c r="L416" s="41"/>
      <c r="M416" s="53"/>
      <c r="N416" s="40"/>
      <c r="O416" s="52"/>
      <c r="P416" s="41"/>
      <c r="Q416" s="53"/>
      <c r="R416" s="40"/>
      <c r="S416" s="52"/>
      <c r="T416" s="41"/>
      <c r="U416" s="53"/>
      <c r="V416" s="40"/>
      <c r="W416" s="52"/>
      <c r="X416" s="41"/>
      <c r="Y416" s="53"/>
      <c r="Z416" s="40"/>
      <c r="AA416" s="52"/>
      <c r="AB416" s="41"/>
      <c r="AC416" s="53"/>
      <c r="AD416" s="40"/>
      <c r="AE416" s="52"/>
      <c r="AF416" s="41"/>
      <c r="AG416" s="53"/>
      <c r="AH416" s="40"/>
      <c r="AI416" s="52"/>
      <c r="AJ416" s="41"/>
      <c r="AK416" s="53"/>
      <c r="AL416" s="40"/>
      <c r="AM416" s="52"/>
      <c r="AN416" s="41"/>
      <c r="AO416" s="53"/>
      <c r="AP416" s="40"/>
      <c r="AQ416" s="52"/>
      <c r="AR416" s="41"/>
      <c r="AS416" s="53"/>
      <c r="AT416" s="41"/>
      <c r="AU416" s="41"/>
      <c r="AV416" s="41"/>
      <c r="AW416" s="53"/>
      <c r="AX416" s="41"/>
      <c r="AY416" s="41"/>
      <c r="AZ416" s="41"/>
      <c r="BA416" s="53"/>
      <c r="BB416" s="41"/>
      <c r="BC416" s="41"/>
      <c r="BD416" s="41"/>
      <c r="BE416" s="53"/>
      <c r="BF416" s="41"/>
      <c r="BG416" s="41"/>
      <c r="BH416" s="41"/>
      <c r="BI416" s="53"/>
      <c r="BJ416" s="41"/>
      <c r="BK416" s="41"/>
      <c r="BL416" s="41"/>
      <c r="BM416" s="53"/>
      <c r="BN416" s="41"/>
      <c r="BO416" s="41"/>
      <c r="BP416" s="41"/>
      <c r="BQ416" s="53"/>
      <c r="BR416" s="41"/>
      <c r="BS416" s="41"/>
      <c r="BT416" s="41"/>
      <c r="BU416" s="53"/>
      <c r="BV416" s="41"/>
      <c r="BW416" s="41"/>
      <c r="BX416" s="41"/>
      <c r="BY416" s="53"/>
      <c r="BZ416" s="41"/>
      <c r="CA416" s="41"/>
      <c r="CB416" s="41"/>
      <c r="CC416" s="53"/>
      <c r="CD416" s="41"/>
      <c r="CE416" s="41"/>
      <c r="CF416" s="41"/>
      <c r="CG416" s="53"/>
      <c r="CH416" s="41"/>
      <c r="CI416" s="41"/>
      <c r="CJ416" s="41"/>
      <c r="CK416" s="53"/>
      <c r="CL416" s="41"/>
      <c r="CM416" s="41"/>
      <c r="CN416" s="41"/>
      <c r="CO416" s="53"/>
      <c r="CP416" s="41"/>
      <c r="CQ416" s="41"/>
      <c r="CR416" s="41"/>
      <c r="CS416" s="53"/>
      <c r="CT416" s="41"/>
      <c r="CU416" s="41"/>
      <c r="CV416" s="41"/>
      <c r="CW416" s="53"/>
      <c r="CX416" s="41"/>
      <c r="CY416" s="41"/>
      <c r="CZ416" s="41"/>
      <c r="DA416" s="53"/>
      <c r="DB416" s="53"/>
      <c r="DC416" s="53"/>
      <c r="DD416" s="41"/>
      <c r="DE416" s="53"/>
      <c r="DF416" s="53"/>
      <c r="DG416" s="53"/>
      <c r="DH416" s="41"/>
      <c r="DI416" s="53"/>
      <c r="DJ416" s="53"/>
      <c r="DK416" s="53"/>
      <c r="DL416" s="41"/>
      <c r="DM416" s="53"/>
      <c r="DN416" s="53"/>
      <c r="DO416" s="53"/>
      <c r="DP416" s="41"/>
      <c r="DQ416" s="53"/>
      <c r="DR416" s="53"/>
      <c r="DS416" s="53"/>
      <c r="DT416" s="41"/>
      <c r="DU416" s="53"/>
      <c r="DV416" s="53"/>
      <c r="DW416" s="53"/>
      <c r="DX416" s="41"/>
      <c r="DY416" s="53"/>
      <c r="DZ416" s="53"/>
      <c r="EA416" s="53"/>
      <c r="EB416" s="41"/>
      <c r="EC416" s="53"/>
      <c r="ED416" s="53"/>
      <c r="EE416" s="53"/>
      <c r="EF416" s="41"/>
      <c r="EG416" s="53"/>
      <c r="EH416" s="53"/>
      <c r="EI416" s="53"/>
      <c r="EJ416" s="41"/>
      <c r="EK416" s="53"/>
      <c r="EL416" s="53"/>
      <c r="EM416" s="53"/>
      <c r="EN416" s="41"/>
      <c r="EO416" s="53"/>
      <c r="EP416" s="53"/>
      <c r="EQ416" s="53"/>
      <c r="ER416" s="41"/>
      <c r="ES416" s="53"/>
      <c r="ET416" s="53"/>
      <c r="EU416" s="53"/>
      <c r="EV416" s="41"/>
      <c r="EW416" s="53"/>
      <c r="EX416" s="53"/>
      <c r="EY416" s="53"/>
      <c r="EZ416" s="41"/>
      <c r="FA416" s="53"/>
      <c r="FB416" s="53"/>
      <c r="FC416" s="53"/>
      <c r="FD416" s="41"/>
      <c r="FE416" s="53"/>
      <c r="FF416" s="53"/>
      <c r="FG416" s="53"/>
      <c r="FH416" s="41"/>
      <c r="FI416" s="53"/>
      <c r="FJ416" s="53"/>
      <c r="FK416" s="53"/>
      <c r="FL416" s="41"/>
      <c r="FM416" s="53"/>
      <c r="FN416" s="53"/>
      <c r="FO416" s="40"/>
      <c r="FP416" s="52"/>
      <c r="FQ416" s="41"/>
      <c r="FY416" s="229" t="s">
        <v>189</v>
      </c>
      <c r="FZ416" s="229" t="s">
        <v>190</v>
      </c>
      <c r="GA416" s="229" t="s">
        <v>191</v>
      </c>
    </row>
    <row r="417" spans="2:183" ht="11.25" customHeight="1" x14ac:dyDescent="0.2">
      <c r="B417" s="39"/>
      <c r="C417" s="45"/>
      <c r="D417" s="112"/>
      <c r="E417" s="112"/>
      <c r="F417" s="46"/>
      <c r="G417" s="52"/>
      <c r="H417" s="41"/>
      <c r="I417" s="53"/>
      <c r="J417" s="40"/>
      <c r="K417" s="52"/>
      <c r="L417" s="41"/>
      <c r="M417" s="53"/>
      <c r="N417" s="40"/>
      <c r="O417" s="52"/>
      <c r="P417" s="41"/>
      <c r="Q417" s="53"/>
      <c r="R417" s="40"/>
      <c r="S417" s="52"/>
      <c r="T417" s="41"/>
      <c r="U417" s="53"/>
      <c r="V417" s="40"/>
      <c r="W417" s="52"/>
      <c r="X417" s="41"/>
      <c r="Y417" s="53"/>
      <c r="Z417" s="40"/>
      <c r="AA417" s="52"/>
      <c r="AB417" s="41"/>
      <c r="AC417" s="53"/>
      <c r="AD417" s="40"/>
      <c r="AE417" s="52"/>
      <c r="AF417" s="41"/>
      <c r="AG417" s="53"/>
      <c r="AH417" s="40"/>
      <c r="AI417" s="52"/>
      <c r="AJ417" s="41"/>
      <c r="AK417" s="53"/>
      <c r="AL417" s="40"/>
      <c r="AM417" s="52"/>
      <c r="AN417" s="41"/>
      <c r="AO417" s="53"/>
      <c r="AP417" s="40"/>
      <c r="AQ417" s="52"/>
      <c r="AR417" s="41"/>
      <c r="AS417" s="53"/>
      <c r="AT417" s="41"/>
      <c r="AU417" s="41"/>
      <c r="AV417" s="41"/>
      <c r="AW417" s="53"/>
      <c r="AX417" s="41"/>
      <c r="AY417" s="41"/>
      <c r="AZ417" s="41"/>
      <c r="BA417" s="53"/>
      <c r="BB417" s="41"/>
      <c r="BC417" s="41"/>
      <c r="BD417" s="41"/>
      <c r="BE417" s="53"/>
      <c r="BF417" s="41"/>
      <c r="BG417" s="41"/>
      <c r="BH417" s="41"/>
      <c r="BI417" s="53"/>
      <c r="BJ417" s="41"/>
      <c r="BK417" s="41"/>
      <c r="BL417" s="41"/>
      <c r="BM417" s="53"/>
      <c r="BN417" s="41"/>
      <c r="BO417" s="41"/>
      <c r="BP417" s="41"/>
      <c r="BQ417" s="53"/>
      <c r="BR417" s="41"/>
      <c r="BS417" s="41"/>
      <c r="BT417" s="41"/>
      <c r="BU417" s="53"/>
      <c r="BV417" s="41"/>
      <c r="BW417" s="41"/>
      <c r="BX417" s="41"/>
      <c r="BY417" s="53"/>
      <c r="BZ417" s="41"/>
      <c r="CA417" s="41"/>
      <c r="CB417" s="41"/>
      <c r="CC417" s="53"/>
      <c r="CD417" s="41"/>
      <c r="CE417" s="41"/>
      <c r="CF417" s="41"/>
      <c r="CG417" s="53"/>
      <c r="CH417" s="41"/>
      <c r="CI417" s="41"/>
      <c r="CJ417" s="41"/>
      <c r="CK417" s="53"/>
      <c r="CL417" s="41"/>
      <c r="CM417" s="41"/>
      <c r="CN417" s="41"/>
      <c r="CO417" s="53"/>
      <c r="CP417" s="41"/>
      <c r="CQ417" s="41"/>
      <c r="CR417" s="41"/>
      <c r="CS417" s="53"/>
      <c r="CT417" s="41"/>
      <c r="CU417" s="41"/>
      <c r="CV417" s="41"/>
      <c r="CW417" s="53"/>
      <c r="CX417" s="41"/>
      <c r="CY417" s="41"/>
      <c r="CZ417" s="41"/>
      <c r="DA417" s="53"/>
      <c r="DB417" s="53"/>
      <c r="DC417" s="53"/>
      <c r="DD417" s="41"/>
      <c r="DE417" s="53"/>
      <c r="DF417" s="53"/>
      <c r="DG417" s="53"/>
      <c r="DH417" s="41"/>
      <c r="DI417" s="53"/>
      <c r="DJ417" s="53"/>
      <c r="DK417" s="53"/>
      <c r="DL417" s="41"/>
      <c r="DM417" s="53"/>
      <c r="DN417" s="53"/>
      <c r="DO417" s="53"/>
      <c r="DP417" s="41"/>
      <c r="DQ417" s="53"/>
      <c r="DR417" s="53"/>
      <c r="DS417" s="53"/>
      <c r="DT417" s="41"/>
      <c r="DU417" s="53"/>
      <c r="DV417" s="53"/>
      <c r="DW417" s="53"/>
      <c r="DX417" s="41"/>
      <c r="DY417" s="53"/>
      <c r="DZ417" s="53"/>
      <c r="EA417" s="53"/>
      <c r="EB417" s="41"/>
      <c r="EC417" s="53"/>
      <c r="ED417" s="53"/>
      <c r="EE417" s="53"/>
      <c r="EF417" s="41"/>
      <c r="EG417" s="53"/>
      <c r="EH417" s="53"/>
      <c r="EI417" s="53"/>
      <c r="EJ417" s="41"/>
      <c r="EK417" s="53"/>
      <c r="EL417" s="53"/>
      <c r="EM417" s="53"/>
      <c r="EN417" s="41"/>
      <c r="EO417" s="53"/>
      <c r="EP417" s="53"/>
      <c r="EQ417" s="53"/>
      <c r="ER417" s="41"/>
      <c r="ES417" s="53"/>
      <c r="ET417" s="53"/>
      <c r="EU417" s="53"/>
      <c r="EV417" s="41"/>
      <c r="EW417" s="53"/>
      <c r="EX417" s="53"/>
      <c r="EY417" s="53"/>
      <c r="EZ417" s="41"/>
      <c r="FA417" s="53"/>
      <c r="FB417" s="53"/>
      <c r="FC417" s="53"/>
      <c r="FD417" s="41"/>
      <c r="FE417" s="53"/>
      <c r="FF417" s="53"/>
      <c r="FG417" s="53"/>
      <c r="FH417" s="41"/>
      <c r="FI417" s="53"/>
      <c r="FJ417" s="53"/>
      <c r="FK417" s="53"/>
      <c r="FL417" s="41"/>
      <c r="FM417" s="53"/>
      <c r="FN417" s="53"/>
      <c r="FO417" s="40"/>
      <c r="FP417" s="52"/>
      <c r="FQ417" s="41"/>
      <c r="FY417" s="229" t="s">
        <v>5182</v>
      </c>
      <c r="FZ417" s="229" t="s">
        <v>5183</v>
      </c>
      <c r="GA417" s="229" t="s">
        <v>5184</v>
      </c>
    </row>
    <row r="418" spans="2:183" ht="11.25" customHeight="1" x14ac:dyDescent="0.2">
      <c r="B418" s="39"/>
      <c r="C418" s="45"/>
      <c r="D418" s="112"/>
      <c r="E418" s="112"/>
      <c r="F418" s="46"/>
      <c r="G418" s="52"/>
      <c r="H418" s="41"/>
      <c r="I418" s="53"/>
      <c r="J418" s="40"/>
      <c r="K418" s="52"/>
      <c r="L418" s="41"/>
      <c r="M418" s="53"/>
      <c r="N418" s="40"/>
      <c r="O418" s="52"/>
      <c r="P418" s="41"/>
      <c r="Q418" s="53"/>
      <c r="R418" s="40"/>
      <c r="S418" s="52"/>
      <c r="T418" s="41"/>
      <c r="U418" s="53"/>
      <c r="V418" s="40"/>
      <c r="W418" s="52"/>
      <c r="X418" s="41"/>
      <c r="Y418" s="53"/>
      <c r="Z418" s="40"/>
      <c r="AA418" s="52"/>
      <c r="AB418" s="41"/>
      <c r="AC418" s="53"/>
      <c r="AD418" s="40"/>
      <c r="AE418" s="52"/>
      <c r="AF418" s="41"/>
      <c r="AG418" s="53"/>
      <c r="AH418" s="40"/>
      <c r="AI418" s="52"/>
      <c r="AJ418" s="41"/>
      <c r="AK418" s="53"/>
      <c r="AL418" s="40"/>
      <c r="AM418" s="52"/>
      <c r="AN418" s="41"/>
      <c r="AO418" s="53"/>
      <c r="AP418" s="40"/>
      <c r="AQ418" s="52"/>
      <c r="AR418" s="41"/>
      <c r="AS418" s="53"/>
      <c r="AT418" s="41"/>
      <c r="AU418" s="41"/>
      <c r="AV418" s="41"/>
      <c r="AW418" s="53"/>
      <c r="AX418" s="41"/>
      <c r="AY418" s="41"/>
      <c r="AZ418" s="41"/>
      <c r="BA418" s="53"/>
      <c r="BB418" s="41"/>
      <c r="BC418" s="41"/>
      <c r="BD418" s="41"/>
      <c r="BE418" s="53"/>
      <c r="BF418" s="41"/>
      <c r="BG418" s="41"/>
      <c r="BH418" s="41"/>
      <c r="BI418" s="53"/>
      <c r="BJ418" s="41"/>
      <c r="BK418" s="41"/>
      <c r="BL418" s="41"/>
      <c r="BM418" s="53"/>
      <c r="BN418" s="41"/>
      <c r="BO418" s="41"/>
      <c r="BP418" s="41"/>
      <c r="BQ418" s="53"/>
      <c r="BR418" s="41"/>
      <c r="BS418" s="41"/>
      <c r="BT418" s="41"/>
      <c r="BU418" s="53"/>
      <c r="BV418" s="41"/>
      <c r="BW418" s="41"/>
      <c r="BX418" s="41"/>
      <c r="BY418" s="53"/>
      <c r="BZ418" s="41"/>
      <c r="CA418" s="41"/>
      <c r="CB418" s="41"/>
      <c r="CC418" s="53"/>
      <c r="CD418" s="41"/>
      <c r="CE418" s="41"/>
      <c r="CF418" s="41"/>
      <c r="CG418" s="53"/>
      <c r="CH418" s="41"/>
      <c r="CI418" s="41"/>
      <c r="CJ418" s="41"/>
      <c r="CK418" s="53"/>
      <c r="CL418" s="41"/>
      <c r="CM418" s="41"/>
      <c r="CN418" s="41"/>
      <c r="CO418" s="53"/>
      <c r="CP418" s="41"/>
      <c r="CQ418" s="41"/>
      <c r="CR418" s="41"/>
      <c r="CS418" s="53"/>
      <c r="CT418" s="41"/>
      <c r="CU418" s="41"/>
      <c r="CV418" s="41"/>
      <c r="CW418" s="53"/>
      <c r="CX418" s="41"/>
      <c r="CY418" s="41"/>
      <c r="CZ418" s="41"/>
      <c r="DA418" s="53"/>
      <c r="DB418" s="53"/>
      <c r="DC418" s="53"/>
      <c r="DD418" s="41"/>
      <c r="DE418" s="53"/>
      <c r="DF418" s="53"/>
      <c r="DG418" s="53"/>
      <c r="DH418" s="41"/>
      <c r="DI418" s="53"/>
      <c r="DJ418" s="53"/>
      <c r="DK418" s="53"/>
      <c r="DL418" s="41"/>
      <c r="DM418" s="53"/>
      <c r="DN418" s="53"/>
      <c r="DO418" s="53"/>
      <c r="DP418" s="41"/>
      <c r="DQ418" s="53"/>
      <c r="DR418" s="53"/>
      <c r="DS418" s="53"/>
      <c r="DT418" s="41"/>
      <c r="DU418" s="53"/>
      <c r="DV418" s="53"/>
      <c r="DW418" s="53"/>
      <c r="DX418" s="41"/>
      <c r="DY418" s="53"/>
      <c r="DZ418" s="53"/>
      <c r="EA418" s="53"/>
      <c r="EB418" s="41"/>
      <c r="EC418" s="53"/>
      <c r="ED418" s="53"/>
      <c r="EE418" s="53"/>
      <c r="EF418" s="41"/>
      <c r="EG418" s="53"/>
      <c r="EH418" s="53"/>
      <c r="EI418" s="53"/>
      <c r="EJ418" s="41"/>
      <c r="EK418" s="53"/>
      <c r="EL418" s="53"/>
      <c r="EM418" s="53"/>
      <c r="EN418" s="41"/>
      <c r="EO418" s="53"/>
      <c r="EP418" s="53"/>
      <c r="EQ418" s="53"/>
      <c r="ER418" s="41"/>
      <c r="ES418" s="53"/>
      <c r="ET418" s="53"/>
      <c r="EU418" s="53"/>
      <c r="EV418" s="41"/>
      <c r="EW418" s="53"/>
      <c r="EX418" s="53"/>
      <c r="EY418" s="53"/>
      <c r="EZ418" s="41"/>
      <c r="FA418" s="53"/>
      <c r="FB418" s="53"/>
      <c r="FC418" s="53"/>
      <c r="FD418" s="41"/>
      <c r="FE418" s="53"/>
      <c r="FF418" s="53"/>
      <c r="FG418" s="53"/>
      <c r="FH418" s="41"/>
      <c r="FI418" s="53"/>
      <c r="FJ418" s="53"/>
      <c r="FK418" s="53"/>
      <c r="FL418" s="41"/>
      <c r="FM418" s="53"/>
      <c r="FN418" s="53"/>
      <c r="FO418" s="40"/>
      <c r="FP418" s="52"/>
      <c r="FQ418" s="41"/>
      <c r="FY418" s="229" t="s">
        <v>2510</v>
      </c>
      <c r="FZ418" s="229" t="s">
        <v>2511</v>
      </c>
      <c r="GA418" s="229" t="s">
        <v>2512</v>
      </c>
    </row>
    <row r="419" spans="2:183" ht="11.25" customHeight="1" x14ac:dyDescent="0.2">
      <c r="B419" s="39"/>
      <c r="C419" s="45"/>
      <c r="D419" s="112"/>
      <c r="E419" s="112"/>
      <c r="F419" s="46"/>
      <c r="G419" s="52"/>
      <c r="H419" s="41"/>
      <c r="I419" s="53"/>
      <c r="J419" s="40"/>
      <c r="K419" s="52"/>
      <c r="L419" s="41"/>
      <c r="M419" s="53"/>
      <c r="N419" s="40"/>
      <c r="O419" s="52"/>
      <c r="P419" s="41"/>
      <c r="Q419" s="53"/>
      <c r="R419" s="40"/>
      <c r="S419" s="52"/>
      <c r="T419" s="41"/>
      <c r="U419" s="53"/>
      <c r="V419" s="40"/>
      <c r="W419" s="52"/>
      <c r="X419" s="41"/>
      <c r="Y419" s="53"/>
      <c r="Z419" s="40"/>
      <c r="AA419" s="52"/>
      <c r="AB419" s="41"/>
      <c r="AC419" s="53"/>
      <c r="AD419" s="40"/>
      <c r="AE419" s="52"/>
      <c r="AF419" s="41"/>
      <c r="AG419" s="53"/>
      <c r="AH419" s="40"/>
      <c r="AI419" s="52"/>
      <c r="AJ419" s="41"/>
      <c r="AK419" s="53"/>
      <c r="AL419" s="40"/>
      <c r="AM419" s="52"/>
      <c r="AN419" s="41"/>
      <c r="AO419" s="53"/>
      <c r="AP419" s="40"/>
      <c r="AQ419" s="52"/>
      <c r="AR419" s="41"/>
      <c r="AS419" s="53"/>
      <c r="AT419" s="41"/>
      <c r="AU419" s="41"/>
      <c r="AV419" s="41"/>
      <c r="AW419" s="53"/>
      <c r="AX419" s="41"/>
      <c r="AY419" s="41"/>
      <c r="AZ419" s="41"/>
      <c r="BA419" s="53"/>
      <c r="BB419" s="41"/>
      <c r="BC419" s="41"/>
      <c r="BD419" s="41"/>
      <c r="BE419" s="53"/>
      <c r="BF419" s="41"/>
      <c r="BG419" s="41"/>
      <c r="BH419" s="41"/>
      <c r="BI419" s="53"/>
      <c r="BJ419" s="41"/>
      <c r="BK419" s="41"/>
      <c r="BL419" s="41"/>
      <c r="BM419" s="53"/>
      <c r="BN419" s="41"/>
      <c r="BO419" s="41"/>
      <c r="BP419" s="41"/>
      <c r="BQ419" s="53"/>
      <c r="BR419" s="41"/>
      <c r="BS419" s="41"/>
      <c r="BT419" s="41"/>
      <c r="BU419" s="53"/>
      <c r="BV419" s="41"/>
      <c r="BW419" s="41"/>
      <c r="BX419" s="41"/>
      <c r="BY419" s="53"/>
      <c r="BZ419" s="41"/>
      <c r="CA419" s="41"/>
      <c r="CB419" s="41"/>
      <c r="CC419" s="53"/>
      <c r="CD419" s="41"/>
      <c r="CE419" s="41"/>
      <c r="CF419" s="41"/>
      <c r="CG419" s="53"/>
      <c r="CH419" s="41"/>
      <c r="CI419" s="41"/>
      <c r="CJ419" s="41"/>
      <c r="CK419" s="53"/>
      <c r="CL419" s="41"/>
      <c r="CM419" s="41"/>
      <c r="CN419" s="41"/>
      <c r="CO419" s="53"/>
      <c r="CP419" s="41"/>
      <c r="CQ419" s="41"/>
      <c r="CR419" s="41"/>
      <c r="CS419" s="53"/>
      <c r="CT419" s="41"/>
      <c r="CU419" s="41"/>
      <c r="CV419" s="41"/>
      <c r="CW419" s="53"/>
      <c r="CX419" s="41"/>
      <c r="CY419" s="41"/>
      <c r="CZ419" s="41"/>
      <c r="DA419" s="53"/>
      <c r="DB419" s="53"/>
      <c r="DC419" s="53"/>
      <c r="DD419" s="41"/>
      <c r="DE419" s="53"/>
      <c r="DF419" s="53"/>
      <c r="DG419" s="53"/>
      <c r="DH419" s="41"/>
      <c r="DI419" s="53"/>
      <c r="DJ419" s="53"/>
      <c r="DK419" s="53"/>
      <c r="DL419" s="41"/>
      <c r="DM419" s="53"/>
      <c r="DN419" s="53"/>
      <c r="DO419" s="53"/>
      <c r="DP419" s="41"/>
      <c r="DQ419" s="53"/>
      <c r="DR419" s="53"/>
      <c r="DS419" s="53"/>
      <c r="DT419" s="41"/>
      <c r="DU419" s="53"/>
      <c r="DV419" s="53"/>
      <c r="DW419" s="53"/>
      <c r="DX419" s="41"/>
      <c r="DY419" s="53"/>
      <c r="DZ419" s="53"/>
      <c r="EA419" s="53"/>
      <c r="EB419" s="41"/>
      <c r="EC419" s="53"/>
      <c r="ED419" s="53"/>
      <c r="EE419" s="53"/>
      <c r="EF419" s="41"/>
      <c r="EG419" s="53"/>
      <c r="EH419" s="53"/>
      <c r="EI419" s="53"/>
      <c r="EJ419" s="41"/>
      <c r="EK419" s="53"/>
      <c r="EL419" s="53"/>
      <c r="EM419" s="53"/>
      <c r="EN419" s="41"/>
      <c r="EO419" s="53"/>
      <c r="EP419" s="53"/>
      <c r="EQ419" s="53"/>
      <c r="ER419" s="41"/>
      <c r="ES419" s="53"/>
      <c r="ET419" s="53"/>
      <c r="EU419" s="53"/>
      <c r="EV419" s="41"/>
      <c r="EW419" s="53"/>
      <c r="EX419" s="53"/>
      <c r="EY419" s="53"/>
      <c r="EZ419" s="41"/>
      <c r="FA419" s="53"/>
      <c r="FB419" s="53"/>
      <c r="FC419" s="53"/>
      <c r="FD419" s="41"/>
      <c r="FE419" s="53"/>
      <c r="FF419" s="53"/>
      <c r="FG419" s="53"/>
      <c r="FH419" s="41"/>
      <c r="FI419" s="53"/>
      <c r="FJ419" s="53"/>
      <c r="FK419" s="53"/>
      <c r="FL419" s="41"/>
      <c r="FM419" s="53"/>
      <c r="FN419" s="53"/>
      <c r="FO419" s="40"/>
      <c r="FP419" s="52"/>
      <c r="FQ419" s="41"/>
      <c r="FY419" s="229" t="s">
        <v>928</v>
      </c>
      <c r="FZ419" s="229" t="s">
        <v>929</v>
      </c>
      <c r="GA419" s="229" t="s">
        <v>930</v>
      </c>
    </row>
    <row r="420" spans="2:183" ht="11.25" customHeight="1" x14ac:dyDescent="0.2">
      <c r="B420" s="39"/>
      <c r="C420" s="45"/>
      <c r="D420" s="112"/>
      <c r="E420" s="112"/>
      <c r="F420" s="46"/>
      <c r="G420" s="52"/>
      <c r="H420" s="41"/>
      <c r="I420" s="53"/>
      <c r="J420" s="40"/>
      <c r="K420" s="52"/>
      <c r="L420" s="41"/>
      <c r="M420" s="53"/>
      <c r="N420" s="40"/>
      <c r="O420" s="52"/>
      <c r="P420" s="41"/>
      <c r="Q420" s="53"/>
      <c r="R420" s="40"/>
      <c r="S420" s="52"/>
      <c r="T420" s="41"/>
      <c r="U420" s="53"/>
      <c r="V420" s="40"/>
      <c r="W420" s="52"/>
      <c r="X420" s="41"/>
      <c r="Y420" s="53"/>
      <c r="Z420" s="40"/>
      <c r="AA420" s="52"/>
      <c r="AB420" s="41"/>
      <c r="AC420" s="53"/>
      <c r="AD420" s="40"/>
      <c r="AE420" s="52"/>
      <c r="AF420" s="41"/>
      <c r="AG420" s="53"/>
      <c r="AH420" s="40"/>
      <c r="AI420" s="52"/>
      <c r="AJ420" s="41"/>
      <c r="AK420" s="53"/>
      <c r="AL420" s="40"/>
      <c r="AM420" s="52"/>
      <c r="AN420" s="41"/>
      <c r="AO420" s="53"/>
      <c r="AP420" s="40"/>
      <c r="AQ420" s="52"/>
      <c r="AR420" s="41"/>
      <c r="AS420" s="53"/>
      <c r="AT420" s="41"/>
      <c r="AU420" s="41"/>
      <c r="AV420" s="41"/>
      <c r="AW420" s="53"/>
      <c r="AX420" s="41"/>
      <c r="AY420" s="41"/>
      <c r="AZ420" s="41"/>
      <c r="BA420" s="53"/>
      <c r="BB420" s="41"/>
      <c r="BC420" s="41"/>
      <c r="BD420" s="41"/>
      <c r="BE420" s="53"/>
      <c r="BF420" s="41"/>
      <c r="BG420" s="41"/>
      <c r="BH420" s="41"/>
      <c r="BI420" s="53"/>
      <c r="BJ420" s="41"/>
      <c r="BK420" s="41"/>
      <c r="BL420" s="41"/>
      <c r="BM420" s="53"/>
      <c r="BN420" s="41"/>
      <c r="BO420" s="41"/>
      <c r="BP420" s="41"/>
      <c r="BQ420" s="53"/>
      <c r="BR420" s="41"/>
      <c r="BS420" s="41"/>
      <c r="BT420" s="41"/>
      <c r="BU420" s="53"/>
      <c r="BV420" s="41"/>
      <c r="BW420" s="41"/>
      <c r="BX420" s="41"/>
      <c r="BY420" s="53"/>
      <c r="BZ420" s="41"/>
      <c r="CA420" s="41"/>
      <c r="CB420" s="41"/>
      <c r="CC420" s="53"/>
      <c r="CD420" s="41"/>
      <c r="CE420" s="41"/>
      <c r="CF420" s="41"/>
      <c r="CG420" s="53"/>
      <c r="CH420" s="41"/>
      <c r="CI420" s="41"/>
      <c r="CJ420" s="41"/>
      <c r="CK420" s="53"/>
      <c r="CL420" s="41"/>
      <c r="CM420" s="41"/>
      <c r="CN420" s="41"/>
      <c r="CO420" s="53"/>
      <c r="CP420" s="41"/>
      <c r="CQ420" s="41"/>
      <c r="CR420" s="41"/>
      <c r="CS420" s="53"/>
      <c r="CT420" s="41"/>
      <c r="CU420" s="41"/>
      <c r="CV420" s="41"/>
      <c r="CW420" s="53"/>
      <c r="CX420" s="41"/>
      <c r="CY420" s="41"/>
      <c r="CZ420" s="41"/>
      <c r="DA420" s="53"/>
      <c r="DB420" s="53"/>
      <c r="DC420" s="53"/>
      <c r="DD420" s="41"/>
      <c r="DE420" s="53"/>
      <c r="DF420" s="53"/>
      <c r="DG420" s="53"/>
      <c r="DH420" s="41"/>
      <c r="DI420" s="53"/>
      <c r="DJ420" s="53"/>
      <c r="DK420" s="53"/>
      <c r="DL420" s="41"/>
      <c r="DM420" s="53"/>
      <c r="DN420" s="53"/>
      <c r="DO420" s="53"/>
      <c r="DP420" s="41"/>
      <c r="DQ420" s="53"/>
      <c r="DR420" s="53"/>
      <c r="DS420" s="53"/>
      <c r="DT420" s="41"/>
      <c r="DU420" s="53"/>
      <c r="DV420" s="53"/>
      <c r="DW420" s="53"/>
      <c r="DX420" s="41"/>
      <c r="DY420" s="53"/>
      <c r="DZ420" s="53"/>
      <c r="EA420" s="53"/>
      <c r="EB420" s="41"/>
      <c r="EC420" s="53"/>
      <c r="ED420" s="53"/>
      <c r="EE420" s="53"/>
      <c r="EF420" s="41"/>
      <c r="EG420" s="53"/>
      <c r="EH420" s="53"/>
      <c r="EI420" s="53"/>
      <c r="EJ420" s="41"/>
      <c r="EK420" s="53"/>
      <c r="EL420" s="53"/>
      <c r="EM420" s="53"/>
      <c r="EN420" s="41"/>
      <c r="EO420" s="53"/>
      <c r="EP420" s="53"/>
      <c r="EQ420" s="53"/>
      <c r="ER420" s="41"/>
      <c r="ES420" s="53"/>
      <c r="ET420" s="53"/>
      <c r="EU420" s="53"/>
      <c r="EV420" s="41"/>
      <c r="EW420" s="53"/>
      <c r="EX420" s="53"/>
      <c r="EY420" s="53"/>
      <c r="EZ420" s="41"/>
      <c r="FA420" s="53"/>
      <c r="FB420" s="53"/>
      <c r="FC420" s="53"/>
      <c r="FD420" s="41"/>
      <c r="FE420" s="53"/>
      <c r="FF420" s="53"/>
      <c r="FG420" s="53"/>
      <c r="FH420" s="41"/>
      <c r="FI420" s="53"/>
      <c r="FJ420" s="53"/>
      <c r="FK420" s="53"/>
      <c r="FL420" s="41"/>
      <c r="FM420" s="53"/>
      <c r="FN420" s="53"/>
      <c r="FO420" s="40"/>
      <c r="FP420" s="52"/>
      <c r="FQ420" s="41"/>
      <c r="FY420" s="229" t="s">
        <v>1318</v>
      </c>
      <c r="FZ420" s="229" t="s">
        <v>1319</v>
      </c>
      <c r="GA420" s="229" t="s">
        <v>1320</v>
      </c>
    </row>
    <row r="421" spans="2:183" ht="11.25" customHeight="1" x14ac:dyDescent="0.2">
      <c r="B421" s="39"/>
      <c r="C421" s="45"/>
      <c r="D421" s="112"/>
      <c r="E421" s="112"/>
      <c r="F421" s="46"/>
      <c r="G421" s="52"/>
      <c r="H421" s="41"/>
      <c r="I421" s="53"/>
      <c r="J421" s="40"/>
      <c r="K421" s="52"/>
      <c r="L421" s="41"/>
      <c r="M421" s="53"/>
      <c r="N421" s="40"/>
      <c r="O421" s="52"/>
      <c r="P421" s="41"/>
      <c r="Q421" s="53"/>
      <c r="R421" s="40"/>
      <c r="S421" s="52"/>
      <c r="T421" s="41"/>
      <c r="U421" s="53"/>
      <c r="V421" s="40"/>
      <c r="W421" s="52"/>
      <c r="X421" s="41"/>
      <c r="Y421" s="53"/>
      <c r="Z421" s="40"/>
      <c r="AA421" s="52"/>
      <c r="AB421" s="41"/>
      <c r="AC421" s="53"/>
      <c r="AD421" s="40"/>
      <c r="AE421" s="52"/>
      <c r="AF421" s="41"/>
      <c r="AG421" s="53"/>
      <c r="AH421" s="40"/>
      <c r="AI421" s="52"/>
      <c r="AJ421" s="41"/>
      <c r="AK421" s="53"/>
      <c r="AL421" s="40"/>
      <c r="AM421" s="52"/>
      <c r="AN421" s="41"/>
      <c r="AO421" s="53"/>
      <c r="AP421" s="40"/>
      <c r="AQ421" s="52"/>
      <c r="AR421" s="41"/>
      <c r="AS421" s="53"/>
      <c r="AT421" s="41"/>
      <c r="AU421" s="41"/>
      <c r="AV421" s="41"/>
      <c r="AW421" s="53"/>
      <c r="AX421" s="41"/>
      <c r="AY421" s="41"/>
      <c r="AZ421" s="41"/>
      <c r="BA421" s="53"/>
      <c r="BB421" s="41"/>
      <c r="BC421" s="41"/>
      <c r="BD421" s="41"/>
      <c r="BE421" s="53"/>
      <c r="BF421" s="41"/>
      <c r="BG421" s="41"/>
      <c r="BH421" s="41"/>
      <c r="BI421" s="53"/>
      <c r="BJ421" s="41"/>
      <c r="BK421" s="41"/>
      <c r="BL421" s="41"/>
      <c r="BM421" s="53"/>
      <c r="BN421" s="41"/>
      <c r="BO421" s="41"/>
      <c r="BP421" s="41"/>
      <c r="BQ421" s="53"/>
      <c r="BR421" s="41"/>
      <c r="BS421" s="41"/>
      <c r="BT421" s="41"/>
      <c r="BU421" s="53"/>
      <c r="BV421" s="41"/>
      <c r="BW421" s="41"/>
      <c r="BX421" s="41"/>
      <c r="BY421" s="53"/>
      <c r="BZ421" s="41"/>
      <c r="CA421" s="41"/>
      <c r="CB421" s="41"/>
      <c r="CC421" s="53"/>
      <c r="CD421" s="41"/>
      <c r="CE421" s="41"/>
      <c r="CF421" s="41"/>
      <c r="CG421" s="53"/>
      <c r="CH421" s="41"/>
      <c r="CI421" s="41"/>
      <c r="CJ421" s="41"/>
      <c r="CK421" s="53"/>
      <c r="CL421" s="41"/>
      <c r="CM421" s="41"/>
      <c r="CN421" s="41"/>
      <c r="CO421" s="53"/>
      <c r="CP421" s="41"/>
      <c r="CQ421" s="41"/>
      <c r="CR421" s="41"/>
      <c r="CS421" s="53"/>
      <c r="CT421" s="41"/>
      <c r="CU421" s="41"/>
      <c r="CV421" s="41"/>
      <c r="CW421" s="53"/>
      <c r="CX421" s="41"/>
      <c r="CY421" s="41"/>
      <c r="CZ421" s="41"/>
      <c r="DA421" s="53"/>
      <c r="DB421" s="53"/>
      <c r="DC421" s="53"/>
      <c r="DD421" s="41"/>
      <c r="DE421" s="53"/>
      <c r="DF421" s="53"/>
      <c r="DG421" s="53"/>
      <c r="DH421" s="41"/>
      <c r="DI421" s="53"/>
      <c r="DJ421" s="53"/>
      <c r="DK421" s="53"/>
      <c r="DL421" s="41"/>
      <c r="DM421" s="53"/>
      <c r="DN421" s="53"/>
      <c r="DO421" s="53"/>
      <c r="DP421" s="41"/>
      <c r="DQ421" s="53"/>
      <c r="DR421" s="53"/>
      <c r="DS421" s="53"/>
      <c r="DT421" s="41"/>
      <c r="DU421" s="53"/>
      <c r="DV421" s="53"/>
      <c r="DW421" s="53"/>
      <c r="DX421" s="41"/>
      <c r="DY421" s="53"/>
      <c r="DZ421" s="53"/>
      <c r="EA421" s="53"/>
      <c r="EB421" s="41"/>
      <c r="EC421" s="53"/>
      <c r="ED421" s="53"/>
      <c r="EE421" s="53"/>
      <c r="EF421" s="41"/>
      <c r="EG421" s="53"/>
      <c r="EH421" s="53"/>
      <c r="EI421" s="53"/>
      <c r="EJ421" s="41"/>
      <c r="EK421" s="53"/>
      <c r="EL421" s="53"/>
      <c r="EM421" s="53"/>
      <c r="EN421" s="41"/>
      <c r="EO421" s="53"/>
      <c r="EP421" s="53"/>
      <c r="EQ421" s="53"/>
      <c r="ER421" s="41"/>
      <c r="ES421" s="53"/>
      <c r="ET421" s="53"/>
      <c r="EU421" s="53"/>
      <c r="EV421" s="41"/>
      <c r="EW421" s="53"/>
      <c r="EX421" s="53"/>
      <c r="EY421" s="53"/>
      <c r="EZ421" s="41"/>
      <c r="FA421" s="53"/>
      <c r="FB421" s="53"/>
      <c r="FC421" s="53"/>
      <c r="FD421" s="41"/>
      <c r="FE421" s="53"/>
      <c r="FF421" s="53"/>
      <c r="FG421" s="53"/>
      <c r="FH421" s="41"/>
      <c r="FI421" s="53"/>
      <c r="FJ421" s="53"/>
      <c r="FK421" s="53"/>
      <c r="FL421" s="41"/>
      <c r="FM421" s="53"/>
      <c r="FN421" s="53"/>
      <c r="FO421" s="40"/>
      <c r="FP421" s="52"/>
      <c r="FQ421" s="41"/>
      <c r="FY421" s="229" t="s">
        <v>934</v>
      </c>
      <c r="FZ421" s="229" t="s">
        <v>935</v>
      </c>
      <c r="GA421" s="229" t="s">
        <v>936</v>
      </c>
    </row>
    <row r="422" spans="2:183" ht="11.25" customHeight="1" x14ac:dyDescent="0.2">
      <c r="B422" s="39"/>
      <c r="C422" s="45"/>
      <c r="D422" s="112"/>
      <c r="E422" s="112"/>
      <c r="F422" s="46"/>
      <c r="G422" s="52"/>
      <c r="H422" s="41"/>
      <c r="I422" s="53"/>
      <c r="J422" s="40"/>
      <c r="K422" s="52"/>
      <c r="L422" s="41"/>
      <c r="M422" s="53"/>
      <c r="N422" s="40"/>
      <c r="O422" s="52"/>
      <c r="P422" s="41"/>
      <c r="Q422" s="53"/>
      <c r="R422" s="40"/>
      <c r="S422" s="52"/>
      <c r="T422" s="41"/>
      <c r="U422" s="53"/>
      <c r="V422" s="40"/>
      <c r="W422" s="52"/>
      <c r="X422" s="41"/>
      <c r="Y422" s="53"/>
      <c r="Z422" s="40"/>
      <c r="AA422" s="52"/>
      <c r="AB422" s="41"/>
      <c r="AC422" s="53"/>
      <c r="AD422" s="40"/>
      <c r="AE422" s="52"/>
      <c r="AF422" s="41"/>
      <c r="AG422" s="53"/>
      <c r="AH422" s="40"/>
      <c r="AI422" s="52"/>
      <c r="AJ422" s="41"/>
      <c r="AK422" s="53"/>
      <c r="AL422" s="40"/>
      <c r="AM422" s="52"/>
      <c r="AN422" s="41"/>
      <c r="AO422" s="53"/>
      <c r="AP422" s="40"/>
      <c r="AQ422" s="52"/>
      <c r="AR422" s="41"/>
      <c r="AS422" s="53"/>
      <c r="AT422" s="41"/>
      <c r="AU422" s="41"/>
      <c r="AV422" s="41"/>
      <c r="AW422" s="53"/>
      <c r="AX422" s="41"/>
      <c r="AY422" s="41"/>
      <c r="AZ422" s="41"/>
      <c r="BA422" s="53"/>
      <c r="BB422" s="41"/>
      <c r="BC422" s="41"/>
      <c r="BD422" s="41"/>
      <c r="BE422" s="53"/>
      <c r="BF422" s="41"/>
      <c r="BG422" s="41"/>
      <c r="BH422" s="41"/>
      <c r="BI422" s="53"/>
      <c r="BJ422" s="41"/>
      <c r="BK422" s="41"/>
      <c r="BL422" s="41"/>
      <c r="BM422" s="53"/>
      <c r="BN422" s="41"/>
      <c r="BO422" s="41"/>
      <c r="BP422" s="41"/>
      <c r="BQ422" s="53"/>
      <c r="BR422" s="41"/>
      <c r="BS422" s="41"/>
      <c r="BT422" s="41"/>
      <c r="BU422" s="53"/>
      <c r="BV422" s="41"/>
      <c r="BW422" s="41"/>
      <c r="BX422" s="41"/>
      <c r="BY422" s="53"/>
      <c r="BZ422" s="41"/>
      <c r="CA422" s="41"/>
      <c r="CB422" s="41"/>
      <c r="CC422" s="53"/>
      <c r="CD422" s="41"/>
      <c r="CE422" s="41"/>
      <c r="CF422" s="41"/>
      <c r="CG422" s="53"/>
      <c r="CH422" s="41"/>
      <c r="CI422" s="41"/>
      <c r="CJ422" s="41"/>
      <c r="CK422" s="53"/>
      <c r="CL422" s="41"/>
      <c r="CM422" s="41"/>
      <c r="CN422" s="41"/>
      <c r="CO422" s="53"/>
      <c r="CP422" s="41"/>
      <c r="CQ422" s="41"/>
      <c r="CR422" s="41"/>
      <c r="CS422" s="53"/>
      <c r="CT422" s="41"/>
      <c r="CU422" s="41"/>
      <c r="CV422" s="41"/>
      <c r="CW422" s="53"/>
      <c r="CX422" s="41"/>
      <c r="CY422" s="41"/>
      <c r="CZ422" s="41"/>
      <c r="DA422" s="53"/>
      <c r="DB422" s="53"/>
      <c r="DC422" s="53"/>
      <c r="DD422" s="41"/>
      <c r="DE422" s="53"/>
      <c r="DF422" s="53"/>
      <c r="DG422" s="53"/>
      <c r="DH422" s="41"/>
      <c r="DI422" s="53"/>
      <c r="DJ422" s="53"/>
      <c r="DK422" s="53"/>
      <c r="DL422" s="41"/>
      <c r="DM422" s="53"/>
      <c r="DN422" s="53"/>
      <c r="DO422" s="53"/>
      <c r="DP422" s="41"/>
      <c r="DQ422" s="53"/>
      <c r="DR422" s="53"/>
      <c r="DS422" s="53"/>
      <c r="DT422" s="41"/>
      <c r="DU422" s="53"/>
      <c r="DV422" s="53"/>
      <c r="DW422" s="53"/>
      <c r="DX422" s="41"/>
      <c r="DY422" s="53"/>
      <c r="DZ422" s="53"/>
      <c r="EA422" s="53"/>
      <c r="EB422" s="41"/>
      <c r="EC422" s="53"/>
      <c r="ED422" s="53"/>
      <c r="EE422" s="53"/>
      <c r="EF422" s="41"/>
      <c r="EG422" s="53"/>
      <c r="EH422" s="53"/>
      <c r="EI422" s="53"/>
      <c r="EJ422" s="41"/>
      <c r="EK422" s="53"/>
      <c r="EL422" s="53"/>
      <c r="EM422" s="53"/>
      <c r="EN422" s="41"/>
      <c r="EO422" s="53"/>
      <c r="EP422" s="53"/>
      <c r="EQ422" s="53"/>
      <c r="ER422" s="41"/>
      <c r="ES422" s="53"/>
      <c r="ET422" s="53"/>
      <c r="EU422" s="53"/>
      <c r="EV422" s="41"/>
      <c r="EW422" s="53"/>
      <c r="EX422" s="53"/>
      <c r="EY422" s="53"/>
      <c r="EZ422" s="41"/>
      <c r="FA422" s="53"/>
      <c r="FB422" s="53"/>
      <c r="FC422" s="53"/>
      <c r="FD422" s="41"/>
      <c r="FE422" s="53"/>
      <c r="FF422" s="53"/>
      <c r="FG422" s="53"/>
      <c r="FH422" s="41"/>
      <c r="FI422" s="53"/>
      <c r="FJ422" s="53"/>
      <c r="FK422" s="53"/>
      <c r="FL422" s="41"/>
      <c r="FM422" s="53"/>
      <c r="FN422" s="53"/>
      <c r="FO422" s="40"/>
      <c r="FP422" s="52"/>
      <c r="FQ422" s="41"/>
      <c r="FY422" s="229" t="s">
        <v>1309</v>
      </c>
      <c r="FZ422" s="229" t="s">
        <v>1310</v>
      </c>
      <c r="GA422" s="229" t="s">
        <v>1311</v>
      </c>
    </row>
    <row r="423" spans="2:183" ht="11.25" customHeight="1" x14ac:dyDescent="0.2">
      <c r="B423" s="39"/>
      <c r="C423" s="45"/>
      <c r="D423" s="112"/>
      <c r="E423" s="112"/>
      <c r="F423" s="46"/>
      <c r="G423" s="52"/>
      <c r="H423" s="41"/>
      <c r="I423" s="53"/>
      <c r="J423" s="40"/>
      <c r="K423" s="52"/>
      <c r="L423" s="41"/>
      <c r="M423" s="53"/>
      <c r="N423" s="40"/>
      <c r="O423" s="52"/>
      <c r="P423" s="41"/>
      <c r="Q423" s="53"/>
      <c r="R423" s="40"/>
      <c r="S423" s="52"/>
      <c r="T423" s="41"/>
      <c r="U423" s="53"/>
      <c r="V423" s="40"/>
      <c r="W423" s="52"/>
      <c r="X423" s="41"/>
      <c r="Y423" s="53"/>
      <c r="Z423" s="40"/>
      <c r="AA423" s="52"/>
      <c r="AB423" s="41"/>
      <c r="AC423" s="53"/>
      <c r="AD423" s="40"/>
      <c r="AE423" s="52"/>
      <c r="AF423" s="41"/>
      <c r="AG423" s="53"/>
      <c r="AH423" s="40"/>
      <c r="AI423" s="52"/>
      <c r="AJ423" s="41"/>
      <c r="AK423" s="53"/>
      <c r="AL423" s="40"/>
      <c r="AM423" s="52"/>
      <c r="AN423" s="41"/>
      <c r="AO423" s="53"/>
      <c r="AP423" s="40"/>
      <c r="AQ423" s="52"/>
      <c r="AR423" s="41"/>
      <c r="AS423" s="53"/>
      <c r="AT423" s="41"/>
      <c r="AU423" s="41"/>
      <c r="AV423" s="41"/>
      <c r="AW423" s="53"/>
      <c r="AX423" s="41"/>
      <c r="AY423" s="41"/>
      <c r="AZ423" s="41"/>
      <c r="BA423" s="53"/>
      <c r="BB423" s="41"/>
      <c r="BC423" s="41"/>
      <c r="BD423" s="41"/>
      <c r="BE423" s="53"/>
      <c r="BF423" s="41"/>
      <c r="BG423" s="41"/>
      <c r="BH423" s="41"/>
      <c r="BI423" s="53"/>
      <c r="BJ423" s="41"/>
      <c r="BK423" s="41"/>
      <c r="BL423" s="41"/>
      <c r="BM423" s="53"/>
      <c r="BN423" s="41"/>
      <c r="BO423" s="41"/>
      <c r="BP423" s="41"/>
      <c r="BQ423" s="53"/>
      <c r="BR423" s="41"/>
      <c r="BS423" s="41"/>
      <c r="BT423" s="41"/>
      <c r="BU423" s="53"/>
      <c r="BV423" s="41"/>
      <c r="BW423" s="41"/>
      <c r="BX423" s="41"/>
      <c r="BY423" s="53"/>
      <c r="BZ423" s="41"/>
      <c r="CA423" s="41"/>
      <c r="CB423" s="41"/>
      <c r="CC423" s="53"/>
      <c r="CD423" s="41"/>
      <c r="CE423" s="41"/>
      <c r="CF423" s="41"/>
      <c r="CG423" s="53"/>
      <c r="CH423" s="41"/>
      <c r="CI423" s="41"/>
      <c r="CJ423" s="41"/>
      <c r="CK423" s="53"/>
      <c r="CL423" s="41"/>
      <c r="CM423" s="41"/>
      <c r="CN423" s="41"/>
      <c r="CO423" s="53"/>
      <c r="CP423" s="41"/>
      <c r="CQ423" s="41"/>
      <c r="CR423" s="41"/>
      <c r="CS423" s="53"/>
      <c r="CT423" s="41"/>
      <c r="CU423" s="41"/>
      <c r="CV423" s="41"/>
      <c r="CW423" s="53"/>
      <c r="CX423" s="41"/>
      <c r="CY423" s="41"/>
      <c r="CZ423" s="41"/>
      <c r="DA423" s="53"/>
      <c r="DB423" s="53"/>
      <c r="DC423" s="53"/>
      <c r="DD423" s="41"/>
      <c r="DE423" s="53"/>
      <c r="DF423" s="53"/>
      <c r="DG423" s="53"/>
      <c r="DH423" s="41"/>
      <c r="DI423" s="53"/>
      <c r="DJ423" s="53"/>
      <c r="DK423" s="53"/>
      <c r="DL423" s="41"/>
      <c r="DM423" s="53"/>
      <c r="DN423" s="53"/>
      <c r="DO423" s="53"/>
      <c r="DP423" s="41"/>
      <c r="DQ423" s="53"/>
      <c r="DR423" s="53"/>
      <c r="DS423" s="53"/>
      <c r="DT423" s="41"/>
      <c r="DU423" s="53"/>
      <c r="DV423" s="53"/>
      <c r="DW423" s="53"/>
      <c r="DX423" s="41"/>
      <c r="DY423" s="53"/>
      <c r="DZ423" s="53"/>
      <c r="EA423" s="53"/>
      <c r="EB423" s="41"/>
      <c r="EC423" s="53"/>
      <c r="ED423" s="53"/>
      <c r="EE423" s="53"/>
      <c r="EF423" s="41"/>
      <c r="EG423" s="53"/>
      <c r="EH423" s="53"/>
      <c r="EI423" s="53"/>
      <c r="EJ423" s="41"/>
      <c r="EK423" s="53"/>
      <c r="EL423" s="53"/>
      <c r="EM423" s="53"/>
      <c r="EN423" s="41"/>
      <c r="EO423" s="53"/>
      <c r="EP423" s="53"/>
      <c r="EQ423" s="53"/>
      <c r="ER423" s="41"/>
      <c r="ES423" s="53"/>
      <c r="ET423" s="53"/>
      <c r="EU423" s="53"/>
      <c r="EV423" s="41"/>
      <c r="EW423" s="53"/>
      <c r="EX423" s="53"/>
      <c r="EY423" s="53"/>
      <c r="EZ423" s="41"/>
      <c r="FA423" s="53"/>
      <c r="FB423" s="53"/>
      <c r="FC423" s="53"/>
      <c r="FD423" s="41"/>
      <c r="FE423" s="53"/>
      <c r="FF423" s="53"/>
      <c r="FG423" s="53"/>
      <c r="FH423" s="41"/>
      <c r="FI423" s="53"/>
      <c r="FJ423" s="53"/>
      <c r="FK423" s="53"/>
      <c r="FL423" s="41"/>
      <c r="FM423" s="53"/>
      <c r="FN423" s="53"/>
      <c r="FO423" s="40"/>
      <c r="FP423" s="52"/>
      <c r="FQ423" s="41"/>
      <c r="FY423" s="229" t="s">
        <v>156</v>
      </c>
      <c r="FZ423" s="229" t="s">
        <v>157</v>
      </c>
      <c r="GA423" s="229" t="s">
        <v>158</v>
      </c>
    </row>
    <row r="424" spans="2:183" ht="11.25" customHeight="1" x14ac:dyDescent="0.2">
      <c r="B424" s="39"/>
      <c r="C424" s="45"/>
      <c r="D424" s="112"/>
      <c r="E424" s="112"/>
      <c r="F424" s="46"/>
      <c r="G424" s="52"/>
      <c r="H424" s="41"/>
      <c r="I424" s="53"/>
      <c r="J424" s="40"/>
      <c r="K424" s="52"/>
      <c r="L424" s="41"/>
      <c r="M424" s="53"/>
      <c r="N424" s="40"/>
      <c r="O424" s="52"/>
      <c r="P424" s="41"/>
      <c r="Q424" s="53"/>
      <c r="R424" s="40"/>
      <c r="S424" s="52"/>
      <c r="T424" s="41"/>
      <c r="U424" s="53"/>
      <c r="V424" s="40"/>
      <c r="W424" s="52"/>
      <c r="X424" s="41"/>
      <c r="Y424" s="53"/>
      <c r="Z424" s="40"/>
      <c r="AA424" s="52"/>
      <c r="AB424" s="41"/>
      <c r="AC424" s="53"/>
      <c r="AD424" s="40"/>
      <c r="AE424" s="52"/>
      <c r="AF424" s="41"/>
      <c r="AG424" s="53"/>
      <c r="AH424" s="40"/>
      <c r="AI424" s="52"/>
      <c r="AJ424" s="41"/>
      <c r="AK424" s="53"/>
      <c r="AL424" s="40"/>
      <c r="AM424" s="52"/>
      <c r="AN424" s="41"/>
      <c r="AO424" s="53"/>
      <c r="AP424" s="40"/>
      <c r="AQ424" s="52"/>
      <c r="AR424" s="41"/>
      <c r="AS424" s="53"/>
      <c r="AT424" s="41"/>
      <c r="AU424" s="41"/>
      <c r="AV424" s="41"/>
      <c r="AW424" s="53"/>
      <c r="AX424" s="41"/>
      <c r="AY424" s="41"/>
      <c r="AZ424" s="41"/>
      <c r="BA424" s="53"/>
      <c r="BB424" s="41"/>
      <c r="BC424" s="41"/>
      <c r="BD424" s="41"/>
      <c r="BE424" s="53"/>
      <c r="BF424" s="41"/>
      <c r="BG424" s="41"/>
      <c r="BH424" s="41"/>
      <c r="BI424" s="53"/>
      <c r="BJ424" s="41"/>
      <c r="BK424" s="41"/>
      <c r="BL424" s="41"/>
      <c r="BM424" s="53"/>
      <c r="BN424" s="41"/>
      <c r="BO424" s="41"/>
      <c r="BP424" s="41"/>
      <c r="BQ424" s="53"/>
      <c r="BR424" s="41"/>
      <c r="BS424" s="41"/>
      <c r="BT424" s="41"/>
      <c r="BU424" s="53"/>
      <c r="BV424" s="41"/>
      <c r="BW424" s="41"/>
      <c r="BX424" s="41"/>
      <c r="BY424" s="53"/>
      <c r="BZ424" s="41"/>
      <c r="CA424" s="41"/>
      <c r="CB424" s="41"/>
      <c r="CC424" s="53"/>
      <c r="CD424" s="41"/>
      <c r="CE424" s="41"/>
      <c r="CF424" s="41"/>
      <c r="CG424" s="53"/>
      <c r="CH424" s="41"/>
      <c r="CI424" s="41"/>
      <c r="CJ424" s="41"/>
      <c r="CK424" s="53"/>
      <c r="CL424" s="41"/>
      <c r="CM424" s="41"/>
      <c r="CN424" s="41"/>
      <c r="CO424" s="53"/>
      <c r="CP424" s="41"/>
      <c r="CQ424" s="41"/>
      <c r="CR424" s="41"/>
      <c r="CS424" s="53"/>
      <c r="CT424" s="41"/>
      <c r="CU424" s="41"/>
      <c r="CV424" s="41"/>
      <c r="CW424" s="53"/>
      <c r="CX424" s="41"/>
      <c r="CY424" s="41"/>
      <c r="CZ424" s="41"/>
      <c r="DA424" s="53"/>
      <c r="DB424" s="53"/>
      <c r="DC424" s="53"/>
      <c r="DD424" s="41"/>
      <c r="DE424" s="53"/>
      <c r="DF424" s="53"/>
      <c r="DG424" s="53"/>
      <c r="DH424" s="41"/>
      <c r="DI424" s="53"/>
      <c r="DJ424" s="53"/>
      <c r="DK424" s="53"/>
      <c r="DL424" s="41"/>
      <c r="DM424" s="53"/>
      <c r="DN424" s="53"/>
      <c r="DO424" s="53"/>
      <c r="DP424" s="41"/>
      <c r="DQ424" s="53"/>
      <c r="DR424" s="53"/>
      <c r="DS424" s="53"/>
      <c r="DT424" s="41"/>
      <c r="DU424" s="53"/>
      <c r="DV424" s="53"/>
      <c r="DW424" s="53"/>
      <c r="DX424" s="41"/>
      <c r="DY424" s="53"/>
      <c r="DZ424" s="53"/>
      <c r="EA424" s="53"/>
      <c r="EB424" s="41"/>
      <c r="EC424" s="53"/>
      <c r="ED424" s="53"/>
      <c r="EE424" s="53"/>
      <c r="EF424" s="41"/>
      <c r="EG424" s="53"/>
      <c r="EH424" s="53"/>
      <c r="EI424" s="53"/>
      <c r="EJ424" s="41"/>
      <c r="EK424" s="53"/>
      <c r="EL424" s="53"/>
      <c r="EM424" s="53"/>
      <c r="EN424" s="41"/>
      <c r="EO424" s="53"/>
      <c r="EP424" s="53"/>
      <c r="EQ424" s="53"/>
      <c r="ER424" s="41"/>
      <c r="ES424" s="53"/>
      <c r="ET424" s="53"/>
      <c r="EU424" s="53"/>
      <c r="EV424" s="41"/>
      <c r="EW424" s="53"/>
      <c r="EX424" s="53"/>
      <c r="EY424" s="53"/>
      <c r="EZ424" s="41"/>
      <c r="FA424" s="53"/>
      <c r="FB424" s="53"/>
      <c r="FC424" s="53"/>
      <c r="FD424" s="41"/>
      <c r="FE424" s="53"/>
      <c r="FF424" s="53"/>
      <c r="FG424" s="53"/>
      <c r="FH424" s="41"/>
      <c r="FI424" s="53"/>
      <c r="FJ424" s="53"/>
      <c r="FK424" s="53"/>
      <c r="FL424" s="41"/>
      <c r="FM424" s="53"/>
      <c r="FN424" s="53"/>
      <c r="FO424" s="40"/>
      <c r="FP424" s="52"/>
      <c r="FQ424" s="41"/>
      <c r="FY424" s="229" t="s">
        <v>1185</v>
      </c>
      <c r="FZ424" s="229" t="s">
        <v>1186</v>
      </c>
      <c r="GA424" s="229" t="s">
        <v>1187</v>
      </c>
    </row>
    <row r="425" spans="2:183" ht="11.25" customHeight="1" x14ac:dyDescent="0.2">
      <c r="B425" s="39"/>
      <c r="C425" s="45"/>
      <c r="D425" s="112"/>
      <c r="E425" s="112"/>
      <c r="F425" s="46"/>
      <c r="G425" s="52"/>
      <c r="H425" s="41"/>
      <c r="I425" s="53"/>
      <c r="J425" s="40"/>
      <c r="K425" s="52"/>
      <c r="L425" s="41"/>
      <c r="M425" s="53"/>
      <c r="N425" s="40"/>
      <c r="O425" s="52"/>
      <c r="P425" s="41"/>
      <c r="Q425" s="53"/>
      <c r="R425" s="40"/>
      <c r="S425" s="52"/>
      <c r="T425" s="41"/>
      <c r="U425" s="53"/>
      <c r="V425" s="40"/>
      <c r="W425" s="52"/>
      <c r="X425" s="41"/>
      <c r="Y425" s="53"/>
      <c r="Z425" s="40"/>
      <c r="AA425" s="52"/>
      <c r="AB425" s="41"/>
      <c r="AC425" s="53"/>
      <c r="AD425" s="40"/>
      <c r="AE425" s="52"/>
      <c r="AF425" s="41"/>
      <c r="AG425" s="53"/>
      <c r="AH425" s="40"/>
      <c r="AI425" s="52"/>
      <c r="AJ425" s="41"/>
      <c r="AK425" s="53"/>
      <c r="AL425" s="40"/>
      <c r="AM425" s="52"/>
      <c r="AN425" s="41"/>
      <c r="AO425" s="53"/>
      <c r="AP425" s="40"/>
      <c r="AQ425" s="52"/>
      <c r="AR425" s="41"/>
      <c r="AS425" s="53"/>
      <c r="AT425" s="41"/>
      <c r="AU425" s="41"/>
      <c r="AV425" s="41"/>
      <c r="AW425" s="53"/>
      <c r="AX425" s="41"/>
      <c r="AY425" s="41"/>
      <c r="AZ425" s="41"/>
      <c r="BA425" s="53"/>
      <c r="BB425" s="41"/>
      <c r="BC425" s="41"/>
      <c r="BD425" s="41"/>
      <c r="BE425" s="53"/>
      <c r="BF425" s="41"/>
      <c r="BG425" s="41"/>
      <c r="BH425" s="41"/>
      <c r="BI425" s="53"/>
      <c r="BJ425" s="41"/>
      <c r="BK425" s="41"/>
      <c r="BL425" s="41"/>
      <c r="BM425" s="53"/>
      <c r="BN425" s="41"/>
      <c r="BO425" s="41"/>
      <c r="BP425" s="41"/>
      <c r="BQ425" s="53"/>
      <c r="BR425" s="41"/>
      <c r="BS425" s="41"/>
      <c r="BT425" s="41"/>
      <c r="BU425" s="53"/>
      <c r="BV425" s="41"/>
      <c r="BW425" s="41"/>
      <c r="BX425" s="41"/>
      <c r="BY425" s="53"/>
      <c r="BZ425" s="41"/>
      <c r="CA425" s="41"/>
      <c r="CB425" s="41"/>
      <c r="CC425" s="53"/>
      <c r="CD425" s="41"/>
      <c r="CE425" s="41"/>
      <c r="CF425" s="41"/>
      <c r="CG425" s="53"/>
      <c r="CH425" s="41"/>
      <c r="CI425" s="41"/>
      <c r="CJ425" s="41"/>
      <c r="CK425" s="53"/>
      <c r="CL425" s="41"/>
      <c r="CM425" s="41"/>
      <c r="CN425" s="41"/>
      <c r="CO425" s="53"/>
      <c r="CP425" s="41"/>
      <c r="CQ425" s="41"/>
      <c r="CR425" s="41"/>
      <c r="CS425" s="53"/>
      <c r="CT425" s="41"/>
      <c r="CU425" s="41"/>
      <c r="CV425" s="41"/>
      <c r="CW425" s="53"/>
      <c r="CX425" s="41"/>
      <c r="CY425" s="41"/>
      <c r="CZ425" s="41"/>
      <c r="DA425" s="53"/>
      <c r="DB425" s="53"/>
      <c r="DC425" s="53"/>
      <c r="DD425" s="41"/>
      <c r="DE425" s="53"/>
      <c r="DF425" s="53"/>
      <c r="DG425" s="53"/>
      <c r="DH425" s="41"/>
      <c r="DI425" s="53"/>
      <c r="DJ425" s="53"/>
      <c r="DK425" s="53"/>
      <c r="DL425" s="41"/>
      <c r="DM425" s="53"/>
      <c r="DN425" s="53"/>
      <c r="DO425" s="53"/>
      <c r="DP425" s="41"/>
      <c r="DQ425" s="53"/>
      <c r="DR425" s="53"/>
      <c r="DS425" s="53"/>
      <c r="DT425" s="41"/>
      <c r="DU425" s="53"/>
      <c r="DV425" s="53"/>
      <c r="DW425" s="53"/>
      <c r="DX425" s="41"/>
      <c r="DY425" s="53"/>
      <c r="DZ425" s="53"/>
      <c r="EA425" s="53"/>
      <c r="EB425" s="41"/>
      <c r="EC425" s="53"/>
      <c r="ED425" s="53"/>
      <c r="EE425" s="53"/>
      <c r="EF425" s="41"/>
      <c r="EG425" s="53"/>
      <c r="EH425" s="53"/>
      <c r="EI425" s="53"/>
      <c r="EJ425" s="41"/>
      <c r="EK425" s="53"/>
      <c r="EL425" s="53"/>
      <c r="EM425" s="53"/>
      <c r="EN425" s="41"/>
      <c r="EO425" s="53"/>
      <c r="EP425" s="53"/>
      <c r="EQ425" s="53"/>
      <c r="ER425" s="41"/>
      <c r="ES425" s="53"/>
      <c r="ET425" s="53"/>
      <c r="EU425" s="53"/>
      <c r="EV425" s="41"/>
      <c r="EW425" s="53"/>
      <c r="EX425" s="53"/>
      <c r="EY425" s="53"/>
      <c r="EZ425" s="41"/>
      <c r="FA425" s="53"/>
      <c r="FB425" s="53"/>
      <c r="FC425" s="53"/>
      <c r="FD425" s="41"/>
      <c r="FE425" s="53"/>
      <c r="FF425" s="53"/>
      <c r="FG425" s="53"/>
      <c r="FH425" s="41"/>
      <c r="FI425" s="53"/>
      <c r="FJ425" s="53"/>
      <c r="FK425" s="53"/>
      <c r="FL425" s="41"/>
      <c r="FM425" s="53"/>
      <c r="FN425" s="53"/>
      <c r="FO425" s="40"/>
      <c r="FP425" s="52"/>
      <c r="FQ425" s="41"/>
      <c r="FY425" s="229" t="s">
        <v>1252</v>
      </c>
      <c r="FZ425" s="229" t="s">
        <v>1253</v>
      </c>
      <c r="GA425" s="229" t="s">
        <v>1254</v>
      </c>
    </row>
    <row r="426" spans="2:183" ht="11.25" customHeight="1" x14ac:dyDescent="0.2">
      <c r="B426" s="39"/>
      <c r="C426" s="45"/>
      <c r="D426" s="112"/>
      <c r="E426" s="112"/>
      <c r="F426" s="46"/>
      <c r="G426" s="52"/>
      <c r="H426" s="41"/>
      <c r="I426" s="53"/>
      <c r="J426" s="40"/>
      <c r="K426" s="52"/>
      <c r="L426" s="41"/>
      <c r="M426" s="53"/>
      <c r="N426" s="40"/>
      <c r="O426" s="52"/>
      <c r="P426" s="41"/>
      <c r="Q426" s="53"/>
      <c r="R426" s="40"/>
      <c r="S426" s="52"/>
      <c r="T426" s="41"/>
      <c r="U426" s="53"/>
      <c r="V426" s="40"/>
      <c r="W426" s="52"/>
      <c r="X426" s="41"/>
      <c r="Y426" s="53"/>
      <c r="Z426" s="40"/>
      <c r="AA426" s="52"/>
      <c r="AB426" s="41"/>
      <c r="AC426" s="53"/>
      <c r="AD426" s="40"/>
      <c r="AE426" s="52"/>
      <c r="AF426" s="41"/>
      <c r="AG426" s="53"/>
      <c r="AH426" s="40"/>
      <c r="AI426" s="52"/>
      <c r="AJ426" s="41"/>
      <c r="AK426" s="53"/>
      <c r="AL426" s="40"/>
      <c r="AM426" s="52"/>
      <c r="AN426" s="41"/>
      <c r="AO426" s="53"/>
      <c r="AP426" s="40"/>
      <c r="AQ426" s="52"/>
      <c r="AR426" s="41"/>
      <c r="AS426" s="53"/>
      <c r="AT426" s="41"/>
      <c r="AU426" s="41"/>
      <c r="AV426" s="41"/>
      <c r="AW426" s="53"/>
      <c r="AX426" s="41"/>
      <c r="AY426" s="41"/>
      <c r="AZ426" s="41"/>
      <c r="BA426" s="53"/>
      <c r="BB426" s="41"/>
      <c r="BC426" s="41"/>
      <c r="BD426" s="41"/>
      <c r="BE426" s="53"/>
      <c r="BF426" s="41"/>
      <c r="BG426" s="41"/>
      <c r="BH426" s="41"/>
      <c r="BI426" s="53"/>
      <c r="BJ426" s="41"/>
      <c r="BK426" s="41"/>
      <c r="BL426" s="41"/>
      <c r="BM426" s="53"/>
      <c r="BN426" s="41"/>
      <c r="BO426" s="41"/>
      <c r="BP426" s="41"/>
      <c r="BQ426" s="53"/>
      <c r="BR426" s="41"/>
      <c r="BS426" s="41"/>
      <c r="BT426" s="41"/>
      <c r="BU426" s="53"/>
      <c r="BV426" s="41"/>
      <c r="BW426" s="41"/>
      <c r="BX426" s="41"/>
      <c r="BY426" s="53"/>
      <c r="BZ426" s="41"/>
      <c r="CA426" s="41"/>
      <c r="CB426" s="41"/>
      <c r="CC426" s="53"/>
      <c r="CD426" s="41"/>
      <c r="CE426" s="41"/>
      <c r="CF426" s="41"/>
      <c r="CG426" s="53"/>
      <c r="CH426" s="41"/>
      <c r="CI426" s="41"/>
      <c r="CJ426" s="41"/>
      <c r="CK426" s="53"/>
      <c r="CL426" s="41"/>
      <c r="CM426" s="41"/>
      <c r="CN426" s="41"/>
      <c r="CO426" s="53"/>
      <c r="CP426" s="41"/>
      <c r="CQ426" s="41"/>
      <c r="CR426" s="41"/>
      <c r="CS426" s="53"/>
      <c r="CT426" s="41"/>
      <c r="CU426" s="41"/>
      <c r="CV426" s="41"/>
      <c r="CW426" s="53"/>
      <c r="CX426" s="41"/>
      <c r="CY426" s="41"/>
      <c r="CZ426" s="41"/>
      <c r="DA426" s="53"/>
      <c r="DB426" s="53"/>
      <c r="DC426" s="53"/>
      <c r="DD426" s="41"/>
      <c r="DE426" s="53"/>
      <c r="DF426" s="53"/>
      <c r="DG426" s="53"/>
      <c r="DH426" s="41"/>
      <c r="DI426" s="53"/>
      <c r="DJ426" s="53"/>
      <c r="DK426" s="53"/>
      <c r="DL426" s="41"/>
      <c r="DM426" s="53"/>
      <c r="DN426" s="53"/>
      <c r="DO426" s="53"/>
      <c r="DP426" s="41"/>
      <c r="DQ426" s="53"/>
      <c r="DR426" s="53"/>
      <c r="DS426" s="53"/>
      <c r="DT426" s="41"/>
      <c r="DU426" s="53"/>
      <c r="DV426" s="53"/>
      <c r="DW426" s="53"/>
      <c r="DX426" s="41"/>
      <c r="DY426" s="53"/>
      <c r="DZ426" s="53"/>
      <c r="EA426" s="53"/>
      <c r="EB426" s="41"/>
      <c r="EC426" s="53"/>
      <c r="ED426" s="53"/>
      <c r="EE426" s="53"/>
      <c r="EF426" s="41"/>
      <c r="EG426" s="53"/>
      <c r="EH426" s="53"/>
      <c r="EI426" s="53"/>
      <c r="EJ426" s="41"/>
      <c r="EK426" s="53"/>
      <c r="EL426" s="53"/>
      <c r="EM426" s="53"/>
      <c r="EN426" s="41"/>
      <c r="EO426" s="53"/>
      <c r="EP426" s="53"/>
      <c r="EQ426" s="53"/>
      <c r="ER426" s="41"/>
      <c r="ES426" s="53"/>
      <c r="ET426" s="53"/>
      <c r="EU426" s="53"/>
      <c r="EV426" s="41"/>
      <c r="EW426" s="53"/>
      <c r="EX426" s="53"/>
      <c r="EY426" s="53"/>
      <c r="EZ426" s="41"/>
      <c r="FA426" s="53"/>
      <c r="FB426" s="53"/>
      <c r="FC426" s="53"/>
      <c r="FD426" s="41"/>
      <c r="FE426" s="53"/>
      <c r="FF426" s="53"/>
      <c r="FG426" s="53"/>
      <c r="FH426" s="41"/>
      <c r="FI426" s="53"/>
      <c r="FJ426" s="53"/>
      <c r="FK426" s="53"/>
      <c r="FL426" s="41"/>
      <c r="FM426" s="53"/>
      <c r="FN426" s="53"/>
      <c r="FO426" s="40"/>
      <c r="FP426" s="52"/>
      <c r="FQ426" s="41"/>
      <c r="FY426" s="229" t="s">
        <v>1315</v>
      </c>
      <c r="FZ426" s="229" t="s">
        <v>1316</v>
      </c>
      <c r="GA426" s="229" t="s">
        <v>1317</v>
      </c>
    </row>
    <row r="427" spans="2:183" ht="11.25" customHeight="1" x14ac:dyDescent="0.2">
      <c r="B427" s="39"/>
      <c r="C427" s="45"/>
      <c r="D427" s="112"/>
      <c r="E427" s="112"/>
      <c r="F427" s="46"/>
      <c r="G427" s="52"/>
      <c r="H427" s="41"/>
      <c r="I427" s="53"/>
      <c r="J427" s="40"/>
      <c r="K427" s="52"/>
      <c r="L427" s="41"/>
      <c r="M427" s="53"/>
      <c r="N427" s="40"/>
      <c r="O427" s="52"/>
      <c r="P427" s="41"/>
      <c r="Q427" s="53"/>
      <c r="R427" s="40"/>
      <c r="S427" s="52"/>
      <c r="T427" s="41"/>
      <c r="U427" s="53"/>
      <c r="V427" s="40"/>
      <c r="W427" s="52"/>
      <c r="X427" s="41"/>
      <c r="Y427" s="53"/>
      <c r="Z427" s="40"/>
      <c r="AA427" s="52"/>
      <c r="AB427" s="41"/>
      <c r="AC427" s="53"/>
      <c r="AD427" s="40"/>
      <c r="AE427" s="52"/>
      <c r="AF427" s="41"/>
      <c r="AG427" s="53"/>
      <c r="AH427" s="40"/>
      <c r="AI427" s="52"/>
      <c r="AJ427" s="41"/>
      <c r="AK427" s="53"/>
      <c r="AL427" s="40"/>
      <c r="AM427" s="52"/>
      <c r="AN427" s="41"/>
      <c r="AO427" s="53"/>
      <c r="AP427" s="40"/>
      <c r="AQ427" s="52"/>
      <c r="AR427" s="41"/>
      <c r="AS427" s="53"/>
      <c r="AT427" s="41"/>
      <c r="AU427" s="41"/>
      <c r="AV427" s="41"/>
      <c r="AW427" s="53"/>
      <c r="AX427" s="41"/>
      <c r="AY427" s="41"/>
      <c r="AZ427" s="41"/>
      <c r="BA427" s="53"/>
      <c r="BB427" s="41"/>
      <c r="BC427" s="41"/>
      <c r="BD427" s="41"/>
      <c r="BE427" s="53"/>
      <c r="BF427" s="41"/>
      <c r="BG427" s="41"/>
      <c r="BH427" s="41"/>
      <c r="BI427" s="53"/>
      <c r="BJ427" s="41"/>
      <c r="BK427" s="41"/>
      <c r="BL427" s="41"/>
      <c r="BM427" s="53"/>
      <c r="BN427" s="41"/>
      <c r="BO427" s="41"/>
      <c r="BP427" s="41"/>
      <c r="BQ427" s="53"/>
      <c r="BR427" s="41"/>
      <c r="BS427" s="41"/>
      <c r="BT427" s="41"/>
      <c r="BU427" s="53"/>
      <c r="BV427" s="41"/>
      <c r="BW427" s="41"/>
      <c r="BX427" s="41"/>
      <c r="BY427" s="53"/>
      <c r="BZ427" s="41"/>
      <c r="CA427" s="41"/>
      <c r="CB427" s="41"/>
      <c r="CC427" s="53"/>
      <c r="CD427" s="41"/>
      <c r="CE427" s="41"/>
      <c r="CF427" s="41"/>
      <c r="CG427" s="53"/>
      <c r="CH427" s="41"/>
      <c r="CI427" s="41"/>
      <c r="CJ427" s="41"/>
      <c r="CK427" s="53"/>
      <c r="CL427" s="41"/>
      <c r="CM427" s="41"/>
      <c r="CN427" s="41"/>
      <c r="CO427" s="53"/>
      <c r="CP427" s="41"/>
      <c r="CQ427" s="41"/>
      <c r="CR427" s="41"/>
      <c r="CS427" s="53"/>
      <c r="CT427" s="41"/>
      <c r="CU427" s="41"/>
      <c r="CV427" s="41"/>
      <c r="CW427" s="53"/>
      <c r="CX427" s="41"/>
      <c r="CY427" s="41"/>
      <c r="CZ427" s="41"/>
      <c r="DA427" s="53"/>
      <c r="DB427" s="53"/>
      <c r="DC427" s="53"/>
      <c r="DD427" s="41"/>
      <c r="DE427" s="53"/>
      <c r="DF427" s="53"/>
      <c r="DG427" s="53"/>
      <c r="DH427" s="41"/>
      <c r="DI427" s="53"/>
      <c r="DJ427" s="53"/>
      <c r="DK427" s="53"/>
      <c r="DL427" s="41"/>
      <c r="DM427" s="53"/>
      <c r="DN427" s="53"/>
      <c r="DO427" s="53"/>
      <c r="DP427" s="41"/>
      <c r="DQ427" s="53"/>
      <c r="DR427" s="53"/>
      <c r="DS427" s="53"/>
      <c r="DT427" s="41"/>
      <c r="DU427" s="53"/>
      <c r="DV427" s="53"/>
      <c r="DW427" s="53"/>
      <c r="DX427" s="41"/>
      <c r="DY427" s="53"/>
      <c r="DZ427" s="53"/>
      <c r="EA427" s="53"/>
      <c r="EB427" s="41"/>
      <c r="EC427" s="53"/>
      <c r="ED427" s="53"/>
      <c r="EE427" s="53"/>
      <c r="EF427" s="41"/>
      <c r="EG427" s="53"/>
      <c r="EH427" s="53"/>
      <c r="EI427" s="53"/>
      <c r="EJ427" s="41"/>
      <c r="EK427" s="53"/>
      <c r="EL427" s="53"/>
      <c r="EM427" s="53"/>
      <c r="EN427" s="41"/>
      <c r="EO427" s="53"/>
      <c r="EP427" s="53"/>
      <c r="EQ427" s="53"/>
      <c r="ER427" s="41"/>
      <c r="ES427" s="53"/>
      <c r="ET427" s="53"/>
      <c r="EU427" s="53"/>
      <c r="EV427" s="41"/>
      <c r="EW427" s="53"/>
      <c r="EX427" s="53"/>
      <c r="EY427" s="53"/>
      <c r="EZ427" s="41"/>
      <c r="FA427" s="53"/>
      <c r="FB427" s="53"/>
      <c r="FC427" s="53"/>
      <c r="FD427" s="41"/>
      <c r="FE427" s="53"/>
      <c r="FF427" s="53"/>
      <c r="FG427" s="53"/>
      <c r="FH427" s="41"/>
      <c r="FI427" s="53"/>
      <c r="FJ427" s="53"/>
      <c r="FK427" s="53"/>
      <c r="FL427" s="41"/>
      <c r="FM427" s="53"/>
      <c r="FN427" s="53"/>
      <c r="FO427" s="40"/>
      <c r="FP427" s="52"/>
      <c r="FQ427" s="41"/>
      <c r="FY427" s="229" t="s">
        <v>2942</v>
      </c>
      <c r="FZ427" s="229" t="s">
        <v>2943</v>
      </c>
      <c r="GA427" s="229" t="s">
        <v>2944</v>
      </c>
    </row>
    <row r="428" spans="2:183" ht="11.25" customHeight="1" x14ac:dyDescent="0.2">
      <c r="B428" s="39"/>
      <c r="C428" s="45"/>
      <c r="D428" s="112"/>
      <c r="E428" s="112"/>
      <c r="F428" s="46"/>
      <c r="G428" s="52"/>
      <c r="H428" s="41"/>
      <c r="I428" s="53"/>
      <c r="J428" s="40"/>
      <c r="K428" s="52"/>
      <c r="L428" s="41"/>
      <c r="M428" s="53"/>
      <c r="N428" s="40"/>
      <c r="O428" s="52"/>
      <c r="P428" s="41"/>
      <c r="Q428" s="53"/>
      <c r="R428" s="40"/>
      <c r="S428" s="52"/>
      <c r="T428" s="41"/>
      <c r="U428" s="53"/>
      <c r="V428" s="40"/>
      <c r="W428" s="52"/>
      <c r="X428" s="41"/>
      <c r="Y428" s="53"/>
      <c r="Z428" s="40"/>
      <c r="AA428" s="52"/>
      <c r="AB428" s="41"/>
      <c r="AC428" s="53"/>
      <c r="AD428" s="40"/>
      <c r="AE428" s="52"/>
      <c r="AF428" s="41"/>
      <c r="AG428" s="53"/>
      <c r="AH428" s="40"/>
      <c r="AI428" s="52"/>
      <c r="AJ428" s="41"/>
      <c r="AK428" s="53"/>
      <c r="AL428" s="40"/>
      <c r="AM428" s="52"/>
      <c r="AN428" s="41"/>
      <c r="AO428" s="53"/>
      <c r="AP428" s="40"/>
      <c r="AQ428" s="52"/>
      <c r="AR428" s="41"/>
      <c r="AS428" s="53"/>
      <c r="AT428" s="41"/>
      <c r="AU428" s="41"/>
      <c r="AV428" s="41"/>
      <c r="AW428" s="53"/>
      <c r="AX428" s="41"/>
      <c r="AY428" s="41"/>
      <c r="AZ428" s="41"/>
      <c r="BA428" s="53"/>
      <c r="BB428" s="41"/>
      <c r="BC428" s="41"/>
      <c r="BD428" s="41"/>
      <c r="BE428" s="53"/>
      <c r="BF428" s="41"/>
      <c r="BG428" s="41"/>
      <c r="BH428" s="41"/>
      <c r="BI428" s="53"/>
      <c r="BJ428" s="41"/>
      <c r="BK428" s="41"/>
      <c r="BL428" s="41"/>
      <c r="BM428" s="53"/>
      <c r="BN428" s="41"/>
      <c r="BO428" s="41"/>
      <c r="BP428" s="41"/>
      <c r="BQ428" s="53"/>
      <c r="BR428" s="41"/>
      <c r="BS428" s="41"/>
      <c r="BT428" s="41"/>
      <c r="BU428" s="53"/>
      <c r="BV428" s="41"/>
      <c r="BW428" s="41"/>
      <c r="BX428" s="41"/>
      <c r="BY428" s="53"/>
      <c r="BZ428" s="41"/>
      <c r="CA428" s="41"/>
      <c r="CB428" s="41"/>
      <c r="CC428" s="53"/>
      <c r="CD428" s="41"/>
      <c r="CE428" s="41"/>
      <c r="CF428" s="41"/>
      <c r="CG428" s="53"/>
      <c r="CH428" s="41"/>
      <c r="CI428" s="41"/>
      <c r="CJ428" s="41"/>
      <c r="CK428" s="53"/>
      <c r="CL428" s="41"/>
      <c r="CM428" s="41"/>
      <c r="CN428" s="41"/>
      <c r="CO428" s="53"/>
      <c r="CP428" s="41"/>
      <c r="CQ428" s="41"/>
      <c r="CR428" s="41"/>
      <c r="CS428" s="53"/>
      <c r="CT428" s="41"/>
      <c r="CU428" s="41"/>
      <c r="CV428" s="41"/>
      <c r="CW428" s="53"/>
      <c r="CX428" s="41"/>
      <c r="CY428" s="41"/>
      <c r="CZ428" s="41"/>
      <c r="DA428" s="53"/>
      <c r="DB428" s="53"/>
      <c r="DC428" s="53"/>
      <c r="DD428" s="41"/>
      <c r="DE428" s="53"/>
      <c r="DF428" s="53"/>
      <c r="DG428" s="53"/>
      <c r="DH428" s="41"/>
      <c r="DI428" s="53"/>
      <c r="DJ428" s="53"/>
      <c r="DK428" s="53"/>
      <c r="DL428" s="41"/>
      <c r="DM428" s="53"/>
      <c r="DN428" s="53"/>
      <c r="DO428" s="53"/>
      <c r="DP428" s="41"/>
      <c r="DQ428" s="53"/>
      <c r="DR428" s="53"/>
      <c r="DS428" s="53"/>
      <c r="DT428" s="41"/>
      <c r="DU428" s="53"/>
      <c r="DV428" s="53"/>
      <c r="DW428" s="53"/>
      <c r="DX428" s="41"/>
      <c r="DY428" s="53"/>
      <c r="DZ428" s="53"/>
      <c r="EA428" s="53"/>
      <c r="EB428" s="41"/>
      <c r="EC428" s="53"/>
      <c r="ED428" s="53"/>
      <c r="EE428" s="53"/>
      <c r="EF428" s="41"/>
      <c r="EG428" s="53"/>
      <c r="EH428" s="53"/>
      <c r="EI428" s="53"/>
      <c r="EJ428" s="41"/>
      <c r="EK428" s="53"/>
      <c r="EL428" s="53"/>
      <c r="EM428" s="53"/>
      <c r="EN428" s="41"/>
      <c r="EO428" s="53"/>
      <c r="EP428" s="53"/>
      <c r="EQ428" s="53"/>
      <c r="ER428" s="41"/>
      <c r="ES428" s="53"/>
      <c r="ET428" s="53"/>
      <c r="EU428" s="53"/>
      <c r="EV428" s="41"/>
      <c r="EW428" s="53"/>
      <c r="EX428" s="53"/>
      <c r="EY428" s="53"/>
      <c r="EZ428" s="41"/>
      <c r="FA428" s="53"/>
      <c r="FB428" s="53"/>
      <c r="FC428" s="53"/>
      <c r="FD428" s="41"/>
      <c r="FE428" s="53"/>
      <c r="FF428" s="53"/>
      <c r="FG428" s="53"/>
      <c r="FH428" s="41"/>
      <c r="FI428" s="53"/>
      <c r="FJ428" s="53"/>
      <c r="FK428" s="53"/>
      <c r="FL428" s="41"/>
      <c r="FM428" s="53"/>
      <c r="FN428" s="53"/>
      <c r="FO428" s="40"/>
      <c r="FP428" s="52"/>
      <c r="FQ428" s="41"/>
      <c r="FY428" s="229" t="s">
        <v>1085</v>
      </c>
      <c r="FZ428" s="229" t="s">
        <v>1086</v>
      </c>
      <c r="GA428" s="229" t="s">
        <v>1087</v>
      </c>
    </row>
    <row r="429" spans="2:183" ht="11.25" customHeight="1" x14ac:dyDescent="0.2">
      <c r="B429" s="39"/>
      <c r="C429" s="45"/>
      <c r="D429" s="112"/>
      <c r="E429" s="112"/>
      <c r="F429" s="46"/>
      <c r="G429" s="52"/>
      <c r="H429" s="41"/>
      <c r="I429" s="53"/>
      <c r="J429" s="40"/>
      <c r="K429" s="52"/>
      <c r="L429" s="41"/>
      <c r="M429" s="53"/>
      <c r="N429" s="40"/>
      <c r="O429" s="52"/>
      <c r="P429" s="41"/>
      <c r="Q429" s="53"/>
      <c r="R429" s="40"/>
      <c r="S429" s="52"/>
      <c r="T429" s="41"/>
      <c r="U429" s="53"/>
      <c r="V429" s="40"/>
      <c r="W429" s="52"/>
      <c r="X429" s="41"/>
      <c r="Y429" s="53"/>
      <c r="Z429" s="40"/>
      <c r="AA429" s="52"/>
      <c r="AB429" s="41"/>
      <c r="AC429" s="53"/>
      <c r="AD429" s="40"/>
      <c r="AE429" s="52"/>
      <c r="AF429" s="41"/>
      <c r="AG429" s="53"/>
      <c r="AH429" s="40"/>
      <c r="AI429" s="52"/>
      <c r="AJ429" s="41"/>
      <c r="AK429" s="53"/>
      <c r="AL429" s="40"/>
      <c r="AM429" s="52"/>
      <c r="AN429" s="41"/>
      <c r="AO429" s="53"/>
      <c r="AP429" s="40"/>
      <c r="AQ429" s="52"/>
      <c r="AR429" s="41"/>
      <c r="AS429" s="53"/>
      <c r="AT429" s="41"/>
      <c r="AU429" s="41"/>
      <c r="AV429" s="41"/>
      <c r="AW429" s="53"/>
      <c r="AX429" s="41"/>
      <c r="AY429" s="41"/>
      <c r="AZ429" s="41"/>
      <c r="BA429" s="53"/>
      <c r="BB429" s="41"/>
      <c r="BC429" s="41"/>
      <c r="BD429" s="41"/>
      <c r="BE429" s="53"/>
      <c r="BF429" s="41"/>
      <c r="BG429" s="41"/>
      <c r="BH429" s="41"/>
      <c r="BI429" s="53"/>
      <c r="BJ429" s="41"/>
      <c r="BK429" s="41"/>
      <c r="BL429" s="41"/>
      <c r="BM429" s="53"/>
      <c r="BN429" s="41"/>
      <c r="BO429" s="41"/>
      <c r="BP429" s="41"/>
      <c r="BQ429" s="53"/>
      <c r="BR429" s="41"/>
      <c r="BS429" s="41"/>
      <c r="BT429" s="41"/>
      <c r="BU429" s="53"/>
      <c r="BV429" s="41"/>
      <c r="BW429" s="41"/>
      <c r="BX429" s="41"/>
      <c r="BY429" s="53"/>
      <c r="BZ429" s="41"/>
      <c r="CA429" s="41"/>
      <c r="CB429" s="41"/>
      <c r="CC429" s="53"/>
      <c r="CD429" s="41"/>
      <c r="CE429" s="41"/>
      <c r="CF429" s="41"/>
      <c r="CG429" s="53"/>
      <c r="CH429" s="41"/>
      <c r="CI429" s="41"/>
      <c r="CJ429" s="41"/>
      <c r="CK429" s="53"/>
      <c r="CL429" s="41"/>
      <c r="CM429" s="41"/>
      <c r="CN429" s="41"/>
      <c r="CO429" s="53"/>
      <c r="CP429" s="41"/>
      <c r="CQ429" s="41"/>
      <c r="CR429" s="41"/>
      <c r="CS429" s="53"/>
      <c r="CT429" s="41"/>
      <c r="CU429" s="41"/>
      <c r="CV429" s="41"/>
      <c r="CW429" s="53"/>
      <c r="CX429" s="41"/>
      <c r="CY429" s="41"/>
      <c r="CZ429" s="41"/>
      <c r="DA429" s="53"/>
      <c r="DB429" s="53"/>
      <c r="DC429" s="53"/>
      <c r="DD429" s="41"/>
      <c r="DE429" s="53"/>
      <c r="DF429" s="53"/>
      <c r="DG429" s="53"/>
      <c r="DH429" s="41"/>
      <c r="DI429" s="53"/>
      <c r="DJ429" s="53"/>
      <c r="DK429" s="53"/>
      <c r="DL429" s="41"/>
      <c r="DM429" s="53"/>
      <c r="DN429" s="53"/>
      <c r="DO429" s="53"/>
      <c r="DP429" s="41"/>
      <c r="DQ429" s="53"/>
      <c r="DR429" s="53"/>
      <c r="DS429" s="53"/>
      <c r="DT429" s="41"/>
      <c r="DU429" s="53"/>
      <c r="DV429" s="53"/>
      <c r="DW429" s="53"/>
      <c r="DX429" s="41"/>
      <c r="DY429" s="53"/>
      <c r="DZ429" s="53"/>
      <c r="EA429" s="53"/>
      <c r="EB429" s="41"/>
      <c r="EC429" s="53"/>
      <c r="ED429" s="53"/>
      <c r="EE429" s="53"/>
      <c r="EF429" s="41"/>
      <c r="EG429" s="53"/>
      <c r="EH429" s="53"/>
      <c r="EI429" s="53"/>
      <c r="EJ429" s="41"/>
      <c r="EK429" s="53"/>
      <c r="EL429" s="53"/>
      <c r="EM429" s="53"/>
      <c r="EN429" s="41"/>
      <c r="EO429" s="53"/>
      <c r="EP429" s="53"/>
      <c r="EQ429" s="53"/>
      <c r="ER429" s="41"/>
      <c r="ES429" s="53"/>
      <c r="ET429" s="53"/>
      <c r="EU429" s="53"/>
      <c r="EV429" s="41"/>
      <c r="EW429" s="53"/>
      <c r="EX429" s="53"/>
      <c r="EY429" s="53"/>
      <c r="EZ429" s="41"/>
      <c r="FA429" s="53"/>
      <c r="FB429" s="53"/>
      <c r="FC429" s="53"/>
      <c r="FD429" s="41"/>
      <c r="FE429" s="53"/>
      <c r="FF429" s="53"/>
      <c r="FG429" s="53"/>
      <c r="FH429" s="41"/>
      <c r="FI429" s="53"/>
      <c r="FJ429" s="53"/>
      <c r="FK429" s="53"/>
      <c r="FL429" s="41"/>
      <c r="FM429" s="53"/>
      <c r="FN429" s="53"/>
      <c r="FO429" s="40"/>
      <c r="FP429" s="52"/>
      <c r="FQ429" s="41"/>
      <c r="FY429" s="229" t="s">
        <v>258</v>
      </c>
      <c r="FZ429" s="229" t="s">
        <v>259</v>
      </c>
      <c r="GA429" s="229" t="s">
        <v>260</v>
      </c>
    </row>
    <row r="430" spans="2:183" ht="11.25" customHeight="1" x14ac:dyDescent="0.2">
      <c r="B430" s="39"/>
      <c r="C430" s="45"/>
      <c r="D430" s="112"/>
      <c r="E430" s="112"/>
      <c r="F430" s="46"/>
      <c r="G430" s="52"/>
      <c r="H430" s="41"/>
      <c r="I430" s="53"/>
      <c r="J430" s="40"/>
      <c r="K430" s="52"/>
      <c r="L430" s="41"/>
      <c r="M430" s="53"/>
      <c r="N430" s="40"/>
      <c r="O430" s="52"/>
      <c r="P430" s="41"/>
      <c r="Q430" s="53"/>
      <c r="R430" s="40"/>
      <c r="S430" s="52"/>
      <c r="T430" s="41"/>
      <c r="U430" s="53"/>
      <c r="V430" s="40"/>
      <c r="W430" s="52"/>
      <c r="X430" s="41"/>
      <c r="Y430" s="53"/>
      <c r="Z430" s="40"/>
      <c r="AA430" s="52"/>
      <c r="AB430" s="41"/>
      <c r="AC430" s="53"/>
      <c r="AD430" s="40"/>
      <c r="AE430" s="52"/>
      <c r="AF430" s="41"/>
      <c r="AG430" s="53"/>
      <c r="AH430" s="40"/>
      <c r="AI430" s="52"/>
      <c r="AJ430" s="41"/>
      <c r="AK430" s="53"/>
      <c r="AL430" s="40"/>
      <c r="AM430" s="52"/>
      <c r="AN430" s="41"/>
      <c r="AO430" s="53"/>
      <c r="AP430" s="40"/>
      <c r="AQ430" s="52"/>
      <c r="AR430" s="41"/>
      <c r="AS430" s="53"/>
      <c r="AT430" s="41"/>
      <c r="AU430" s="41"/>
      <c r="AV430" s="41"/>
      <c r="AW430" s="53"/>
      <c r="AX430" s="41"/>
      <c r="AY430" s="41"/>
      <c r="AZ430" s="41"/>
      <c r="BA430" s="53"/>
      <c r="BB430" s="41"/>
      <c r="BC430" s="41"/>
      <c r="BD430" s="41"/>
      <c r="BE430" s="53"/>
      <c r="BF430" s="41"/>
      <c r="BG430" s="41"/>
      <c r="BH430" s="41"/>
      <c r="BI430" s="53"/>
      <c r="BJ430" s="41"/>
      <c r="BK430" s="41"/>
      <c r="BL430" s="41"/>
      <c r="BM430" s="53"/>
      <c r="BN430" s="41"/>
      <c r="BO430" s="41"/>
      <c r="BP430" s="41"/>
      <c r="BQ430" s="53"/>
      <c r="BR430" s="41"/>
      <c r="BS430" s="41"/>
      <c r="BT430" s="41"/>
      <c r="BU430" s="53"/>
      <c r="BV430" s="41"/>
      <c r="BW430" s="41"/>
      <c r="BX430" s="41"/>
      <c r="BY430" s="53"/>
      <c r="BZ430" s="41"/>
      <c r="CA430" s="41"/>
      <c r="CB430" s="41"/>
      <c r="CC430" s="53"/>
      <c r="CD430" s="41"/>
      <c r="CE430" s="41"/>
      <c r="CF430" s="41"/>
      <c r="CG430" s="53"/>
      <c r="CH430" s="41"/>
      <c r="CI430" s="41"/>
      <c r="CJ430" s="41"/>
      <c r="CK430" s="53"/>
      <c r="CL430" s="41"/>
      <c r="CM430" s="41"/>
      <c r="CN430" s="41"/>
      <c r="CO430" s="53"/>
      <c r="CP430" s="41"/>
      <c r="CQ430" s="41"/>
      <c r="CR430" s="41"/>
      <c r="CS430" s="53"/>
      <c r="CT430" s="41"/>
      <c r="CU430" s="41"/>
      <c r="CV430" s="41"/>
      <c r="CW430" s="53"/>
      <c r="CX430" s="41"/>
      <c r="CY430" s="41"/>
      <c r="CZ430" s="41"/>
      <c r="DA430" s="53"/>
      <c r="DB430" s="53"/>
      <c r="DC430" s="53"/>
      <c r="DD430" s="41"/>
      <c r="DE430" s="53"/>
      <c r="DF430" s="53"/>
      <c r="DG430" s="53"/>
      <c r="DH430" s="41"/>
      <c r="DI430" s="53"/>
      <c r="DJ430" s="53"/>
      <c r="DK430" s="53"/>
      <c r="DL430" s="41"/>
      <c r="DM430" s="53"/>
      <c r="DN430" s="53"/>
      <c r="DO430" s="53"/>
      <c r="DP430" s="41"/>
      <c r="DQ430" s="53"/>
      <c r="DR430" s="53"/>
      <c r="DS430" s="53"/>
      <c r="DT430" s="41"/>
      <c r="DU430" s="53"/>
      <c r="DV430" s="53"/>
      <c r="DW430" s="53"/>
      <c r="DX430" s="41"/>
      <c r="DY430" s="53"/>
      <c r="DZ430" s="53"/>
      <c r="EA430" s="53"/>
      <c r="EB430" s="41"/>
      <c r="EC430" s="53"/>
      <c r="ED430" s="53"/>
      <c r="EE430" s="53"/>
      <c r="EF430" s="41"/>
      <c r="EG430" s="53"/>
      <c r="EH430" s="53"/>
      <c r="EI430" s="53"/>
      <c r="EJ430" s="41"/>
      <c r="EK430" s="53"/>
      <c r="EL430" s="53"/>
      <c r="EM430" s="53"/>
      <c r="EN430" s="41"/>
      <c r="EO430" s="53"/>
      <c r="EP430" s="53"/>
      <c r="EQ430" s="53"/>
      <c r="ER430" s="41"/>
      <c r="ES430" s="53"/>
      <c r="ET430" s="53"/>
      <c r="EU430" s="53"/>
      <c r="EV430" s="41"/>
      <c r="EW430" s="53"/>
      <c r="EX430" s="53"/>
      <c r="EY430" s="53"/>
      <c r="EZ430" s="41"/>
      <c r="FA430" s="53"/>
      <c r="FB430" s="53"/>
      <c r="FC430" s="53"/>
      <c r="FD430" s="41"/>
      <c r="FE430" s="53"/>
      <c r="FF430" s="53"/>
      <c r="FG430" s="53"/>
      <c r="FH430" s="41"/>
      <c r="FI430" s="53"/>
      <c r="FJ430" s="53"/>
      <c r="FK430" s="53"/>
      <c r="FL430" s="41"/>
      <c r="FM430" s="53"/>
      <c r="FN430" s="53"/>
      <c r="FO430" s="40"/>
      <c r="FP430" s="52"/>
      <c r="FQ430" s="41"/>
      <c r="FY430" s="229" t="s">
        <v>1766</v>
      </c>
      <c r="FZ430" s="229" t="s">
        <v>1767</v>
      </c>
      <c r="GA430" s="229" t="s">
        <v>1768</v>
      </c>
    </row>
    <row r="431" spans="2:183" ht="11.25" customHeight="1" x14ac:dyDescent="0.2">
      <c r="B431" s="39"/>
      <c r="C431" s="45"/>
      <c r="D431" s="112"/>
      <c r="E431" s="112"/>
      <c r="F431" s="46"/>
      <c r="G431" s="52"/>
      <c r="H431" s="41"/>
      <c r="I431" s="53"/>
      <c r="J431" s="40"/>
      <c r="K431" s="52"/>
      <c r="L431" s="41"/>
      <c r="M431" s="53"/>
      <c r="N431" s="40"/>
      <c r="O431" s="52"/>
      <c r="P431" s="41"/>
      <c r="Q431" s="53"/>
      <c r="R431" s="40"/>
      <c r="S431" s="52"/>
      <c r="T431" s="41"/>
      <c r="U431" s="53"/>
      <c r="V431" s="40"/>
      <c r="W431" s="52"/>
      <c r="X431" s="41"/>
      <c r="Y431" s="53"/>
      <c r="Z431" s="40"/>
      <c r="AA431" s="52"/>
      <c r="AB431" s="41"/>
      <c r="AC431" s="53"/>
      <c r="AD431" s="40"/>
      <c r="AE431" s="52"/>
      <c r="AF431" s="41"/>
      <c r="AG431" s="53"/>
      <c r="AH431" s="40"/>
      <c r="AI431" s="52"/>
      <c r="AJ431" s="41"/>
      <c r="AK431" s="53"/>
      <c r="AL431" s="40"/>
      <c r="AM431" s="52"/>
      <c r="AN431" s="41"/>
      <c r="AO431" s="53"/>
      <c r="AP431" s="40"/>
      <c r="AQ431" s="52"/>
      <c r="AR431" s="41"/>
      <c r="AS431" s="53"/>
      <c r="AT431" s="41"/>
      <c r="AU431" s="41"/>
      <c r="AV431" s="41"/>
      <c r="AW431" s="53"/>
      <c r="AX431" s="41"/>
      <c r="AY431" s="41"/>
      <c r="AZ431" s="41"/>
      <c r="BA431" s="53"/>
      <c r="BB431" s="41"/>
      <c r="BC431" s="41"/>
      <c r="BD431" s="41"/>
      <c r="BE431" s="53"/>
      <c r="BF431" s="41"/>
      <c r="BG431" s="41"/>
      <c r="BH431" s="41"/>
      <c r="BI431" s="53"/>
      <c r="BJ431" s="41"/>
      <c r="BK431" s="41"/>
      <c r="BL431" s="41"/>
      <c r="BM431" s="53"/>
      <c r="BN431" s="41"/>
      <c r="BO431" s="41"/>
      <c r="BP431" s="41"/>
      <c r="BQ431" s="53"/>
      <c r="BR431" s="41"/>
      <c r="BS431" s="41"/>
      <c r="BT431" s="41"/>
      <c r="BU431" s="53"/>
      <c r="BV431" s="41"/>
      <c r="BW431" s="41"/>
      <c r="BX431" s="41"/>
      <c r="BY431" s="53"/>
      <c r="BZ431" s="41"/>
      <c r="CA431" s="41"/>
      <c r="CB431" s="41"/>
      <c r="CC431" s="53"/>
      <c r="CD431" s="41"/>
      <c r="CE431" s="41"/>
      <c r="CF431" s="41"/>
      <c r="CG431" s="53"/>
      <c r="CH431" s="41"/>
      <c r="CI431" s="41"/>
      <c r="CJ431" s="41"/>
      <c r="CK431" s="53"/>
      <c r="CL431" s="41"/>
      <c r="CM431" s="41"/>
      <c r="CN431" s="41"/>
      <c r="CO431" s="53"/>
      <c r="CP431" s="41"/>
      <c r="CQ431" s="41"/>
      <c r="CR431" s="41"/>
      <c r="CS431" s="53"/>
      <c r="CT431" s="41"/>
      <c r="CU431" s="41"/>
      <c r="CV431" s="41"/>
      <c r="CW431" s="53"/>
      <c r="CX431" s="41"/>
      <c r="CY431" s="41"/>
      <c r="CZ431" s="41"/>
      <c r="DA431" s="53"/>
      <c r="DB431" s="53"/>
      <c r="DC431" s="53"/>
      <c r="DD431" s="41"/>
      <c r="DE431" s="53"/>
      <c r="DF431" s="53"/>
      <c r="DG431" s="53"/>
      <c r="DH431" s="41"/>
      <c r="DI431" s="53"/>
      <c r="DJ431" s="53"/>
      <c r="DK431" s="53"/>
      <c r="DL431" s="41"/>
      <c r="DM431" s="53"/>
      <c r="DN431" s="53"/>
      <c r="DO431" s="53"/>
      <c r="DP431" s="41"/>
      <c r="DQ431" s="53"/>
      <c r="DR431" s="53"/>
      <c r="DS431" s="53"/>
      <c r="DT431" s="41"/>
      <c r="DU431" s="53"/>
      <c r="DV431" s="53"/>
      <c r="DW431" s="53"/>
      <c r="DX431" s="41"/>
      <c r="DY431" s="53"/>
      <c r="DZ431" s="53"/>
      <c r="EA431" s="53"/>
      <c r="EB431" s="41"/>
      <c r="EC431" s="53"/>
      <c r="ED431" s="53"/>
      <c r="EE431" s="53"/>
      <c r="EF431" s="41"/>
      <c r="EG431" s="53"/>
      <c r="EH431" s="53"/>
      <c r="EI431" s="53"/>
      <c r="EJ431" s="41"/>
      <c r="EK431" s="53"/>
      <c r="EL431" s="53"/>
      <c r="EM431" s="53"/>
      <c r="EN431" s="41"/>
      <c r="EO431" s="53"/>
      <c r="EP431" s="53"/>
      <c r="EQ431" s="53"/>
      <c r="ER431" s="41"/>
      <c r="ES431" s="53"/>
      <c r="ET431" s="53"/>
      <c r="EU431" s="53"/>
      <c r="EV431" s="41"/>
      <c r="EW431" s="53"/>
      <c r="EX431" s="53"/>
      <c r="EY431" s="53"/>
      <c r="EZ431" s="41"/>
      <c r="FA431" s="53"/>
      <c r="FB431" s="53"/>
      <c r="FC431" s="53"/>
      <c r="FD431" s="41"/>
      <c r="FE431" s="53"/>
      <c r="FF431" s="53"/>
      <c r="FG431" s="53"/>
      <c r="FH431" s="41"/>
      <c r="FI431" s="53"/>
      <c r="FJ431" s="53"/>
      <c r="FK431" s="53"/>
      <c r="FL431" s="41"/>
      <c r="FM431" s="53"/>
      <c r="FN431" s="53"/>
      <c r="FO431" s="40"/>
      <c r="FP431" s="52"/>
      <c r="FQ431" s="41"/>
      <c r="FY431" s="229" t="s">
        <v>2459</v>
      </c>
      <c r="FZ431" s="229" t="s">
        <v>2460</v>
      </c>
      <c r="GA431" s="229" t="s">
        <v>2461</v>
      </c>
    </row>
    <row r="432" spans="2:183" ht="11.25" customHeight="1" x14ac:dyDescent="0.2">
      <c r="B432" s="39"/>
      <c r="C432" s="45"/>
      <c r="D432" s="112"/>
      <c r="E432" s="112"/>
      <c r="F432" s="46"/>
      <c r="G432" s="52"/>
      <c r="H432" s="41"/>
      <c r="I432" s="53"/>
      <c r="J432" s="40"/>
      <c r="K432" s="52"/>
      <c r="L432" s="41"/>
      <c r="M432" s="53"/>
      <c r="N432" s="40"/>
      <c r="O432" s="52"/>
      <c r="P432" s="41"/>
      <c r="Q432" s="53"/>
      <c r="R432" s="40"/>
      <c r="S432" s="52"/>
      <c r="T432" s="41"/>
      <c r="U432" s="53"/>
      <c r="V432" s="40"/>
      <c r="W432" s="52"/>
      <c r="X432" s="41"/>
      <c r="Y432" s="53"/>
      <c r="Z432" s="40"/>
      <c r="AA432" s="52"/>
      <c r="AB432" s="41"/>
      <c r="AC432" s="53"/>
      <c r="AD432" s="40"/>
      <c r="AE432" s="52"/>
      <c r="AF432" s="41"/>
      <c r="AG432" s="53"/>
      <c r="AH432" s="40"/>
      <c r="AI432" s="52"/>
      <c r="AJ432" s="41"/>
      <c r="AK432" s="53"/>
      <c r="AL432" s="40"/>
      <c r="AM432" s="52"/>
      <c r="AN432" s="41"/>
      <c r="AO432" s="53"/>
      <c r="AP432" s="40"/>
      <c r="AQ432" s="52"/>
      <c r="AR432" s="41"/>
      <c r="AS432" s="53"/>
      <c r="AT432" s="41"/>
      <c r="AU432" s="41"/>
      <c r="AV432" s="41"/>
      <c r="AW432" s="53"/>
      <c r="AX432" s="41"/>
      <c r="AY432" s="41"/>
      <c r="AZ432" s="41"/>
      <c r="BA432" s="53"/>
      <c r="BB432" s="41"/>
      <c r="BC432" s="41"/>
      <c r="BD432" s="41"/>
      <c r="BE432" s="53"/>
      <c r="BF432" s="41"/>
      <c r="BG432" s="41"/>
      <c r="BH432" s="41"/>
      <c r="BI432" s="53"/>
      <c r="BJ432" s="41"/>
      <c r="BK432" s="41"/>
      <c r="BL432" s="41"/>
      <c r="BM432" s="53"/>
      <c r="BN432" s="41"/>
      <c r="BO432" s="41"/>
      <c r="BP432" s="41"/>
      <c r="BQ432" s="53"/>
      <c r="BR432" s="41"/>
      <c r="BS432" s="41"/>
      <c r="BT432" s="41"/>
      <c r="BU432" s="53"/>
      <c r="BV432" s="41"/>
      <c r="BW432" s="41"/>
      <c r="BX432" s="41"/>
      <c r="BY432" s="53"/>
      <c r="BZ432" s="41"/>
      <c r="CA432" s="41"/>
      <c r="CB432" s="41"/>
      <c r="CC432" s="53"/>
      <c r="CD432" s="41"/>
      <c r="CE432" s="41"/>
      <c r="CF432" s="41"/>
      <c r="CG432" s="53"/>
      <c r="CH432" s="41"/>
      <c r="CI432" s="41"/>
      <c r="CJ432" s="41"/>
      <c r="CK432" s="53"/>
      <c r="CL432" s="41"/>
      <c r="CM432" s="41"/>
      <c r="CN432" s="41"/>
      <c r="CO432" s="53"/>
      <c r="CP432" s="41"/>
      <c r="CQ432" s="41"/>
      <c r="CR432" s="41"/>
      <c r="CS432" s="53"/>
      <c r="CT432" s="41"/>
      <c r="CU432" s="41"/>
      <c r="CV432" s="41"/>
      <c r="CW432" s="53"/>
      <c r="CX432" s="41"/>
      <c r="CY432" s="41"/>
      <c r="CZ432" s="41"/>
      <c r="DA432" s="53"/>
      <c r="DB432" s="53"/>
      <c r="DC432" s="53"/>
      <c r="DD432" s="41"/>
      <c r="DE432" s="53"/>
      <c r="DF432" s="53"/>
      <c r="DG432" s="53"/>
      <c r="DH432" s="41"/>
      <c r="DI432" s="53"/>
      <c r="DJ432" s="53"/>
      <c r="DK432" s="53"/>
      <c r="DL432" s="41"/>
      <c r="DM432" s="53"/>
      <c r="DN432" s="53"/>
      <c r="DO432" s="53"/>
      <c r="DP432" s="41"/>
      <c r="DQ432" s="53"/>
      <c r="DR432" s="53"/>
      <c r="DS432" s="53"/>
      <c r="DT432" s="41"/>
      <c r="DU432" s="53"/>
      <c r="DV432" s="53"/>
      <c r="DW432" s="53"/>
      <c r="DX432" s="41"/>
      <c r="DY432" s="53"/>
      <c r="DZ432" s="53"/>
      <c r="EA432" s="53"/>
      <c r="EB432" s="41"/>
      <c r="EC432" s="53"/>
      <c r="ED432" s="53"/>
      <c r="EE432" s="53"/>
      <c r="EF432" s="41"/>
      <c r="EG432" s="53"/>
      <c r="EH432" s="53"/>
      <c r="EI432" s="53"/>
      <c r="EJ432" s="41"/>
      <c r="EK432" s="53"/>
      <c r="EL432" s="53"/>
      <c r="EM432" s="53"/>
      <c r="EN432" s="41"/>
      <c r="EO432" s="53"/>
      <c r="EP432" s="53"/>
      <c r="EQ432" s="53"/>
      <c r="ER432" s="41"/>
      <c r="ES432" s="53"/>
      <c r="ET432" s="53"/>
      <c r="EU432" s="53"/>
      <c r="EV432" s="41"/>
      <c r="EW432" s="53"/>
      <c r="EX432" s="53"/>
      <c r="EY432" s="53"/>
      <c r="EZ432" s="41"/>
      <c r="FA432" s="53"/>
      <c r="FB432" s="53"/>
      <c r="FC432" s="53"/>
      <c r="FD432" s="41"/>
      <c r="FE432" s="53"/>
      <c r="FF432" s="53"/>
      <c r="FG432" s="53"/>
      <c r="FH432" s="41"/>
      <c r="FI432" s="53"/>
      <c r="FJ432" s="53"/>
      <c r="FK432" s="53"/>
      <c r="FL432" s="41"/>
      <c r="FM432" s="53"/>
      <c r="FN432" s="53"/>
      <c r="FO432" s="40"/>
      <c r="FP432" s="52"/>
      <c r="FQ432" s="41"/>
      <c r="FY432" s="229" t="s">
        <v>2561</v>
      </c>
      <c r="FZ432" s="229" t="s">
        <v>2562</v>
      </c>
      <c r="GA432" s="229" t="s">
        <v>2563</v>
      </c>
    </row>
    <row r="433" spans="2:183" ht="11.25" customHeight="1" x14ac:dyDescent="0.2">
      <c r="B433" s="39"/>
      <c r="C433" s="45"/>
      <c r="D433" s="112"/>
      <c r="E433" s="112"/>
      <c r="F433" s="46"/>
      <c r="G433" s="52"/>
      <c r="H433" s="41"/>
      <c r="I433" s="53"/>
      <c r="J433" s="40"/>
      <c r="K433" s="52"/>
      <c r="L433" s="41"/>
      <c r="M433" s="53"/>
      <c r="N433" s="40"/>
      <c r="O433" s="52"/>
      <c r="P433" s="41"/>
      <c r="Q433" s="53"/>
      <c r="R433" s="40"/>
      <c r="S433" s="52"/>
      <c r="T433" s="41"/>
      <c r="U433" s="53"/>
      <c r="V433" s="40"/>
      <c r="W433" s="52"/>
      <c r="X433" s="41"/>
      <c r="Y433" s="53"/>
      <c r="Z433" s="40"/>
      <c r="AA433" s="52"/>
      <c r="AB433" s="41"/>
      <c r="AC433" s="53"/>
      <c r="AD433" s="40"/>
      <c r="AE433" s="52"/>
      <c r="AF433" s="41"/>
      <c r="AG433" s="53"/>
      <c r="AH433" s="40"/>
      <c r="AI433" s="52"/>
      <c r="AJ433" s="41"/>
      <c r="AK433" s="53"/>
      <c r="AL433" s="40"/>
      <c r="AM433" s="52"/>
      <c r="AN433" s="41"/>
      <c r="AO433" s="53"/>
      <c r="AP433" s="40"/>
      <c r="AQ433" s="52"/>
      <c r="AR433" s="41"/>
      <c r="AS433" s="53"/>
      <c r="AT433" s="41"/>
      <c r="AU433" s="41"/>
      <c r="AV433" s="41"/>
      <c r="AW433" s="53"/>
      <c r="AX433" s="41"/>
      <c r="AY433" s="41"/>
      <c r="AZ433" s="41"/>
      <c r="BA433" s="53"/>
      <c r="BB433" s="41"/>
      <c r="BC433" s="41"/>
      <c r="BD433" s="41"/>
      <c r="BE433" s="53"/>
      <c r="BF433" s="41"/>
      <c r="BG433" s="41"/>
      <c r="BH433" s="41"/>
      <c r="BI433" s="53"/>
      <c r="BJ433" s="41"/>
      <c r="BK433" s="41"/>
      <c r="BL433" s="41"/>
      <c r="BM433" s="53"/>
      <c r="BN433" s="41"/>
      <c r="BO433" s="41"/>
      <c r="BP433" s="41"/>
      <c r="BQ433" s="53"/>
      <c r="BR433" s="41"/>
      <c r="BS433" s="41"/>
      <c r="BT433" s="41"/>
      <c r="BU433" s="53"/>
      <c r="BV433" s="41"/>
      <c r="BW433" s="41"/>
      <c r="BX433" s="41"/>
      <c r="BY433" s="53"/>
      <c r="BZ433" s="41"/>
      <c r="CA433" s="41"/>
      <c r="CB433" s="41"/>
      <c r="CC433" s="53"/>
      <c r="CD433" s="41"/>
      <c r="CE433" s="41"/>
      <c r="CF433" s="41"/>
      <c r="CG433" s="53"/>
      <c r="CH433" s="41"/>
      <c r="CI433" s="41"/>
      <c r="CJ433" s="41"/>
      <c r="CK433" s="53"/>
      <c r="CL433" s="41"/>
      <c r="CM433" s="41"/>
      <c r="CN433" s="41"/>
      <c r="CO433" s="53"/>
      <c r="CP433" s="41"/>
      <c r="CQ433" s="41"/>
      <c r="CR433" s="41"/>
      <c r="CS433" s="53"/>
      <c r="CT433" s="41"/>
      <c r="CU433" s="41"/>
      <c r="CV433" s="41"/>
      <c r="CW433" s="53"/>
      <c r="CX433" s="41"/>
      <c r="CY433" s="41"/>
      <c r="CZ433" s="41"/>
      <c r="DA433" s="53"/>
      <c r="DB433" s="53"/>
      <c r="DC433" s="53"/>
      <c r="DD433" s="41"/>
      <c r="DE433" s="53"/>
      <c r="DF433" s="53"/>
      <c r="DG433" s="53"/>
      <c r="DH433" s="41"/>
      <c r="DI433" s="53"/>
      <c r="DJ433" s="53"/>
      <c r="DK433" s="53"/>
      <c r="DL433" s="41"/>
      <c r="DM433" s="53"/>
      <c r="DN433" s="53"/>
      <c r="DO433" s="53"/>
      <c r="DP433" s="41"/>
      <c r="DQ433" s="53"/>
      <c r="DR433" s="53"/>
      <c r="DS433" s="53"/>
      <c r="DT433" s="41"/>
      <c r="DU433" s="53"/>
      <c r="DV433" s="53"/>
      <c r="DW433" s="53"/>
      <c r="DX433" s="41"/>
      <c r="DY433" s="53"/>
      <c r="DZ433" s="53"/>
      <c r="EA433" s="53"/>
      <c r="EB433" s="41"/>
      <c r="EC433" s="53"/>
      <c r="ED433" s="53"/>
      <c r="EE433" s="53"/>
      <c r="EF433" s="41"/>
      <c r="EG433" s="53"/>
      <c r="EH433" s="53"/>
      <c r="EI433" s="53"/>
      <c r="EJ433" s="41"/>
      <c r="EK433" s="53"/>
      <c r="EL433" s="53"/>
      <c r="EM433" s="53"/>
      <c r="EN433" s="41"/>
      <c r="EO433" s="53"/>
      <c r="EP433" s="53"/>
      <c r="EQ433" s="53"/>
      <c r="ER433" s="41"/>
      <c r="ES433" s="53"/>
      <c r="ET433" s="53"/>
      <c r="EU433" s="53"/>
      <c r="EV433" s="41"/>
      <c r="EW433" s="53"/>
      <c r="EX433" s="53"/>
      <c r="EY433" s="53"/>
      <c r="EZ433" s="41"/>
      <c r="FA433" s="53"/>
      <c r="FB433" s="53"/>
      <c r="FC433" s="53"/>
      <c r="FD433" s="41"/>
      <c r="FE433" s="53"/>
      <c r="FF433" s="53"/>
      <c r="FG433" s="53"/>
      <c r="FH433" s="41"/>
      <c r="FI433" s="53"/>
      <c r="FJ433" s="53"/>
      <c r="FK433" s="53"/>
      <c r="FL433" s="41"/>
      <c r="FM433" s="53"/>
      <c r="FN433" s="53"/>
      <c r="FO433" s="40"/>
      <c r="FP433" s="52"/>
      <c r="FQ433" s="41"/>
      <c r="FY433" s="229" t="s">
        <v>2525</v>
      </c>
      <c r="FZ433" s="229" t="s">
        <v>2526</v>
      </c>
      <c r="GA433" s="229" t="s">
        <v>2527</v>
      </c>
    </row>
    <row r="434" spans="2:183" ht="11.25" customHeight="1" x14ac:dyDescent="0.2">
      <c r="B434" s="39"/>
      <c r="C434" s="45"/>
      <c r="D434" s="112"/>
      <c r="E434" s="112"/>
      <c r="F434" s="46"/>
      <c r="G434" s="52"/>
      <c r="H434" s="41"/>
      <c r="I434" s="53"/>
      <c r="J434" s="40"/>
      <c r="K434" s="52"/>
      <c r="L434" s="41"/>
      <c r="M434" s="53"/>
      <c r="N434" s="40"/>
      <c r="O434" s="52"/>
      <c r="P434" s="41"/>
      <c r="Q434" s="53"/>
      <c r="R434" s="40"/>
      <c r="S434" s="52"/>
      <c r="T434" s="41"/>
      <c r="U434" s="53"/>
      <c r="V434" s="40"/>
      <c r="W434" s="52"/>
      <c r="X434" s="41"/>
      <c r="Y434" s="53"/>
      <c r="Z434" s="40"/>
      <c r="AA434" s="52"/>
      <c r="AB434" s="41"/>
      <c r="AC434" s="53"/>
      <c r="AD434" s="40"/>
      <c r="AE434" s="52"/>
      <c r="AF434" s="41"/>
      <c r="AG434" s="53"/>
      <c r="AH434" s="40"/>
      <c r="AI434" s="52"/>
      <c r="AJ434" s="41"/>
      <c r="AK434" s="53"/>
      <c r="AL434" s="40"/>
      <c r="AM434" s="52"/>
      <c r="AN434" s="41"/>
      <c r="AO434" s="53"/>
      <c r="AP434" s="40"/>
      <c r="AQ434" s="52"/>
      <c r="AR434" s="41"/>
      <c r="AS434" s="53"/>
      <c r="AT434" s="41"/>
      <c r="AU434" s="41"/>
      <c r="AV434" s="41"/>
      <c r="AW434" s="53"/>
      <c r="AX434" s="41"/>
      <c r="AY434" s="41"/>
      <c r="AZ434" s="41"/>
      <c r="BA434" s="53"/>
      <c r="BB434" s="41"/>
      <c r="BC434" s="41"/>
      <c r="BD434" s="41"/>
      <c r="BE434" s="53"/>
      <c r="BF434" s="41"/>
      <c r="BG434" s="41"/>
      <c r="BH434" s="41"/>
      <c r="BI434" s="53"/>
      <c r="BJ434" s="41"/>
      <c r="BK434" s="41"/>
      <c r="BL434" s="41"/>
      <c r="BM434" s="53"/>
      <c r="BN434" s="41"/>
      <c r="BO434" s="41"/>
      <c r="BP434" s="41"/>
      <c r="BQ434" s="53"/>
      <c r="BR434" s="41"/>
      <c r="BS434" s="41"/>
      <c r="BT434" s="41"/>
      <c r="BU434" s="53"/>
      <c r="BV434" s="41"/>
      <c r="BW434" s="41"/>
      <c r="BX434" s="41"/>
      <c r="BY434" s="53"/>
      <c r="BZ434" s="41"/>
      <c r="CA434" s="41"/>
      <c r="CB434" s="41"/>
      <c r="CC434" s="53"/>
      <c r="CD434" s="41"/>
      <c r="CE434" s="41"/>
      <c r="CF434" s="41"/>
      <c r="CG434" s="53"/>
      <c r="CH434" s="41"/>
      <c r="CI434" s="41"/>
      <c r="CJ434" s="41"/>
      <c r="CK434" s="53"/>
      <c r="CL434" s="41"/>
      <c r="CM434" s="41"/>
      <c r="CN434" s="41"/>
      <c r="CO434" s="53"/>
      <c r="CP434" s="41"/>
      <c r="CQ434" s="41"/>
      <c r="CR434" s="41"/>
      <c r="CS434" s="53"/>
      <c r="CT434" s="41"/>
      <c r="CU434" s="41"/>
      <c r="CV434" s="41"/>
      <c r="CW434" s="53"/>
      <c r="CX434" s="41"/>
      <c r="CY434" s="41"/>
      <c r="CZ434" s="41"/>
      <c r="DA434" s="53"/>
      <c r="DB434" s="53"/>
      <c r="DC434" s="53"/>
      <c r="DD434" s="41"/>
      <c r="DE434" s="53"/>
      <c r="DF434" s="53"/>
      <c r="DG434" s="53"/>
      <c r="DH434" s="41"/>
      <c r="DI434" s="53"/>
      <c r="DJ434" s="53"/>
      <c r="DK434" s="53"/>
      <c r="DL434" s="41"/>
      <c r="DM434" s="53"/>
      <c r="DN434" s="53"/>
      <c r="DO434" s="53"/>
      <c r="DP434" s="41"/>
      <c r="DQ434" s="53"/>
      <c r="DR434" s="53"/>
      <c r="DS434" s="53"/>
      <c r="DT434" s="41"/>
      <c r="DU434" s="53"/>
      <c r="DV434" s="53"/>
      <c r="DW434" s="53"/>
      <c r="DX434" s="41"/>
      <c r="DY434" s="53"/>
      <c r="DZ434" s="53"/>
      <c r="EA434" s="53"/>
      <c r="EB434" s="41"/>
      <c r="EC434" s="53"/>
      <c r="ED434" s="53"/>
      <c r="EE434" s="53"/>
      <c r="EF434" s="41"/>
      <c r="EG434" s="53"/>
      <c r="EH434" s="53"/>
      <c r="EI434" s="53"/>
      <c r="EJ434" s="41"/>
      <c r="EK434" s="53"/>
      <c r="EL434" s="53"/>
      <c r="EM434" s="53"/>
      <c r="EN434" s="41"/>
      <c r="EO434" s="53"/>
      <c r="EP434" s="53"/>
      <c r="EQ434" s="53"/>
      <c r="ER434" s="41"/>
      <c r="ES434" s="53"/>
      <c r="ET434" s="53"/>
      <c r="EU434" s="53"/>
      <c r="EV434" s="41"/>
      <c r="EW434" s="53"/>
      <c r="EX434" s="53"/>
      <c r="EY434" s="53"/>
      <c r="EZ434" s="41"/>
      <c r="FA434" s="53"/>
      <c r="FB434" s="53"/>
      <c r="FC434" s="53"/>
      <c r="FD434" s="41"/>
      <c r="FE434" s="53"/>
      <c r="FF434" s="53"/>
      <c r="FG434" s="53"/>
      <c r="FH434" s="41"/>
      <c r="FI434" s="53"/>
      <c r="FJ434" s="53"/>
      <c r="FK434" s="53"/>
      <c r="FL434" s="41"/>
      <c r="FM434" s="53"/>
      <c r="FN434" s="53"/>
      <c r="FO434" s="40"/>
      <c r="FP434" s="52"/>
      <c r="FQ434" s="41"/>
      <c r="FY434" s="229" t="s">
        <v>2564</v>
      </c>
      <c r="FZ434" s="229" t="s">
        <v>2565</v>
      </c>
      <c r="GA434" s="229" t="s">
        <v>2566</v>
      </c>
    </row>
    <row r="435" spans="2:183" ht="11.25" customHeight="1" x14ac:dyDescent="0.2">
      <c r="B435" s="39"/>
      <c r="C435" s="45"/>
      <c r="D435" s="112"/>
      <c r="E435" s="112"/>
      <c r="F435" s="46"/>
      <c r="G435" s="52"/>
      <c r="H435" s="41"/>
      <c r="I435" s="53"/>
      <c r="J435" s="40"/>
      <c r="K435" s="52"/>
      <c r="L435" s="41"/>
      <c r="M435" s="53"/>
      <c r="N435" s="40"/>
      <c r="O435" s="52"/>
      <c r="P435" s="41"/>
      <c r="Q435" s="53"/>
      <c r="R435" s="40"/>
      <c r="S435" s="52"/>
      <c r="T435" s="41"/>
      <c r="U435" s="53"/>
      <c r="V435" s="40"/>
      <c r="W435" s="52"/>
      <c r="X435" s="41"/>
      <c r="Y435" s="53"/>
      <c r="Z435" s="40"/>
      <c r="AA435" s="52"/>
      <c r="AB435" s="41"/>
      <c r="AC435" s="53"/>
      <c r="AD435" s="40"/>
      <c r="AE435" s="52"/>
      <c r="AF435" s="41"/>
      <c r="AG435" s="53"/>
      <c r="AH435" s="40"/>
      <c r="AI435" s="52"/>
      <c r="AJ435" s="41"/>
      <c r="AK435" s="53"/>
      <c r="AL435" s="40"/>
      <c r="AM435" s="52"/>
      <c r="AN435" s="41"/>
      <c r="AO435" s="53"/>
      <c r="AP435" s="40"/>
      <c r="AQ435" s="52"/>
      <c r="AR435" s="41"/>
      <c r="AS435" s="53"/>
      <c r="AT435" s="41"/>
      <c r="AU435" s="41"/>
      <c r="AV435" s="41"/>
      <c r="AW435" s="53"/>
      <c r="AX435" s="41"/>
      <c r="AY435" s="41"/>
      <c r="AZ435" s="41"/>
      <c r="BA435" s="53"/>
      <c r="BB435" s="41"/>
      <c r="BC435" s="41"/>
      <c r="BD435" s="41"/>
      <c r="BE435" s="53"/>
      <c r="BF435" s="41"/>
      <c r="BG435" s="41"/>
      <c r="BH435" s="41"/>
      <c r="BI435" s="53"/>
      <c r="BJ435" s="41"/>
      <c r="BK435" s="41"/>
      <c r="BL435" s="41"/>
      <c r="BM435" s="53"/>
      <c r="BN435" s="41"/>
      <c r="BO435" s="41"/>
      <c r="BP435" s="41"/>
      <c r="BQ435" s="53"/>
      <c r="BR435" s="41"/>
      <c r="BS435" s="41"/>
      <c r="BT435" s="41"/>
      <c r="BU435" s="53"/>
      <c r="BV435" s="41"/>
      <c r="BW435" s="41"/>
      <c r="BX435" s="41"/>
      <c r="BY435" s="53"/>
      <c r="BZ435" s="41"/>
      <c r="CA435" s="41"/>
      <c r="CB435" s="41"/>
      <c r="CC435" s="53"/>
      <c r="CD435" s="41"/>
      <c r="CE435" s="41"/>
      <c r="CF435" s="41"/>
      <c r="CG435" s="53"/>
      <c r="CH435" s="41"/>
      <c r="CI435" s="41"/>
      <c r="CJ435" s="41"/>
      <c r="CK435" s="53"/>
      <c r="CL435" s="41"/>
      <c r="CM435" s="41"/>
      <c r="CN435" s="41"/>
      <c r="CO435" s="53"/>
      <c r="CP435" s="41"/>
      <c r="CQ435" s="41"/>
      <c r="CR435" s="41"/>
      <c r="CS435" s="53"/>
      <c r="CT435" s="41"/>
      <c r="CU435" s="41"/>
      <c r="CV435" s="41"/>
      <c r="CW435" s="53"/>
      <c r="CX435" s="41"/>
      <c r="CY435" s="41"/>
      <c r="CZ435" s="41"/>
      <c r="DA435" s="53"/>
      <c r="DB435" s="53"/>
      <c r="DC435" s="53"/>
      <c r="DD435" s="41"/>
      <c r="DE435" s="53"/>
      <c r="DF435" s="53"/>
      <c r="DG435" s="53"/>
      <c r="DH435" s="41"/>
      <c r="DI435" s="53"/>
      <c r="DJ435" s="53"/>
      <c r="DK435" s="53"/>
      <c r="DL435" s="41"/>
      <c r="DM435" s="53"/>
      <c r="DN435" s="53"/>
      <c r="DO435" s="53"/>
      <c r="DP435" s="41"/>
      <c r="DQ435" s="53"/>
      <c r="DR435" s="53"/>
      <c r="DS435" s="53"/>
      <c r="DT435" s="41"/>
      <c r="DU435" s="53"/>
      <c r="DV435" s="53"/>
      <c r="DW435" s="53"/>
      <c r="DX435" s="41"/>
      <c r="DY435" s="53"/>
      <c r="DZ435" s="53"/>
      <c r="EA435" s="53"/>
      <c r="EB435" s="41"/>
      <c r="EC435" s="53"/>
      <c r="ED435" s="53"/>
      <c r="EE435" s="53"/>
      <c r="EF435" s="41"/>
      <c r="EG435" s="53"/>
      <c r="EH435" s="53"/>
      <c r="EI435" s="53"/>
      <c r="EJ435" s="41"/>
      <c r="EK435" s="53"/>
      <c r="EL435" s="53"/>
      <c r="EM435" s="53"/>
      <c r="EN435" s="41"/>
      <c r="EO435" s="53"/>
      <c r="EP435" s="53"/>
      <c r="EQ435" s="53"/>
      <c r="ER435" s="41"/>
      <c r="ES435" s="53"/>
      <c r="ET435" s="53"/>
      <c r="EU435" s="53"/>
      <c r="EV435" s="41"/>
      <c r="EW435" s="53"/>
      <c r="EX435" s="53"/>
      <c r="EY435" s="53"/>
      <c r="EZ435" s="41"/>
      <c r="FA435" s="53"/>
      <c r="FB435" s="53"/>
      <c r="FC435" s="53"/>
      <c r="FD435" s="41"/>
      <c r="FE435" s="53"/>
      <c r="FF435" s="53"/>
      <c r="FG435" s="53"/>
      <c r="FH435" s="41"/>
      <c r="FI435" s="53"/>
      <c r="FJ435" s="53"/>
      <c r="FK435" s="53"/>
      <c r="FL435" s="41"/>
      <c r="FM435" s="53"/>
      <c r="FN435" s="53"/>
      <c r="FO435" s="40"/>
      <c r="FP435" s="52"/>
      <c r="FQ435" s="41"/>
      <c r="FY435" s="229" t="s">
        <v>2804</v>
      </c>
      <c r="FZ435" s="229" t="s">
        <v>2805</v>
      </c>
      <c r="GA435" s="229" t="s">
        <v>2806</v>
      </c>
    </row>
    <row r="436" spans="2:183" ht="11.25" customHeight="1" x14ac:dyDescent="0.2">
      <c r="B436" s="39"/>
      <c r="C436" s="45"/>
      <c r="D436" s="112"/>
      <c r="E436" s="112"/>
      <c r="F436" s="46"/>
      <c r="G436" s="52"/>
      <c r="H436" s="41"/>
      <c r="I436" s="53"/>
      <c r="J436" s="40"/>
      <c r="K436" s="52"/>
      <c r="L436" s="41"/>
      <c r="M436" s="53"/>
      <c r="N436" s="40"/>
      <c r="O436" s="52"/>
      <c r="P436" s="41"/>
      <c r="Q436" s="53"/>
      <c r="R436" s="40"/>
      <c r="S436" s="52"/>
      <c r="T436" s="41"/>
      <c r="U436" s="53"/>
      <c r="V436" s="40"/>
      <c r="W436" s="52"/>
      <c r="X436" s="41"/>
      <c r="Y436" s="53"/>
      <c r="Z436" s="40"/>
      <c r="AA436" s="52"/>
      <c r="AB436" s="41"/>
      <c r="AC436" s="53"/>
      <c r="AD436" s="40"/>
      <c r="AE436" s="52"/>
      <c r="AF436" s="41"/>
      <c r="AG436" s="53"/>
      <c r="AH436" s="40"/>
      <c r="AI436" s="52"/>
      <c r="AJ436" s="41"/>
      <c r="AK436" s="53"/>
      <c r="AL436" s="40"/>
      <c r="AM436" s="52"/>
      <c r="AN436" s="41"/>
      <c r="AO436" s="53"/>
      <c r="AP436" s="40"/>
      <c r="AQ436" s="52"/>
      <c r="AR436" s="41"/>
      <c r="AS436" s="53"/>
      <c r="AT436" s="41"/>
      <c r="AU436" s="41"/>
      <c r="AV436" s="41"/>
      <c r="AW436" s="53"/>
      <c r="AX436" s="41"/>
      <c r="AY436" s="41"/>
      <c r="AZ436" s="41"/>
      <c r="BA436" s="53"/>
      <c r="BB436" s="41"/>
      <c r="BC436" s="41"/>
      <c r="BD436" s="41"/>
      <c r="BE436" s="53"/>
      <c r="BF436" s="41"/>
      <c r="BG436" s="41"/>
      <c r="BH436" s="41"/>
      <c r="BI436" s="53"/>
      <c r="BJ436" s="41"/>
      <c r="BK436" s="41"/>
      <c r="BL436" s="41"/>
      <c r="BM436" s="53"/>
      <c r="BN436" s="41"/>
      <c r="BO436" s="41"/>
      <c r="BP436" s="41"/>
      <c r="BQ436" s="53"/>
      <c r="BR436" s="41"/>
      <c r="BS436" s="41"/>
      <c r="BT436" s="41"/>
      <c r="BU436" s="53"/>
      <c r="BV436" s="41"/>
      <c r="BW436" s="41"/>
      <c r="BX436" s="41"/>
      <c r="BY436" s="53"/>
      <c r="BZ436" s="41"/>
      <c r="CA436" s="41"/>
      <c r="CB436" s="41"/>
      <c r="CC436" s="53"/>
      <c r="CD436" s="41"/>
      <c r="CE436" s="41"/>
      <c r="CF436" s="41"/>
      <c r="CG436" s="53"/>
      <c r="CH436" s="41"/>
      <c r="CI436" s="41"/>
      <c r="CJ436" s="41"/>
      <c r="CK436" s="53"/>
      <c r="CL436" s="41"/>
      <c r="CM436" s="41"/>
      <c r="CN436" s="41"/>
      <c r="CO436" s="53"/>
      <c r="CP436" s="41"/>
      <c r="CQ436" s="41"/>
      <c r="CR436" s="41"/>
      <c r="CS436" s="53"/>
      <c r="CT436" s="41"/>
      <c r="CU436" s="41"/>
      <c r="CV436" s="41"/>
      <c r="CW436" s="53"/>
      <c r="CX436" s="41"/>
      <c r="CY436" s="41"/>
      <c r="CZ436" s="41"/>
      <c r="DA436" s="53"/>
      <c r="DB436" s="53"/>
      <c r="DC436" s="53"/>
      <c r="DD436" s="41"/>
      <c r="DE436" s="53"/>
      <c r="DF436" s="53"/>
      <c r="DG436" s="53"/>
      <c r="DH436" s="41"/>
      <c r="DI436" s="53"/>
      <c r="DJ436" s="53"/>
      <c r="DK436" s="53"/>
      <c r="DL436" s="41"/>
      <c r="DM436" s="53"/>
      <c r="DN436" s="53"/>
      <c r="DO436" s="53"/>
      <c r="DP436" s="41"/>
      <c r="DQ436" s="53"/>
      <c r="DR436" s="53"/>
      <c r="DS436" s="53"/>
      <c r="DT436" s="41"/>
      <c r="DU436" s="53"/>
      <c r="DV436" s="53"/>
      <c r="DW436" s="53"/>
      <c r="DX436" s="41"/>
      <c r="DY436" s="53"/>
      <c r="DZ436" s="53"/>
      <c r="EA436" s="53"/>
      <c r="EB436" s="41"/>
      <c r="EC436" s="53"/>
      <c r="ED436" s="53"/>
      <c r="EE436" s="53"/>
      <c r="EF436" s="41"/>
      <c r="EG436" s="53"/>
      <c r="EH436" s="53"/>
      <c r="EI436" s="53"/>
      <c r="EJ436" s="41"/>
      <c r="EK436" s="53"/>
      <c r="EL436" s="53"/>
      <c r="EM436" s="53"/>
      <c r="EN436" s="41"/>
      <c r="EO436" s="53"/>
      <c r="EP436" s="53"/>
      <c r="EQ436" s="53"/>
      <c r="ER436" s="41"/>
      <c r="ES436" s="53"/>
      <c r="ET436" s="53"/>
      <c r="EU436" s="53"/>
      <c r="EV436" s="41"/>
      <c r="EW436" s="53"/>
      <c r="EX436" s="53"/>
      <c r="EY436" s="53"/>
      <c r="EZ436" s="41"/>
      <c r="FA436" s="53"/>
      <c r="FB436" s="53"/>
      <c r="FC436" s="53"/>
      <c r="FD436" s="41"/>
      <c r="FE436" s="53"/>
      <c r="FF436" s="53"/>
      <c r="FG436" s="53"/>
      <c r="FH436" s="41"/>
      <c r="FI436" s="53"/>
      <c r="FJ436" s="53"/>
      <c r="FK436" s="53"/>
      <c r="FL436" s="41"/>
      <c r="FM436" s="53"/>
      <c r="FN436" s="53"/>
      <c r="FO436" s="40"/>
      <c r="FP436" s="52"/>
      <c r="FQ436" s="41"/>
      <c r="FY436" s="229" t="s">
        <v>2795</v>
      </c>
      <c r="FZ436" s="229" t="s">
        <v>2796</v>
      </c>
      <c r="GA436" s="229" t="s">
        <v>2797</v>
      </c>
    </row>
    <row r="437" spans="2:183" ht="11.25" customHeight="1" x14ac:dyDescent="0.2">
      <c r="B437" s="39"/>
      <c r="C437" s="45"/>
      <c r="D437" s="112"/>
      <c r="E437" s="112"/>
      <c r="F437" s="46"/>
      <c r="G437" s="52"/>
      <c r="H437" s="41"/>
      <c r="I437" s="53"/>
      <c r="J437" s="40"/>
      <c r="K437" s="52"/>
      <c r="L437" s="41"/>
      <c r="M437" s="53"/>
      <c r="N437" s="40"/>
      <c r="O437" s="52"/>
      <c r="P437" s="41"/>
      <c r="Q437" s="53"/>
      <c r="R437" s="40"/>
      <c r="S437" s="52"/>
      <c r="T437" s="41"/>
      <c r="U437" s="53"/>
      <c r="V437" s="40"/>
      <c r="W437" s="52"/>
      <c r="X437" s="41"/>
      <c r="Y437" s="53"/>
      <c r="Z437" s="40"/>
      <c r="AA437" s="52"/>
      <c r="AB437" s="41"/>
      <c r="AC437" s="53"/>
      <c r="AD437" s="40"/>
      <c r="AE437" s="52"/>
      <c r="AF437" s="41"/>
      <c r="AG437" s="53"/>
      <c r="AH437" s="40"/>
      <c r="AI437" s="52"/>
      <c r="AJ437" s="41"/>
      <c r="AK437" s="53"/>
      <c r="AL437" s="40"/>
      <c r="AM437" s="52"/>
      <c r="AN437" s="41"/>
      <c r="AO437" s="53"/>
      <c r="AP437" s="40"/>
      <c r="AQ437" s="52"/>
      <c r="AR437" s="41"/>
      <c r="AS437" s="53"/>
      <c r="AT437" s="41"/>
      <c r="AU437" s="41"/>
      <c r="AV437" s="41"/>
      <c r="AW437" s="53"/>
      <c r="AX437" s="41"/>
      <c r="AY437" s="41"/>
      <c r="AZ437" s="41"/>
      <c r="BA437" s="53"/>
      <c r="BB437" s="41"/>
      <c r="BC437" s="41"/>
      <c r="BD437" s="41"/>
      <c r="BE437" s="53"/>
      <c r="BF437" s="41"/>
      <c r="BG437" s="41"/>
      <c r="BH437" s="41"/>
      <c r="BI437" s="53"/>
      <c r="BJ437" s="41"/>
      <c r="BK437" s="41"/>
      <c r="BL437" s="41"/>
      <c r="BM437" s="53"/>
      <c r="BN437" s="41"/>
      <c r="BO437" s="41"/>
      <c r="BP437" s="41"/>
      <c r="BQ437" s="53"/>
      <c r="BR437" s="41"/>
      <c r="BS437" s="41"/>
      <c r="BT437" s="41"/>
      <c r="BU437" s="53"/>
      <c r="BV437" s="41"/>
      <c r="BW437" s="41"/>
      <c r="BX437" s="41"/>
      <c r="BY437" s="53"/>
      <c r="BZ437" s="41"/>
      <c r="CA437" s="41"/>
      <c r="CB437" s="41"/>
      <c r="CC437" s="53"/>
      <c r="CD437" s="41"/>
      <c r="CE437" s="41"/>
      <c r="CF437" s="41"/>
      <c r="CG437" s="53"/>
      <c r="CH437" s="41"/>
      <c r="CI437" s="41"/>
      <c r="CJ437" s="41"/>
      <c r="CK437" s="53"/>
      <c r="CL437" s="41"/>
      <c r="CM437" s="41"/>
      <c r="CN437" s="41"/>
      <c r="CO437" s="53"/>
      <c r="CP437" s="41"/>
      <c r="CQ437" s="41"/>
      <c r="CR437" s="41"/>
      <c r="CS437" s="53"/>
      <c r="CT437" s="41"/>
      <c r="CU437" s="41"/>
      <c r="CV437" s="41"/>
      <c r="CW437" s="53"/>
      <c r="CX437" s="41"/>
      <c r="CY437" s="41"/>
      <c r="CZ437" s="41"/>
      <c r="DA437" s="53"/>
      <c r="DB437" s="53"/>
      <c r="DC437" s="53"/>
      <c r="DD437" s="41"/>
      <c r="DE437" s="53"/>
      <c r="DF437" s="53"/>
      <c r="DG437" s="53"/>
      <c r="DH437" s="41"/>
      <c r="DI437" s="53"/>
      <c r="DJ437" s="53"/>
      <c r="DK437" s="53"/>
      <c r="DL437" s="41"/>
      <c r="DM437" s="53"/>
      <c r="DN437" s="53"/>
      <c r="DO437" s="53"/>
      <c r="DP437" s="41"/>
      <c r="DQ437" s="53"/>
      <c r="DR437" s="53"/>
      <c r="DS437" s="53"/>
      <c r="DT437" s="41"/>
      <c r="DU437" s="53"/>
      <c r="DV437" s="53"/>
      <c r="DW437" s="53"/>
      <c r="DX437" s="41"/>
      <c r="DY437" s="53"/>
      <c r="DZ437" s="53"/>
      <c r="EA437" s="53"/>
      <c r="EB437" s="41"/>
      <c r="EC437" s="53"/>
      <c r="ED437" s="53"/>
      <c r="EE437" s="53"/>
      <c r="EF437" s="41"/>
      <c r="EG437" s="53"/>
      <c r="EH437" s="53"/>
      <c r="EI437" s="53"/>
      <c r="EJ437" s="41"/>
      <c r="EK437" s="53"/>
      <c r="EL437" s="53"/>
      <c r="EM437" s="53"/>
      <c r="EN437" s="41"/>
      <c r="EO437" s="53"/>
      <c r="EP437" s="53"/>
      <c r="EQ437" s="53"/>
      <c r="ER437" s="41"/>
      <c r="ES437" s="53"/>
      <c r="ET437" s="53"/>
      <c r="EU437" s="53"/>
      <c r="EV437" s="41"/>
      <c r="EW437" s="53"/>
      <c r="EX437" s="53"/>
      <c r="EY437" s="53"/>
      <c r="EZ437" s="41"/>
      <c r="FA437" s="53"/>
      <c r="FB437" s="53"/>
      <c r="FC437" s="53"/>
      <c r="FD437" s="41"/>
      <c r="FE437" s="53"/>
      <c r="FF437" s="53"/>
      <c r="FG437" s="53"/>
      <c r="FH437" s="41"/>
      <c r="FI437" s="53"/>
      <c r="FJ437" s="53"/>
      <c r="FK437" s="53"/>
      <c r="FL437" s="41"/>
      <c r="FM437" s="53"/>
      <c r="FN437" s="53"/>
      <c r="FO437" s="40"/>
      <c r="FP437" s="52"/>
      <c r="FQ437" s="41"/>
      <c r="FY437" s="229" t="s">
        <v>3083</v>
      </c>
      <c r="FZ437" s="229" t="s">
        <v>3084</v>
      </c>
      <c r="GA437" s="229" t="s">
        <v>3085</v>
      </c>
    </row>
    <row r="438" spans="2:183" ht="11.25" customHeight="1" x14ac:dyDescent="0.2">
      <c r="B438" s="39"/>
      <c r="C438" s="45"/>
      <c r="D438" s="112"/>
      <c r="E438" s="112"/>
      <c r="F438" s="46"/>
      <c r="G438" s="52"/>
      <c r="H438" s="41"/>
      <c r="I438" s="53"/>
      <c r="J438" s="40"/>
      <c r="K438" s="52"/>
      <c r="L438" s="41"/>
      <c r="M438" s="53"/>
      <c r="N438" s="40"/>
      <c r="O438" s="52"/>
      <c r="P438" s="41"/>
      <c r="Q438" s="53"/>
      <c r="R438" s="40"/>
      <c r="S438" s="52"/>
      <c r="T438" s="41"/>
      <c r="U438" s="53"/>
      <c r="V438" s="40"/>
      <c r="W438" s="52"/>
      <c r="X438" s="41"/>
      <c r="Y438" s="53"/>
      <c r="Z438" s="40"/>
      <c r="AA438" s="52"/>
      <c r="AB438" s="41"/>
      <c r="AC438" s="53"/>
      <c r="AD438" s="40"/>
      <c r="AE438" s="52"/>
      <c r="AF438" s="41"/>
      <c r="AG438" s="53"/>
      <c r="AH438" s="40"/>
      <c r="AI438" s="52"/>
      <c r="AJ438" s="41"/>
      <c r="AK438" s="53"/>
      <c r="AL438" s="40"/>
      <c r="AM438" s="52"/>
      <c r="AN438" s="41"/>
      <c r="AO438" s="53"/>
      <c r="AP438" s="40"/>
      <c r="AQ438" s="52"/>
      <c r="AR438" s="41"/>
      <c r="AS438" s="53"/>
      <c r="AT438" s="41"/>
      <c r="AU438" s="41"/>
      <c r="AV438" s="41"/>
      <c r="AW438" s="53"/>
      <c r="AX438" s="41"/>
      <c r="AY438" s="41"/>
      <c r="AZ438" s="41"/>
      <c r="BA438" s="53"/>
      <c r="BB438" s="41"/>
      <c r="BC438" s="41"/>
      <c r="BD438" s="41"/>
      <c r="BE438" s="53"/>
      <c r="BF438" s="41"/>
      <c r="BG438" s="41"/>
      <c r="BH438" s="41"/>
      <c r="BI438" s="53"/>
      <c r="BJ438" s="41"/>
      <c r="BK438" s="41"/>
      <c r="BL438" s="41"/>
      <c r="BM438" s="53"/>
      <c r="BN438" s="41"/>
      <c r="BO438" s="41"/>
      <c r="BP438" s="41"/>
      <c r="BQ438" s="53"/>
      <c r="BR438" s="41"/>
      <c r="BS438" s="41"/>
      <c r="BT438" s="41"/>
      <c r="BU438" s="53"/>
      <c r="BV438" s="41"/>
      <c r="BW438" s="41"/>
      <c r="BX438" s="41"/>
      <c r="BY438" s="53"/>
      <c r="BZ438" s="41"/>
      <c r="CA438" s="41"/>
      <c r="CB438" s="41"/>
      <c r="CC438" s="53"/>
      <c r="CD438" s="41"/>
      <c r="CE438" s="41"/>
      <c r="CF438" s="41"/>
      <c r="CG438" s="53"/>
      <c r="CH438" s="41"/>
      <c r="CI438" s="41"/>
      <c r="CJ438" s="41"/>
      <c r="CK438" s="53"/>
      <c r="CL438" s="41"/>
      <c r="CM438" s="41"/>
      <c r="CN438" s="41"/>
      <c r="CO438" s="53"/>
      <c r="CP438" s="41"/>
      <c r="CQ438" s="41"/>
      <c r="CR438" s="41"/>
      <c r="CS438" s="53"/>
      <c r="CT438" s="41"/>
      <c r="CU438" s="41"/>
      <c r="CV438" s="41"/>
      <c r="CW438" s="53"/>
      <c r="CX438" s="41"/>
      <c r="CY438" s="41"/>
      <c r="CZ438" s="41"/>
      <c r="DA438" s="53"/>
      <c r="DB438" s="53"/>
      <c r="DC438" s="53"/>
      <c r="DD438" s="41"/>
      <c r="DE438" s="53"/>
      <c r="DF438" s="53"/>
      <c r="DG438" s="53"/>
      <c r="DH438" s="41"/>
      <c r="DI438" s="53"/>
      <c r="DJ438" s="53"/>
      <c r="DK438" s="53"/>
      <c r="DL438" s="41"/>
      <c r="DM438" s="53"/>
      <c r="DN438" s="53"/>
      <c r="DO438" s="53"/>
      <c r="DP438" s="41"/>
      <c r="DQ438" s="53"/>
      <c r="DR438" s="53"/>
      <c r="DS438" s="53"/>
      <c r="DT438" s="41"/>
      <c r="DU438" s="53"/>
      <c r="DV438" s="53"/>
      <c r="DW438" s="53"/>
      <c r="DX438" s="41"/>
      <c r="DY438" s="53"/>
      <c r="DZ438" s="53"/>
      <c r="EA438" s="53"/>
      <c r="EB438" s="41"/>
      <c r="EC438" s="53"/>
      <c r="ED438" s="53"/>
      <c r="EE438" s="53"/>
      <c r="EF438" s="41"/>
      <c r="EG438" s="53"/>
      <c r="EH438" s="53"/>
      <c r="EI438" s="53"/>
      <c r="EJ438" s="41"/>
      <c r="EK438" s="53"/>
      <c r="EL438" s="53"/>
      <c r="EM438" s="53"/>
      <c r="EN438" s="41"/>
      <c r="EO438" s="53"/>
      <c r="EP438" s="53"/>
      <c r="EQ438" s="53"/>
      <c r="ER438" s="41"/>
      <c r="ES438" s="53"/>
      <c r="ET438" s="53"/>
      <c r="EU438" s="53"/>
      <c r="EV438" s="41"/>
      <c r="EW438" s="53"/>
      <c r="EX438" s="53"/>
      <c r="EY438" s="53"/>
      <c r="EZ438" s="41"/>
      <c r="FA438" s="53"/>
      <c r="FB438" s="53"/>
      <c r="FC438" s="53"/>
      <c r="FD438" s="41"/>
      <c r="FE438" s="53"/>
      <c r="FF438" s="53"/>
      <c r="FG438" s="53"/>
      <c r="FH438" s="41"/>
      <c r="FI438" s="53"/>
      <c r="FJ438" s="53"/>
      <c r="FK438" s="53"/>
      <c r="FL438" s="41"/>
      <c r="FM438" s="53"/>
      <c r="FN438" s="53"/>
      <c r="FO438" s="40"/>
      <c r="FP438" s="52"/>
      <c r="FQ438" s="41"/>
      <c r="FY438" s="229" t="s">
        <v>1609</v>
      </c>
      <c r="FZ438" s="229" t="s">
        <v>1610</v>
      </c>
      <c r="GA438" s="229" t="s">
        <v>1611</v>
      </c>
    </row>
    <row r="439" spans="2:183" ht="11.25" customHeight="1" x14ac:dyDescent="0.2">
      <c r="B439" s="39"/>
      <c r="C439" s="45"/>
      <c r="D439" s="112"/>
      <c r="E439" s="112"/>
      <c r="F439" s="46"/>
      <c r="G439" s="52"/>
      <c r="H439" s="41"/>
      <c r="I439" s="53"/>
      <c r="J439" s="40"/>
      <c r="K439" s="52"/>
      <c r="L439" s="41"/>
      <c r="M439" s="53"/>
      <c r="N439" s="40"/>
      <c r="O439" s="52"/>
      <c r="P439" s="41"/>
      <c r="Q439" s="53"/>
      <c r="R439" s="40"/>
      <c r="S439" s="52"/>
      <c r="T439" s="41"/>
      <c r="U439" s="53"/>
      <c r="V439" s="40"/>
      <c r="W439" s="52"/>
      <c r="X439" s="41"/>
      <c r="Y439" s="53"/>
      <c r="Z439" s="40"/>
      <c r="AA439" s="52"/>
      <c r="AB439" s="41"/>
      <c r="AC439" s="53"/>
      <c r="AD439" s="40"/>
      <c r="AE439" s="52"/>
      <c r="AF439" s="41"/>
      <c r="AG439" s="53"/>
      <c r="AH439" s="40"/>
      <c r="AI439" s="52"/>
      <c r="AJ439" s="41"/>
      <c r="AK439" s="53"/>
      <c r="AL439" s="40"/>
      <c r="AM439" s="52"/>
      <c r="AN439" s="41"/>
      <c r="AO439" s="53"/>
      <c r="AP439" s="40"/>
      <c r="AQ439" s="52"/>
      <c r="AR439" s="41"/>
      <c r="AS439" s="53"/>
      <c r="AT439" s="41"/>
      <c r="AU439" s="41"/>
      <c r="AV439" s="41"/>
      <c r="AW439" s="53"/>
      <c r="AX439" s="41"/>
      <c r="AY439" s="41"/>
      <c r="AZ439" s="41"/>
      <c r="BA439" s="53"/>
      <c r="BB439" s="41"/>
      <c r="BC439" s="41"/>
      <c r="BD439" s="41"/>
      <c r="BE439" s="53"/>
      <c r="BF439" s="41"/>
      <c r="BG439" s="41"/>
      <c r="BH439" s="41"/>
      <c r="BI439" s="53"/>
      <c r="BJ439" s="41"/>
      <c r="BK439" s="41"/>
      <c r="BL439" s="41"/>
      <c r="BM439" s="53"/>
      <c r="BN439" s="41"/>
      <c r="BO439" s="41"/>
      <c r="BP439" s="41"/>
      <c r="BQ439" s="53"/>
      <c r="BR439" s="41"/>
      <c r="BS439" s="41"/>
      <c r="BT439" s="41"/>
      <c r="BU439" s="53"/>
      <c r="BV439" s="41"/>
      <c r="BW439" s="41"/>
      <c r="BX439" s="41"/>
      <c r="BY439" s="53"/>
      <c r="BZ439" s="41"/>
      <c r="CA439" s="41"/>
      <c r="CB439" s="41"/>
      <c r="CC439" s="53"/>
      <c r="CD439" s="41"/>
      <c r="CE439" s="41"/>
      <c r="CF439" s="41"/>
      <c r="CG439" s="53"/>
      <c r="CH439" s="41"/>
      <c r="CI439" s="41"/>
      <c r="CJ439" s="41"/>
      <c r="CK439" s="53"/>
      <c r="CL439" s="41"/>
      <c r="CM439" s="41"/>
      <c r="CN439" s="41"/>
      <c r="CO439" s="53"/>
      <c r="CP439" s="41"/>
      <c r="CQ439" s="41"/>
      <c r="CR439" s="41"/>
      <c r="CS439" s="53"/>
      <c r="CT439" s="41"/>
      <c r="CU439" s="41"/>
      <c r="CV439" s="41"/>
      <c r="CW439" s="53"/>
      <c r="CX439" s="41"/>
      <c r="CY439" s="41"/>
      <c r="CZ439" s="41"/>
      <c r="DA439" s="53"/>
      <c r="DB439" s="53"/>
      <c r="DC439" s="53"/>
      <c r="DD439" s="41"/>
      <c r="DE439" s="53"/>
      <c r="DF439" s="53"/>
      <c r="DG439" s="53"/>
      <c r="DH439" s="41"/>
      <c r="DI439" s="53"/>
      <c r="DJ439" s="53"/>
      <c r="DK439" s="53"/>
      <c r="DL439" s="41"/>
      <c r="DM439" s="53"/>
      <c r="DN439" s="53"/>
      <c r="DO439" s="53"/>
      <c r="DP439" s="41"/>
      <c r="DQ439" s="53"/>
      <c r="DR439" s="53"/>
      <c r="DS439" s="53"/>
      <c r="DT439" s="41"/>
      <c r="DU439" s="53"/>
      <c r="DV439" s="53"/>
      <c r="DW439" s="53"/>
      <c r="DX439" s="41"/>
      <c r="DY439" s="53"/>
      <c r="DZ439" s="53"/>
      <c r="EA439" s="53"/>
      <c r="EB439" s="41"/>
      <c r="EC439" s="53"/>
      <c r="ED439" s="53"/>
      <c r="EE439" s="53"/>
      <c r="EF439" s="41"/>
      <c r="EG439" s="53"/>
      <c r="EH439" s="53"/>
      <c r="EI439" s="53"/>
      <c r="EJ439" s="41"/>
      <c r="EK439" s="53"/>
      <c r="EL439" s="53"/>
      <c r="EM439" s="53"/>
      <c r="EN439" s="41"/>
      <c r="EO439" s="53"/>
      <c r="EP439" s="53"/>
      <c r="EQ439" s="53"/>
      <c r="ER439" s="41"/>
      <c r="ES439" s="53"/>
      <c r="ET439" s="53"/>
      <c r="EU439" s="53"/>
      <c r="EV439" s="41"/>
      <c r="EW439" s="53"/>
      <c r="EX439" s="53"/>
      <c r="EY439" s="53"/>
      <c r="EZ439" s="41"/>
      <c r="FA439" s="53"/>
      <c r="FB439" s="53"/>
      <c r="FC439" s="53"/>
      <c r="FD439" s="41"/>
      <c r="FE439" s="53"/>
      <c r="FF439" s="53"/>
      <c r="FG439" s="53"/>
      <c r="FH439" s="41"/>
      <c r="FI439" s="53"/>
      <c r="FJ439" s="53"/>
      <c r="FK439" s="53"/>
      <c r="FL439" s="41"/>
      <c r="FM439" s="53"/>
      <c r="FN439" s="53"/>
      <c r="FO439" s="40"/>
      <c r="FP439" s="52"/>
      <c r="FQ439" s="41"/>
      <c r="FY439" s="229" t="s">
        <v>1381</v>
      </c>
      <c r="FZ439" s="229" t="s">
        <v>1382</v>
      </c>
      <c r="GA439" s="229" t="s">
        <v>1383</v>
      </c>
    </row>
    <row r="440" spans="2:183" ht="11.25" customHeight="1" x14ac:dyDescent="0.2">
      <c r="B440" s="39"/>
      <c r="C440" s="45"/>
      <c r="D440" s="112"/>
      <c r="E440" s="112"/>
      <c r="F440" s="46"/>
      <c r="G440" s="52"/>
      <c r="H440" s="41"/>
      <c r="I440" s="53"/>
      <c r="J440" s="40"/>
      <c r="K440" s="52"/>
      <c r="L440" s="41"/>
      <c r="M440" s="53"/>
      <c r="N440" s="40"/>
      <c r="O440" s="52"/>
      <c r="P440" s="41"/>
      <c r="Q440" s="53"/>
      <c r="R440" s="40"/>
      <c r="S440" s="52"/>
      <c r="T440" s="41"/>
      <c r="U440" s="53"/>
      <c r="V440" s="40"/>
      <c r="W440" s="52"/>
      <c r="X440" s="41"/>
      <c r="Y440" s="53"/>
      <c r="Z440" s="40"/>
      <c r="AA440" s="52"/>
      <c r="AB440" s="41"/>
      <c r="AC440" s="53"/>
      <c r="AD440" s="40"/>
      <c r="AE440" s="52"/>
      <c r="AF440" s="41"/>
      <c r="AG440" s="53"/>
      <c r="AH440" s="40"/>
      <c r="AI440" s="52"/>
      <c r="AJ440" s="41"/>
      <c r="AK440" s="53"/>
      <c r="AL440" s="40"/>
      <c r="AM440" s="52"/>
      <c r="AN440" s="41"/>
      <c r="AO440" s="53"/>
      <c r="AP440" s="40"/>
      <c r="AQ440" s="52"/>
      <c r="AR440" s="41"/>
      <c r="AS440" s="53"/>
      <c r="AT440" s="41"/>
      <c r="AU440" s="41"/>
      <c r="AV440" s="41"/>
      <c r="AW440" s="53"/>
      <c r="AX440" s="41"/>
      <c r="AY440" s="41"/>
      <c r="AZ440" s="41"/>
      <c r="BA440" s="53"/>
      <c r="BB440" s="41"/>
      <c r="BC440" s="41"/>
      <c r="BD440" s="41"/>
      <c r="BE440" s="53"/>
      <c r="BF440" s="41"/>
      <c r="BG440" s="41"/>
      <c r="BH440" s="41"/>
      <c r="BI440" s="53"/>
      <c r="BJ440" s="41"/>
      <c r="BK440" s="41"/>
      <c r="BL440" s="41"/>
      <c r="BM440" s="53"/>
      <c r="BN440" s="41"/>
      <c r="BO440" s="41"/>
      <c r="BP440" s="41"/>
      <c r="BQ440" s="53"/>
      <c r="BR440" s="41"/>
      <c r="BS440" s="41"/>
      <c r="BT440" s="41"/>
      <c r="BU440" s="53"/>
      <c r="BV440" s="41"/>
      <c r="BW440" s="41"/>
      <c r="BX440" s="41"/>
      <c r="BY440" s="53"/>
      <c r="BZ440" s="41"/>
      <c r="CA440" s="41"/>
      <c r="CB440" s="41"/>
      <c r="CC440" s="53"/>
      <c r="CD440" s="41"/>
      <c r="CE440" s="41"/>
      <c r="CF440" s="41"/>
      <c r="CG440" s="53"/>
      <c r="CH440" s="41"/>
      <c r="CI440" s="41"/>
      <c r="CJ440" s="41"/>
      <c r="CK440" s="53"/>
      <c r="CL440" s="41"/>
      <c r="CM440" s="41"/>
      <c r="CN440" s="41"/>
      <c r="CO440" s="53"/>
      <c r="CP440" s="41"/>
      <c r="CQ440" s="41"/>
      <c r="CR440" s="41"/>
      <c r="CS440" s="53"/>
      <c r="CT440" s="41"/>
      <c r="CU440" s="41"/>
      <c r="CV440" s="41"/>
      <c r="CW440" s="53"/>
      <c r="CX440" s="41"/>
      <c r="CY440" s="41"/>
      <c r="CZ440" s="41"/>
      <c r="DA440" s="53"/>
      <c r="DB440" s="53"/>
      <c r="DC440" s="53"/>
      <c r="DD440" s="41"/>
      <c r="DE440" s="53"/>
      <c r="DF440" s="53"/>
      <c r="DG440" s="53"/>
      <c r="DH440" s="41"/>
      <c r="DI440" s="53"/>
      <c r="DJ440" s="53"/>
      <c r="DK440" s="53"/>
      <c r="DL440" s="41"/>
      <c r="DM440" s="53"/>
      <c r="DN440" s="53"/>
      <c r="DO440" s="53"/>
      <c r="DP440" s="41"/>
      <c r="DQ440" s="53"/>
      <c r="DR440" s="53"/>
      <c r="DS440" s="53"/>
      <c r="DT440" s="41"/>
      <c r="DU440" s="53"/>
      <c r="DV440" s="53"/>
      <c r="DW440" s="53"/>
      <c r="DX440" s="41"/>
      <c r="DY440" s="53"/>
      <c r="DZ440" s="53"/>
      <c r="EA440" s="53"/>
      <c r="EB440" s="41"/>
      <c r="EC440" s="53"/>
      <c r="ED440" s="53"/>
      <c r="EE440" s="53"/>
      <c r="EF440" s="41"/>
      <c r="EG440" s="53"/>
      <c r="EH440" s="53"/>
      <c r="EI440" s="53"/>
      <c r="EJ440" s="41"/>
      <c r="EK440" s="53"/>
      <c r="EL440" s="53"/>
      <c r="EM440" s="53"/>
      <c r="EN440" s="41"/>
      <c r="EO440" s="53"/>
      <c r="EP440" s="53"/>
      <c r="EQ440" s="53"/>
      <c r="ER440" s="41"/>
      <c r="ES440" s="53"/>
      <c r="ET440" s="53"/>
      <c r="EU440" s="53"/>
      <c r="EV440" s="41"/>
      <c r="EW440" s="53"/>
      <c r="EX440" s="53"/>
      <c r="EY440" s="53"/>
      <c r="EZ440" s="41"/>
      <c r="FA440" s="53"/>
      <c r="FB440" s="53"/>
      <c r="FC440" s="53"/>
      <c r="FD440" s="41"/>
      <c r="FE440" s="53"/>
      <c r="FF440" s="53"/>
      <c r="FG440" s="53"/>
      <c r="FH440" s="41"/>
      <c r="FI440" s="53"/>
      <c r="FJ440" s="53"/>
      <c r="FK440" s="53"/>
      <c r="FL440" s="41"/>
      <c r="FM440" s="53"/>
      <c r="FN440" s="53"/>
      <c r="FO440" s="40"/>
      <c r="FP440" s="52"/>
      <c r="FQ440" s="41"/>
      <c r="FY440" s="229" t="s">
        <v>3077</v>
      </c>
      <c r="FZ440" s="229" t="s">
        <v>3078</v>
      </c>
      <c r="GA440" s="229" t="s">
        <v>3079</v>
      </c>
    </row>
    <row r="441" spans="2:183" ht="11.25" customHeight="1" x14ac:dyDescent="0.2">
      <c r="B441" s="39"/>
      <c r="C441" s="45"/>
      <c r="D441" s="112"/>
      <c r="E441" s="112"/>
      <c r="F441" s="46"/>
      <c r="G441" s="52"/>
      <c r="H441" s="41"/>
      <c r="I441" s="53"/>
      <c r="J441" s="40"/>
      <c r="K441" s="52"/>
      <c r="L441" s="41"/>
      <c r="M441" s="53"/>
      <c r="N441" s="40"/>
      <c r="O441" s="52"/>
      <c r="P441" s="41"/>
      <c r="Q441" s="53"/>
      <c r="R441" s="40"/>
      <c r="S441" s="52"/>
      <c r="T441" s="41"/>
      <c r="U441" s="53"/>
      <c r="V441" s="40"/>
      <c r="W441" s="52"/>
      <c r="X441" s="41"/>
      <c r="Y441" s="53"/>
      <c r="Z441" s="40"/>
      <c r="AA441" s="52"/>
      <c r="AB441" s="41"/>
      <c r="AC441" s="53"/>
      <c r="AD441" s="40"/>
      <c r="AE441" s="52"/>
      <c r="AF441" s="41"/>
      <c r="AG441" s="53"/>
      <c r="AH441" s="40"/>
      <c r="AI441" s="52"/>
      <c r="AJ441" s="41"/>
      <c r="AK441" s="53"/>
      <c r="AL441" s="40"/>
      <c r="AM441" s="52"/>
      <c r="AN441" s="41"/>
      <c r="AO441" s="53"/>
      <c r="AP441" s="40"/>
      <c r="AQ441" s="52"/>
      <c r="AR441" s="41"/>
      <c r="AS441" s="53"/>
      <c r="AT441" s="41"/>
      <c r="AU441" s="41"/>
      <c r="AV441" s="41"/>
      <c r="AW441" s="53"/>
      <c r="AX441" s="41"/>
      <c r="AY441" s="41"/>
      <c r="AZ441" s="41"/>
      <c r="BA441" s="53"/>
      <c r="BB441" s="41"/>
      <c r="BC441" s="41"/>
      <c r="BD441" s="41"/>
      <c r="BE441" s="53"/>
      <c r="BF441" s="41"/>
      <c r="BG441" s="41"/>
      <c r="BH441" s="41"/>
      <c r="BI441" s="53"/>
      <c r="BJ441" s="41"/>
      <c r="BK441" s="41"/>
      <c r="BL441" s="41"/>
      <c r="BM441" s="53"/>
      <c r="BN441" s="41"/>
      <c r="BO441" s="41"/>
      <c r="BP441" s="41"/>
      <c r="BQ441" s="53"/>
      <c r="BR441" s="41"/>
      <c r="BS441" s="41"/>
      <c r="BT441" s="41"/>
      <c r="BU441" s="53"/>
      <c r="BV441" s="41"/>
      <c r="BW441" s="41"/>
      <c r="BX441" s="41"/>
      <c r="BY441" s="53"/>
      <c r="BZ441" s="41"/>
      <c r="CA441" s="41"/>
      <c r="CB441" s="41"/>
      <c r="CC441" s="53"/>
      <c r="CD441" s="41"/>
      <c r="CE441" s="41"/>
      <c r="CF441" s="41"/>
      <c r="CG441" s="53"/>
      <c r="CH441" s="41"/>
      <c r="CI441" s="41"/>
      <c r="CJ441" s="41"/>
      <c r="CK441" s="53"/>
      <c r="CL441" s="41"/>
      <c r="CM441" s="41"/>
      <c r="CN441" s="41"/>
      <c r="CO441" s="53"/>
      <c r="CP441" s="41"/>
      <c r="CQ441" s="41"/>
      <c r="CR441" s="41"/>
      <c r="CS441" s="53"/>
      <c r="CT441" s="41"/>
      <c r="CU441" s="41"/>
      <c r="CV441" s="41"/>
      <c r="CW441" s="53"/>
      <c r="CX441" s="41"/>
      <c r="CY441" s="41"/>
      <c r="CZ441" s="41"/>
      <c r="DA441" s="53"/>
      <c r="DB441" s="53"/>
      <c r="DC441" s="53"/>
      <c r="DD441" s="41"/>
      <c r="DE441" s="53"/>
      <c r="DF441" s="53"/>
      <c r="DG441" s="53"/>
      <c r="DH441" s="41"/>
      <c r="DI441" s="53"/>
      <c r="DJ441" s="53"/>
      <c r="DK441" s="53"/>
      <c r="DL441" s="41"/>
      <c r="DM441" s="53"/>
      <c r="DN441" s="53"/>
      <c r="DO441" s="53"/>
      <c r="DP441" s="41"/>
      <c r="DQ441" s="53"/>
      <c r="DR441" s="53"/>
      <c r="DS441" s="53"/>
      <c r="DT441" s="41"/>
      <c r="DU441" s="53"/>
      <c r="DV441" s="53"/>
      <c r="DW441" s="53"/>
      <c r="DX441" s="41"/>
      <c r="DY441" s="53"/>
      <c r="DZ441" s="53"/>
      <c r="EA441" s="53"/>
      <c r="EB441" s="41"/>
      <c r="EC441" s="53"/>
      <c r="ED441" s="53"/>
      <c r="EE441" s="53"/>
      <c r="EF441" s="41"/>
      <c r="EG441" s="53"/>
      <c r="EH441" s="53"/>
      <c r="EI441" s="53"/>
      <c r="EJ441" s="41"/>
      <c r="EK441" s="53"/>
      <c r="EL441" s="53"/>
      <c r="EM441" s="53"/>
      <c r="EN441" s="41"/>
      <c r="EO441" s="53"/>
      <c r="EP441" s="53"/>
      <c r="EQ441" s="53"/>
      <c r="ER441" s="41"/>
      <c r="ES441" s="53"/>
      <c r="ET441" s="53"/>
      <c r="EU441" s="53"/>
      <c r="EV441" s="41"/>
      <c r="EW441" s="53"/>
      <c r="EX441" s="53"/>
      <c r="EY441" s="53"/>
      <c r="EZ441" s="41"/>
      <c r="FA441" s="53"/>
      <c r="FB441" s="53"/>
      <c r="FC441" s="53"/>
      <c r="FD441" s="41"/>
      <c r="FE441" s="53"/>
      <c r="FF441" s="53"/>
      <c r="FG441" s="53"/>
      <c r="FH441" s="41"/>
      <c r="FI441" s="53"/>
      <c r="FJ441" s="53"/>
      <c r="FK441" s="53"/>
      <c r="FL441" s="41"/>
      <c r="FM441" s="53"/>
      <c r="FN441" s="53"/>
      <c r="FO441" s="40"/>
      <c r="FP441" s="52"/>
      <c r="FQ441" s="41"/>
      <c r="FY441" s="229" t="s">
        <v>1441</v>
      </c>
      <c r="FZ441" s="229" t="s">
        <v>1442</v>
      </c>
      <c r="GA441" s="229" t="s">
        <v>1443</v>
      </c>
    </row>
    <row r="442" spans="2:183" ht="11.25" customHeight="1" x14ac:dyDescent="0.2">
      <c r="B442" s="39"/>
      <c r="C442" s="45"/>
      <c r="D442" s="112"/>
      <c r="E442" s="112"/>
      <c r="F442" s="46"/>
      <c r="G442" s="52"/>
      <c r="H442" s="41"/>
      <c r="I442" s="53"/>
      <c r="J442" s="40"/>
      <c r="K442" s="52"/>
      <c r="L442" s="41"/>
      <c r="M442" s="53"/>
      <c r="N442" s="40"/>
      <c r="O442" s="52"/>
      <c r="P442" s="41"/>
      <c r="Q442" s="53"/>
      <c r="R442" s="40"/>
      <c r="S442" s="52"/>
      <c r="T442" s="41"/>
      <c r="U442" s="53"/>
      <c r="V442" s="40"/>
      <c r="W442" s="52"/>
      <c r="X442" s="41"/>
      <c r="Y442" s="53"/>
      <c r="Z442" s="40"/>
      <c r="AA442" s="52"/>
      <c r="AB442" s="41"/>
      <c r="AC442" s="53"/>
      <c r="AD442" s="40"/>
      <c r="AE442" s="52"/>
      <c r="AF442" s="41"/>
      <c r="AG442" s="53"/>
      <c r="AH442" s="40"/>
      <c r="AI442" s="52"/>
      <c r="AJ442" s="41"/>
      <c r="AK442" s="53"/>
      <c r="AL442" s="40"/>
      <c r="AM442" s="52"/>
      <c r="AN442" s="41"/>
      <c r="AO442" s="53"/>
      <c r="AP442" s="40"/>
      <c r="AQ442" s="52"/>
      <c r="AR442" s="41"/>
      <c r="AS442" s="53"/>
      <c r="AT442" s="41"/>
      <c r="AU442" s="41"/>
      <c r="AV442" s="41"/>
      <c r="AW442" s="53"/>
      <c r="AX442" s="41"/>
      <c r="AY442" s="41"/>
      <c r="AZ442" s="41"/>
      <c r="BA442" s="53"/>
      <c r="BB442" s="41"/>
      <c r="BC442" s="41"/>
      <c r="BD442" s="41"/>
      <c r="BE442" s="53"/>
      <c r="BF442" s="41"/>
      <c r="BG442" s="41"/>
      <c r="BH442" s="41"/>
      <c r="BI442" s="53"/>
      <c r="BJ442" s="41"/>
      <c r="BK442" s="41"/>
      <c r="BL442" s="41"/>
      <c r="BM442" s="53"/>
      <c r="BN442" s="41"/>
      <c r="BO442" s="41"/>
      <c r="BP442" s="41"/>
      <c r="BQ442" s="53"/>
      <c r="BR442" s="41"/>
      <c r="BS442" s="41"/>
      <c r="BT442" s="41"/>
      <c r="BU442" s="53"/>
      <c r="BV442" s="41"/>
      <c r="BW442" s="41"/>
      <c r="BX442" s="41"/>
      <c r="BY442" s="53"/>
      <c r="BZ442" s="41"/>
      <c r="CA442" s="41"/>
      <c r="CB442" s="41"/>
      <c r="CC442" s="53"/>
      <c r="CD442" s="41"/>
      <c r="CE442" s="41"/>
      <c r="CF442" s="41"/>
      <c r="CG442" s="53"/>
      <c r="CH442" s="41"/>
      <c r="CI442" s="41"/>
      <c r="CJ442" s="41"/>
      <c r="CK442" s="53"/>
      <c r="CL442" s="41"/>
      <c r="CM442" s="41"/>
      <c r="CN442" s="41"/>
      <c r="CO442" s="53"/>
      <c r="CP442" s="41"/>
      <c r="CQ442" s="41"/>
      <c r="CR442" s="41"/>
      <c r="CS442" s="53"/>
      <c r="CT442" s="41"/>
      <c r="CU442" s="41"/>
      <c r="CV442" s="41"/>
      <c r="CW442" s="53"/>
      <c r="CX442" s="41"/>
      <c r="CY442" s="41"/>
      <c r="CZ442" s="41"/>
      <c r="DA442" s="53"/>
      <c r="DB442" s="53"/>
      <c r="DC442" s="53"/>
      <c r="DD442" s="41"/>
      <c r="DE442" s="53"/>
      <c r="DF442" s="53"/>
      <c r="DG442" s="53"/>
      <c r="DH442" s="41"/>
      <c r="DI442" s="53"/>
      <c r="DJ442" s="53"/>
      <c r="DK442" s="53"/>
      <c r="DL442" s="41"/>
      <c r="DM442" s="53"/>
      <c r="DN442" s="53"/>
      <c r="DO442" s="53"/>
      <c r="DP442" s="41"/>
      <c r="DQ442" s="53"/>
      <c r="DR442" s="53"/>
      <c r="DS442" s="53"/>
      <c r="DT442" s="41"/>
      <c r="DU442" s="53"/>
      <c r="DV442" s="53"/>
      <c r="DW442" s="53"/>
      <c r="DX442" s="41"/>
      <c r="DY442" s="53"/>
      <c r="DZ442" s="53"/>
      <c r="EA442" s="53"/>
      <c r="EB442" s="41"/>
      <c r="EC442" s="53"/>
      <c r="ED442" s="53"/>
      <c r="EE442" s="53"/>
      <c r="EF442" s="41"/>
      <c r="EG442" s="53"/>
      <c r="EH442" s="53"/>
      <c r="EI442" s="53"/>
      <c r="EJ442" s="41"/>
      <c r="EK442" s="53"/>
      <c r="EL442" s="53"/>
      <c r="EM442" s="53"/>
      <c r="EN442" s="41"/>
      <c r="EO442" s="53"/>
      <c r="EP442" s="53"/>
      <c r="EQ442" s="53"/>
      <c r="ER442" s="41"/>
      <c r="ES442" s="53"/>
      <c r="ET442" s="53"/>
      <c r="EU442" s="53"/>
      <c r="EV442" s="41"/>
      <c r="EW442" s="53"/>
      <c r="EX442" s="53"/>
      <c r="EY442" s="53"/>
      <c r="EZ442" s="41"/>
      <c r="FA442" s="53"/>
      <c r="FB442" s="53"/>
      <c r="FC442" s="53"/>
      <c r="FD442" s="41"/>
      <c r="FE442" s="53"/>
      <c r="FF442" s="53"/>
      <c r="FG442" s="53"/>
      <c r="FH442" s="41"/>
      <c r="FI442" s="53"/>
      <c r="FJ442" s="53"/>
      <c r="FK442" s="53"/>
      <c r="FL442" s="41"/>
      <c r="FM442" s="53"/>
      <c r="FN442" s="53"/>
      <c r="FO442" s="40"/>
      <c r="FP442" s="52"/>
      <c r="FQ442" s="41"/>
      <c r="FY442" s="229" t="s">
        <v>1736</v>
      </c>
      <c r="FZ442" s="229" t="s">
        <v>1737</v>
      </c>
      <c r="GA442" s="229" t="s">
        <v>1738</v>
      </c>
    </row>
    <row r="443" spans="2:183" ht="11.25" customHeight="1" x14ac:dyDescent="0.2">
      <c r="B443" s="39"/>
      <c r="C443" s="45"/>
      <c r="D443" s="112"/>
      <c r="E443" s="112"/>
      <c r="F443" s="46"/>
      <c r="G443" s="52"/>
      <c r="H443" s="41"/>
      <c r="I443" s="53"/>
      <c r="J443" s="40"/>
      <c r="K443" s="52"/>
      <c r="L443" s="41"/>
      <c r="M443" s="53"/>
      <c r="N443" s="40"/>
      <c r="O443" s="52"/>
      <c r="P443" s="41"/>
      <c r="Q443" s="53"/>
      <c r="R443" s="40"/>
      <c r="S443" s="52"/>
      <c r="T443" s="41"/>
      <c r="U443" s="53"/>
      <c r="V443" s="40"/>
      <c r="W443" s="52"/>
      <c r="X443" s="41"/>
      <c r="Y443" s="53"/>
      <c r="Z443" s="40"/>
      <c r="AA443" s="52"/>
      <c r="AB443" s="41"/>
      <c r="AC443" s="53"/>
      <c r="AD443" s="40"/>
      <c r="AE443" s="52"/>
      <c r="AF443" s="41"/>
      <c r="AG443" s="53"/>
      <c r="AH443" s="40"/>
      <c r="AI443" s="52"/>
      <c r="AJ443" s="41"/>
      <c r="AK443" s="53"/>
      <c r="AL443" s="40"/>
      <c r="AM443" s="52"/>
      <c r="AN443" s="41"/>
      <c r="AO443" s="53"/>
      <c r="AP443" s="40"/>
      <c r="AQ443" s="52"/>
      <c r="AR443" s="41"/>
      <c r="AS443" s="53"/>
      <c r="AT443" s="41"/>
      <c r="AU443" s="41"/>
      <c r="AV443" s="41"/>
      <c r="AW443" s="53"/>
      <c r="AX443" s="41"/>
      <c r="AY443" s="41"/>
      <c r="AZ443" s="41"/>
      <c r="BA443" s="53"/>
      <c r="BB443" s="41"/>
      <c r="BC443" s="41"/>
      <c r="BD443" s="41"/>
      <c r="BE443" s="53"/>
      <c r="BF443" s="41"/>
      <c r="BG443" s="41"/>
      <c r="BH443" s="41"/>
      <c r="BI443" s="53"/>
      <c r="BJ443" s="41"/>
      <c r="BK443" s="41"/>
      <c r="BL443" s="41"/>
      <c r="BM443" s="53"/>
      <c r="BN443" s="41"/>
      <c r="BO443" s="41"/>
      <c r="BP443" s="41"/>
      <c r="BQ443" s="53"/>
      <c r="BR443" s="41"/>
      <c r="BS443" s="41"/>
      <c r="BT443" s="41"/>
      <c r="BU443" s="53"/>
      <c r="BV443" s="41"/>
      <c r="BW443" s="41"/>
      <c r="BX443" s="41"/>
      <c r="BY443" s="53"/>
      <c r="BZ443" s="41"/>
      <c r="CA443" s="41"/>
      <c r="CB443" s="41"/>
      <c r="CC443" s="53"/>
      <c r="CD443" s="41"/>
      <c r="CE443" s="41"/>
      <c r="CF443" s="41"/>
      <c r="CG443" s="53"/>
      <c r="CH443" s="41"/>
      <c r="CI443" s="41"/>
      <c r="CJ443" s="41"/>
      <c r="CK443" s="53"/>
      <c r="CL443" s="41"/>
      <c r="CM443" s="41"/>
      <c r="CN443" s="41"/>
      <c r="CO443" s="53"/>
      <c r="CP443" s="41"/>
      <c r="CQ443" s="41"/>
      <c r="CR443" s="41"/>
      <c r="CS443" s="53"/>
      <c r="CT443" s="41"/>
      <c r="CU443" s="41"/>
      <c r="CV443" s="41"/>
      <c r="CW443" s="53"/>
      <c r="CX443" s="41"/>
      <c r="CY443" s="41"/>
      <c r="CZ443" s="41"/>
      <c r="DA443" s="53"/>
      <c r="DB443" s="53"/>
      <c r="DC443" s="53"/>
      <c r="DD443" s="41"/>
      <c r="DE443" s="53"/>
      <c r="DF443" s="53"/>
      <c r="DG443" s="53"/>
      <c r="DH443" s="41"/>
      <c r="DI443" s="53"/>
      <c r="DJ443" s="53"/>
      <c r="DK443" s="53"/>
      <c r="DL443" s="41"/>
      <c r="DM443" s="53"/>
      <c r="DN443" s="53"/>
      <c r="DO443" s="53"/>
      <c r="DP443" s="41"/>
      <c r="DQ443" s="53"/>
      <c r="DR443" s="53"/>
      <c r="DS443" s="53"/>
      <c r="DT443" s="41"/>
      <c r="DU443" s="53"/>
      <c r="DV443" s="53"/>
      <c r="DW443" s="53"/>
      <c r="DX443" s="41"/>
      <c r="DY443" s="53"/>
      <c r="DZ443" s="53"/>
      <c r="EA443" s="53"/>
      <c r="EB443" s="41"/>
      <c r="EC443" s="53"/>
      <c r="ED443" s="53"/>
      <c r="EE443" s="53"/>
      <c r="EF443" s="41"/>
      <c r="EG443" s="53"/>
      <c r="EH443" s="53"/>
      <c r="EI443" s="53"/>
      <c r="EJ443" s="41"/>
      <c r="EK443" s="53"/>
      <c r="EL443" s="53"/>
      <c r="EM443" s="53"/>
      <c r="EN443" s="41"/>
      <c r="EO443" s="53"/>
      <c r="EP443" s="53"/>
      <c r="EQ443" s="53"/>
      <c r="ER443" s="41"/>
      <c r="ES443" s="53"/>
      <c r="ET443" s="53"/>
      <c r="EU443" s="53"/>
      <c r="EV443" s="41"/>
      <c r="EW443" s="53"/>
      <c r="EX443" s="53"/>
      <c r="EY443" s="53"/>
      <c r="EZ443" s="41"/>
      <c r="FA443" s="53"/>
      <c r="FB443" s="53"/>
      <c r="FC443" s="53"/>
      <c r="FD443" s="41"/>
      <c r="FE443" s="53"/>
      <c r="FF443" s="53"/>
      <c r="FG443" s="53"/>
      <c r="FH443" s="41"/>
      <c r="FI443" s="53"/>
      <c r="FJ443" s="53"/>
      <c r="FK443" s="53"/>
      <c r="FL443" s="41"/>
      <c r="FM443" s="53"/>
      <c r="FN443" s="53"/>
      <c r="FO443" s="40"/>
      <c r="FP443" s="52"/>
      <c r="FQ443" s="41"/>
      <c r="FY443" s="229" t="s">
        <v>1721</v>
      </c>
      <c r="FZ443" s="229" t="s">
        <v>1722</v>
      </c>
      <c r="GA443" s="229" t="s">
        <v>1723</v>
      </c>
    </row>
    <row r="444" spans="2:183" ht="11.25" customHeight="1" x14ac:dyDescent="0.2">
      <c r="B444" s="39"/>
      <c r="C444" s="45"/>
      <c r="D444" s="112"/>
      <c r="E444" s="112"/>
      <c r="F444" s="46"/>
      <c r="G444" s="52"/>
      <c r="H444" s="41"/>
      <c r="I444" s="53"/>
      <c r="J444" s="40"/>
      <c r="K444" s="52"/>
      <c r="L444" s="41"/>
      <c r="M444" s="53"/>
      <c r="N444" s="40"/>
      <c r="O444" s="52"/>
      <c r="P444" s="41"/>
      <c r="Q444" s="53"/>
      <c r="R444" s="40"/>
      <c r="S444" s="52"/>
      <c r="T444" s="41"/>
      <c r="U444" s="53"/>
      <c r="V444" s="40"/>
      <c r="W444" s="52"/>
      <c r="X444" s="41"/>
      <c r="Y444" s="53"/>
      <c r="Z444" s="40"/>
      <c r="AA444" s="52"/>
      <c r="AB444" s="41"/>
      <c r="AC444" s="53"/>
      <c r="AD444" s="40"/>
      <c r="AE444" s="52"/>
      <c r="AF444" s="41"/>
      <c r="AG444" s="53"/>
      <c r="AH444" s="40"/>
      <c r="AI444" s="52"/>
      <c r="AJ444" s="41"/>
      <c r="AK444" s="53"/>
      <c r="AL444" s="40"/>
      <c r="AM444" s="52"/>
      <c r="AN444" s="41"/>
      <c r="AO444" s="53"/>
      <c r="AP444" s="40"/>
      <c r="AQ444" s="52"/>
      <c r="AR444" s="41"/>
      <c r="AS444" s="53"/>
      <c r="AT444" s="41"/>
      <c r="AU444" s="41"/>
      <c r="AV444" s="41"/>
      <c r="AW444" s="53"/>
      <c r="AX444" s="41"/>
      <c r="AY444" s="41"/>
      <c r="AZ444" s="41"/>
      <c r="BA444" s="53"/>
      <c r="BB444" s="41"/>
      <c r="BC444" s="41"/>
      <c r="BD444" s="41"/>
      <c r="BE444" s="53"/>
      <c r="BF444" s="41"/>
      <c r="BG444" s="41"/>
      <c r="BH444" s="41"/>
      <c r="BI444" s="53"/>
      <c r="BJ444" s="41"/>
      <c r="BK444" s="41"/>
      <c r="BL444" s="41"/>
      <c r="BM444" s="53"/>
      <c r="BN444" s="41"/>
      <c r="BO444" s="41"/>
      <c r="BP444" s="41"/>
      <c r="BQ444" s="53"/>
      <c r="BR444" s="41"/>
      <c r="BS444" s="41"/>
      <c r="BT444" s="41"/>
      <c r="BU444" s="53"/>
      <c r="BV444" s="41"/>
      <c r="BW444" s="41"/>
      <c r="BX444" s="41"/>
      <c r="BY444" s="53"/>
      <c r="BZ444" s="41"/>
      <c r="CA444" s="41"/>
      <c r="CB444" s="41"/>
      <c r="CC444" s="53"/>
      <c r="CD444" s="41"/>
      <c r="CE444" s="41"/>
      <c r="CF444" s="41"/>
      <c r="CG444" s="53"/>
      <c r="CH444" s="41"/>
      <c r="CI444" s="41"/>
      <c r="CJ444" s="41"/>
      <c r="CK444" s="53"/>
      <c r="CL444" s="41"/>
      <c r="CM444" s="41"/>
      <c r="CN444" s="41"/>
      <c r="CO444" s="53"/>
      <c r="CP444" s="41"/>
      <c r="CQ444" s="41"/>
      <c r="CR444" s="41"/>
      <c r="CS444" s="53"/>
      <c r="CT444" s="41"/>
      <c r="CU444" s="41"/>
      <c r="CV444" s="41"/>
      <c r="CW444" s="53"/>
      <c r="CX444" s="41"/>
      <c r="CY444" s="41"/>
      <c r="CZ444" s="41"/>
      <c r="DA444" s="53"/>
      <c r="DB444" s="53"/>
      <c r="DC444" s="53"/>
      <c r="DD444" s="41"/>
      <c r="DE444" s="53"/>
      <c r="DF444" s="53"/>
      <c r="DG444" s="53"/>
      <c r="DH444" s="41"/>
      <c r="DI444" s="53"/>
      <c r="DJ444" s="53"/>
      <c r="DK444" s="53"/>
      <c r="DL444" s="41"/>
      <c r="DM444" s="53"/>
      <c r="DN444" s="53"/>
      <c r="DO444" s="53"/>
      <c r="DP444" s="41"/>
      <c r="DQ444" s="53"/>
      <c r="DR444" s="53"/>
      <c r="DS444" s="53"/>
      <c r="DT444" s="41"/>
      <c r="DU444" s="53"/>
      <c r="DV444" s="53"/>
      <c r="DW444" s="53"/>
      <c r="DX444" s="41"/>
      <c r="DY444" s="53"/>
      <c r="DZ444" s="53"/>
      <c r="EA444" s="53"/>
      <c r="EB444" s="41"/>
      <c r="EC444" s="53"/>
      <c r="ED444" s="53"/>
      <c r="EE444" s="53"/>
      <c r="EF444" s="41"/>
      <c r="EG444" s="53"/>
      <c r="EH444" s="53"/>
      <c r="EI444" s="53"/>
      <c r="EJ444" s="41"/>
      <c r="EK444" s="53"/>
      <c r="EL444" s="53"/>
      <c r="EM444" s="53"/>
      <c r="EN444" s="41"/>
      <c r="EO444" s="53"/>
      <c r="EP444" s="53"/>
      <c r="EQ444" s="53"/>
      <c r="ER444" s="41"/>
      <c r="ES444" s="53"/>
      <c r="ET444" s="53"/>
      <c r="EU444" s="53"/>
      <c r="EV444" s="41"/>
      <c r="EW444" s="53"/>
      <c r="EX444" s="53"/>
      <c r="EY444" s="53"/>
      <c r="EZ444" s="41"/>
      <c r="FA444" s="53"/>
      <c r="FB444" s="53"/>
      <c r="FC444" s="53"/>
      <c r="FD444" s="41"/>
      <c r="FE444" s="53"/>
      <c r="FF444" s="53"/>
      <c r="FG444" s="53"/>
      <c r="FH444" s="41"/>
      <c r="FI444" s="53"/>
      <c r="FJ444" s="53"/>
      <c r="FK444" s="53"/>
      <c r="FL444" s="41"/>
      <c r="FM444" s="53"/>
      <c r="FN444" s="53"/>
      <c r="FO444" s="40"/>
      <c r="FP444" s="52"/>
      <c r="FQ444" s="41"/>
      <c r="FY444" s="229" t="s">
        <v>1823</v>
      </c>
      <c r="FZ444" s="229" t="s">
        <v>1824</v>
      </c>
      <c r="GA444" s="229" t="s">
        <v>1825</v>
      </c>
    </row>
    <row r="445" spans="2:183" ht="11.25" customHeight="1" x14ac:dyDescent="0.2">
      <c r="B445" s="39"/>
      <c r="C445" s="45"/>
      <c r="D445" s="112"/>
      <c r="E445" s="112"/>
      <c r="F445" s="46"/>
      <c r="G445" s="52"/>
      <c r="H445" s="41"/>
      <c r="I445" s="53"/>
      <c r="J445" s="40"/>
      <c r="K445" s="52"/>
      <c r="L445" s="41"/>
      <c r="M445" s="53"/>
      <c r="N445" s="40"/>
      <c r="O445" s="52"/>
      <c r="P445" s="41"/>
      <c r="Q445" s="53"/>
      <c r="R445" s="40"/>
      <c r="S445" s="52"/>
      <c r="T445" s="41"/>
      <c r="U445" s="53"/>
      <c r="V445" s="40"/>
      <c r="W445" s="52"/>
      <c r="X445" s="41"/>
      <c r="Y445" s="53"/>
      <c r="Z445" s="40"/>
      <c r="AA445" s="52"/>
      <c r="AB445" s="41"/>
      <c r="AC445" s="53"/>
      <c r="AD445" s="40"/>
      <c r="AE445" s="52"/>
      <c r="AF445" s="41"/>
      <c r="AG445" s="53"/>
      <c r="AH445" s="40"/>
      <c r="AI445" s="52"/>
      <c r="AJ445" s="41"/>
      <c r="AK445" s="53"/>
      <c r="AL445" s="40"/>
      <c r="AM445" s="52"/>
      <c r="AN445" s="41"/>
      <c r="AO445" s="53"/>
      <c r="AP445" s="40"/>
      <c r="AQ445" s="52"/>
      <c r="AR445" s="41"/>
      <c r="AS445" s="53"/>
      <c r="AT445" s="41"/>
      <c r="AU445" s="41"/>
      <c r="AV445" s="41"/>
      <c r="AW445" s="53"/>
      <c r="AX445" s="41"/>
      <c r="AY445" s="41"/>
      <c r="AZ445" s="41"/>
      <c r="BA445" s="53"/>
      <c r="BB445" s="41"/>
      <c r="BC445" s="41"/>
      <c r="BD445" s="41"/>
      <c r="BE445" s="53"/>
      <c r="BF445" s="41"/>
      <c r="BG445" s="41"/>
      <c r="BH445" s="41"/>
      <c r="BI445" s="53"/>
      <c r="BJ445" s="41"/>
      <c r="BK445" s="41"/>
      <c r="BL445" s="41"/>
      <c r="BM445" s="53"/>
      <c r="BN445" s="41"/>
      <c r="BO445" s="41"/>
      <c r="BP445" s="41"/>
      <c r="BQ445" s="53"/>
      <c r="BR445" s="41"/>
      <c r="BS445" s="41"/>
      <c r="BT445" s="41"/>
      <c r="BU445" s="53"/>
      <c r="BV445" s="41"/>
      <c r="BW445" s="41"/>
      <c r="BX445" s="41"/>
      <c r="BY445" s="53"/>
      <c r="BZ445" s="41"/>
      <c r="CA445" s="41"/>
      <c r="CB445" s="41"/>
      <c r="CC445" s="53"/>
      <c r="CD445" s="41"/>
      <c r="CE445" s="41"/>
      <c r="CF445" s="41"/>
      <c r="CG445" s="53"/>
      <c r="CH445" s="41"/>
      <c r="CI445" s="41"/>
      <c r="CJ445" s="41"/>
      <c r="CK445" s="53"/>
      <c r="CL445" s="41"/>
      <c r="CM445" s="41"/>
      <c r="CN445" s="41"/>
      <c r="CO445" s="53"/>
      <c r="CP445" s="41"/>
      <c r="CQ445" s="41"/>
      <c r="CR445" s="41"/>
      <c r="CS445" s="53"/>
      <c r="CT445" s="41"/>
      <c r="CU445" s="41"/>
      <c r="CV445" s="41"/>
      <c r="CW445" s="53"/>
      <c r="CX445" s="41"/>
      <c r="CY445" s="41"/>
      <c r="CZ445" s="41"/>
      <c r="DA445" s="53"/>
      <c r="DB445" s="53"/>
      <c r="DC445" s="53"/>
      <c r="DD445" s="41"/>
      <c r="DE445" s="53"/>
      <c r="DF445" s="53"/>
      <c r="DG445" s="53"/>
      <c r="DH445" s="41"/>
      <c r="DI445" s="53"/>
      <c r="DJ445" s="53"/>
      <c r="DK445" s="53"/>
      <c r="DL445" s="41"/>
      <c r="DM445" s="53"/>
      <c r="DN445" s="53"/>
      <c r="DO445" s="53"/>
      <c r="DP445" s="41"/>
      <c r="DQ445" s="53"/>
      <c r="DR445" s="53"/>
      <c r="DS445" s="53"/>
      <c r="DT445" s="41"/>
      <c r="DU445" s="53"/>
      <c r="DV445" s="53"/>
      <c r="DW445" s="53"/>
      <c r="DX445" s="41"/>
      <c r="DY445" s="53"/>
      <c r="DZ445" s="53"/>
      <c r="EA445" s="53"/>
      <c r="EB445" s="41"/>
      <c r="EC445" s="53"/>
      <c r="ED445" s="53"/>
      <c r="EE445" s="53"/>
      <c r="EF445" s="41"/>
      <c r="EG445" s="53"/>
      <c r="EH445" s="53"/>
      <c r="EI445" s="53"/>
      <c r="EJ445" s="41"/>
      <c r="EK445" s="53"/>
      <c r="EL445" s="53"/>
      <c r="EM445" s="53"/>
      <c r="EN445" s="41"/>
      <c r="EO445" s="53"/>
      <c r="EP445" s="53"/>
      <c r="EQ445" s="53"/>
      <c r="ER445" s="41"/>
      <c r="ES445" s="53"/>
      <c r="ET445" s="53"/>
      <c r="EU445" s="53"/>
      <c r="EV445" s="41"/>
      <c r="EW445" s="53"/>
      <c r="EX445" s="53"/>
      <c r="EY445" s="53"/>
      <c r="EZ445" s="41"/>
      <c r="FA445" s="53"/>
      <c r="FB445" s="53"/>
      <c r="FC445" s="53"/>
      <c r="FD445" s="41"/>
      <c r="FE445" s="53"/>
      <c r="FF445" s="53"/>
      <c r="FG445" s="53"/>
      <c r="FH445" s="41"/>
      <c r="FI445" s="53"/>
      <c r="FJ445" s="53"/>
      <c r="FK445" s="53"/>
      <c r="FL445" s="41"/>
      <c r="FM445" s="53"/>
      <c r="FN445" s="53"/>
      <c r="FO445" s="40"/>
      <c r="FP445" s="52"/>
      <c r="FQ445" s="41"/>
      <c r="FY445" s="229" t="s">
        <v>1817</v>
      </c>
      <c r="FZ445" s="229" t="s">
        <v>1818</v>
      </c>
      <c r="GA445" s="229" t="s">
        <v>1819</v>
      </c>
    </row>
    <row r="446" spans="2:183" ht="11.25" customHeight="1" x14ac:dyDescent="0.2">
      <c r="B446" s="39"/>
      <c r="C446" s="45"/>
      <c r="D446" s="112"/>
      <c r="E446" s="112"/>
      <c r="F446" s="46"/>
      <c r="G446" s="52"/>
      <c r="H446" s="41"/>
      <c r="I446" s="53"/>
      <c r="J446" s="40"/>
      <c r="K446" s="52"/>
      <c r="L446" s="41"/>
      <c r="M446" s="53"/>
      <c r="N446" s="40"/>
      <c r="O446" s="52"/>
      <c r="P446" s="41"/>
      <c r="Q446" s="53"/>
      <c r="R446" s="40"/>
      <c r="S446" s="52"/>
      <c r="T446" s="41"/>
      <c r="U446" s="53"/>
      <c r="V446" s="40"/>
      <c r="W446" s="52"/>
      <c r="X446" s="41"/>
      <c r="Y446" s="53"/>
      <c r="Z446" s="40"/>
      <c r="AA446" s="52"/>
      <c r="AB446" s="41"/>
      <c r="AC446" s="53"/>
      <c r="AD446" s="40"/>
      <c r="AE446" s="52"/>
      <c r="AF446" s="41"/>
      <c r="AG446" s="53"/>
      <c r="AH446" s="40"/>
      <c r="AI446" s="52"/>
      <c r="AJ446" s="41"/>
      <c r="AK446" s="53"/>
      <c r="AL446" s="40"/>
      <c r="AM446" s="52"/>
      <c r="AN446" s="41"/>
      <c r="AO446" s="53"/>
      <c r="AP446" s="40"/>
      <c r="AQ446" s="52"/>
      <c r="AR446" s="41"/>
      <c r="AS446" s="53"/>
      <c r="AT446" s="41"/>
      <c r="AU446" s="41"/>
      <c r="AV446" s="41"/>
      <c r="AW446" s="53"/>
      <c r="AX446" s="41"/>
      <c r="AY446" s="41"/>
      <c r="AZ446" s="41"/>
      <c r="BA446" s="53"/>
      <c r="BB446" s="41"/>
      <c r="BC446" s="41"/>
      <c r="BD446" s="41"/>
      <c r="BE446" s="53"/>
      <c r="BF446" s="41"/>
      <c r="BG446" s="41"/>
      <c r="BH446" s="41"/>
      <c r="BI446" s="53"/>
      <c r="BJ446" s="41"/>
      <c r="BK446" s="41"/>
      <c r="BL446" s="41"/>
      <c r="BM446" s="53"/>
      <c r="BN446" s="41"/>
      <c r="BO446" s="41"/>
      <c r="BP446" s="41"/>
      <c r="BQ446" s="53"/>
      <c r="BR446" s="41"/>
      <c r="BS446" s="41"/>
      <c r="BT446" s="41"/>
      <c r="BU446" s="53"/>
      <c r="BV446" s="41"/>
      <c r="BW446" s="41"/>
      <c r="BX446" s="41"/>
      <c r="BY446" s="53"/>
      <c r="BZ446" s="41"/>
      <c r="CA446" s="41"/>
      <c r="CB446" s="41"/>
      <c r="CC446" s="53"/>
      <c r="CD446" s="41"/>
      <c r="CE446" s="41"/>
      <c r="CF446" s="41"/>
      <c r="CG446" s="53"/>
      <c r="CH446" s="41"/>
      <c r="CI446" s="41"/>
      <c r="CJ446" s="41"/>
      <c r="CK446" s="53"/>
      <c r="CL446" s="41"/>
      <c r="CM446" s="41"/>
      <c r="CN446" s="41"/>
      <c r="CO446" s="53"/>
      <c r="CP446" s="41"/>
      <c r="CQ446" s="41"/>
      <c r="CR446" s="41"/>
      <c r="CS446" s="53"/>
      <c r="CT446" s="41"/>
      <c r="CU446" s="41"/>
      <c r="CV446" s="41"/>
      <c r="CW446" s="53"/>
      <c r="CX446" s="41"/>
      <c r="CY446" s="41"/>
      <c r="CZ446" s="41"/>
      <c r="DA446" s="53"/>
      <c r="DB446" s="53"/>
      <c r="DC446" s="53"/>
      <c r="DD446" s="41"/>
      <c r="DE446" s="53"/>
      <c r="DF446" s="53"/>
      <c r="DG446" s="53"/>
      <c r="DH446" s="41"/>
      <c r="DI446" s="53"/>
      <c r="DJ446" s="53"/>
      <c r="DK446" s="53"/>
      <c r="DL446" s="41"/>
      <c r="DM446" s="53"/>
      <c r="DN446" s="53"/>
      <c r="DO446" s="53"/>
      <c r="DP446" s="41"/>
      <c r="DQ446" s="53"/>
      <c r="DR446" s="53"/>
      <c r="DS446" s="53"/>
      <c r="DT446" s="41"/>
      <c r="DU446" s="53"/>
      <c r="DV446" s="53"/>
      <c r="DW446" s="53"/>
      <c r="DX446" s="41"/>
      <c r="DY446" s="53"/>
      <c r="DZ446" s="53"/>
      <c r="EA446" s="53"/>
      <c r="EB446" s="41"/>
      <c r="EC446" s="53"/>
      <c r="ED446" s="53"/>
      <c r="EE446" s="53"/>
      <c r="EF446" s="41"/>
      <c r="EG446" s="53"/>
      <c r="EH446" s="53"/>
      <c r="EI446" s="53"/>
      <c r="EJ446" s="41"/>
      <c r="EK446" s="53"/>
      <c r="EL446" s="53"/>
      <c r="EM446" s="53"/>
      <c r="EN446" s="41"/>
      <c r="EO446" s="53"/>
      <c r="EP446" s="53"/>
      <c r="EQ446" s="53"/>
      <c r="ER446" s="41"/>
      <c r="ES446" s="53"/>
      <c r="ET446" s="53"/>
      <c r="EU446" s="53"/>
      <c r="EV446" s="41"/>
      <c r="EW446" s="53"/>
      <c r="EX446" s="53"/>
      <c r="EY446" s="53"/>
      <c r="EZ446" s="41"/>
      <c r="FA446" s="53"/>
      <c r="FB446" s="53"/>
      <c r="FC446" s="53"/>
      <c r="FD446" s="41"/>
      <c r="FE446" s="53"/>
      <c r="FF446" s="53"/>
      <c r="FG446" s="53"/>
      <c r="FH446" s="41"/>
      <c r="FI446" s="53"/>
      <c r="FJ446" s="53"/>
      <c r="FK446" s="53"/>
      <c r="FL446" s="41"/>
      <c r="FM446" s="53"/>
      <c r="FN446" s="53"/>
      <c r="FO446" s="40"/>
      <c r="FP446" s="52"/>
      <c r="FQ446" s="41"/>
      <c r="FY446" s="229" t="s">
        <v>1700</v>
      </c>
      <c r="FZ446" s="229" t="s">
        <v>1701</v>
      </c>
      <c r="GA446" s="229" t="s">
        <v>1702</v>
      </c>
    </row>
    <row r="447" spans="2:183" ht="11.25" customHeight="1" x14ac:dyDescent="0.2">
      <c r="B447" s="39"/>
      <c r="C447" s="45"/>
      <c r="D447" s="112"/>
      <c r="E447" s="112"/>
      <c r="F447" s="46"/>
      <c r="G447" s="52"/>
      <c r="H447" s="41"/>
      <c r="I447" s="53"/>
      <c r="J447" s="40"/>
      <c r="K447" s="52"/>
      <c r="L447" s="41"/>
      <c r="M447" s="53"/>
      <c r="N447" s="40"/>
      <c r="O447" s="52"/>
      <c r="P447" s="41"/>
      <c r="Q447" s="53"/>
      <c r="R447" s="40"/>
      <c r="S447" s="52"/>
      <c r="T447" s="41"/>
      <c r="U447" s="53"/>
      <c r="V447" s="40"/>
      <c r="W447" s="52"/>
      <c r="X447" s="41"/>
      <c r="Y447" s="53"/>
      <c r="Z447" s="40"/>
      <c r="AA447" s="52"/>
      <c r="AB447" s="41"/>
      <c r="AC447" s="53"/>
      <c r="AD447" s="40"/>
      <c r="AE447" s="52"/>
      <c r="AF447" s="41"/>
      <c r="AG447" s="53"/>
      <c r="AH447" s="40"/>
      <c r="AI447" s="52"/>
      <c r="AJ447" s="41"/>
      <c r="AK447" s="53"/>
      <c r="AL447" s="40"/>
      <c r="AM447" s="52"/>
      <c r="AN447" s="41"/>
      <c r="AO447" s="53"/>
      <c r="AP447" s="40"/>
      <c r="AQ447" s="52"/>
      <c r="AR447" s="41"/>
      <c r="AS447" s="53"/>
      <c r="AT447" s="41"/>
      <c r="AU447" s="41"/>
      <c r="AV447" s="41"/>
      <c r="AW447" s="53"/>
      <c r="AX447" s="41"/>
      <c r="AY447" s="41"/>
      <c r="AZ447" s="41"/>
      <c r="BA447" s="53"/>
      <c r="BB447" s="41"/>
      <c r="BC447" s="41"/>
      <c r="BD447" s="41"/>
      <c r="BE447" s="53"/>
      <c r="BF447" s="41"/>
      <c r="BG447" s="41"/>
      <c r="BH447" s="41"/>
      <c r="BI447" s="53"/>
      <c r="BJ447" s="41"/>
      <c r="BK447" s="41"/>
      <c r="BL447" s="41"/>
      <c r="BM447" s="53"/>
      <c r="BN447" s="41"/>
      <c r="BO447" s="41"/>
      <c r="BP447" s="41"/>
      <c r="BQ447" s="53"/>
      <c r="BR447" s="41"/>
      <c r="BS447" s="41"/>
      <c r="BT447" s="41"/>
      <c r="BU447" s="53"/>
      <c r="BV447" s="41"/>
      <c r="BW447" s="41"/>
      <c r="BX447" s="41"/>
      <c r="BY447" s="53"/>
      <c r="BZ447" s="41"/>
      <c r="CA447" s="41"/>
      <c r="CB447" s="41"/>
      <c r="CC447" s="53"/>
      <c r="CD447" s="41"/>
      <c r="CE447" s="41"/>
      <c r="CF447" s="41"/>
      <c r="CG447" s="53"/>
      <c r="CH447" s="41"/>
      <c r="CI447" s="41"/>
      <c r="CJ447" s="41"/>
      <c r="CK447" s="53"/>
      <c r="CL447" s="41"/>
      <c r="CM447" s="41"/>
      <c r="CN447" s="41"/>
      <c r="CO447" s="53"/>
      <c r="CP447" s="41"/>
      <c r="CQ447" s="41"/>
      <c r="CR447" s="41"/>
      <c r="CS447" s="53"/>
      <c r="CT447" s="41"/>
      <c r="CU447" s="41"/>
      <c r="CV447" s="41"/>
      <c r="CW447" s="53"/>
      <c r="CX447" s="41"/>
      <c r="CY447" s="41"/>
      <c r="CZ447" s="41"/>
      <c r="DA447" s="53"/>
      <c r="DB447" s="53"/>
      <c r="DC447" s="53"/>
      <c r="DD447" s="41"/>
      <c r="DE447" s="53"/>
      <c r="DF447" s="53"/>
      <c r="DG447" s="53"/>
      <c r="DH447" s="41"/>
      <c r="DI447" s="53"/>
      <c r="DJ447" s="53"/>
      <c r="DK447" s="53"/>
      <c r="DL447" s="41"/>
      <c r="DM447" s="53"/>
      <c r="DN447" s="53"/>
      <c r="DO447" s="53"/>
      <c r="DP447" s="41"/>
      <c r="DQ447" s="53"/>
      <c r="DR447" s="53"/>
      <c r="DS447" s="53"/>
      <c r="DT447" s="41"/>
      <c r="DU447" s="53"/>
      <c r="DV447" s="53"/>
      <c r="DW447" s="53"/>
      <c r="DX447" s="41"/>
      <c r="DY447" s="53"/>
      <c r="DZ447" s="53"/>
      <c r="EA447" s="53"/>
      <c r="EB447" s="41"/>
      <c r="EC447" s="53"/>
      <c r="ED447" s="53"/>
      <c r="EE447" s="53"/>
      <c r="EF447" s="41"/>
      <c r="EG447" s="53"/>
      <c r="EH447" s="53"/>
      <c r="EI447" s="53"/>
      <c r="EJ447" s="41"/>
      <c r="EK447" s="53"/>
      <c r="EL447" s="53"/>
      <c r="EM447" s="53"/>
      <c r="EN447" s="41"/>
      <c r="EO447" s="53"/>
      <c r="EP447" s="53"/>
      <c r="EQ447" s="53"/>
      <c r="ER447" s="41"/>
      <c r="ES447" s="53"/>
      <c r="ET447" s="53"/>
      <c r="EU447" s="53"/>
      <c r="EV447" s="41"/>
      <c r="EW447" s="53"/>
      <c r="EX447" s="53"/>
      <c r="EY447" s="53"/>
      <c r="EZ447" s="41"/>
      <c r="FA447" s="53"/>
      <c r="FB447" s="53"/>
      <c r="FC447" s="53"/>
      <c r="FD447" s="41"/>
      <c r="FE447" s="53"/>
      <c r="FF447" s="53"/>
      <c r="FG447" s="53"/>
      <c r="FH447" s="41"/>
      <c r="FI447" s="53"/>
      <c r="FJ447" s="53"/>
      <c r="FK447" s="53"/>
      <c r="FL447" s="41"/>
      <c r="FM447" s="53"/>
      <c r="FN447" s="53"/>
      <c r="FO447" s="40"/>
      <c r="FP447" s="52"/>
      <c r="FQ447" s="41"/>
      <c r="FY447" s="229" t="s">
        <v>1751</v>
      </c>
      <c r="FZ447" s="229" t="s">
        <v>1752</v>
      </c>
      <c r="GA447" s="229" t="s">
        <v>1753</v>
      </c>
    </row>
    <row r="448" spans="2:183" ht="11.25" customHeight="1" x14ac:dyDescent="0.2">
      <c r="B448" s="39"/>
      <c r="C448" s="45"/>
      <c r="D448" s="112"/>
      <c r="E448" s="112"/>
      <c r="F448" s="46"/>
      <c r="G448" s="52"/>
      <c r="H448" s="41"/>
      <c r="I448" s="53"/>
      <c r="J448" s="40"/>
      <c r="K448" s="52"/>
      <c r="L448" s="41"/>
      <c r="M448" s="53"/>
      <c r="N448" s="40"/>
      <c r="O448" s="52"/>
      <c r="P448" s="41"/>
      <c r="Q448" s="53"/>
      <c r="R448" s="40"/>
      <c r="S448" s="52"/>
      <c r="T448" s="41"/>
      <c r="U448" s="53"/>
      <c r="V448" s="40"/>
      <c r="W448" s="52"/>
      <c r="X448" s="41"/>
      <c r="Y448" s="53"/>
      <c r="Z448" s="40"/>
      <c r="AA448" s="52"/>
      <c r="AB448" s="41"/>
      <c r="AC448" s="53"/>
      <c r="AD448" s="40"/>
      <c r="AE448" s="52"/>
      <c r="AF448" s="41"/>
      <c r="AG448" s="53"/>
      <c r="AH448" s="40"/>
      <c r="AI448" s="52"/>
      <c r="AJ448" s="41"/>
      <c r="AK448" s="53"/>
      <c r="AL448" s="40"/>
      <c r="AM448" s="52"/>
      <c r="AN448" s="41"/>
      <c r="AO448" s="53"/>
      <c r="AP448" s="40"/>
      <c r="AQ448" s="52"/>
      <c r="AR448" s="41"/>
      <c r="AS448" s="53"/>
      <c r="AT448" s="41"/>
      <c r="AU448" s="41"/>
      <c r="AV448" s="41"/>
      <c r="AW448" s="53"/>
      <c r="AX448" s="41"/>
      <c r="AY448" s="41"/>
      <c r="AZ448" s="41"/>
      <c r="BA448" s="53"/>
      <c r="BB448" s="41"/>
      <c r="BC448" s="41"/>
      <c r="BD448" s="41"/>
      <c r="BE448" s="53"/>
      <c r="BF448" s="41"/>
      <c r="BG448" s="41"/>
      <c r="BH448" s="41"/>
      <c r="BI448" s="53"/>
      <c r="BJ448" s="41"/>
      <c r="BK448" s="41"/>
      <c r="BL448" s="41"/>
      <c r="BM448" s="53"/>
      <c r="BN448" s="41"/>
      <c r="BO448" s="41"/>
      <c r="BP448" s="41"/>
      <c r="BQ448" s="53"/>
      <c r="BR448" s="41"/>
      <c r="BS448" s="41"/>
      <c r="BT448" s="41"/>
      <c r="BU448" s="53"/>
      <c r="BV448" s="41"/>
      <c r="BW448" s="41"/>
      <c r="BX448" s="41"/>
      <c r="BY448" s="53"/>
      <c r="BZ448" s="41"/>
      <c r="CA448" s="41"/>
      <c r="CB448" s="41"/>
      <c r="CC448" s="53"/>
      <c r="CD448" s="41"/>
      <c r="CE448" s="41"/>
      <c r="CF448" s="41"/>
      <c r="CG448" s="53"/>
      <c r="CH448" s="41"/>
      <c r="CI448" s="41"/>
      <c r="CJ448" s="41"/>
      <c r="CK448" s="53"/>
      <c r="CL448" s="41"/>
      <c r="CM448" s="41"/>
      <c r="CN448" s="41"/>
      <c r="CO448" s="53"/>
      <c r="CP448" s="41"/>
      <c r="CQ448" s="41"/>
      <c r="CR448" s="41"/>
      <c r="CS448" s="53"/>
      <c r="CT448" s="41"/>
      <c r="CU448" s="41"/>
      <c r="CV448" s="41"/>
      <c r="CW448" s="53"/>
      <c r="CX448" s="41"/>
      <c r="CY448" s="41"/>
      <c r="CZ448" s="41"/>
      <c r="DA448" s="53"/>
      <c r="DB448" s="53"/>
      <c r="DC448" s="53"/>
      <c r="DD448" s="41"/>
      <c r="DE448" s="53"/>
      <c r="DF448" s="53"/>
      <c r="DG448" s="53"/>
      <c r="DH448" s="41"/>
      <c r="DI448" s="53"/>
      <c r="DJ448" s="53"/>
      <c r="DK448" s="53"/>
      <c r="DL448" s="41"/>
      <c r="DM448" s="53"/>
      <c r="DN448" s="53"/>
      <c r="DO448" s="53"/>
      <c r="DP448" s="41"/>
      <c r="DQ448" s="53"/>
      <c r="DR448" s="53"/>
      <c r="DS448" s="53"/>
      <c r="DT448" s="41"/>
      <c r="DU448" s="53"/>
      <c r="DV448" s="53"/>
      <c r="DW448" s="53"/>
      <c r="DX448" s="41"/>
      <c r="DY448" s="53"/>
      <c r="DZ448" s="53"/>
      <c r="EA448" s="53"/>
      <c r="EB448" s="41"/>
      <c r="EC448" s="53"/>
      <c r="ED448" s="53"/>
      <c r="EE448" s="53"/>
      <c r="EF448" s="41"/>
      <c r="EG448" s="53"/>
      <c r="EH448" s="53"/>
      <c r="EI448" s="53"/>
      <c r="EJ448" s="41"/>
      <c r="EK448" s="53"/>
      <c r="EL448" s="53"/>
      <c r="EM448" s="53"/>
      <c r="EN448" s="41"/>
      <c r="EO448" s="53"/>
      <c r="EP448" s="53"/>
      <c r="EQ448" s="53"/>
      <c r="ER448" s="41"/>
      <c r="ES448" s="53"/>
      <c r="ET448" s="53"/>
      <c r="EU448" s="53"/>
      <c r="EV448" s="41"/>
      <c r="EW448" s="53"/>
      <c r="EX448" s="53"/>
      <c r="EY448" s="53"/>
      <c r="EZ448" s="41"/>
      <c r="FA448" s="53"/>
      <c r="FB448" s="53"/>
      <c r="FC448" s="53"/>
      <c r="FD448" s="41"/>
      <c r="FE448" s="53"/>
      <c r="FF448" s="53"/>
      <c r="FG448" s="53"/>
      <c r="FH448" s="41"/>
      <c r="FI448" s="53"/>
      <c r="FJ448" s="53"/>
      <c r="FK448" s="53"/>
      <c r="FL448" s="41"/>
      <c r="FM448" s="53"/>
      <c r="FN448" s="53"/>
      <c r="FO448" s="40"/>
      <c r="FP448" s="52"/>
      <c r="FQ448" s="41"/>
      <c r="FY448" s="229" t="s">
        <v>1787</v>
      </c>
      <c r="FZ448" s="229" t="s">
        <v>1788</v>
      </c>
      <c r="GA448" s="229" t="s">
        <v>1789</v>
      </c>
    </row>
    <row r="449" spans="2:183" ht="11.25" customHeight="1" x14ac:dyDescent="0.2">
      <c r="B449" s="39"/>
      <c r="C449" s="45"/>
      <c r="D449" s="112"/>
      <c r="E449" s="112"/>
      <c r="F449" s="46"/>
      <c r="G449" s="52"/>
      <c r="H449" s="41"/>
      <c r="I449" s="53"/>
      <c r="J449" s="40"/>
      <c r="K449" s="52"/>
      <c r="L449" s="41"/>
      <c r="M449" s="53"/>
      <c r="N449" s="40"/>
      <c r="O449" s="52"/>
      <c r="P449" s="41"/>
      <c r="Q449" s="53"/>
      <c r="R449" s="40"/>
      <c r="S449" s="52"/>
      <c r="T449" s="41"/>
      <c r="U449" s="53"/>
      <c r="V449" s="40"/>
      <c r="W449" s="52"/>
      <c r="X449" s="41"/>
      <c r="Y449" s="53"/>
      <c r="Z449" s="40"/>
      <c r="AA449" s="52"/>
      <c r="AB449" s="41"/>
      <c r="AC449" s="53"/>
      <c r="AD449" s="40"/>
      <c r="AE449" s="52"/>
      <c r="AF449" s="41"/>
      <c r="AG449" s="53"/>
      <c r="AH449" s="40"/>
      <c r="AI449" s="52"/>
      <c r="AJ449" s="41"/>
      <c r="AK449" s="53"/>
      <c r="AL449" s="40"/>
      <c r="AM449" s="52"/>
      <c r="AN449" s="41"/>
      <c r="AO449" s="53"/>
      <c r="AP449" s="40"/>
      <c r="AQ449" s="52"/>
      <c r="AR449" s="41"/>
      <c r="AS449" s="53"/>
      <c r="AT449" s="41"/>
      <c r="AU449" s="41"/>
      <c r="AV449" s="41"/>
      <c r="AW449" s="53"/>
      <c r="AX449" s="41"/>
      <c r="AY449" s="41"/>
      <c r="AZ449" s="41"/>
      <c r="BA449" s="53"/>
      <c r="BB449" s="41"/>
      <c r="BC449" s="41"/>
      <c r="BD449" s="41"/>
      <c r="BE449" s="53"/>
      <c r="BF449" s="41"/>
      <c r="BG449" s="41"/>
      <c r="BH449" s="41"/>
      <c r="BI449" s="53"/>
      <c r="BJ449" s="41"/>
      <c r="BK449" s="41"/>
      <c r="BL449" s="41"/>
      <c r="BM449" s="53"/>
      <c r="BN449" s="41"/>
      <c r="BO449" s="41"/>
      <c r="BP449" s="41"/>
      <c r="BQ449" s="53"/>
      <c r="BR449" s="41"/>
      <c r="BS449" s="41"/>
      <c r="BT449" s="41"/>
      <c r="BU449" s="53"/>
      <c r="BV449" s="41"/>
      <c r="BW449" s="41"/>
      <c r="BX449" s="41"/>
      <c r="BY449" s="53"/>
      <c r="BZ449" s="41"/>
      <c r="CA449" s="41"/>
      <c r="CB449" s="41"/>
      <c r="CC449" s="53"/>
      <c r="CD449" s="41"/>
      <c r="CE449" s="41"/>
      <c r="CF449" s="41"/>
      <c r="CG449" s="53"/>
      <c r="CH449" s="41"/>
      <c r="CI449" s="41"/>
      <c r="CJ449" s="41"/>
      <c r="CK449" s="53"/>
      <c r="CL449" s="41"/>
      <c r="CM449" s="41"/>
      <c r="CN449" s="41"/>
      <c r="CO449" s="53"/>
      <c r="CP449" s="41"/>
      <c r="CQ449" s="41"/>
      <c r="CR449" s="41"/>
      <c r="CS449" s="53"/>
      <c r="CT449" s="41"/>
      <c r="CU449" s="41"/>
      <c r="CV449" s="41"/>
      <c r="CW449" s="53"/>
      <c r="CX449" s="41"/>
      <c r="CY449" s="41"/>
      <c r="CZ449" s="41"/>
      <c r="DA449" s="53"/>
      <c r="DB449" s="53"/>
      <c r="DC449" s="53"/>
      <c r="DD449" s="41"/>
      <c r="DE449" s="53"/>
      <c r="DF449" s="53"/>
      <c r="DG449" s="53"/>
      <c r="DH449" s="41"/>
      <c r="DI449" s="53"/>
      <c r="DJ449" s="53"/>
      <c r="DK449" s="53"/>
      <c r="DL449" s="41"/>
      <c r="DM449" s="53"/>
      <c r="DN449" s="53"/>
      <c r="DO449" s="53"/>
      <c r="DP449" s="41"/>
      <c r="DQ449" s="53"/>
      <c r="DR449" s="53"/>
      <c r="DS449" s="53"/>
      <c r="DT449" s="41"/>
      <c r="DU449" s="53"/>
      <c r="DV449" s="53"/>
      <c r="DW449" s="53"/>
      <c r="DX449" s="41"/>
      <c r="DY449" s="53"/>
      <c r="DZ449" s="53"/>
      <c r="EA449" s="53"/>
      <c r="EB449" s="41"/>
      <c r="EC449" s="53"/>
      <c r="ED449" s="53"/>
      <c r="EE449" s="53"/>
      <c r="EF449" s="41"/>
      <c r="EG449" s="53"/>
      <c r="EH449" s="53"/>
      <c r="EI449" s="53"/>
      <c r="EJ449" s="41"/>
      <c r="EK449" s="53"/>
      <c r="EL449" s="53"/>
      <c r="EM449" s="53"/>
      <c r="EN449" s="41"/>
      <c r="EO449" s="53"/>
      <c r="EP449" s="53"/>
      <c r="EQ449" s="53"/>
      <c r="ER449" s="41"/>
      <c r="ES449" s="53"/>
      <c r="ET449" s="53"/>
      <c r="EU449" s="53"/>
      <c r="EV449" s="41"/>
      <c r="EW449" s="53"/>
      <c r="EX449" s="53"/>
      <c r="EY449" s="53"/>
      <c r="EZ449" s="41"/>
      <c r="FA449" s="53"/>
      <c r="FB449" s="53"/>
      <c r="FC449" s="53"/>
      <c r="FD449" s="41"/>
      <c r="FE449" s="53"/>
      <c r="FF449" s="53"/>
      <c r="FG449" s="53"/>
      <c r="FH449" s="41"/>
      <c r="FI449" s="53"/>
      <c r="FJ449" s="53"/>
      <c r="FK449" s="53"/>
      <c r="FL449" s="41"/>
      <c r="FM449" s="53"/>
      <c r="FN449" s="53"/>
      <c r="FO449" s="40"/>
      <c r="FP449" s="52"/>
      <c r="FQ449" s="41"/>
      <c r="FY449" s="229" t="s">
        <v>1793</v>
      </c>
      <c r="FZ449" s="229" t="s">
        <v>1794</v>
      </c>
      <c r="GA449" s="229" t="s">
        <v>1795</v>
      </c>
    </row>
    <row r="450" spans="2:183" ht="11.25" customHeight="1" x14ac:dyDescent="0.2">
      <c r="B450" s="39"/>
      <c r="C450" s="45"/>
      <c r="D450" s="112"/>
      <c r="E450" s="112"/>
      <c r="F450" s="46"/>
      <c r="G450" s="52"/>
      <c r="H450" s="41"/>
      <c r="I450" s="53"/>
      <c r="J450" s="40"/>
      <c r="K450" s="52"/>
      <c r="L450" s="41"/>
      <c r="M450" s="53"/>
      <c r="N450" s="40"/>
      <c r="O450" s="52"/>
      <c r="P450" s="41"/>
      <c r="Q450" s="53"/>
      <c r="R450" s="40"/>
      <c r="S450" s="52"/>
      <c r="T450" s="41"/>
      <c r="U450" s="53"/>
      <c r="V450" s="40"/>
      <c r="W450" s="52"/>
      <c r="X450" s="41"/>
      <c r="Y450" s="53"/>
      <c r="Z450" s="40"/>
      <c r="AA450" s="52"/>
      <c r="AB450" s="41"/>
      <c r="AC450" s="53"/>
      <c r="AD450" s="40"/>
      <c r="AE450" s="52"/>
      <c r="AF450" s="41"/>
      <c r="AG450" s="53"/>
      <c r="AH450" s="40"/>
      <c r="AI450" s="52"/>
      <c r="AJ450" s="41"/>
      <c r="AK450" s="53"/>
      <c r="AL450" s="40"/>
      <c r="AM450" s="52"/>
      <c r="AN450" s="41"/>
      <c r="AO450" s="53"/>
      <c r="AP450" s="40"/>
      <c r="AQ450" s="52"/>
      <c r="AR450" s="41"/>
      <c r="AS450" s="53"/>
      <c r="AT450" s="41"/>
      <c r="AU450" s="41"/>
      <c r="AV450" s="41"/>
      <c r="AW450" s="53"/>
      <c r="AX450" s="41"/>
      <c r="AY450" s="41"/>
      <c r="AZ450" s="41"/>
      <c r="BA450" s="53"/>
      <c r="BB450" s="41"/>
      <c r="BC450" s="41"/>
      <c r="BD450" s="41"/>
      <c r="BE450" s="53"/>
      <c r="BF450" s="41"/>
      <c r="BG450" s="41"/>
      <c r="BH450" s="41"/>
      <c r="BI450" s="53"/>
      <c r="BJ450" s="41"/>
      <c r="BK450" s="41"/>
      <c r="BL450" s="41"/>
      <c r="BM450" s="53"/>
      <c r="BN450" s="41"/>
      <c r="BO450" s="41"/>
      <c r="BP450" s="41"/>
      <c r="BQ450" s="53"/>
      <c r="BR450" s="41"/>
      <c r="BS450" s="41"/>
      <c r="BT450" s="41"/>
      <c r="BU450" s="53"/>
      <c r="BV450" s="41"/>
      <c r="BW450" s="41"/>
      <c r="BX450" s="41"/>
      <c r="BY450" s="53"/>
      <c r="BZ450" s="41"/>
      <c r="CA450" s="41"/>
      <c r="CB450" s="41"/>
      <c r="CC450" s="53"/>
      <c r="CD450" s="41"/>
      <c r="CE450" s="41"/>
      <c r="CF450" s="41"/>
      <c r="CG450" s="53"/>
      <c r="CH450" s="41"/>
      <c r="CI450" s="41"/>
      <c r="CJ450" s="41"/>
      <c r="CK450" s="53"/>
      <c r="CL450" s="41"/>
      <c r="CM450" s="41"/>
      <c r="CN450" s="41"/>
      <c r="CO450" s="53"/>
      <c r="CP450" s="41"/>
      <c r="CQ450" s="41"/>
      <c r="CR450" s="41"/>
      <c r="CS450" s="53"/>
      <c r="CT450" s="41"/>
      <c r="CU450" s="41"/>
      <c r="CV450" s="41"/>
      <c r="CW450" s="53"/>
      <c r="CX450" s="41"/>
      <c r="CY450" s="41"/>
      <c r="CZ450" s="41"/>
      <c r="DA450" s="53"/>
      <c r="DB450" s="53"/>
      <c r="DC450" s="53"/>
      <c r="DD450" s="41"/>
      <c r="DE450" s="53"/>
      <c r="DF450" s="53"/>
      <c r="DG450" s="53"/>
      <c r="DH450" s="41"/>
      <c r="DI450" s="53"/>
      <c r="DJ450" s="53"/>
      <c r="DK450" s="53"/>
      <c r="DL450" s="41"/>
      <c r="DM450" s="53"/>
      <c r="DN450" s="53"/>
      <c r="DO450" s="53"/>
      <c r="DP450" s="41"/>
      <c r="DQ450" s="53"/>
      <c r="DR450" s="53"/>
      <c r="DS450" s="53"/>
      <c r="DT450" s="41"/>
      <c r="DU450" s="53"/>
      <c r="DV450" s="53"/>
      <c r="DW450" s="53"/>
      <c r="DX450" s="41"/>
      <c r="DY450" s="53"/>
      <c r="DZ450" s="53"/>
      <c r="EA450" s="53"/>
      <c r="EB450" s="41"/>
      <c r="EC450" s="53"/>
      <c r="ED450" s="53"/>
      <c r="EE450" s="53"/>
      <c r="EF450" s="41"/>
      <c r="EG450" s="53"/>
      <c r="EH450" s="53"/>
      <c r="EI450" s="53"/>
      <c r="EJ450" s="41"/>
      <c r="EK450" s="53"/>
      <c r="EL450" s="53"/>
      <c r="EM450" s="53"/>
      <c r="EN450" s="41"/>
      <c r="EO450" s="53"/>
      <c r="EP450" s="53"/>
      <c r="EQ450" s="53"/>
      <c r="ER450" s="41"/>
      <c r="ES450" s="53"/>
      <c r="ET450" s="53"/>
      <c r="EU450" s="53"/>
      <c r="EV450" s="41"/>
      <c r="EW450" s="53"/>
      <c r="EX450" s="53"/>
      <c r="EY450" s="53"/>
      <c r="EZ450" s="41"/>
      <c r="FA450" s="53"/>
      <c r="FB450" s="53"/>
      <c r="FC450" s="53"/>
      <c r="FD450" s="41"/>
      <c r="FE450" s="53"/>
      <c r="FF450" s="53"/>
      <c r="FG450" s="53"/>
      <c r="FH450" s="41"/>
      <c r="FI450" s="53"/>
      <c r="FJ450" s="53"/>
      <c r="FK450" s="53"/>
      <c r="FL450" s="41"/>
      <c r="FM450" s="53"/>
      <c r="FN450" s="53"/>
      <c r="FO450" s="40"/>
      <c r="FP450" s="52"/>
      <c r="FQ450" s="41"/>
      <c r="FY450" s="229" t="s">
        <v>1805</v>
      </c>
      <c r="FZ450" s="229" t="s">
        <v>1806</v>
      </c>
      <c r="GA450" s="229" t="s">
        <v>1807</v>
      </c>
    </row>
    <row r="451" spans="2:183" ht="11.25" customHeight="1" x14ac:dyDescent="0.2">
      <c r="B451" s="39"/>
      <c r="C451" s="45"/>
      <c r="D451" s="112"/>
      <c r="E451" s="112"/>
      <c r="F451" s="46"/>
      <c r="G451" s="52"/>
      <c r="H451" s="41"/>
      <c r="I451" s="53"/>
      <c r="J451" s="40"/>
      <c r="K451" s="52"/>
      <c r="L451" s="41"/>
      <c r="M451" s="53"/>
      <c r="N451" s="40"/>
      <c r="O451" s="52"/>
      <c r="P451" s="41"/>
      <c r="Q451" s="53"/>
      <c r="R451" s="40"/>
      <c r="S451" s="52"/>
      <c r="T451" s="41"/>
      <c r="U451" s="53"/>
      <c r="V451" s="40"/>
      <c r="W451" s="52"/>
      <c r="X451" s="41"/>
      <c r="Y451" s="53"/>
      <c r="Z451" s="40"/>
      <c r="AA451" s="52"/>
      <c r="AB451" s="41"/>
      <c r="AC451" s="53"/>
      <c r="AD451" s="40"/>
      <c r="AE451" s="52"/>
      <c r="AF451" s="41"/>
      <c r="AG451" s="53"/>
      <c r="AH451" s="40"/>
      <c r="AI451" s="52"/>
      <c r="AJ451" s="41"/>
      <c r="AK451" s="53"/>
      <c r="AL451" s="40"/>
      <c r="AM451" s="52"/>
      <c r="AN451" s="41"/>
      <c r="AO451" s="53"/>
      <c r="AP451" s="40"/>
      <c r="AQ451" s="52"/>
      <c r="AR451" s="41"/>
      <c r="AS451" s="53"/>
      <c r="AT451" s="41"/>
      <c r="AU451" s="41"/>
      <c r="AV451" s="41"/>
      <c r="AW451" s="53"/>
      <c r="AX451" s="41"/>
      <c r="AY451" s="41"/>
      <c r="AZ451" s="41"/>
      <c r="BA451" s="53"/>
      <c r="BB451" s="41"/>
      <c r="BC451" s="41"/>
      <c r="BD451" s="41"/>
      <c r="BE451" s="53"/>
      <c r="BF451" s="41"/>
      <c r="BG451" s="41"/>
      <c r="BH451" s="41"/>
      <c r="BI451" s="53"/>
      <c r="BJ451" s="41"/>
      <c r="BK451" s="41"/>
      <c r="BL451" s="41"/>
      <c r="BM451" s="53"/>
      <c r="BN451" s="41"/>
      <c r="BO451" s="41"/>
      <c r="BP451" s="41"/>
      <c r="BQ451" s="53"/>
      <c r="BR451" s="41"/>
      <c r="BS451" s="41"/>
      <c r="BT451" s="41"/>
      <c r="BU451" s="53"/>
      <c r="BV451" s="41"/>
      <c r="BW451" s="41"/>
      <c r="BX451" s="41"/>
      <c r="BY451" s="53"/>
      <c r="BZ451" s="41"/>
      <c r="CA451" s="41"/>
      <c r="CB451" s="41"/>
      <c r="CC451" s="53"/>
      <c r="CD451" s="41"/>
      <c r="CE451" s="41"/>
      <c r="CF451" s="41"/>
      <c r="CG451" s="53"/>
      <c r="CH451" s="41"/>
      <c r="CI451" s="41"/>
      <c r="CJ451" s="41"/>
      <c r="CK451" s="53"/>
      <c r="CL451" s="41"/>
      <c r="CM451" s="41"/>
      <c r="CN451" s="41"/>
      <c r="CO451" s="53"/>
      <c r="CP451" s="41"/>
      <c r="CQ451" s="41"/>
      <c r="CR451" s="41"/>
      <c r="CS451" s="53"/>
      <c r="CT451" s="41"/>
      <c r="CU451" s="41"/>
      <c r="CV451" s="41"/>
      <c r="CW451" s="53"/>
      <c r="CX451" s="41"/>
      <c r="CY451" s="41"/>
      <c r="CZ451" s="41"/>
      <c r="DA451" s="53"/>
      <c r="DB451" s="53"/>
      <c r="DC451" s="53"/>
      <c r="DD451" s="41"/>
      <c r="DE451" s="53"/>
      <c r="DF451" s="53"/>
      <c r="DG451" s="53"/>
      <c r="DH451" s="41"/>
      <c r="DI451" s="53"/>
      <c r="DJ451" s="53"/>
      <c r="DK451" s="53"/>
      <c r="DL451" s="41"/>
      <c r="DM451" s="53"/>
      <c r="DN451" s="53"/>
      <c r="DO451" s="53"/>
      <c r="DP451" s="41"/>
      <c r="DQ451" s="53"/>
      <c r="DR451" s="53"/>
      <c r="DS451" s="53"/>
      <c r="DT451" s="41"/>
      <c r="DU451" s="53"/>
      <c r="DV451" s="53"/>
      <c r="DW451" s="53"/>
      <c r="DX451" s="41"/>
      <c r="DY451" s="53"/>
      <c r="DZ451" s="53"/>
      <c r="EA451" s="53"/>
      <c r="EB451" s="41"/>
      <c r="EC451" s="53"/>
      <c r="ED451" s="53"/>
      <c r="EE451" s="53"/>
      <c r="EF451" s="41"/>
      <c r="EG451" s="53"/>
      <c r="EH451" s="53"/>
      <c r="EI451" s="53"/>
      <c r="EJ451" s="41"/>
      <c r="EK451" s="53"/>
      <c r="EL451" s="53"/>
      <c r="EM451" s="53"/>
      <c r="EN451" s="41"/>
      <c r="EO451" s="53"/>
      <c r="EP451" s="53"/>
      <c r="EQ451" s="53"/>
      <c r="ER451" s="41"/>
      <c r="ES451" s="53"/>
      <c r="ET451" s="53"/>
      <c r="EU451" s="53"/>
      <c r="EV451" s="41"/>
      <c r="EW451" s="53"/>
      <c r="EX451" s="53"/>
      <c r="EY451" s="53"/>
      <c r="EZ451" s="41"/>
      <c r="FA451" s="53"/>
      <c r="FB451" s="53"/>
      <c r="FC451" s="53"/>
      <c r="FD451" s="41"/>
      <c r="FE451" s="53"/>
      <c r="FF451" s="53"/>
      <c r="FG451" s="53"/>
      <c r="FH451" s="41"/>
      <c r="FI451" s="53"/>
      <c r="FJ451" s="53"/>
      <c r="FK451" s="53"/>
      <c r="FL451" s="41"/>
      <c r="FM451" s="53"/>
      <c r="FN451" s="53"/>
      <c r="FO451" s="40"/>
      <c r="FP451" s="52"/>
      <c r="FQ451" s="41"/>
      <c r="FY451" s="229" t="s">
        <v>1790</v>
      </c>
      <c r="FZ451" s="229" t="s">
        <v>1791</v>
      </c>
      <c r="GA451" s="229" t="s">
        <v>1792</v>
      </c>
    </row>
    <row r="452" spans="2:183" ht="11.25" customHeight="1" x14ac:dyDescent="0.2">
      <c r="B452" s="39"/>
      <c r="C452" s="45"/>
      <c r="D452" s="112"/>
      <c r="E452" s="112"/>
      <c r="F452" s="46"/>
      <c r="G452" s="52"/>
      <c r="H452" s="41"/>
      <c r="I452" s="53"/>
      <c r="J452" s="40"/>
      <c r="K452" s="52"/>
      <c r="L452" s="41"/>
      <c r="M452" s="53"/>
      <c r="N452" s="40"/>
      <c r="O452" s="52"/>
      <c r="P452" s="41"/>
      <c r="Q452" s="53"/>
      <c r="R452" s="40"/>
      <c r="S452" s="52"/>
      <c r="T452" s="41"/>
      <c r="U452" s="53"/>
      <c r="V452" s="40"/>
      <c r="W452" s="52"/>
      <c r="X452" s="41"/>
      <c r="Y452" s="53"/>
      <c r="Z452" s="40"/>
      <c r="AA452" s="52"/>
      <c r="AB452" s="41"/>
      <c r="AC452" s="53"/>
      <c r="AD452" s="40"/>
      <c r="AE452" s="52"/>
      <c r="AF452" s="41"/>
      <c r="AG452" s="53"/>
      <c r="AH452" s="40"/>
      <c r="AI452" s="52"/>
      <c r="AJ452" s="41"/>
      <c r="AK452" s="53"/>
      <c r="AL452" s="40"/>
      <c r="AM452" s="52"/>
      <c r="AN452" s="41"/>
      <c r="AO452" s="53"/>
      <c r="AP452" s="40"/>
      <c r="AQ452" s="52"/>
      <c r="AR452" s="41"/>
      <c r="AS452" s="53"/>
      <c r="AT452" s="41"/>
      <c r="AU452" s="41"/>
      <c r="AV452" s="41"/>
      <c r="AW452" s="53"/>
      <c r="AX452" s="41"/>
      <c r="AY452" s="41"/>
      <c r="AZ452" s="41"/>
      <c r="BA452" s="53"/>
      <c r="BB452" s="41"/>
      <c r="BC452" s="41"/>
      <c r="BD452" s="41"/>
      <c r="BE452" s="53"/>
      <c r="BF452" s="41"/>
      <c r="BG452" s="41"/>
      <c r="BH452" s="41"/>
      <c r="BI452" s="53"/>
      <c r="BJ452" s="41"/>
      <c r="BK452" s="41"/>
      <c r="BL452" s="41"/>
      <c r="BM452" s="53"/>
      <c r="BN452" s="41"/>
      <c r="BO452" s="41"/>
      <c r="BP452" s="41"/>
      <c r="BQ452" s="53"/>
      <c r="BR452" s="41"/>
      <c r="BS452" s="41"/>
      <c r="BT452" s="41"/>
      <c r="BU452" s="53"/>
      <c r="BV452" s="41"/>
      <c r="BW452" s="41"/>
      <c r="BX452" s="41"/>
      <c r="BY452" s="53"/>
      <c r="BZ452" s="41"/>
      <c r="CA452" s="41"/>
      <c r="CB452" s="41"/>
      <c r="CC452" s="53"/>
      <c r="CD452" s="41"/>
      <c r="CE452" s="41"/>
      <c r="CF452" s="41"/>
      <c r="CG452" s="53"/>
      <c r="CH452" s="41"/>
      <c r="CI452" s="41"/>
      <c r="CJ452" s="41"/>
      <c r="CK452" s="53"/>
      <c r="CL452" s="41"/>
      <c r="CM452" s="41"/>
      <c r="CN452" s="41"/>
      <c r="CO452" s="53"/>
      <c r="CP452" s="41"/>
      <c r="CQ452" s="41"/>
      <c r="CR452" s="41"/>
      <c r="CS452" s="53"/>
      <c r="CT452" s="41"/>
      <c r="CU452" s="41"/>
      <c r="CV452" s="41"/>
      <c r="CW452" s="53"/>
      <c r="CX452" s="41"/>
      <c r="CY452" s="41"/>
      <c r="CZ452" s="41"/>
      <c r="DA452" s="53"/>
      <c r="DB452" s="53"/>
      <c r="DC452" s="53"/>
      <c r="DD452" s="41"/>
      <c r="DE452" s="53"/>
      <c r="DF452" s="53"/>
      <c r="DG452" s="53"/>
      <c r="DH452" s="41"/>
      <c r="DI452" s="53"/>
      <c r="DJ452" s="53"/>
      <c r="DK452" s="53"/>
      <c r="DL452" s="41"/>
      <c r="DM452" s="53"/>
      <c r="DN452" s="53"/>
      <c r="DO452" s="53"/>
      <c r="DP452" s="41"/>
      <c r="DQ452" s="53"/>
      <c r="DR452" s="53"/>
      <c r="DS452" s="53"/>
      <c r="DT452" s="41"/>
      <c r="DU452" s="53"/>
      <c r="DV452" s="53"/>
      <c r="DW452" s="53"/>
      <c r="DX452" s="41"/>
      <c r="DY452" s="53"/>
      <c r="DZ452" s="53"/>
      <c r="EA452" s="53"/>
      <c r="EB452" s="41"/>
      <c r="EC452" s="53"/>
      <c r="ED452" s="53"/>
      <c r="EE452" s="53"/>
      <c r="EF452" s="41"/>
      <c r="EG452" s="53"/>
      <c r="EH452" s="53"/>
      <c r="EI452" s="53"/>
      <c r="EJ452" s="41"/>
      <c r="EK452" s="53"/>
      <c r="EL452" s="53"/>
      <c r="EM452" s="53"/>
      <c r="EN452" s="41"/>
      <c r="EO452" s="53"/>
      <c r="EP452" s="53"/>
      <c r="EQ452" s="53"/>
      <c r="ER452" s="41"/>
      <c r="ES452" s="53"/>
      <c r="ET452" s="53"/>
      <c r="EU452" s="53"/>
      <c r="EV452" s="41"/>
      <c r="EW452" s="53"/>
      <c r="EX452" s="53"/>
      <c r="EY452" s="53"/>
      <c r="EZ452" s="41"/>
      <c r="FA452" s="53"/>
      <c r="FB452" s="53"/>
      <c r="FC452" s="53"/>
      <c r="FD452" s="41"/>
      <c r="FE452" s="53"/>
      <c r="FF452" s="53"/>
      <c r="FG452" s="53"/>
      <c r="FH452" s="41"/>
      <c r="FI452" s="53"/>
      <c r="FJ452" s="53"/>
      <c r="FK452" s="53"/>
      <c r="FL452" s="41"/>
      <c r="FM452" s="53"/>
      <c r="FN452" s="53"/>
      <c r="FO452" s="40"/>
      <c r="FP452" s="52"/>
      <c r="FQ452" s="41"/>
      <c r="FY452" s="229" t="s">
        <v>1697</v>
      </c>
      <c r="FZ452" s="229" t="s">
        <v>1698</v>
      </c>
      <c r="GA452" s="229" t="s">
        <v>1699</v>
      </c>
    </row>
    <row r="453" spans="2:183" ht="11.25" customHeight="1" x14ac:dyDescent="0.2">
      <c r="B453" s="39"/>
      <c r="C453" s="45"/>
      <c r="D453" s="112"/>
      <c r="E453" s="112"/>
      <c r="F453" s="46"/>
      <c r="G453" s="52"/>
      <c r="H453" s="41"/>
      <c r="I453" s="53"/>
      <c r="J453" s="40"/>
      <c r="K453" s="52"/>
      <c r="L453" s="41"/>
      <c r="M453" s="53"/>
      <c r="N453" s="40"/>
      <c r="O453" s="52"/>
      <c r="P453" s="41"/>
      <c r="Q453" s="53"/>
      <c r="R453" s="40"/>
      <c r="S453" s="52"/>
      <c r="T453" s="41"/>
      <c r="U453" s="53"/>
      <c r="V453" s="40"/>
      <c r="W453" s="52"/>
      <c r="X453" s="41"/>
      <c r="Y453" s="53"/>
      <c r="Z453" s="40"/>
      <c r="AA453" s="52"/>
      <c r="AB453" s="41"/>
      <c r="AC453" s="53"/>
      <c r="AD453" s="40"/>
      <c r="AE453" s="52"/>
      <c r="AF453" s="41"/>
      <c r="AG453" s="53"/>
      <c r="AH453" s="40"/>
      <c r="AI453" s="52"/>
      <c r="AJ453" s="41"/>
      <c r="AK453" s="53"/>
      <c r="AL453" s="40"/>
      <c r="AM453" s="52"/>
      <c r="AN453" s="41"/>
      <c r="AO453" s="53"/>
      <c r="AP453" s="40"/>
      <c r="AQ453" s="52"/>
      <c r="AR453" s="41"/>
      <c r="AS453" s="53"/>
      <c r="AT453" s="41"/>
      <c r="AU453" s="41"/>
      <c r="AV453" s="41"/>
      <c r="AW453" s="53"/>
      <c r="AX453" s="41"/>
      <c r="AY453" s="41"/>
      <c r="AZ453" s="41"/>
      <c r="BA453" s="53"/>
      <c r="BB453" s="41"/>
      <c r="BC453" s="41"/>
      <c r="BD453" s="41"/>
      <c r="BE453" s="53"/>
      <c r="BF453" s="41"/>
      <c r="BG453" s="41"/>
      <c r="BH453" s="41"/>
      <c r="BI453" s="53"/>
      <c r="BJ453" s="41"/>
      <c r="BK453" s="41"/>
      <c r="BL453" s="41"/>
      <c r="BM453" s="53"/>
      <c r="BN453" s="41"/>
      <c r="BO453" s="41"/>
      <c r="BP453" s="41"/>
      <c r="BQ453" s="53"/>
      <c r="BR453" s="41"/>
      <c r="BS453" s="41"/>
      <c r="BT453" s="41"/>
      <c r="BU453" s="53"/>
      <c r="BV453" s="41"/>
      <c r="BW453" s="41"/>
      <c r="BX453" s="41"/>
      <c r="BY453" s="53"/>
      <c r="BZ453" s="41"/>
      <c r="CA453" s="41"/>
      <c r="CB453" s="41"/>
      <c r="CC453" s="53"/>
      <c r="CD453" s="41"/>
      <c r="CE453" s="41"/>
      <c r="CF453" s="41"/>
      <c r="CG453" s="53"/>
      <c r="CH453" s="41"/>
      <c r="CI453" s="41"/>
      <c r="CJ453" s="41"/>
      <c r="CK453" s="53"/>
      <c r="CL453" s="41"/>
      <c r="CM453" s="41"/>
      <c r="CN453" s="41"/>
      <c r="CO453" s="53"/>
      <c r="CP453" s="41"/>
      <c r="CQ453" s="41"/>
      <c r="CR453" s="41"/>
      <c r="CS453" s="53"/>
      <c r="CT453" s="41"/>
      <c r="CU453" s="41"/>
      <c r="CV453" s="41"/>
      <c r="CW453" s="53"/>
      <c r="CX453" s="41"/>
      <c r="CY453" s="41"/>
      <c r="CZ453" s="41"/>
      <c r="DA453" s="53"/>
      <c r="DB453" s="53"/>
      <c r="DC453" s="53"/>
      <c r="DD453" s="41"/>
      <c r="DE453" s="53"/>
      <c r="DF453" s="53"/>
      <c r="DG453" s="53"/>
      <c r="DH453" s="41"/>
      <c r="DI453" s="53"/>
      <c r="DJ453" s="53"/>
      <c r="DK453" s="53"/>
      <c r="DL453" s="41"/>
      <c r="DM453" s="53"/>
      <c r="DN453" s="53"/>
      <c r="DO453" s="53"/>
      <c r="DP453" s="41"/>
      <c r="DQ453" s="53"/>
      <c r="DR453" s="53"/>
      <c r="DS453" s="53"/>
      <c r="DT453" s="41"/>
      <c r="DU453" s="53"/>
      <c r="DV453" s="53"/>
      <c r="DW453" s="53"/>
      <c r="DX453" s="41"/>
      <c r="DY453" s="53"/>
      <c r="DZ453" s="53"/>
      <c r="EA453" s="53"/>
      <c r="EB453" s="41"/>
      <c r="EC453" s="53"/>
      <c r="ED453" s="53"/>
      <c r="EE453" s="53"/>
      <c r="EF453" s="41"/>
      <c r="EG453" s="53"/>
      <c r="EH453" s="53"/>
      <c r="EI453" s="53"/>
      <c r="EJ453" s="41"/>
      <c r="EK453" s="53"/>
      <c r="EL453" s="53"/>
      <c r="EM453" s="53"/>
      <c r="EN453" s="41"/>
      <c r="EO453" s="53"/>
      <c r="EP453" s="53"/>
      <c r="EQ453" s="53"/>
      <c r="ER453" s="41"/>
      <c r="ES453" s="53"/>
      <c r="ET453" s="53"/>
      <c r="EU453" s="53"/>
      <c r="EV453" s="41"/>
      <c r="EW453" s="53"/>
      <c r="EX453" s="53"/>
      <c r="EY453" s="53"/>
      <c r="EZ453" s="41"/>
      <c r="FA453" s="53"/>
      <c r="FB453" s="53"/>
      <c r="FC453" s="53"/>
      <c r="FD453" s="41"/>
      <c r="FE453" s="53"/>
      <c r="FF453" s="53"/>
      <c r="FG453" s="53"/>
      <c r="FH453" s="41"/>
      <c r="FI453" s="53"/>
      <c r="FJ453" s="53"/>
      <c r="FK453" s="53"/>
      <c r="FL453" s="41"/>
      <c r="FM453" s="53"/>
      <c r="FN453" s="53"/>
      <c r="FO453" s="40"/>
      <c r="FP453" s="52"/>
      <c r="FQ453" s="41"/>
      <c r="FY453" s="229" t="s">
        <v>1820</v>
      </c>
      <c r="FZ453" s="229" t="s">
        <v>1821</v>
      </c>
      <c r="GA453" s="229" t="s">
        <v>1822</v>
      </c>
    </row>
    <row r="454" spans="2:183" ht="11.25" customHeight="1" x14ac:dyDescent="0.2">
      <c r="B454" s="39"/>
      <c r="C454" s="45"/>
      <c r="D454" s="112"/>
      <c r="E454" s="112"/>
      <c r="F454" s="46"/>
      <c r="G454" s="52"/>
      <c r="H454" s="41"/>
      <c r="I454" s="53"/>
      <c r="J454" s="40"/>
      <c r="K454" s="52"/>
      <c r="L454" s="41"/>
      <c r="M454" s="53"/>
      <c r="N454" s="40"/>
      <c r="O454" s="52"/>
      <c r="P454" s="41"/>
      <c r="Q454" s="53"/>
      <c r="R454" s="40"/>
      <c r="S454" s="52"/>
      <c r="T454" s="41"/>
      <c r="U454" s="53"/>
      <c r="V454" s="40"/>
      <c r="W454" s="52"/>
      <c r="X454" s="41"/>
      <c r="Y454" s="53"/>
      <c r="Z454" s="40"/>
      <c r="AA454" s="52"/>
      <c r="AB454" s="41"/>
      <c r="AC454" s="53"/>
      <c r="AD454" s="40"/>
      <c r="AE454" s="52"/>
      <c r="AF454" s="41"/>
      <c r="AG454" s="53"/>
      <c r="AH454" s="40"/>
      <c r="AI454" s="52"/>
      <c r="AJ454" s="41"/>
      <c r="AK454" s="53"/>
      <c r="AL454" s="40"/>
      <c r="AM454" s="52"/>
      <c r="AN454" s="41"/>
      <c r="AO454" s="53"/>
      <c r="AP454" s="40"/>
      <c r="AQ454" s="52"/>
      <c r="AR454" s="41"/>
      <c r="AS454" s="53"/>
      <c r="AT454" s="41"/>
      <c r="AU454" s="41"/>
      <c r="AV454" s="41"/>
      <c r="AW454" s="53"/>
      <c r="AX454" s="41"/>
      <c r="AY454" s="41"/>
      <c r="AZ454" s="41"/>
      <c r="BA454" s="53"/>
      <c r="BB454" s="41"/>
      <c r="BC454" s="41"/>
      <c r="BD454" s="41"/>
      <c r="BE454" s="53"/>
      <c r="BF454" s="41"/>
      <c r="BG454" s="41"/>
      <c r="BH454" s="41"/>
      <c r="BI454" s="53"/>
      <c r="BJ454" s="41"/>
      <c r="BK454" s="41"/>
      <c r="BL454" s="41"/>
      <c r="BM454" s="53"/>
      <c r="BN454" s="41"/>
      <c r="BO454" s="41"/>
      <c r="BP454" s="41"/>
      <c r="BQ454" s="53"/>
      <c r="BR454" s="41"/>
      <c r="BS454" s="41"/>
      <c r="BT454" s="41"/>
      <c r="BU454" s="53"/>
      <c r="BV454" s="41"/>
      <c r="BW454" s="41"/>
      <c r="BX454" s="41"/>
      <c r="BY454" s="53"/>
      <c r="BZ454" s="41"/>
      <c r="CA454" s="41"/>
      <c r="CB454" s="41"/>
      <c r="CC454" s="53"/>
      <c r="CD454" s="41"/>
      <c r="CE454" s="41"/>
      <c r="CF454" s="41"/>
      <c r="CG454" s="53"/>
      <c r="CH454" s="41"/>
      <c r="CI454" s="41"/>
      <c r="CJ454" s="41"/>
      <c r="CK454" s="53"/>
      <c r="CL454" s="41"/>
      <c r="CM454" s="41"/>
      <c r="CN454" s="41"/>
      <c r="CO454" s="53"/>
      <c r="CP454" s="41"/>
      <c r="CQ454" s="41"/>
      <c r="CR454" s="41"/>
      <c r="CS454" s="53"/>
      <c r="CT454" s="41"/>
      <c r="CU454" s="41"/>
      <c r="CV454" s="41"/>
      <c r="CW454" s="53"/>
      <c r="CX454" s="41"/>
      <c r="CY454" s="41"/>
      <c r="CZ454" s="41"/>
      <c r="DA454" s="53"/>
      <c r="DB454" s="53"/>
      <c r="DC454" s="53"/>
      <c r="DD454" s="41"/>
      <c r="DE454" s="53"/>
      <c r="DF454" s="53"/>
      <c r="DG454" s="53"/>
      <c r="DH454" s="41"/>
      <c r="DI454" s="53"/>
      <c r="DJ454" s="53"/>
      <c r="DK454" s="53"/>
      <c r="DL454" s="41"/>
      <c r="DM454" s="53"/>
      <c r="DN454" s="53"/>
      <c r="DO454" s="53"/>
      <c r="DP454" s="41"/>
      <c r="DQ454" s="53"/>
      <c r="DR454" s="53"/>
      <c r="DS454" s="53"/>
      <c r="DT454" s="41"/>
      <c r="DU454" s="53"/>
      <c r="DV454" s="53"/>
      <c r="DW454" s="53"/>
      <c r="DX454" s="41"/>
      <c r="DY454" s="53"/>
      <c r="DZ454" s="53"/>
      <c r="EA454" s="53"/>
      <c r="EB454" s="41"/>
      <c r="EC454" s="53"/>
      <c r="ED454" s="53"/>
      <c r="EE454" s="53"/>
      <c r="EF454" s="41"/>
      <c r="EG454" s="53"/>
      <c r="EH454" s="53"/>
      <c r="EI454" s="53"/>
      <c r="EJ454" s="41"/>
      <c r="EK454" s="53"/>
      <c r="EL454" s="53"/>
      <c r="EM454" s="53"/>
      <c r="EN454" s="41"/>
      <c r="EO454" s="53"/>
      <c r="EP454" s="53"/>
      <c r="EQ454" s="53"/>
      <c r="ER454" s="41"/>
      <c r="ES454" s="53"/>
      <c r="ET454" s="53"/>
      <c r="EU454" s="53"/>
      <c r="EV454" s="41"/>
      <c r="EW454" s="53"/>
      <c r="EX454" s="53"/>
      <c r="EY454" s="53"/>
      <c r="EZ454" s="41"/>
      <c r="FA454" s="53"/>
      <c r="FB454" s="53"/>
      <c r="FC454" s="53"/>
      <c r="FD454" s="41"/>
      <c r="FE454" s="53"/>
      <c r="FF454" s="53"/>
      <c r="FG454" s="53"/>
      <c r="FH454" s="41"/>
      <c r="FI454" s="53"/>
      <c r="FJ454" s="53"/>
      <c r="FK454" s="53"/>
      <c r="FL454" s="41"/>
      <c r="FM454" s="53"/>
      <c r="FN454" s="53"/>
      <c r="FO454" s="40"/>
      <c r="FP454" s="52"/>
      <c r="FQ454" s="41"/>
      <c r="FY454" s="229" t="s">
        <v>1676</v>
      </c>
      <c r="FZ454" s="229" t="s">
        <v>1677</v>
      </c>
      <c r="GA454" s="229" t="s">
        <v>1678</v>
      </c>
    </row>
    <row r="455" spans="2:183" ht="11.25" customHeight="1" x14ac:dyDescent="0.2">
      <c r="B455" s="39"/>
      <c r="C455" s="45"/>
      <c r="D455" s="112"/>
      <c r="E455" s="112"/>
      <c r="F455" s="46"/>
      <c r="G455" s="52"/>
      <c r="H455" s="41"/>
      <c r="I455" s="53"/>
      <c r="J455" s="40"/>
      <c r="K455" s="52"/>
      <c r="L455" s="41"/>
      <c r="M455" s="53"/>
      <c r="N455" s="40"/>
      <c r="O455" s="52"/>
      <c r="P455" s="41"/>
      <c r="Q455" s="53"/>
      <c r="R455" s="40"/>
      <c r="S455" s="52"/>
      <c r="T455" s="41"/>
      <c r="U455" s="53"/>
      <c r="V455" s="40"/>
      <c r="W455" s="52"/>
      <c r="X455" s="41"/>
      <c r="Y455" s="53"/>
      <c r="Z455" s="40"/>
      <c r="AA455" s="52"/>
      <c r="AB455" s="41"/>
      <c r="AC455" s="53"/>
      <c r="AD455" s="40"/>
      <c r="AE455" s="52"/>
      <c r="AF455" s="41"/>
      <c r="AG455" s="53"/>
      <c r="AH455" s="40"/>
      <c r="AI455" s="52"/>
      <c r="AJ455" s="41"/>
      <c r="AK455" s="53"/>
      <c r="AL455" s="40"/>
      <c r="AM455" s="52"/>
      <c r="AN455" s="41"/>
      <c r="AO455" s="53"/>
      <c r="AP455" s="40"/>
      <c r="AQ455" s="52"/>
      <c r="AR455" s="41"/>
      <c r="AS455" s="53"/>
      <c r="AT455" s="41"/>
      <c r="AU455" s="41"/>
      <c r="AV455" s="41"/>
      <c r="AW455" s="53"/>
      <c r="AX455" s="41"/>
      <c r="AY455" s="41"/>
      <c r="AZ455" s="41"/>
      <c r="BA455" s="53"/>
      <c r="BB455" s="41"/>
      <c r="BC455" s="41"/>
      <c r="BD455" s="41"/>
      <c r="BE455" s="53"/>
      <c r="BF455" s="41"/>
      <c r="BG455" s="41"/>
      <c r="BH455" s="41"/>
      <c r="BI455" s="53"/>
      <c r="BJ455" s="41"/>
      <c r="BK455" s="41"/>
      <c r="BL455" s="41"/>
      <c r="BM455" s="53"/>
      <c r="BN455" s="41"/>
      <c r="BO455" s="41"/>
      <c r="BP455" s="41"/>
      <c r="BQ455" s="53"/>
      <c r="BR455" s="41"/>
      <c r="BS455" s="41"/>
      <c r="BT455" s="41"/>
      <c r="BU455" s="53"/>
      <c r="BV455" s="41"/>
      <c r="BW455" s="41"/>
      <c r="BX455" s="41"/>
      <c r="BY455" s="53"/>
      <c r="BZ455" s="41"/>
      <c r="CA455" s="41"/>
      <c r="CB455" s="41"/>
      <c r="CC455" s="53"/>
      <c r="CD455" s="41"/>
      <c r="CE455" s="41"/>
      <c r="CF455" s="41"/>
      <c r="CG455" s="53"/>
      <c r="CH455" s="41"/>
      <c r="CI455" s="41"/>
      <c r="CJ455" s="41"/>
      <c r="CK455" s="53"/>
      <c r="CL455" s="41"/>
      <c r="CM455" s="41"/>
      <c r="CN455" s="41"/>
      <c r="CO455" s="53"/>
      <c r="CP455" s="41"/>
      <c r="CQ455" s="41"/>
      <c r="CR455" s="41"/>
      <c r="CS455" s="53"/>
      <c r="CT455" s="41"/>
      <c r="CU455" s="41"/>
      <c r="CV455" s="41"/>
      <c r="CW455" s="53"/>
      <c r="CX455" s="41"/>
      <c r="CY455" s="41"/>
      <c r="CZ455" s="41"/>
      <c r="DA455" s="53"/>
      <c r="DB455" s="53"/>
      <c r="DC455" s="53"/>
      <c r="DD455" s="41"/>
      <c r="DE455" s="53"/>
      <c r="DF455" s="53"/>
      <c r="DG455" s="53"/>
      <c r="DH455" s="41"/>
      <c r="DI455" s="53"/>
      <c r="DJ455" s="53"/>
      <c r="DK455" s="53"/>
      <c r="DL455" s="41"/>
      <c r="DM455" s="53"/>
      <c r="DN455" s="53"/>
      <c r="DO455" s="53"/>
      <c r="DP455" s="41"/>
      <c r="DQ455" s="53"/>
      <c r="DR455" s="53"/>
      <c r="DS455" s="53"/>
      <c r="DT455" s="41"/>
      <c r="DU455" s="53"/>
      <c r="DV455" s="53"/>
      <c r="DW455" s="53"/>
      <c r="DX455" s="41"/>
      <c r="DY455" s="53"/>
      <c r="DZ455" s="53"/>
      <c r="EA455" s="53"/>
      <c r="EB455" s="41"/>
      <c r="EC455" s="53"/>
      <c r="ED455" s="53"/>
      <c r="EE455" s="53"/>
      <c r="EF455" s="41"/>
      <c r="EG455" s="53"/>
      <c r="EH455" s="53"/>
      <c r="EI455" s="53"/>
      <c r="EJ455" s="41"/>
      <c r="EK455" s="53"/>
      <c r="EL455" s="53"/>
      <c r="EM455" s="53"/>
      <c r="EN455" s="41"/>
      <c r="EO455" s="53"/>
      <c r="EP455" s="53"/>
      <c r="EQ455" s="53"/>
      <c r="ER455" s="41"/>
      <c r="ES455" s="53"/>
      <c r="ET455" s="53"/>
      <c r="EU455" s="53"/>
      <c r="EV455" s="41"/>
      <c r="EW455" s="53"/>
      <c r="EX455" s="53"/>
      <c r="EY455" s="53"/>
      <c r="EZ455" s="41"/>
      <c r="FA455" s="53"/>
      <c r="FB455" s="53"/>
      <c r="FC455" s="53"/>
      <c r="FD455" s="41"/>
      <c r="FE455" s="53"/>
      <c r="FF455" s="53"/>
      <c r="FG455" s="53"/>
      <c r="FH455" s="41"/>
      <c r="FI455" s="53"/>
      <c r="FJ455" s="53"/>
      <c r="FK455" s="53"/>
      <c r="FL455" s="41"/>
      <c r="FM455" s="53"/>
      <c r="FN455" s="53"/>
      <c r="FO455" s="40"/>
      <c r="FP455" s="52"/>
      <c r="FQ455" s="41"/>
      <c r="FY455" s="229" t="s">
        <v>1679</v>
      </c>
      <c r="FZ455" s="229" t="s">
        <v>1680</v>
      </c>
      <c r="GA455" s="229" t="s">
        <v>1681</v>
      </c>
    </row>
    <row r="456" spans="2:183" ht="11.25" customHeight="1" x14ac:dyDescent="0.2">
      <c r="B456" s="39"/>
      <c r="C456" s="45"/>
      <c r="D456" s="112"/>
      <c r="E456" s="112"/>
      <c r="F456" s="46"/>
      <c r="G456" s="52"/>
      <c r="H456" s="41"/>
      <c r="I456" s="53"/>
      <c r="J456" s="40"/>
      <c r="K456" s="52"/>
      <c r="L456" s="41"/>
      <c r="M456" s="53"/>
      <c r="N456" s="40"/>
      <c r="O456" s="52"/>
      <c r="P456" s="41"/>
      <c r="Q456" s="53"/>
      <c r="R456" s="40"/>
      <c r="S456" s="52"/>
      <c r="T456" s="41"/>
      <c r="U456" s="53"/>
      <c r="V456" s="40"/>
      <c r="W456" s="52"/>
      <c r="X456" s="41"/>
      <c r="Y456" s="53"/>
      <c r="Z456" s="40"/>
      <c r="AA456" s="52"/>
      <c r="AB456" s="41"/>
      <c r="AC456" s="53"/>
      <c r="AD456" s="40"/>
      <c r="AE456" s="52"/>
      <c r="AF456" s="41"/>
      <c r="AG456" s="53"/>
      <c r="AH456" s="40"/>
      <c r="AI456" s="52"/>
      <c r="AJ456" s="41"/>
      <c r="AK456" s="53"/>
      <c r="AL456" s="40"/>
      <c r="AM456" s="52"/>
      <c r="AN456" s="41"/>
      <c r="AO456" s="53"/>
      <c r="AP456" s="40"/>
      <c r="AQ456" s="52"/>
      <c r="AR456" s="41"/>
      <c r="AS456" s="53"/>
      <c r="AT456" s="41"/>
      <c r="AU456" s="41"/>
      <c r="AV456" s="41"/>
      <c r="AW456" s="53"/>
      <c r="AX456" s="41"/>
      <c r="AY456" s="41"/>
      <c r="AZ456" s="41"/>
      <c r="BA456" s="53"/>
      <c r="BB456" s="41"/>
      <c r="BC456" s="41"/>
      <c r="BD456" s="41"/>
      <c r="BE456" s="53"/>
      <c r="BF456" s="41"/>
      <c r="BG456" s="41"/>
      <c r="BH456" s="41"/>
      <c r="BI456" s="53"/>
      <c r="BJ456" s="41"/>
      <c r="BK456" s="41"/>
      <c r="BL456" s="41"/>
      <c r="BM456" s="53"/>
      <c r="BN456" s="41"/>
      <c r="BO456" s="41"/>
      <c r="BP456" s="41"/>
      <c r="BQ456" s="53"/>
      <c r="BR456" s="41"/>
      <c r="BS456" s="41"/>
      <c r="BT456" s="41"/>
      <c r="BU456" s="53"/>
      <c r="BV456" s="41"/>
      <c r="BW456" s="41"/>
      <c r="BX456" s="41"/>
      <c r="BY456" s="53"/>
      <c r="BZ456" s="41"/>
      <c r="CA456" s="41"/>
      <c r="CB456" s="41"/>
      <c r="CC456" s="53"/>
      <c r="CD456" s="41"/>
      <c r="CE456" s="41"/>
      <c r="CF456" s="41"/>
      <c r="CG456" s="53"/>
      <c r="CH456" s="41"/>
      <c r="CI456" s="41"/>
      <c r="CJ456" s="41"/>
      <c r="CK456" s="53"/>
      <c r="CL456" s="41"/>
      <c r="CM456" s="41"/>
      <c r="CN456" s="41"/>
      <c r="CO456" s="53"/>
      <c r="CP456" s="41"/>
      <c r="CQ456" s="41"/>
      <c r="CR456" s="41"/>
      <c r="CS456" s="53"/>
      <c r="CT456" s="41"/>
      <c r="CU456" s="41"/>
      <c r="CV456" s="41"/>
      <c r="CW456" s="53"/>
      <c r="CX456" s="41"/>
      <c r="CY456" s="41"/>
      <c r="CZ456" s="41"/>
      <c r="DA456" s="53"/>
      <c r="DB456" s="53"/>
      <c r="DC456" s="53"/>
      <c r="DD456" s="41"/>
      <c r="DE456" s="53"/>
      <c r="DF456" s="53"/>
      <c r="DG456" s="53"/>
      <c r="DH456" s="41"/>
      <c r="DI456" s="53"/>
      <c r="DJ456" s="53"/>
      <c r="DK456" s="53"/>
      <c r="DL456" s="41"/>
      <c r="DM456" s="53"/>
      <c r="DN456" s="53"/>
      <c r="DO456" s="53"/>
      <c r="DP456" s="41"/>
      <c r="DQ456" s="53"/>
      <c r="DR456" s="53"/>
      <c r="DS456" s="53"/>
      <c r="DT456" s="41"/>
      <c r="DU456" s="53"/>
      <c r="DV456" s="53"/>
      <c r="DW456" s="53"/>
      <c r="DX456" s="41"/>
      <c r="DY456" s="53"/>
      <c r="DZ456" s="53"/>
      <c r="EA456" s="53"/>
      <c r="EB456" s="41"/>
      <c r="EC456" s="53"/>
      <c r="ED456" s="53"/>
      <c r="EE456" s="53"/>
      <c r="EF456" s="41"/>
      <c r="EG456" s="53"/>
      <c r="EH456" s="53"/>
      <c r="EI456" s="53"/>
      <c r="EJ456" s="41"/>
      <c r="EK456" s="53"/>
      <c r="EL456" s="53"/>
      <c r="EM456" s="53"/>
      <c r="EN456" s="41"/>
      <c r="EO456" s="53"/>
      <c r="EP456" s="53"/>
      <c r="EQ456" s="53"/>
      <c r="ER456" s="41"/>
      <c r="ES456" s="53"/>
      <c r="ET456" s="53"/>
      <c r="EU456" s="53"/>
      <c r="EV456" s="41"/>
      <c r="EW456" s="53"/>
      <c r="EX456" s="53"/>
      <c r="EY456" s="53"/>
      <c r="EZ456" s="41"/>
      <c r="FA456" s="53"/>
      <c r="FB456" s="53"/>
      <c r="FC456" s="53"/>
      <c r="FD456" s="41"/>
      <c r="FE456" s="53"/>
      <c r="FF456" s="53"/>
      <c r="FG456" s="53"/>
      <c r="FH456" s="41"/>
      <c r="FI456" s="53"/>
      <c r="FJ456" s="53"/>
      <c r="FK456" s="53"/>
      <c r="FL456" s="41"/>
      <c r="FM456" s="53"/>
      <c r="FN456" s="53"/>
      <c r="FO456" s="40"/>
      <c r="FP456" s="52"/>
      <c r="FQ456" s="41"/>
      <c r="FY456" s="229" t="s">
        <v>1351</v>
      </c>
      <c r="FZ456" s="229" t="s">
        <v>1352</v>
      </c>
      <c r="GA456" s="229" t="s">
        <v>1353</v>
      </c>
    </row>
    <row r="457" spans="2:183" ht="11.25" customHeight="1" x14ac:dyDescent="0.2">
      <c r="B457" s="39"/>
      <c r="C457" s="45"/>
      <c r="D457" s="112"/>
      <c r="E457" s="112"/>
      <c r="F457" s="46"/>
      <c r="G457" s="52"/>
      <c r="H457" s="41"/>
      <c r="I457" s="53"/>
      <c r="J457" s="40"/>
      <c r="K457" s="52"/>
      <c r="L457" s="41"/>
      <c r="M457" s="53"/>
      <c r="N457" s="40"/>
      <c r="O457" s="52"/>
      <c r="P457" s="41"/>
      <c r="Q457" s="53"/>
      <c r="R457" s="40"/>
      <c r="S457" s="52"/>
      <c r="T457" s="41"/>
      <c r="U457" s="53"/>
      <c r="V457" s="40"/>
      <c r="W457" s="52"/>
      <c r="X457" s="41"/>
      <c r="Y457" s="53"/>
      <c r="Z457" s="40"/>
      <c r="AA457" s="52"/>
      <c r="AB457" s="41"/>
      <c r="AC457" s="53"/>
      <c r="AD457" s="40"/>
      <c r="AE457" s="52"/>
      <c r="AF457" s="41"/>
      <c r="AG457" s="53"/>
      <c r="AH457" s="40"/>
      <c r="AI457" s="52"/>
      <c r="AJ457" s="41"/>
      <c r="AK457" s="53"/>
      <c r="AL457" s="40"/>
      <c r="AM457" s="52"/>
      <c r="AN457" s="41"/>
      <c r="AO457" s="53"/>
      <c r="AP457" s="40"/>
      <c r="AQ457" s="52"/>
      <c r="AR457" s="41"/>
      <c r="AS457" s="53"/>
      <c r="AT457" s="41"/>
      <c r="AU457" s="41"/>
      <c r="AV457" s="41"/>
      <c r="AW457" s="53"/>
      <c r="AX457" s="41"/>
      <c r="AY457" s="41"/>
      <c r="AZ457" s="41"/>
      <c r="BA457" s="53"/>
      <c r="BB457" s="41"/>
      <c r="BC457" s="41"/>
      <c r="BD457" s="41"/>
      <c r="BE457" s="53"/>
      <c r="BF457" s="41"/>
      <c r="BG457" s="41"/>
      <c r="BH457" s="41"/>
      <c r="BI457" s="53"/>
      <c r="BJ457" s="41"/>
      <c r="BK457" s="41"/>
      <c r="BL457" s="41"/>
      <c r="BM457" s="53"/>
      <c r="BN457" s="41"/>
      <c r="BO457" s="41"/>
      <c r="BP457" s="41"/>
      <c r="BQ457" s="53"/>
      <c r="BR457" s="41"/>
      <c r="BS457" s="41"/>
      <c r="BT457" s="41"/>
      <c r="BU457" s="53"/>
      <c r="BV457" s="41"/>
      <c r="BW457" s="41"/>
      <c r="BX457" s="41"/>
      <c r="BY457" s="53"/>
      <c r="BZ457" s="41"/>
      <c r="CA457" s="41"/>
      <c r="CB457" s="41"/>
      <c r="CC457" s="53"/>
      <c r="CD457" s="41"/>
      <c r="CE457" s="41"/>
      <c r="CF457" s="41"/>
      <c r="CG457" s="53"/>
      <c r="CH457" s="41"/>
      <c r="CI457" s="41"/>
      <c r="CJ457" s="41"/>
      <c r="CK457" s="53"/>
      <c r="CL457" s="41"/>
      <c r="CM457" s="41"/>
      <c r="CN457" s="41"/>
      <c r="CO457" s="53"/>
      <c r="CP457" s="41"/>
      <c r="CQ457" s="41"/>
      <c r="CR457" s="41"/>
      <c r="CS457" s="53"/>
      <c r="CT457" s="41"/>
      <c r="CU457" s="41"/>
      <c r="CV457" s="41"/>
      <c r="CW457" s="53"/>
      <c r="CX457" s="41"/>
      <c r="CY457" s="41"/>
      <c r="CZ457" s="41"/>
      <c r="DA457" s="53"/>
      <c r="DB457" s="53"/>
      <c r="DC457" s="53"/>
      <c r="DD457" s="41"/>
      <c r="DE457" s="53"/>
      <c r="DF457" s="53"/>
      <c r="DG457" s="53"/>
      <c r="DH457" s="41"/>
      <c r="DI457" s="53"/>
      <c r="DJ457" s="53"/>
      <c r="DK457" s="53"/>
      <c r="DL457" s="41"/>
      <c r="DM457" s="53"/>
      <c r="DN457" s="53"/>
      <c r="DO457" s="53"/>
      <c r="DP457" s="41"/>
      <c r="DQ457" s="53"/>
      <c r="DR457" s="53"/>
      <c r="DS457" s="53"/>
      <c r="DT457" s="41"/>
      <c r="DU457" s="53"/>
      <c r="DV457" s="53"/>
      <c r="DW457" s="53"/>
      <c r="DX457" s="41"/>
      <c r="DY457" s="53"/>
      <c r="DZ457" s="53"/>
      <c r="EA457" s="53"/>
      <c r="EB457" s="41"/>
      <c r="EC457" s="53"/>
      <c r="ED457" s="53"/>
      <c r="EE457" s="53"/>
      <c r="EF457" s="41"/>
      <c r="EG457" s="53"/>
      <c r="EH457" s="53"/>
      <c r="EI457" s="53"/>
      <c r="EJ457" s="41"/>
      <c r="EK457" s="53"/>
      <c r="EL457" s="53"/>
      <c r="EM457" s="53"/>
      <c r="EN457" s="41"/>
      <c r="EO457" s="53"/>
      <c r="EP457" s="53"/>
      <c r="EQ457" s="53"/>
      <c r="ER457" s="41"/>
      <c r="ES457" s="53"/>
      <c r="ET457" s="53"/>
      <c r="EU457" s="53"/>
      <c r="EV457" s="41"/>
      <c r="EW457" s="53"/>
      <c r="EX457" s="53"/>
      <c r="EY457" s="53"/>
      <c r="EZ457" s="41"/>
      <c r="FA457" s="53"/>
      <c r="FB457" s="53"/>
      <c r="FC457" s="53"/>
      <c r="FD457" s="41"/>
      <c r="FE457" s="53"/>
      <c r="FF457" s="53"/>
      <c r="FG457" s="53"/>
      <c r="FH457" s="41"/>
      <c r="FI457" s="53"/>
      <c r="FJ457" s="53"/>
      <c r="FK457" s="53"/>
      <c r="FL457" s="41"/>
      <c r="FM457" s="53"/>
      <c r="FN457" s="53"/>
      <c r="FO457" s="40"/>
      <c r="FP457" s="52"/>
      <c r="FQ457" s="41"/>
      <c r="FY457" s="229" t="s">
        <v>973</v>
      </c>
      <c r="FZ457" s="229" t="s">
        <v>974</v>
      </c>
      <c r="GA457" s="229" t="s">
        <v>975</v>
      </c>
    </row>
    <row r="458" spans="2:183" ht="11.25" customHeight="1" x14ac:dyDescent="0.2">
      <c r="B458" s="39"/>
      <c r="C458" s="45"/>
      <c r="D458" s="112"/>
      <c r="E458" s="112"/>
      <c r="F458" s="46"/>
      <c r="G458" s="52"/>
      <c r="H458" s="41"/>
      <c r="I458" s="53"/>
      <c r="J458" s="40"/>
      <c r="K458" s="52"/>
      <c r="L458" s="41"/>
      <c r="M458" s="53"/>
      <c r="N458" s="40"/>
      <c r="O458" s="52"/>
      <c r="P458" s="41"/>
      <c r="Q458" s="53"/>
      <c r="R458" s="40"/>
      <c r="S458" s="52"/>
      <c r="T458" s="41"/>
      <c r="U458" s="53"/>
      <c r="V458" s="40"/>
      <c r="W458" s="52"/>
      <c r="X458" s="41"/>
      <c r="Y458" s="53"/>
      <c r="Z458" s="40"/>
      <c r="AA458" s="52"/>
      <c r="AB458" s="41"/>
      <c r="AC458" s="53"/>
      <c r="AD458" s="40"/>
      <c r="AE458" s="52"/>
      <c r="AF458" s="41"/>
      <c r="AG458" s="53"/>
      <c r="AH458" s="40"/>
      <c r="AI458" s="52"/>
      <c r="AJ458" s="41"/>
      <c r="AK458" s="53"/>
      <c r="AL458" s="40"/>
      <c r="AM458" s="52"/>
      <c r="AN458" s="41"/>
      <c r="AO458" s="53"/>
      <c r="AP458" s="40"/>
      <c r="AQ458" s="52"/>
      <c r="AR458" s="41"/>
      <c r="AS458" s="53"/>
      <c r="AT458" s="41"/>
      <c r="AU458" s="41"/>
      <c r="AV458" s="41"/>
      <c r="AW458" s="53"/>
      <c r="AX458" s="41"/>
      <c r="AY458" s="41"/>
      <c r="AZ458" s="41"/>
      <c r="BA458" s="53"/>
      <c r="BB458" s="41"/>
      <c r="BC458" s="41"/>
      <c r="BD458" s="41"/>
      <c r="BE458" s="53"/>
      <c r="BF458" s="41"/>
      <c r="BG458" s="41"/>
      <c r="BH458" s="41"/>
      <c r="BI458" s="53"/>
      <c r="BJ458" s="41"/>
      <c r="BK458" s="41"/>
      <c r="BL458" s="41"/>
      <c r="BM458" s="53"/>
      <c r="BN458" s="41"/>
      <c r="BO458" s="41"/>
      <c r="BP458" s="41"/>
      <c r="BQ458" s="53"/>
      <c r="BR458" s="41"/>
      <c r="BS458" s="41"/>
      <c r="BT458" s="41"/>
      <c r="BU458" s="53"/>
      <c r="BV458" s="41"/>
      <c r="BW458" s="41"/>
      <c r="BX458" s="41"/>
      <c r="BY458" s="53"/>
      <c r="BZ458" s="41"/>
      <c r="CA458" s="41"/>
      <c r="CB458" s="41"/>
      <c r="CC458" s="53"/>
      <c r="CD458" s="41"/>
      <c r="CE458" s="41"/>
      <c r="CF458" s="41"/>
      <c r="CG458" s="53"/>
      <c r="CH458" s="41"/>
      <c r="CI458" s="41"/>
      <c r="CJ458" s="41"/>
      <c r="CK458" s="53"/>
      <c r="CL458" s="41"/>
      <c r="CM458" s="41"/>
      <c r="CN458" s="41"/>
      <c r="CO458" s="53"/>
      <c r="CP458" s="41"/>
      <c r="CQ458" s="41"/>
      <c r="CR458" s="41"/>
      <c r="CS458" s="53"/>
      <c r="CT458" s="41"/>
      <c r="CU458" s="41"/>
      <c r="CV458" s="41"/>
      <c r="CW458" s="53"/>
      <c r="CX458" s="41"/>
      <c r="CY458" s="41"/>
      <c r="CZ458" s="41"/>
      <c r="DA458" s="53"/>
      <c r="DB458" s="53"/>
      <c r="DC458" s="53"/>
      <c r="DD458" s="41"/>
      <c r="DE458" s="53"/>
      <c r="DF458" s="53"/>
      <c r="DG458" s="53"/>
      <c r="DH458" s="41"/>
      <c r="DI458" s="53"/>
      <c r="DJ458" s="53"/>
      <c r="DK458" s="53"/>
      <c r="DL458" s="41"/>
      <c r="DM458" s="53"/>
      <c r="DN458" s="53"/>
      <c r="DO458" s="53"/>
      <c r="DP458" s="41"/>
      <c r="DQ458" s="53"/>
      <c r="DR458" s="53"/>
      <c r="DS458" s="53"/>
      <c r="DT458" s="41"/>
      <c r="DU458" s="53"/>
      <c r="DV458" s="53"/>
      <c r="DW458" s="53"/>
      <c r="DX458" s="41"/>
      <c r="DY458" s="53"/>
      <c r="DZ458" s="53"/>
      <c r="EA458" s="53"/>
      <c r="EB458" s="41"/>
      <c r="EC458" s="53"/>
      <c r="ED458" s="53"/>
      <c r="EE458" s="53"/>
      <c r="EF458" s="41"/>
      <c r="EG458" s="53"/>
      <c r="EH458" s="53"/>
      <c r="EI458" s="53"/>
      <c r="EJ458" s="41"/>
      <c r="EK458" s="53"/>
      <c r="EL458" s="53"/>
      <c r="EM458" s="53"/>
      <c r="EN458" s="41"/>
      <c r="EO458" s="53"/>
      <c r="EP458" s="53"/>
      <c r="EQ458" s="53"/>
      <c r="ER458" s="41"/>
      <c r="ES458" s="53"/>
      <c r="ET458" s="53"/>
      <c r="EU458" s="53"/>
      <c r="EV458" s="41"/>
      <c r="EW458" s="53"/>
      <c r="EX458" s="53"/>
      <c r="EY458" s="53"/>
      <c r="EZ458" s="41"/>
      <c r="FA458" s="53"/>
      <c r="FB458" s="53"/>
      <c r="FC458" s="53"/>
      <c r="FD458" s="41"/>
      <c r="FE458" s="53"/>
      <c r="FF458" s="53"/>
      <c r="FG458" s="53"/>
      <c r="FH458" s="41"/>
      <c r="FI458" s="53"/>
      <c r="FJ458" s="53"/>
      <c r="FK458" s="53"/>
      <c r="FL458" s="41"/>
      <c r="FM458" s="53"/>
      <c r="FN458" s="53"/>
      <c r="FO458" s="40"/>
      <c r="FP458" s="52"/>
      <c r="FQ458" s="41"/>
      <c r="FY458" s="229" t="s">
        <v>1009</v>
      </c>
      <c r="FZ458" s="229" t="s">
        <v>1010</v>
      </c>
      <c r="GA458" s="229" t="s">
        <v>1011</v>
      </c>
    </row>
    <row r="459" spans="2:183" ht="11.25" customHeight="1" x14ac:dyDescent="0.2">
      <c r="B459" s="39"/>
      <c r="C459" s="45"/>
      <c r="D459" s="112"/>
      <c r="E459" s="112"/>
      <c r="F459" s="46"/>
      <c r="G459" s="52"/>
      <c r="H459" s="41"/>
      <c r="I459" s="53"/>
      <c r="J459" s="40"/>
      <c r="K459" s="52"/>
      <c r="L459" s="41"/>
      <c r="M459" s="53"/>
      <c r="N459" s="40"/>
      <c r="O459" s="52"/>
      <c r="P459" s="41"/>
      <c r="Q459" s="53"/>
      <c r="R459" s="40"/>
      <c r="S459" s="52"/>
      <c r="T459" s="41"/>
      <c r="U459" s="53"/>
      <c r="V459" s="40"/>
      <c r="W459" s="52"/>
      <c r="X459" s="41"/>
      <c r="Y459" s="53"/>
      <c r="Z459" s="40"/>
      <c r="AA459" s="52"/>
      <c r="AB459" s="41"/>
      <c r="AC459" s="53"/>
      <c r="AD459" s="40"/>
      <c r="AE459" s="52"/>
      <c r="AF459" s="41"/>
      <c r="AG459" s="53"/>
      <c r="AH459" s="40"/>
      <c r="AI459" s="52"/>
      <c r="AJ459" s="41"/>
      <c r="AK459" s="53"/>
      <c r="AL459" s="40"/>
      <c r="AM459" s="52"/>
      <c r="AN459" s="41"/>
      <c r="AO459" s="53"/>
      <c r="AP459" s="40"/>
      <c r="AQ459" s="52"/>
      <c r="AR459" s="41"/>
      <c r="AS459" s="53"/>
      <c r="AT459" s="41"/>
      <c r="AU459" s="41"/>
      <c r="AV459" s="41"/>
      <c r="AW459" s="53"/>
      <c r="AX459" s="41"/>
      <c r="AY459" s="41"/>
      <c r="AZ459" s="41"/>
      <c r="BA459" s="53"/>
      <c r="BB459" s="41"/>
      <c r="BC459" s="41"/>
      <c r="BD459" s="41"/>
      <c r="BE459" s="53"/>
      <c r="BF459" s="41"/>
      <c r="BG459" s="41"/>
      <c r="BH459" s="41"/>
      <c r="BI459" s="53"/>
      <c r="BJ459" s="41"/>
      <c r="BK459" s="41"/>
      <c r="BL459" s="41"/>
      <c r="BM459" s="53"/>
      <c r="BN459" s="41"/>
      <c r="BO459" s="41"/>
      <c r="BP459" s="41"/>
      <c r="BQ459" s="53"/>
      <c r="BR459" s="41"/>
      <c r="BS459" s="41"/>
      <c r="BT459" s="41"/>
      <c r="BU459" s="53"/>
      <c r="BV459" s="41"/>
      <c r="BW459" s="41"/>
      <c r="BX459" s="41"/>
      <c r="BY459" s="53"/>
      <c r="BZ459" s="41"/>
      <c r="CA459" s="41"/>
      <c r="CB459" s="41"/>
      <c r="CC459" s="53"/>
      <c r="CD459" s="41"/>
      <c r="CE459" s="41"/>
      <c r="CF459" s="41"/>
      <c r="CG459" s="53"/>
      <c r="CH459" s="41"/>
      <c r="CI459" s="41"/>
      <c r="CJ459" s="41"/>
      <c r="CK459" s="53"/>
      <c r="CL459" s="41"/>
      <c r="CM459" s="41"/>
      <c r="CN459" s="41"/>
      <c r="CO459" s="53"/>
      <c r="CP459" s="41"/>
      <c r="CQ459" s="41"/>
      <c r="CR459" s="41"/>
      <c r="CS459" s="53"/>
      <c r="CT459" s="41"/>
      <c r="CU459" s="41"/>
      <c r="CV459" s="41"/>
      <c r="CW459" s="53"/>
      <c r="CX459" s="41"/>
      <c r="CY459" s="41"/>
      <c r="CZ459" s="41"/>
      <c r="DA459" s="53"/>
      <c r="DB459" s="53"/>
      <c r="DC459" s="53"/>
      <c r="DD459" s="41"/>
      <c r="DE459" s="53"/>
      <c r="DF459" s="53"/>
      <c r="DG459" s="53"/>
      <c r="DH459" s="41"/>
      <c r="DI459" s="53"/>
      <c r="DJ459" s="53"/>
      <c r="DK459" s="53"/>
      <c r="DL459" s="41"/>
      <c r="DM459" s="53"/>
      <c r="DN459" s="53"/>
      <c r="DO459" s="53"/>
      <c r="DP459" s="41"/>
      <c r="DQ459" s="53"/>
      <c r="DR459" s="53"/>
      <c r="DS459" s="53"/>
      <c r="DT459" s="41"/>
      <c r="DU459" s="53"/>
      <c r="DV459" s="53"/>
      <c r="DW459" s="53"/>
      <c r="DX459" s="41"/>
      <c r="DY459" s="53"/>
      <c r="DZ459" s="53"/>
      <c r="EA459" s="53"/>
      <c r="EB459" s="41"/>
      <c r="EC459" s="53"/>
      <c r="ED459" s="53"/>
      <c r="EE459" s="53"/>
      <c r="EF459" s="41"/>
      <c r="EG459" s="53"/>
      <c r="EH459" s="53"/>
      <c r="EI459" s="53"/>
      <c r="EJ459" s="41"/>
      <c r="EK459" s="53"/>
      <c r="EL459" s="53"/>
      <c r="EM459" s="53"/>
      <c r="EN459" s="41"/>
      <c r="EO459" s="53"/>
      <c r="EP459" s="53"/>
      <c r="EQ459" s="53"/>
      <c r="ER459" s="41"/>
      <c r="ES459" s="53"/>
      <c r="ET459" s="53"/>
      <c r="EU459" s="53"/>
      <c r="EV459" s="41"/>
      <c r="EW459" s="53"/>
      <c r="EX459" s="53"/>
      <c r="EY459" s="53"/>
      <c r="EZ459" s="41"/>
      <c r="FA459" s="53"/>
      <c r="FB459" s="53"/>
      <c r="FC459" s="53"/>
      <c r="FD459" s="41"/>
      <c r="FE459" s="53"/>
      <c r="FF459" s="53"/>
      <c r="FG459" s="53"/>
      <c r="FH459" s="41"/>
      <c r="FI459" s="53"/>
      <c r="FJ459" s="53"/>
      <c r="FK459" s="53"/>
      <c r="FL459" s="41"/>
      <c r="FM459" s="53"/>
      <c r="FN459" s="53"/>
      <c r="FO459" s="40"/>
      <c r="FP459" s="52"/>
      <c r="FQ459" s="41"/>
      <c r="FY459" s="229" t="s">
        <v>997</v>
      </c>
      <c r="FZ459" s="229" t="s">
        <v>998</v>
      </c>
      <c r="GA459" s="229" t="s">
        <v>999</v>
      </c>
    </row>
    <row r="460" spans="2:183" ht="11.25" customHeight="1" x14ac:dyDescent="0.2">
      <c r="B460" s="39"/>
      <c r="C460" s="45"/>
      <c r="D460" s="112"/>
      <c r="E460" s="112"/>
      <c r="F460" s="46"/>
      <c r="G460" s="52"/>
      <c r="H460" s="41"/>
      <c r="I460" s="53"/>
      <c r="J460" s="40"/>
      <c r="K460" s="52"/>
      <c r="L460" s="41"/>
      <c r="M460" s="53"/>
      <c r="N460" s="40"/>
      <c r="O460" s="52"/>
      <c r="P460" s="41"/>
      <c r="Q460" s="53"/>
      <c r="R460" s="40"/>
      <c r="S460" s="52"/>
      <c r="T460" s="41"/>
      <c r="U460" s="53"/>
      <c r="V460" s="40"/>
      <c r="W460" s="52"/>
      <c r="X460" s="41"/>
      <c r="Y460" s="53"/>
      <c r="Z460" s="40"/>
      <c r="AA460" s="52"/>
      <c r="AB460" s="41"/>
      <c r="AC460" s="53"/>
      <c r="AD460" s="40"/>
      <c r="AE460" s="52"/>
      <c r="AF460" s="41"/>
      <c r="AG460" s="53"/>
      <c r="AH460" s="40"/>
      <c r="AI460" s="52"/>
      <c r="AJ460" s="41"/>
      <c r="AK460" s="53"/>
      <c r="AL460" s="40"/>
      <c r="AM460" s="52"/>
      <c r="AN460" s="41"/>
      <c r="AO460" s="53"/>
      <c r="AP460" s="40"/>
      <c r="AQ460" s="52"/>
      <c r="AR460" s="41"/>
      <c r="AS460" s="53"/>
      <c r="AT460" s="41"/>
      <c r="AU460" s="41"/>
      <c r="AV460" s="41"/>
      <c r="AW460" s="53"/>
      <c r="AX460" s="41"/>
      <c r="AY460" s="41"/>
      <c r="AZ460" s="41"/>
      <c r="BA460" s="53"/>
      <c r="BB460" s="41"/>
      <c r="BC460" s="41"/>
      <c r="BD460" s="41"/>
      <c r="BE460" s="53"/>
      <c r="BF460" s="41"/>
      <c r="BG460" s="41"/>
      <c r="BH460" s="41"/>
      <c r="BI460" s="53"/>
      <c r="BJ460" s="41"/>
      <c r="BK460" s="41"/>
      <c r="BL460" s="41"/>
      <c r="BM460" s="53"/>
      <c r="BN460" s="41"/>
      <c r="BO460" s="41"/>
      <c r="BP460" s="41"/>
      <c r="BQ460" s="53"/>
      <c r="BR460" s="41"/>
      <c r="BS460" s="41"/>
      <c r="BT460" s="41"/>
      <c r="BU460" s="53"/>
      <c r="BV460" s="41"/>
      <c r="BW460" s="41"/>
      <c r="BX460" s="41"/>
      <c r="BY460" s="53"/>
      <c r="BZ460" s="41"/>
      <c r="CA460" s="41"/>
      <c r="CB460" s="41"/>
      <c r="CC460" s="53"/>
      <c r="CD460" s="41"/>
      <c r="CE460" s="41"/>
      <c r="CF460" s="41"/>
      <c r="CG460" s="53"/>
      <c r="CH460" s="41"/>
      <c r="CI460" s="41"/>
      <c r="CJ460" s="41"/>
      <c r="CK460" s="53"/>
      <c r="CL460" s="41"/>
      <c r="CM460" s="41"/>
      <c r="CN460" s="41"/>
      <c r="CO460" s="53"/>
      <c r="CP460" s="41"/>
      <c r="CQ460" s="41"/>
      <c r="CR460" s="41"/>
      <c r="CS460" s="53"/>
      <c r="CT460" s="41"/>
      <c r="CU460" s="41"/>
      <c r="CV460" s="41"/>
      <c r="CW460" s="53"/>
      <c r="CX460" s="41"/>
      <c r="CY460" s="41"/>
      <c r="CZ460" s="41"/>
      <c r="DA460" s="53"/>
      <c r="DB460" s="53"/>
      <c r="DC460" s="53"/>
      <c r="DD460" s="41"/>
      <c r="DE460" s="53"/>
      <c r="DF460" s="53"/>
      <c r="DG460" s="53"/>
      <c r="DH460" s="41"/>
      <c r="DI460" s="53"/>
      <c r="DJ460" s="53"/>
      <c r="DK460" s="53"/>
      <c r="DL460" s="41"/>
      <c r="DM460" s="53"/>
      <c r="DN460" s="53"/>
      <c r="DO460" s="53"/>
      <c r="DP460" s="41"/>
      <c r="DQ460" s="53"/>
      <c r="DR460" s="53"/>
      <c r="DS460" s="53"/>
      <c r="DT460" s="41"/>
      <c r="DU460" s="53"/>
      <c r="DV460" s="53"/>
      <c r="DW460" s="53"/>
      <c r="DX460" s="41"/>
      <c r="DY460" s="53"/>
      <c r="DZ460" s="53"/>
      <c r="EA460" s="53"/>
      <c r="EB460" s="41"/>
      <c r="EC460" s="53"/>
      <c r="ED460" s="53"/>
      <c r="EE460" s="53"/>
      <c r="EF460" s="41"/>
      <c r="EG460" s="53"/>
      <c r="EH460" s="53"/>
      <c r="EI460" s="53"/>
      <c r="EJ460" s="41"/>
      <c r="EK460" s="53"/>
      <c r="EL460" s="53"/>
      <c r="EM460" s="53"/>
      <c r="EN460" s="41"/>
      <c r="EO460" s="53"/>
      <c r="EP460" s="53"/>
      <c r="EQ460" s="53"/>
      <c r="ER460" s="41"/>
      <c r="ES460" s="53"/>
      <c r="ET460" s="53"/>
      <c r="EU460" s="53"/>
      <c r="EV460" s="41"/>
      <c r="EW460" s="53"/>
      <c r="EX460" s="53"/>
      <c r="EY460" s="53"/>
      <c r="EZ460" s="41"/>
      <c r="FA460" s="53"/>
      <c r="FB460" s="53"/>
      <c r="FC460" s="53"/>
      <c r="FD460" s="41"/>
      <c r="FE460" s="53"/>
      <c r="FF460" s="53"/>
      <c r="FG460" s="53"/>
      <c r="FH460" s="41"/>
      <c r="FI460" s="53"/>
      <c r="FJ460" s="53"/>
      <c r="FK460" s="53"/>
      <c r="FL460" s="41"/>
      <c r="FM460" s="53"/>
      <c r="FN460" s="53"/>
      <c r="FO460" s="40"/>
      <c r="FP460" s="52"/>
      <c r="FQ460" s="41"/>
      <c r="FY460" s="229" t="s">
        <v>1042</v>
      </c>
      <c r="FZ460" s="229" t="s">
        <v>1043</v>
      </c>
      <c r="GA460" s="229" t="s">
        <v>1044</v>
      </c>
    </row>
    <row r="461" spans="2:183" ht="11.25" customHeight="1" x14ac:dyDescent="0.2">
      <c r="B461" s="39"/>
      <c r="C461" s="45"/>
      <c r="D461" s="112"/>
      <c r="E461" s="112"/>
      <c r="F461" s="46"/>
      <c r="G461" s="52"/>
      <c r="H461" s="41"/>
      <c r="I461" s="53"/>
      <c r="J461" s="40"/>
      <c r="K461" s="52"/>
      <c r="L461" s="41"/>
      <c r="M461" s="53"/>
      <c r="N461" s="40"/>
      <c r="O461" s="52"/>
      <c r="P461" s="41"/>
      <c r="Q461" s="53"/>
      <c r="R461" s="40"/>
      <c r="S461" s="52"/>
      <c r="T461" s="41"/>
      <c r="U461" s="53"/>
      <c r="V461" s="40"/>
      <c r="W461" s="52"/>
      <c r="X461" s="41"/>
      <c r="Y461" s="53"/>
      <c r="Z461" s="40"/>
      <c r="AA461" s="52"/>
      <c r="AB461" s="41"/>
      <c r="AC461" s="53"/>
      <c r="AD461" s="40"/>
      <c r="AE461" s="52"/>
      <c r="AF461" s="41"/>
      <c r="AG461" s="53"/>
      <c r="AH461" s="40"/>
      <c r="AI461" s="52"/>
      <c r="AJ461" s="41"/>
      <c r="AK461" s="53"/>
      <c r="AL461" s="40"/>
      <c r="AM461" s="52"/>
      <c r="AN461" s="41"/>
      <c r="AO461" s="53"/>
      <c r="AP461" s="40"/>
      <c r="AQ461" s="52"/>
      <c r="AR461" s="41"/>
      <c r="AS461" s="53"/>
      <c r="AT461" s="41"/>
      <c r="AU461" s="41"/>
      <c r="AV461" s="41"/>
      <c r="AW461" s="53"/>
      <c r="AX461" s="41"/>
      <c r="AY461" s="41"/>
      <c r="AZ461" s="41"/>
      <c r="BA461" s="53"/>
      <c r="BB461" s="41"/>
      <c r="BC461" s="41"/>
      <c r="BD461" s="41"/>
      <c r="BE461" s="53"/>
      <c r="BF461" s="41"/>
      <c r="BG461" s="41"/>
      <c r="BH461" s="41"/>
      <c r="BI461" s="53"/>
      <c r="BJ461" s="41"/>
      <c r="BK461" s="41"/>
      <c r="BL461" s="41"/>
      <c r="BM461" s="53"/>
      <c r="BN461" s="41"/>
      <c r="BO461" s="41"/>
      <c r="BP461" s="41"/>
      <c r="BQ461" s="53"/>
      <c r="BR461" s="41"/>
      <c r="BS461" s="41"/>
      <c r="BT461" s="41"/>
      <c r="BU461" s="53"/>
      <c r="BV461" s="41"/>
      <c r="BW461" s="41"/>
      <c r="BX461" s="41"/>
      <c r="BY461" s="53"/>
      <c r="BZ461" s="41"/>
      <c r="CA461" s="41"/>
      <c r="CB461" s="41"/>
      <c r="CC461" s="53"/>
      <c r="CD461" s="41"/>
      <c r="CE461" s="41"/>
      <c r="CF461" s="41"/>
      <c r="CG461" s="53"/>
      <c r="CH461" s="41"/>
      <c r="CI461" s="41"/>
      <c r="CJ461" s="41"/>
      <c r="CK461" s="53"/>
      <c r="CL461" s="41"/>
      <c r="CM461" s="41"/>
      <c r="CN461" s="41"/>
      <c r="CO461" s="53"/>
      <c r="CP461" s="41"/>
      <c r="CQ461" s="41"/>
      <c r="CR461" s="41"/>
      <c r="CS461" s="53"/>
      <c r="CT461" s="41"/>
      <c r="CU461" s="41"/>
      <c r="CV461" s="41"/>
      <c r="CW461" s="53"/>
      <c r="CX461" s="41"/>
      <c r="CY461" s="41"/>
      <c r="CZ461" s="41"/>
      <c r="DA461" s="53"/>
      <c r="DB461" s="53"/>
      <c r="DC461" s="53"/>
      <c r="DD461" s="41"/>
      <c r="DE461" s="53"/>
      <c r="DF461" s="53"/>
      <c r="DG461" s="53"/>
      <c r="DH461" s="41"/>
      <c r="DI461" s="53"/>
      <c r="DJ461" s="53"/>
      <c r="DK461" s="53"/>
      <c r="DL461" s="41"/>
      <c r="DM461" s="53"/>
      <c r="DN461" s="53"/>
      <c r="DO461" s="53"/>
      <c r="DP461" s="41"/>
      <c r="DQ461" s="53"/>
      <c r="DR461" s="53"/>
      <c r="DS461" s="53"/>
      <c r="DT461" s="41"/>
      <c r="DU461" s="53"/>
      <c r="DV461" s="53"/>
      <c r="DW461" s="53"/>
      <c r="DX461" s="41"/>
      <c r="DY461" s="53"/>
      <c r="DZ461" s="53"/>
      <c r="EA461" s="53"/>
      <c r="EB461" s="41"/>
      <c r="EC461" s="53"/>
      <c r="ED461" s="53"/>
      <c r="EE461" s="53"/>
      <c r="EF461" s="41"/>
      <c r="EG461" s="53"/>
      <c r="EH461" s="53"/>
      <c r="EI461" s="53"/>
      <c r="EJ461" s="41"/>
      <c r="EK461" s="53"/>
      <c r="EL461" s="53"/>
      <c r="EM461" s="53"/>
      <c r="EN461" s="41"/>
      <c r="EO461" s="53"/>
      <c r="EP461" s="53"/>
      <c r="EQ461" s="53"/>
      <c r="ER461" s="41"/>
      <c r="ES461" s="53"/>
      <c r="ET461" s="53"/>
      <c r="EU461" s="53"/>
      <c r="EV461" s="41"/>
      <c r="EW461" s="53"/>
      <c r="EX461" s="53"/>
      <c r="EY461" s="53"/>
      <c r="EZ461" s="41"/>
      <c r="FA461" s="53"/>
      <c r="FB461" s="53"/>
      <c r="FC461" s="53"/>
      <c r="FD461" s="41"/>
      <c r="FE461" s="53"/>
      <c r="FF461" s="53"/>
      <c r="FG461" s="53"/>
      <c r="FH461" s="41"/>
      <c r="FI461" s="53"/>
      <c r="FJ461" s="53"/>
      <c r="FK461" s="53"/>
      <c r="FL461" s="41"/>
      <c r="FM461" s="53"/>
      <c r="FN461" s="53"/>
      <c r="FO461" s="40"/>
      <c r="FP461" s="52"/>
      <c r="FQ461" s="41"/>
      <c r="FY461" s="229" t="s">
        <v>976</v>
      </c>
      <c r="FZ461" s="229" t="s">
        <v>977</v>
      </c>
      <c r="GA461" s="229" t="s">
        <v>978</v>
      </c>
    </row>
    <row r="462" spans="2:183" ht="11.25" customHeight="1" x14ac:dyDescent="0.2">
      <c r="B462" s="39"/>
      <c r="C462" s="45"/>
      <c r="D462" s="112"/>
      <c r="E462" s="112"/>
      <c r="F462" s="46"/>
      <c r="G462" s="52"/>
      <c r="H462" s="41"/>
      <c r="I462" s="53"/>
      <c r="J462" s="40"/>
      <c r="K462" s="52"/>
      <c r="L462" s="41"/>
      <c r="M462" s="53"/>
      <c r="N462" s="40"/>
      <c r="O462" s="52"/>
      <c r="P462" s="41"/>
      <c r="Q462" s="53"/>
      <c r="R462" s="40"/>
      <c r="S462" s="52"/>
      <c r="T462" s="41"/>
      <c r="U462" s="53"/>
      <c r="V462" s="40"/>
      <c r="W462" s="52"/>
      <c r="X462" s="41"/>
      <c r="Y462" s="53"/>
      <c r="Z462" s="40"/>
      <c r="AA462" s="52"/>
      <c r="AB462" s="41"/>
      <c r="AC462" s="53"/>
      <c r="AD462" s="40"/>
      <c r="AE462" s="52"/>
      <c r="AF462" s="41"/>
      <c r="AG462" s="53"/>
      <c r="AH462" s="40"/>
      <c r="AI462" s="52"/>
      <c r="AJ462" s="41"/>
      <c r="AK462" s="53"/>
      <c r="AL462" s="40"/>
      <c r="AM462" s="52"/>
      <c r="AN462" s="41"/>
      <c r="AO462" s="53"/>
      <c r="AP462" s="40"/>
      <c r="AQ462" s="52"/>
      <c r="AR462" s="41"/>
      <c r="AS462" s="53"/>
      <c r="AT462" s="41"/>
      <c r="AU462" s="41"/>
      <c r="AV462" s="41"/>
      <c r="AW462" s="53"/>
      <c r="AX462" s="41"/>
      <c r="AY462" s="41"/>
      <c r="AZ462" s="41"/>
      <c r="BA462" s="53"/>
      <c r="BB462" s="41"/>
      <c r="BC462" s="41"/>
      <c r="BD462" s="41"/>
      <c r="BE462" s="53"/>
      <c r="BF462" s="41"/>
      <c r="BG462" s="41"/>
      <c r="BH462" s="41"/>
      <c r="BI462" s="53"/>
      <c r="BJ462" s="41"/>
      <c r="BK462" s="41"/>
      <c r="BL462" s="41"/>
      <c r="BM462" s="53"/>
      <c r="BN462" s="41"/>
      <c r="BO462" s="41"/>
      <c r="BP462" s="41"/>
      <c r="BQ462" s="53"/>
      <c r="BR462" s="41"/>
      <c r="BS462" s="41"/>
      <c r="BT462" s="41"/>
      <c r="BU462" s="53"/>
      <c r="BV462" s="41"/>
      <c r="BW462" s="41"/>
      <c r="BX462" s="41"/>
      <c r="BY462" s="53"/>
      <c r="BZ462" s="41"/>
      <c r="CA462" s="41"/>
      <c r="CB462" s="41"/>
      <c r="CC462" s="53"/>
      <c r="CD462" s="41"/>
      <c r="CE462" s="41"/>
      <c r="CF462" s="41"/>
      <c r="CG462" s="53"/>
      <c r="CH462" s="41"/>
      <c r="CI462" s="41"/>
      <c r="CJ462" s="41"/>
      <c r="CK462" s="53"/>
      <c r="CL462" s="41"/>
      <c r="CM462" s="41"/>
      <c r="CN462" s="41"/>
      <c r="CO462" s="53"/>
      <c r="CP462" s="41"/>
      <c r="CQ462" s="41"/>
      <c r="CR462" s="41"/>
      <c r="CS462" s="53"/>
      <c r="CT462" s="41"/>
      <c r="CU462" s="41"/>
      <c r="CV462" s="41"/>
      <c r="CW462" s="53"/>
      <c r="CX462" s="41"/>
      <c r="CY462" s="41"/>
      <c r="CZ462" s="41"/>
      <c r="DA462" s="53"/>
      <c r="DB462" s="53"/>
      <c r="DC462" s="53"/>
      <c r="DD462" s="41"/>
      <c r="DE462" s="53"/>
      <c r="DF462" s="53"/>
      <c r="DG462" s="53"/>
      <c r="DH462" s="41"/>
      <c r="DI462" s="53"/>
      <c r="DJ462" s="53"/>
      <c r="DK462" s="53"/>
      <c r="DL462" s="41"/>
      <c r="DM462" s="53"/>
      <c r="DN462" s="53"/>
      <c r="DO462" s="53"/>
      <c r="DP462" s="41"/>
      <c r="DQ462" s="53"/>
      <c r="DR462" s="53"/>
      <c r="DS462" s="53"/>
      <c r="DT462" s="41"/>
      <c r="DU462" s="53"/>
      <c r="DV462" s="53"/>
      <c r="DW462" s="53"/>
      <c r="DX462" s="41"/>
      <c r="DY462" s="53"/>
      <c r="DZ462" s="53"/>
      <c r="EA462" s="53"/>
      <c r="EB462" s="41"/>
      <c r="EC462" s="53"/>
      <c r="ED462" s="53"/>
      <c r="EE462" s="53"/>
      <c r="EF462" s="41"/>
      <c r="EG462" s="53"/>
      <c r="EH462" s="53"/>
      <c r="EI462" s="53"/>
      <c r="EJ462" s="41"/>
      <c r="EK462" s="53"/>
      <c r="EL462" s="53"/>
      <c r="EM462" s="53"/>
      <c r="EN462" s="41"/>
      <c r="EO462" s="53"/>
      <c r="EP462" s="53"/>
      <c r="EQ462" s="53"/>
      <c r="ER462" s="41"/>
      <c r="ES462" s="53"/>
      <c r="ET462" s="53"/>
      <c r="EU462" s="53"/>
      <c r="EV462" s="41"/>
      <c r="EW462" s="53"/>
      <c r="EX462" s="53"/>
      <c r="EY462" s="53"/>
      <c r="EZ462" s="41"/>
      <c r="FA462" s="53"/>
      <c r="FB462" s="53"/>
      <c r="FC462" s="53"/>
      <c r="FD462" s="41"/>
      <c r="FE462" s="53"/>
      <c r="FF462" s="53"/>
      <c r="FG462" s="53"/>
      <c r="FH462" s="41"/>
      <c r="FI462" s="53"/>
      <c r="FJ462" s="53"/>
      <c r="FK462" s="53"/>
      <c r="FL462" s="41"/>
      <c r="FM462" s="53"/>
      <c r="FN462" s="53"/>
      <c r="FO462" s="40"/>
      <c r="FP462" s="52"/>
      <c r="FQ462" s="41"/>
      <c r="FY462" s="229" t="s">
        <v>1057</v>
      </c>
      <c r="FZ462" s="229" t="s">
        <v>1058</v>
      </c>
      <c r="GA462" s="229" t="s">
        <v>1059</v>
      </c>
    </row>
    <row r="463" spans="2:183" ht="11.25" customHeight="1" x14ac:dyDescent="0.2">
      <c r="B463" s="39"/>
      <c r="C463" s="45"/>
      <c r="D463" s="112"/>
      <c r="E463" s="112"/>
      <c r="F463" s="46"/>
      <c r="G463" s="52"/>
      <c r="H463" s="41"/>
      <c r="I463" s="53"/>
      <c r="J463" s="40"/>
      <c r="K463" s="52"/>
      <c r="L463" s="41"/>
      <c r="M463" s="53"/>
      <c r="N463" s="40"/>
      <c r="O463" s="52"/>
      <c r="P463" s="41"/>
      <c r="Q463" s="53"/>
      <c r="R463" s="40"/>
      <c r="S463" s="52"/>
      <c r="T463" s="41"/>
      <c r="U463" s="53"/>
      <c r="V463" s="40"/>
      <c r="W463" s="52"/>
      <c r="X463" s="41"/>
      <c r="Y463" s="53"/>
      <c r="Z463" s="40"/>
      <c r="AA463" s="52"/>
      <c r="AB463" s="41"/>
      <c r="AC463" s="53"/>
      <c r="AD463" s="40"/>
      <c r="AE463" s="52"/>
      <c r="AF463" s="41"/>
      <c r="AG463" s="53"/>
      <c r="AH463" s="40"/>
      <c r="AI463" s="52"/>
      <c r="AJ463" s="41"/>
      <c r="AK463" s="53"/>
      <c r="AL463" s="40"/>
      <c r="AM463" s="52"/>
      <c r="AN463" s="41"/>
      <c r="AO463" s="53"/>
      <c r="AP463" s="40"/>
      <c r="AQ463" s="52"/>
      <c r="AR463" s="41"/>
      <c r="AS463" s="53"/>
      <c r="AT463" s="41"/>
      <c r="AU463" s="41"/>
      <c r="AV463" s="41"/>
      <c r="AW463" s="53"/>
      <c r="AX463" s="41"/>
      <c r="AY463" s="41"/>
      <c r="AZ463" s="41"/>
      <c r="BA463" s="53"/>
      <c r="BB463" s="41"/>
      <c r="BC463" s="41"/>
      <c r="BD463" s="41"/>
      <c r="BE463" s="53"/>
      <c r="BF463" s="41"/>
      <c r="BG463" s="41"/>
      <c r="BH463" s="41"/>
      <c r="BI463" s="53"/>
      <c r="BJ463" s="41"/>
      <c r="BK463" s="41"/>
      <c r="BL463" s="41"/>
      <c r="BM463" s="53"/>
      <c r="BN463" s="41"/>
      <c r="BO463" s="41"/>
      <c r="BP463" s="41"/>
      <c r="BQ463" s="53"/>
      <c r="BR463" s="41"/>
      <c r="BS463" s="41"/>
      <c r="BT463" s="41"/>
      <c r="BU463" s="53"/>
      <c r="BV463" s="41"/>
      <c r="BW463" s="41"/>
      <c r="BX463" s="41"/>
      <c r="BY463" s="53"/>
      <c r="BZ463" s="41"/>
      <c r="CA463" s="41"/>
      <c r="CB463" s="41"/>
      <c r="CC463" s="53"/>
      <c r="CD463" s="41"/>
      <c r="CE463" s="41"/>
      <c r="CF463" s="41"/>
      <c r="CG463" s="53"/>
      <c r="CH463" s="41"/>
      <c r="CI463" s="41"/>
      <c r="CJ463" s="41"/>
      <c r="CK463" s="53"/>
      <c r="CL463" s="41"/>
      <c r="CM463" s="41"/>
      <c r="CN463" s="41"/>
      <c r="CO463" s="53"/>
      <c r="CP463" s="41"/>
      <c r="CQ463" s="41"/>
      <c r="CR463" s="41"/>
      <c r="CS463" s="53"/>
      <c r="CT463" s="41"/>
      <c r="CU463" s="41"/>
      <c r="CV463" s="41"/>
      <c r="CW463" s="53"/>
      <c r="CX463" s="41"/>
      <c r="CY463" s="41"/>
      <c r="CZ463" s="41"/>
      <c r="DA463" s="53"/>
      <c r="DB463" s="53"/>
      <c r="DC463" s="53"/>
      <c r="DD463" s="41"/>
      <c r="DE463" s="53"/>
      <c r="DF463" s="53"/>
      <c r="DG463" s="53"/>
      <c r="DH463" s="41"/>
      <c r="DI463" s="53"/>
      <c r="DJ463" s="53"/>
      <c r="DK463" s="53"/>
      <c r="DL463" s="41"/>
      <c r="DM463" s="53"/>
      <c r="DN463" s="53"/>
      <c r="DO463" s="53"/>
      <c r="DP463" s="41"/>
      <c r="DQ463" s="53"/>
      <c r="DR463" s="53"/>
      <c r="DS463" s="53"/>
      <c r="DT463" s="41"/>
      <c r="DU463" s="53"/>
      <c r="DV463" s="53"/>
      <c r="DW463" s="53"/>
      <c r="DX463" s="41"/>
      <c r="DY463" s="53"/>
      <c r="DZ463" s="53"/>
      <c r="EA463" s="53"/>
      <c r="EB463" s="41"/>
      <c r="EC463" s="53"/>
      <c r="ED463" s="53"/>
      <c r="EE463" s="53"/>
      <c r="EF463" s="41"/>
      <c r="EG463" s="53"/>
      <c r="EH463" s="53"/>
      <c r="EI463" s="53"/>
      <c r="EJ463" s="41"/>
      <c r="EK463" s="53"/>
      <c r="EL463" s="53"/>
      <c r="EM463" s="53"/>
      <c r="EN463" s="41"/>
      <c r="EO463" s="53"/>
      <c r="EP463" s="53"/>
      <c r="EQ463" s="53"/>
      <c r="ER463" s="41"/>
      <c r="ES463" s="53"/>
      <c r="ET463" s="53"/>
      <c r="EU463" s="53"/>
      <c r="EV463" s="41"/>
      <c r="EW463" s="53"/>
      <c r="EX463" s="53"/>
      <c r="EY463" s="53"/>
      <c r="EZ463" s="41"/>
      <c r="FA463" s="53"/>
      <c r="FB463" s="53"/>
      <c r="FC463" s="53"/>
      <c r="FD463" s="41"/>
      <c r="FE463" s="53"/>
      <c r="FF463" s="53"/>
      <c r="FG463" s="53"/>
      <c r="FH463" s="41"/>
      <c r="FI463" s="53"/>
      <c r="FJ463" s="53"/>
      <c r="FK463" s="53"/>
      <c r="FL463" s="41"/>
      <c r="FM463" s="53"/>
      <c r="FN463" s="53"/>
      <c r="FO463" s="40"/>
      <c r="FP463" s="52"/>
      <c r="FQ463" s="41"/>
      <c r="FY463" s="229" t="s">
        <v>1015</v>
      </c>
      <c r="FZ463" s="229" t="s">
        <v>1016</v>
      </c>
      <c r="GA463" s="229" t="s">
        <v>1017</v>
      </c>
    </row>
    <row r="464" spans="2:183" ht="11.25" customHeight="1" x14ac:dyDescent="0.2">
      <c r="B464" s="39"/>
      <c r="C464" s="45"/>
      <c r="D464" s="112"/>
      <c r="E464" s="112"/>
      <c r="F464" s="46"/>
      <c r="G464" s="52"/>
      <c r="H464" s="41"/>
      <c r="I464" s="53"/>
      <c r="J464" s="40"/>
      <c r="K464" s="52"/>
      <c r="L464" s="41"/>
      <c r="M464" s="53"/>
      <c r="N464" s="40"/>
      <c r="O464" s="52"/>
      <c r="P464" s="41"/>
      <c r="Q464" s="53"/>
      <c r="R464" s="40"/>
      <c r="S464" s="52"/>
      <c r="T464" s="41"/>
      <c r="U464" s="53"/>
      <c r="V464" s="40"/>
      <c r="W464" s="52"/>
      <c r="X464" s="41"/>
      <c r="Y464" s="53"/>
      <c r="Z464" s="40"/>
      <c r="AA464" s="52"/>
      <c r="AB464" s="41"/>
      <c r="AC464" s="53"/>
      <c r="AD464" s="40"/>
      <c r="AE464" s="52"/>
      <c r="AF464" s="41"/>
      <c r="AG464" s="53"/>
      <c r="AH464" s="40"/>
      <c r="AI464" s="52"/>
      <c r="AJ464" s="41"/>
      <c r="AK464" s="53"/>
      <c r="AL464" s="40"/>
      <c r="AM464" s="52"/>
      <c r="AN464" s="41"/>
      <c r="AO464" s="53"/>
      <c r="AP464" s="40"/>
      <c r="AQ464" s="52"/>
      <c r="AR464" s="41"/>
      <c r="AS464" s="53"/>
      <c r="AT464" s="41"/>
      <c r="AU464" s="41"/>
      <c r="AV464" s="41"/>
      <c r="AW464" s="53"/>
      <c r="AX464" s="41"/>
      <c r="AY464" s="41"/>
      <c r="AZ464" s="41"/>
      <c r="BA464" s="53"/>
      <c r="BB464" s="41"/>
      <c r="BC464" s="41"/>
      <c r="BD464" s="41"/>
      <c r="BE464" s="53"/>
      <c r="BF464" s="41"/>
      <c r="BG464" s="41"/>
      <c r="BH464" s="41"/>
      <c r="BI464" s="53"/>
      <c r="BJ464" s="41"/>
      <c r="BK464" s="41"/>
      <c r="BL464" s="41"/>
      <c r="BM464" s="53"/>
      <c r="BN464" s="41"/>
      <c r="BO464" s="41"/>
      <c r="BP464" s="41"/>
      <c r="BQ464" s="53"/>
      <c r="BR464" s="41"/>
      <c r="BS464" s="41"/>
      <c r="BT464" s="41"/>
      <c r="BU464" s="53"/>
      <c r="BV464" s="41"/>
      <c r="BW464" s="41"/>
      <c r="BX464" s="41"/>
      <c r="BY464" s="53"/>
      <c r="BZ464" s="41"/>
      <c r="CA464" s="41"/>
      <c r="CB464" s="41"/>
      <c r="CC464" s="53"/>
      <c r="CD464" s="41"/>
      <c r="CE464" s="41"/>
      <c r="CF464" s="41"/>
      <c r="CG464" s="53"/>
      <c r="CH464" s="41"/>
      <c r="CI464" s="41"/>
      <c r="CJ464" s="41"/>
      <c r="CK464" s="53"/>
      <c r="CL464" s="41"/>
      <c r="CM464" s="41"/>
      <c r="CN464" s="41"/>
      <c r="CO464" s="53"/>
      <c r="CP464" s="41"/>
      <c r="CQ464" s="41"/>
      <c r="CR464" s="41"/>
      <c r="CS464" s="53"/>
      <c r="CT464" s="41"/>
      <c r="CU464" s="41"/>
      <c r="CV464" s="41"/>
      <c r="CW464" s="53"/>
      <c r="CX464" s="41"/>
      <c r="CY464" s="41"/>
      <c r="CZ464" s="41"/>
      <c r="DA464" s="53"/>
      <c r="DB464" s="53"/>
      <c r="DC464" s="53"/>
      <c r="DD464" s="41"/>
      <c r="DE464" s="53"/>
      <c r="DF464" s="53"/>
      <c r="DG464" s="53"/>
      <c r="DH464" s="41"/>
      <c r="DI464" s="53"/>
      <c r="DJ464" s="53"/>
      <c r="DK464" s="53"/>
      <c r="DL464" s="41"/>
      <c r="DM464" s="53"/>
      <c r="DN464" s="53"/>
      <c r="DO464" s="53"/>
      <c r="DP464" s="41"/>
      <c r="DQ464" s="53"/>
      <c r="DR464" s="53"/>
      <c r="DS464" s="53"/>
      <c r="DT464" s="41"/>
      <c r="DU464" s="53"/>
      <c r="DV464" s="53"/>
      <c r="DW464" s="53"/>
      <c r="DX464" s="41"/>
      <c r="DY464" s="53"/>
      <c r="DZ464" s="53"/>
      <c r="EA464" s="53"/>
      <c r="EB464" s="41"/>
      <c r="EC464" s="53"/>
      <c r="ED464" s="53"/>
      <c r="EE464" s="53"/>
      <c r="EF464" s="41"/>
      <c r="EG464" s="53"/>
      <c r="EH464" s="53"/>
      <c r="EI464" s="53"/>
      <c r="EJ464" s="41"/>
      <c r="EK464" s="53"/>
      <c r="EL464" s="53"/>
      <c r="EM464" s="53"/>
      <c r="EN464" s="41"/>
      <c r="EO464" s="53"/>
      <c r="EP464" s="53"/>
      <c r="EQ464" s="53"/>
      <c r="ER464" s="41"/>
      <c r="ES464" s="53"/>
      <c r="ET464" s="53"/>
      <c r="EU464" s="53"/>
      <c r="EV464" s="41"/>
      <c r="EW464" s="53"/>
      <c r="EX464" s="53"/>
      <c r="EY464" s="53"/>
      <c r="EZ464" s="41"/>
      <c r="FA464" s="53"/>
      <c r="FB464" s="53"/>
      <c r="FC464" s="53"/>
      <c r="FD464" s="41"/>
      <c r="FE464" s="53"/>
      <c r="FF464" s="53"/>
      <c r="FG464" s="53"/>
      <c r="FH464" s="41"/>
      <c r="FI464" s="53"/>
      <c r="FJ464" s="53"/>
      <c r="FK464" s="53"/>
      <c r="FL464" s="41"/>
      <c r="FM464" s="53"/>
      <c r="FN464" s="53"/>
      <c r="FO464" s="40"/>
      <c r="FP464" s="52"/>
      <c r="FQ464" s="41"/>
      <c r="FY464" s="229" t="s">
        <v>985</v>
      </c>
      <c r="FZ464" s="229" t="s">
        <v>986</v>
      </c>
      <c r="GA464" s="229" t="s">
        <v>987</v>
      </c>
    </row>
    <row r="465" spans="2:183" ht="11.25" customHeight="1" x14ac:dyDescent="0.2">
      <c r="B465" s="39"/>
      <c r="C465" s="45"/>
      <c r="D465" s="112"/>
      <c r="E465" s="112"/>
      <c r="F465" s="46"/>
      <c r="G465" s="52"/>
      <c r="H465" s="41"/>
      <c r="I465" s="53"/>
      <c r="J465" s="40"/>
      <c r="K465" s="52"/>
      <c r="L465" s="41"/>
      <c r="M465" s="53"/>
      <c r="N465" s="40"/>
      <c r="O465" s="52"/>
      <c r="P465" s="41"/>
      <c r="Q465" s="53"/>
      <c r="R465" s="40"/>
      <c r="S465" s="52"/>
      <c r="T465" s="41"/>
      <c r="U465" s="53"/>
      <c r="V465" s="40"/>
      <c r="W465" s="52"/>
      <c r="X465" s="41"/>
      <c r="Y465" s="53"/>
      <c r="Z465" s="40"/>
      <c r="AA465" s="52"/>
      <c r="AB465" s="41"/>
      <c r="AC465" s="53"/>
      <c r="AD465" s="40"/>
      <c r="AE465" s="52"/>
      <c r="AF465" s="41"/>
      <c r="AG465" s="53"/>
      <c r="AH465" s="40"/>
      <c r="AI465" s="52"/>
      <c r="AJ465" s="41"/>
      <c r="AK465" s="53"/>
      <c r="AL465" s="40"/>
      <c r="AM465" s="52"/>
      <c r="AN465" s="41"/>
      <c r="AO465" s="53"/>
      <c r="AP465" s="40"/>
      <c r="AQ465" s="52"/>
      <c r="AR465" s="41"/>
      <c r="AS465" s="53"/>
      <c r="AT465" s="41"/>
      <c r="AU465" s="41"/>
      <c r="AV465" s="41"/>
      <c r="AW465" s="53"/>
      <c r="AX465" s="41"/>
      <c r="AY465" s="41"/>
      <c r="AZ465" s="41"/>
      <c r="BA465" s="53"/>
      <c r="BB465" s="41"/>
      <c r="BC465" s="41"/>
      <c r="BD465" s="41"/>
      <c r="BE465" s="53"/>
      <c r="BF465" s="41"/>
      <c r="BG465" s="41"/>
      <c r="BH465" s="41"/>
      <c r="BI465" s="53"/>
      <c r="BJ465" s="41"/>
      <c r="BK465" s="41"/>
      <c r="BL465" s="41"/>
      <c r="BM465" s="53"/>
      <c r="BN465" s="41"/>
      <c r="BO465" s="41"/>
      <c r="BP465" s="41"/>
      <c r="BQ465" s="53"/>
      <c r="BR465" s="41"/>
      <c r="BS465" s="41"/>
      <c r="BT465" s="41"/>
      <c r="BU465" s="53"/>
      <c r="BV465" s="41"/>
      <c r="BW465" s="41"/>
      <c r="BX465" s="41"/>
      <c r="BY465" s="53"/>
      <c r="BZ465" s="41"/>
      <c r="CA465" s="41"/>
      <c r="CB465" s="41"/>
      <c r="CC465" s="53"/>
      <c r="CD465" s="41"/>
      <c r="CE465" s="41"/>
      <c r="CF465" s="41"/>
      <c r="CG465" s="53"/>
      <c r="CH465" s="41"/>
      <c r="CI465" s="41"/>
      <c r="CJ465" s="41"/>
      <c r="CK465" s="53"/>
      <c r="CL465" s="41"/>
      <c r="CM465" s="41"/>
      <c r="CN465" s="41"/>
      <c r="CO465" s="53"/>
      <c r="CP465" s="41"/>
      <c r="CQ465" s="41"/>
      <c r="CR465" s="41"/>
      <c r="CS465" s="53"/>
      <c r="CT465" s="41"/>
      <c r="CU465" s="41"/>
      <c r="CV465" s="41"/>
      <c r="CW465" s="53"/>
      <c r="CX465" s="41"/>
      <c r="CY465" s="41"/>
      <c r="CZ465" s="41"/>
      <c r="DA465" s="53"/>
      <c r="DB465" s="53"/>
      <c r="DC465" s="53"/>
      <c r="DD465" s="41"/>
      <c r="DE465" s="53"/>
      <c r="DF465" s="53"/>
      <c r="DG465" s="53"/>
      <c r="DH465" s="41"/>
      <c r="DI465" s="53"/>
      <c r="DJ465" s="53"/>
      <c r="DK465" s="53"/>
      <c r="DL465" s="41"/>
      <c r="DM465" s="53"/>
      <c r="DN465" s="53"/>
      <c r="DO465" s="53"/>
      <c r="DP465" s="41"/>
      <c r="DQ465" s="53"/>
      <c r="DR465" s="53"/>
      <c r="DS465" s="53"/>
      <c r="DT465" s="41"/>
      <c r="DU465" s="53"/>
      <c r="DV465" s="53"/>
      <c r="DW465" s="53"/>
      <c r="DX465" s="41"/>
      <c r="DY465" s="53"/>
      <c r="DZ465" s="53"/>
      <c r="EA465" s="53"/>
      <c r="EB465" s="41"/>
      <c r="EC465" s="53"/>
      <c r="ED465" s="53"/>
      <c r="EE465" s="53"/>
      <c r="EF465" s="41"/>
      <c r="EG465" s="53"/>
      <c r="EH465" s="53"/>
      <c r="EI465" s="53"/>
      <c r="EJ465" s="41"/>
      <c r="EK465" s="53"/>
      <c r="EL465" s="53"/>
      <c r="EM465" s="53"/>
      <c r="EN465" s="41"/>
      <c r="EO465" s="53"/>
      <c r="EP465" s="53"/>
      <c r="EQ465" s="53"/>
      <c r="ER465" s="41"/>
      <c r="ES465" s="53"/>
      <c r="ET465" s="53"/>
      <c r="EU465" s="53"/>
      <c r="EV465" s="41"/>
      <c r="EW465" s="53"/>
      <c r="EX465" s="53"/>
      <c r="EY465" s="53"/>
      <c r="EZ465" s="41"/>
      <c r="FA465" s="53"/>
      <c r="FB465" s="53"/>
      <c r="FC465" s="53"/>
      <c r="FD465" s="41"/>
      <c r="FE465" s="53"/>
      <c r="FF465" s="53"/>
      <c r="FG465" s="53"/>
      <c r="FH465" s="41"/>
      <c r="FI465" s="53"/>
      <c r="FJ465" s="53"/>
      <c r="FK465" s="53"/>
      <c r="FL465" s="41"/>
      <c r="FM465" s="53"/>
      <c r="FN465" s="53"/>
      <c r="FO465" s="40"/>
      <c r="FP465" s="52"/>
      <c r="FQ465" s="41"/>
      <c r="FY465" s="229" t="s">
        <v>988</v>
      </c>
      <c r="FZ465" s="229" t="s">
        <v>989</v>
      </c>
      <c r="GA465" s="229" t="s">
        <v>990</v>
      </c>
    </row>
    <row r="466" spans="2:183" ht="11.25" customHeight="1" x14ac:dyDescent="0.2">
      <c r="B466" s="39"/>
      <c r="C466" s="45"/>
      <c r="D466" s="112"/>
      <c r="E466" s="112"/>
      <c r="F466" s="46"/>
      <c r="G466" s="52"/>
      <c r="H466" s="41"/>
      <c r="I466" s="53"/>
      <c r="J466" s="40"/>
      <c r="K466" s="52"/>
      <c r="L466" s="41"/>
      <c r="M466" s="53"/>
      <c r="N466" s="40"/>
      <c r="O466" s="52"/>
      <c r="P466" s="41"/>
      <c r="Q466" s="53"/>
      <c r="R466" s="40"/>
      <c r="S466" s="52"/>
      <c r="T466" s="41"/>
      <c r="U466" s="53"/>
      <c r="V466" s="40"/>
      <c r="W466" s="52"/>
      <c r="X466" s="41"/>
      <c r="Y466" s="53"/>
      <c r="Z466" s="40"/>
      <c r="AA466" s="52"/>
      <c r="AB466" s="41"/>
      <c r="AC466" s="53"/>
      <c r="AD466" s="40"/>
      <c r="AE466" s="52"/>
      <c r="AF466" s="41"/>
      <c r="AG466" s="53"/>
      <c r="AH466" s="40"/>
      <c r="AI466" s="52"/>
      <c r="AJ466" s="41"/>
      <c r="AK466" s="53"/>
      <c r="AL466" s="40"/>
      <c r="AM466" s="52"/>
      <c r="AN466" s="41"/>
      <c r="AO466" s="53"/>
      <c r="AP466" s="40"/>
      <c r="AQ466" s="52"/>
      <c r="AR466" s="41"/>
      <c r="AS466" s="53"/>
      <c r="AT466" s="41"/>
      <c r="AU466" s="41"/>
      <c r="AV466" s="41"/>
      <c r="AW466" s="53"/>
      <c r="AX466" s="41"/>
      <c r="AY466" s="41"/>
      <c r="AZ466" s="41"/>
      <c r="BA466" s="53"/>
      <c r="BB466" s="41"/>
      <c r="BC466" s="41"/>
      <c r="BD466" s="41"/>
      <c r="BE466" s="53"/>
      <c r="BF466" s="41"/>
      <c r="BG466" s="41"/>
      <c r="BH466" s="41"/>
      <c r="BI466" s="53"/>
      <c r="BJ466" s="41"/>
      <c r="BK466" s="41"/>
      <c r="BL466" s="41"/>
      <c r="BM466" s="53"/>
      <c r="BN466" s="41"/>
      <c r="BO466" s="41"/>
      <c r="BP466" s="41"/>
      <c r="BQ466" s="53"/>
      <c r="BR466" s="41"/>
      <c r="BS466" s="41"/>
      <c r="BT466" s="41"/>
      <c r="BU466" s="53"/>
      <c r="BV466" s="41"/>
      <c r="BW466" s="41"/>
      <c r="BX466" s="41"/>
      <c r="BY466" s="53"/>
      <c r="BZ466" s="41"/>
      <c r="CA466" s="41"/>
      <c r="CB466" s="41"/>
      <c r="CC466" s="53"/>
      <c r="CD466" s="41"/>
      <c r="CE466" s="41"/>
      <c r="CF466" s="41"/>
      <c r="CG466" s="53"/>
      <c r="CH466" s="41"/>
      <c r="CI466" s="41"/>
      <c r="CJ466" s="41"/>
      <c r="CK466" s="53"/>
      <c r="CL466" s="41"/>
      <c r="CM466" s="41"/>
      <c r="CN466" s="41"/>
      <c r="CO466" s="53"/>
      <c r="CP466" s="41"/>
      <c r="CQ466" s="41"/>
      <c r="CR466" s="41"/>
      <c r="CS466" s="53"/>
      <c r="CT466" s="41"/>
      <c r="CU466" s="41"/>
      <c r="CV466" s="41"/>
      <c r="CW466" s="53"/>
      <c r="CX466" s="41"/>
      <c r="CY466" s="41"/>
      <c r="CZ466" s="41"/>
      <c r="DA466" s="53"/>
      <c r="DB466" s="53"/>
      <c r="DC466" s="53"/>
      <c r="DD466" s="41"/>
      <c r="DE466" s="53"/>
      <c r="DF466" s="53"/>
      <c r="DG466" s="53"/>
      <c r="DH466" s="41"/>
      <c r="DI466" s="53"/>
      <c r="DJ466" s="53"/>
      <c r="DK466" s="53"/>
      <c r="DL466" s="41"/>
      <c r="DM466" s="53"/>
      <c r="DN466" s="53"/>
      <c r="DO466" s="53"/>
      <c r="DP466" s="41"/>
      <c r="DQ466" s="53"/>
      <c r="DR466" s="53"/>
      <c r="DS466" s="53"/>
      <c r="DT466" s="41"/>
      <c r="DU466" s="53"/>
      <c r="DV466" s="53"/>
      <c r="DW466" s="53"/>
      <c r="DX466" s="41"/>
      <c r="DY466" s="53"/>
      <c r="DZ466" s="53"/>
      <c r="EA466" s="53"/>
      <c r="EB466" s="41"/>
      <c r="EC466" s="53"/>
      <c r="ED466" s="53"/>
      <c r="EE466" s="53"/>
      <c r="EF466" s="41"/>
      <c r="EG466" s="53"/>
      <c r="EH466" s="53"/>
      <c r="EI466" s="53"/>
      <c r="EJ466" s="41"/>
      <c r="EK466" s="53"/>
      <c r="EL466" s="53"/>
      <c r="EM466" s="53"/>
      <c r="EN466" s="41"/>
      <c r="EO466" s="53"/>
      <c r="EP466" s="53"/>
      <c r="EQ466" s="53"/>
      <c r="ER466" s="41"/>
      <c r="ES466" s="53"/>
      <c r="ET466" s="53"/>
      <c r="EU466" s="53"/>
      <c r="EV466" s="41"/>
      <c r="EW466" s="53"/>
      <c r="EX466" s="53"/>
      <c r="EY466" s="53"/>
      <c r="EZ466" s="41"/>
      <c r="FA466" s="53"/>
      <c r="FB466" s="53"/>
      <c r="FC466" s="53"/>
      <c r="FD466" s="41"/>
      <c r="FE466" s="53"/>
      <c r="FF466" s="53"/>
      <c r="FG466" s="53"/>
      <c r="FH466" s="41"/>
      <c r="FI466" s="53"/>
      <c r="FJ466" s="53"/>
      <c r="FK466" s="53"/>
      <c r="FL466" s="41"/>
      <c r="FM466" s="53"/>
      <c r="FN466" s="53"/>
      <c r="FO466" s="40"/>
      <c r="FP466" s="52"/>
      <c r="FQ466" s="41"/>
      <c r="FY466" s="229" t="s">
        <v>991</v>
      </c>
      <c r="FZ466" s="229" t="s">
        <v>992</v>
      </c>
      <c r="GA466" s="229" t="s">
        <v>993</v>
      </c>
    </row>
    <row r="467" spans="2:183" ht="11.25" customHeight="1" x14ac:dyDescent="0.2">
      <c r="B467" s="39"/>
      <c r="C467" s="45"/>
      <c r="D467" s="112"/>
      <c r="E467" s="112"/>
      <c r="F467" s="46"/>
      <c r="G467" s="52"/>
      <c r="H467" s="41"/>
      <c r="I467" s="53"/>
      <c r="J467" s="40"/>
      <c r="K467" s="52"/>
      <c r="L467" s="41"/>
      <c r="M467" s="53"/>
      <c r="N467" s="40"/>
      <c r="O467" s="52"/>
      <c r="P467" s="41"/>
      <c r="Q467" s="53"/>
      <c r="R467" s="40"/>
      <c r="S467" s="52"/>
      <c r="T467" s="41"/>
      <c r="U467" s="53"/>
      <c r="V467" s="40"/>
      <c r="W467" s="52"/>
      <c r="X467" s="41"/>
      <c r="Y467" s="53"/>
      <c r="Z467" s="40"/>
      <c r="AA467" s="52"/>
      <c r="AB467" s="41"/>
      <c r="AC467" s="53"/>
      <c r="AD467" s="40"/>
      <c r="AE467" s="52"/>
      <c r="AF467" s="41"/>
      <c r="AG467" s="53"/>
      <c r="AH467" s="40"/>
      <c r="AI467" s="52"/>
      <c r="AJ467" s="41"/>
      <c r="AK467" s="53"/>
      <c r="AL467" s="40"/>
      <c r="AM467" s="52"/>
      <c r="AN467" s="41"/>
      <c r="AO467" s="53"/>
      <c r="AP467" s="40"/>
      <c r="AQ467" s="52"/>
      <c r="AR467" s="41"/>
      <c r="AS467" s="53"/>
      <c r="AT467" s="41"/>
      <c r="AU467" s="41"/>
      <c r="AV467" s="41"/>
      <c r="AW467" s="53"/>
      <c r="AX467" s="41"/>
      <c r="AY467" s="41"/>
      <c r="AZ467" s="41"/>
      <c r="BA467" s="53"/>
      <c r="BB467" s="41"/>
      <c r="BC467" s="41"/>
      <c r="BD467" s="41"/>
      <c r="BE467" s="53"/>
      <c r="BF467" s="41"/>
      <c r="BG467" s="41"/>
      <c r="BH467" s="41"/>
      <c r="BI467" s="53"/>
      <c r="BJ467" s="41"/>
      <c r="BK467" s="41"/>
      <c r="BL467" s="41"/>
      <c r="BM467" s="53"/>
      <c r="BN467" s="41"/>
      <c r="BO467" s="41"/>
      <c r="BP467" s="41"/>
      <c r="BQ467" s="53"/>
      <c r="BR467" s="41"/>
      <c r="BS467" s="41"/>
      <c r="BT467" s="41"/>
      <c r="BU467" s="53"/>
      <c r="BV467" s="41"/>
      <c r="BW467" s="41"/>
      <c r="BX467" s="41"/>
      <c r="BY467" s="53"/>
      <c r="BZ467" s="41"/>
      <c r="CA467" s="41"/>
      <c r="CB467" s="41"/>
      <c r="CC467" s="53"/>
      <c r="CD467" s="41"/>
      <c r="CE467" s="41"/>
      <c r="CF467" s="41"/>
      <c r="CG467" s="53"/>
      <c r="CH467" s="41"/>
      <c r="CI467" s="41"/>
      <c r="CJ467" s="41"/>
      <c r="CK467" s="53"/>
      <c r="CL467" s="41"/>
      <c r="CM467" s="41"/>
      <c r="CN467" s="41"/>
      <c r="CO467" s="53"/>
      <c r="CP467" s="41"/>
      <c r="CQ467" s="41"/>
      <c r="CR467" s="41"/>
      <c r="CS467" s="53"/>
      <c r="CT467" s="41"/>
      <c r="CU467" s="41"/>
      <c r="CV467" s="41"/>
      <c r="CW467" s="53"/>
      <c r="CX467" s="41"/>
      <c r="CY467" s="41"/>
      <c r="CZ467" s="41"/>
      <c r="DA467" s="53"/>
      <c r="DB467" s="53"/>
      <c r="DC467" s="53"/>
      <c r="DD467" s="41"/>
      <c r="DE467" s="53"/>
      <c r="DF467" s="53"/>
      <c r="DG467" s="53"/>
      <c r="DH467" s="41"/>
      <c r="DI467" s="53"/>
      <c r="DJ467" s="53"/>
      <c r="DK467" s="53"/>
      <c r="DL467" s="41"/>
      <c r="DM467" s="53"/>
      <c r="DN467" s="53"/>
      <c r="DO467" s="53"/>
      <c r="DP467" s="41"/>
      <c r="DQ467" s="53"/>
      <c r="DR467" s="53"/>
      <c r="DS467" s="53"/>
      <c r="DT467" s="41"/>
      <c r="DU467" s="53"/>
      <c r="DV467" s="53"/>
      <c r="DW467" s="53"/>
      <c r="DX467" s="41"/>
      <c r="DY467" s="53"/>
      <c r="DZ467" s="53"/>
      <c r="EA467" s="53"/>
      <c r="EB467" s="41"/>
      <c r="EC467" s="53"/>
      <c r="ED467" s="53"/>
      <c r="EE467" s="53"/>
      <c r="EF467" s="41"/>
      <c r="EG467" s="53"/>
      <c r="EH467" s="53"/>
      <c r="EI467" s="53"/>
      <c r="EJ467" s="41"/>
      <c r="EK467" s="53"/>
      <c r="EL467" s="53"/>
      <c r="EM467" s="53"/>
      <c r="EN467" s="41"/>
      <c r="EO467" s="53"/>
      <c r="EP467" s="53"/>
      <c r="EQ467" s="53"/>
      <c r="ER467" s="41"/>
      <c r="ES467" s="53"/>
      <c r="ET467" s="53"/>
      <c r="EU467" s="53"/>
      <c r="EV467" s="41"/>
      <c r="EW467" s="53"/>
      <c r="EX467" s="53"/>
      <c r="EY467" s="53"/>
      <c r="EZ467" s="41"/>
      <c r="FA467" s="53"/>
      <c r="FB467" s="53"/>
      <c r="FC467" s="53"/>
      <c r="FD467" s="41"/>
      <c r="FE467" s="53"/>
      <c r="FF467" s="53"/>
      <c r="FG467" s="53"/>
      <c r="FH467" s="41"/>
      <c r="FI467" s="53"/>
      <c r="FJ467" s="53"/>
      <c r="FK467" s="53"/>
      <c r="FL467" s="41"/>
      <c r="FM467" s="53"/>
      <c r="FN467" s="53"/>
      <c r="FO467" s="40"/>
      <c r="FP467" s="52"/>
      <c r="FQ467" s="41"/>
      <c r="FY467" s="229" t="s">
        <v>994</v>
      </c>
      <c r="FZ467" s="229" t="s">
        <v>995</v>
      </c>
      <c r="GA467" s="229" t="s">
        <v>996</v>
      </c>
    </row>
    <row r="468" spans="2:183" ht="11.25" customHeight="1" x14ac:dyDescent="0.2">
      <c r="B468" s="39"/>
      <c r="C468" s="45"/>
      <c r="D468" s="112"/>
      <c r="E468" s="112"/>
      <c r="F468" s="46"/>
      <c r="G468" s="52"/>
      <c r="H468" s="41"/>
      <c r="I468" s="53"/>
      <c r="J468" s="40"/>
      <c r="K468" s="52"/>
      <c r="L468" s="41"/>
      <c r="M468" s="53"/>
      <c r="N468" s="40"/>
      <c r="O468" s="52"/>
      <c r="P468" s="41"/>
      <c r="Q468" s="53"/>
      <c r="R468" s="40"/>
      <c r="S468" s="52"/>
      <c r="T468" s="41"/>
      <c r="U468" s="53"/>
      <c r="V468" s="40"/>
      <c r="W468" s="52"/>
      <c r="X468" s="41"/>
      <c r="Y468" s="53"/>
      <c r="Z468" s="40"/>
      <c r="AA468" s="52"/>
      <c r="AB468" s="41"/>
      <c r="AC468" s="53"/>
      <c r="AD468" s="40"/>
      <c r="AE468" s="52"/>
      <c r="AF468" s="41"/>
      <c r="AG468" s="53"/>
      <c r="AH468" s="40"/>
      <c r="AI468" s="52"/>
      <c r="AJ468" s="41"/>
      <c r="AK468" s="53"/>
      <c r="AL468" s="40"/>
      <c r="AM468" s="52"/>
      <c r="AN468" s="41"/>
      <c r="AO468" s="53"/>
      <c r="AP468" s="40"/>
      <c r="AQ468" s="52"/>
      <c r="AR468" s="41"/>
      <c r="AS468" s="53"/>
      <c r="AT468" s="41"/>
      <c r="AU468" s="41"/>
      <c r="AV468" s="41"/>
      <c r="AW468" s="53"/>
      <c r="AX468" s="41"/>
      <c r="AY468" s="41"/>
      <c r="AZ468" s="41"/>
      <c r="BA468" s="53"/>
      <c r="BB468" s="41"/>
      <c r="BC468" s="41"/>
      <c r="BD468" s="41"/>
      <c r="BE468" s="53"/>
      <c r="BF468" s="41"/>
      <c r="BG468" s="41"/>
      <c r="BH468" s="41"/>
      <c r="BI468" s="53"/>
      <c r="BJ468" s="41"/>
      <c r="BK468" s="41"/>
      <c r="BL468" s="41"/>
      <c r="BM468" s="53"/>
      <c r="BN468" s="41"/>
      <c r="BO468" s="41"/>
      <c r="BP468" s="41"/>
      <c r="BQ468" s="53"/>
      <c r="BR468" s="41"/>
      <c r="BS468" s="41"/>
      <c r="BT468" s="41"/>
      <c r="BU468" s="53"/>
      <c r="BV468" s="41"/>
      <c r="BW468" s="41"/>
      <c r="BX468" s="41"/>
      <c r="BY468" s="53"/>
      <c r="BZ468" s="41"/>
      <c r="CA468" s="41"/>
      <c r="CB468" s="41"/>
      <c r="CC468" s="53"/>
      <c r="CD468" s="41"/>
      <c r="CE468" s="41"/>
      <c r="CF468" s="41"/>
      <c r="CG468" s="53"/>
      <c r="CH468" s="41"/>
      <c r="CI468" s="41"/>
      <c r="CJ468" s="41"/>
      <c r="CK468" s="53"/>
      <c r="CL468" s="41"/>
      <c r="CM468" s="41"/>
      <c r="CN468" s="41"/>
      <c r="CO468" s="53"/>
      <c r="CP468" s="41"/>
      <c r="CQ468" s="41"/>
      <c r="CR468" s="41"/>
      <c r="CS468" s="53"/>
      <c r="CT468" s="41"/>
      <c r="CU468" s="41"/>
      <c r="CV468" s="41"/>
      <c r="CW468" s="53"/>
      <c r="CX468" s="41"/>
      <c r="CY468" s="41"/>
      <c r="CZ468" s="41"/>
      <c r="DA468" s="53"/>
      <c r="DB468" s="53"/>
      <c r="DC468" s="53"/>
      <c r="DD468" s="41"/>
      <c r="DE468" s="53"/>
      <c r="DF468" s="53"/>
      <c r="DG468" s="53"/>
      <c r="DH468" s="41"/>
      <c r="DI468" s="53"/>
      <c r="DJ468" s="53"/>
      <c r="DK468" s="53"/>
      <c r="DL468" s="41"/>
      <c r="DM468" s="53"/>
      <c r="DN468" s="53"/>
      <c r="DO468" s="53"/>
      <c r="DP468" s="41"/>
      <c r="DQ468" s="53"/>
      <c r="DR468" s="53"/>
      <c r="DS468" s="53"/>
      <c r="DT468" s="41"/>
      <c r="DU468" s="53"/>
      <c r="DV468" s="53"/>
      <c r="DW468" s="53"/>
      <c r="DX468" s="41"/>
      <c r="DY468" s="53"/>
      <c r="DZ468" s="53"/>
      <c r="EA468" s="53"/>
      <c r="EB468" s="41"/>
      <c r="EC468" s="53"/>
      <c r="ED468" s="53"/>
      <c r="EE468" s="53"/>
      <c r="EF468" s="41"/>
      <c r="EG468" s="53"/>
      <c r="EH468" s="53"/>
      <c r="EI468" s="53"/>
      <c r="EJ468" s="41"/>
      <c r="EK468" s="53"/>
      <c r="EL468" s="53"/>
      <c r="EM468" s="53"/>
      <c r="EN468" s="41"/>
      <c r="EO468" s="53"/>
      <c r="EP468" s="53"/>
      <c r="EQ468" s="53"/>
      <c r="ER468" s="41"/>
      <c r="ES468" s="53"/>
      <c r="ET468" s="53"/>
      <c r="EU468" s="53"/>
      <c r="EV468" s="41"/>
      <c r="EW468" s="53"/>
      <c r="EX468" s="53"/>
      <c r="EY468" s="53"/>
      <c r="EZ468" s="41"/>
      <c r="FA468" s="53"/>
      <c r="FB468" s="53"/>
      <c r="FC468" s="53"/>
      <c r="FD468" s="41"/>
      <c r="FE468" s="53"/>
      <c r="FF468" s="53"/>
      <c r="FG468" s="53"/>
      <c r="FH468" s="41"/>
      <c r="FI468" s="53"/>
      <c r="FJ468" s="53"/>
      <c r="FK468" s="53"/>
      <c r="FL468" s="41"/>
      <c r="FM468" s="53"/>
      <c r="FN468" s="53"/>
      <c r="FO468" s="40"/>
      <c r="FP468" s="52"/>
      <c r="FQ468" s="41"/>
      <c r="FY468" s="229" t="s">
        <v>1039</v>
      </c>
      <c r="FZ468" s="229" t="s">
        <v>1040</v>
      </c>
      <c r="GA468" s="229" t="s">
        <v>1041</v>
      </c>
    </row>
    <row r="469" spans="2:183" ht="11.25" customHeight="1" x14ac:dyDescent="0.2">
      <c r="B469" s="39"/>
      <c r="C469" s="45"/>
      <c r="D469" s="112"/>
      <c r="E469" s="112"/>
      <c r="F469" s="46"/>
      <c r="G469" s="52"/>
      <c r="H469" s="41"/>
      <c r="I469" s="53"/>
      <c r="J469" s="40"/>
      <c r="K469" s="52"/>
      <c r="L469" s="41"/>
      <c r="M469" s="53"/>
      <c r="N469" s="40"/>
      <c r="O469" s="52"/>
      <c r="P469" s="41"/>
      <c r="Q469" s="53"/>
      <c r="R469" s="40"/>
      <c r="S469" s="52"/>
      <c r="T469" s="41"/>
      <c r="U469" s="53"/>
      <c r="V469" s="40"/>
      <c r="W469" s="52"/>
      <c r="X469" s="41"/>
      <c r="Y469" s="53"/>
      <c r="Z469" s="40"/>
      <c r="AA469" s="52"/>
      <c r="AB469" s="41"/>
      <c r="AC469" s="53"/>
      <c r="AD469" s="40"/>
      <c r="AE469" s="52"/>
      <c r="AF469" s="41"/>
      <c r="AG469" s="53"/>
      <c r="AH469" s="40"/>
      <c r="AI469" s="52"/>
      <c r="AJ469" s="41"/>
      <c r="AK469" s="53"/>
      <c r="AL469" s="40"/>
      <c r="AM469" s="52"/>
      <c r="AN469" s="41"/>
      <c r="AO469" s="53"/>
      <c r="AP469" s="40"/>
      <c r="AQ469" s="52"/>
      <c r="AR469" s="41"/>
      <c r="AS469" s="53"/>
      <c r="AT469" s="41"/>
      <c r="AU469" s="41"/>
      <c r="AV469" s="41"/>
      <c r="AW469" s="53"/>
      <c r="AX469" s="41"/>
      <c r="AY469" s="41"/>
      <c r="AZ469" s="41"/>
      <c r="BA469" s="53"/>
      <c r="BB469" s="41"/>
      <c r="BC469" s="41"/>
      <c r="BD469" s="41"/>
      <c r="BE469" s="53"/>
      <c r="BF469" s="41"/>
      <c r="BG469" s="41"/>
      <c r="BH469" s="41"/>
      <c r="BI469" s="53"/>
      <c r="BJ469" s="41"/>
      <c r="BK469" s="41"/>
      <c r="BL469" s="41"/>
      <c r="BM469" s="53"/>
      <c r="BN469" s="41"/>
      <c r="BO469" s="41"/>
      <c r="BP469" s="41"/>
      <c r="BQ469" s="53"/>
      <c r="BR469" s="41"/>
      <c r="BS469" s="41"/>
      <c r="BT469" s="41"/>
      <c r="BU469" s="53"/>
      <c r="BV469" s="41"/>
      <c r="BW469" s="41"/>
      <c r="BX469" s="41"/>
      <c r="BY469" s="53"/>
      <c r="BZ469" s="41"/>
      <c r="CA469" s="41"/>
      <c r="CB469" s="41"/>
      <c r="CC469" s="53"/>
      <c r="CD469" s="41"/>
      <c r="CE469" s="41"/>
      <c r="CF469" s="41"/>
      <c r="CG469" s="53"/>
      <c r="CH469" s="41"/>
      <c r="CI469" s="41"/>
      <c r="CJ469" s="41"/>
      <c r="CK469" s="53"/>
      <c r="CL469" s="41"/>
      <c r="CM469" s="41"/>
      <c r="CN469" s="41"/>
      <c r="CO469" s="53"/>
      <c r="CP469" s="41"/>
      <c r="CQ469" s="41"/>
      <c r="CR469" s="41"/>
      <c r="CS469" s="53"/>
      <c r="CT469" s="41"/>
      <c r="CU469" s="41"/>
      <c r="CV469" s="41"/>
      <c r="CW469" s="53"/>
      <c r="CX469" s="41"/>
      <c r="CY469" s="41"/>
      <c r="CZ469" s="41"/>
      <c r="DA469" s="53"/>
      <c r="DB469" s="53"/>
      <c r="DC469" s="53"/>
      <c r="DD469" s="41"/>
      <c r="DE469" s="53"/>
      <c r="DF469" s="53"/>
      <c r="DG469" s="53"/>
      <c r="DH469" s="41"/>
      <c r="DI469" s="53"/>
      <c r="DJ469" s="53"/>
      <c r="DK469" s="53"/>
      <c r="DL469" s="41"/>
      <c r="DM469" s="53"/>
      <c r="DN469" s="53"/>
      <c r="DO469" s="53"/>
      <c r="DP469" s="41"/>
      <c r="DQ469" s="53"/>
      <c r="DR469" s="53"/>
      <c r="DS469" s="53"/>
      <c r="DT469" s="41"/>
      <c r="DU469" s="53"/>
      <c r="DV469" s="53"/>
      <c r="DW469" s="53"/>
      <c r="DX469" s="41"/>
      <c r="DY469" s="53"/>
      <c r="DZ469" s="53"/>
      <c r="EA469" s="53"/>
      <c r="EB469" s="41"/>
      <c r="EC469" s="53"/>
      <c r="ED469" s="53"/>
      <c r="EE469" s="53"/>
      <c r="EF469" s="41"/>
      <c r="EG469" s="53"/>
      <c r="EH469" s="53"/>
      <c r="EI469" s="53"/>
      <c r="EJ469" s="41"/>
      <c r="EK469" s="53"/>
      <c r="EL469" s="53"/>
      <c r="EM469" s="53"/>
      <c r="EN469" s="41"/>
      <c r="EO469" s="53"/>
      <c r="EP469" s="53"/>
      <c r="EQ469" s="53"/>
      <c r="ER469" s="41"/>
      <c r="ES469" s="53"/>
      <c r="ET469" s="53"/>
      <c r="EU469" s="53"/>
      <c r="EV469" s="41"/>
      <c r="EW469" s="53"/>
      <c r="EX469" s="53"/>
      <c r="EY469" s="53"/>
      <c r="EZ469" s="41"/>
      <c r="FA469" s="53"/>
      <c r="FB469" s="53"/>
      <c r="FC469" s="53"/>
      <c r="FD469" s="41"/>
      <c r="FE469" s="53"/>
      <c r="FF469" s="53"/>
      <c r="FG469" s="53"/>
      <c r="FH469" s="41"/>
      <c r="FI469" s="53"/>
      <c r="FJ469" s="53"/>
      <c r="FK469" s="53"/>
      <c r="FL469" s="41"/>
      <c r="FM469" s="53"/>
      <c r="FN469" s="53"/>
      <c r="FO469" s="40"/>
      <c r="FP469" s="52"/>
      <c r="FQ469" s="41"/>
      <c r="FY469" s="229" t="s">
        <v>1003</v>
      </c>
      <c r="FZ469" s="229" t="s">
        <v>1004</v>
      </c>
      <c r="GA469" s="229" t="s">
        <v>1005</v>
      </c>
    </row>
    <row r="470" spans="2:183" ht="11.25" customHeight="1" x14ac:dyDescent="0.2">
      <c r="B470" s="39"/>
      <c r="C470" s="45"/>
      <c r="D470" s="112"/>
      <c r="E470" s="112"/>
      <c r="F470" s="46"/>
      <c r="G470" s="52"/>
      <c r="H470" s="41"/>
      <c r="I470" s="53"/>
      <c r="J470" s="40"/>
      <c r="K470" s="52"/>
      <c r="L470" s="41"/>
      <c r="M470" s="53"/>
      <c r="N470" s="40"/>
      <c r="O470" s="52"/>
      <c r="P470" s="41"/>
      <c r="Q470" s="53"/>
      <c r="R470" s="40"/>
      <c r="S470" s="52"/>
      <c r="T470" s="41"/>
      <c r="U470" s="53"/>
      <c r="V470" s="40"/>
      <c r="W470" s="52"/>
      <c r="X470" s="41"/>
      <c r="Y470" s="53"/>
      <c r="Z470" s="40"/>
      <c r="AA470" s="52"/>
      <c r="AB470" s="41"/>
      <c r="AC470" s="53"/>
      <c r="AD470" s="40"/>
      <c r="AE470" s="52"/>
      <c r="AF470" s="41"/>
      <c r="AG470" s="53"/>
      <c r="AH470" s="40"/>
      <c r="AI470" s="52"/>
      <c r="AJ470" s="41"/>
      <c r="AK470" s="53"/>
      <c r="AL470" s="40"/>
      <c r="AM470" s="52"/>
      <c r="AN470" s="41"/>
      <c r="AO470" s="53"/>
      <c r="AP470" s="40"/>
      <c r="AQ470" s="52"/>
      <c r="AR470" s="41"/>
      <c r="AS470" s="53"/>
      <c r="AT470" s="41"/>
      <c r="AU470" s="41"/>
      <c r="AV470" s="41"/>
      <c r="AW470" s="53"/>
      <c r="AX470" s="41"/>
      <c r="AY470" s="41"/>
      <c r="AZ470" s="41"/>
      <c r="BA470" s="53"/>
      <c r="BB470" s="41"/>
      <c r="BC470" s="41"/>
      <c r="BD470" s="41"/>
      <c r="BE470" s="53"/>
      <c r="BF470" s="41"/>
      <c r="BG470" s="41"/>
      <c r="BH470" s="41"/>
      <c r="BI470" s="53"/>
      <c r="BJ470" s="41"/>
      <c r="BK470" s="41"/>
      <c r="BL470" s="41"/>
      <c r="BM470" s="53"/>
      <c r="BN470" s="41"/>
      <c r="BO470" s="41"/>
      <c r="BP470" s="41"/>
      <c r="BQ470" s="53"/>
      <c r="BR470" s="41"/>
      <c r="BS470" s="41"/>
      <c r="BT470" s="41"/>
      <c r="BU470" s="53"/>
      <c r="BV470" s="41"/>
      <c r="BW470" s="41"/>
      <c r="BX470" s="41"/>
      <c r="BY470" s="53"/>
      <c r="BZ470" s="41"/>
      <c r="CA470" s="41"/>
      <c r="CB470" s="41"/>
      <c r="CC470" s="53"/>
      <c r="CD470" s="41"/>
      <c r="CE470" s="41"/>
      <c r="CF470" s="41"/>
      <c r="CG470" s="53"/>
      <c r="CH470" s="41"/>
      <c r="CI470" s="41"/>
      <c r="CJ470" s="41"/>
      <c r="CK470" s="53"/>
      <c r="CL470" s="41"/>
      <c r="CM470" s="41"/>
      <c r="CN470" s="41"/>
      <c r="CO470" s="53"/>
      <c r="CP470" s="41"/>
      <c r="CQ470" s="41"/>
      <c r="CR470" s="41"/>
      <c r="CS470" s="53"/>
      <c r="CT470" s="41"/>
      <c r="CU470" s="41"/>
      <c r="CV470" s="41"/>
      <c r="CW470" s="53"/>
      <c r="CX470" s="41"/>
      <c r="CY470" s="41"/>
      <c r="CZ470" s="41"/>
      <c r="DA470" s="53"/>
      <c r="DB470" s="53"/>
      <c r="DC470" s="53"/>
      <c r="DD470" s="41"/>
      <c r="DE470" s="53"/>
      <c r="DF470" s="53"/>
      <c r="DG470" s="53"/>
      <c r="DH470" s="41"/>
      <c r="DI470" s="53"/>
      <c r="DJ470" s="53"/>
      <c r="DK470" s="53"/>
      <c r="DL470" s="41"/>
      <c r="DM470" s="53"/>
      <c r="DN470" s="53"/>
      <c r="DO470" s="53"/>
      <c r="DP470" s="41"/>
      <c r="DQ470" s="53"/>
      <c r="DR470" s="53"/>
      <c r="DS470" s="53"/>
      <c r="DT470" s="41"/>
      <c r="DU470" s="53"/>
      <c r="DV470" s="53"/>
      <c r="DW470" s="53"/>
      <c r="DX470" s="41"/>
      <c r="DY470" s="53"/>
      <c r="DZ470" s="53"/>
      <c r="EA470" s="53"/>
      <c r="EB470" s="41"/>
      <c r="EC470" s="53"/>
      <c r="ED470" s="53"/>
      <c r="EE470" s="53"/>
      <c r="EF470" s="41"/>
      <c r="EG470" s="53"/>
      <c r="EH470" s="53"/>
      <c r="EI470" s="53"/>
      <c r="EJ470" s="41"/>
      <c r="EK470" s="53"/>
      <c r="EL470" s="53"/>
      <c r="EM470" s="53"/>
      <c r="EN470" s="41"/>
      <c r="EO470" s="53"/>
      <c r="EP470" s="53"/>
      <c r="EQ470" s="53"/>
      <c r="ER470" s="41"/>
      <c r="ES470" s="53"/>
      <c r="ET470" s="53"/>
      <c r="EU470" s="53"/>
      <c r="EV470" s="41"/>
      <c r="EW470" s="53"/>
      <c r="EX470" s="53"/>
      <c r="EY470" s="53"/>
      <c r="EZ470" s="41"/>
      <c r="FA470" s="53"/>
      <c r="FB470" s="53"/>
      <c r="FC470" s="53"/>
      <c r="FD470" s="41"/>
      <c r="FE470" s="53"/>
      <c r="FF470" s="53"/>
      <c r="FG470" s="53"/>
      <c r="FH470" s="41"/>
      <c r="FI470" s="53"/>
      <c r="FJ470" s="53"/>
      <c r="FK470" s="53"/>
      <c r="FL470" s="41"/>
      <c r="FM470" s="53"/>
      <c r="FN470" s="53"/>
      <c r="FO470" s="40"/>
      <c r="FP470" s="52"/>
      <c r="FQ470" s="41"/>
      <c r="FY470" s="229" t="s">
        <v>1033</v>
      </c>
      <c r="FZ470" s="229" t="s">
        <v>1034</v>
      </c>
      <c r="GA470" s="229" t="s">
        <v>1035</v>
      </c>
    </row>
    <row r="471" spans="2:183" ht="11.25" customHeight="1" x14ac:dyDescent="0.2">
      <c r="B471" s="39"/>
      <c r="C471" s="45"/>
      <c r="D471" s="112"/>
      <c r="E471" s="112"/>
      <c r="F471" s="46"/>
      <c r="G471" s="52"/>
      <c r="H471" s="41"/>
      <c r="I471" s="53"/>
      <c r="J471" s="40"/>
      <c r="K471" s="52"/>
      <c r="L471" s="41"/>
      <c r="M471" s="53"/>
      <c r="N471" s="40"/>
      <c r="O471" s="52"/>
      <c r="P471" s="41"/>
      <c r="Q471" s="53"/>
      <c r="R471" s="40"/>
      <c r="S471" s="52"/>
      <c r="T471" s="41"/>
      <c r="U471" s="53"/>
      <c r="V471" s="40"/>
      <c r="W471" s="52"/>
      <c r="X471" s="41"/>
      <c r="Y471" s="53"/>
      <c r="Z471" s="40"/>
      <c r="AA471" s="52"/>
      <c r="AB471" s="41"/>
      <c r="AC471" s="53"/>
      <c r="AD471" s="40"/>
      <c r="AE471" s="52"/>
      <c r="AF471" s="41"/>
      <c r="AG471" s="53"/>
      <c r="AH471" s="40"/>
      <c r="AI471" s="52"/>
      <c r="AJ471" s="41"/>
      <c r="AK471" s="53"/>
      <c r="AL471" s="40"/>
      <c r="AM471" s="52"/>
      <c r="AN471" s="41"/>
      <c r="AO471" s="53"/>
      <c r="AP471" s="40"/>
      <c r="AQ471" s="52"/>
      <c r="AR471" s="41"/>
      <c r="AS471" s="53"/>
      <c r="AT471" s="41"/>
      <c r="AU471" s="41"/>
      <c r="AV471" s="41"/>
      <c r="AW471" s="53"/>
      <c r="AX471" s="41"/>
      <c r="AY471" s="41"/>
      <c r="AZ471" s="41"/>
      <c r="BA471" s="53"/>
      <c r="BB471" s="41"/>
      <c r="BC471" s="41"/>
      <c r="BD471" s="41"/>
      <c r="BE471" s="53"/>
      <c r="BF471" s="41"/>
      <c r="BG471" s="41"/>
      <c r="BH471" s="41"/>
      <c r="BI471" s="53"/>
      <c r="BJ471" s="41"/>
      <c r="BK471" s="41"/>
      <c r="BL471" s="41"/>
      <c r="BM471" s="53"/>
      <c r="BN471" s="41"/>
      <c r="BO471" s="41"/>
      <c r="BP471" s="41"/>
      <c r="BQ471" s="53"/>
      <c r="BR471" s="41"/>
      <c r="BS471" s="41"/>
      <c r="BT471" s="41"/>
      <c r="BU471" s="53"/>
      <c r="BV471" s="41"/>
      <c r="BW471" s="41"/>
      <c r="BX471" s="41"/>
      <c r="BY471" s="53"/>
      <c r="BZ471" s="41"/>
      <c r="CA471" s="41"/>
      <c r="CB471" s="41"/>
      <c r="CC471" s="53"/>
      <c r="CD471" s="41"/>
      <c r="CE471" s="41"/>
      <c r="CF471" s="41"/>
      <c r="CG471" s="53"/>
      <c r="CH471" s="41"/>
      <c r="CI471" s="41"/>
      <c r="CJ471" s="41"/>
      <c r="CK471" s="53"/>
      <c r="CL471" s="41"/>
      <c r="CM471" s="41"/>
      <c r="CN471" s="41"/>
      <c r="CO471" s="53"/>
      <c r="CP471" s="41"/>
      <c r="CQ471" s="41"/>
      <c r="CR471" s="41"/>
      <c r="CS471" s="53"/>
      <c r="CT471" s="41"/>
      <c r="CU471" s="41"/>
      <c r="CV471" s="41"/>
      <c r="CW471" s="53"/>
      <c r="CX471" s="41"/>
      <c r="CY471" s="41"/>
      <c r="CZ471" s="41"/>
      <c r="DA471" s="53"/>
      <c r="DB471" s="53"/>
      <c r="DC471" s="53"/>
      <c r="DD471" s="41"/>
      <c r="DE471" s="53"/>
      <c r="DF471" s="53"/>
      <c r="DG471" s="53"/>
      <c r="DH471" s="41"/>
      <c r="DI471" s="53"/>
      <c r="DJ471" s="53"/>
      <c r="DK471" s="53"/>
      <c r="DL471" s="41"/>
      <c r="DM471" s="53"/>
      <c r="DN471" s="53"/>
      <c r="DO471" s="53"/>
      <c r="DP471" s="41"/>
      <c r="DQ471" s="53"/>
      <c r="DR471" s="53"/>
      <c r="DS471" s="53"/>
      <c r="DT471" s="41"/>
      <c r="DU471" s="53"/>
      <c r="DV471" s="53"/>
      <c r="DW471" s="53"/>
      <c r="DX471" s="41"/>
      <c r="DY471" s="53"/>
      <c r="DZ471" s="53"/>
      <c r="EA471" s="53"/>
      <c r="EB471" s="41"/>
      <c r="EC471" s="53"/>
      <c r="ED471" s="53"/>
      <c r="EE471" s="53"/>
      <c r="EF471" s="41"/>
      <c r="EG471" s="53"/>
      <c r="EH471" s="53"/>
      <c r="EI471" s="53"/>
      <c r="EJ471" s="41"/>
      <c r="EK471" s="53"/>
      <c r="EL471" s="53"/>
      <c r="EM471" s="53"/>
      <c r="EN471" s="41"/>
      <c r="EO471" s="53"/>
      <c r="EP471" s="53"/>
      <c r="EQ471" s="53"/>
      <c r="ER471" s="41"/>
      <c r="ES471" s="53"/>
      <c r="ET471" s="53"/>
      <c r="EU471" s="53"/>
      <c r="EV471" s="41"/>
      <c r="EW471" s="53"/>
      <c r="EX471" s="53"/>
      <c r="EY471" s="53"/>
      <c r="EZ471" s="41"/>
      <c r="FA471" s="53"/>
      <c r="FB471" s="53"/>
      <c r="FC471" s="53"/>
      <c r="FD471" s="41"/>
      <c r="FE471" s="53"/>
      <c r="FF471" s="53"/>
      <c r="FG471" s="53"/>
      <c r="FH471" s="41"/>
      <c r="FI471" s="53"/>
      <c r="FJ471" s="53"/>
      <c r="FK471" s="53"/>
      <c r="FL471" s="41"/>
      <c r="FM471" s="53"/>
      <c r="FN471" s="53"/>
      <c r="FO471" s="40"/>
      <c r="FP471" s="52"/>
      <c r="FQ471" s="41"/>
      <c r="FY471" s="229" t="s">
        <v>1006</v>
      </c>
      <c r="FZ471" s="229" t="s">
        <v>1007</v>
      </c>
      <c r="GA471" s="229" t="s">
        <v>1008</v>
      </c>
    </row>
    <row r="472" spans="2:183" ht="11.25" customHeight="1" x14ac:dyDescent="0.2">
      <c r="B472" s="39"/>
      <c r="C472" s="45"/>
      <c r="D472" s="112"/>
      <c r="E472" s="112"/>
      <c r="F472" s="46"/>
      <c r="G472" s="52"/>
      <c r="H472" s="41"/>
      <c r="I472" s="53"/>
      <c r="J472" s="40"/>
      <c r="K472" s="52"/>
      <c r="L472" s="41"/>
      <c r="M472" s="53"/>
      <c r="N472" s="40"/>
      <c r="O472" s="52"/>
      <c r="P472" s="41"/>
      <c r="Q472" s="53"/>
      <c r="R472" s="40"/>
      <c r="S472" s="52"/>
      <c r="T472" s="41"/>
      <c r="U472" s="53"/>
      <c r="V472" s="40"/>
      <c r="W472" s="52"/>
      <c r="X472" s="41"/>
      <c r="Y472" s="53"/>
      <c r="Z472" s="40"/>
      <c r="AA472" s="52"/>
      <c r="AB472" s="41"/>
      <c r="AC472" s="53"/>
      <c r="AD472" s="40"/>
      <c r="AE472" s="52"/>
      <c r="AF472" s="41"/>
      <c r="AG472" s="53"/>
      <c r="AH472" s="40"/>
      <c r="AI472" s="52"/>
      <c r="AJ472" s="41"/>
      <c r="AK472" s="53"/>
      <c r="AL472" s="40"/>
      <c r="AM472" s="52"/>
      <c r="AN472" s="41"/>
      <c r="AO472" s="53"/>
      <c r="AP472" s="40"/>
      <c r="AQ472" s="52"/>
      <c r="AR472" s="41"/>
      <c r="AS472" s="53"/>
      <c r="AT472" s="41"/>
      <c r="AU472" s="41"/>
      <c r="AV472" s="41"/>
      <c r="AW472" s="53"/>
      <c r="AX472" s="41"/>
      <c r="AY472" s="41"/>
      <c r="AZ472" s="41"/>
      <c r="BA472" s="53"/>
      <c r="BB472" s="41"/>
      <c r="BC472" s="41"/>
      <c r="BD472" s="41"/>
      <c r="BE472" s="53"/>
      <c r="BF472" s="41"/>
      <c r="BG472" s="41"/>
      <c r="BH472" s="41"/>
      <c r="BI472" s="53"/>
      <c r="BJ472" s="41"/>
      <c r="BK472" s="41"/>
      <c r="BL472" s="41"/>
      <c r="BM472" s="53"/>
      <c r="BN472" s="41"/>
      <c r="BO472" s="41"/>
      <c r="BP472" s="41"/>
      <c r="BQ472" s="53"/>
      <c r="BR472" s="41"/>
      <c r="BS472" s="41"/>
      <c r="BT472" s="41"/>
      <c r="BU472" s="53"/>
      <c r="BV472" s="41"/>
      <c r="BW472" s="41"/>
      <c r="BX472" s="41"/>
      <c r="BY472" s="53"/>
      <c r="BZ472" s="41"/>
      <c r="CA472" s="41"/>
      <c r="CB472" s="41"/>
      <c r="CC472" s="53"/>
      <c r="CD472" s="41"/>
      <c r="CE472" s="41"/>
      <c r="CF472" s="41"/>
      <c r="CG472" s="53"/>
      <c r="CH472" s="41"/>
      <c r="CI472" s="41"/>
      <c r="CJ472" s="41"/>
      <c r="CK472" s="53"/>
      <c r="CL472" s="41"/>
      <c r="CM472" s="41"/>
      <c r="CN472" s="41"/>
      <c r="CO472" s="53"/>
      <c r="CP472" s="41"/>
      <c r="CQ472" s="41"/>
      <c r="CR472" s="41"/>
      <c r="CS472" s="53"/>
      <c r="CT472" s="41"/>
      <c r="CU472" s="41"/>
      <c r="CV472" s="41"/>
      <c r="CW472" s="53"/>
      <c r="CX472" s="41"/>
      <c r="CY472" s="41"/>
      <c r="CZ472" s="41"/>
      <c r="DA472" s="53"/>
      <c r="DB472" s="53"/>
      <c r="DC472" s="53"/>
      <c r="DD472" s="41"/>
      <c r="DE472" s="53"/>
      <c r="DF472" s="53"/>
      <c r="DG472" s="53"/>
      <c r="DH472" s="41"/>
      <c r="DI472" s="53"/>
      <c r="DJ472" s="53"/>
      <c r="DK472" s="53"/>
      <c r="DL472" s="41"/>
      <c r="DM472" s="53"/>
      <c r="DN472" s="53"/>
      <c r="DO472" s="53"/>
      <c r="DP472" s="41"/>
      <c r="DQ472" s="53"/>
      <c r="DR472" s="53"/>
      <c r="DS472" s="53"/>
      <c r="DT472" s="41"/>
      <c r="DU472" s="53"/>
      <c r="DV472" s="53"/>
      <c r="DW472" s="53"/>
      <c r="DX472" s="41"/>
      <c r="DY472" s="53"/>
      <c r="DZ472" s="53"/>
      <c r="EA472" s="53"/>
      <c r="EB472" s="41"/>
      <c r="EC472" s="53"/>
      <c r="ED472" s="53"/>
      <c r="EE472" s="53"/>
      <c r="EF472" s="41"/>
      <c r="EG472" s="53"/>
      <c r="EH472" s="53"/>
      <c r="EI472" s="53"/>
      <c r="EJ472" s="41"/>
      <c r="EK472" s="53"/>
      <c r="EL472" s="53"/>
      <c r="EM472" s="53"/>
      <c r="EN472" s="41"/>
      <c r="EO472" s="53"/>
      <c r="EP472" s="53"/>
      <c r="EQ472" s="53"/>
      <c r="ER472" s="41"/>
      <c r="ES472" s="53"/>
      <c r="ET472" s="53"/>
      <c r="EU472" s="53"/>
      <c r="EV472" s="41"/>
      <c r="EW472" s="53"/>
      <c r="EX472" s="53"/>
      <c r="EY472" s="53"/>
      <c r="EZ472" s="41"/>
      <c r="FA472" s="53"/>
      <c r="FB472" s="53"/>
      <c r="FC472" s="53"/>
      <c r="FD472" s="41"/>
      <c r="FE472" s="53"/>
      <c r="FF472" s="53"/>
      <c r="FG472" s="53"/>
      <c r="FH472" s="41"/>
      <c r="FI472" s="53"/>
      <c r="FJ472" s="53"/>
      <c r="FK472" s="53"/>
      <c r="FL472" s="41"/>
      <c r="FM472" s="53"/>
      <c r="FN472" s="53"/>
      <c r="FO472" s="40"/>
      <c r="FP472" s="52"/>
      <c r="FQ472" s="41"/>
      <c r="FY472" s="229" t="s">
        <v>1024</v>
      </c>
      <c r="FZ472" s="229" t="s">
        <v>1025</v>
      </c>
      <c r="GA472" s="229" t="s">
        <v>1026</v>
      </c>
    </row>
    <row r="473" spans="2:183" ht="11.25" customHeight="1" x14ac:dyDescent="0.2">
      <c r="B473" s="39"/>
      <c r="C473" s="45"/>
      <c r="D473" s="112"/>
      <c r="E473" s="112"/>
      <c r="F473" s="46"/>
      <c r="G473" s="52"/>
      <c r="H473" s="41"/>
      <c r="I473" s="53"/>
      <c r="J473" s="40"/>
      <c r="K473" s="52"/>
      <c r="L473" s="41"/>
      <c r="M473" s="53"/>
      <c r="N473" s="40"/>
      <c r="O473" s="52"/>
      <c r="P473" s="41"/>
      <c r="Q473" s="53"/>
      <c r="R473" s="40"/>
      <c r="S473" s="52"/>
      <c r="T473" s="41"/>
      <c r="U473" s="53"/>
      <c r="V473" s="40"/>
      <c r="W473" s="52"/>
      <c r="X473" s="41"/>
      <c r="Y473" s="53"/>
      <c r="Z473" s="40"/>
      <c r="AA473" s="52"/>
      <c r="AB473" s="41"/>
      <c r="AC473" s="53"/>
      <c r="AD473" s="40"/>
      <c r="AE473" s="52"/>
      <c r="AF473" s="41"/>
      <c r="AG473" s="53"/>
      <c r="AH473" s="40"/>
      <c r="AI473" s="52"/>
      <c r="AJ473" s="41"/>
      <c r="AK473" s="53"/>
      <c r="AL473" s="40"/>
      <c r="AM473" s="52"/>
      <c r="AN473" s="41"/>
      <c r="AO473" s="53"/>
      <c r="AP473" s="40"/>
      <c r="AQ473" s="52"/>
      <c r="AR473" s="41"/>
      <c r="AS473" s="53"/>
      <c r="AT473" s="41"/>
      <c r="AU473" s="41"/>
      <c r="AV473" s="41"/>
      <c r="AW473" s="53"/>
      <c r="AX473" s="41"/>
      <c r="AY473" s="41"/>
      <c r="AZ473" s="41"/>
      <c r="BA473" s="53"/>
      <c r="BB473" s="41"/>
      <c r="BC473" s="41"/>
      <c r="BD473" s="41"/>
      <c r="BE473" s="53"/>
      <c r="BF473" s="41"/>
      <c r="BG473" s="41"/>
      <c r="BH473" s="41"/>
      <c r="BI473" s="53"/>
      <c r="BJ473" s="41"/>
      <c r="BK473" s="41"/>
      <c r="BL473" s="41"/>
      <c r="BM473" s="53"/>
      <c r="BN473" s="41"/>
      <c r="BO473" s="41"/>
      <c r="BP473" s="41"/>
      <c r="BQ473" s="53"/>
      <c r="BR473" s="41"/>
      <c r="BS473" s="41"/>
      <c r="BT473" s="41"/>
      <c r="BU473" s="53"/>
      <c r="BV473" s="41"/>
      <c r="BW473" s="41"/>
      <c r="BX473" s="41"/>
      <c r="BY473" s="53"/>
      <c r="BZ473" s="41"/>
      <c r="CA473" s="41"/>
      <c r="CB473" s="41"/>
      <c r="CC473" s="53"/>
      <c r="CD473" s="41"/>
      <c r="CE473" s="41"/>
      <c r="CF473" s="41"/>
      <c r="CG473" s="53"/>
      <c r="CH473" s="41"/>
      <c r="CI473" s="41"/>
      <c r="CJ473" s="41"/>
      <c r="CK473" s="53"/>
      <c r="CL473" s="41"/>
      <c r="CM473" s="41"/>
      <c r="CN473" s="41"/>
      <c r="CO473" s="53"/>
      <c r="CP473" s="41"/>
      <c r="CQ473" s="41"/>
      <c r="CR473" s="41"/>
      <c r="CS473" s="53"/>
      <c r="CT473" s="41"/>
      <c r="CU473" s="41"/>
      <c r="CV473" s="41"/>
      <c r="CW473" s="53"/>
      <c r="CX473" s="41"/>
      <c r="CY473" s="41"/>
      <c r="CZ473" s="41"/>
      <c r="DA473" s="53"/>
      <c r="DB473" s="53"/>
      <c r="DC473" s="53"/>
      <c r="DD473" s="41"/>
      <c r="DE473" s="53"/>
      <c r="DF473" s="53"/>
      <c r="DG473" s="53"/>
      <c r="DH473" s="41"/>
      <c r="DI473" s="53"/>
      <c r="DJ473" s="53"/>
      <c r="DK473" s="53"/>
      <c r="DL473" s="41"/>
      <c r="DM473" s="53"/>
      <c r="DN473" s="53"/>
      <c r="DO473" s="53"/>
      <c r="DP473" s="41"/>
      <c r="DQ473" s="53"/>
      <c r="DR473" s="53"/>
      <c r="DS473" s="53"/>
      <c r="DT473" s="41"/>
      <c r="DU473" s="53"/>
      <c r="DV473" s="53"/>
      <c r="DW473" s="53"/>
      <c r="DX473" s="41"/>
      <c r="DY473" s="53"/>
      <c r="DZ473" s="53"/>
      <c r="EA473" s="53"/>
      <c r="EB473" s="41"/>
      <c r="EC473" s="53"/>
      <c r="ED473" s="53"/>
      <c r="EE473" s="53"/>
      <c r="EF473" s="41"/>
      <c r="EG473" s="53"/>
      <c r="EH473" s="53"/>
      <c r="EI473" s="53"/>
      <c r="EJ473" s="41"/>
      <c r="EK473" s="53"/>
      <c r="EL473" s="53"/>
      <c r="EM473" s="53"/>
      <c r="EN473" s="41"/>
      <c r="EO473" s="53"/>
      <c r="EP473" s="53"/>
      <c r="EQ473" s="53"/>
      <c r="ER473" s="41"/>
      <c r="ES473" s="53"/>
      <c r="ET473" s="53"/>
      <c r="EU473" s="53"/>
      <c r="EV473" s="41"/>
      <c r="EW473" s="53"/>
      <c r="EX473" s="53"/>
      <c r="EY473" s="53"/>
      <c r="EZ473" s="41"/>
      <c r="FA473" s="53"/>
      <c r="FB473" s="53"/>
      <c r="FC473" s="53"/>
      <c r="FD473" s="41"/>
      <c r="FE473" s="53"/>
      <c r="FF473" s="53"/>
      <c r="FG473" s="53"/>
      <c r="FH473" s="41"/>
      <c r="FI473" s="53"/>
      <c r="FJ473" s="53"/>
      <c r="FK473" s="53"/>
      <c r="FL473" s="41"/>
      <c r="FM473" s="53"/>
      <c r="FN473" s="53"/>
      <c r="FO473" s="40"/>
      <c r="FP473" s="52"/>
      <c r="FQ473" s="41"/>
      <c r="FY473" s="229" t="s">
        <v>1012</v>
      </c>
      <c r="FZ473" s="229" t="s">
        <v>1013</v>
      </c>
      <c r="GA473" s="229" t="s">
        <v>1014</v>
      </c>
    </row>
    <row r="474" spans="2:183" ht="11.25" customHeight="1" x14ac:dyDescent="0.2">
      <c r="B474" s="39"/>
      <c r="C474" s="45"/>
      <c r="D474" s="112"/>
      <c r="E474" s="112"/>
      <c r="F474" s="46"/>
      <c r="G474" s="52"/>
      <c r="H474" s="41"/>
      <c r="I474" s="53"/>
      <c r="J474" s="40"/>
      <c r="K474" s="52"/>
      <c r="L474" s="41"/>
      <c r="M474" s="53"/>
      <c r="N474" s="40"/>
      <c r="O474" s="52"/>
      <c r="P474" s="41"/>
      <c r="Q474" s="53"/>
      <c r="R474" s="40"/>
      <c r="S474" s="52"/>
      <c r="T474" s="41"/>
      <c r="U474" s="53"/>
      <c r="V474" s="40"/>
      <c r="W474" s="52"/>
      <c r="X474" s="41"/>
      <c r="Y474" s="53"/>
      <c r="Z474" s="40"/>
      <c r="AA474" s="52"/>
      <c r="AB474" s="41"/>
      <c r="AC474" s="53"/>
      <c r="AD474" s="40"/>
      <c r="AE474" s="52"/>
      <c r="AF474" s="41"/>
      <c r="AG474" s="53"/>
      <c r="AH474" s="40"/>
      <c r="AI474" s="52"/>
      <c r="AJ474" s="41"/>
      <c r="AK474" s="53"/>
      <c r="AL474" s="40"/>
      <c r="AM474" s="52"/>
      <c r="AN474" s="41"/>
      <c r="AO474" s="53"/>
      <c r="AP474" s="40"/>
      <c r="AQ474" s="52"/>
      <c r="AR474" s="41"/>
      <c r="AS474" s="53"/>
      <c r="AT474" s="41"/>
      <c r="AU474" s="41"/>
      <c r="AV474" s="41"/>
      <c r="AW474" s="53"/>
      <c r="AX474" s="41"/>
      <c r="AY474" s="41"/>
      <c r="AZ474" s="41"/>
      <c r="BA474" s="53"/>
      <c r="BB474" s="41"/>
      <c r="BC474" s="41"/>
      <c r="BD474" s="41"/>
      <c r="BE474" s="53"/>
      <c r="BF474" s="41"/>
      <c r="BG474" s="41"/>
      <c r="BH474" s="41"/>
      <c r="BI474" s="53"/>
      <c r="BJ474" s="41"/>
      <c r="BK474" s="41"/>
      <c r="BL474" s="41"/>
      <c r="BM474" s="53"/>
      <c r="BN474" s="41"/>
      <c r="BO474" s="41"/>
      <c r="BP474" s="41"/>
      <c r="BQ474" s="53"/>
      <c r="BR474" s="41"/>
      <c r="BS474" s="41"/>
      <c r="BT474" s="41"/>
      <c r="BU474" s="53"/>
      <c r="BV474" s="41"/>
      <c r="BW474" s="41"/>
      <c r="BX474" s="41"/>
      <c r="BY474" s="53"/>
      <c r="BZ474" s="41"/>
      <c r="CA474" s="41"/>
      <c r="CB474" s="41"/>
      <c r="CC474" s="53"/>
      <c r="CD474" s="41"/>
      <c r="CE474" s="41"/>
      <c r="CF474" s="41"/>
      <c r="CG474" s="53"/>
      <c r="CH474" s="41"/>
      <c r="CI474" s="41"/>
      <c r="CJ474" s="41"/>
      <c r="CK474" s="53"/>
      <c r="CL474" s="41"/>
      <c r="CM474" s="41"/>
      <c r="CN474" s="41"/>
      <c r="CO474" s="53"/>
      <c r="CP474" s="41"/>
      <c r="CQ474" s="41"/>
      <c r="CR474" s="41"/>
      <c r="CS474" s="53"/>
      <c r="CT474" s="41"/>
      <c r="CU474" s="41"/>
      <c r="CV474" s="41"/>
      <c r="CW474" s="53"/>
      <c r="CX474" s="41"/>
      <c r="CY474" s="41"/>
      <c r="CZ474" s="41"/>
      <c r="DA474" s="53"/>
      <c r="DB474" s="53"/>
      <c r="DC474" s="53"/>
      <c r="DD474" s="41"/>
      <c r="DE474" s="53"/>
      <c r="DF474" s="53"/>
      <c r="DG474" s="53"/>
      <c r="DH474" s="41"/>
      <c r="DI474" s="53"/>
      <c r="DJ474" s="53"/>
      <c r="DK474" s="53"/>
      <c r="DL474" s="41"/>
      <c r="DM474" s="53"/>
      <c r="DN474" s="53"/>
      <c r="DO474" s="53"/>
      <c r="DP474" s="41"/>
      <c r="DQ474" s="53"/>
      <c r="DR474" s="53"/>
      <c r="DS474" s="53"/>
      <c r="DT474" s="41"/>
      <c r="DU474" s="53"/>
      <c r="DV474" s="53"/>
      <c r="DW474" s="53"/>
      <c r="DX474" s="41"/>
      <c r="DY474" s="53"/>
      <c r="DZ474" s="53"/>
      <c r="EA474" s="53"/>
      <c r="EB474" s="41"/>
      <c r="EC474" s="53"/>
      <c r="ED474" s="53"/>
      <c r="EE474" s="53"/>
      <c r="EF474" s="41"/>
      <c r="EG474" s="53"/>
      <c r="EH474" s="53"/>
      <c r="EI474" s="53"/>
      <c r="EJ474" s="41"/>
      <c r="EK474" s="53"/>
      <c r="EL474" s="53"/>
      <c r="EM474" s="53"/>
      <c r="EN474" s="41"/>
      <c r="EO474" s="53"/>
      <c r="EP474" s="53"/>
      <c r="EQ474" s="53"/>
      <c r="ER474" s="41"/>
      <c r="ES474" s="53"/>
      <c r="ET474" s="53"/>
      <c r="EU474" s="53"/>
      <c r="EV474" s="41"/>
      <c r="EW474" s="53"/>
      <c r="EX474" s="53"/>
      <c r="EY474" s="53"/>
      <c r="EZ474" s="41"/>
      <c r="FA474" s="53"/>
      <c r="FB474" s="53"/>
      <c r="FC474" s="53"/>
      <c r="FD474" s="41"/>
      <c r="FE474" s="53"/>
      <c r="FF474" s="53"/>
      <c r="FG474" s="53"/>
      <c r="FH474" s="41"/>
      <c r="FI474" s="53"/>
      <c r="FJ474" s="53"/>
      <c r="FK474" s="53"/>
      <c r="FL474" s="41"/>
      <c r="FM474" s="53"/>
      <c r="FN474" s="53"/>
      <c r="FO474" s="40"/>
      <c r="FP474" s="52"/>
      <c r="FQ474" s="41"/>
      <c r="FY474" s="229" t="s">
        <v>979</v>
      </c>
      <c r="FZ474" s="229" t="s">
        <v>980</v>
      </c>
      <c r="GA474" s="229" t="s">
        <v>981</v>
      </c>
    </row>
    <row r="475" spans="2:183" ht="11.25" customHeight="1" x14ac:dyDescent="0.2">
      <c r="B475" s="39"/>
      <c r="C475" s="45"/>
      <c r="D475" s="112"/>
      <c r="E475" s="112"/>
      <c r="F475" s="46"/>
      <c r="G475" s="52"/>
      <c r="H475" s="41"/>
      <c r="I475" s="53"/>
      <c r="J475" s="40"/>
      <c r="K475" s="52"/>
      <c r="L475" s="41"/>
      <c r="M475" s="53"/>
      <c r="N475" s="40"/>
      <c r="O475" s="52"/>
      <c r="P475" s="41"/>
      <c r="Q475" s="53"/>
      <c r="R475" s="40"/>
      <c r="S475" s="52"/>
      <c r="T475" s="41"/>
      <c r="U475" s="53"/>
      <c r="V475" s="40"/>
      <c r="W475" s="52"/>
      <c r="X475" s="41"/>
      <c r="Y475" s="53"/>
      <c r="Z475" s="40"/>
      <c r="AA475" s="52"/>
      <c r="AB475" s="41"/>
      <c r="AC475" s="53"/>
      <c r="AD475" s="40"/>
      <c r="AE475" s="52"/>
      <c r="AF475" s="41"/>
      <c r="AG475" s="53"/>
      <c r="AH475" s="40"/>
      <c r="AI475" s="52"/>
      <c r="AJ475" s="41"/>
      <c r="AK475" s="53"/>
      <c r="AL475" s="40"/>
      <c r="AM475" s="52"/>
      <c r="AN475" s="41"/>
      <c r="AO475" s="53"/>
      <c r="AP475" s="40"/>
      <c r="AQ475" s="52"/>
      <c r="AR475" s="41"/>
      <c r="AS475" s="53"/>
      <c r="AT475" s="41"/>
      <c r="AU475" s="41"/>
      <c r="AV475" s="41"/>
      <c r="AW475" s="53"/>
      <c r="AX475" s="41"/>
      <c r="AY475" s="41"/>
      <c r="AZ475" s="41"/>
      <c r="BA475" s="53"/>
      <c r="BB475" s="41"/>
      <c r="BC475" s="41"/>
      <c r="BD475" s="41"/>
      <c r="BE475" s="53"/>
      <c r="BF475" s="41"/>
      <c r="BG475" s="41"/>
      <c r="BH475" s="41"/>
      <c r="BI475" s="53"/>
      <c r="BJ475" s="41"/>
      <c r="BK475" s="41"/>
      <c r="BL475" s="41"/>
      <c r="BM475" s="53"/>
      <c r="BN475" s="41"/>
      <c r="BO475" s="41"/>
      <c r="BP475" s="41"/>
      <c r="BQ475" s="53"/>
      <c r="BR475" s="41"/>
      <c r="BS475" s="41"/>
      <c r="BT475" s="41"/>
      <c r="BU475" s="53"/>
      <c r="BV475" s="41"/>
      <c r="BW475" s="41"/>
      <c r="BX475" s="41"/>
      <c r="BY475" s="53"/>
      <c r="BZ475" s="41"/>
      <c r="CA475" s="41"/>
      <c r="CB475" s="41"/>
      <c r="CC475" s="53"/>
      <c r="CD475" s="41"/>
      <c r="CE475" s="41"/>
      <c r="CF475" s="41"/>
      <c r="CG475" s="53"/>
      <c r="CH475" s="41"/>
      <c r="CI475" s="41"/>
      <c r="CJ475" s="41"/>
      <c r="CK475" s="53"/>
      <c r="CL475" s="41"/>
      <c r="CM475" s="41"/>
      <c r="CN475" s="41"/>
      <c r="CO475" s="53"/>
      <c r="CP475" s="41"/>
      <c r="CQ475" s="41"/>
      <c r="CR475" s="41"/>
      <c r="CS475" s="53"/>
      <c r="CT475" s="41"/>
      <c r="CU475" s="41"/>
      <c r="CV475" s="41"/>
      <c r="CW475" s="53"/>
      <c r="CX475" s="41"/>
      <c r="CY475" s="41"/>
      <c r="CZ475" s="41"/>
      <c r="DA475" s="53"/>
      <c r="DB475" s="53"/>
      <c r="DC475" s="53"/>
      <c r="DD475" s="41"/>
      <c r="DE475" s="53"/>
      <c r="DF475" s="53"/>
      <c r="DG475" s="53"/>
      <c r="DH475" s="41"/>
      <c r="DI475" s="53"/>
      <c r="DJ475" s="53"/>
      <c r="DK475" s="53"/>
      <c r="DL475" s="41"/>
      <c r="DM475" s="53"/>
      <c r="DN475" s="53"/>
      <c r="DO475" s="53"/>
      <c r="DP475" s="41"/>
      <c r="DQ475" s="53"/>
      <c r="DR475" s="53"/>
      <c r="DS475" s="53"/>
      <c r="DT475" s="41"/>
      <c r="DU475" s="53"/>
      <c r="DV475" s="53"/>
      <c r="DW475" s="53"/>
      <c r="DX475" s="41"/>
      <c r="DY475" s="53"/>
      <c r="DZ475" s="53"/>
      <c r="EA475" s="53"/>
      <c r="EB475" s="41"/>
      <c r="EC475" s="53"/>
      <c r="ED475" s="53"/>
      <c r="EE475" s="53"/>
      <c r="EF475" s="41"/>
      <c r="EG475" s="53"/>
      <c r="EH475" s="53"/>
      <c r="EI475" s="53"/>
      <c r="EJ475" s="41"/>
      <c r="EK475" s="53"/>
      <c r="EL475" s="53"/>
      <c r="EM475" s="53"/>
      <c r="EN475" s="41"/>
      <c r="EO475" s="53"/>
      <c r="EP475" s="53"/>
      <c r="EQ475" s="53"/>
      <c r="ER475" s="41"/>
      <c r="ES475" s="53"/>
      <c r="ET475" s="53"/>
      <c r="EU475" s="53"/>
      <c r="EV475" s="41"/>
      <c r="EW475" s="53"/>
      <c r="EX475" s="53"/>
      <c r="EY475" s="53"/>
      <c r="EZ475" s="41"/>
      <c r="FA475" s="53"/>
      <c r="FB475" s="53"/>
      <c r="FC475" s="53"/>
      <c r="FD475" s="41"/>
      <c r="FE475" s="53"/>
      <c r="FF475" s="53"/>
      <c r="FG475" s="53"/>
      <c r="FH475" s="41"/>
      <c r="FI475" s="53"/>
      <c r="FJ475" s="53"/>
      <c r="FK475" s="53"/>
      <c r="FL475" s="41"/>
      <c r="FM475" s="53"/>
      <c r="FN475" s="53"/>
      <c r="FO475" s="40"/>
      <c r="FP475" s="52"/>
      <c r="FQ475" s="41"/>
      <c r="FY475" s="229" t="s">
        <v>1000</v>
      </c>
      <c r="FZ475" s="229" t="s">
        <v>1001</v>
      </c>
      <c r="GA475" s="229" t="s">
        <v>1002</v>
      </c>
    </row>
    <row r="476" spans="2:183" ht="11.25" customHeight="1" x14ac:dyDescent="0.2">
      <c r="B476" s="39"/>
      <c r="C476" s="45"/>
      <c r="D476" s="112"/>
      <c r="E476" s="112"/>
      <c r="F476" s="46"/>
      <c r="G476" s="52"/>
      <c r="H476" s="41"/>
      <c r="I476" s="53"/>
      <c r="J476" s="40"/>
      <c r="K476" s="52"/>
      <c r="L476" s="41"/>
      <c r="M476" s="53"/>
      <c r="N476" s="40"/>
      <c r="O476" s="52"/>
      <c r="P476" s="41"/>
      <c r="Q476" s="53"/>
      <c r="R476" s="40"/>
      <c r="S476" s="52"/>
      <c r="T476" s="41"/>
      <c r="U476" s="53"/>
      <c r="V476" s="40"/>
      <c r="W476" s="52"/>
      <c r="X476" s="41"/>
      <c r="Y476" s="53"/>
      <c r="Z476" s="40"/>
      <c r="AA476" s="52"/>
      <c r="AB476" s="41"/>
      <c r="AC476" s="53"/>
      <c r="AD476" s="40"/>
      <c r="AE476" s="52"/>
      <c r="AF476" s="41"/>
      <c r="AG476" s="53"/>
      <c r="AH476" s="40"/>
      <c r="AI476" s="52"/>
      <c r="AJ476" s="41"/>
      <c r="AK476" s="53"/>
      <c r="AL476" s="40"/>
      <c r="AM476" s="52"/>
      <c r="AN476" s="41"/>
      <c r="AO476" s="53"/>
      <c r="AP476" s="40"/>
      <c r="AQ476" s="52"/>
      <c r="AR476" s="41"/>
      <c r="AS476" s="53"/>
      <c r="AT476" s="41"/>
      <c r="AU476" s="41"/>
      <c r="AV476" s="41"/>
      <c r="AW476" s="53"/>
      <c r="AX476" s="41"/>
      <c r="AY476" s="41"/>
      <c r="AZ476" s="41"/>
      <c r="BA476" s="53"/>
      <c r="BB476" s="41"/>
      <c r="BC476" s="41"/>
      <c r="BD476" s="41"/>
      <c r="BE476" s="53"/>
      <c r="BF476" s="41"/>
      <c r="BG476" s="41"/>
      <c r="BH476" s="41"/>
      <c r="BI476" s="53"/>
      <c r="BJ476" s="41"/>
      <c r="BK476" s="41"/>
      <c r="BL476" s="41"/>
      <c r="BM476" s="53"/>
      <c r="BN476" s="41"/>
      <c r="BO476" s="41"/>
      <c r="BP476" s="41"/>
      <c r="BQ476" s="53"/>
      <c r="BR476" s="41"/>
      <c r="BS476" s="41"/>
      <c r="BT476" s="41"/>
      <c r="BU476" s="53"/>
      <c r="BV476" s="41"/>
      <c r="BW476" s="41"/>
      <c r="BX476" s="41"/>
      <c r="BY476" s="53"/>
      <c r="BZ476" s="41"/>
      <c r="CA476" s="41"/>
      <c r="CB476" s="41"/>
      <c r="CC476" s="53"/>
      <c r="CD476" s="41"/>
      <c r="CE476" s="41"/>
      <c r="CF476" s="41"/>
      <c r="CG476" s="53"/>
      <c r="CH476" s="41"/>
      <c r="CI476" s="41"/>
      <c r="CJ476" s="41"/>
      <c r="CK476" s="53"/>
      <c r="CL476" s="41"/>
      <c r="CM476" s="41"/>
      <c r="CN476" s="41"/>
      <c r="CO476" s="53"/>
      <c r="CP476" s="41"/>
      <c r="CQ476" s="41"/>
      <c r="CR476" s="41"/>
      <c r="CS476" s="53"/>
      <c r="CT476" s="41"/>
      <c r="CU476" s="41"/>
      <c r="CV476" s="41"/>
      <c r="CW476" s="53"/>
      <c r="CX476" s="41"/>
      <c r="CY476" s="41"/>
      <c r="CZ476" s="41"/>
      <c r="DA476" s="53"/>
      <c r="DB476" s="53"/>
      <c r="DC476" s="53"/>
      <c r="DD476" s="41"/>
      <c r="DE476" s="53"/>
      <c r="DF476" s="53"/>
      <c r="DG476" s="53"/>
      <c r="DH476" s="41"/>
      <c r="DI476" s="53"/>
      <c r="DJ476" s="53"/>
      <c r="DK476" s="53"/>
      <c r="DL476" s="41"/>
      <c r="DM476" s="53"/>
      <c r="DN476" s="53"/>
      <c r="DO476" s="53"/>
      <c r="DP476" s="41"/>
      <c r="DQ476" s="53"/>
      <c r="DR476" s="53"/>
      <c r="DS476" s="53"/>
      <c r="DT476" s="41"/>
      <c r="DU476" s="53"/>
      <c r="DV476" s="53"/>
      <c r="DW476" s="53"/>
      <c r="DX476" s="41"/>
      <c r="DY476" s="53"/>
      <c r="DZ476" s="53"/>
      <c r="EA476" s="53"/>
      <c r="EB476" s="41"/>
      <c r="EC476" s="53"/>
      <c r="ED476" s="53"/>
      <c r="EE476" s="53"/>
      <c r="EF476" s="41"/>
      <c r="EG476" s="53"/>
      <c r="EH476" s="53"/>
      <c r="EI476" s="53"/>
      <c r="EJ476" s="41"/>
      <c r="EK476" s="53"/>
      <c r="EL476" s="53"/>
      <c r="EM476" s="53"/>
      <c r="EN476" s="41"/>
      <c r="EO476" s="53"/>
      <c r="EP476" s="53"/>
      <c r="EQ476" s="53"/>
      <c r="ER476" s="41"/>
      <c r="ES476" s="53"/>
      <c r="ET476" s="53"/>
      <c r="EU476" s="53"/>
      <c r="EV476" s="41"/>
      <c r="EW476" s="53"/>
      <c r="EX476" s="53"/>
      <c r="EY476" s="53"/>
      <c r="EZ476" s="41"/>
      <c r="FA476" s="53"/>
      <c r="FB476" s="53"/>
      <c r="FC476" s="53"/>
      <c r="FD476" s="41"/>
      <c r="FE476" s="53"/>
      <c r="FF476" s="53"/>
      <c r="FG476" s="53"/>
      <c r="FH476" s="41"/>
      <c r="FI476" s="53"/>
      <c r="FJ476" s="53"/>
      <c r="FK476" s="53"/>
      <c r="FL476" s="41"/>
      <c r="FM476" s="53"/>
      <c r="FN476" s="53"/>
      <c r="FO476" s="40"/>
      <c r="FP476" s="52"/>
      <c r="FQ476" s="41"/>
      <c r="FY476" s="229" t="s">
        <v>1027</v>
      </c>
      <c r="FZ476" s="229" t="s">
        <v>1028</v>
      </c>
      <c r="GA476" s="229" t="s">
        <v>1029</v>
      </c>
    </row>
    <row r="477" spans="2:183" ht="11.25" customHeight="1" x14ac:dyDescent="0.2">
      <c r="B477" s="39"/>
      <c r="C477" s="45"/>
      <c r="D477" s="112"/>
      <c r="E477" s="112"/>
      <c r="F477" s="46"/>
      <c r="G477" s="52"/>
      <c r="H477" s="41"/>
      <c r="I477" s="53"/>
      <c r="J477" s="40"/>
      <c r="K477" s="52"/>
      <c r="L477" s="41"/>
      <c r="M477" s="53"/>
      <c r="N477" s="40"/>
      <c r="O477" s="52"/>
      <c r="P477" s="41"/>
      <c r="Q477" s="53"/>
      <c r="R477" s="40"/>
      <c r="S477" s="52"/>
      <c r="T477" s="41"/>
      <c r="U477" s="53"/>
      <c r="V477" s="40"/>
      <c r="W477" s="52"/>
      <c r="X477" s="41"/>
      <c r="Y477" s="53"/>
      <c r="Z477" s="40"/>
      <c r="AA477" s="52"/>
      <c r="AB477" s="41"/>
      <c r="AC477" s="53"/>
      <c r="AD477" s="40"/>
      <c r="AE477" s="52"/>
      <c r="AF477" s="41"/>
      <c r="AG477" s="53"/>
      <c r="AH477" s="40"/>
      <c r="AI477" s="52"/>
      <c r="AJ477" s="41"/>
      <c r="AK477" s="53"/>
      <c r="AL477" s="40"/>
      <c r="AM477" s="52"/>
      <c r="AN477" s="41"/>
      <c r="AO477" s="53"/>
      <c r="AP477" s="40"/>
      <c r="AQ477" s="52"/>
      <c r="AR477" s="41"/>
      <c r="AS477" s="53"/>
      <c r="AT477" s="41"/>
      <c r="AU477" s="41"/>
      <c r="AV477" s="41"/>
      <c r="AW477" s="53"/>
      <c r="AX477" s="41"/>
      <c r="AY477" s="41"/>
      <c r="AZ477" s="41"/>
      <c r="BA477" s="53"/>
      <c r="BB477" s="41"/>
      <c r="BC477" s="41"/>
      <c r="BD477" s="41"/>
      <c r="BE477" s="53"/>
      <c r="BF477" s="41"/>
      <c r="BG477" s="41"/>
      <c r="BH477" s="41"/>
      <c r="BI477" s="53"/>
      <c r="BJ477" s="41"/>
      <c r="BK477" s="41"/>
      <c r="BL477" s="41"/>
      <c r="BM477" s="53"/>
      <c r="BN477" s="41"/>
      <c r="BO477" s="41"/>
      <c r="BP477" s="41"/>
      <c r="BQ477" s="53"/>
      <c r="BR477" s="41"/>
      <c r="BS477" s="41"/>
      <c r="BT477" s="41"/>
      <c r="BU477" s="53"/>
      <c r="BV477" s="41"/>
      <c r="BW477" s="41"/>
      <c r="BX477" s="41"/>
      <c r="BY477" s="53"/>
      <c r="BZ477" s="41"/>
      <c r="CA477" s="41"/>
      <c r="CB477" s="41"/>
      <c r="CC477" s="53"/>
      <c r="CD477" s="41"/>
      <c r="CE477" s="41"/>
      <c r="CF477" s="41"/>
      <c r="CG477" s="53"/>
      <c r="CH477" s="41"/>
      <c r="CI477" s="41"/>
      <c r="CJ477" s="41"/>
      <c r="CK477" s="53"/>
      <c r="CL477" s="41"/>
      <c r="CM477" s="41"/>
      <c r="CN477" s="41"/>
      <c r="CO477" s="53"/>
      <c r="CP477" s="41"/>
      <c r="CQ477" s="41"/>
      <c r="CR477" s="41"/>
      <c r="CS477" s="53"/>
      <c r="CT477" s="41"/>
      <c r="CU477" s="41"/>
      <c r="CV477" s="41"/>
      <c r="CW477" s="53"/>
      <c r="CX477" s="41"/>
      <c r="CY477" s="41"/>
      <c r="CZ477" s="41"/>
      <c r="DA477" s="53"/>
      <c r="DB477" s="53"/>
      <c r="DC477" s="53"/>
      <c r="DD477" s="41"/>
      <c r="DE477" s="53"/>
      <c r="DF477" s="53"/>
      <c r="DG477" s="53"/>
      <c r="DH477" s="41"/>
      <c r="DI477" s="53"/>
      <c r="DJ477" s="53"/>
      <c r="DK477" s="53"/>
      <c r="DL477" s="41"/>
      <c r="DM477" s="53"/>
      <c r="DN477" s="53"/>
      <c r="DO477" s="53"/>
      <c r="DP477" s="41"/>
      <c r="DQ477" s="53"/>
      <c r="DR477" s="53"/>
      <c r="DS477" s="53"/>
      <c r="DT477" s="41"/>
      <c r="DU477" s="53"/>
      <c r="DV477" s="53"/>
      <c r="DW477" s="53"/>
      <c r="DX477" s="41"/>
      <c r="DY477" s="53"/>
      <c r="DZ477" s="53"/>
      <c r="EA477" s="53"/>
      <c r="EB477" s="41"/>
      <c r="EC477" s="53"/>
      <c r="ED477" s="53"/>
      <c r="EE477" s="53"/>
      <c r="EF477" s="41"/>
      <c r="EG477" s="53"/>
      <c r="EH477" s="53"/>
      <c r="EI477" s="53"/>
      <c r="EJ477" s="41"/>
      <c r="EK477" s="53"/>
      <c r="EL477" s="53"/>
      <c r="EM477" s="53"/>
      <c r="EN477" s="41"/>
      <c r="EO477" s="53"/>
      <c r="EP477" s="53"/>
      <c r="EQ477" s="53"/>
      <c r="ER477" s="41"/>
      <c r="ES477" s="53"/>
      <c r="ET477" s="53"/>
      <c r="EU477" s="53"/>
      <c r="EV477" s="41"/>
      <c r="EW477" s="53"/>
      <c r="EX477" s="53"/>
      <c r="EY477" s="53"/>
      <c r="EZ477" s="41"/>
      <c r="FA477" s="53"/>
      <c r="FB477" s="53"/>
      <c r="FC477" s="53"/>
      <c r="FD477" s="41"/>
      <c r="FE477" s="53"/>
      <c r="FF477" s="53"/>
      <c r="FG477" s="53"/>
      <c r="FH477" s="41"/>
      <c r="FI477" s="53"/>
      <c r="FJ477" s="53"/>
      <c r="FK477" s="53"/>
      <c r="FL477" s="41"/>
      <c r="FM477" s="53"/>
      <c r="FN477" s="53"/>
      <c r="FO477" s="40"/>
      <c r="FP477" s="52"/>
      <c r="FQ477" s="41"/>
      <c r="FY477" s="229" t="s">
        <v>1030</v>
      </c>
      <c r="FZ477" s="229" t="s">
        <v>1031</v>
      </c>
      <c r="GA477" s="229" t="s">
        <v>1032</v>
      </c>
    </row>
    <row r="478" spans="2:183" ht="11.25" customHeight="1" x14ac:dyDescent="0.2">
      <c r="B478" s="39"/>
      <c r="C478" s="45"/>
      <c r="D478" s="112"/>
      <c r="E478" s="112"/>
      <c r="F478" s="46"/>
      <c r="G478" s="52"/>
      <c r="H478" s="41"/>
      <c r="I478" s="53"/>
      <c r="J478" s="40"/>
      <c r="K478" s="52"/>
      <c r="L478" s="41"/>
      <c r="M478" s="53"/>
      <c r="N478" s="40"/>
      <c r="O478" s="52"/>
      <c r="P478" s="41"/>
      <c r="Q478" s="53"/>
      <c r="R478" s="40"/>
      <c r="S478" s="52"/>
      <c r="T478" s="41"/>
      <c r="U478" s="53"/>
      <c r="V478" s="40"/>
      <c r="W478" s="52"/>
      <c r="X478" s="41"/>
      <c r="Y478" s="53"/>
      <c r="Z478" s="40"/>
      <c r="AA478" s="52"/>
      <c r="AB478" s="41"/>
      <c r="AC478" s="53"/>
      <c r="AD478" s="40"/>
      <c r="AE478" s="52"/>
      <c r="AF478" s="41"/>
      <c r="AG478" s="53"/>
      <c r="AH478" s="40"/>
      <c r="AI478" s="52"/>
      <c r="AJ478" s="41"/>
      <c r="AK478" s="53"/>
      <c r="AL478" s="40"/>
      <c r="AM478" s="52"/>
      <c r="AN478" s="41"/>
      <c r="AO478" s="53"/>
      <c r="AP478" s="40"/>
      <c r="AQ478" s="52"/>
      <c r="AR478" s="41"/>
      <c r="AS478" s="53"/>
      <c r="AT478" s="41"/>
      <c r="AU478" s="41"/>
      <c r="AV478" s="41"/>
      <c r="AW478" s="53"/>
      <c r="AX478" s="41"/>
      <c r="AY478" s="41"/>
      <c r="AZ478" s="41"/>
      <c r="BA478" s="53"/>
      <c r="BB478" s="41"/>
      <c r="BC478" s="41"/>
      <c r="BD478" s="41"/>
      <c r="BE478" s="53"/>
      <c r="BF478" s="41"/>
      <c r="BG478" s="41"/>
      <c r="BH478" s="41"/>
      <c r="BI478" s="53"/>
      <c r="BJ478" s="41"/>
      <c r="BK478" s="41"/>
      <c r="BL478" s="41"/>
      <c r="BM478" s="53"/>
      <c r="BN478" s="41"/>
      <c r="BO478" s="41"/>
      <c r="BP478" s="41"/>
      <c r="BQ478" s="53"/>
      <c r="BR478" s="41"/>
      <c r="BS478" s="41"/>
      <c r="BT478" s="41"/>
      <c r="BU478" s="53"/>
      <c r="BV478" s="41"/>
      <c r="BW478" s="41"/>
      <c r="BX478" s="41"/>
      <c r="BY478" s="53"/>
      <c r="BZ478" s="41"/>
      <c r="CA478" s="41"/>
      <c r="CB478" s="41"/>
      <c r="CC478" s="53"/>
      <c r="CD478" s="41"/>
      <c r="CE478" s="41"/>
      <c r="CF478" s="41"/>
      <c r="CG478" s="53"/>
      <c r="CH478" s="41"/>
      <c r="CI478" s="41"/>
      <c r="CJ478" s="41"/>
      <c r="CK478" s="53"/>
      <c r="CL478" s="41"/>
      <c r="CM478" s="41"/>
      <c r="CN478" s="41"/>
      <c r="CO478" s="53"/>
      <c r="CP478" s="41"/>
      <c r="CQ478" s="41"/>
      <c r="CR478" s="41"/>
      <c r="CS478" s="53"/>
      <c r="CT478" s="41"/>
      <c r="CU478" s="41"/>
      <c r="CV478" s="41"/>
      <c r="CW478" s="53"/>
      <c r="CX478" s="41"/>
      <c r="CY478" s="41"/>
      <c r="CZ478" s="41"/>
      <c r="DA478" s="53"/>
      <c r="DB478" s="53"/>
      <c r="DC478" s="53"/>
      <c r="DD478" s="41"/>
      <c r="DE478" s="53"/>
      <c r="DF478" s="53"/>
      <c r="DG478" s="53"/>
      <c r="DH478" s="41"/>
      <c r="DI478" s="53"/>
      <c r="DJ478" s="53"/>
      <c r="DK478" s="53"/>
      <c r="DL478" s="41"/>
      <c r="DM478" s="53"/>
      <c r="DN478" s="53"/>
      <c r="DO478" s="53"/>
      <c r="DP478" s="41"/>
      <c r="DQ478" s="53"/>
      <c r="DR478" s="53"/>
      <c r="DS478" s="53"/>
      <c r="DT478" s="41"/>
      <c r="DU478" s="53"/>
      <c r="DV478" s="53"/>
      <c r="DW478" s="53"/>
      <c r="DX478" s="41"/>
      <c r="DY478" s="53"/>
      <c r="DZ478" s="53"/>
      <c r="EA478" s="53"/>
      <c r="EB478" s="41"/>
      <c r="EC478" s="53"/>
      <c r="ED478" s="53"/>
      <c r="EE478" s="53"/>
      <c r="EF478" s="41"/>
      <c r="EG478" s="53"/>
      <c r="EH478" s="53"/>
      <c r="EI478" s="53"/>
      <c r="EJ478" s="41"/>
      <c r="EK478" s="53"/>
      <c r="EL478" s="53"/>
      <c r="EM478" s="53"/>
      <c r="EN478" s="41"/>
      <c r="EO478" s="53"/>
      <c r="EP478" s="53"/>
      <c r="EQ478" s="53"/>
      <c r="ER478" s="41"/>
      <c r="ES478" s="53"/>
      <c r="ET478" s="53"/>
      <c r="EU478" s="53"/>
      <c r="EV478" s="41"/>
      <c r="EW478" s="53"/>
      <c r="EX478" s="53"/>
      <c r="EY478" s="53"/>
      <c r="EZ478" s="41"/>
      <c r="FA478" s="53"/>
      <c r="FB478" s="53"/>
      <c r="FC478" s="53"/>
      <c r="FD478" s="41"/>
      <c r="FE478" s="53"/>
      <c r="FF478" s="53"/>
      <c r="FG478" s="53"/>
      <c r="FH478" s="41"/>
      <c r="FI478" s="53"/>
      <c r="FJ478" s="53"/>
      <c r="FK478" s="53"/>
      <c r="FL478" s="41"/>
      <c r="FM478" s="53"/>
      <c r="FN478" s="53"/>
      <c r="FO478" s="40"/>
      <c r="FP478" s="52"/>
      <c r="FQ478" s="41"/>
      <c r="FY478" s="229" t="s">
        <v>949</v>
      </c>
      <c r="FZ478" s="229" t="s">
        <v>950</v>
      </c>
      <c r="GA478" s="229" t="s">
        <v>951</v>
      </c>
    </row>
    <row r="479" spans="2:183" ht="11.25" customHeight="1" x14ac:dyDescent="0.2">
      <c r="B479" s="39"/>
      <c r="C479" s="45"/>
      <c r="D479" s="112"/>
      <c r="E479" s="112"/>
      <c r="F479" s="46"/>
      <c r="G479" s="52"/>
      <c r="H479" s="41"/>
      <c r="I479" s="53"/>
      <c r="J479" s="40"/>
      <c r="K479" s="52"/>
      <c r="L479" s="41"/>
      <c r="M479" s="53"/>
      <c r="N479" s="40"/>
      <c r="O479" s="52"/>
      <c r="P479" s="41"/>
      <c r="Q479" s="53"/>
      <c r="R479" s="40"/>
      <c r="S479" s="52"/>
      <c r="T479" s="41"/>
      <c r="U479" s="53"/>
      <c r="V479" s="40"/>
      <c r="W479" s="52"/>
      <c r="X479" s="41"/>
      <c r="Y479" s="53"/>
      <c r="Z479" s="40"/>
      <c r="AA479" s="52"/>
      <c r="AB479" s="41"/>
      <c r="AC479" s="53"/>
      <c r="AD479" s="40"/>
      <c r="AE479" s="52"/>
      <c r="AF479" s="41"/>
      <c r="AG479" s="53"/>
      <c r="AH479" s="40"/>
      <c r="AI479" s="52"/>
      <c r="AJ479" s="41"/>
      <c r="AK479" s="53"/>
      <c r="AL479" s="40"/>
      <c r="AM479" s="52"/>
      <c r="AN479" s="41"/>
      <c r="AO479" s="53"/>
      <c r="AP479" s="40"/>
      <c r="AQ479" s="52"/>
      <c r="AR479" s="41"/>
      <c r="AS479" s="53"/>
      <c r="AT479" s="41"/>
      <c r="AU479" s="41"/>
      <c r="AV479" s="41"/>
      <c r="AW479" s="53"/>
      <c r="AX479" s="41"/>
      <c r="AY479" s="41"/>
      <c r="AZ479" s="41"/>
      <c r="BA479" s="53"/>
      <c r="BB479" s="41"/>
      <c r="BC479" s="41"/>
      <c r="BD479" s="41"/>
      <c r="BE479" s="53"/>
      <c r="BF479" s="41"/>
      <c r="BG479" s="41"/>
      <c r="BH479" s="41"/>
      <c r="BI479" s="53"/>
      <c r="BJ479" s="41"/>
      <c r="BK479" s="41"/>
      <c r="BL479" s="41"/>
      <c r="BM479" s="53"/>
      <c r="BN479" s="41"/>
      <c r="BO479" s="41"/>
      <c r="BP479" s="41"/>
      <c r="BQ479" s="53"/>
      <c r="BR479" s="41"/>
      <c r="BS479" s="41"/>
      <c r="BT479" s="41"/>
      <c r="BU479" s="53"/>
      <c r="BV479" s="41"/>
      <c r="BW479" s="41"/>
      <c r="BX479" s="41"/>
      <c r="BY479" s="53"/>
      <c r="BZ479" s="41"/>
      <c r="CA479" s="41"/>
      <c r="CB479" s="41"/>
      <c r="CC479" s="53"/>
      <c r="CD479" s="41"/>
      <c r="CE479" s="41"/>
      <c r="CF479" s="41"/>
      <c r="CG479" s="53"/>
      <c r="CH479" s="41"/>
      <c r="CI479" s="41"/>
      <c r="CJ479" s="41"/>
      <c r="CK479" s="53"/>
      <c r="CL479" s="41"/>
      <c r="CM479" s="41"/>
      <c r="CN479" s="41"/>
      <c r="CO479" s="53"/>
      <c r="CP479" s="41"/>
      <c r="CQ479" s="41"/>
      <c r="CR479" s="41"/>
      <c r="CS479" s="53"/>
      <c r="CT479" s="41"/>
      <c r="CU479" s="41"/>
      <c r="CV479" s="41"/>
      <c r="CW479" s="53"/>
      <c r="CX479" s="41"/>
      <c r="CY479" s="41"/>
      <c r="CZ479" s="41"/>
      <c r="DA479" s="53"/>
      <c r="DB479" s="53"/>
      <c r="DC479" s="53"/>
      <c r="DD479" s="41"/>
      <c r="DE479" s="53"/>
      <c r="DF479" s="53"/>
      <c r="DG479" s="53"/>
      <c r="DH479" s="41"/>
      <c r="DI479" s="53"/>
      <c r="DJ479" s="53"/>
      <c r="DK479" s="53"/>
      <c r="DL479" s="41"/>
      <c r="DM479" s="53"/>
      <c r="DN479" s="53"/>
      <c r="DO479" s="53"/>
      <c r="DP479" s="41"/>
      <c r="DQ479" s="53"/>
      <c r="DR479" s="53"/>
      <c r="DS479" s="53"/>
      <c r="DT479" s="41"/>
      <c r="DU479" s="53"/>
      <c r="DV479" s="53"/>
      <c r="DW479" s="53"/>
      <c r="DX479" s="41"/>
      <c r="DY479" s="53"/>
      <c r="DZ479" s="53"/>
      <c r="EA479" s="53"/>
      <c r="EB479" s="41"/>
      <c r="EC479" s="53"/>
      <c r="ED479" s="53"/>
      <c r="EE479" s="53"/>
      <c r="EF479" s="41"/>
      <c r="EG479" s="53"/>
      <c r="EH479" s="53"/>
      <c r="EI479" s="53"/>
      <c r="EJ479" s="41"/>
      <c r="EK479" s="53"/>
      <c r="EL479" s="53"/>
      <c r="EM479" s="53"/>
      <c r="EN479" s="41"/>
      <c r="EO479" s="53"/>
      <c r="EP479" s="53"/>
      <c r="EQ479" s="53"/>
      <c r="ER479" s="41"/>
      <c r="ES479" s="53"/>
      <c r="ET479" s="53"/>
      <c r="EU479" s="53"/>
      <c r="EV479" s="41"/>
      <c r="EW479" s="53"/>
      <c r="EX479" s="53"/>
      <c r="EY479" s="53"/>
      <c r="EZ479" s="41"/>
      <c r="FA479" s="53"/>
      <c r="FB479" s="53"/>
      <c r="FC479" s="53"/>
      <c r="FD479" s="41"/>
      <c r="FE479" s="53"/>
      <c r="FF479" s="53"/>
      <c r="FG479" s="53"/>
      <c r="FH479" s="41"/>
      <c r="FI479" s="53"/>
      <c r="FJ479" s="53"/>
      <c r="FK479" s="53"/>
      <c r="FL479" s="41"/>
      <c r="FM479" s="53"/>
      <c r="FN479" s="53"/>
      <c r="FO479" s="40"/>
      <c r="FP479" s="52"/>
      <c r="FQ479" s="41"/>
      <c r="FY479" s="229" t="s">
        <v>1796</v>
      </c>
      <c r="FZ479" s="229" t="s">
        <v>1797</v>
      </c>
      <c r="GA479" s="229" t="s">
        <v>1798</v>
      </c>
    </row>
    <row r="480" spans="2:183" ht="11.25" customHeight="1" x14ac:dyDescent="0.2">
      <c r="B480" s="39"/>
      <c r="C480" s="45"/>
      <c r="D480" s="112"/>
      <c r="E480" s="112"/>
      <c r="F480" s="46"/>
      <c r="G480" s="52"/>
      <c r="H480" s="41"/>
      <c r="I480" s="53"/>
      <c r="J480" s="40"/>
      <c r="K480" s="52"/>
      <c r="L480" s="41"/>
      <c r="M480" s="53"/>
      <c r="N480" s="40"/>
      <c r="O480" s="52"/>
      <c r="P480" s="41"/>
      <c r="Q480" s="53"/>
      <c r="R480" s="40"/>
      <c r="S480" s="52"/>
      <c r="T480" s="41"/>
      <c r="U480" s="53"/>
      <c r="V480" s="40"/>
      <c r="W480" s="52"/>
      <c r="X480" s="41"/>
      <c r="Y480" s="53"/>
      <c r="Z480" s="40"/>
      <c r="AA480" s="52"/>
      <c r="AB480" s="41"/>
      <c r="AC480" s="53"/>
      <c r="AD480" s="40"/>
      <c r="AE480" s="52"/>
      <c r="AF480" s="41"/>
      <c r="AG480" s="53"/>
      <c r="AH480" s="40"/>
      <c r="AI480" s="52"/>
      <c r="AJ480" s="41"/>
      <c r="AK480" s="53"/>
      <c r="AL480" s="40"/>
      <c r="AM480" s="52"/>
      <c r="AN480" s="41"/>
      <c r="AO480" s="53"/>
      <c r="AP480" s="40"/>
      <c r="AQ480" s="52"/>
      <c r="AR480" s="41"/>
      <c r="AS480" s="53"/>
      <c r="AT480" s="41"/>
      <c r="AU480" s="41"/>
      <c r="AV480" s="41"/>
      <c r="AW480" s="53"/>
      <c r="AX480" s="41"/>
      <c r="AY480" s="41"/>
      <c r="AZ480" s="41"/>
      <c r="BA480" s="53"/>
      <c r="BB480" s="41"/>
      <c r="BC480" s="41"/>
      <c r="BD480" s="41"/>
      <c r="BE480" s="53"/>
      <c r="BF480" s="41"/>
      <c r="BG480" s="41"/>
      <c r="BH480" s="41"/>
      <c r="BI480" s="53"/>
      <c r="BJ480" s="41"/>
      <c r="BK480" s="41"/>
      <c r="BL480" s="41"/>
      <c r="BM480" s="53"/>
      <c r="BN480" s="41"/>
      <c r="BO480" s="41"/>
      <c r="BP480" s="41"/>
      <c r="BQ480" s="53"/>
      <c r="BR480" s="41"/>
      <c r="BS480" s="41"/>
      <c r="BT480" s="41"/>
      <c r="BU480" s="53"/>
      <c r="BV480" s="41"/>
      <c r="BW480" s="41"/>
      <c r="BX480" s="41"/>
      <c r="BY480" s="53"/>
      <c r="BZ480" s="41"/>
      <c r="CA480" s="41"/>
      <c r="CB480" s="41"/>
      <c r="CC480" s="53"/>
      <c r="CD480" s="41"/>
      <c r="CE480" s="41"/>
      <c r="CF480" s="41"/>
      <c r="CG480" s="53"/>
      <c r="CH480" s="41"/>
      <c r="CI480" s="41"/>
      <c r="CJ480" s="41"/>
      <c r="CK480" s="53"/>
      <c r="CL480" s="41"/>
      <c r="CM480" s="41"/>
      <c r="CN480" s="41"/>
      <c r="CO480" s="53"/>
      <c r="CP480" s="41"/>
      <c r="CQ480" s="41"/>
      <c r="CR480" s="41"/>
      <c r="CS480" s="53"/>
      <c r="CT480" s="41"/>
      <c r="CU480" s="41"/>
      <c r="CV480" s="41"/>
      <c r="CW480" s="53"/>
      <c r="CX480" s="41"/>
      <c r="CY480" s="41"/>
      <c r="CZ480" s="41"/>
      <c r="DA480" s="53"/>
      <c r="DB480" s="53"/>
      <c r="DC480" s="53"/>
      <c r="DD480" s="41"/>
      <c r="DE480" s="53"/>
      <c r="DF480" s="53"/>
      <c r="DG480" s="53"/>
      <c r="DH480" s="41"/>
      <c r="DI480" s="53"/>
      <c r="DJ480" s="53"/>
      <c r="DK480" s="53"/>
      <c r="DL480" s="41"/>
      <c r="DM480" s="53"/>
      <c r="DN480" s="53"/>
      <c r="DO480" s="53"/>
      <c r="DP480" s="41"/>
      <c r="DQ480" s="53"/>
      <c r="DR480" s="53"/>
      <c r="DS480" s="53"/>
      <c r="DT480" s="41"/>
      <c r="DU480" s="53"/>
      <c r="DV480" s="53"/>
      <c r="DW480" s="53"/>
      <c r="DX480" s="41"/>
      <c r="DY480" s="53"/>
      <c r="DZ480" s="53"/>
      <c r="EA480" s="53"/>
      <c r="EB480" s="41"/>
      <c r="EC480" s="53"/>
      <c r="ED480" s="53"/>
      <c r="EE480" s="53"/>
      <c r="EF480" s="41"/>
      <c r="EG480" s="53"/>
      <c r="EH480" s="53"/>
      <c r="EI480" s="53"/>
      <c r="EJ480" s="41"/>
      <c r="EK480" s="53"/>
      <c r="EL480" s="53"/>
      <c r="EM480" s="53"/>
      <c r="EN480" s="41"/>
      <c r="EO480" s="53"/>
      <c r="EP480" s="53"/>
      <c r="EQ480" s="53"/>
      <c r="ER480" s="41"/>
      <c r="ES480" s="53"/>
      <c r="ET480" s="53"/>
      <c r="EU480" s="53"/>
      <c r="EV480" s="41"/>
      <c r="EW480" s="53"/>
      <c r="EX480" s="53"/>
      <c r="EY480" s="53"/>
      <c r="EZ480" s="41"/>
      <c r="FA480" s="53"/>
      <c r="FB480" s="53"/>
      <c r="FC480" s="53"/>
      <c r="FD480" s="41"/>
      <c r="FE480" s="53"/>
      <c r="FF480" s="53"/>
      <c r="FG480" s="53"/>
      <c r="FH480" s="41"/>
      <c r="FI480" s="53"/>
      <c r="FJ480" s="53"/>
      <c r="FK480" s="53"/>
      <c r="FL480" s="41"/>
      <c r="FM480" s="53"/>
      <c r="FN480" s="53"/>
      <c r="FO480" s="40"/>
      <c r="FP480" s="52"/>
      <c r="FQ480" s="41"/>
      <c r="FY480" s="229" t="s">
        <v>2774</v>
      </c>
      <c r="FZ480" s="229" t="s">
        <v>2775</v>
      </c>
      <c r="GA480" s="229" t="s">
        <v>2776</v>
      </c>
    </row>
    <row r="481" spans="2:183" ht="11.25" customHeight="1" x14ac:dyDescent="0.2">
      <c r="B481" s="39"/>
      <c r="C481" s="45"/>
      <c r="D481" s="112"/>
      <c r="E481" s="112"/>
      <c r="F481" s="46"/>
      <c r="G481" s="52"/>
      <c r="H481" s="41"/>
      <c r="I481" s="53"/>
      <c r="J481" s="40"/>
      <c r="K481" s="52"/>
      <c r="L481" s="41"/>
      <c r="M481" s="53"/>
      <c r="N481" s="40"/>
      <c r="O481" s="52"/>
      <c r="P481" s="41"/>
      <c r="Q481" s="53"/>
      <c r="R481" s="40"/>
      <c r="S481" s="52"/>
      <c r="T481" s="41"/>
      <c r="U481" s="53"/>
      <c r="V481" s="40"/>
      <c r="W481" s="52"/>
      <c r="X481" s="41"/>
      <c r="Y481" s="53"/>
      <c r="Z481" s="40"/>
      <c r="AA481" s="52"/>
      <c r="AB481" s="41"/>
      <c r="AC481" s="53"/>
      <c r="AD481" s="40"/>
      <c r="AE481" s="52"/>
      <c r="AF481" s="41"/>
      <c r="AG481" s="53"/>
      <c r="AH481" s="40"/>
      <c r="AI481" s="52"/>
      <c r="AJ481" s="41"/>
      <c r="AK481" s="53"/>
      <c r="AL481" s="40"/>
      <c r="AM481" s="52"/>
      <c r="AN481" s="41"/>
      <c r="AO481" s="53"/>
      <c r="AP481" s="40"/>
      <c r="AQ481" s="52"/>
      <c r="AR481" s="41"/>
      <c r="AS481" s="53"/>
      <c r="AT481" s="41"/>
      <c r="AU481" s="41"/>
      <c r="AV481" s="41"/>
      <c r="AW481" s="53"/>
      <c r="AX481" s="41"/>
      <c r="AY481" s="41"/>
      <c r="AZ481" s="41"/>
      <c r="BA481" s="53"/>
      <c r="BB481" s="41"/>
      <c r="BC481" s="41"/>
      <c r="BD481" s="41"/>
      <c r="BE481" s="53"/>
      <c r="BF481" s="41"/>
      <c r="BG481" s="41"/>
      <c r="BH481" s="41"/>
      <c r="BI481" s="53"/>
      <c r="BJ481" s="41"/>
      <c r="BK481" s="41"/>
      <c r="BL481" s="41"/>
      <c r="BM481" s="53"/>
      <c r="BN481" s="41"/>
      <c r="BO481" s="41"/>
      <c r="BP481" s="41"/>
      <c r="BQ481" s="53"/>
      <c r="BR481" s="41"/>
      <c r="BS481" s="41"/>
      <c r="BT481" s="41"/>
      <c r="BU481" s="53"/>
      <c r="BV481" s="41"/>
      <c r="BW481" s="41"/>
      <c r="BX481" s="41"/>
      <c r="BY481" s="53"/>
      <c r="BZ481" s="41"/>
      <c r="CA481" s="41"/>
      <c r="CB481" s="41"/>
      <c r="CC481" s="53"/>
      <c r="CD481" s="41"/>
      <c r="CE481" s="41"/>
      <c r="CF481" s="41"/>
      <c r="CG481" s="53"/>
      <c r="CH481" s="41"/>
      <c r="CI481" s="41"/>
      <c r="CJ481" s="41"/>
      <c r="CK481" s="53"/>
      <c r="CL481" s="41"/>
      <c r="CM481" s="41"/>
      <c r="CN481" s="41"/>
      <c r="CO481" s="53"/>
      <c r="CP481" s="41"/>
      <c r="CQ481" s="41"/>
      <c r="CR481" s="41"/>
      <c r="CS481" s="53"/>
      <c r="CT481" s="41"/>
      <c r="CU481" s="41"/>
      <c r="CV481" s="41"/>
      <c r="CW481" s="53"/>
      <c r="CX481" s="41"/>
      <c r="CY481" s="41"/>
      <c r="CZ481" s="41"/>
      <c r="DA481" s="53"/>
      <c r="DB481" s="53"/>
      <c r="DC481" s="53"/>
      <c r="DD481" s="41"/>
      <c r="DE481" s="53"/>
      <c r="DF481" s="53"/>
      <c r="DG481" s="53"/>
      <c r="DH481" s="41"/>
      <c r="DI481" s="53"/>
      <c r="DJ481" s="53"/>
      <c r="DK481" s="53"/>
      <c r="DL481" s="41"/>
      <c r="DM481" s="53"/>
      <c r="DN481" s="53"/>
      <c r="DO481" s="53"/>
      <c r="DP481" s="41"/>
      <c r="DQ481" s="53"/>
      <c r="DR481" s="53"/>
      <c r="DS481" s="53"/>
      <c r="DT481" s="41"/>
      <c r="DU481" s="53"/>
      <c r="DV481" s="53"/>
      <c r="DW481" s="53"/>
      <c r="DX481" s="41"/>
      <c r="DY481" s="53"/>
      <c r="DZ481" s="53"/>
      <c r="EA481" s="53"/>
      <c r="EB481" s="41"/>
      <c r="EC481" s="53"/>
      <c r="ED481" s="53"/>
      <c r="EE481" s="53"/>
      <c r="EF481" s="41"/>
      <c r="EG481" s="53"/>
      <c r="EH481" s="53"/>
      <c r="EI481" s="53"/>
      <c r="EJ481" s="41"/>
      <c r="EK481" s="53"/>
      <c r="EL481" s="53"/>
      <c r="EM481" s="53"/>
      <c r="EN481" s="41"/>
      <c r="EO481" s="53"/>
      <c r="EP481" s="53"/>
      <c r="EQ481" s="53"/>
      <c r="ER481" s="41"/>
      <c r="ES481" s="53"/>
      <c r="ET481" s="53"/>
      <c r="EU481" s="53"/>
      <c r="EV481" s="41"/>
      <c r="EW481" s="53"/>
      <c r="EX481" s="53"/>
      <c r="EY481" s="53"/>
      <c r="EZ481" s="41"/>
      <c r="FA481" s="53"/>
      <c r="FB481" s="53"/>
      <c r="FC481" s="53"/>
      <c r="FD481" s="41"/>
      <c r="FE481" s="53"/>
      <c r="FF481" s="53"/>
      <c r="FG481" s="53"/>
      <c r="FH481" s="41"/>
      <c r="FI481" s="53"/>
      <c r="FJ481" s="53"/>
      <c r="FK481" s="53"/>
      <c r="FL481" s="41"/>
      <c r="FM481" s="53"/>
      <c r="FN481" s="53"/>
      <c r="FO481" s="40"/>
      <c r="FP481" s="52"/>
      <c r="FQ481" s="41"/>
      <c r="FY481" s="229" t="s">
        <v>4846</v>
      </c>
      <c r="FZ481" s="229" t="s">
        <v>4847</v>
      </c>
      <c r="GA481" s="229" t="s">
        <v>4848</v>
      </c>
    </row>
    <row r="482" spans="2:183" ht="11.25" customHeight="1" x14ac:dyDescent="0.2">
      <c r="B482" s="39"/>
      <c r="C482" s="45"/>
      <c r="D482" s="112"/>
      <c r="E482" s="112"/>
      <c r="F482" s="46"/>
      <c r="G482" s="52"/>
      <c r="H482" s="41"/>
      <c r="I482" s="53"/>
      <c r="J482" s="40"/>
      <c r="K482" s="52"/>
      <c r="L482" s="41"/>
      <c r="M482" s="53"/>
      <c r="N482" s="40"/>
      <c r="O482" s="52"/>
      <c r="P482" s="41"/>
      <c r="Q482" s="53"/>
      <c r="R482" s="40"/>
      <c r="S482" s="52"/>
      <c r="T482" s="41"/>
      <c r="U482" s="53"/>
      <c r="V482" s="40"/>
      <c r="W482" s="52"/>
      <c r="X482" s="41"/>
      <c r="Y482" s="53"/>
      <c r="Z482" s="40"/>
      <c r="AA482" s="52"/>
      <c r="AB482" s="41"/>
      <c r="AC482" s="53"/>
      <c r="AD482" s="40"/>
      <c r="AE482" s="52"/>
      <c r="AF482" s="41"/>
      <c r="AG482" s="53"/>
      <c r="AH482" s="40"/>
      <c r="AI482" s="52"/>
      <c r="AJ482" s="41"/>
      <c r="AK482" s="53"/>
      <c r="AL482" s="40"/>
      <c r="AM482" s="52"/>
      <c r="AN482" s="41"/>
      <c r="AO482" s="53"/>
      <c r="AP482" s="40"/>
      <c r="AQ482" s="52"/>
      <c r="AR482" s="41"/>
      <c r="AS482" s="53"/>
      <c r="AT482" s="41"/>
      <c r="AU482" s="41"/>
      <c r="AV482" s="41"/>
      <c r="AW482" s="53"/>
      <c r="AX482" s="41"/>
      <c r="AY482" s="41"/>
      <c r="AZ482" s="41"/>
      <c r="BA482" s="53"/>
      <c r="BB482" s="41"/>
      <c r="BC482" s="41"/>
      <c r="BD482" s="41"/>
      <c r="BE482" s="53"/>
      <c r="BF482" s="41"/>
      <c r="BG482" s="41"/>
      <c r="BH482" s="41"/>
      <c r="BI482" s="53"/>
      <c r="BJ482" s="41"/>
      <c r="BK482" s="41"/>
      <c r="BL482" s="41"/>
      <c r="BM482" s="53"/>
      <c r="BN482" s="41"/>
      <c r="BO482" s="41"/>
      <c r="BP482" s="41"/>
      <c r="BQ482" s="53"/>
      <c r="BR482" s="41"/>
      <c r="BS482" s="41"/>
      <c r="BT482" s="41"/>
      <c r="BU482" s="53"/>
      <c r="BV482" s="41"/>
      <c r="BW482" s="41"/>
      <c r="BX482" s="41"/>
      <c r="BY482" s="53"/>
      <c r="BZ482" s="41"/>
      <c r="CA482" s="41"/>
      <c r="CB482" s="41"/>
      <c r="CC482" s="53"/>
      <c r="CD482" s="41"/>
      <c r="CE482" s="41"/>
      <c r="CF482" s="41"/>
      <c r="CG482" s="53"/>
      <c r="CH482" s="41"/>
      <c r="CI482" s="41"/>
      <c r="CJ482" s="41"/>
      <c r="CK482" s="53"/>
      <c r="CL482" s="41"/>
      <c r="CM482" s="41"/>
      <c r="CN482" s="41"/>
      <c r="CO482" s="53"/>
      <c r="CP482" s="41"/>
      <c r="CQ482" s="41"/>
      <c r="CR482" s="41"/>
      <c r="CS482" s="53"/>
      <c r="CT482" s="41"/>
      <c r="CU482" s="41"/>
      <c r="CV482" s="41"/>
      <c r="CW482" s="53"/>
      <c r="CX482" s="41"/>
      <c r="CY482" s="41"/>
      <c r="CZ482" s="41"/>
      <c r="DA482" s="53"/>
      <c r="DB482" s="53"/>
      <c r="DC482" s="53"/>
      <c r="DD482" s="41"/>
      <c r="DE482" s="53"/>
      <c r="DF482" s="53"/>
      <c r="DG482" s="53"/>
      <c r="DH482" s="41"/>
      <c r="DI482" s="53"/>
      <c r="DJ482" s="53"/>
      <c r="DK482" s="53"/>
      <c r="DL482" s="41"/>
      <c r="DM482" s="53"/>
      <c r="DN482" s="53"/>
      <c r="DO482" s="53"/>
      <c r="DP482" s="41"/>
      <c r="DQ482" s="53"/>
      <c r="DR482" s="53"/>
      <c r="DS482" s="53"/>
      <c r="DT482" s="41"/>
      <c r="DU482" s="53"/>
      <c r="DV482" s="53"/>
      <c r="DW482" s="53"/>
      <c r="DX482" s="41"/>
      <c r="DY482" s="53"/>
      <c r="DZ482" s="53"/>
      <c r="EA482" s="53"/>
      <c r="EB482" s="41"/>
      <c r="EC482" s="53"/>
      <c r="ED482" s="53"/>
      <c r="EE482" s="53"/>
      <c r="EF482" s="41"/>
      <c r="EG482" s="53"/>
      <c r="EH482" s="53"/>
      <c r="EI482" s="53"/>
      <c r="EJ482" s="41"/>
      <c r="EK482" s="53"/>
      <c r="EL482" s="53"/>
      <c r="EM482" s="53"/>
      <c r="EN482" s="41"/>
      <c r="EO482" s="53"/>
      <c r="EP482" s="53"/>
      <c r="EQ482" s="53"/>
      <c r="ER482" s="41"/>
      <c r="ES482" s="53"/>
      <c r="ET482" s="53"/>
      <c r="EU482" s="53"/>
      <c r="EV482" s="41"/>
      <c r="EW482" s="53"/>
      <c r="EX482" s="53"/>
      <c r="EY482" s="53"/>
      <c r="EZ482" s="41"/>
      <c r="FA482" s="53"/>
      <c r="FB482" s="53"/>
      <c r="FC482" s="53"/>
      <c r="FD482" s="41"/>
      <c r="FE482" s="53"/>
      <c r="FF482" s="53"/>
      <c r="FG482" s="53"/>
      <c r="FH482" s="41"/>
      <c r="FI482" s="53"/>
      <c r="FJ482" s="53"/>
      <c r="FK482" s="53"/>
      <c r="FL482" s="41"/>
      <c r="FM482" s="53"/>
      <c r="FN482" s="53"/>
      <c r="FO482" s="40"/>
      <c r="FP482" s="52"/>
      <c r="FQ482" s="41"/>
      <c r="FY482" s="229" t="s">
        <v>3053</v>
      </c>
      <c r="FZ482" s="229" t="s">
        <v>3054</v>
      </c>
      <c r="GA482" s="229" t="s">
        <v>3055</v>
      </c>
    </row>
    <row r="483" spans="2:183" ht="11.25" customHeight="1" x14ac:dyDescent="0.2">
      <c r="B483" s="39"/>
      <c r="C483" s="45"/>
      <c r="D483" s="112"/>
      <c r="E483" s="112"/>
      <c r="F483" s="46"/>
      <c r="G483" s="52"/>
      <c r="H483" s="41"/>
      <c r="I483" s="53"/>
      <c r="J483" s="40"/>
      <c r="K483" s="52"/>
      <c r="L483" s="41"/>
      <c r="M483" s="53"/>
      <c r="N483" s="40"/>
      <c r="O483" s="52"/>
      <c r="P483" s="41"/>
      <c r="Q483" s="53"/>
      <c r="R483" s="40"/>
      <c r="S483" s="52"/>
      <c r="T483" s="41"/>
      <c r="U483" s="53"/>
      <c r="V483" s="40"/>
      <c r="W483" s="52"/>
      <c r="X483" s="41"/>
      <c r="Y483" s="53"/>
      <c r="Z483" s="40"/>
      <c r="AA483" s="52"/>
      <c r="AB483" s="41"/>
      <c r="AC483" s="53"/>
      <c r="AD483" s="40"/>
      <c r="AE483" s="52"/>
      <c r="AF483" s="41"/>
      <c r="AG483" s="53"/>
      <c r="AH483" s="40"/>
      <c r="AI483" s="52"/>
      <c r="AJ483" s="41"/>
      <c r="AK483" s="53"/>
      <c r="AL483" s="40"/>
      <c r="AM483" s="52"/>
      <c r="AN483" s="41"/>
      <c r="AO483" s="53"/>
      <c r="AP483" s="40"/>
      <c r="AQ483" s="52"/>
      <c r="AR483" s="41"/>
      <c r="AS483" s="53"/>
      <c r="AT483" s="41"/>
      <c r="AU483" s="41"/>
      <c r="AV483" s="41"/>
      <c r="AW483" s="53"/>
      <c r="AX483" s="41"/>
      <c r="AY483" s="41"/>
      <c r="AZ483" s="41"/>
      <c r="BA483" s="53"/>
      <c r="BB483" s="41"/>
      <c r="BC483" s="41"/>
      <c r="BD483" s="41"/>
      <c r="BE483" s="53"/>
      <c r="BF483" s="41"/>
      <c r="BG483" s="41"/>
      <c r="BH483" s="41"/>
      <c r="BI483" s="53"/>
      <c r="BJ483" s="41"/>
      <c r="BK483" s="41"/>
      <c r="BL483" s="41"/>
      <c r="BM483" s="53"/>
      <c r="BN483" s="41"/>
      <c r="BO483" s="41"/>
      <c r="BP483" s="41"/>
      <c r="BQ483" s="53"/>
      <c r="BR483" s="41"/>
      <c r="BS483" s="41"/>
      <c r="BT483" s="41"/>
      <c r="BU483" s="53"/>
      <c r="BV483" s="41"/>
      <c r="BW483" s="41"/>
      <c r="BX483" s="41"/>
      <c r="BY483" s="53"/>
      <c r="BZ483" s="41"/>
      <c r="CA483" s="41"/>
      <c r="CB483" s="41"/>
      <c r="CC483" s="53"/>
      <c r="CD483" s="41"/>
      <c r="CE483" s="41"/>
      <c r="CF483" s="41"/>
      <c r="CG483" s="53"/>
      <c r="CH483" s="41"/>
      <c r="CI483" s="41"/>
      <c r="CJ483" s="41"/>
      <c r="CK483" s="53"/>
      <c r="CL483" s="41"/>
      <c r="CM483" s="41"/>
      <c r="CN483" s="41"/>
      <c r="CO483" s="53"/>
      <c r="CP483" s="41"/>
      <c r="CQ483" s="41"/>
      <c r="CR483" s="41"/>
      <c r="CS483" s="53"/>
      <c r="CT483" s="41"/>
      <c r="CU483" s="41"/>
      <c r="CV483" s="41"/>
      <c r="CW483" s="53"/>
      <c r="CX483" s="41"/>
      <c r="CY483" s="41"/>
      <c r="CZ483" s="41"/>
      <c r="DA483" s="53"/>
      <c r="DB483" s="53"/>
      <c r="DC483" s="53"/>
      <c r="DD483" s="41"/>
      <c r="DE483" s="53"/>
      <c r="DF483" s="53"/>
      <c r="DG483" s="53"/>
      <c r="DH483" s="41"/>
      <c r="DI483" s="53"/>
      <c r="DJ483" s="53"/>
      <c r="DK483" s="53"/>
      <c r="DL483" s="41"/>
      <c r="DM483" s="53"/>
      <c r="DN483" s="53"/>
      <c r="DO483" s="53"/>
      <c r="DP483" s="41"/>
      <c r="DQ483" s="53"/>
      <c r="DR483" s="53"/>
      <c r="DS483" s="53"/>
      <c r="DT483" s="41"/>
      <c r="DU483" s="53"/>
      <c r="DV483" s="53"/>
      <c r="DW483" s="53"/>
      <c r="DX483" s="41"/>
      <c r="DY483" s="53"/>
      <c r="DZ483" s="53"/>
      <c r="EA483" s="53"/>
      <c r="EB483" s="41"/>
      <c r="EC483" s="53"/>
      <c r="ED483" s="53"/>
      <c r="EE483" s="53"/>
      <c r="EF483" s="41"/>
      <c r="EG483" s="53"/>
      <c r="EH483" s="53"/>
      <c r="EI483" s="53"/>
      <c r="EJ483" s="41"/>
      <c r="EK483" s="53"/>
      <c r="EL483" s="53"/>
      <c r="EM483" s="53"/>
      <c r="EN483" s="41"/>
      <c r="EO483" s="53"/>
      <c r="EP483" s="53"/>
      <c r="EQ483" s="53"/>
      <c r="ER483" s="41"/>
      <c r="ES483" s="53"/>
      <c r="ET483" s="53"/>
      <c r="EU483" s="53"/>
      <c r="EV483" s="41"/>
      <c r="EW483" s="53"/>
      <c r="EX483" s="53"/>
      <c r="EY483" s="53"/>
      <c r="EZ483" s="41"/>
      <c r="FA483" s="53"/>
      <c r="FB483" s="53"/>
      <c r="FC483" s="53"/>
      <c r="FD483" s="41"/>
      <c r="FE483" s="53"/>
      <c r="FF483" s="53"/>
      <c r="FG483" s="53"/>
      <c r="FH483" s="41"/>
      <c r="FI483" s="53"/>
      <c r="FJ483" s="53"/>
      <c r="FK483" s="53"/>
      <c r="FL483" s="41"/>
      <c r="FM483" s="53"/>
      <c r="FN483" s="53"/>
      <c r="FO483" s="40"/>
      <c r="FP483" s="52"/>
      <c r="FQ483" s="41"/>
      <c r="FY483" s="229" t="s">
        <v>261</v>
      </c>
      <c r="FZ483" s="229" t="s">
        <v>262</v>
      </c>
      <c r="GA483" s="229" t="s">
        <v>263</v>
      </c>
    </row>
    <row r="484" spans="2:183" ht="11.25" customHeight="1" x14ac:dyDescent="0.2">
      <c r="B484" s="39"/>
      <c r="C484" s="45"/>
      <c r="D484" s="112"/>
      <c r="E484" s="112"/>
      <c r="F484" s="46"/>
      <c r="G484" s="52"/>
      <c r="H484" s="41"/>
      <c r="I484" s="53"/>
      <c r="J484" s="40"/>
      <c r="K484" s="52"/>
      <c r="L484" s="41"/>
      <c r="M484" s="53"/>
      <c r="N484" s="40"/>
      <c r="O484" s="52"/>
      <c r="P484" s="41"/>
      <c r="Q484" s="53"/>
      <c r="R484" s="40"/>
      <c r="S484" s="52"/>
      <c r="T484" s="41"/>
      <c r="U484" s="53"/>
      <c r="V484" s="40"/>
      <c r="W484" s="52"/>
      <c r="X484" s="41"/>
      <c r="Y484" s="53"/>
      <c r="Z484" s="40"/>
      <c r="AA484" s="52"/>
      <c r="AB484" s="41"/>
      <c r="AC484" s="53"/>
      <c r="AD484" s="40"/>
      <c r="AE484" s="52"/>
      <c r="AF484" s="41"/>
      <c r="AG484" s="53"/>
      <c r="AH484" s="40"/>
      <c r="AI484" s="52"/>
      <c r="AJ484" s="41"/>
      <c r="AK484" s="53"/>
      <c r="AL484" s="40"/>
      <c r="AM484" s="52"/>
      <c r="AN484" s="41"/>
      <c r="AO484" s="53"/>
      <c r="AP484" s="40"/>
      <c r="AQ484" s="52"/>
      <c r="AR484" s="41"/>
      <c r="AS484" s="53"/>
      <c r="AT484" s="41"/>
      <c r="AU484" s="41"/>
      <c r="AV484" s="41"/>
      <c r="AW484" s="53"/>
      <c r="AX484" s="41"/>
      <c r="AY484" s="41"/>
      <c r="AZ484" s="41"/>
      <c r="BA484" s="53"/>
      <c r="BB484" s="41"/>
      <c r="BC484" s="41"/>
      <c r="BD484" s="41"/>
      <c r="BE484" s="53"/>
      <c r="BF484" s="41"/>
      <c r="BG484" s="41"/>
      <c r="BH484" s="41"/>
      <c r="BI484" s="53"/>
      <c r="BJ484" s="41"/>
      <c r="BK484" s="41"/>
      <c r="BL484" s="41"/>
      <c r="BM484" s="53"/>
      <c r="BN484" s="41"/>
      <c r="BO484" s="41"/>
      <c r="BP484" s="41"/>
      <c r="BQ484" s="53"/>
      <c r="BR484" s="41"/>
      <c r="BS484" s="41"/>
      <c r="BT484" s="41"/>
      <c r="BU484" s="53"/>
      <c r="BV484" s="41"/>
      <c r="BW484" s="41"/>
      <c r="BX484" s="41"/>
      <c r="BY484" s="53"/>
      <c r="BZ484" s="41"/>
      <c r="CA484" s="41"/>
      <c r="CB484" s="41"/>
      <c r="CC484" s="53"/>
      <c r="CD484" s="41"/>
      <c r="CE484" s="41"/>
      <c r="CF484" s="41"/>
      <c r="CG484" s="53"/>
      <c r="CH484" s="41"/>
      <c r="CI484" s="41"/>
      <c r="CJ484" s="41"/>
      <c r="CK484" s="53"/>
      <c r="CL484" s="41"/>
      <c r="CM484" s="41"/>
      <c r="CN484" s="41"/>
      <c r="CO484" s="53"/>
      <c r="CP484" s="41"/>
      <c r="CQ484" s="41"/>
      <c r="CR484" s="41"/>
      <c r="CS484" s="53"/>
      <c r="CT484" s="41"/>
      <c r="CU484" s="41"/>
      <c r="CV484" s="41"/>
      <c r="CW484" s="53"/>
      <c r="CX484" s="41"/>
      <c r="CY484" s="41"/>
      <c r="CZ484" s="41"/>
      <c r="DA484" s="53"/>
      <c r="DB484" s="53"/>
      <c r="DC484" s="53"/>
      <c r="DD484" s="41"/>
      <c r="DE484" s="53"/>
      <c r="DF484" s="53"/>
      <c r="DG484" s="53"/>
      <c r="DH484" s="41"/>
      <c r="DI484" s="53"/>
      <c r="DJ484" s="53"/>
      <c r="DK484" s="53"/>
      <c r="DL484" s="41"/>
      <c r="DM484" s="53"/>
      <c r="DN484" s="53"/>
      <c r="DO484" s="53"/>
      <c r="DP484" s="41"/>
      <c r="DQ484" s="53"/>
      <c r="DR484" s="53"/>
      <c r="DS484" s="53"/>
      <c r="DT484" s="41"/>
      <c r="DU484" s="53"/>
      <c r="DV484" s="53"/>
      <c r="DW484" s="53"/>
      <c r="DX484" s="41"/>
      <c r="DY484" s="53"/>
      <c r="DZ484" s="53"/>
      <c r="EA484" s="53"/>
      <c r="EB484" s="41"/>
      <c r="EC484" s="53"/>
      <c r="ED484" s="53"/>
      <c r="EE484" s="53"/>
      <c r="EF484" s="41"/>
      <c r="EG484" s="53"/>
      <c r="EH484" s="53"/>
      <c r="EI484" s="53"/>
      <c r="EJ484" s="41"/>
      <c r="EK484" s="53"/>
      <c r="EL484" s="53"/>
      <c r="EM484" s="53"/>
      <c r="EN484" s="41"/>
      <c r="EO484" s="53"/>
      <c r="EP484" s="53"/>
      <c r="EQ484" s="53"/>
      <c r="ER484" s="41"/>
      <c r="ES484" s="53"/>
      <c r="ET484" s="53"/>
      <c r="EU484" s="53"/>
      <c r="EV484" s="41"/>
      <c r="EW484" s="53"/>
      <c r="EX484" s="53"/>
      <c r="EY484" s="53"/>
      <c r="EZ484" s="41"/>
      <c r="FA484" s="53"/>
      <c r="FB484" s="53"/>
      <c r="FC484" s="53"/>
      <c r="FD484" s="41"/>
      <c r="FE484" s="53"/>
      <c r="FF484" s="53"/>
      <c r="FG484" s="53"/>
      <c r="FH484" s="41"/>
      <c r="FI484" s="53"/>
      <c r="FJ484" s="53"/>
      <c r="FK484" s="53"/>
      <c r="FL484" s="41"/>
      <c r="FM484" s="53"/>
      <c r="FN484" s="53"/>
      <c r="FO484" s="40"/>
      <c r="FP484" s="52"/>
      <c r="FQ484" s="41"/>
      <c r="FY484" s="229" t="s">
        <v>1775</v>
      </c>
      <c r="FZ484" s="229" t="s">
        <v>1776</v>
      </c>
      <c r="GA484" s="229" t="s">
        <v>1777</v>
      </c>
    </row>
    <row r="485" spans="2:183" ht="11.25" customHeight="1" x14ac:dyDescent="0.2">
      <c r="B485" s="39"/>
      <c r="C485" s="45"/>
      <c r="D485" s="112"/>
      <c r="E485" s="112"/>
      <c r="F485" s="46"/>
      <c r="G485" s="52"/>
      <c r="H485" s="41"/>
      <c r="I485" s="53"/>
      <c r="J485" s="40"/>
      <c r="K485" s="52"/>
      <c r="L485" s="41"/>
      <c r="M485" s="53"/>
      <c r="N485" s="40"/>
      <c r="O485" s="52"/>
      <c r="P485" s="41"/>
      <c r="Q485" s="53"/>
      <c r="R485" s="40"/>
      <c r="S485" s="52"/>
      <c r="T485" s="41"/>
      <c r="U485" s="53"/>
      <c r="V485" s="40"/>
      <c r="W485" s="52"/>
      <c r="X485" s="41"/>
      <c r="Y485" s="53"/>
      <c r="Z485" s="40"/>
      <c r="AA485" s="52"/>
      <c r="AB485" s="41"/>
      <c r="AC485" s="53"/>
      <c r="AD485" s="40"/>
      <c r="AE485" s="52"/>
      <c r="AF485" s="41"/>
      <c r="AG485" s="53"/>
      <c r="AH485" s="40"/>
      <c r="AI485" s="52"/>
      <c r="AJ485" s="41"/>
      <c r="AK485" s="53"/>
      <c r="AL485" s="40"/>
      <c r="AM485" s="52"/>
      <c r="AN485" s="41"/>
      <c r="AO485" s="53"/>
      <c r="AP485" s="40"/>
      <c r="AQ485" s="52"/>
      <c r="AR485" s="41"/>
      <c r="AS485" s="53"/>
      <c r="AT485" s="41"/>
      <c r="AU485" s="41"/>
      <c r="AV485" s="41"/>
      <c r="AW485" s="53"/>
      <c r="AX485" s="41"/>
      <c r="AY485" s="41"/>
      <c r="AZ485" s="41"/>
      <c r="BA485" s="53"/>
      <c r="BB485" s="41"/>
      <c r="BC485" s="41"/>
      <c r="BD485" s="41"/>
      <c r="BE485" s="53"/>
      <c r="BF485" s="41"/>
      <c r="BG485" s="41"/>
      <c r="BH485" s="41"/>
      <c r="BI485" s="53"/>
      <c r="BJ485" s="41"/>
      <c r="BK485" s="41"/>
      <c r="BL485" s="41"/>
      <c r="BM485" s="53"/>
      <c r="BN485" s="41"/>
      <c r="BO485" s="41"/>
      <c r="BP485" s="41"/>
      <c r="BQ485" s="53"/>
      <c r="BR485" s="41"/>
      <c r="BS485" s="41"/>
      <c r="BT485" s="41"/>
      <c r="BU485" s="53"/>
      <c r="BV485" s="41"/>
      <c r="BW485" s="41"/>
      <c r="BX485" s="41"/>
      <c r="BY485" s="53"/>
      <c r="BZ485" s="41"/>
      <c r="CA485" s="41"/>
      <c r="CB485" s="41"/>
      <c r="CC485" s="53"/>
      <c r="CD485" s="41"/>
      <c r="CE485" s="41"/>
      <c r="CF485" s="41"/>
      <c r="CG485" s="53"/>
      <c r="CH485" s="41"/>
      <c r="CI485" s="41"/>
      <c r="CJ485" s="41"/>
      <c r="CK485" s="53"/>
      <c r="CL485" s="41"/>
      <c r="CM485" s="41"/>
      <c r="CN485" s="41"/>
      <c r="CO485" s="53"/>
      <c r="CP485" s="41"/>
      <c r="CQ485" s="41"/>
      <c r="CR485" s="41"/>
      <c r="CS485" s="53"/>
      <c r="CT485" s="41"/>
      <c r="CU485" s="41"/>
      <c r="CV485" s="41"/>
      <c r="CW485" s="53"/>
      <c r="CX485" s="41"/>
      <c r="CY485" s="41"/>
      <c r="CZ485" s="41"/>
      <c r="DA485" s="53"/>
      <c r="DB485" s="53"/>
      <c r="DC485" s="53"/>
      <c r="DD485" s="41"/>
      <c r="DE485" s="53"/>
      <c r="DF485" s="53"/>
      <c r="DG485" s="53"/>
      <c r="DH485" s="41"/>
      <c r="DI485" s="53"/>
      <c r="DJ485" s="53"/>
      <c r="DK485" s="53"/>
      <c r="DL485" s="41"/>
      <c r="DM485" s="53"/>
      <c r="DN485" s="53"/>
      <c r="DO485" s="53"/>
      <c r="DP485" s="41"/>
      <c r="DQ485" s="53"/>
      <c r="DR485" s="53"/>
      <c r="DS485" s="53"/>
      <c r="DT485" s="41"/>
      <c r="DU485" s="53"/>
      <c r="DV485" s="53"/>
      <c r="DW485" s="53"/>
      <c r="DX485" s="41"/>
      <c r="DY485" s="53"/>
      <c r="DZ485" s="53"/>
      <c r="EA485" s="53"/>
      <c r="EB485" s="41"/>
      <c r="EC485" s="53"/>
      <c r="ED485" s="53"/>
      <c r="EE485" s="53"/>
      <c r="EF485" s="41"/>
      <c r="EG485" s="53"/>
      <c r="EH485" s="53"/>
      <c r="EI485" s="53"/>
      <c r="EJ485" s="41"/>
      <c r="EK485" s="53"/>
      <c r="EL485" s="53"/>
      <c r="EM485" s="53"/>
      <c r="EN485" s="41"/>
      <c r="EO485" s="53"/>
      <c r="EP485" s="53"/>
      <c r="EQ485" s="53"/>
      <c r="ER485" s="41"/>
      <c r="ES485" s="53"/>
      <c r="ET485" s="53"/>
      <c r="EU485" s="53"/>
      <c r="EV485" s="41"/>
      <c r="EW485" s="53"/>
      <c r="EX485" s="53"/>
      <c r="EY485" s="53"/>
      <c r="EZ485" s="41"/>
      <c r="FA485" s="53"/>
      <c r="FB485" s="53"/>
      <c r="FC485" s="53"/>
      <c r="FD485" s="41"/>
      <c r="FE485" s="53"/>
      <c r="FF485" s="53"/>
      <c r="FG485" s="53"/>
      <c r="FH485" s="41"/>
      <c r="FI485" s="53"/>
      <c r="FJ485" s="53"/>
      <c r="FK485" s="53"/>
      <c r="FL485" s="41"/>
      <c r="FM485" s="53"/>
      <c r="FN485" s="53"/>
      <c r="FO485" s="40"/>
      <c r="FP485" s="52"/>
      <c r="FQ485" s="41"/>
      <c r="FY485" s="229" t="s">
        <v>1363</v>
      </c>
      <c r="FZ485" s="229" t="s">
        <v>1364</v>
      </c>
      <c r="GA485" s="229" t="s">
        <v>1365</v>
      </c>
    </row>
    <row r="486" spans="2:183" ht="11.25" customHeight="1" x14ac:dyDescent="0.2">
      <c r="B486" s="39"/>
      <c r="C486" s="45"/>
      <c r="D486" s="112"/>
      <c r="E486" s="112"/>
      <c r="F486" s="46"/>
      <c r="G486" s="52"/>
      <c r="H486" s="41"/>
      <c r="I486" s="53"/>
      <c r="J486" s="40"/>
      <c r="K486" s="52"/>
      <c r="L486" s="41"/>
      <c r="M486" s="53"/>
      <c r="N486" s="40"/>
      <c r="O486" s="52"/>
      <c r="P486" s="41"/>
      <c r="Q486" s="53"/>
      <c r="R486" s="40"/>
      <c r="S486" s="52"/>
      <c r="T486" s="41"/>
      <c r="U486" s="53"/>
      <c r="V486" s="40"/>
      <c r="W486" s="52"/>
      <c r="X486" s="41"/>
      <c r="Y486" s="53"/>
      <c r="Z486" s="40"/>
      <c r="AA486" s="52"/>
      <c r="AB486" s="41"/>
      <c r="AC486" s="53"/>
      <c r="AD486" s="40"/>
      <c r="AE486" s="52"/>
      <c r="AF486" s="41"/>
      <c r="AG486" s="53"/>
      <c r="AH486" s="40"/>
      <c r="AI486" s="52"/>
      <c r="AJ486" s="41"/>
      <c r="AK486" s="53"/>
      <c r="AL486" s="40"/>
      <c r="AM486" s="52"/>
      <c r="AN486" s="41"/>
      <c r="AO486" s="53"/>
      <c r="AP486" s="40"/>
      <c r="AQ486" s="52"/>
      <c r="AR486" s="41"/>
      <c r="AS486" s="53"/>
      <c r="AT486" s="41"/>
      <c r="AU486" s="41"/>
      <c r="AV486" s="41"/>
      <c r="AW486" s="53"/>
      <c r="AX486" s="41"/>
      <c r="AY486" s="41"/>
      <c r="AZ486" s="41"/>
      <c r="BA486" s="53"/>
      <c r="BB486" s="41"/>
      <c r="BC486" s="41"/>
      <c r="BD486" s="41"/>
      <c r="BE486" s="53"/>
      <c r="BF486" s="41"/>
      <c r="BG486" s="41"/>
      <c r="BH486" s="41"/>
      <c r="BI486" s="53"/>
      <c r="BJ486" s="41"/>
      <c r="BK486" s="41"/>
      <c r="BL486" s="41"/>
      <c r="BM486" s="53"/>
      <c r="BN486" s="41"/>
      <c r="BO486" s="41"/>
      <c r="BP486" s="41"/>
      <c r="BQ486" s="53"/>
      <c r="BR486" s="41"/>
      <c r="BS486" s="41"/>
      <c r="BT486" s="41"/>
      <c r="BU486" s="53"/>
      <c r="BV486" s="41"/>
      <c r="BW486" s="41"/>
      <c r="BX486" s="41"/>
      <c r="BY486" s="53"/>
      <c r="BZ486" s="41"/>
      <c r="CA486" s="41"/>
      <c r="CB486" s="41"/>
      <c r="CC486" s="53"/>
      <c r="CD486" s="41"/>
      <c r="CE486" s="41"/>
      <c r="CF486" s="41"/>
      <c r="CG486" s="53"/>
      <c r="CH486" s="41"/>
      <c r="CI486" s="41"/>
      <c r="CJ486" s="41"/>
      <c r="CK486" s="53"/>
      <c r="CL486" s="41"/>
      <c r="CM486" s="41"/>
      <c r="CN486" s="41"/>
      <c r="CO486" s="53"/>
      <c r="CP486" s="41"/>
      <c r="CQ486" s="41"/>
      <c r="CR486" s="41"/>
      <c r="CS486" s="53"/>
      <c r="CT486" s="41"/>
      <c r="CU486" s="41"/>
      <c r="CV486" s="41"/>
      <c r="CW486" s="53"/>
      <c r="CX486" s="41"/>
      <c r="CY486" s="41"/>
      <c r="CZ486" s="41"/>
      <c r="DA486" s="53"/>
      <c r="DB486" s="53"/>
      <c r="DC486" s="53"/>
      <c r="DD486" s="41"/>
      <c r="DE486" s="53"/>
      <c r="DF486" s="53"/>
      <c r="DG486" s="53"/>
      <c r="DH486" s="41"/>
      <c r="DI486" s="53"/>
      <c r="DJ486" s="53"/>
      <c r="DK486" s="53"/>
      <c r="DL486" s="41"/>
      <c r="DM486" s="53"/>
      <c r="DN486" s="53"/>
      <c r="DO486" s="53"/>
      <c r="DP486" s="41"/>
      <c r="DQ486" s="53"/>
      <c r="DR486" s="53"/>
      <c r="DS486" s="53"/>
      <c r="DT486" s="41"/>
      <c r="DU486" s="53"/>
      <c r="DV486" s="53"/>
      <c r="DW486" s="53"/>
      <c r="DX486" s="41"/>
      <c r="DY486" s="53"/>
      <c r="DZ486" s="53"/>
      <c r="EA486" s="53"/>
      <c r="EB486" s="41"/>
      <c r="EC486" s="53"/>
      <c r="ED486" s="53"/>
      <c r="EE486" s="53"/>
      <c r="EF486" s="41"/>
      <c r="EG486" s="53"/>
      <c r="EH486" s="53"/>
      <c r="EI486" s="53"/>
      <c r="EJ486" s="41"/>
      <c r="EK486" s="53"/>
      <c r="EL486" s="53"/>
      <c r="EM486" s="53"/>
      <c r="EN486" s="41"/>
      <c r="EO486" s="53"/>
      <c r="EP486" s="53"/>
      <c r="EQ486" s="53"/>
      <c r="ER486" s="41"/>
      <c r="ES486" s="53"/>
      <c r="ET486" s="53"/>
      <c r="EU486" s="53"/>
      <c r="EV486" s="41"/>
      <c r="EW486" s="53"/>
      <c r="EX486" s="53"/>
      <c r="EY486" s="53"/>
      <c r="EZ486" s="41"/>
      <c r="FA486" s="53"/>
      <c r="FB486" s="53"/>
      <c r="FC486" s="53"/>
      <c r="FD486" s="41"/>
      <c r="FE486" s="53"/>
      <c r="FF486" s="53"/>
      <c r="FG486" s="53"/>
      <c r="FH486" s="41"/>
      <c r="FI486" s="53"/>
      <c r="FJ486" s="53"/>
      <c r="FK486" s="53"/>
      <c r="FL486" s="41"/>
      <c r="FM486" s="53"/>
      <c r="FN486" s="53"/>
      <c r="FO486" s="40"/>
      <c r="FP486" s="52"/>
      <c r="FQ486" s="41"/>
      <c r="FY486" s="229" t="s">
        <v>2723</v>
      </c>
      <c r="FZ486" s="229" t="s">
        <v>2724</v>
      </c>
      <c r="GA486" s="229" t="s">
        <v>2725</v>
      </c>
    </row>
    <row r="487" spans="2:183" ht="11.25" customHeight="1" x14ac:dyDescent="0.2">
      <c r="B487" s="39"/>
      <c r="C487" s="45"/>
      <c r="D487" s="112"/>
      <c r="E487" s="112"/>
      <c r="F487" s="46"/>
      <c r="G487" s="52"/>
      <c r="H487" s="41"/>
      <c r="I487" s="53"/>
      <c r="J487" s="40"/>
      <c r="K487" s="52"/>
      <c r="L487" s="41"/>
      <c r="M487" s="53"/>
      <c r="N487" s="40"/>
      <c r="O487" s="52"/>
      <c r="P487" s="41"/>
      <c r="Q487" s="53"/>
      <c r="R487" s="40"/>
      <c r="S487" s="52"/>
      <c r="T487" s="41"/>
      <c r="U487" s="53"/>
      <c r="V487" s="40"/>
      <c r="W487" s="52"/>
      <c r="X487" s="41"/>
      <c r="Y487" s="53"/>
      <c r="Z487" s="40"/>
      <c r="AA487" s="52"/>
      <c r="AB487" s="41"/>
      <c r="AC487" s="53"/>
      <c r="AD487" s="40"/>
      <c r="AE487" s="52"/>
      <c r="AF487" s="41"/>
      <c r="AG487" s="53"/>
      <c r="AH487" s="40"/>
      <c r="AI487" s="52"/>
      <c r="AJ487" s="41"/>
      <c r="AK487" s="53"/>
      <c r="AL487" s="40"/>
      <c r="AM487" s="52"/>
      <c r="AN487" s="41"/>
      <c r="AO487" s="53"/>
      <c r="AP487" s="40"/>
      <c r="AQ487" s="52"/>
      <c r="AR487" s="41"/>
      <c r="AS487" s="53"/>
      <c r="AT487" s="41"/>
      <c r="AU487" s="41"/>
      <c r="AV487" s="41"/>
      <c r="AW487" s="53"/>
      <c r="AX487" s="41"/>
      <c r="AY487" s="41"/>
      <c r="AZ487" s="41"/>
      <c r="BA487" s="53"/>
      <c r="BB487" s="41"/>
      <c r="BC487" s="41"/>
      <c r="BD487" s="41"/>
      <c r="BE487" s="53"/>
      <c r="BF487" s="41"/>
      <c r="BG487" s="41"/>
      <c r="BH487" s="41"/>
      <c r="BI487" s="53"/>
      <c r="BJ487" s="41"/>
      <c r="BK487" s="41"/>
      <c r="BL487" s="41"/>
      <c r="BM487" s="53"/>
      <c r="BN487" s="41"/>
      <c r="BO487" s="41"/>
      <c r="BP487" s="41"/>
      <c r="BQ487" s="53"/>
      <c r="BR487" s="41"/>
      <c r="BS487" s="41"/>
      <c r="BT487" s="41"/>
      <c r="BU487" s="53"/>
      <c r="BV487" s="41"/>
      <c r="BW487" s="41"/>
      <c r="BX487" s="41"/>
      <c r="BY487" s="53"/>
      <c r="BZ487" s="41"/>
      <c r="CA487" s="41"/>
      <c r="CB487" s="41"/>
      <c r="CC487" s="53"/>
      <c r="CD487" s="41"/>
      <c r="CE487" s="41"/>
      <c r="CF487" s="41"/>
      <c r="CG487" s="53"/>
      <c r="CH487" s="41"/>
      <c r="CI487" s="41"/>
      <c r="CJ487" s="41"/>
      <c r="CK487" s="53"/>
      <c r="CL487" s="41"/>
      <c r="CM487" s="41"/>
      <c r="CN487" s="41"/>
      <c r="CO487" s="53"/>
      <c r="CP487" s="41"/>
      <c r="CQ487" s="41"/>
      <c r="CR487" s="41"/>
      <c r="CS487" s="53"/>
      <c r="CT487" s="41"/>
      <c r="CU487" s="41"/>
      <c r="CV487" s="41"/>
      <c r="CW487" s="53"/>
      <c r="CX487" s="41"/>
      <c r="CY487" s="41"/>
      <c r="CZ487" s="41"/>
      <c r="DA487" s="53"/>
      <c r="DB487" s="53"/>
      <c r="DC487" s="53"/>
      <c r="DD487" s="41"/>
      <c r="DE487" s="53"/>
      <c r="DF487" s="53"/>
      <c r="DG487" s="53"/>
      <c r="DH487" s="41"/>
      <c r="DI487" s="53"/>
      <c r="DJ487" s="53"/>
      <c r="DK487" s="53"/>
      <c r="DL487" s="41"/>
      <c r="DM487" s="53"/>
      <c r="DN487" s="53"/>
      <c r="DO487" s="53"/>
      <c r="DP487" s="41"/>
      <c r="DQ487" s="53"/>
      <c r="DR487" s="53"/>
      <c r="DS487" s="53"/>
      <c r="DT487" s="41"/>
      <c r="DU487" s="53"/>
      <c r="DV487" s="53"/>
      <c r="DW487" s="53"/>
      <c r="DX487" s="41"/>
      <c r="DY487" s="53"/>
      <c r="DZ487" s="53"/>
      <c r="EA487" s="53"/>
      <c r="EB487" s="41"/>
      <c r="EC487" s="53"/>
      <c r="ED487" s="53"/>
      <c r="EE487" s="53"/>
      <c r="EF487" s="41"/>
      <c r="EG487" s="53"/>
      <c r="EH487" s="53"/>
      <c r="EI487" s="53"/>
      <c r="EJ487" s="41"/>
      <c r="EK487" s="53"/>
      <c r="EL487" s="53"/>
      <c r="EM487" s="53"/>
      <c r="EN487" s="41"/>
      <c r="EO487" s="53"/>
      <c r="EP487" s="53"/>
      <c r="EQ487" s="53"/>
      <c r="ER487" s="41"/>
      <c r="ES487" s="53"/>
      <c r="ET487" s="53"/>
      <c r="EU487" s="53"/>
      <c r="EV487" s="41"/>
      <c r="EW487" s="53"/>
      <c r="EX487" s="53"/>
      <c r="EY487" s="53"/>
      <c r="EZ487" s="41"/>
      <c r="FA487" s="53"/>
      <c r="FB487" s="53"/>
      <c r="FC487" s="53"/>
      <c r="FD487" s="41"/>
      <c r="FE487" s="53"/>
      <c r="FF487" s="53"/>
      <c r="FG487" s="53"/>
      <c r="FH487" s="41"/>
      <c r="FI487" s="53"/>
      <c r="FJ487" s="53"/>
      <c r="FK487" s="53"/>
      <c r="FL487" s="41"/>
      <c r="FM487" s="53"/>
      <c r="FN487" s="53"/>
      <c r="FO487" s="40"/>
      <c r="FP487" s="52"/>
      <c r="FQ487" s="41"/>
      <c r="FY487" s="229" t="s">
        <v>2798</v>
      </c>
      <c r="FZ487" s="229" t="s">
        <v>2799</v>
      </c>
      <c r="GA487" s="229" t="s">
        <v>2800</v>
      </c>
    </row>
    <row r="488" spans="2:183" ht="11.25" customHeight="1" x14ac:dyDescent="0.2">
      <c r="B488" s="39"/>
      <c r="C488" s="45"/>
      <c r="D488" s="112"/>
      <c r="E488" s="112"/>
      <c r="F488" s="46"/>
      <c r="G488" s="52"/>
      <c r="H488" s="41"/>
      <c r="I488" s="53"/>
      <c r="J488" s="40"/>
      <c r="K488" s="52"/>
      <c r="L488" s="41"/>
      <c r="M488" s="53"/>
      <c r="N488" s="40"/>
      <c r="O488" s="52"/>
      <c r="P488" s="41"/>
      <c r="Q488" s="53"/>
      <c r="R488" s="40"/>
      <c r="S488" s="52"/>
      <c r="T488" s="41"/>
      <c r="U488" s="53"/>
      <c r="V488" s="40"/>
      <c r="W488" s="52"/>
      <c r="X488" s="41"/>
      <c r="Y488" s="53"/>
      <c r="Z488" s="40"/>
      <c r="AA488" s="52"/>
      <c r="AB488" s="41"/>
      <c r="AC488" s="53"/>
      <c r="AD488" s="40"/>
      <c r="AE488" s="52"/>
      <c r="AF488" s="41"/>
      <c r="AG488" s="53"/>
      <c r="AH488" s="40"/>
      <c r="AI488" s="52"/>
      <c r="AJ488" s="41"/>
      <c r="AK488" s="53"/>
      <c r="AL488" s="40"/>
      <c r="AM488" s="52"/>
      <c r="AN488" s="41"/>
      <c r="AO488" s="53"/>
      <c r="AP488" s="40"/>
      <c r="AQ488" s="52"/>
      <c r="AR488" s="41"/>
      <c r="AS488" s="53"/>
      <c r="AT488" s="41"/>
      <c r="AU488" s="41"/>
      <c r="AV488" s="41"/>
      <c r="AW488" s="53"/>
      <c r="AX488" s="41"/>
      <c r="AY488" s="41"/>
      <c r="AZ488" s="41"/>
      <c r="BA488" s="53"/>
      <c r="BB488" s="41"/>
      <c r="BC488" s="41"/>
      <c r="BD488" s="41"/>
      <c r="BE488" s="53"/>
      <c r="BF488" s="41"/>
      <c r="BG488" s="41"/>
      <c r="BH488" s="41"/>
      <c r="BI488" s="53"/>
      <c r="BJ488" s="41"/>
      <c r="BK488" s="41"/>
      <c r="BL488" s="41"/>
      <c r="BM488" s="53"/>
      <c r="BN488" s="41"/>
      <c r="BO488" s="41"/>
      <c r="BP488" s="41"/>
      <c r="BQ488" s="53"/>
      <c r="BR488" s="41"/>
      <c r="BS488" s="41"/>
      <c r="BT488" s="41"/>
      <c r="BU488" s="53"/>
      <c r="BV488" s="41"/>
      <c r="BW488" s="41"/>
      <c r="BX488" s="41"/>
      <c r="BY488" s="53"/>
      <c r="BZ488" s="41"/>
      <c r="CA488" s="41"/>
      <c r="CB488" s="41"/>
      <c r="CC488" s="53"/>
      <c r="CD488" s="41"/>
      <c r="CE488" s="41"/>
      <c r="CF488" s="41"/>
      <c r="CG488" s="53"/>
      <c r="CH488" s="41"/>
      <c r="CI488" s="41"/>
      <c r="CJ488" s="41"/>
      <c r="CK488" s="53"/>
      <c r="CL488" s="41"/>
      <c r="CM488" s="41"/>
      <c r="CN488" s="41"/>
      <c r="CO488" s="53"/>
      <c r="CP488" s="41"/>
      <c r="CQ488" s="41"/>
      <c r="CR488" s="41"/>
      <c r="CS488" s="53"/>
      <c r="CT488" s="41"/>
      <c r="CU488" s="41"/>
      <c r="CV488" s="41"/>
      <c r="CW488" s="53"/>
      <c r="CX488" s="41"/>
      <c r="CY488" s="41"/>
      <c r="CZ488" s="41"/>
      <c r="DA488" s="53"/>
      <c r="DB488" s="53"/>
      <c r="DC488" s="53"/>
      <c r="DD488" s="41"/>
      <c r="DE488" s="53"/>
      <c r="DF488" s="53"/>
      <c r="DG488" s="53"/>
      <c r="DH488" s="41"/>
      <c r="DI488" s="53"/>
      <c r="DJ488" s="53"/>
      <c r="DK488" s="53"/>
      <c r="DL488" s="41"/>
      <c r="DM488" s="53"/>
      <c r="DN488" s="53"/>
      <c r="DO488" s="53"/>
      <c r="DP488" s="41"/>
      <c r="DQ488" s="53"/>
      <c r="DR488" s="53"/>
      <c r="DS488" s="53"/>
      <c r="DT488" s="41"/>
      <c r="DU488" s="53"/>
      <c r="DV488" s="53"/>
      <c r="DW488" s="53"/>
      <c r="DX488" s="41"/>
      <c r="DY488" s="53"/>
      <c r="DZ488" s="53"/>
      <c r="EA488" s="53"/>
      <c r="EB488" s="41"/>
      <c r="EC488" s="53"/>
      <c r="ED488" s="53"/>
      <c r="EE488" s="53"/>
      <c r="EF488" s="41"/>
      <c r="EG488" s="53"/>
      <c r="EH488" s="53"/>
      <c r="EI488" s="53"/>
      <c r="EJ488" s="41"/>
      <c r="EK488" s="53"/>
      <c r="EL488" s="53"/>
      <c r="EM488" s="53"/>
      <c r="EN488" s="41"/>
      <c r="EO488" s="53"/>
      <c r="EP488" s="53"/>
      <c r="EQ488" s="53"/>
      <c r="ER488" s="41"/>
      <c r="ES488" s="53"/>
      <c r="ET488" s="53"/>
      <c r="EU488" s="53"/>
      <c r="EV488" s="41"/>
      <c r="EW488" s="53"/>
      <c r="EX488" s="53"/>
      <c r="EY488" s="53"/>
      <c r="EZ488" s="41"/>
      <c r="FA488" s="53"/>
      <c r="FB488" s="53"/>
      <c r="FC488" s="53"/>
      <c r="FD488" s="41"/>
      <c r="FE488" s="53"/>
      <c r="FF488" s="53"/>
      <c r="FG488" s="53"/>
      <c r="FH488" s="41"/>
      <c r="FI488" s="53"/>
      <c r="FJ488" s="53"/>
      <c r="FK488" s="53"/>
      <c r="FL488" s="41"/>
      <c r="FM488" s="53"/>
      <c r="FN488" s="53"/>
      <c r="FO488" s="40"/>
      <c r="FP488" s="52"/>
      <c r="FQ488" s="41"/>
      <c r="FY488" s="229" t="s">
        <v>1115</v>
      </c>
      <c r="FZ488" s="229" t="s">
        <v>1116</v>
      </c>
      <c r="GA488" s="229" t="s">
        <v>1117</v>
      </c>
    </row>
    <row r="489" spans="2:183" ht="11.25" customHeight="1" x14ac:dyDescent="0.2">
      <c r="B489" s="39"/>
      <c r="C489" s="45"/>
      <c r="D489" s="112"/>
      <c r="E489" s="112"/>
      <c r="F489" s="46"/>
      <c r="G489" s="52"/>
      <c r="H489" s="41"/>
      <c r="I489" s="53"/>
      <c r="J489" s="40"/>
      <c r="K489" s="52"/>
      <c r="L489" s="41"/>
      <c r="M489" s="53"/>
      <c r="N489" s="40"/>
      <c r="O489" s="52"/>
      <c r="P489" s="41"/>
      <c r="Q489" s="53"/>
      <c r="R489" s="40"/>
      <c r="S489" s="52"/>
      <c r="T489" s="41"/>
      <c r="U489" s="53"/>
      <c r="V489" s="40"/>
      <c r="W489" s="52"/>
      <c r="X489" s="41"/>
      <c r="Y489" s="53"/>
      <c r="Z489" s="40"/>
      <c r="AA489" s="52"/>
      <c r="AB489" s="41"/>
      <c r="AC489" s="53"/>
      <c r="AD489" s="40"/>
      <c r="AE489" s="52"/>
      <c r="AF489" s="41"/>
      <c r="AG489" s="53"/>
      <c r="AH489" s="40"/>
      <c r="AI489" s="52"/>
      <c r="AJ489" s="41"/>
      <c r="AK489" s="53"/>
      <c r="AL489" s="40"/>
      <c r="AM489" s="52"/>
      <c r="AN489" s="41"/>
      <c r="AO489" s="53"/>
      <c r="AP489" s="40"/>
      <c r="AQ489" s="52"/>
      <c r="AR489" s="41"/>
      <c r="AS489" s="53"/>
      <c r="AT489" s="41"/>
      <c r="AU489" s="41"/>
      <c r="AV489" s="41"/>
      <c r="AW489" s="53"/>
      <c r="AX489" s="41"/>
      <c r="AY489" s="41"/>
      <c r="AZ489" s="41"/>
      <c r="BA489" s="53"/>
      <c r="BB489" s="41"/>
      <c r="BC489" s="41"/>
      <c r="BD489" s="41"/>
      <c r="BE489" s="53"/>
      <c r="BF489" s="41"/>
      <c r="BG489" s="41"/>
      <c r="BH489" s="41"/>
      <c r="BI489" s="53"/>
      <c r="BJ489" s="41"/>
      <c r="BK489" s="41"/>
      <c r="BL489" s="41"/>
      <c r="BM489" s="53"/>
      <c r="BN489" s="41"/>
      <c r="BO489" s="41"/>
      <c r="BP489" s="41"/>
      <c r="BQ489" s="53"/>
      <c r="BR489" s="41"/>
      <c r="BS489" s="41"/>
      <c r="BT489" s="41"/>
      <c r="BU489" s="53"/>
      <c r="BV489" s="41"/>
      <c r="BW489" s="41"/>
      <c r="BX489" s="41"/>
      <c r="BY489" s="53"/>
      <c r="BZ489" s="41"/>
      <c r="CA489" s="41"/>
      <c r="CB489" s="41"/>
      <c r="CC489" s="53"/>
      <c r="CD489" s="41"/>
      <c r="CE489" s="41"/>
      <c r="CF489" s="41"/>
      <c r="CG489" s="53"/>
      <c r="CH489" s="41"/>
      <c r="CI489" s="41"/>
      <c r="CJ489" s="41"/>
      <c r="CK489" s="53"/>
      <c r="CL489" s="41"/>
      <c r="CM489" s="41"/>
      <c r="CN489" s="41"/>
      <c r="CO489" s="53"/>
      <c r="CP489" s="41"/>
      <c r="CQ489" s="41"/>
      <c r="CR489" s="41"/>
      <c r="CS489" s="53"/>
      <c r="CT489" s="41"/>
      <c r="CU489" s="41"/>
      <c r="CV489" s="41"/>
      <c r="CW489" s="53"/>
      <c r="CX489" s="41"/>
      <c r="CY489" s="41"/>
      <c r="CZ489" s="41"/>
      <c r="DA489" s="53"/>
      <c r="DB489" s="53"/>
      <c r="DC489" s="53"/>
      <c r="DD489" s="41"/>
      <c r="DE489" s="53"/>
      <c r="DF489" s="53"/>
      <c r="DG489" s="53"/>
      <c r="DH489" s="41"/>
      <c r="DI489" s="53"/>
      <c r="DJ489" s="53"/>
      <c r="DK489" s="53"/>
      <c r="DL489" s="41"/>
      <c r="DM489" s="53"/>
      <c r="DN489" s="53"/>
      <c r="DO489" s="53"/>
      <c r="DP489" s="41"/>
      <c r="DQ489" s="53"/>
      <c r="DR489" s="53"/>
      <c r="DS489" s="53"/>
      <c r="DT489" s="41"/>
      <c r="DU489" s="53"/>
      <c r="DV489" s="53"/>
      <c r="DW489" s="53"/>
      <c r="DX489" s="41"/>
      <c r="DY489" s="53"/>
      <c r="DZ489" s="53"/>
      <c r="EA489" s="53"/>
      <c r="EB489" s="41"/>
      <c r="EC489" s="53"/>
      <c r="ED489" s="53"/>
      <c r="EE489" s="53"/>
      <c r="EF489" s="41"/>
      <c r="EG489" s="53"/>
      <c r="EH489" s="53"/>
      <c r="EI489" s="53"/>
      <c r="EJ489" s="41"/>
      <c r="EK489" s="53"/>
      <c r="EL489" s="53"/>
      <c r="EM489" s="53"/>
      <c r="EN489" s="41"/>
      <c r="EO489" s="53"/>
      <c r="EP489" s="53"/>
      <c r="EQ489" s="53"/>
      <c r="ER489" s="41"/>
      <c r="ES489" s="53"/>
      <c r="ET489" s="53"/>
      <c r="EU489" s="53"/>
      <c r="EV489" s="41"/>
      <c r="EW489" s="53"/>
      <c r="EX489" s="53"/>
      <c r="EY489" s="53"/>
      <c r="EZ489" s="41"/>
      <c r="FA489" s="53"/>
      <c r="FB489" s="53"/>
      <c r="FC489" s="53"/>
      <c r="FD489" s="41"/>
      <c r="FE489" s="53"/>
      <c r="FF489" s="53"/>
      <c r="FG489" s="53"/>
      <c r="FH489" s="41"/>
      <c r="FI489" s="53"/>
      <c r="FJ489" s="53"/>
      <c r="FK489" s="53"/>
      <c r="FL489" s="41"/>
      <c r="FM489" s="53"/>
      <c r="FN489" s="53"/>
      <c r="FO489" s="40"/>
      <c r="FP489" s="52"/>
      <c r="FQ489" s="41"/>
      <c r="FY489" s="229" t="s">
        <v>2180</v>
      </c>
      <c r="FZ489" s="229" t="s">
        <v>2181</v>
      </c>
      <c r="GA489" s="229" t="s">
        <v>2182</v>
      </c>
    </row>
    <row r="490" spans="2:183" ht="11.25" customHeight="1" x14ac:dyDescent="0.2">
      <c r="B490" s="39"/>
      <c r="C490" s="45"/>
      <c r="D490" s="112"/>
      <c r="E490" s="112"/>
      <c r="F490" s="46"/>
      <c r="G490" s="52"/>
      <c r="H490" s="41"/>
      <c r="I490" s="53"/>
      <c r="J490" s="40"/>
      <c r="K490" s="52"/>
      <c r="L490" s="41"/>
      <c r="M490" s="53"/>
      <c r="N490" s="40"/>
      <c r="O490" s="52"/>
      <c r="P490" s="41"/>
      <c r="Q490" s="53"/>
      <c r="R490" s="40"/>
      <c r="S490" s="52"/>
      <c r="T490" s="41"/>
      <c r="U490" s="53"/>
      <c r="V490" s="40"/>
      <c r="W490" s="52"/>
      <c r="X490" s="41"/>
      <c r="Y490" s="53"/>
      <c r="Z490" s="40"/>
      <c r="AA490" s="52"/>
      <c r="AB490" s="41"/>
      <c r="AC490" s="53"/>
      <c r="AD490" s="40"/>
      <c r="AE490" s="52"/>
      <c r="AF490" s="41"/>
      <c r="AG490" s="53"/>
      <c r="AH490" s="40"/>
      <c r="AI490" s="52"/>
      <c r="AJ490" s="41"/>
      <c r="AK490" s="53"/>
      <c r="AL490" s="40"/>
      <c r="AM490" s="52"/>
      <c r="AN490" s="41"/>
      <c r="AO490" s="53"/>
      <c r="AP490" s="40"/>
      <c r="AQ490" s="52"/>
      <c r="AR490" s="41"/>
      <c r="AS490" s="53"/>
      <c r="AT490" s="41"/>
      <c r="AU490" s="41"/>
      <c r="AV490" s="41"/>
      <c r="AW490" s="53"/>
      <c r="AX490" s="41"/>
      <c r="AY490" s="41"/>
      <c r="AZ490" s="41"/>
      <c r="BA490" s="53"/>
      <c r="BB490" s="41"/>
      <c r="BC490" s="41"/>
      <c r="BD490" s="41"/>
      <c r="BE490" s="53"/>
      <c r="BF490" s="41"/>
      <c r="BG490" s="41"/>
      <c r="BH490" s="41"/>
      <c r="BI490" s="53"/>
      <c r="BJ490" s="41"/>
      <c r="BK490" s="41"/>
      <c r="BL490" s="41"/>
      <c r="BM490" s="53"/>
      <c r="BN490" s="41"/>
      <c r="BO490" s="41"/>
      <c r="BP490" s="41"/>
      <c r="BQ490" s="53"/>
      <c r="BR490" s="41"/>
      <c r="BS490" s="41"/>
      <c r="BT490" s="41"/>
      <c r="BU490" s="53"/>
      <c r="BV490" s="41"/>
      <c r="BW490" s="41"/>
      <c r="BX490" s="41"/>
      <c r="BY490" s="53"/>
      <c r="BZ490" s="41"/>
      <c r="CA490" s="41"/>
      <c r="CB490" s="41"/>
      <c r="CC490" s="53"/>
      <c r="CD490" s="41"/>
      <c r="CE490" s="41"/>
      <c r="CF490" s="41"/>
      <c r="CG490" s="53"/>
      <c r="CH490" s="41"/>
      <c r="CI490" s="41"/>
      <c r="CJ490" s="41"/>
      <c r="CK490" s="53"/>
      <c r="CL490" s="41"/>
      <c r="CM490" s="41"/>
      <c r="CN490" s="41"/>
      <c r="CO490" s="53"/>
      <c r="CP490" s="41"/>
      <c r="CQ490" s="41"/>
      <c r="CR490" s="41"/>
      <c r="CS490" s="53"/>
      <c r="CT490" s="41"/>
      <c r="CU490" s="41"/>
      <c r="CV490" s="41"/>
      <c r="CW490" s="53"/>
      <c r="CX490" s="41"/>
      <c r="CY490" s="41"/>
      <c r="CZ490" s="41"/>
      <c r="DA490" s="53"/>
      <c r="DB490" s="53"/>
      <c r="DC490" s="53"/>
      <c r="DD490" s="41"/>
      <c r="DE490" s="53"/>
      <c r="DF490" s="53"/>
      <c r="DG490" s="53"/>
      <c r="DH490" s="41"/>
      <c r="DI490" s="53"/>
      <c r="DJ490" s="53"/>
      <c r="DK490" s="53"/>
      <c r="DL490" s="41"/>
      <c r="DM490" s="53"/>
      <c r="DN490" s="53"/>
      <c r="DO490" s="53"/>
      <c r="DP490" s="41"/>
      <c r="DQ490" s="53"/>
      <c r="DR490" s="53"/>
      <c r="DS490" s="53"/>
      <c r="DT490" s="41"/>
      <c r="DU490" s="53"/>
      <c r="DV490" s="53"/>
      <c r="DW490" s="53"/>
      <c r="DX490" s="41"/>
      <c r="DY490" s="53"/>
      <c r="DZ490" s="53"/>
      <c r="EA490" s="53"/>
      <c r="EB490" s="41"/>
      <c r="EC490" s="53"/>
      <c r="ED490" s="53"/>
      <c r="EE490" s="53"/>
      <c r="EF490" s="41"/>
      <c r="EG490" s="53"/>
      <c r="EH490" s="53"/>
      <c r="EI490" s="53"/>
      <c r="EJ490" s="41"/>
      <c r="EK490" s="53"/>
      <c r="EL490" s="53"/>
      <c r="EM490" s="53"/>
      <c r="EN490" s="41"/>
      <c r="EO490" s="53"/>
      <c r="EP490" s="53"/>
      <c r="EQ490" s="53"/>
      <c r="ER490" s="41"/>
      <c r="ES490" s="53"/>
      <c r="ET490" s="53"/>
      <c r="EU490" s="53"/>
      <c r="EV490" s="41"/>
      <c r="EW490" s="53"/>
      <c r="EX490" s="53"/>
      <c r="EY490" s="53"/>
      <c r="EZ490" s="41"/>
      <c r="FA490" s="53"/>
      <c r="FB490" s="53"/>
      <c r="FC490" s="53"/>
      <c r="FD490" s="41"/>
      <c r="FE490" s="53"/>
      <c r="FF490" s="53"/>
      <c r="FG490" s="53"/>
      <c r="FH490" s="41"/>
      <c r="FI490" s="53"/>
      <c r="FJ490" s="53"/>
      <c r="FK490" s="53"/>
      <c r="FL490" s="41"/>
      <c r="FM490" s="53"/>
      <c r="FN490" s="53"/>
      <c r="FO490" s="40"/>
      <c r="FP490" s="52"/>
      <c r="FQ490" s="41"/>
      <c r="FY490" s="229" t="s">
        <v>2198</v>
      </c>
      <c r="FZ490" s="229" t="s">
        <v>2199</v>
      </c>
      <c r="GA490" s="229" t="s">
        <v>2200</v>
      </c>
    </row>
    <row r="491" spans="2:183" ht="11.25" customHeight="1" x14ac:dyDescent="0.2">
      <c r="B491" s="39"/>
      <c r="C491" s="45"/>
      <c r="D491" s="112"/>
      <c r="E491" s="112"/>
      <c r="F491" s="46"/>
      <c r="G491" s="52"/>
      <c r="H491" s="41"/>
      <c r="I491" s="53"/>
      <c r="J491" s="40"/>
      <c r="K491" s="52"/>
      <c r="L491" s="41"/>
      <c r="M491" s="53"/>
      <c r="N491" s="40"/>
      <c r="O491" s="52"/>
      <c r="P491" s="41"/>
      <c r="Q491" s="53"/>
      <c r="R491" s="40"/>
      <c r="S491" s="52"/>
      <c r="T491" s="41"/>
      <c r="U491" s="53"/>
      <c r="V491" s="40"/>
      <c r="W491" s="52"/>
      <c r="X491" s="41"/>
      <c r="Y491" s="53"/>
      <c r="Z491" s="40"/>
      <c r="AA491" s="52"/>
      <c r="AB491" s="41"/>
      <c r="AC491" s="53"/>
      <c r="AD491" s="40"/>
      <c r="AE491" s="52"/>
      <c r="AF491" s="41"/>
      <c r="AG491" s="53"/>
      <c r="AH491" s="40"/>
      <c r="AI491" s="52"/>
      <c r="AJ491" s="41"/>
      <c r="AK491" s="53"/>
      <c r="AL491" s="40"/>
      <c r="AM491" s="52"/>
      <c r="AN491" s="41"/>
      <c r="AO491" s="53"/>
      <c r="AP491" s="40"/>
      <c r="AQ491" s="52"/>
      <c r="AR491" s="41"/>
      <c r="AS491" s="53"/>
      <c r="AT491" s="41"/>
      <c r="AU491" s="41"/>
      <c r="AV491" s="41"/>
      <c r="AW491" s="53"/>
      <c r="AX491" s="41"/>
      <c r="AY491" s="41"/>
      <c r="AZ491" s="41"/>
      <c r="BA491" s="53"/>
      <c r="BB491" s="41"/>
      <c r="BC491" s="41"/>
      <c r="BD491" s="41"/>
      <c r="BE491" s="53"/>
      <c r="BF491" s="41"/>
      <c r="BG491" s="41"/>
      <c r="BH491" s="41"/>
      <c r="BI491" s="53"/>
      <c r="BJ491" s="41"/>
      <c r="BK491" s="41"/>
      <c r="BL491" s="41"/>
      <c r="BM491" s="53"/>
      <c r="BN491" s="41"/>
      <c r="BO491" s="41"/>
      <c r="BP491" s="41"/>
      <c r="BQ491" s="53"/>
      <c r="BR491" s="41"/>
      <c r="BS491" s="41"/>
      <c r="BT491" s="41"/>
      <c r="BU491" s="53"/>
      <c r="BV491" s="41"/>
      <c r="BW491" s="41"/>
      <c r="BX491" s="41"/>
      <c r="BY491" s="53"/>
      <c r="BZ491" s="41"/>
      <c r="CA491" s="41"/>
      <c r="CB491" s="41"/>
      <c r="CC491" s="53"/>
      <c r="CD491" s="41"/>
      <c r="CE491" s="41"/>
      <c r="CF491" s="41"/>
      <c r="CG491" s="53"/>
      <c r="CH491" s="41"/>
      <c r="CI491" s="41"/>
      <c r="CJ491" s="41"/>
      <c r="CK491" s="53"/>
      <c r="CL491" s="41"/>
      <c r="CM491" s="41"/>
      <c r="CN491" s="41"/>
      <c r="CO491" s="53"/>
      <c r="CP491" s="41"/>
      <c r="CQ491" s="41"/>
      <c r="CR491" s="41"/>
      <c r="CS491" s="53"/>
      <c r="CT491" s="41"/>
      <c r="CU491" s="41"/>
      <c r="CV491" s="41"/>
      <c r="CW491" s="53"/>
      <c r="CX491" s="41"/>
      <c r="CY491" s="41"/>
      <c r="CZ491" s="41"/>
      <c r="DA491" s="53"/>
      <c r="DB491" s="53"/>
      <c r="DC491" s="53"/>
      <c r="DD491" s="41"/>
      <c r="DE491" s="53"/>
      <c r="DF491" s="53"/>
      <c r="DG491" s="53"/>
      <c r="DH491" s="41"/>
      <c r="DI491" s="53"/>
      <c r="DJ491" s="53"/>
      <c r="DK491" s="53"/>
      <c r="DL491" s="41"/>
      <c r="DM491" s="53"/>
      <c r="DN491" s="53"/>
      <c r="DO491" s="53"/>
      <c r="DP491" s="41"/>
      <c r="DQ491" s="53"/>
      <c r="DR491" s="53"/>
      <c r="DS491" s="53"/>
      <c r="DT491" s="41"/>
      <c r="DU491" s="53"/>
      <c r="DV491" s="53"/>
      <c r="DW491" s="53"/>
      <c r="DX491" s="41"/>
      <c r="DY491" s="53"/>
      <c r="DZ491" s="53"/>
      <c r="EA491" s="53"/>
      <c r="EB491" s="41"/>
      <c r="EC491" s="53"/>
      <c r="ED491" s="53"/>
      <c r="EE491" s="53"/>
      <c r="EF491" s="41"/>
      <c r="EG491" s="53"/>
      <c r="EH491" s="53"/>
      <c r="EI491" s="53"/>
      <c r="EJ491" s="41"/>
      <c r="EK491" s="53"/>
      <c r="EL491" s="53"/>
      <c r="EM491" s="53"/>
      <c r="EN491" s="41"/>
      <c r="EO491" s="53"/>
      <c r="EP491" s="53"/>
      <c r="EQ491" s="53"/>
      <c r="ER491" s="41"/>
      <c r="ES491" s="53"/>
      <c r="ET491" s="53"/>
      <c r="EU491" s="53"/>
      <c r="EV491" s="41"/>
      <c r="EW491" s="53"/>
      <c r="EX491" s="53"/>
      <c r="EY491" s="53"/>
      <c r="EZ491" s="41"/>
      <c r="FA491" s="53"/>
      <c r="FB491" s="53"/>
      <c r="FC491" s="53"/>
      <c r="FD491" s="41"/>
      <c r="FE491" s="53"/>
      <c r="FF491" s="53"/>
      <c r="FG491" s="53"/>
      <c r="FH491" s="41"/>
      <c r="FI491" s="53"/>
      <c r="FJ491" s="53"/>
      <c r="FK491" s="53"/>
      <c r="FL491" s="41"/>
      <c r="FM491" s="53"/>
      <c r="FN491" s="53"/>
      <c r="FO491" s="40"/>
      <c r="FP491" s="52"/>
      <c r="FQ491" s="41"/>
      <c r="FY491" s="229" t="s">
        <v>2687</v>
      </c>
      <c r="FZ491" s="229" t="s">
        <v>2688</v>
      </c>
      <c r="GA491" s="229" t="s">
        <v>2689</v>
      </c>
    </row>
    <row r="492" spans="2:183" ht="11.25" customHeight="1" x14ac:dyDescent="0.2">
      <c r="B492" s="39"/>
      <c r="C492" s="45"/>
      <c r="D492" s="112"/>
      <c r="E492" s="112"/>
      <c r="F492" s="46"/>
      <c r="G492" s="52"/>
      <c r="H492" s="41"/>
      <c r="I492" s="53"/>
      <c r="J492" s="40"/>
      <c r="K492" s="52"/>
      <c r="L492" s="41"/>
      <c r="M492" s="53"/>
      <c r="N492" s="40"/>
      <c r="O492" s="52"/>
      <c r="P492" s="41"/>
      <c r="Q492" s="53"/>
      <c r="R492" s="40"/>
      <c r="S492" s="52"/>
      <c r="T492" s="41"/>
      <c r="U492" s="53"/>
      <c r="V492" s="40"/>
      <c r="W492" s="52"/>
      <c r="X492" s="41"/>
      <c r="Y492" s="53"/>
      <c r="Z492" s="40"/>
      <c r="AA492" s="52"/>
      <c r="AB492" s="41"/>
      <c r="AC492" s="53"/>
      <c r="AD492" s="40"/>
      <c r="AE492" s="52"/>
      <c r="AF492" s="41"/>
      <c r="AG492" s="53"/>
      <c r="AH492" s="40"/>
      <c r="AI492" s="52"/>
      <c r="AJ492" s="41"/>
      <c r="AK492" s="53"/>
      <c r="AL492" s="40"/>
      <c r="AM492" s="52"/>
      <c r="AN492" s="41"/>
      <c r="AO492" s="53"/>
      <c r="AP492" s="40"/>
      <c r="AQ492" s="52"/>
      <c r="AR492" s="41"/>
      <c r="AS492" s="53"/>
      <c r="AT492" s="41"/>
      <c r="AU492" s="41"/>
      <c r="AV492" s="41"/>
      <c r="AW492" s="53"/>
      <c r="AX492" s="41"/>
      <c r="AY492" s="41"/>
      <c r="AZ492" s="41"/>
      <c r="BA492" s="53"/>
      <c r="BB492" s="41"/>
      <c r="BC492" s="41"/>
      <c r="BD492" s="41"/>
      <c r="BE492" s="53"/>
      <c r="BF492" s="41"/>
      <c r="BG492" s="41"/>
      <c r="BH492" s="41"/>
      <c r="BI492" s="53"/>
      <c r="BJ492" s="41"/>
      <c r="BK492" s="41"/>
      <c r="BL492" s="41"/>
      <c r="BM492" s="53"/>
      <c r="BN492" s="41"/>
      <c r="BO492" s="41"/>
      <c r="BP492" s="41"/>
      <c r="BQ492" s="53"/>
      <c r="BR492" s="41"/>
      <c r="BS492" s="41"/>
      <c r="BT492" s="41"/>
      <c r="BU492" s="53"/>
      <c r="BV492" s="41"/>
      <c r="BW492" s="41"/>
      <c r="BX492" s="41"/>
      <c r="BY492" s="53"/>
      <c r="BZ492" s="41"/>
      <c r="CA492" s="41"/>
      <c r="CB492" s="41"/>
      <c r="CC492" s="53"/>
      <c r="CD492" s="41"/>
      <c r="CE492" s="41"/>
      <c r="CF492" s="41"/>
      <c r="CG492" s="53"/>
      <c r="CH492" s="41"/>
      <c r="CI492" s="41"/>
      <c r="CJ492" s="41"/>
      <c r="CK492" s="53"/>
      <c r="CL492" s="41"/>
      <c r="CM492" s="41"/>
      <c r="CN492" s="41"/>
      <c r="CO492" s="53"/>
      <c r="CP492" s="41"/>
      <c r="CQ492" s="41"/>
      <c r="CR492" s="41"/>
      <c r="CS492" s="53"/>
      <c r="CT492" s="41"/>
      <c r="CU492" s="41"/>
      <c r="CV492" s="41"/>
      <c r="CW492" s="53"/>
      <c r="CX492" s="41"/>
      <c r="CY492" s="41"/>
      <c r="CZ492" s="41"/>
      <c r="DA492" s="53"/>
      <c r="DB492" s="53"/>
      <c r="DC492" s="53"/>
      <c r="DD492" s="41"/>
      <c r="DE492" s="53"/>
      <c r="DF492" s="53"/>
      <c r="DG492" s="53"/>
      <c r="DH492" s="41"/>
      <c r="DI492" s="53"/>
      <c r="DJ492" s="53"/>
      <c r="DK492" s="53"/>
      <c r="DL492" s="41"/>
      <c r="DM492" s="53"/>
      <c r="DN492" s="53"/>
      <c r="DO492" s="53"/>
      <c r="DP492" s="41"/>
      <c r="DQ492" s="53"/>
      <c r="DR492" s="53"/>
      <c r="DS492" s="53"/>
      <c r="DT492" s="41"/>
      <c r="DU492" s="53"/>
      <c r="DV492" s="53"/>
      <c r="DW492" s="53"/>
      <c r="DX492" s="41"/>
      <c r="DY492" s="53"/>
      <c r="DZ492" s="53"/>
      <c r="EA492" s="53"/>
      <c r="EB492" s="41"/>
      <c r="EC492" s="53"/>
      <c r="ED492" s="53"/>
      <c r="EE492" s="53"/>
      <c r="EF492" s="41"/>
      <c r="EG492" s="53"/>
      <c r="EH492" s="53"/>
      <c r="EI492" s="53"/>
      <c r="EJ492" s="41"/>
      <c r="EK492" s="53"/>
      <c r="EL492" s="53"/>
      <c r="EM492" s="53"/>
      <c r="EN492" s="41"/>
      <c r="EO492" s="53"/>
      <c r="EP492" s="53"/>
      <c r="EQ492" s="53"/>
      <c r="ER492" s="41"/>
      <c r="ES492" s="53"/>
      <c r="ET492" s="53"/>
      <c r="EU492" s="53"/>
      <c r="EV492" s="41"/>
      <c r="EW492" s="53"/>
      <c r="EX492" s="53"/>
      <c r="EY492" s="53"/>
      <c r="EZ492" s="41"/>
      <c r="FA492" s="53"/>
      <c r="FB492" s="53"/>
      <c r="FC492" s="53"/>
      <c r="FD492" s="41"/>
      <c r="FE492" s="53"/>
      <c r="FF492" s="53"/>
      <c r="FG492" s="53"/>
      <c r="FH492" s="41"/>
      <c r="FI492" s="53"/>
      <c r="FJ492" s="53"/>
      <c r="FK492" s="53"/>
      <c r="FL492" s="41"/>
      <c r="FM492" s="53"/>
      <c r="FN492" s="53"/>
      <c r="FO492" s="40"/>
      <c r="FP492" s="52"/>
      <c r="FQ492" s="41"/>
      <c r="FY492" s="229" t="s">
        <v>1847</v>
      </c>
      <c r="FZ492" s="229" t="s">
        <v>1848</v>
      </c>
      <c r="GA492" s="229" t="s">
        <v>1849</v>
      </c>
    </row>
    <row r="493" spans="2:183" ht="11.25" customHeight="1" x14ac:dyDescent="0.2">
      <c r="B493" s="39"/>
      <c r="C493" s="45"/>
      <c r="D493" s="112"/>
      <c r="E493" s="112"/>
      <c r="F493" s="46"/>
      <c r="G493" s="52"/>
      <c r="H493" s="41"/>
      <c r="I493" s="53"/>
      <c r="J493" s="40"/>
      <c r="K493" s="52"/>
      <c r="L493" s="41"/>
      <c r="M493" s="53"/>
      <c r="N493" s="40"/>
      <c r="O493" s="52"/>
      <c r="P493" s="41"/>
      <c r="Q493" s="53"/>
      <c r="R493" s="40"/>
      <c r="S493" s="52"/>
      <c r="T493" s="41"/>
      <c r="U493" s="53"/>
      <c r="V493" s="40"/>
      <c r="W493" s="52"/>
      <c r="X493" s="41"/>
      <c r="Y493" s="53"/>
      <c r="Z493" s="40"/>
      <c r="AA493" s="52"/>
      <c r="AB493" s="41"/>
      <c r="AC493" s="53"/>
      <c r="AD493" s="40"/>
      <c r="AE493" s="52"/>
      <c r="AF493" s="41"/>
      <c r="AG493" s="53"/>
      <c r="AH493" s="40"/>
      <c r="AI493" s="52"/>
      <c r="AJ493" s="41"/>
      <c r="AK493" s="53"/>
      <c r="AL493" s="40"/>
      <c r="AM493" s="52"/>
      <c r="AN493" s="41"/>
      <c r="AO493" s="53"/>
      <c r="AP493" s="40"/>
      <c r="AQ493" s="52"/>
      <c r="AR493" s="41"/>
      <c r="AS493" s="53"/>
      <c r="AT493" s="41"/>
      <c r="AU493" s="41"/>
      <c r="AV493" s="41"/>
      <c r="AW493" s="53"/>
      <c r="AX493" s="41"/>
      <c r="AY493" s="41"/>
      <c r="AZ493" s="41"/>
      <c r="BA493" s="53"/>
      <c r="BB493" s="41"/>
      <c r="BC493" s="41"/>
      <c r="BD493" s="41"/>
      <c r="BE493" s="53"/>
      <c r="BF493" s="41"/>
      <c r="BG493" s="41"/>
      <c r="BH493" s="41"/>
      <c r="BI493" s="53"/>
      <c r="BJ493" s="41"/>
      <c r="BK493" s="41"/>
      <c r="BL493" s="41"/>
      <c r="BM493" s="53"/>
      <c r="BN493" s="41"/>
      <c r="BO493" s="41"/>
      <c r="BP493" s="41"/>
      <c r="BQ493" s="53"/>
      <c r="BR493" s="41"/>
      <c r="BS493" s="41"/>
      <c r="BT493" s="41"/>
      <c r="BU493" s="53"/>
      <c r="BV493" s="41"/>
      <c r="BW493" s="41"/>
      <c r="BX493" s="41"/>
      <c r="BY493" s="53"/>
      <c r="BZ493" s="41"/>
      <c r="CA493" s="41"/>
      <c r="CB493" s="41"/>
      <c r="CC493" s="53"/>
      <c r="CD493" s="41"/>
      <c r="CE493" s="41"/>
      <c r="CF493" s="41"/>
      <c r="CG493" s="53"/>
      <c r="CH493" s="41"/>
      <c r="CI493" s="41"/>
      <c r="CJ493" s="41"/>
      <c r="CK493" s="53"/>
      <c r="CL493" s="41"/>
      <c r="CM493" s="41"/>
      <c r="CN493" s="41"/>
      <c r="CO493" s="53"/>
      <c r="CP493" s="41"/>
      <c r="CQ493" s="41"/>
      <c r="CR493" s="41"/>
      <c r="CS493" s="53"/>
      <c r="CT493" s="41"/>
      <c r="CU493" s="41"/>
      <c r="CV493" s="41"/>
      <c r="CW493" s="53"/>
      <c r="CX493" s="41"/>
      <c r="CY493" s="41"/>
      <c r="CZ493" s="41"/>
      <c r="DA493" s="53"/>
      <c r="DB493" s="53"/>
      <c r="DC493" s="53"/>
      <c r="DD493" s="41"/>
      <c r="DE493" s="53"/>
      <c r="DF493" s="53"/>
      <c r="DG493" s="53"/>
      <c r="DH493" s="41"/>
      <c r="DI493" s="53"/>
      <c r="DJ493" s="53"/>
      <c r="DK493" s="53"/>
      <c r="DL493" s="41"/>
      <c r="DM493" s="53"/>
      <c r="DN493" s="53"/>
      <c r="DO493" s="53"/>
      <c r="DP493" s="41"/>
      <c r="DQ493" s="53"/>
      <c r="DR493" s="53"/>
      <c r="DS493" s="53"/>
      <c r="DT493" s="41"/>
      <c r="DU493" s="53"/>
      <c r="DV493" s="53"/>
      <c r="DW493" s="53"/>
      <c r="DX493" s="41"/>
      <c r="DY493" s="53"/>
      <c r="DZ493" s="53"/>
      <c r="EA493" s="53"/>
      <c r="EB493" s="41"/>
      <c r="EC493" s="53"/>
      <c r="ED493" s="53"/>
      <c r="EE493" s="53"/>
      <c r="EF493" s="41"/>
      <c r="EG493" s="53"/>
      <c r="EH493" s="53"/>
      <c r="EI493" s="53"/>
      <c r="EJ493" s="41"/>
      <c r="EK493" s="53"/>
      <c r="EL493" s="53"/>
      <c r="EM493" s="53"/>
      <c r="EN493" s="41"/>
      <c r="EO493" s="53"/>
      <c r="EP493" s="53"/>
      <c r="EQ493" s="53"/>
      <c r="ER493" s="41"/>
      <c r="ES493" s="53"/>
      <c r="ET493" s="53"/>
      <c r="EU493" s="53"/>
      <c r="EV493" s="41"/>
      <c r="EW493" s="53"/>
      <c r="EX493" s="53"/>
      <c r="EY493" s="53"/>
      <c r="EZ493" s="41"/>
      <c r="FA493" s="53"/>
      <c r="FB493" s="53"/>
      <c r="FC493" s="53"/>
      <c r="FD493" s="41"/>
      <c r="FE493" s="53"/>
      <c r="FF493" s="53"/>
      <c r="FG493" s="53"/>
      <c r="FH493" s="41"/>
      <c r="FI493" s="53"/>
      <c r="FJ493" s="53"/>
      <c r="FK493" s="53"/>
      <c r="FL493" s="41"/>
      <c r="FM493" s="53"/>
      <c r="FN493" s="53"/>
      <c r="FO493" s="40"/>
      <c r="FP493" s="52"/>
      <c r="FQ493" s="41"/>
      <c r="FY493" s="229" t="s">
        <v>1670</v>
      </c>
      <c r="FZ493" s="229" t="s">
        <v>1671</v>
      </c>
      <c r="GA493" s="229" t="s">
        <v>1672</v>
      </c>
    </row>
    <row r="494" spans="2:183" ht="11.25" customHeight="1" x14ac:dyDescent="0.2">
      <c r="B494" s="39"/>
      <c r="C494" s="45"/>
      <c r="D494" s="112"/>
      <c r="E494" s="112"/>
      <c r="F494" s="46"/>
      <c r="G494" s="52"/>
      <c r="H494" s="41"/>
      <c r="I494" s="53"/>
      <c r="J494" s="40"/>
      <c r="K494" s="52"/>
      <c r="L494" s="41"/>
      <c r="M494" s="53"/>
      <c r="N494" s="40"/>
      <c r="O494" s="52"/>
      <c r="P494" s="41"/>
      <c r="Q494" s="53"/>
      <c r="R494" s="40"/>
      <c r="S494" s="52"/>
      <c r="T494" s="41"/>
      <c r="U494" s="53"/>
      <c r="V494" s="40"/>
      <c r="W494" s="52"/>
      <c r="X494" s="41"/>
      <c r="Y494" s="53"/>
      <c r="Z494" s="40"/>
      <c r="AA494" s="52"/>
      <c r="AB494" s="41"/>
      <c r="AC494" s="53"/>
      <c r="AD494" s="40"/>
      <c r="AE494" s="52"/>
      <c r="AF494" s="41"/>
      <c r="AG494" s="53"/>
      <c r="AH494" s="40"/>
      <c r="AI494" s="52"/>
      <c r="AJ494" s="41"/>
      <c r="AK494" s="53"/>
      <c r="AL494" s="40"/>
      <c r="AM494" s="52"/>
      <c r="AN494" s="41"/>
      <c r="AO494" s="53"/>
      <c r="AP494" s="40"/>
      <c r="AQ494" s="52"/>
      <c r="AR494" s="41"/>
      <c r="AS494" s="53"/>
      <c r="AT494" s="41"/>
      <c r="AU494" s="41"/>
      <c r="AV494" s="41"/>
      <c r="AW494" s="53"/>
      <c r="AX494" s="41"/>
      <c r="AY494" s="41"/>
      <c r="AZ494" s="41"/>
      <c r="BA494" s="53"/>
      <c r="BB494" s="41"/>
      <c r="BC494" s="41"/>
      <c r="BD494" s="41"/>
      <c r="BE494" s="53"/>
      <c r="BF494" s="41"/>
      <c r="BG494" s="41"/>
      <c r="BH494" s="41"/>
      <c r="BI494" s="53"/>
      <c r="BJ494" s="41"/>
      <c r="BK494" s="41"/>
      <c r="BL494" s="41"/>
      <c r="BM494" s="53"/>
      <c r="BN494" s="41"/>
      <c r="BO494" s="41"/>
      <c r="BP494" s="41"/>
      <c r="BQ494" s="53"/>
      <c r="BR494" s="41"/>
      <c r="BS494" s="41"/>
      <c r="BT494" s="41"/>
      <c r="BU494" s="53"/>
      <c r="BV494" s="41"/>
      <c r="BW494" s="41"/>
      <c r="BX494" s="41"/>
      <c r="BY494" s="53"/>
      <c r="BZ494" s="41"/>
      <c r="CA494" s="41"/>
      <c r="CB494" s="41"/>
      <c r="CC494" s="53"/>
      <c r="CD494" s="41"/>
      <c r="CE494" s="41"/>
      <c r="CF494" s="41"/>
      <c r="CG494" s="53"/>
      <c r="CH494" s="41"/>
      <c r="CI494" s="41"/>
      <c r="CJ494" s="41"/>
      <c r="CK494" s="53"/>
      <c r="CL494" s="41"/>
      <c r="CM494" s="41"/>
      <c r="CN494" s="41"/>
      <c r="CO494" s="53"/>
      <c r="CP494" s="41"/>
      <c r="CQ494" s="41"/>
      <c r="CR494" s="41"/>
      <c r="CS494" s="53"/>
      <c r="CT494" s="41"/>
      <c r="CU494" s="41"/>
      <c r="CV494" s="41"/>
      <c r="CW494" s="53"/>
      <c r="CX494" s="41"/>
      <c r="CY494" s="41"/>
      <c r="CZ494" s="41"/>
      <c r="DA494" s="53"/>
      <c r="DB494" s="53"/>
      <c r="DC494" s="53"/>
      <c r="DD494" s="41"/>
      <c r="DE494" s="53"/>
      <c r="DF494" s="53"/>
      <c r="DG494" s="53"/>
      <c r="DH494" s="41"/>
      <c r="DI494" s="53"/>
      <c r="DJ494" s="53"/>
      <c r="DK494" s="53"/>
      <c r="DL494" s="41"/>
      <c r="DM494" s="53"/>
      <c r="DN494" s="53"/>
      <c r="DO494" s="53"/>
      <c r="DP494" s="41"/>
      <c r="DQ494" s="53"/>
      <c r="DR494" s="53"/>
      <c r="DS494" s="53"/>
      <c r="DT494" s="41"/>
      <c r="DU494" s="53"/>
      <c r="DV494" s="53"/>
      <c r="DW494" s="53"/>
      <c r="DX494" s="41"/>
      <c r="DY494" s="53"/>
      <c r="DZ494" s="53"/>
      <c r="EA494" s="53"/>
      <c r="EB494" s="41"/>
      <c r="EC494" s="53"/>
      <c r="ED494" s="53"/>
      <c r="EE494" s="53"/>
      <c r="EF494" s="41"/>
      <c r="EG494" s="53"/>
      <c r="EH494" s="53"/>
      <c r="EI494" s="53"/>
      <c r="EJ494" s="41"/>
      <c r="EK494" s="53"/>
      <c r="EL494" s="53"/>
      <c r="EM494" s="53"/>
      <c r="EN494" s="41"/>
      <c r="EO494" s="53"/>
      <c r="EP494" s="53"/>
      <c r="EQ494" s="53"/>
      <c r="ER494" s="41"/>
      <c r="ES494" s="53"/>
      <c r="ET494" s="53"/>
      <c r="EU494" s="53"/>
      <c r="EV494" s="41"/>
      <c r="EW494" s="53"/>
      <c r="EX494" s="53"/>
      <c r="EY494" s="53"/>
      <c r="EZ494" s="41"/>
      <c r="FA494" s="53"/>
      <c r="FB494" s="53"/>
      <c r="FC494" s="53"/>
      <c r="FD494" s="41"/>
      <c r="FE494" s="53"/>
      <c r="FF494" s="53"/>
      <c r="FG494" s="53"/>
      <c r="FH494" s="41"/>
      <c r="FI494" s="53"/>
      <c r="FJ494" s="53"/>
      <c r="FK494" s="53"/>
      <c r="FL494" s="41"/>
      <c r="FM494" s="53"/>
      <c r="FN494" s="53"/>
      <c r="FO494" s="40"/>
      <c r="FP494" s="52"/>
      <c r="FQ494" s="41"/>
      <c r="FY494" s="229" t="s">
        <v>4783</v>
      </c>
      <c r="FZ494" s="229" t="s">
        <v>4784</v>
      </c>
      <c r="GA494" s="229" t="s">
        <v>4785</v>
      </c>
    </row>
    <row r="495" spans="2:183" ht="11.25" customHeight="1" x14ac:dyDescent="0.2">
      <c r="B495" s="39"/>
      <c r="C495" s="45"/>
      <c r="D495" s="112"/>
      <c r="E495" s="112"/>
      <c r="F495" s="46"/>
      <c r="G495" s="52"/>
      <c r="H495" s="41"/>
      <c r="I495" s="53"/>
      <c r="J495" s="40"/>
      <c r="K495" s="52"/>
      <c r="L495" s="41"/>
      <c r="M495" s="53"/>
      <c r="N495" s="40"/>
      <c r="O495" s="52"/>
      <c r="P495" s="41"/>
      <c r="Q495" s="53"/>
      <c r="R495" s="40"/>
      <c r="S495" s="52"/>
      <c r="T495" s="41"/>
      <c r="U495" s="53"/>
      <c r="V495" s="40"/>
      <c r="W495" s="52"/>
      <c r="X495" s="41"/>
      <c r="Y495" s="53"/>
      <c r="Z495" s="40"/>
      <c r="AA495" s="52"/>
      <c r="AB495" s="41"/>
      <c r="AC495" s="53"/>
      <c r="AD495" s="40"/>
      <c r="AE495" s="52"/>
      <c r="AF495" s="41"/>
      <c r="AG495" s="53"/>
      <c r="AH495" s="40"/>
      <c r="AI495" s="52"/>
      <c r="AJ495" s="41"/>
      <c r="AK495" s="53"/>
      <c r="AL495" s="40"/>
      <c r="AM495" s="52"/>
      <c r="AN495" s="41"/>
      <c r="AO495" s="53"/>
      <c r="AP495" s="40"/>
      <c r="AQ495" s="52"/>
      <c r="AR495" s="41"/>
      <c r="AS495" s="53"/>
      <c r="AT495" s="41"/>
      <c r="AU495" s="41"/>
      <c r="AV495" s="41"/>
      <c r="AW495" s="53"/>
      <c r="AX495" s="41"/>
      <c r="AY495" s="41"/>
      <c r="AZ495" s="41"/>
      <c r="BA495" s="53"/>
      <c r="BB495" s="41"/>
      <c r="BC495" s="41"/>
      <c r="BD495" s="41"/>
      <c r="BE495" s="53"/>
      <c r="BF495" s="41"/>
      <c r="BG495" s="41"/>
      <c r="BH495" s="41"/>
      <c r="BI495" s="53"/>
      <c r="BJ495" s="41"/>
      <c r="BK495" s="41"/>
      <c r="BL495" s="41"/>
      <c r="BM495" s="53"/>
      <c r="BN495" s="41"/>
      <c r="BO495" s="41"/>
      <c r="BP495" s="41"/>
      <c r="BQ495" s="53"/>
      <c r="BR495" s="41"/>
      <c r="BS495" s="41"/>
      <c r="BT495" s="41"/>
      <c r="BU495" s="53"/>
      <c r="BV495" s="41"/>
      <c r="BW495" s="41"/>
      <c r="BX495" s="41"/>
      <c r="BY495" s="53"/>
      <c r="BZ495" s="41"/>
      <c r="CA495" s="41"/>
      <c r="CB495" s="41"/>
      <c r="CC495" s="53"/>
      <c r="CD495" s="41"/>
      <c r="CE495" s="41"/>
      <c r="CF495" s="41"/>
      <c r="CG495" s="53"/>
      <c r="CH495" s="41"/>
      <c r="CI495" s="41"/>
      <c r="CJ495" s="41"/>
      <c r="CK495" s="53"/>
      <c r="CL495" s="41"/>
      <c r="CM495" s="41"/>
      <c r="CN495" s="41"/>
      <c r="CO495" s="53"/>
      <c r="CP495" s="41"/>
      <c r="CQ495" s="41"/>
      <c r="CR495" s="41"/>
      <c r="CS495" s="53"/>
      <c r="CT495" s="41"/>
      <c r="CU495" s="41"/>
      <c r="CV495" s="41"/>
      <c r="CW495" s="53"/>
      <c r="CX495" s="41"/>
      <c r="CY495" s="41"/>
      <c r="CZ495" s="41"/>
      <c r="DA495" s="53"/>
      <c r="DB495" s="53"/>
      <c r="DC495" s="53"/>
      <c r="DD495" s="41"/>
      <c r="DE495" s="53"/>
      <c r="DF495" s="53"/>
      <c r="DG495" s="53"/>
      <c r="DH495" s="41"/>
      <c r="DI495" s="53"/>
      <c r="DJ495" s="53"/>
      <c r="DK495" s="53"/>
      <c r="DL495" s="41"/>
      <c r="DM495" s="53"/>
      <c r="DN495" s="53"/>
      <c r="DO495" s="53"/>
      <c r="DP495" s="41"/>
      <c r="DQ495" s="53"/>
      <c r="DR495" s="53"/>
      <c r="DS495" s="53"/>
      <c r="DT495" s="41"/>
      <c r="DU495" s="53"/>
      <c r="DV495" s="53"/>
      <c r="DW495" s="53"/>
      <c r="DX495" s="41"/>
      <c r="DY495" s="53"/>
      <c r="DZ495" s="53"/>
      <c r="EA495" s="53"/>
      <c r="EB495" s="41"/>
      <c r="EC495" s="53"/>
      <c r="ED495" s="53"/>
      <c r="EE495" s="53"/>
      <c r="EF495" s="41"/>
      <c r="EG495" s="53"/>
      <c r="EH495" s="53"/>
      <c r="EI495" s="53"/>
      <c r="EJ495" s="41"/>
      <c r="EK495" s="53"/>
      <c r="EL495" s="53"/>
      <c r="EM495" s="53"/>
      <c r="EN495" s="41"/>
      <c r="EO495" s="53"/>
      <c r="EP495" s="53"/>
      <c r="EQ495" s="53"/>
      <c r="ER495" s="41"/>
      <c r="ES495" s="53"/>
      <c r="ET495" s="53"/>
      <c r="EU495" s="53"/>
      <c r="EV495" s="41"/>
      <c r="EW495" s="53"/>
      <c r="EX495" s="53"/>
      <c r="EY495" s="53"/>
      <c r="EZ495" s="41"/>
      <c r="FA495" s="53"/>
      <c r="FB495" s="53"/>
      <c r="FC495" s="53"/>
      <c r="FD495" s="41"/>
      <c r="FE495" s="53"/>
      <c r="FF495" s="53"/>
      <c r="FG495" s="53"/>
      <c r="FH495" s="41"/>
      <c r="FI495" s="53"/>
      <c r="FJ495" s="53"/>
      <c r="FK495" s="53"/>
      <c r="FL495" s="41"/>
      <c r="FM495" s="53"/>
      <c r="FN495" s="53"/>
      <c r="FO495" s="40"/>
      <c r="FP495" s="52"/>
      <c r="FQ495" s="41"/>
      <c r="FY495" s="229" t="s">
        <v>2693</v>
      </c>
      <c r="FZ495" s="229" t="s">
        <v>2694</v>
      </c>
      <c r="GA495" s="229" t="s">
        <v>2695</v>
      </c>
    </row>
    <row r="496" spans="2:183" ht="11.25" customHeight="1" x14ac:dyDescent="0.2">
      <c r="B496" s="39"/>
      <c r="C496" s="45"/>
      <c r="D496" s="112"/>
      <c r="E496" s="112"/>
      <c r="F496" s="46"/>
      <c r="G496" s="52"/>
      <c r="H496" s="41"/>
      <c r="I496" s="53"/>
      <c r="J496" s="40"/>
      <c r="K496" s="52"/>
      <c r="L496" s="41"/>
      <c r="M496" s="53"/>
      <c r="N496" s="40"/>
      <c r="O496" s="52"/>
      <c r="P496" s="41"/>
      <c r="Q496" s="53"/>
      <c r="R496" s="40"/>
      <c r="S496" s="52"/>
      <c r="T496" s="41"/>
      <c r="U496" s="53"/>
      <c r="V496" s="40"/>
      <c r="W496" s="52"/>
      <c r="X496" s="41"/>
      <c r="Y496" s="53"/>
      <c r="Z496" s="40"/>
      <c r="AA496" s="52"/>
      <c r="AB496" s="41"/>
      <c r="AC496" s="53"/>
      <c r="AD496" s="40"/>
      <c r="AE496" s="52"/>
      <c r="AF496" s="41"/>
      <c r="AG496" s="53"/>
      <c r="AH496" s="40"/>
      <c r="AI496" s="52"/>
      <c r="AJ496" s="41"/>
      <c r="AK496" s="53"/>
      <c r="AL496" s="40"/>
      <c r="AM496" s="52"/>
      <c r="AN496" s="41"/>
      <c r="AO496" s="53"/>
      <c r="AP496" s="40"/>
      <c r="AQ496" s="52"/>
      <c r="AR496" s="41"/>
      <c r="AS496" s="53"/>
      <c r="AT496" s="41"/>
      <c r="AU496" s="41"/>
      <c r="AV496" s="41"/>
      <c r="AW496" s="53"/>
      <c r="AX496" s="41"/>
      <c r="AY496" s="41"/>
      <c r="AZ496" s="41"/>
      <c r="BA496" s="53"/>
      <c r="BB496" s="41"/>
      <c r="BC496" s="41"/>
      <c r="BD496" s="41"/>
      <c r="BE496" s="53"/>
      <c r="BF496" s="41"/>
      <c r="BG496" s="41"/>
      <c r="BH496" s="41"/>
      <c r="BI496" s="53"/>
      <c r="BJ496" s="41"/>
      <c r="BK496" s="41"/>
      <c r="BL496" s="41"/>
      <c r="BM496" s="53"/>
      <c r="BN496" s="41"/>
      <c r="BO496" s="41"/>
      <c r="BP496" s="41"/>
      <c r="BQ496" s="53"/>
      <c r="BR496" s="41"/>
      <c r="BS496" s="41"/>
      <c r="BT496" s="41"/>
      <c r="BU496" s="53"/>
      <c r="BV496" s="41"/>
      <c r="BW496" s="41"/>
      <c r="BX496" s="41"/>
      <c r="BY496" s="53"/>
      <c r="BZ496" s="41"/>
      <c r="CA496" s="41"/>
      <c r="CB496" s="41"/>
      <c r="CC496" s="53"/>
      <c r="CD496" s="41"/>
      <c r="CE496" s="41"/>
      <c r="CF496" s="41"/>
      <c r="CG496" s="53"/>
      <c r="CH496" s="41"/>
      <c r="CI496" s="41"/>
      <c r="CJ496" s="41"/>
      <c r="CK496" s="53"/>
      <c r="CL496" s="41"/>
      <c r="CM496" s="41"/>
      <c r="CN496" s="41"/>
      <c r="CO496" s="53"/>
      <c r="CP496" s="41"/>
      <c r="CQ496" s="41"/>
      <c r="CR496" s="41"/>
      <c r="CS496" s="53"/>
      <c r="CT496" s="41"/>
      <c r="CU496" s="41"/>
      <c r="CV496" s="41"/>
      <c r="CW496" s="53"/>
      <c r="CX496" s="41"/>
      <c r="CY496" s="41"/>
      <c r="CZ496" s="41"/>
      <c r="DA496" s="53"/>
      <c r="DB496" s="53"/>
      <c r="DC496" s="53"/>
      <c r="DD496" s="41"/>
      <c r="DE496" s="53"/>
      <c r="DF496" s="53"/>
      <c r="DG496" s="53"/>
      <c r="DH496" s="41"/>
      <c r="DI496" s="53"/>
      <c r="DJ496" s="53"/>
      <c r="DK496" s="53"/>
      <c r="DL496" s="41"/>
      <c r="DM496" s="53"/>
      <c r="DN496" s="53"/>
      <c r="DO496" s="53"/>
      <c r="DP496" s="41"/>
      <c r="DQ496" s="53"/>
      <c r="DR496" s="53"/>
      <c r="DS496" s="53"/>
      <c r="DT496" s="41"/>
      <c r="DU496" s="53"/>
      <c r="DV496" s="53"/>
      <c r="DW496" s="53"/>
      <c r="DX496" s="41"/>
      <c r="DY496" s="53"/>
      <c r="DZ496" s="53"/>
      <c r="EA496" s="53"/>
      <c r="EB496" s="41"/>
      <c r="EC496" s="53"/>
      <c r="ED496" s="53"/>
      <c r="EE496" s="53"/>
      <c r="EF496" s="41"/>
      <c r="EG496" s="53"/>
      <c r="EH496" s="53"/>
      <c r="EI496" s="53"/>
      <c r="EJ496" s="41"/>
      <c r="EK496" s="53"/>
      <c r="EL496" s="53"/>
      <c r="EM496" s="53"/>
      <c r="EN496" s="41"/>
      <c r="EO496" s="53"/>
      <c r="EP496" s="53"/>
      <c r="EQ496" s="53"/>
      <c r="ER496" s="41"/>
      <c r="ES496" s="53"/>
      <c r="ET496" s="53"/>
      <c r="EU496" s="53"/>
      <c r="EV496" s="41"/>
      <c r="EW496" s="53"/>
      <c r="EX496" s="53"/>
      <c r="EY496" s="53"/>
      <c r="EZ496" s="41"/>
      <c r="FA496" s="53"/>
      <c r="FB496" s="53"/>
      <c r="FC496" s="53"/>
      <c r="FD496" s="41"/>
      <c r="FE496" s="53"/>
      <c r="FF496" s="53"/>
      <c r="FG496" s="53"/>
      <c r="FH496" s="41"/>
      <c r="FI496" s="53"/>
      <c r="FJ496" s="53"/>
      <c r="FK496" s="53"/>
      <c r="FL496" s="41"/>
      <c r="FM496" s="53"/>
      <c r="FN496" s="53"/>
      <c r="FO496" s="40"/>
      <c r="FP496" s="52"/>
      <c r="FQ496" s="41"/>
      <c r="FY496" s="229" t="s">
        <v>1931</v>
      </c>
      <c r="FZ496" s="229" t="s">
        <v>1932</v>
      </c>
      <c r="GA496" s="229" t="s">
        <v>1933</v>
      </c>
    </row>
    <row r="497" spans="2:183" ht="11.25" customHeight="1" x14ac:dyDescent="0.2">
      <c r="B497" s="39"/>
      <c r="C497" s="45"/>
      <c r="D497" s="112"/>
      <c r="E497" s="112"/>
      <c r="F497" s="46"/>
      <c r="G497" s="52"/>
      <c r="H497" s="41"/>
      <c r="I497" s="53"/>
      <c r="J497" s="40"/>
      <c r="K497" s="52"/>
      <c r="L497" s="41"/>
      <c r="M497" s="53"/>
      <c r="N497" s="40"/>
      <c r="O497" s="52"/>
      <c r="P497" s="41"/>
      <c r="Q497" s="53"/>
      <c r="R497" s="40"/>
      <c r="S497" s="52"/>
      <c r="T497" s="41"/>
      <c r="U497" s="53"/>
      <c r="V497" s="40"/>
      <c r="W497" s="52"/>
      <c r="X497" s="41"/>
      <c r="Y497" s="53"/>
      <c r="Z497" s="40"/>
      <c r="AA497" s="52"/>
      <c r="AB497" s="41"/>
      <c r="AC497" s="53"/>
      <c r="AD497" s="40"/>
      <c r="AE497" s="52"/>
      <c r="AF497" s="41"/>
      <c r="AG497" s="53"/>
      <c r="AH497" s="40"/>
      <c r="AI497" s="52"/>
      <c r="AJ497" s="41"/>
      <c r="AK497" s="53"/>
      <c r="AL497" s="40"/>
      <c r="AM497" s="52"/>
      <c r="AN497" s="41"/>
      <c r="AO497" s="53"/>
      <c r="AP497" s="40"/>
      <c r="AQ497" s="52"/>
      <c r="AR497" s="41"/>
      <c r="AS497" s="53"/>
      <c r="AT497" s="41"/>
      <c r="AU497" s="41"/>
      <c r="AV497" s="41"/>
      <c r="AW497" s="53"/>
      <c r="AX497" s="41"/>
      <c r="AY497" s="41"/>
      <c r="AZ497" s="41"/>
      <c r="BA497" s="53"/>
      <c r="BB497" s="41"/>
      <c r="BC497" s="41"/>
      <c r="BD497" s="41"/>
      <c r="BE497" s="53"/>
      <c r="BF497" s="41"/>
      <c r="BG497" s="41"/>
      <c r="BH497" s="41"/>
      <c r="BI497" s="53"/>
      <c r="BJ497" s="41"/>
      <c r="BK497" s="41"/>
      <c r="BL497" s="41"/>
      <c r="BM497" s="53"/>
      <c r="BN497" s="41"/>
      <c r="BO497" s="41"/>
      <c r="BP497" s="41"/>
      <c r="BQ497" s="53"/>
      <c r="BR497" s="41"/>
      <c r="BS497" s="41"/>
      <c r="BT497" s="41"/>
      <c r="BU497" s="53"/>
      <c r="BV497" s="41"/>
      <c r="BW497" s="41"/>
      <c r="BX497" s="41"/>
      <c r="BY497" s="53"/>
      <c r="BZ497" s="41"/>
      <c r="CA497" s="41"/>
      <c r="CB497" s="41"/>
      <c r="CC497" s="53"/>
      <c r="CD497" s="41"/>
      <c r="CE497" s="41"/>
      <c r="CF497" s="41"/>
      <c r="CG497" s="53"/>
      <c r="CH497" s="41"/>
      <c r="CI497" s="41"/>
      <c r="CJ497" s="41"/>
      <c r="CK497" s="53"/>
      <c r="CL497" s="41"/>
      <c r="CM497" s="41"/>
      <c r="CN497" s="41"/>
      <c r="CO497" s="53"/>
      <c r="CP497" s="41"/>
      <c r="CQ497" s="41"/>
      <c r="CR497" s="41"/>
      <c r="CS497" s="53"/>
      <c r="CT497" s="41"/>
      <c r="CU497" s="41"/>
      <c r="CV497" s="41"/>
      <c r="CW497" s="53"/>
      <c r="CX497" s="41"/>
      <c r="CY497" s="41"/>
      <c r="CZ497" s="41"/>
      <c r="DA497" s="53"/>
      <c r="DB497" s="53"/>
      <c r="DC497" s="53"/>
      <c r="DD497" s="41"/>
      <c r="DE497" s="53"/>
      <c r="DF497" s="53"/>
      <c r="DG497" s="53"/>
      <c r="DH497" s="41"/>
      <c r="DI497" s="53"/>
      <c r="DJ497" s="53"/>
      <c r="DK497" s="53"/>
      <c r="DL497" s="41"/>
      <c r="DM497" s="53"/>
      <c r="DN497" s="53"/>
      <c r="DO497" s="53"/>
      <c r="DP497" s="41"/>
      <c r="DQ497" s="53"/>
      <c r="DR497" s="53"/>
      <c r="DS497" s="53"/>
      <c r="DT497" s="41"/>
      <c r="DU497" s="53"/>
      <c r="DV497" s="53"/>
      <c r="DW497" s="53"/>
      <c r="DX497" s="41"/>
      <c r="DY497" s="53"/>
      <c r="DZ497" s="53"/>
      <c r="EA497" s="53"/>
      <c r="EB497" s="41"/>
      <c r="EC497" s="53"/>
      <c r="ED497" s="53"/>
      <c r="EE497" s="53"/>
      <c r="EF497" s="41"/>
      <c r="EG497" s="53"/>
      <c r="EH497" s="53"/>
      <c r="EI497" s="53"/>
      <c r="EJ497" s="41"/>
      <c r="EK497" s="53"/>
      <c r="EL497" s="53"/>
      <c r="EM497" s="53"/>
      <c r="EN497" s="41"/>
      <c r="EO497" s="53"/>
      <c r="EP497" s="53"/>
      <c r="EQ497" s="53"/>
      <c r="ER497" s="41"/>
      <c r="ES497" s="53"/>
      <c r="ET497" s="53"/>
      <c r="EU497" s="53"/>
      <c r="EV497" s="41"/>
      <c r="EW497" s="53"/>
      <c r="EX497" s="53"/>
      <c r="EY497" s="53"/>
      <c r="EZ497" s="41"/>
      <c r="FA497" s="53"/>
      <c r="FB497" s="53"/>
      <c r="FC497" s="53"/>
      <c r="FD497" s="41"/>
      <c r="FE497" s="53"/>
      <c r="FF497" s="53"/>
      <c r="FG497" s="53"/>
      <c r="FH497" s="41"/>
      <c r="FI497" s="53"/>
      <c r="FJ497" s="53"/>
      <c r="FK497" s="53"/>
      <c r="FL497" s="41"/>
      <c r="FM497" s="53"/>
      <c r="FN497" s="53"/>
      <c r="FO497" s="40"/>
      <c r="FP497" s="52"/>
      <c r="FQ497" s="41"/>
      <c r="FY497" s="229" t="s">
        <v>1934</v>
      </c>
      <c r="FZ497" s="229" t="s">
        <v>1935</v>
      </c>
      <c r="GA497" s="229" t="s">
        <v>1936</v>
      </c>
    </row>
    <row r="498" spans="2:183" ht="11.25" customHeight="1" x14ac:dyDescent="0.2">
      <c r="B498" s="39"/>
      <c r="C498" s="45"/>
      <c r="D498" s="112"/>
      <c r="E498" s="112"/>
      <c r="F498" s="46"/>
      <c r="G498" s="52"/>
      <c r="H498" s="41"/>
      <c r="I498" s="53"/>
      <c r="J498" s="40"/>
      <c r="K498" s="52"/>
      <c r="L498" s="41"/>
      <c r="M498" s="53"/>
      <c r="N498" s="40"/>
      <c r="O498" s="52"/>
      <c r="P498" s="41"/>
      <c r="Q498" s="53"/>
      <c r="R498" s="40"/>
      <c r="S498" s="52"/>
      <c r="T498" s="41"/>
      <c r="U498" s="53"/>
      <c r="V498" s="40"/>
      <c r="W498" s="52"/>
      <c r="X498" s="41"/>
      <c r="Y498" s="53"/>
      <c r="Z498" s="40"/>
      <c r="AA498" s="52"/>
      <c r="AB498" s="41"/>
      <c r="AC498" s="53"/>
      <c r="AD498" s="40"/>
      <c r="AE498" s="52"/>
      <c r="AF498" s="41"/>
      <c r="AG498" s="53"/>
      <c r="AH498" s="40"/>
      <c r="AI498" s="52"/>
      <c r="AJ498" s="41"/>
      <c r="AK498" s="53"/>
      <c r="AL498" s="40"/>
      <c r="AM498" s="52"/>
      <c r="AN498" s="41"/>
      <c r="AO498" s="53"/>
      <c r="AP498" s="40"/>
      <c r="AQ498" s="52"/>
      <c r="AR498" s="41"/>
      <c r="AS498" s="53"/>
      <c r="AT498" s="41"/>
      <c r="AU498" s="41"/>
      <c r="AV498" s="41"/>
      <c r="AW498" s="53"/>
      <c r="AX498" s="41"/>
      <c r="AY498" s="41"/>
      <c r="AZ498" s="41"/>
      <c r="BA498" s="53"/>
      <c r="BB498" s="41"/>
      <c r="BC498" s="41"/>
      <c r="BD498" s="41"/>
      <c r="BE498" s="53"/>
      <c r="BF498" s="41"/>
      <c r="BG498" s="41"/>
      <c r="BH498" s="41"/>
      <c r="BI498" s="53"/>
      <c r="BJ498" s="41"/>
      <c r="BK498" s="41"/>
      <c r="BL498" s="41"/>
      <c r="BM498" s="53"/>
      <c r="BN498" s="41"/>
      <c r="BO498" s="41"/>
      <c r="BP498" s="41"/>
      <c r="BQ498" s="53"/>
      <c r="BR498" s="41"/>
      <c r="BS498" s="41"/>
      <c r="BT498" s="41"/>
      <c r="BU498" s="53"/>
      <c r="BV498" s="41"/>
      <c r="BW498" s="41"/>
      <c r="BX498" s="41"/>
      <c r="BY498" s="53"/>
      <c r="BZ498" s="41"/>
      <c r="CA498" s="41"/>
      <c r="CB498" s="41"/>
      <c r="CC498" s="53"/>
      <c r="CD498" s="41"/>
      <c r="CE498" s="41"/>
      <c r="CF498" s="41"/>
      <c r="CG498" s="53"/>
      <c r="CH498" s="41"/>
      <c r="CI498" s="41"/>
      <c r="CJ498" s="41"/>
      <c r="CK498" s="53"/>
      <c r="CL498" s="41"/>
      <c r="CM498" s="41"/>
      <c r="CN498" s="41"/>
      <c r="CO498" s="53"/>
      <c r="CP498" s="41"/>
      <c r="CQ498" s="41"/>
      <c r="CR498" s="41"/>
      <c r="CS498" s="53"/>
      <c r="CT498" s="41"/>
      <c r="CU498" s="41"/>
      <c r="CV498" s="41"/>
      <c r="CW498" s="53"/>
      <c r="CX498" s="41"/>
      <c r="CY498" s="41"/>
      <c r="CZ498" s="41"/>
      <c r="DA498" s="53"/>
      <c r="DB498" s="53"/>
      <c r="DC498" s="53"/>
      <c r="DD498" s="41"/>
      <c r="DE498" s="53"/>
      <c r="DF498" s="53"/>
      <c r="DG498" s="53"/>
      <c r="DH498" s="41"/>
      <c r="DI498" s="53"/>
      <c r="DJ498" s="53"/>
      <c r="DK498" s="53"/>
      <c r="DL498" s="41"/>
      <c r="DM498" s="53"/>
      <c r="DN498" s="53"/>
      <c r="DO498" s="53"/>
      <c r="DP498" s="41"/>
      <c r="DQ498" s="53"/>
      <c r="DR498" s="53"/>
      <c r="DS498" s="53"/>
      <c r="DT498" s="41"/>
      <c r="DU498" s="53"/>
      <c r="DV498" s="53"/>
      <c r="DW498" s="53"/>
      <c r="DX498" s="41"/>
      <c r="DY498" s="53"/>
      <c r="DZ498" s="53"/>
      <c r="EA498" s="53"/>
      <c r="EB498" s="41"/>
      <c r="EC498" s="53"/>
      <c r="ED498" s="53"/>
      <c r="EE498" s="53"/>
      <c r="EF498" s="41"/>
      <c r="EG498" s="53"/>
      <c r="EH498" s="53"/>
      <c r="EI498" s="53"/>
      <c r="EJ498" s="41"/>
      <c r="EK498" s="53"/>
      <c r="EL498" s="53"/>
      <c r="EM498" s="53"/>
      <c r="EN498" s="41"/>
      <c r="EO498" s="53"/>
      <c r="EP498" s="53"/>
      <c r="EQ498" s="53"/>
      <c r="ER498" s="41"/>
      <c r="ES498" s="53"/>
      <c r="ET498" s="53"/>
      <c r="EU498" s="53"/>
      <c r="EV498" s="41"/>
      <c r="EW498" s="53"/>
      <c r="EX498" s="53"/>
      <c r="EY498" s="53"/>
      <c r="EZ498" s="41"/>
      <c r="FA498" s="53"/>
      <c r="FB498" s="53"/>
      <c r="FC498" s="53"/>
      <c r="FD498" s="41"/>
      <c r="FE498" s="53"/>
      <c r="FF498" s="53"/>
      <c r="FG498" s="53"/>
      <c r="FH498" s="41"/>
      <c r="FI498" s="53"/>
      <c r="FJ498" s="53"/>
      <c r="FK498" s="53"/>
      <c r="FL498" s="41"/>
      <c r="FM498" s="53"/>
      <c r="FN498" s="53"/>
      <c r="FO498" s="40"/>
      <c r="FP498" s="52"/>
      <c r="FQ498" s="41"/>
      <c r="FY498" s="229" t="s">
        <v>1928</v>
      </c>
      <c r="FZ498" s="229" t="s">
        <v>1929</v>
      </c>
      <c r="GA498" s="229" t="s">
        <v>1930</v>
      </c>
    </row>
    <row r="499" spans="2:183" ht="11.25" customHeight="1" x14ac:dyDescent="0.2">
      <c r="B499" s="39"/>
      <c r="C499" s="45"/>
      <c r="D499" s="112"/>
      <c r="E499" s="112"/>
      <c r="F499" s="46"/>
      <c r="G499" s="52"/>
      <c r="H499" s="41"/>
      <c r="I499" s="53"/>
      <c r="J499" s="40"/>
      <c r="K499" s="52"/>
      <c r="L499" s="41"/>
      <c r="M499" s="53"/>
      <c r="N499" s="40"/>
      <c r="O499" s="52"/>
      <c r="P499" s="41"/>
      <c r="Q499" s="53"/>
      <c r="R499" s="40"/>
      <c r="S499" s="52"/>
      <c r="T499" s="41"/>
      <c r="U499" s="53"/>
      <c r="V499" s="40"/>
      <c r="W499" s="52"/>
      <c r="X499" s="41"/>
      <c r="Y499" s="53"/>
      <c r="Z499" s="40"/>
      <c r="AA499" s="52"/>
      <c r="AB499" s="41"/>
      <c r="AC499" s="53"/>
      <c r="AD499" s="40"/>
      <c r="AE499" s="52"/>
      <c r="AF499" s="41"/>
      <c r="AG499" s="53"/>
      <c r="AH499" s="40"/>
      <c r="AI499" s="52"/>
      <c r="AJ499" s="41"/>
      <c r="AK499" s="53"/>
      <c r="AL499" s="40"/>
      <c r="AM499" s="52"/>
      <c r="AN499" s="41"/>
      <c r="AO499" s="53"/>
      <c r="AP499" s="40"/>
      <c r="AQ499" s="52"/>
      <c r="AR499" s="41"/>
      <c r="AS499" s="53"/>
      <c r="AT499" s="41"/>
      <c r="AU499" s="41"/>
      <c r="AV499" s="41"/>
      <c r="AW499" s="53"/>
      <c r="AX499" s="41"/>
      <c r="AY499" s="41"/>
      <c r="AZ499" s="41"/>
      <c r="BA499" s="53"/>
      <c r="BB499" s="41"/>
      <c r="BC499" s="41"/>
      <c r="BD499" s="41"/>
      <c r="BE499" s="53"/>
      <c r="BF499" s="41"/>
      <c r="BG499" s="41"/>
      <c r="BH499" s="41"/>
      <c r="BI499" s="53"/>
      <c r="BJ499" s="41"/>
      <c r="BK499" s="41"/>
      <c r="BL499" s="41"/>
      <c r="BM499" s="53"/>
      <c r="BN499" s="41"/>
      <c r="BO499" s="41"/>
      <c r="BP499" s="41"/>
      <c r="BQ499" s="53"/>
      <c r="BR499" s="41"/>
      <c r="BS499" s="41"/>
      <c r="BT499" s="41"/>
      <c r="BU499" s="53"/>
      <c r="BV499" s="41"/>
      <c r="BW499" s="41"/>
      <c r="BX499" s="41"/>
      <c r="BY499" s="53"/>
      <c r="BZ499" s="41"/>
      <c r="CA499" s="41"/>
      <c r="CB499" s="41"/>
      <c r="CC499" s="53"/>
      <c r="CD499" s="41"/>
      <c r="CE499" s="41"/>
      <c r="CF499" s="41"/>
      <c r="CG499" s="53"/>
      <c r="CH499" s="41"/>
      <c r="CI499" s="41"/>
      <c r="CJ499" s="41"/>
      <c r="CK499" s="53"/>
      <c r="CL499" s="41"/>
      <c r="CM499" s="41"/>
      <c r="CN499" s="41"/>
      <c r="CO499" s="53"/>
      <c r="CP499" s="41"/>
      <c r="CQ499" s="41"/>
      <c r="CR499" s="41"/>
      <c r="CS499" s="53"/>
      <c r="CT499" s="41"/>
      <c r="CU499" s="41"/>
      <c r="CV499" s="41"/>
      <c r="CW499" s="53"/>
      <c r="CX499" s="41"/>
      <c r="CY499" s="41"/>
      <c r="CZ499" s="41"/>
      <c r="DA499" s="53"/>
      <c r="DB499" s="53"/>
      <c r="DC499" s="53"/>
      <c r="DD499" s="41"/>
      <c r="DE499" s="53"/>
      <c r="DF499" s="53"/>
      <c r="DG499" s="53"/>
      <c r="DH499" s="41"/>
      <c r="DI499" s="53"/>
      <c r="DJ499" s="53"/>
      <c r="DK499" s="53"/>
      <c r="DL499" s="41"/>
      <c r="DM499" s="53"/>
      <c r="DN499" s="53"/>
      <c r="DO499" s="53"/>
      <c r="DP499" s="41"/>
      <c r="DQ499" s="53"/>
      <c r="DR499" s="53"/>
      <c r="DS499" s="53"/>
      <c r="DT499" s="41"/>
      <c r="DU499" s="53"/>
      <c r="DV499" s="53"/>
      <c r="DW499" s="53"/>
      <c r="DX499" s="41"/>
      <c r="DY499" s="53"/>
      <c r="DZ499" s="53"/>
      <c r="EA499" s="53"/>
      <c r="EB499" s="41"/>
      <c r="EC499" s="53"/>
      <c r="ED499" s="53"/>
      <c r="EE499" s="53"/>
      <c r="EF499" s="41"/>
      <c r="EG499" s="53"/>
      <c r="EH499" s="53"/>
      <c r="EI499" s="53"/>
      <c r="EJ499" s="41"/>
      <c r="EK499" s="53"/>
      <c r="EL499" s="53"/>
      <c r="EM499" s="53"/>
      <c r="EN499" s="41"/>
      <c r="EO499" s="53"/>
      <c r="EP499" s="53"/>
      <c r="EQ499" s="53"/>
      <c r="ER499" s="41"/>
      <c r="ES499" s="53"/>
      <c r="ET499" s="53"/>
      <c r="EU499" s="53"/>
      <c r="EV499" s="41"/>
      <c r="EW499" s="53"/>
      <c r="EX499" s="53"/>
      <c r="EY499" s="53"/>
      <c r="EZ499" s="41"/>
      <c r="FA499" s="53"/>
      <c r="FB499" s="53"/>
      <c r="FC499" s="53"/>
      <c r="FD499" s="41"/>
      <c r="FE499" s="53"/>
      <c r="FF499" s="53"/>
      <c r="FG499" s="53"/>
      <c r="FH499" s="41"/>
      <c r="FI499" s="53"/>
      <c r="FJ499" s="53"/>
      <c r="FK499" s="53"/>
      <c r="FL499" s="41"/>
      <c r="FM499" s="53"/>
      <c r="FN499" s="53"/>
      <c r="FO499" s="40"/>
      <c r="FP499" s="52"/>
      <c r="FQ499" s="41"/>
      <c r="FY499" s="229" t="s">
        <v>1925</v>
      </c>
      <c r="FZ499" s="229" t="s">
        <v>1926</v>
      </c>
      <c r="GA499" s="229" t="s">
        <v>1927</v>
      </c>
    </row>
    <row r="500" spans="2:183" ht="11.25" customHeight="1" x14ac:dyDescent="0.2">
      <c r="B500" s="39"/>
      <c r="C500" s="45"/>
      <c r="D500" s="112"/>
      <c r="E500" s="112"/>
      <c r="F500" s="46"/>
      <c r="G500" s="52"/>
      <c r="H500" s="41"/>
      <c r="I500" s="53"/>
      <c r="J500" s="40"/>
      <c r="K500" s="52"/>
      <c r="L500" s="41"/>
      <c r="M500" s="53"/>
      <c r="N500" s="40"/>
      <c r="O500" s="52"/>
      <c r="P500" s="41"/>
      <c r="Q500" s="53"/>
      <c r="R500" s="40"/>
      <c r="S500" s="52"/>
      <c r="T500" s="41"/>
      <c r="U500" s="53"/>
      <c r="V500" s="40"/>
      <c r="W500" s="52"/>
      <c r="X500" s="41"/>
      <c r="Y500" s="53"/>
      <c r="Z500" s="40"/>
      <c r="AA500" s="52"/>
      <c r="AB500" s="41"/>
      <c r="AC500" s="53"/>
      <c r="AD500" s="40"/>
      <c r="AE500" s="52"/>
      <c r="AF500" s="41"/>
      <c r="AG500" s="53"/>
      <c r="AH500" s="40"/>
      <c r="AI500" s="52"/>
      <c r="AJ500" s="41"/>
      <c r="AK500" s="53"/>
      <c r="AL500" s="40"/>
      <c r="AM500" s="52"/>
      <c r="AN500" s="41"/>
      <c r="AO500" s="53"/>
      <c r="AP500" s="40"/>
      <c r="AQ500" s="52"/>
      <c r="AR500" s="41"/>
      <c r="AS500" s="53"/>
      <c r="AT500" s="41"/>
      <c r="AU500" s="41"/>
      <c r="AV500" s="41"/>
      <c r="AW500" s="53"/>
      <c r="AX500" s="41"/>
      <c r="AY500" s="41"/>
      <c r="AZ500" s="41"/>
      <c r="BA500" s="53"/>
      <c r="BB500" s="41"/>
      <c r="BC500" s="41"/>
      <c r="BD500" s="41"/>
      <c r="BE500" s="53"/>
      <c r="BF500" s="41"/>
      <c r="BG500" s="41"/>
      <c r="BH500" s="41"/>
      <c r="BI500" s="53"/>
      <c r="BJ500" s="41"/>
      <c r="BK500" s="41"/>
      <c r="BL500" s="41"/>
      <c r="BM500" s="53"/>
      <c r="BN500" s="41"/>
      <c r="BO500" s="41"/>
      <c r="BP500" s="41"/>
      <c r="BQ500" s="53"/>
      <c r="BR500" s="41"/>
      <c r="BS500" s="41"/>
      <c r="BT500" s="41"/>
      <c r="BU500" s="53"/>
      <c r="BV500" s="41"/>
      <c r="BW500" s="41"/>
      <c r="BX500" s="41"/>
      <c r="BY500" s="53"/>
      <c r="BZ500" s="41"/>
      <c r="CA500" s="41"/>
      <c r="CB500" s="41"/>
      <c r="CC500" s="53"/>
      <c r="CD500" s="41"/>
      <c r="CE500" s="41"/>
      <c r="CF500" s="41"/>
      <c r="CG500" s="53"/>
      <c r="CH500" s="41"/>
      <c r="CI500" s="41"/>
      <c r="CJ500" s="41"/>
      <c r="CK500" s="53"/>
      <c r="CL500" s="41"/>
      <c r="CM500" s="41"/>
      <c r="CN500" s="41"/>
      <c r="CO500" s="53"/>
      <c r="CP500" s="41"/>
      <c r="CQ500" s="41"/>
      <c r="CR500" s="41"/>
      <c r="CS500" s="53"/>
      <c r="CT500" s="41"/>
      <c r="CU500" s="41"/>
      <c r="CV500" s="41"/>
      <c r="CW500" s="53"/>
      <c r="CX500" s="41"/>
      <c r="CY500" s="41"/>
      <c r="CZ500" s="41"/>
      <c r="DA500" s="53"/>
      <c r="DB500" s="53"/>
      <c r="DC500" s="53"/>
      <c r="DD500" s="41"/>
      <c r="DE500" s="53"/>
      <c r="DF500" s="53"/>
      <c r="DG500" s="53"/>
      <c r="DH500" s="41"/>
      <c r="DI500" s="53"/>
      <c r="DJ500" s="53"/>
      <c r="DK500" s="53"/>
      <c r="DL500" s="41"/>
      <c r="DM500" s="53"/>
      <c r="DN500" s="53"/>
      <c r="DO500" s="53"/>
      <c r="DP500" s="41"/>
      <c r="DQ500" s="53"/>
      <c r="DR500" s="53"/>
      <c r="DS500" s="53"/>
      <c r="DT500" s="41"/>
      <c r="DU500" s="53"/>
      <c r="DV500" s="53"/>
      <c r="DW500" s="53"/>
      <c r="DX500" s="41"/>
      <c r="DY500" s="53"/>
      <c r="DZ500" s="53"/>
      <c r="EA500" s="53"/>
      <c r="EB500" s="41"/>
      <c r="EC500" s="53"/>
      <c r="ED500" s="53"/>
      <c r="EE500" s="53"/>
      <c r="EF500" s="41"/>
      <c r="EG500" s="53"/>
      <c r="EH500" s="53"/>
      <c r="EI500" s="53"/>
      <c r="EJ500" s="41"/>
      <c r="EK500" s="53"/>
      <c r="EL500" s="53"/>
      <c r="EM500" s="53"/>
      <c r="EN500" s="41"/>
      <c r="EO500" s="53"/>
      <c r="EP500" s="53"/>
      <c r="EQ500" s="53"/>
      <c r="ER500" s="41"/>
      <c r="ES500" s="53"/>
      <c r="ET500" s="53"/>
      <c r="EU500" s="53"/>
      <c r="EV500" s="41"/>
      <c r="EW500" s="53"/>
      <c r="EX500" s="53"/>
      <c r="EY500" s="53"/>
      <c r="EZ500" s="41"/>
      <c r="FA500" s="53"/>
      <c r="FB500" s="53"/>
      <c r="FC500" s="53"/>
      <c r="FD500" s="41"/>
      <c r="FE500" s="53"/>
      <c r="FF500" s="53"/>
      <c r="FG500" s="53"/>
      <c r="FH500" s="41"/>
      <c r="FI500" s="53"/>
      <c r="FJ500" s="53"/>
      <c r="FK500" s="53"/>
      <c r="FL500" s="41"/>
      <c r="FM500" s="53"/>
      <c r="FN500" s="53"/>
      <c r="FO500" s="40"/>
      <c r="FP500" s="52"/>
      <c r="FQ500" s="41"/>
      <c r="FY500" s="229" t="s">
        <v>1922</v>
      </c>
      <c r="FZ500" s="229" t="s">
        <v>1923</v>
      </c>
      <c r="GA500" s="229" t="s">
        <v>1924</v>
      </c>
    </row>
    <row r="501" spans="2:183" ht="11.25" customHeight="1" x14ac:dyDescent="0.2">
      <c r="B501" s="39"/>
      <c r="C501" s="45"/>
      <c r="D501" s="112"/>
      <c r="E501" s="112"/>
      <c r="F501" s="46"/>
      <c r="G501" s="52"/>
      <c r="H501" s="41"/>
      <c r="I501" s="53"/>
      <c r="J501" s="40"/>
      <c r="K501" s="52"/>
      <c r="L501" s="41"/>
      <c r="M501" s="53"/>
      <c r="N501" s="40"/>
      <c r="O501" s="52"/>
      <c r="P501" s="41"/>
      <c r="Q501" s="53"/>
      <c r="R501" s="40"/>
      <c r="S501" s="52"/>
      <c r="T501" s="41"/>
      <c r="U501" s="53"/>
      <c r="V501" s="40"/>
      <c r="W501" s="52"/>
      <c r="X501" s="41"/>
      <c r="Y501" s="53"/>
      <c r="Z501" s="40"/>
      <c r="AA501" s="52"/>
      <c r="AB501" s="41"/>
      <c r="AC501" s="53"/>
      <c r="AD501" s="40"/>
      <c r="AE501" s="52"/>
      <c r="AF501" s="41"/>
      <c r="AG501" s="53"/>
      <c r="AH501" s="40"/>
      <c r="AI501" s="52"/>
      <c r="AJ501" s="41"/>
      <c r="AK501" s="53"/>
      <c r="AL501" s="40"/>
      <c r="AM501" s="52"/>
      <c r="AN501" s="41"/>
      <c r="AO501" s="53"/>
      <c r="AP501" s="40"/>
      <c r="AQ501" s="52"/>
      <c r="AR501" s="41"/>
      <c r="AS501" s="53"/>
      <c r="AT501" s="41"/>
      <c r="AU501" s="41"/>
      <c r="AV501" s="41"/>
      <c r="AW501" s="53"/>
      <c r="AX501" s="41"/>
      <c r="AY501" s="41"/>
      <c r="AZ501" s="41"/>
      <c r="BA501" s="53"/>
      <c r="BB501" s="41"/>
      <c r="BC501" s="41"/>
      <c r="BD501" s="41"/>
      <c r="BE501" s="53"/>
      <c r="BF501" s="41"/>
      <c r="BG501" s="41"/>
      <c r="BH501" s="41"/>
      <c r="BI501" s="53"/>
      <c r="BJ501" s="41"/>
      <c r="BK501" s="41"/>
      <c r="BL501" s="41"/>
      <c r="BM501" s="53"/>
      <c r="BN501" s="41"/>
      <c r="BO501" s="41"/>
      <c r="BP501" s="41"/>
      <c r="BQ501" s="53"/>
      <c r="BR501" s="41"/>
      <c r="BS501" s="41"/>
      <c r="BT501" s="41"/>
      <c r="BU501" s="53"/>
      <c r="BV501" s="41"/>
      <c r="BW501" s="41"/>
      <c r="BX501" s="41"/>
      <c r="BY501" s="53"/>
      <c r="BZ501" s="41"/>
      <c r="CA501" s="41"/>
      <c r="CB501" s="41"/>
      <c r="CC501" s="53"/>
      <c r="CD501" s="41"/>
      <c r="CE501" s="41"/>
      <c r="CF501" s="41"/>
      <c r="CG501" s="53"/>
      <c r="CH501" s="41"/>
      <c r="CI501" s="41"/>
      <c r="CJ501" s="41"/>
      <c r="CK501" s="53"/>
      <c r="CL501" s="41"/>
      <c r="CM501" s="41"/>
      <c r="CN501" s="41"/>
      <c r="CO501" s="53"/>
      <c r="CP501" s="41"/>
      <c r="CQ501" s="41"/>
      <c r="CR501" s="41"/>
      <c r="CS501" s="53"/>
      <c r="CT501" s="41"/>
      <c r="CU501" s="41"/>
      <c r="CV501" s="41"/>
      <c r="CW501" s="53"/>
      <c r="CX501" s="41"/>
      <c r="CY501" s="41"/>
      <c r="CZ501" s="41"/>
      <c r="DA501" s="53"/>
      <c r="DB501" s="53"/>
      <c r="DC501" s="53"/>
      <c r="DD501" s="41"/>
      <c r="DE501" s="53"/>
      <c r="DF501" s="53"/>
      <c r="DG501" s="53"/>
      <c r="DH501" s="41"/>
      <c r="DI501" s="53"/>
      <c r="DJ501" s="53"/>
      <c r="DK501" s="53"/>
      <c r="DL501" s="41"/>
      <c r="DM501" s="53"/>
      <c r="DN501" s="53"/>
      <c r="DO501" s="53"/>
      <c r="DP501" s="41"/>
      <c r="DQ501" s="53"/>
      <c r="DR501" s="53"/>
      <c r="DS501" s="53"/>
      <c r="DT501" s="41"/>
      <c r="DU501" s="53"/>
      <c r="DV501" s="53"/>
      <c r="DW501" s="53"/>
      <c r="DX501" s="41"/>
      <c r="DY501" s="53"/>
      <c r="DZ501" s="53"/>
      <c r="EA501" s="53"/>
      <c r="EB501" s="41"/>
      <c r="EC501" s="53"/>
      <c r="ED501" s="53"/>
      <c r="EE501" s="53"/>
      <c r="EF501" s="41"/>
      <c r="EG501" s="53"/>
      <c r="EH501" s="53"/>
      <c r="EI501" s="53"/>
      <c r="EJ501" s="41"/>
      <c r="EK501" s="53"/>
      <c r="EL501" s="53"/>
      <c r="EM501" s="53"/>
      <c r="EN501" s="41"/>
      <c r="EO501" s="53"/>
      <c r="EP501" s="53"/>
      <c r="EQ501" s="53"/>
      <c r="ER501" s="41"/>
      <c r="ES501" s="53"/>
      <c r="ET501" s="53"/>
      <c r="EU501" s="53"/>
      <c r="EV501" s="41"/>
      <c r="EW501" s="53"/>
      <c r="EX501" s="53"/>
      <c r="EY501" s="53"/>
      <c r="EZ501" s="41"/>
      <c r="FA501" s="53"/>
      <c r="FB501" s="53"/>
      <c r="FC501" s="53"/>
      <c r="FD501" s="41"/>
      <c r="FE501" s="53"/>
      <c r="FF501" s="53"/>
      <c r="FG501" s="53"/>
      <c r="FH501" s="41"/>
      <c r="FI501" s="53"/>
      <c r="FJ501" s="53"/>
      <c r="FK501" s="53"/>
      <c r="FL501" s="41"/>
      <c r="FM501" s="53"/>
      <c r="FN501" s="53"/>
      <c r="FO501" s="40"/>
      <c r="FP501" s="52"/>
      <c r="FQ501" s="41"/>
      <c r="FY501" s="229" t="s">
        <v>1919</v>
      </c>
      <c r="FZ501" s="229" t="s">
        <v>1920</v>
      </c>
      <c r="GA501" s="229" t="s">
        <v>1921</v>
      </c>
    </row>
    <row r="502" spans="2:183" ht="11.25" customHeight="1" x14ac:dyDescent="0.2">
      <c r="B502" s="39"/>
      <c r="C502" s="45"/>
      <c r="D502" s="112"/>
      <c r="E502" s="112"/>
      <c r="F502" s="46"/>
      <c r="G502" s="52"/>
      <c r="H502" s="41"/>
      <c r="I502" s="53"/>
      <c r="J502" s="40"/>
      <c r="K502" s="52"/>
      <c r="L502" s="41"/>
      <c r="M502" s="53"/>
      <c r="N502" s="40"/>
      <c r="O502" s="52"/>
      <c r="P502" s="41"/>
      <c r="Q502" s="53"/>
      <c r="R502" s="40"/>
      <c r="S502" s="52"/>
      <c r="T502" s="41"/>
      <c r="U502" s="53"/>
      <c r="V502" s="40"/>
      <c r="W502" s="52"/>
      <c r="X502" s="41"/>
      <c r="Y502" s="53"/>
      <c r="Z502" s="40"/>
      <c r="AA502" s="52"/>
      <c r="AB502" s="41"/>
      <c r="AC502" s="53"/>
      <c r="AD502" s="40"/>
      <c r="AE502" s="52"/>
      <c r="AF502" s="41"/>
      <c r="AG502" s="53"/>
      <c r="AH502" s="40"/>
      <c r="AI502" s="52"/>
      <c r="AJ502" s="41"/>
      <c r="AK502" s="53"/>
      <c r="AL502" s="40"/>
      <c r="AM502" s="52"/>
      <c r="AN502" s="41"/>
      <c r="AO502" s="53"/>
      <c r="AP502" s="40"/>
      <c r="AQ502" s="52"/>
      <c r="AR502" s="41"/>
      <c r="AS502" s="53"/>
      <c r="AT502" s="41"/>
      <c r="AU502" s="41"/>
      <c r="AV502" s="41"/>
      <c r="AW502" s="53"/>
      <c r="AX502" s="41"/>
      <c r="AY502" s="41"/>
      <c r="AZ502" s="41"/>
      <c r="BA502" s="53"/>
      <c r="BB502" s="41"/>
      <c r="BC502" s="41"/>
      <c r="BD502" s="41"/>
      <c r="BE502" s="53"/>
      <c r="BF502" s="41"/>
      <c r="BG502" s="41"/>
      <c r="BH502" s="41"/>
      <c r="BI502" s="53"/>
      <c r="BJ502" s="41"/>
      <c r="BK502" s="41"/>
      <c r="BL502" s="41"/>
      <c r="BM502" s="53"/>
      <c r="BN502" s="41"/>
      <c r="BO502" s="41"/>
      <c r="BP502" s="41"/>
      <c r="BQ502" s="53"/>
      <c r="BR502" s="41"/>
      <c r="BS502" s="41"/>
      <c r="BT502" s="41"/>
      <c r="BU502" s="53"/>
      <c r="BV502" s="41"/>
      <c r="BW502" s="41"/>
      <c r="BX502" s="41"/>
      <c r="BY502" s="53"/>
      <c r="BZ502" s="41"/>
      <c r="CA502" s="41"/>
      <c r="CB502" s="41"/>
      <c r="CC502" s="53"/>
      <c r="CD502" s="41"/>
      <c r="CE502" s="41"/>
      <c r="CF502" s="41"/>
      <c r="CG502" s="53"/>
      <c r="CH502" s="41"/>
      <c r="CI502" s="41"/>
      <c r="CJ502" s="41"/>
      <c r="CK502" s="53"/>
      <c r="CL502" s="41"/>
      <c r="CM502" s="41"/>
      <c r="CN502" s="41"/>
      <c r="CO502" s="53"/>
      <c r="CP502" s="41"/>
      <c r="CQ502" s="41"/>
      <c r="CR502" s="41"/>
      <c r="CS502" s="53"/>
      <c r="CT502" s="41"/>
      <c r="CU502" s="41"/>
      <c r="CV502" s="41"/>
      <c r="CW502" s="53"/>
      <c r="CX502" s="41"/>
      <c r="CY502" s="41"/>
      <c r="CZ502" s="41"/>
      <c r="DA502" s="53"/>
      <c r="DB502" s="53"/>
      <c r="DC502" s="53"/>
      <c r="DD502" s="41"/>
      <c r="DE502" s="53"/>
      <c r="DF502" s="53"/>
      <c r="DG502" s="53"/>
      <c r="DH502" s="41"/>
      <c r="DI502" s="53"/>
      <c r="DJ502" s="53"/>
      <c r="DK502" s="53"/>
      <c r="DL502" s="41"/>
      <c r="DM502" s="53"/>
      <c r="DN502" s="53"/>
      <c r="DO502" s="53"/>
      <c r="DP502" s="41"/>
      <c r="DQ502" s="53"/>
      <c r="DR502" s="53"/>
      <c r="DS502" s="53"/>
      <c r="DT502" s="41"/>
      <c r="DU502" s="53"/>
      <c r="DV502" s="53"/>
      <c r="DW502" s="53"/>
      <c r="DX502" s="41"/>
      <c r="DY502" s="53"/>
      <c r="DZ502" s="53"/>
      <c r="EA502" s="53"/>
      <c r="EB502" s="41"/>
      <c r="EC502" s="53"/>
      <c r="ED502" s="53"/>
      <c r="EE502" s="53"/>
      <c r="EF502" s="41"/>
      <c r="EG502" s="53"/>
      <c r="EH502" s="53"/>
      <c r="EI502" s="53"/>
      <c r="EJ502" s="41"/>
      <c r="EK502" s="53"/>
      <c r="EL502" s="53"/>
      <c r="EM502" s="53"/>
      <c r="EN502" s="41"/>
      <c r="EO502" s="53"/>
      <c r="EP502" s="53"/>
      <c r="EQ502" s="53"/>
      <c r="ER502" s="41"/>
      <c r="ES502" s="53"/>
      <c r="ET502" s="53"/>
      <c r="EU502" s="53"/>
      <c r="EV502" s="41"/>
      <c r="EW502" s="53"/>
      <c r="EX502" s="53"/>
      <c r="EY502" s="53"/>
      <c r="EZ502" s="41"/>
      <c r="FA502" s="53"/>
      <c r="FB502" s="53"/>
      <c r="FC502" s="53"/>
      <c r="FD502" s="41"/>
      <c r="FE502" s="53"/>
      <c r="FF502" s="53"/>
      <c r="FG502" s="53"/>
      <c r="FH502" s="41"/>
      <c r="FI502" s="53"/>
      <c r="FJ502" s="53"/>
      <c r="FK502" s="53"/>
      <c r="FL502" s="41"/>
      <c r="FM502" s="53"/>
      <c r="FN502" s="53"/>
      <c r="FO502" s="40"/>
      <c r="FP502" s="52"/>
      <c r="FQ502" s="41"/>
      <c r="FY502" s="229" t="s">
        <v>183</v>
      </c>
      <c r="FZ502" s="229" t="s">
        <v>184</v>
      </c>
      <c r="GA502" s="229" t="s">
        <v>185</v>
      </c>
    </row>
    <row r="503" spans="2:183" ht="11.25" customHeight="1" x14ac:dyDescent="0.2">
      <c r="B503" s="39"/>
      <c r="C503" s="45"/>
      <c r="D503" s="112"/>
      <c r="E503" s="112"/>
      <c r="F503" s="46"/>
      <c r="G503" s="52"/>
      <c r="H503" s="41"/>
      <c r="I503" s="53"/>
      <c r="J503" s="40"/>
      <c r="K503" s="52"/>
      <c r="L503" s="41"/>
      <c r="M503" s="53"/>
      <c r="N503" s="40"/>
      <c r="O503" s="52"/>
      <c r="P503" s="41"/>
      <c r="Q503" s="53"/>
      <c r="R503" s="40"/>
      <c r="S503" s="52"/>
      <c r="T503" s="41"/>
      <c r="U503" s="53"/>
      <c r="V503" s="40"/>
      <c r="W503" s="52"/>
      <c r="X503" s="41"/>
      <c r="Y503" s="53"/>
      <c r="Z503" s="40"/>
      <c r="AA503" s="52"/>
      <c r="AB503" s="41"/>
      <c r="AC503" s="53"/>
      <c r="AD503" s="40"/>
      <c r="AE503" s="52"/>
      <c r="AF503" s="41"/>
      <c r="AG503" s="53"/>
      <c r="AH503" s="40"/>
      <c r="AI503" s="52"/>
      <c r="AJ503" s="41"/>
      <c r="AK503" s="53"/>
      <c r="AL503" s="40"/>
      <c r="AM503" s="52"/>
      <c r="AN503" s="41"/>
      <c r="AO503" s="53"/>
      <c r="AP503" s="40"/>
      <c r="AQ503" s="52"/>
      <c r="AR503" s="41"/>
      <c r="AS503" s="53"/>
      <c r="AT503" s="41"/>
      <c r="AU503" s="41"/>
      <c r="AV503" s="41"/>
      <c r="AW503" s="53"/>
      <c r="AX503" s="41"/>
      <c r="AY503" s="41"/>
      <c r="AZ503" s="41"/>
      <c r="BA503" s="53"/>
      <c r="BB503" s="41"/>
      <c r="BC503" s="41"/>
      <c r="BD503" s="41"/>
      <c r="BE503" s="53"/>
      <c r="BF503" s="41"/>
      <c r="BG503" s="41"/>
      <c r="BH503" s="41"/>
      <c r="BI503" s="53"/>
      <c r="BJ503" s="41"/>
      <c r="BK503" s="41"/>
      <c r="BL503" s="41"/>
      <c r="BM503" s="53"/>
      <c r="BN503" s="41"/>
      <c r="BO503" s="41"/>
      <c r="BP503" s="41"/>
      <c r="BQ503" s="53"/>
      <c r="BR503" s="41"/>
      <c r="BS503" s="41"/>
      <c r="BT503" s="41"/>
      <c r="BU503" s="53"/>
      <c r="BV503" s="41"/>
      <c r="BW503" s="41"/>
      <c r="BX503" s="41"/>
      <c r="BY503" s="53"/>
      <c r="BZ503" s="41"/>
      <c r="CA503" s="41"/>
      <c r="CB503" s="41"/>
      <c r="CC503" s="53"/>
      <c r="CD503" s="41"/>
      <c r="CE503" s="41"/>
      <c r="CF503" s="41"/>
      <c r="CG503" s="53"/>
      <c r="CH503" s="41"/>
      <c r="CI503" s="41"/>
      <c r="CJ503" s="41"/>
      <c r="CK503" s="53"/>
      <c r="CL503" s="41"/>
      <c r="CM503" s="41"/>
      <c r="CN503" s="41"/>
      <c r="CO503" s="53"/>
      <c r="CP503" s="41"/>
      <c r="CQ503" s="41"/>
      <c r="CR503" s="41"/>
      <c r="CS503" s="53"/>
      <c r="CT503" s="41"/>
      <c r="CU503" s="41"/>
      <c r="CV503" s="41"/>
      <c r="CW503" s="53"/>
      <c r="CX503" s="41"/>
      <c r="CY503" s="41"/>
      <c r="CZ503" s="41"/>
      <c r="DA503" s="53"/>
      <c r="DB503" s="53"/>
      <c r="DC503" s="53"/>
      <c r="DD503" s="41"/>
      <c r="DE503" s="53"/>
      <c r="DF503" s="53"/>
      <c r="DG503" s="53"/>
      <c r="DH503" s="41"/>
      <c r="DI503" s="53"/>
      <c r="DJ503" s="53"/>
      <c r="DK503" s="53"/>
      <c r="DL503" s="41"/>
      <c r="DM503" s="53"/>
      <c r="DN503" s="53"/>
      <c r="DO503" s="53"/>
      <c r="DP503" s="41"/>
      <c r="DQ503" s="53"/>
      <c r="DR503" s="53"/>
      <c r="DS503" s="53"/>
      <c r="DT503" s="41"/>
      <c r="DU503" s="53"/>
      <c r="DV503" s="53"/>
      <c r="DW503" s="53"/>
      <c r="DX503" s="41"/>
      <c r="DY503" s="53"/>
      <c r="DZ503" s="53"/>
      <c r="EA503" s="53"/>
      <c r="EB503" s="41"/>
      <c r="EC503" s="53"/>
      <c r="ED503" s="53"/>
      <c r="EE503" s="53"/>
      <c r="EF503" s="41"/>
      <c r="EG503" s="53"/>
      <c r="EH503" s="53"/>
      <c r="EI503" s="53"/>
      <c r="EJ503" s="41"/>
      <c r="EK503" s="53"/>
      <c r="EL503" s="53"/>
      <c r="EM503" s="53"/>
      <c r="EN503" s="41"/>
      <c r="EO503" s="53"/>
      <c r="EP503" s="53"/>
      <c r="EQ503" s="53"/>
      <c r="ER503" s="41"/>
      <c r="ES503" s="53"/>
      <c r="ET503" s="53"/>
      <c r="EU503" s="53"/>
      <c r="EV503" s="41"/>
      <c r="EW503" s="53"/>
      <c r="EX503" s="53"/>
      <c r="EY503" s="53"/>
      <c r="EZ503" s="41"/>
      <c r="FA503" s="53"/>
      <c r="FB503" s="53"/>
      <c r="FC503" s="53"/>
      <c r="FD503" s="41"/>
      <c r="FE503" s="53"/>
      <c r="FF503" s="53"/>
      <c r="FG503" s="53"/>
      <c r="FH503" s="41"/>
      <c r="FI503" s="53"/>
      <c r="FJ503" s="53"/>
      <c r="FK503" s="53"/>
      <c r="FL503" s="41"/>
      <c r="FM503" s="53"/>
      <c r="FN503" s="53"/>
      <c r="FO503" s="40"/>
      <c r="FP503" s="52"/>
      <c r="FQ503" s="41"/>
      <c r="FY503" s="229" t="s">
        <v>1943</v>
      </c>
      <c r="FZ503" s="229" t="s">
        <v>1944</v>
      </c>
      <c r="GA503" s="229" t="s">
        <v>1945</v>
      </c>
    </row>
    <row r="504" spans="2:183" ht="11.25" customHeight="1" x14ac:dyDescent="0.2">
      <c r="B504" s="39"/>
      <c r="C504" s="45"/>
      <c r="D504" s="112"/>
      <c r="E504" s="112"/>
      <c r="F504" s="46"/>
      <c r="G504" s="52"/>
      <c r="H504" s="41"/>
      <c r="I504" s="53"/>
      <c r="J504" s="40"/>
      <c r="K504" s="52"/>
      <c r="L504" s="41"/>
      <c r="M504" s="53"/>
      <c r="N504" s="40"/>
      <c r="O504" s="52"/>
      <c r="P504" s="41"/>
      <c r="Q504" s="53"/>
      <c r="R504" s="40"/>
      <c r="S504" s="52"/>
      <c r="T504" s="41"/>
      <c r="U504" s="53"/>
      <c r="V504" s="40"/>
      <c r="W504" s="52"/>
      <c r="X504" s="41"/>
      <c r="Y504" s="53"/>
      <c r="Z504" s="40"/>
      <c r="AA504" s="52"/>
      <c r="AB504" s="41"/>
      <c r="AC504" s="53"/>
      <c r="AD504" s="40"/>
      <c r="AE504" s="52"/>
      <c r="AF504" s="41"/>
      <c r="AG504" s="53"/>
      <c r="AH504" s="40"/>
      <c r="AI504" s="52"/>
      <c r="AJ504" s="41"/>
      <c r="AK504" s="53"/>
      <c r="AL504" s="40"/>
      <c r="AM504" s="52"/>
      <c r="AN504" s="41"/>
      <c r="AO504" s="53"/>
      <c r="AP504" s="40"/>
      <c r="AQ504" s="52"/>
      <c r="AR504" s="41"/>
      <c r="AS504" s="53"/>
      <c r="AT504" s="41"/>
      <c r="AU504" s="41"/>
      <c r="AV504" s="41"/>
      <c r="AW504" s="53"/>
      <c r="AX504" s="41"/>
      <c r="AY504" s="41"/>
      <c r="AZ504" s="41"/>
      <c r="BA504" s="53"/>
      <c r="BB504" s="41"/>
      <c r="BC504" s="41"/>
      <c r="BD504" s="41"/>
      <c r="BE504" s="53"/>
      <c r="BF504" s="41"/>
      <c r="BG504" s="41"/>
      <c r="BH504" s="41"/>
      <c r="BI504" s="53"/>
      <c r="BJ504" s="41"/>
      <c r="BK504" s="41"/>
      <c r="BL504" s="41"/>
      <c r="BM504" s="53"/>
      <c r="BN504" s="41"/>
      <c r="BO504" s="41"/>
      <c r="BP504" s="41"/>
      <c r="BQ504" s="53"/>
      <c r="BR504" s="41"/>
      <c r="BS504" s="41"/>
      <c r="BT504" s="41"/>
      <c r="BU504" s="53"/>
      <c r="BV504" s="41"/>
      <c r="BW504" s="41"/>
      <c r="BX504" s="41"/>
      <c r="BY504" s="53"/>
      <c r="BZ504" s="41"/>
      <c r="CA504" s="41"/>
      <c r="CB504" s="41"/>
      <c r="CC504" s="53"/>
      <c r="CD504" s="41"/>
      <c r="CE504" s="41"/>
      <c r="CF504" s="41"/>
      <c r="CG504" s="53"/>
      <c r="CH504" s="41"/>
      <c r="CI504" s="41"/>
      <c r="CJ504" s="41"/>
      <c r="CK504" s="53"/>
      <c r="CL504" s="41"/>
      <c r="CM504" s="41"/>
      <c r="CN504" s="41"/>
      <c r="CO504" s="53"/>
      <c r="CP504" s="41"/>
      <c r="CQ504" s="41"/>
      <c r="CR504" s="41"/>
      <c r="CS504" s="53"/>
      <c r="CT504" s="41"/>
      <c r="CU504" s="41"/>
      <c r="CV504" s="41"/>
      <c r="CW504" s="53"/>
      <c r="CX504" s="41"/>
      <c r="CY504" s="41"/>
      <c r="CZ504" s="41"/>
      <c r="DA504" s="53"/>
      <c r="DB504" s="53"/>
      <c r="DC504" s="53"/>
      <c r="DD504" s="41"/>
      <c r="DE504" s="53"/>
      <c r="DF504" s="53"/>
      <c r="DG504" s="53"/>
      <c r="DH504" s="41"/>
      <c r="DI504" s="53"/>
      <c r="DJ504" s="53"/>
      <c r="DK504" s="53"/>
      <c r="DL504" s="41"/>
      <c r="DM504" s="53"/>
      <c r="DN504" s="53"/>
      <c r="DO504" s="53"/>
      <c r="DP504" s="41"/>
      <c r="DQ504" s="53"/>
      <c r="DR504" s="53"/>
      <c r="DS504" s="53"/>
      <c r="DT504" s="41"/>
      <c r="DU504" s="53"/>
      <c r="DV504" s="53"/>
      <c r="DW504" s="53"/>
      <c r="DX504" s="41"/>
      <c r="DY504" s="53"/>
      <c r="DZ504" s="53"/>
      <c r="EA504" s="53"/>
      <c r="EB504" s="41"/>
      <c r="EC504" s="53"/>
      <c r="ED504" s="53"/>
      <c r="EE504" s="53"/>
      <c r="EF504" s="41"/>
      <c r="EG504" s="53"/>
      <c r="EH504" s="53"/>
      <c r="EI504" s="53"/>
      <c r="EJ504" s="41"/>
      <c r="EK504" s="53"/>
      <c r="EL504" s="53"/>
      <c r="EM504" s="53"/>
      <c r="EN504" s="41"/>
      <c r="EO504" s="53"/>
      <c r="EP504" s="53"/>
      <c r="EQ504" s="53"/>
      <c r="ER504" s="41"/>
      <c r="ES504" s="53"/>
      <c r="ET504" s="53"/>
      <c r="EU504" s="53"/>
      <c r="EV504" s="41"/>
      <c r="EW504" s="53"/>
      <c r="EX504" s="53"/>
      <c r="EY504" s="53"/>
      <c r="EZ504" s="41"/>
      <c r="FA504" s="53"/>
      <c r="FB504" s="53"/>
      <c r="FC504" s="53"/>
      <c r="FD504" s="41"/>
      <c r="FE504" s="53"/>
      <c r="FF504" s="53"/>
      <c r="FG504" s="53"/>
      <c r="FH504" s="41"/>
      <c r="FI504" s="53"/>
      <c r="FJ504" s="53"/>
      <c r="FK504" s="53"/>
      <c r="FL504" s="41"/>
      <c r="FM504" s="53"/>
      <c r="FN504" s="53"/>
      <c r="FO504" s="40"/>
      <c r="FP504" s="52"/>
      <c r="FQ504" s="41"/>
      <c r="FY504" s="229" t="s">
        <v>1940</v>
      </c>
      <c r="FZ504" s="229" t="s">
        <v>1941</v>
      </c>
      <c r="GA504" s="229" t="s">
        <v>1942</v>
      </c>
    </row>
    <row r="505" spans="2:183" ht="11.25" customHeight="1" x14ac:dyDescent="0.2">
      <c r="B505" s="39"/>
      <c r="C505" s="45"/>
      <c r="D505" s="112"/>
      <c r="E505" s="112"/>
      <c r="F505" s="46"/>
      <c r="G505" s="52"/>
      <c r="H505" s="41"/>
      <c r="I505" s="53"/>
      <c r="J505" s="40"/>
      <c r="K505" s="52"/>
      <c r="L505" s="41"/>
      <c r="M505" s="53"/>
      <c r="N505" s="40"/>
      <c r="O505" s="52"/>
      <c r="P505" s="41"/>
      <c r="Q505" s="53"/>
      <c r="R505" s="40"/>
      <c r="S505" s="52"/>
      <c r="T505" s="41"/>
      <c r="U505" s="53"/>
      <c r="V505" s="40"/>
      <c r="W505" s="52"/>
      <c r="X505" s="41"/>
      <c r="Y505" s="53"/>
      <c r="Z505" s="40"/>
      <c r="AA505" s="52"/>
      <c r="AB505" s="41"/>
      <c r="AC505" s="53"/>
      <c r="AD505" s="40"/>
      <c r="AE505" s="52"/>
      <c r="AF505" s="41"/>
      <c r="AG505" s="53"/>
      <c r="AH505" s="40"/>
      <c r="AI505" s="52"/>
      <c r="AJ505" s="41"/>
      <c r="AK505" s="53"/>
      <c r="AL505" s="40"/>
      <c r="AM505" s="52"/>
      <c r="AN505" s="41"/>
      <c r="AO505" s="53"/>
      <c r="AP505" s="40"/>
      <c r="AQ505" s="52"/>
      <c r="AR505" s="41"/>
      <c r="AS505" s="53"/>
      <c r="AT505" s="41"/>
      <c r="AU505" s="41"/>
      <c r="AV505" s="41"/>
      <c r="AW505" s="53"/>
      <c r="AX505" s="41"/>
      <c r="AY505" s="41"/>
      <c r="AZ505" s="41"/>
      <c r="BA505" s="53"/>
      <c r="BB505" s="41"/>
      <c r="BC505" s="41"/>
      <c r="BD505" s="41"/>
      <c r="BE505" s="53"/>
      <c r="BF505" s="41"/>
      <c r="BG505" s="41"/>
      <c r="BH505" s="41"/>
      <c r="BI505" s="53"/>
      <c r="BJ505" s="41"/>
      <c r="BK505" s="41"/>
      <c r="BL505" s="41"/>
      <c r="BM505" s="53"/>
      <c r="BN505" s="41"/>
      <c r="BO505" s="41"/>
      <c r="BP505" s="41"/>
      <c r="BQ505" s="53"/>
      <c r="BR505" s="41"/>
      <c r="BS505" s="41"/>
      <c r="BT505" s="41"/>
      <c r="BU505" s="53"/>
      <c r="BV505" s="41"/>
      <c r="BW505" s="41"/>
      <c r="BX505" s="41"/>
      <c r="BY505" s="53"/>
      <c r="BZ505" s="41"/>
      <c r="CA505" s="41"/>
      <c r="CB505" s="41"/>
      <c r="CC505" s="53"/>
      <c r="CD505" s="41"/>
      <c r="CE505" s="41"/>
      <c r="CF505" s="41"/>
      <c r="CG505" s="53"/>
      <c r="CH505" s="41"/>
      <c r="CI505" s="41"/>
      <c r="CJ505" s="41"/>
      <c r="CK505" s="53"/>
      <c r="CL505" s="41"/>
      <c r="CM505" s="41"/>
      <c r="CN505" s="41"/>
      <c r="CO505" s="53"/>
      <c r="CP505" s="41"/>
      <c r="CQ505" s="41"/>
      <c r="CR505" s="41"/>
      <c r="CS505" s="53"/>
      <c r="CT505" s="41"/>
      <c r="CU505" s="41"/>
      <c r="CV505" s="41"/>
      <c r="CW505" s="53"/>
      <c r="CX505" s="41"/>
      <c r="CY505" s="41"/>
      <c r="CZ505" s="41"/>
      <c r="DA505" s="53"/>
      <c r="DB505" s="53"/>
      <c r="DC505" s="53"/>
      <c r="DD505" s="41"/>
      <c r="DE505" s="53"/>
      <c r="DF505" s="53"/>
      <c r="DG505" s="53"/>
      <c r="DH505" s="41"/>
      <c r="DI505" s="53"/>
      <c r="DJ505" s="53"/>
      <c r="DK505" s="53"/>
      <c r="DL505" s="41"/>
      <c r="DM505" s="53"/>
      <c r="DN505" s="53"/>
      <c r="DO505" s="53"/>
      <c r="DP505" s="41"/>
      <c r="DQ505" s="53"/>
      <c r="DR505" s="53"/>
      <c r="DS505" s="53"/>
      <c r="DT505" s="41"/>
      <c r="DU505" s="53"/>
      <c r="DV505" s="53"/>
      <c r="DW505" s="53"/>
      <c r="DX505" s="41"/>
      <c r="DY505" s="53"/>
      <c r="DZ505" s="53"/>
      <c r="EA505" s="53"/>
      <c r="EB505" s="41"/>
      <c r="EC505" s="53"/>
      <c r="ED505" s="53"/>
      <c r="EE505" s="53"/>
      <c r="EF505" s="41"/>
      <c r="EG505" s="53"/>
      <c r="EH505" s="53"/>
      <c r="EI505" s="53"/>
      <c r="EJ505" s="41"/>
      <c r="EK505" s="53"/>
      <c r="EL505" s="53"/>
      <c r="EM505" s="53"/>
      <c r="EN505" s="41"/>
      <c r="EO505" s="53"/>
      <c r="EP505" s="53"/>
      <c r="EQ505" s="53"/>
      <c r="ER505" s="41"/>
      <c r="ES505" s="53"/>
      <c r="ET505" s="53"/>
      <c r="EU505" s="53"/>
      <c r="EV505" s="41"/>
      <c r="EW505" s="53"/>
      <c r="EX505" s="53"/>
      <c r="EY505" s="53"/>
      <c r="EZ505" s="41"/>
      <c r="FA505" s="53"/>
      <c r="FB505" s="53"/>
      <c r="FC505" s="53"/>
      <c r="FD505" s="41"/>
      <c r="FE505" s="53"/>
      <c r="FF505" s="53"/>
      <c r="FG505" s="53"/>
      <c r="FH505" s="41"/>
      <c r="FI505" s="53"/>
      <c r="FJ505" s="53"/>
      <c r="FK505" s="53"/>
      <c r="FL505" s="41"/>
      <c r="FM505" s="53"/>
      <c r="FN505" s="53"/>
      <c r="FO505" s="40"/>
      <c r="FP505" s="52"/>
      <c r="FQ505" s="41"/>
      <c r="FY505" s="229" t="s">
        <v>1937</v>
      </c>
      <c r="FZ505" s="229" t="s">
        <v>1938</v>
      </c>
      <c r="GA505" s="229" t="s">
        <v>1939</v>
      </c>
    </row>
    <row r="506" spans="2:183" ht="11.25" customHeight="1" x14ac:dyDescent="0.2">
      <c r="B506" s="39"/>
      <c r="C506" s="45"/>
      <c r="D506" s="112"/>
      <c r="E506" s="112"/>
      <c r="F506" s="46"/>
      <c r="G506" s="52"/>
      <c r="H506" s="41"/>
      <c r="I506" s="53"/>
      <c r="J506" s="40"/>
      <c r="K506" s="52"/>
      <c r="L506" s="41"/>
      <c r="M506" s="53"/>
      <c r="N506" s="40"/>
      <c r="O506" s="52"/>
      <c r="P506" s="41"/>
      <c r="Q506" s="53"/>
      <c r="R506" s="40"/>
      <c r="S506" s="52"/>
      <c r="T506" s="41"/>
      <c r="U506" s="53"/>
      <c r="V506" s="40"/>
      <c r="W506" s="52"/>
      <c r="X506" s="41"/>
      <c r="Y506" s="53"/>
      <c r="Z506" s="40"/>
      <c r="AA506" s="52"/>
      <c r="AB506" s="41"/>
      <c r="AC506" s="53"/>
      <c r="AD506" s="40"/>
      <c r="AE506" s="52"/>
      <c r="AF506" s="41"/>
      <c r="AG506" s="53"/>
      <c r="AH506" s="40"/>
      <c r="AI506" s="52"/>
      <c r="AJ506" s="41"/>
      <c r="AK506" s="53"/>
      <c r="AL506" s="40"/>
      <c r="AM506" s="52"/>
      <c r="AN506" s="41"/>
      <c r="AO506" s="53"/>
      <c r="AP506" s="40"/>
      <c r="AQ506" s="52"/>
      <c r="AR506" s="41"/>
      <c r="AS506" s="53"/>
      <c r="AT506" s="41"/>
      <c r="AU506" s="41"/>
      <c r="AV506" s="41"/>
      <c r="AW506" s="53"/>
      <c r="AX506" s="41"/>
      <c r="AY506" s="41"/>
      <c r="AZ506" s="41"/>
      <c r="BA506" s="53"/>
      <c r="BB506" s="41"/>
      <c r="BC506" s="41"/>
      <c r="BD506" s="41"/>
      <c r="BE506" s="53"/>
      <c r="BF506" s="41"/>
      <c r="BG506" s="41"/>
      <c r="BH506" s="41"/>
      <c r="BI506" s="53"/>
      <c r="BJ506" s="41"/>
      <c r="BK506" s="41"/>
      <c r="BL506" s="41"/>
      <c r="BM506" s="53"/>
      <c r="BN506" s="41"/>
      <c r="BO506" s="41"/>
      <c r="BP506" s="41"/>
      <c r="BQ506" s="53"/>
      <c r="BR506" s="41"/>
      <c r="BS506" s="41"/>
      <c r="BT506" s="41"/>
      <c r="BU506" s="53"/>
      <c r="BV506" s="41"/>
      <c r="BW506" s="41"/>
      <c r="BX506" s="41"/>
      <c r="BY506" s="53"/>
      <c r="BZ506" s="41"/>
      <c r="CA506" s="41"/>
      <c r="CB506" s="41"/>
      <c r="CC506" s="53"/>
      <c r="CD506" s="41"/>
      <c r="CE506" s="41"/>
      <c r="CF506" s="41"/>
      <c r="CG506" s="53"/>
      <c r="CH506" s="41"/>
      <c r="CI506" s="41"/>
      <c r="CJ506" s="41"/>
      <c r="CK506" s="53"/>
      <c r="CL506" s="41"/>
      <c r="CM506" s="41"/>
      <c r="CN506" s="41"/>
      <c r="CO506" s="53"/>
      <c r="CP506" s="41"/>
      <c r="CQ506" s="41"/>
      <c r="CR506" s="41"/>
      <c r="CS506" s="53"/>
      <c r="CT506" s="41"/>
      <c r="CU506" s="41"/>
      <c r="CV506" s="41"/>
      <c r="CW506" s="53"/>
      <c r="CX506" s="41"/>
      <c r="CY506" s="41"/>
      <c r="CZ506" s="41"/>
      <c r="DA506" s="53"/>
      <c r="DB506" s="53"/>
      <c r="DC506" s="53"/>
      <c r="DD506" s="41"/>
      <c r="DE506" s="53"/>
      <c r="DF506" s="53"/>
      <c r="DG506" s="53"/>
      <c r="DH506" s="41"/>
      <c r="DI506" s="53"/>
      <c r="DJ506" s="53"/>
      <c r="DK506" s="53"/>
      <c r="DL506" s="41"/>
      <c r="DM506" s="53"/>
      <c r="DN506" s="53"/>
      <c r="DO506" s="53"/>
      <c r="DP506" s="41"/>
      <c r="DQ506" s="53"/>
      <c r="DR506" s="53"/>
      <c r="DS506" s="53"/>
      <c r="DT506" s="41"/>
      <c r="DU506" s="53"/>
      <c r="DV506" s="53"/>
      <c r="DW506" s="53"/>
      <c r="DX506" s="41"/>
      <c r="DY506" s="53"/>
      <c r="DZ506" s="53"/>
      <c r="EA506" s="53"/>
      <c r="EB506" s="41"/>
      <c r="EC506" s="53"/>
      <c r="ED506" s="53"/>
      <c r="EE506" s="53"/>
      <c r="EF506" s="41"/>
      <c r="EG506" s="53"/>
      <c r="EH506" s="53"/>
      <c r="EI506" s="53"/>
      <c r="EJ506" s="41"/>
      <c r="EK506" s="53"/>
      <c r="EL506" s="53"/>
      <c r="EM506" s="53"/>
      <c r="EN506" s="41"/>
      <c r="EO506" s="53"/>
      <c r="EP506" s="53"/>
      <c r="EQ506" s="53"/>
      <c r="ER506" s="41"/>
      <c r="ES506" s="53"/>
      <c r="ET506" s="53"/>
      <c r="EU506" s="53"/>
      <c r="EV506" s="41"/>
      <c r="EW506" s="53"/>
      <c r="EX506" s="53"/>
      <c r="EY506" s="53"/>
      <c r="EZ506" s="41"/>
      <c r="FA506" s="53"/>
      <c r="FB506" s="53"/>
      <c r="FC506" s="53"/>
      <c r="FD506" s="41"/>
      <c r="FE506" s="53"/>
      <c r="FF506" s="53"/>
      <c r="FG506" s="53"/>
      <c r="FH506" s="41"/>
      <c r="FI506" s="53"/>
      <c r="FJ506" s="53"/>
      <c r="FK506" s="53"/>
      <c r="FL506" s="41"/>
      <c r="FM506" s="53"/>
      <c r="FN506" s="53"/>
      <c r="FO506" s="40"/>
      <c r="FP506" s="52"/>
      <c r="FQ506" s="41"/>
      <c r="FY506" s="229" t="s">
        <v>5188</v>
      </c>
      <c r="FZ506" s="229" t="s">
        <v>5189</v>
      </c>
      <c r="GA506" s="229" t="s">
        <v>5190</v>
      </c>
    </row>
    <row r="507" spans="2:183" ht="11.25" customHeight="1" x14ac:dyDescent="0.2">
      <c r="B507" s="39"/>
      <c r="C507" s="45"/>
      <c r="D507" s="112"/>
      <c r="E507" s="112"/>
      <c r="F507" s="46"/>
      <c r="G507" s="52"/>
      <c r="H507" s="41"/>
      <c r="I507" s="53"/>
      <c r="J507" s="40"/>
      <c r="K507" s="52"/>
      <c r="L507" s="41"/>
      <c r="M507" s="53"/>
      <c r="N507" s="40"/>
      <c r="O507" s="52"/>
      <c r="P507" s="41"/>
      <c r="Q507" s="53"/>
      <c r="R507" s="40"/>
      <c r="S507" s="52"/>
      <c r="T507" s="41"/>
      <c r="U507" s="53"/>
      <c r="V507" s="40"/>
      <c r="W507" s="52"/>
      <c r="X507" s="41"/>
      <c r="Y507" s="53"/>
      <c r="Z507" s="40"/>
      <c r="AA507" s="52"/>
      <c r="AB507" s="41"/>
      <c r="AC507" s="53"/>
      <c r="AD507" s="40"/>
      <c r="AE507" s="52"/>
      <c r="AF507" s="41"/>
      <c r="AG507" s="53"/>
      <c r="AH507" s="40"/>
      <c r="AI507" s="52"/>
      <c r="AJ507" s="41"/>
      <c r="AK507" s="53"/>
      <c r="AL507" s="40"/>
      <c r="AM507" s="52"/>
      <c r="AN507" s="41"/>
      <c r="AO507" s="53"/>
      <c r="AP507" s="40"/>
      <c r="AQ507" s="52"/>
      <c r="AR507" s="41"/>
      <c r="AS507" s="53"/>
      <c r="AT507" s="41"/>
      <c r="AU507" s="41"/>
      <c r="AV507" s="41"/>
      <c r="AW507" s="53"/>
      <c r="AX507" s="41"/>
      <c r="AY507" s="41"/>
      <c r="AZ507" s="41"/>
      <c r="BA507" s="53"/>
      <c r="BB507" s="41"/>
      <c r="BC507" s="41"/>
      <c r="BD507" s="41"/>
      <c r="BE507" s="53"/>
      <c r="BF507" s="41"/>
      <c r="BG507" s="41"/>
      <c r="BH507" s="41"/>
      <c r="BI507" s="53"/>
      <c r="BJ507" s="41"/>
      <c r="BK507" s="41"/>
      <c r="BL507" s="41"/>
      <c r="BM507" s="53"/>
      <c r="BN507" s="41"/>
      <c r="BO507" s="41"/>
      <c r="BP507" s="41"/>
      <c r="BQ507" s="53"/>
      <c r="BR507" s="41"/>
      <c r="BS507" s="41"/>
      <c r="BT507" s="41"/>
      <c r="BU507" s="53"/>
      <c r="BV507" s="41"/>
      <c r="BW507" s="41"/>
      <c r="BX507" s="41"/>
      <c r="BY507" s="53"/>
      <c r="BZ507" s="41"/>
      <c r="CA507" s="41"/>
      <c r="CB507" s="41"/>
      <c r="CC507" s="53"/>
      <c r="CD507" s="41"/>
      <c r="CE507" s="41"/>
      <c r="CF507" s="41"/>
      <c r="CG507" s="53"/>
      <c r="CH507" s="41"/>
      <c r="CI507" s="41"/>
      <c r="CJ507" s="41"/>
      <c r="CK507" s="53"/>
      <c r="CL507" s="41"/>
      <c r="CM507" s="41"/>
      <c r="CN507" s="41"/>
      <c r="CO507" s="53"/>
      <c r="CP507" s="41"/>
      <c r="CQ507" s="41"/>
      <c r="CR507" s="41"/>
      <c r="CS507" s="53"/>
      <c r="CT507" s="41"/>
      <c r="CU507" s="41"/>
      <c r="CV507" s="41"/>
      <c r="CW507" s="53"/>
      <c r="CX507" s="41"/>
      <c r="CY507" s="41"/>
      <c r="CZ507" s="41"/>
      <c r="DA507" s="53"/>
      <c r="DB507" s="53"/>
      <c r="DC507" s="53"/>
      <c r="DD507" s="41"/>
      <c r="DE507" s="53"/>
      <c r="DF507" s="53"/>
      <c r="DG507" s="53"/>
      <c r="DH507" s="41"/>
      <c r="DI507" s="53"/>
      <c r="DJ507" s="53"/>
      <c r="DK507" s="53"/>
      <c r="DL507" s="41"/>
      <c r="DM507" s="53"/>
      <c r="DN507" s="53"/>
      <c r="DO507" s="53"/>
      <c r="DP507" s="41"/>
      <c r="DQ507" s="53"/>
      <c r="DR507" s="53"/>
      <c r="DS507" s="53"/>
      <c r="DT507" s="41"/>
      <c r="DU507" s="53"/>
      <c r="DV507" s="53"/>
      <c r="DW507" s="53"/>
      <c r="DX507" s="41"/>
      <c r="DY507" s="53"/>
      <c r="DZ507" s="53"/>
      <c r="EA507" s="53"/>
      <c r="EB507" s="41"/>
      <c r="EC507" s="53"/>
      <c r="ED507" s="53"/>
      <c r="EE507" s="53"/>
      <c r="EF507" s="41"/>
      <c r="EG507" s="53"/>
      <c r="EH507" s="53"/>
      <c r="EI507" s="53"/>
      <c r="EJ507" s="41"/>
      <c r="EK507" s="53"/>
      <c r="EL507" s="53"/>
      <c r="EM507" s="53"/>
      <c r="EN507" s="41"/>
      <c r="EO507" s="53"/>
      <c r="EP507" s="53"/>
      <c r="EQ507" s="53"/>
      <c r="ER507" s="41"/>
      <c r="ES507" s="53"/>
      <c r="ET507" s="53"/>
      <c r="EU507" s="53"/>
      <c r="EV507" s="41"/>
      <c r="EW507" s="53"/>
      <c r="EX507" s="53"/>
      <c r="EY507" s="53"/>
      <c r="EZ507" s="41"/>
      <c r="FA507" s="53"/>
      <c r="FB507" s="53"/>
      <c r="FC507" s="53"/>
      <c r="FD507" s="41"/>
      <c r="FE507" s="53"/>
      <c r="FF507" s="53"/>
      <c r="FG507" s="53"/>
      <c r="FH507" s="41"/>
      <c r="FI507" s="53"/>
      <c r="FJ507" s="53"/>
      <c r="FK507" s="53"/>
      <c r="FL507" s="41"/>
      <c r="FM507" s="53"/>
      <c r="FN507" s="53"/>
      <c r="FO507" s="40"/>
      <c r="FP507" s="52"/>
      <c r="FQ507" s="41"/>
      <c r="FY507" s="229" t="s">
        <v>1952</v>
      </c>
      <c r="FZ507" s="229" t="s">
        <v>1953</v>
      </c>
      <c r="GA507" s="229" t="s">
        <v>1954</v>
      </c>
    </row>
    <row r="508" spans="2:183" ht="11.25" customHeight="1" x14ac:dyDescent="0.2">
      <c r="B508" s="39"/>
      <c r="C508" s="45"/>
      <c r="D508" s="112"/>
      <c r="E508" s="112"/>
      <c r="F508" s="46"/>
      <c r="G508" s="52"/>
      <c r="H508" s="41"/>
      <c r="I508" s="53"/>
      <c r="J508" s="40"/>
      <c r="K508" s="52"/>
      <c r="L508" s="41"/>
      <c r="M508" s="53"/>
      <c r="N508" s="40"/>
      <c r="O508" s="52"/>
      <c r="P508" s="41"/>
      <c r="Q508" s="53"/>
      <c r="R508" s="40"/>
      <c r="S508" s="52"/>
      <c r="T508" s="41"/>
      <c r="U508" s="53"/>
      <c r="V508" s="40"/>
      <c r="W508" s="52"/>
      <c r="X508" s="41"/>
      <c r="Y508" s="53"/>
      <c r="Z508" s="40"/>
      <c r="AA508" s="52"/>
      <c r="AB508" s="41"/>
      <c r="AC508" s="53"/>
      <c r="AD508" s="40"/>
      <c r="AE508" s="52"/>
      <c r="AF508" s="41"/>
      <c r="AG508" s="53"/>
      <c r="AH508" s="40"/>
      <c r="AI508" s="52"/>
      <c r="AJ508" s="41"/>
      <c r="AK508" s="53"/>
      <c r="AL508" s="40"/>
      <c r="AM508" s="52"/>
      <c r="AN508" s="41"/>
      <c r="AO508" s="53"/>
      <c r="AP508" s="40"/>
      <c r="AQ508" s="52"/>
      <c r="AR508" s="41"/>
      <c r="AS508" s="53"/>
      <c r="AT508" s="41"/>
      <c r="AU508" s="41"/>
      <c r="AV508" s="41"/>
      <c r="AW508" s="53"/>
      <c r="AX508" s="41"/>
      <c r="AY508" s="41"/>
      <c r="AZ508" s="41"/>
      <c r="BA508" s="53"/>
      <c r="BB508" s="41"/>
      <c r="BC508" s="41"/>
      <c r="BD508" s="41"/>
      <c r="BE508" s="53"/>
      <c r="BF508" s="41"/>
      <c r="BG508" s="41"/>
      <c r="BH508" s="41"/>
      <c r="BI508" s="53"/>
      <c r="BJ508" s="41"/>
      <c r="BK508" s="41"/>
      <c r="BL508" s="41"/>
      <c r="BM508" s="53"/>
      <c r="BN508" s="41"/>
      <c r="BO508" s="41"/>
      <c r="BP508" s="41"/>
      <c r="BQ508" s="53"/>
      <c r="BR508" s="41"/>
      <c r="BS508" s="41"/>
      <c r="BT508" s="41"/>
      <c r="BU508" s="53"/>
      <c r="BV508" s="41"/>
      <c r="BW508" s="41"/>
      <c r="BX508" s="41"/>
      <c r="BY508" s="53"/>
      <c r="BZ508" s="41"/>
      <c r="CA508" s="41"/>
      <c r="CB508" s="41"/>
      <c r="CC508" s="53"/>
      <c r="CD508" s="41"/>
      <c r="CE508" s="41"/>
      <c r="CF508" s="41"/>
      <c r="CG508" s="53"/>
      <c r="CH508" s="41"/>
      <c r="CI508" s="41"/>
      <c r="CJ508" s="41"/>
      <c r="CK508" s="53"/>
      <c r="CL508" s="41"/>
      <c r="CM508" s="41"/>
      <c r="CN508" s="41"/>
      <c r="CO508" s="53"/>
      <c r="CP508" s="41"/>
      <c r="CQ508" s="41"/>
      <c r="CR508" s="41"/>
      <c r="CS508" s="53"/>
      <c r="CT508" s="41"/>
      <c r="CU508" s="41"/>
      <c r="CV508" s="41"/>
      <c r="CW508" s="53"/>
      <c r="CX508" s="41"/>
      <c r="CY508" s="41"/>
      <c r="CZ508" s="41"/>
      <c r="DA508" s="53"/>
      <c r="DB508" s="53"/>
      <c r="DC508" s="53"/>
      <c r="DD508" s="41"/>
      <c r="DE508" s="53"/>
      <c r="DF508" s="53"/>
      <c r="DG508" s="53"/>
      <c r="DH508" s="41"/>
      <c r="DI508" s="53"/>
      <c r="DJ508" s="53"/>
      <c r="DK508" s="53"/>
      <c r="DL508" s="41"/>
      <c r="DM508" s="53"/>
      <c r="DN508" s="53"/>
      <c r="DO508" s="53"/>
      <c r="DP508" s="41"/>
      <c r="DQ508" s="53"/>
      <c r="DR508" s="53"/>
      <c r="DS508" s="53"/>
      <c r="DT508" s="41"/>
      <c r="DU508" s="53"/>
      <c r="DV508" s="53"/>
      <c r="DW508" s="53"/>
      <c r="DX508" s="41"/>
      <c r="DY508" s="53"/>
      <c r="DZ508" s="53"/>
      <c r="EA508" s="53"/>
      <c r="EB508" s="41"/>
      <c r="EC508" s="53"/>
      <c r="ED508" s="53"/>
      <c r="EE508" s="53"/>
      <c r="EF508" s="41"/>
      <c r="EG508" s="53"/>
      <c r="EH508" s="53"/>
      <c r="EI508" s="53"/>
      <c r="EJ508" s="41"/>
      <c r="EK508" s="53"/>
      <c r="EL508" s="53"/>
      <c r="EM508" s="53"/>
      <c r="EN508" s="41"/>
      <c r="EO508" s="53"/>
      <c r="EP508" s="53"/>
      <c r="EQ508" s="53"/>
      <c r="ER508" s="41"/>
      <c r="ES508" s="53"/>
      <c r="ET508" s="53"/>
      <c r="EU508" s="53"/>
      <c r="EV508" s="41"/>
      <c r="EW508" s="53"/>
      <c r="EX508" s="53"/>
      <c r="EY508" s="53"/>
      <c r="EZ508" s="41"/>
      <c r="FA508" s="53"/>
      <c r="FB508" s="53"/>
      <c r="FC508" s="53"/>
      <c r="FD508" s="41"/>
      <c r="FE508" s="53"/>
      <c r="FF508" s="53"/>
      <c r="FG508" s="53"/>
      <c r="FH508" s="41"/>
      <c r="FI508" s="53"/>
      <c r="FJ508" s="53"/>
      <c r="FK508" s="53"/>
      <c r="FL508" s="41"/>
      <c r="FM508" s="53"/>
      <c r="FN508" s="53"/>
      <c r="FO508" s="40"/>
      <c r="FP508" s="52"/>
      <c r="FQ508" s="41"/>
      <c r="FY508" s="229" t="s">
        <v>1949</v>
      </c>
      <c r="FZ508" s="229" t="s">
        <v>1950</v>
      </c>
      <c r="GA508" s="229" t="s">
        <v>1951</v>
      </c>
    </row>
    <row r="509" spans="2:183" ht="11.25" customHeight="1" x14ac:dyDescent="0.2">
      <c r="B509" s="39"/>
      <c r="C509" s="45"/>
      <c r="D509" s="112"/>
      <c r="E509" s="112"/>
      <c r="F509" s="46"/>
      <c r="G509" s="52"/>
      <c r="H509" s="41"/>
      <c r="I509" s="53"/>
      <c r="J509" s="40"/>
      <c r="K509" s="52"/>
      <c r="L509" s="41"/>
      <c r="M509" s="53"/>
      <c r="N509" s="40"/>
      <c r="O509" s="52"/>
      <c r="P509" s="41"/>
      <c r="Q509" s="53"/>
      <c r="R509" s="40"/>
      <c r="S509" s="52"/>
      <c r="T509" s="41"/>
      <c r="U509" s="53"/>
      <c r="V509" s="40"/>
      <c r="W509" s="52"/>
      <c r="X509" s="41"/>
      <c r="Y509" s="53"/>
      <c r="Z509" s="40"/>
      <c r="AA509" s="52"/>
      <c r="AB509" s="41"/>
      <c r="AC509" s="53"/>
      <c r="AD509" s="40"/>
      <c r="AE509" s="52"/>
      <c r="AF509" s="41"/>
      <c r="AG509" s="53"/>
      <c r="AH509" s="40"/>
      <c r="AI509" s="52"/>
      <c r="AJ509" s="41"/>
      <c r="AK509" s="53"/>
      <c r="AL509" s="40"/>
      <c r="AM509" s="52"/>
      <c r="AN509" s="41"/>
      <c r="AO509" s="53"/>
      <c r="AP509" s="40"/>
      <c r="AQ509" s="52"/>
      <c r="AR509" s="41"/>
      <c r="AS509" s="53"/>
      <c r="AT509" s="41"/>
      <c r="AU509" s="41"/>
      <c r="AV509" s="41"/>
      <c r="AW509" s="53"/>
      <c r="AX509" s="41"/>
      <c r="AY509" s="41"/>
      <c r="AZ509" s="41"/>
      <c r="BA509" s="53"/>
      <c r="BB509" s="41"/>
      <c r="BC509" s="41"/>
      <c r="BD509" s="41"/>
      <c r="BE509" s="53"/>
      <c r="BF509" s="41"/>
      <c r="BG509" s="41"/>
      <c r="BH509" s="41"/>
      <c r="BI509" s="53"/>
      <c r="BJ509" s="41"/>
      <c r="BK509" s="41"/>
      <c r="BL509" s="41"/>
      <c r="BM509" s="53"/>
      <c r="BN509" s="41"/>
      <c r="BO509" s="41"/>
      <c r="BP509" s="41"/>
      <c r="BQ509" s="53"/>
      <c r="BR509" s="41"/>
      <c r="BS509" s="41"/>
      <c r="BT509" s="41"/>
      <c r="BU509" s="53"/>
      <c r="BV509" s="41"/>
      <c r="BW509" s="41"/>
      <c r="BX509" s="41"/>
      <c r="BY509" s="53"/>
      <c r="BZ509" s="41"/>
      <c r="CA509" s="41"/>
      <c r="CB509" s="41"/>
      <c r="CC509" s="53"/>
      <c r="CD509" s="41"/>
      <c r="CE509" s="41"/>
      <c r="CF509" s="41"/>
      <c r="CG509" s="53"/>
      <c r="CH509" s="41"/>
      <c r="CI509" s="41"/>
      <c r="CJ509" s="41"/>
      <c r="CK509" s="53"/>
      <c r="CL509" s="41"/>
      <c r="CM509" s="41"/>
      <c r="CN509" s="41"/>
      <c r="CO509" s="53"/>
      <c r="CP509" s="41"/>
      <c r="CQ509" s="41"/>
      <c r="CR509" s="41"/>
      <c r="CS509" s="53"/>
      <c r="CT509" s="41"/>
      <c r="CU509" s="41"/>
      <c r="CV509" s="41"/>
      <c r="CW509" s="53"/>
      <c r="CX509" s="41"/>
      <c r="CY509" s="41"/>
      <c r="CZ509" s="41"/>
      <c r="DA509" s="53"/>
      <c r="DB509" s="53"/>
      <c r="DC509" s="53"/>
      <c r="DD509" s="41"/>
      <c r="DE509" s="53"/>
      <c r="DF509" s="53"/>
      <c r="DG509" s="53"/>
      <c r="DH509" s="41"/>
      <c r="DI509" s="53"/>
      <c r="DJ509" s="53"/>
      <c r="DK509" s="53"/>
      <c r="DL509" s="41"/>
      <c r="DM509" s="53"/>
      <c r="DN509" s="53"/>
      <c r="DO509" s="53"/>
      <c r="DP509" s="41"/>
      <c r="DQ509" s="53"/>
      <c r="DR509" s="53"/>
      <c r="DS509" s="53"/>
      <c r="DT509" s="41"/>
      <c r="DU509" s="53"/>
      <c r="DV509" s="53"/>
      <c r="DW509" s="53"/>
      <c r="DX509" s="41"/>
      <c r="DY509" s="53"/>
      <c r="DZ509" s="53"/>
      <c r="EA509" s="53"/>
      <c r="EB509" s="41"/>
      <c r="EC509" s="53"/>
      <c r="ED509" s="53"/>
      <c r="EE509" s="53"/>
      <c r="EF509" s="41"/>
      <c r="EG509" s="53"/>
      <c r="EH509" s="53"/>
      <c r="EI509" s="53"/>
      <c r="EJ509" s="41"/>
      <c r="EK509" s="53"/>
      <c r="EL509" s="53"/>
      <c r="EM509" s="53"/>
      <c r="EN509" s="41"/>
      <c r="EO509" s="53"/>
      <c r="EP509" s="53"/>
      <c r="EQ509" s="53"/>
      <c r="ER509" s="41"/>
      <c r="ES509" s="53"/>
      <c r="ET509" s="53"/>
      <c r="EU509" s="53"/>
      <c r="EV509" s="41"/>
      <c r="EW509" s="53"/>
      <c r="EX509" s="53"/>
      <c r="EY509" s="53"/>
      <c r="EZ509" s="41"/>
      <c r="FA509" s="53"/>
      <c r="FB509" s="53"/>
      <c r="FC509" s="53"/>
      <c r="FD509" s="41"/>
      <c r="FE509" s="53"/>
      <c r="FF509" s="53"/>
      <c r="FG509" s="53"/>
      <c r="FH509" s="41"/>
      <c r="FI509" s="53"/>
      <c r="FJ509" s="53"/>
      <c r="FK509" s="53"/>
      <c r="FL509" s="41"/>
      <c r="FM509" s="53"/>
      <c r="FN509" s="53"/>
      <c r="FO509" s="40"/>
      <c r="FP509" s="52"/>
      <c r="FQ509" s="41"/>
      <c r="FY509" s="229" t="s">
        <v>1946</v>
      </c>
      <c r="FZ509" s="229" t="s">
        <v>1947</v>
      </c>
      <c r="GA509" s="229" t="s">
        <v>1948</v>
      </c>
    </row>
    <row r="510" spans="2:183" ht="11.25" customHeight="1" x14ac:dyDescent="0.2">
      <c r="B510" s="39"/>
      <c r="C510" s="45"/>
      <c r="D510" s="112"/>
      <c r="E510" s="112"/>
      <c r="F510" s="46"/>
      <c r="G510" s="52"/>
      <c r="H510" s="41"/>
      <c r="I510" s="53"/>
      <c r="J510" s="40"/>
      <c r="K510" s="52"/>
      <c r="L510" s="41"/>
      <c r="M510" s="53"/>
      <c r="N510" s="40"/>
      <c r="O510" s="52"/>
      <c r="P510" s="41"/>
      <c r="Q510" s="53"/>
      <c r="R510" s="40"/>
      <c r="S510" s="52"/>
      <c r="T510" s="41"/>
      <c r="U510" s="53"/>
      <c r="V510" s="40"/>
      <c r="W510" s="52"/>
      <c r="X510" s="41"/>
      <c r="Y510" s="53"/>
      <c r="Z510" s="40"/>
      <c r="AA510" s="52"/>
      <c r="AB510" s="41"/>
      <c r="AC510" s="53"/>
      <c r="AD510" s="40"/>
      <c r="AE510" s="52"/>
      <c r="AF510" s="41"/>
      <c r="AG510" s="53"/>
      <c r="AH510" s="40"/>
      <c r="AI510" s="52"/>
      <c r="AJ510" s="41"/>
      <c r="AK510" s="53"/>
      <c r="AL510" s="40"/>
      <c r="AM510" s="52"/>
      <c r="AN510" s="41"/>
      <c r="AO510" s="53"/>
      <c r="AP510" s="40"/>
      <c r="AQ510" s="52"/>
      <c r="AR510" s="41"/>
      <c r="AS510" s="53"/>
      <c r="AT510" s="41"/>
      <c r="AU510" s="41"/>
      <c r="AV510" s="41"/>
      <c r="AW510" s="53"/>
      <c r="AX510" s="41"/>
      <c r="AY510" s="41"/>
      <c r="AZ510" s="41"/>
      <c r="BA510" s="53"/>
      <c r="BB510" s="41"/>
      <c r="BC510" s="41"/>
      <c r="BD510" s="41"/>
      <c r="BE510" s="53"/>
      <c r="BF510" s="41"/>
      <c r="BG510" s="41"/>
      <c r="BH510" s="41"/>
      <c r="BI510" s="53"/>
      <c r="BJ510" s="41"/>
      <c r="BK510" s="41"/>
      <c r="BL510" s="41"/>
      <c r="BM510" s="53"/>
      <c r="BN510" s="41"/>
      <c r="BO510" s="41"/>
      <c r="BP510" s="41"/>
      <c r="BQ510" s="53"/>
      <c r="BR510" s="41"/>
      <c r="BS510" s="41"/>
      <c r="BT510" s="41"/>
      <c r="BU510" s="53"/>
      <c r="BV510" s="41"/>
      <c r="BW510" s="41"/>
      <c r="BX510" s="41"/>
      <c r="BY510" s="53"/>
      <c r="BZ510" s="41"/>
      <c r="CA510" s="41"/>
      <c r="CB510" s="41"/>
      <c r="CC510" s="53"/>
      <c r="CD510" s="41"/>
      <c r="CE510" s="41"/>
      <c r="CF510" s="41"/>
      <c r="CG510" s="53"/>
      <c r="CH510" s="41"/>
      <c r="CI510" s="41"/>
      <c r="CJ510" s="41"/>
      <c r="CK510" s="53"/>
      <c r="CL510" s="41"/>
      <c r="CM510" s="41"/>
      <c r="CN510" s="41"/>
      <c r="CO510" s="53"/>
      <c r="CP510" s="41"/>
      <c r="CQ510" s="41"/>
      <c r="CR510" s="41"/>
      <c r="CS510" s="53"/>
      <c r="CT510" s="41"/>
      <c r="CU510" s="41"/>
      <c r="CV510" s="41"/>
      <c r="CW510" s="53"/>
      <c r="CX510" s="41"/>
      <c r="CY510" s="41"/>
      <c r="CZ510" s="41"/>
      <c r="DA510" s="53"/>
      <c r="DB510" s="53"/>
      <c r="DC510" s="53"/>
      <c r="DD510" s="41"/>
      <c r="DE510" s="53"/>
      <c r="DF510" s="53"/>
      <c r="DG510" s="53"/>
      <c r="DH510" s="41"/>
      <c r="DI510" s="53"/>
      <c r="DJ510" s="53"/>
      <c r="DK510" s="53"/>
      <c r="DL510" s="41"/>
      <c r="DM510" s="53"/>
      <c r="DN510" s="53"/>
      <c r="DO510" s="53"/>
      <c r="DP510" s="41"/>
      <c r="DQ510" s="53"/>
      <c r="DR510" s="53"/>
      <c r="DS510" s="53"/>
      <c r="DT510" s="41"/>
      <c r="DU510" s="53"/>
      <c r="DV510" s="53"/>
      <c r="DW510" s="53"/>
      <c r="DX510" s="41"/>
      <c r="DY510" s="53"/>
      <c r="DZ510" s="53"/>
      <c r="EA510" s="53"/>
      <c r="EB510" s="41"/>
      <c r="EC510" s="53"/>
      <c r="ED510" s="53"/>
      <c r="EE510" s="53"/>
      <c r="EF510" s="41"/>
      <c r="EG510" s="53"/>
      <c r="EH510" s="53"/>
      <c r="EI510" s="53"/>
      <c r="EJ510" s="41"/>
      <c r="EK510" s="53"/>
      <c r="EL510" s="53"/>
      <c r="EM510" s="53"/>
      <c r="EN510" s="41"/>
      <c r="EO510" s="53"/>
      <c r="EP510" s="53"/>
      <c r="EQ510" s="53"/>
      <c r="ER510" s="41"/>
      <c r="ES510" s="53"/>
      <c r="ET510" s="53"/>
      <c r="EU510" s="53"/>
      <c r="EV510" s="41"/>
      <c r="EW510" s="53"/>
      <c r="EX510" s="53"/>
      <c r="EY510" s="53"/>
      <c r="EZ510" s="41"/>
      <c r="FA510" s="53"/>
      <c r="FB510" s="53"/>
      <c r="FC510" s="53"/>
      <c r="FD510" s="41"/>
      <c r="FE510" s="53"/>
      <c r="FF510" s="53"/>
      <c r="FG510" s="53"/>
      <c r="FH510" s="41"/>
      <c r="FI510" s="53"/>
      <c r="FJ510" s="53"/>
      <c r="FK510" s="53"/>
      <c r="FL510" s="41"/>
      <c r="FM510" s="53"/>
      <c r="FN510" s="53"/>
      <c r="FO510" s="40"/>
      <c r="FP510" s="52"/>
      <c r="FQ510" s="41"/>
      <c r="FY510" s="229" t="s">
        <v>459</v>
      </c>
      <c r="FZ510" s="229" t="s">
        <v>460</v>
      </c>
      <c r="GA510" s="229" t="s">
        <v>461</v>
      </c>
    </row>
    <row r="511" spans="2:183" ht="11.25" customHeight="1" x14ac:dyDescent="0.2">
      <c r="B511" s="39"/>
      <c r="C511" s="45"/>
      <c r="D511" s="112"/>
      <c r="E511" s="112"/>
      <c r="F511" s="46"/>
      <c r="G511" s="52"/>
      <c r="H511" s="41"/>
      <c r="I511" s="53"/>
      <c r="J511" s="40"/>
      <c r="K511" s="52"/>
      <c r="L511" s="41"/>
      <c r="M511" s="53"/>
      <c r="N511" s="40"/>
      <c r="O511" s="52"/>
      <c r="P511" s="41"/>
      <c r="Q511" s="53"/>
      <c r="R511" s="40"/>
      <c r="S511" s="52"/>
      <c r="T511" s="41"/>
      <c r="U511" s="53"/>
      <c r="V511" s="40"/>
      <c r="W511" s="52"/>
      <c r="X511" s="41"/>
      <c r="Y511" s="53"/>
      <c r="Z511" s="40"/>
      <c r="AA511" s="52"/>
      <c r="AB511" s="41"/>
      <c r="AC511" s="53"/>
      <c r="AD511" s="40"/>
      <c r="AE511" s="52"/>
      <c r="AF511" s="41"/>
      <c r="AG511" s="53"/>
      <c r="AH511" s="40"/>
      <c r="AI511" s="52"/>
      <c r="AJ511" s="41"/>
      <c r="AK511" s="53"/>
      <c r="AL511" s="40"/>
      <c r="AM511" s="52"/>
      <c r="AN511" s="41"/>
      <c r="AO511" s="53"/>
      <c r="AP511" s="40"/>
      <c r="AQ511" s="52"/>
      <c r="AR511" s="41"/>
      <c r="AS511" s="53"/>
      <c r="AT511" s="41"/>
      <c r="AU511" s="41"/>
      <c r="AV511" s="41"/>
      <c r="AW511" s="53"/>
      <c r="AX511" s="41"/>
      <c r="AY511" s="41"/>
      <c r="AZ511" s="41"/>
      <c r="BA511" s="53"/>
      <c r="BB511" s="41"/>
      <c r="BC511" s="41"/>
      <c r="BD511" s="41"/>
      <c r="BE511" s="53"/>
      <c r="BF511" s="41"/>
      <c r="BG511" s="41"/>
      <c r="BH511" s="41"/>
      <c r="BI511" s="53"/>
      <c r="BJ511" s="41"/>
      <c r="BK511" s="41"/>
      <c r="BL511" s="41"/>
      <c r="BM511" s="53"/>
      <c r="BN511" s="41"/>
      <c r="BO511" s="41"/>
      <c r="BP511" s="41"/>
      <c r="BQ511" s="53"/>
      <c r="BR511" s="41"/>
      <c r="BS511" s="41"/>
      <c r="BT511" s="41"/>
      <c r="BU511" s="53"/>
      <c r="BV511" s="41"/>
      <c r="BW511" s="41"/>
      <c r="BX511" s="41"/>
      <c r="BY511" s="53"/>
      <c r="BZ511" s="41"/>
      <c r="CA511" s="41"/>
      <c r="CB511" s="41"/>
      <c r="CC511" s="53"/>
      <c r="CD511" s="41"/>
      <c r="CE511" s="41"/>
      <c r="CF511" s="41"/>
      <c r="CG511" s="53"/>
      <c r="CH511" s="41"/>
      <c r="CI511" s="41"/>
      <c r="CJ511" s="41"/>
      <c r="CK511" s="53"/>
      <c r="CL511" s="41"/>
      <c r="CM511" s="41"/>
      <c r="CN511" s="41"/>
      <c r="CO511" s="53"/>
      <c r="CP511" s="41"/>
      <c r="CQ511" s="41"/>
      <c r="CR511" s="41"/>
      <c r="CS511" s="53"/>
      <c r="CT511" s="41"/>
      <c r="CU511" s="41"/>
      <c r="CV511" s="41"/>
      <c r="CW511" s="53"/>
      <c r="CX511" s="41"/>
      <c r="CY511" s="41"/>
      <c r="CZ511" s="41"/>
      <c r="DA511" s="53"/>
      <c r="DB511" s="53"/>
      <c r="DC511" s="53"/>
      <c r="DD511" s="41"/>
      <c r="DE511" s="53"/>
      <c r="DF511" s="53"/>
      <c r="DG511" s="53"/>
      <c r="DH511" s="41"/>
      <c r="DI511" s="53"/>
      <c r="DJ511" s="53"/>
      <c r="DK511" s="53"/>
      <c r="DL511" s="41"/>
      <c r="DM511" s="53"/>
      <c r="DN511" s="53"/>
      <c r="DO511" s="53"/>
      <c r="DP511" s="41"/>
      <c r="DQ511" s="53"/>
      <c r="DR511" s="53"/>
      <c r="DS511" s="53"/>
      <c r="DT511" s="41"/>
      <c r="DU511" s="53"/>
      <c r="DV511" s="53"/>
      <c r="DW511" s="53"/>
      <c r="DX511" s="41"/>
      <c r="DY511" s="53"/>
      <c r="DZ511" s="53"/>
      <c r="EA511" s="53"/>
      <c r="EB511" s="41"/>
      <c r="EC511" s="53"/>
      <c r="ED511" s="53"/>
      <c r="EE511" s="53"/>
      <c r="EF511" s="41"/>
      <c r="EG511" s="53"/>
      <c r="EH511" s="53"/>
      <c r="EI511" s="53"/>
      <c r="EJ511" s="41"/>
      <c r="EK511" s="53"/>
      <c r="EL511" s="53"/>
      <c r="EM511" s="53"/>
      <c r="EN511" s="41"/>
      <c r="EO511" s="53"/>
      <c r="EP511" s="53"/>
      <c r="EQ511" s="53"/>
      <c r="ER511" s="41"/>
      <c r="ES511" s="53"/>
      <c r="ET511" s="53"/>
      <c r="EU511" s="53"/>
      <c r="EV511" s="41"/>
      <c r="EW511" s="53"/>
      <c r="EX511" s="53"/>
      <c r="EY511" s="53"/>
      <c r="EZ511" s="41"/>
      <c r="FA511" s="53"/>
      <c r="FB511" s="53"/>
      <c r="FC511" s="53"/>
      <c r="FD511" s="41"/>
      <c r="FE511" s="53"/>
      <c r="FF511" s="53"/>
      <c r="FG511" s="53"/>
      <c r="FH511" s="41"/>
      <c r="FI511" s="53"/>
      <c r="FJ511" s="53"/>
      <c r="FK511" s="53"/>
      <c r="FL511" s="41"/>
      <c r="FM511" s="53"/>
      <c r="FN511" s="53"/>
      <c r="FO511" s="40"/>
      <c r="FP511" s="52"/>
      <c r="FQ511" s="41"/>
      <c r="FY511" s="229" t="s">
        <v>264</v>
      </c>
      <c r="FZ511" s="229" t="s">
        <v>265</v>
      </c>
      <c r="GA511" s="229" t="s">
        <v>266</v>
      </c>
    </row>
    <row r="512" spans="2:183" ht="11.25" customHeight="1" x14ac:dyDescent="0.2">
      <c r="B512" s="39"/>
      <c r="C512" s="45"/>
      <c r="D512" s="112"/>
      <c r="E512" s="112"/>
      <c r="F512" s="46"/>
      <c r="G512" s="52"/>
      <c r="H512" s="41"/>
      <c r="I512" s="53"/>
      <c r="J512" s="40"/>
      <c r="K512" s="52"/>
      <c r="L512" s="41"/>
      <c r="M512" s="53"/>
      <c r="N512" s="40"/>
      <c r="O512" s="52"/>
      <c r="P512" s="41"/>
      <c r="Q512" s="53"/>
      <c r="R512" s="40"/>
      <c r="S512" s="52"/>
      <c r="T512" s="41"/>
      <c r="U512" s="53"/>
      <c r="V512" s="40"/>
      <c r="W512" s="52"/>
      <c r="X512" s="41"/>
      <c r="Y512" s="53"/>
      <c r="Z512" s="40"/>
      <c r="AA512" s="52"/>
      <c r="AB512" s="41"/>
      <c r="AC512" s="53"/>
      <c r="AD512" s="40"/>
      <c r="AE512" s="52"/>
      <c r="AF512" s="41"/>
      <c r="AG512" s="53"/>
      <c r="AH512" s="40"/>
      <c r="AI512" s="52"/>
      <c r="AJ512" s="41"/>
      <c r="AK512" s="53"/>
      <c r="AL512" s="40"/>
      <c r="AM512" s="52"/>
      <c r="AN512" s="41"/>
      <c r="AO512" s="53"/>
      <c r="AP512" s="40"/>
      <c r="AQ512" s="52"/>
      <c r="AR512" s="41"/>
      <c r="AS512" s="53"/>
      <c r="AT512" s="41"/>
      <c r="AU512" s="41"/>
      <c r="AV512" s="41"/>
      <c r="AW512" s="53"/>
      <c r="AX512" s="41"/>
      <c r="AY512" s="41"/>
      <c r="AZ512" s="41"/>
      <c r="BA512" s="53"/>
      <c r="BB512" s="41"/>
      <c r="BC512" s="41"/>
      <c r="BD512" s="41"/>
      <c r="BE512" s="53"/>
      <c r="BF512" s="41"/>
      <c r="BG512" s="41"/>
      <c r="BH512" s="41"/>
      <c r="BI512" s="53"/>
      <c r="BJ512" s="41"/>
      <c r="BK512" s="41"/>
      <c r="BL512" s="41"/>
      <c r="BM512" s="53"/>
      <c r="BN512" s="41"/>
      <c r="BO512" s="41"/>
      <c r="BP512" s="41"/>
      <c r="BQ512" s="53"/>
      <c r="BR512" s="41"/>
      <c r="BS512" s="41"/>
      <c r="BT512" s="41"/>
      <c r="BU512" s="53"/>
      <c r="BV512" s="41"/>
      <c r="BW512" s="41"/>
      <c r="BX512" s="41"/>
      <c r="BY512" s="53"/>
      <c r="BZ512" s="41"/>
      <c r="CA512" s="41"/>
      <c r="CB512" s="41"/>
      <c r="CC512" s="53"/>
      <c r="CD512" s="41"/>
      <c r="CE512" s="41"/>
      <c r="CF512" s="41"/>
      <c r="CG512" s="53"/>
      <c r="CH512" s="41"/>
      <c r="CI512" s="41"/>
      <c r="CJ512" s="41"/>
      <c r="CK512" s="53"/>
      <c r="CL512" s="41"/>
      <c r="CM512" s="41"/>
      <c r="CN512" s="41"/>
      <c r="CO512" s="53"/>
      <c r="CP512" s="41"/>
      <c r="CQ512" s="41"/>
      <c r="CR512" s="41"/>
      <c r="CS512" s="53"/>
      <c r="CT512" s="41"/>
      <c r="CU512" s="41"/>
      <c r="CV512" s="41"/>
      <c r="CW512" s="53"/>
      <c r="CX512" s="41"/>
      <c r="CY512" s="41"/>
      <c r="CZ512" s="41"/>
      <c r="DA512" s="53"/>
      <c r="DB512" s="53"/>
      <c r="DC512" s="53"/>
      <c r="DD512" s="41"/>
      <c r="DE512" s="53"/>
      <c r="DF512" s="53"/>
      <c r="DG512" s="53"/>
      <c r="DH512" s="41"/>
      <c r="DI512" s="53"/>
      <c r="DJ512" s="53"/>
      <c r="DK512" s="53"/>
      <c r="DL512" s="41"/>
      <c r="DM512" s="53"/>
      <c r="DN512" s="53"/>
      <c r="DO512" s="53"/>
      <c r="DP512" s="41"/>
      <c r="DQ512" s="53"/>
      <c r="DR512" s="53"/>
      <c r="DS512" s="53"/>
      <c r="DT512" s="41"/>
      <c r="DU512" s="53"/>
      <c r="DV512" s="53"/>
      <c r="DW512" s="53"/>
      <c r="DX512" s="41"/>
      <c r="DY512" s="53"/>
      <c r="DZ512" s="53"/>
      <c r="EA512" s="53"/>
      <c r="EB512" s="41"/>
      <c r="EC512" s="53"/>
      <c r="ED512" s="53"/>
      <c r="EE512" s="53"/>
      <c r="EF512" s="41"/>
      <c r="EG512" s="53"/>
      <c r="EH512" s="53"/>
      <c r="EI512" s="53"/>
      <c r="EJ512" s="41"/>
      <c r="EK512" s="53"/>
      <c r="EL512" s="53"/>
      <c r="EM512" s="53"/>
      <c r="EN512" s="41"/>
      <c r="EO512" s="53"/>
      <c r="EP512" s="53"/>
      <c r="EQ512" s="53"/>
      <c r="ER512" s="41"/>
      <c r="ES512" s="53"/>
      <c r="ET512" s="53"/>
      <c r="EU512" s="53"/>
      <c r="EV512" s="41"/>
      <c r="EW512" s="53"/>
      <c r="EX512" s="53"/>
      <c r="EY512" s="53"/>
      <c r="EZ512" s="41"/>
      <c r="FA512" s="53"/>
      <c r="FB512" s="53"/>
      <c r="FC512" s="53"/>
      <c r="FD512" s="41"/>
      <c r="FE512" s="53"/>
      <c r="FF512" s="53"/>
      <c r="FG512" s="53"/>
      <c r="FH512" s="41"/>
      <c r="FI512" s="53"/>
      <c r="FJ512" s="53"/>
      <c r="FK512" s="53"/>
      <c r="FL512" s="41"/>
      <c r="FM512" s="53"/>
      <c r="FN512" s="53"/>
      <c r="FO512" s="40"/>
      <c r="FP512" s="52"/>
      <c r="FQ512" s="41"/>
      <c r="FY512" s="229" t="s">
        <v>267</v>
      </c>
      <c r="FZ512" s="229" t="s">
        <v>268</v>
      </c>
      <c r="GA512" s="229" t="s">
        <v>269</v>
      </c>
    </row>
    <row r="513" spans="2:183" ht="11.25" customHeight="1" x14ac:dyDescent="0.2">
      <c r="B513" s="39"/>
      <c r="C513" s="45"/>
      <c r="D513" s="112"/>
      <c r="E513" s="112"/>
      <c r="F513" s="46"/>
      <c r="G513" s="52"/>
      <c r="H513" s="41"/>
      <c r="I513" s="53"/>
      <c r="J513" s="40"/>
      <c r="K513" s="52"/>
      <c r="L513" s="41"/>
      <c r="M513" s="53"/>
      <c r="N513" s="40"/>
      <c r="O513" s="52"/>
      <c r="P513" s="41"/>
      <c r="Q513" s="53"/>
      <c r="R513" s="40"/>
      <c r="S513" s="52"/>
      <c r="T513" s="41"/>
      <c r="U513" s="53"/>
      <c r="V513" s="40"/>
      <c r="W513" s="52"/>
      <c r="X513" s="41"/>
      <c r="Y513" s="53"/>
      <c r="Z513" s="40"/>
      <c r="AA513" s="52"/>
      <c r="AB513" s="41"/>
      <c r="AC513" s="53"/>
      <c r="AD513" s="40"/>
      <c r="AE513" s="52"/>
      <c r="AF513" s="41"/>
      <c r="AG513" s="53"/>
      <c r="AH513" s="40"/>
      <c r="AI513" s="52"/>
      <c r="AJ513" s="41"/>
      <c r="AK513" s="53"/>
      <c r="AL513" s="40"/>
      <c r="AM513" s="52"/>
      <c r="AN513" s="41"/>
      <c r="AO513" s="53"/>
      <c r="AP513" s="40"/>
      <c r="AQ513" s="52"/>
      <c r="AR513" s="41"/>
      <c r="AS513" s="53"/>
      <c r="AT513" s="41"/>
      <c r="AU513" s="41"/>
      <c r="AV513" s="41"/>
      <c r="AW513" s="53"/>
      <c r="AX513" s="41"/>
      <c r="AY513" s="41"/>
      <c r="AZ513" s="41"/>
      <c r="BA513" s="53"/>
      <c r="BB513" s="41"/>
      <c r="BC513" s="41"/>
      <c r="BD513" s="41"/>
      <c r="BE513" s="53"/>
      <c r="BF513" s="41"/>
      <c r="BG513" s="41"/>
      <c r="BH513" s="41"/>
      <c r="BI513" s="53"/>
      <c r="BJ513" s="41"/>
      <c r="BK513" s="41"/>
      <c r="BL513" s="41"/>
      <c r="BM513" s="53"/>
      <c r="BN513" s="41"/>
      <c r="BO513" s="41"/>
      <c r="BP513" s="41"/>
      <c r="BQ513" s="53"/>
      <c r="BR513" s="41"/>
      <c r="BS513" s="41"/>
      <c r="BT513" s="41"/>
      <c r="BU513" s="53"/>
      <c r="BV513" s="41"/>
      <c r="BW513" s="41"/>
      <c r="BX513" s="41"/>
      <c r="BY513" s="53"/>
      <c r="BZ513" s="41"/>
      <c r="CA513" s="41"/>
      <c r="CB513" s="41"/>
      <c r="CC513" s="53"/>
      <c r="CD513" s="41"/>
      <c r="CE513" s="41"/>
      <c r="CF513" s="41"/>
      <c r="CG513" s="53"/>
      <c r="CH513" s="41"/>
      <c r="CI513" s="41"/>
      <c r="CJ513" s="41"/>
      <c r="CK513" s="53"/>
      <c r="CL513" s="41"/>
      <c r="CM513" s="41"/>
      <c r="CN513" s="41"/>
      <c r="CO513" s="53"/>
      <c r="CP513" s="41"/>
      <c r="CQ513" s="41"/>
      <c r="CR513" s="41"/>
      <c r="CS513" s="53"/>
      <c r="CT513" s="41"/>
      <c r="CU513" s="41"/>
      <c r="CV513" s="41"/>
      <c r="CW513" s="53"/>
      <c r="CX513" s="41"/>
      <c r="CY513" s="41"/>
      <c r="CZ513" s="41"/>
      <c r="DA513" s="53"/>
      <c r="DB513" s="53"/>
      <c r="DC513" s="53"/>
      <c r="DD513" s="41"/>
      <c r="DE513" s="53"/>
      <c r="DF513" s="53"/>
      <c r="DG513" s="53"/>
      <c r="DH513" s="41"/>
      <c r="DI513" s="53"/>
      <c r="DJ513" s="53"/>
      <c r="DK513" s="53"/>
      <c r="DL513" s="41"/>
      <c r="DM513" s="53"/>
      <c r="DN513" s="53"/>
      <c r="DO513" s="53"/>
      <c r="DP513" s="41"/>
      <c r="DQ513" s="53"/>
      <c r="DR513" s="53"/>
      <c r="DS513" s="53"/>
      <c r="DT513" s="41"/>
      <c r="DU513" s="53"/>
      <c r="DV513" s="53"/>
      <c r="DW513" s="53"/>
      <c r="DX513" s="41"/>
      <c r="DY513" s="53"/>
      <c r="DZ513" s="53"/>
      <c r="EA513" s="53"/>
      <c r="EB513" s="41"/>
      <c r="EC513" s="53"/>
      <c r="ED513" s="53"/>
      <c r="EE513" s="53"/>
      <c r="EF513" s="41"/>
      <c r="EG513" s="53"/>
      <c r="EH513" s="53"/>
      <c r="EI513" s="53"/>
      <c r="EJ513" s="41"/>
      <c r="EK513" s="53"/>
      <c r="EL513" s="53"/>
      <c r="EM513" s="53"/>
      <c r="EN513" s="41"/>
      <c r="EO513" s="53"/>
      <c r="EP513" s="53"/>
      <c r="EQ513" s="53"/>
      <c r="ER513" s="41"/>
      <c r="ES513" s="53"/>
      <c r="ET513" s="53"/>
      <c r="EU513" s="53"/>
      <c r="EV513" s="41"/>
      <c r="EW513" s="53"/>
      <c r="EX513" s="53"/>
      <c r="EY513" s="53"/>
      <c r="EZ513" s="41"/>
      <c r="FA513" s="53"/>
      <c r="FB513" s="53"/>
      <c r="FC513" s="53"/>
      <c r="FD513" s="41"/>
      <c r="FE513" s="53"/>
      <c r="FF513" s="53"/>
      <c r="FG513" s="53"/>
      <c r="FH513" s="41"/>
      <c r="FI513" s="53"/>
      <c r="FJ513" s="53"/>
      <c r="FK513" s="53"/>
      <c r="FL513" s="41"/>
      <c r="FM513" s="53"/>
      <c r="FN513" s="53"/>
      <c r="FO513" s="40"/>
      <c r="FP513" s="52"/>
      <c r="FQ513" s="41"/>
      <c r="FY513" s="229" t="s">
        <v>270</v>
      </c>
      <c r="FZ513" s="229" t="s">
        <v>271</v>
      </c>
      <c r="GA513" s="229" t="s">
        <v>272</v>
      </c>
    </row>
    <row r="514" spans="2:183" ht="11.25" customHeight="1" x14ac:dyDescent="0.2">
      <c r="B514" s="39"/>
      <c r="C514" s="45"/>
      <c r="D514" s="112"/>
      <c r="E514" s="112"/>
      <c r="F514" s="46"/>
      <c r="G514" s="52"/>
      <c r="H514" s="41"/>
      <c r="I514" s="53"/>
      <c r="J514" s="40"/>
      <c r="K514" s="52"/>
      <c r="L514" s="41"/>
      <c r="M514" s="53"/>
      <c r="N514" s="40"/>
      <c r="O514" s="52"/>
      <c r="P514" s="41"/>
      <c r="Q514" s="53"/>
      <c r="R514" s="40"/>
      <c r="S514" s="52"/>
      <c r="T514" s="41"/>
      <c r="U514" s="53"/>
      <c r="V514" s="40"/>
      <c r="W514" s="52"/>
      <c r="X514" s="41"/>
      <c r="Y514" s="53"/>
      <c r="Z514" s="40"/>
      <c r="AA514" s="52"/>
      <c r="AB514" s="41"/>
      <c r="AC514" s="53"/>
      <c r="AD514" s="40"/>
      <c r="AE514" s="52"/>
      <c r="AF514" s="41"/>
      <c r="AG514" s="53"/>
      <c r="AH514" s="40"/>
      <c r="AI514" s="52"/>
      <c r="AJ514" s="41"/>
      <c r="AK514" s="53"/>
      <c r="AL514" s="40"/>
      <c r="AM514" s="52"/>
      <c r="AN514" s="41"/>
      <c r="AO514" s="53"/>
      <c r="AP514" s="40"/>
      <c r="AQ514" s="52"/>
      <c r="AR514" s="41"/>
      <c r="AS514" s="53"/>
      <c r="AT514" s="41"/>
      <c r="AU514" s="41"/>
      <c r="AV514" s="41"/>
      <c r="AW514" s="53"/>
      <c r="AX514" s="41"/>
      <c r="AY514" s="41"/>
      <c r="AZ514" s="41"/>
      <c r="BA514" s="53"/>
      <c r="BB514" s="41"/>
      <c r="BC514" s="41"/>
      <c r="BD514" s="41"/>
      <c r="BE514" s="53"/>
      <c r="BF514" s="41"/>
      <c r="BG514" s="41"/>
      <c r="BH514" s="41"/>
      <c r="BI514" s="53"/>
      <c r="BJ514" s="41"/>
      <c r="BK514" s="41"/>
      <c r="BL514" s="41"/>
      <c r="BM514" s="53"/>
      <c r="BN514" s="41"/>
      <c r="BO514" s="41"/>
      <c r="BP514" s="41"/>
      <c r="BQ514" s="53"/>
      <c r="BR514" s="41"/>
      <c r="BS514" s="41"/>
      <c r="BT514" s="41"/>
      <c r="BU514" s="53"/>
      <c r="BV514" s="41"/>
      <c r="BW514" s="41"/>
      <c r="BX514" s="41"/>
      <c r="BY514" s="53"/>
      <c r="BZ514" s="41"/>
      <c r="CA514" s="41"/>
      <c r="CB514" s="41"/>
      <c r="CC514" s="53"/>
      <c r="CD514" s="41"/>
      <c r="CE514" s="41"/>
      <c r="CF514" s="41"/>
      <c r="CG514" s="53"/>
      <c r="CH514" s="41"/>
      <c r="CI514" s="41"/>
      <c r="CJ514" s="41"/>
      <c r="CK514" s="53"/>
      <c r="CL514" s="41"/>
      <c r="CM514" s="41"/>
      <c r="CN514" s="41"/>
      <c r="CO514" s="53"/>
      <c r="CP514" s="41"/>
      <c r="CQ514" s="41"/>
      <c r="CR514" s="41"/>
      <c r="CS514" s="53"/>
      <c r="CT514" s="41"/>
      <c r="CU514" s="41"/>
      <c r="CV514" s="41"/>
      <c r="CW514" s="53"/>
      <c r="CX514" s="41"/>
      <c r="CY514" s="41"/>
      <c r="CZ514" s="41"/>
      <c r="DA514" s="53"/>
      <c r="DB514" s="53"/>
      <c r="DC514" s="53"/>
      <c r="DD514" s="41"/>
      <c r="DE514" s="53"/>
      <c r="DF514" s="53"/>
      <c r="DG514" s="53"/>
      <c r="DH514" s="41"/>
      <c r="DI514" s="53"/>
      <c r="DJ514" s="53"/>
      <c r="DK514" s="53"/>
      <c r="DL514" s="41"/>
      <c r="DM514" s="53"/>
      <c r="DN514" s="53"/>
      <c r="DO514" s="53"/>
      <c r="DP514" s="41"/>
      <c r="DQ514" s="53"/>
      <c r="DR514" s="53"/>
      <c r="DS514" s="53"/>
      <c r="DT514" s="41"/>
      <c r="DU514" s="53"/>
      <c r="DV514" s="53"/>
      <c r="DW514" s="53"/>
      <c r="DX514" s="41"/>
      <c r="DY514" s="53"/>
      <c r="DZ514" s="53"/>
      <c r="EA514" s="53"/>
      <c r="EB514" s="41"/>
      <c r="EC514" s="53"/>
      <c r="ED514" s="53"/>
      <c r="EE514" s="53"/>
      <c r="EF514" s="41"/>
      <c r="EG514" s="53"/>
      <c r="EH514" s="53"/>
      <c r="EI514" s="53"/>
      <c r="EJ514" s="41"/>
      <c r="EK514" s="53"/>
      <c r="EL514" s="53"/>
      <c r="EM514" s="53"/>
      <c r="EN514" s="41"/>
      <c r="EO514" s="53"/>
      <c r="EP514" s="53"/>
      <c r="EQ514" s="53"/>
      <c r="ER514" s="41"/>
      <c r="ES514" s="53"/>
      <c r="ET514" s="53"/>
      <c r="EU514" s="53"/>
      <c r="EV514" s="41"/>
      <c r="EW514" s="53"/>
      <c r="EX514" s="53"/>
      <c r="EY514" s="53"/>
      <c r="EZ514" s="41"/>
      <c r="FA514" s="53"/>
      <c r="FB514" s="53"/>
      <c r="FC514" s="53"/>
      <c r="FD514" s="41"/>
      <c r="FE514" s="53"/>
      <c r="FF514" s="53"/>
      <c r="FG514" s="53"/>
      <c r="FH514" s="41"/>
      <c r="FI514" s="53"/>
      <c r="FJ514" s="53"/>
      <c r="FK514" s="53"/>
      <c r="FL514" s="41"/>
      <c r="FM514" s="53"/>
      <c r="FN514" s="53"/>
      <c r="FO514" s="40"/>
      <c r="FP514" s="52"/>
      <c r="FQ514" s="41"/>
      <c r="FY514" s="229" t="s">
        <v>273</v>
      </c>
      <c r="FZ514" s="229" t="s">
        <v>274</v>
      </c>
      <c r="GA514" s="229" t="s">
        <v>275</v>
      </c>
    </row>
    <row r="515" spans="2:183" ht="11.25" customHeight="1" x14ac:dyDescent="0.2">
      <c r="B515" s="39"/>
      <c r="C515" s="45"/>
      <c r="D515" s="112"/>
      <c r="E515" s="112"/>
      <c r="F515" s="46"/>
      <c r="G515" s="52"/>
      <c r="H515" s="41"/>
      <c r="I515" s="53"/>
      <c r="J515" s="40"/>
      <c r="K515" s="52"/>
      <c r="L515" s="41"/>
      <c r="M515" s="53"/>
      <c r="N515" s="40"/>
      <c r="O515" s="52"/>
      <c r="P515" s="41"/>
      <c r="Q515" s="53"/>
      <c r="R515" s="40"/>
      <c r="S515" s="52"/>
      <c r="T515" s="41"/>
      <c r="U515" s="53"/>
      <c r="V515" s="40"/>
      <c r="W515" s="52"/>
      <c r="X515" s="41"/>
      <c r="Y515" s="53"/>
      <c r="Z515" s="40"/>
      <c r="AA515" s="52"/>
      <c r="AB515" s="41"/>
      <c r="AC515" s="53"/>
      <c r="AD515" s="40"/>
      <c r="AE515" s="52"/>
      <c r="AF515" s="41"/>
      <c r="AG515" s="53"/>
      <c r="AH515" s="40"/>
      <c r="AI515" s="52"/>
      <c r="AJ515" s="41"/>
      <c r="AK515" s="53"/>
      <c r="AL515" s="40"/>
      <c r="AM515" s="52"/>
      <c r="AN515" s="41"/>
      <c r="AO515" s="53"/>
      <c r="AP515" s="40"/>
      <c r="AQ515" s="52"/>
      <c r="AR515" s="41"/>
      <c r="AS515" s="53"/>
      <c r="AT515" s="41"/>
      <c r="AU515" s="41"/>
      <c r="AV515" s="41"/>
      <c r="AW515" s="53"/>
      <c r="AX515" s="41"/>
      <c r="AY515" s="41"/>
      <c r="AZ515" s="41"/>
      <c r="BA515" s="53"/>
      <c r="BB515" s="41"/>
      <c r="BC515" s="41"/>
      <c r="BD515" s="41"/>
      <c r="BE515" s="53"/>
      <c r="BF515" s="41"/>
      <c r="BG515" s="41"/>
      <c r="BH515" s="41"/>
      <c r="BI515" s="53"/>
      <c r="BJ515" s="41"/>
      <c r="BK515" s="41"/>
      <c r="BL515" s="41"/>
      <c r="BM515" s="53"/>
      <c r="BN515" s="41"/>
      <c r="BO515" s="41"/>
      <c r="BP515" s="41"/>
      <c r="BQ515" s="53"/>
      <c r="BR515" s="41"/>
      <c r="BS515" s="41"/>
      <c r="BT515" s="41"/>
      <c r="BU515" s="53"/>
      <c r="BV515" s="41"/>
      <c r="BW515" s="41"/>
      <c r="BX515" s="41"/>
      <c r="BY515" s="53"/>
      <c r="BZ515" s="41"/>
      <c r="CA515" s="41"/>
      <c r="CB515" s="41"/>
      <c r="CC515" s="53"/>
      <c r="CD515" s="41"/>
      <c r="CE515" s="41"/>
      <c r="CF515" s="41"/>
      <c r="CG515" s="53"/>
      <c r="CH515" s="41"/>
      <c r="CI515" s="41"/>
      <c r="CJ515" s="41"/>
      <c r="CK515" s="53"/>
      <c r="CL515" s="41"/>
      <c r="CM515" s="41"/>
      <c r="CN515" s="41"/>
      <c r="CO515" s="53"/>
      <c r="CP515" s="41"/>
      <c r="CQ515" s="41"/>
      <c r="CR515" s="41"/>
      <c r="CS515" s="53"/>
      <c r="CT515" s="41"/>
      <c r="CU515" s="41"/>
      <c r="CV515" s="41"/>
      <c r="CW515" s="53"/>
      <c r="CX515" s="41"/>
      <c r="CY515" s="41"/>
      <c r="CZ515" s="41"/>
      <c r="DA515" s="53"/>
      <c r="DB515" s="53"/>
      <c r="DC515" s="53"/>
      <c r="DD515" s="41"/>
      <c r="DE515" s="53"/>
      <c r="DF515" s="53"/>
      <c r="DG515" s="53"/>
      <c r="DH515" s="41"/>
      <c r="DI515" s="53"/>
      <c r="DJ515" s="53"/>
      <c r="DK515" s="53"/>
      <c r="DL515" s="41"/>
      <c r="DM515" s="53"/>
      <c r="DN515" s="53"/>
      <c r="DO515" s="53"/>
      <c r="DP515" s="41"/>
      <c r="DQ515" s="53"/>
      <c r="DR515" s="53"/>
      <c r="DS515" s="53"/>
      <c r="DT515" s="41"/>
      <c r="DU515" s="53"/>
      <c r="DV515" s="53"/>
      <c r="DW515" s="53"/>
      <c r="DX515" s="41"/>
      <c r="DY515" s="53"/>
      <c r="DZ515" s="53"/>
      <c r="EA515" s="53"/>
      <c r="EB515" s="41"/>
      <c r="EC515" s="53"/>
      <c r="ED515" s="53"/>
      <c r="EE515" s="53"/>
      <c r="EF515" s="41"/>
      <c r="EG515" s="53"/>
      <c r="EH515" s="53"/>
      <c r="EI515" s="53"/>
      <c r="EJ515" s="41"/>
      <c r="EK515" s="53"/>
      <c r="EL515" s="53"/>
      <c r="EM515" s="53"/>
      <c r="EN515" s="41"/>
      <c r="EO515" s="53"/>
      <c r="EP515" s="53"/>
      <c r="EQ515" s="53"/>
      <c r="ER515" s="41"/>
      <c r="ES515" s="53"/>
      <c r="ET515" s="53"/>
      <c r="EU515" s="53"/>
      <c r="EV515" s="41"/>
      <c r="EW515" s="53"/>
      <c r="EX515" s="53"/>
      <c r="EY515" s="53"/>
      <c r="EZ515" s="41"/>
      <c r="FA515" s="53"/>
      <c r="FB515" s="53"/>
      <c r="FC515" s="53"/>
      <c r="FD515" s="41"/>
      <c r="FE515" s="53"/>
      <c r="FF515" s="53"/>
      <c r="FG515" s="53"/>
      <c r="FH515" s="41"/>
      <c r="FI515" s="53"/>
      <c r="FJ515" s="53"/>
      <c r="FK515" s="53"/>
      <c r="FL515" s="41"/>
      <c r="FM515" s="53"/>
      <c r="FN515" s="53"/>
      <c r="FO515" s="40"/>
      <c r="FP515" s="52"/>
      <c r="FQ515" s="41"/>
      <c r="FY515" s="229" t="s">
        <v>276</v>
      </c>
      <c r="FZ515" s="229" t="s">
        <v>277</v>
      </c>
      <c r="GA515" s="229" t="s">
        <v>278</v>
      </c>
    </row>
    <row r="516" spans="2:183" ht="11.25" customHeight="1" x14ac:dyDescent="0.2">
      <c r="B516" s="39"/>
      <c r="C516" s="45"/>
      <c r="D516" s="112"/>
      <c r="E516" s="112"/>
      <c r="F516" s="46"/>
      <c r="G516" s="52"/>
      <c r="H516" s="41"/>
      <c r="I516" s="53"/>
      <c r="J516" s="40"/>
      <c r="K516" s="52"/>
      <c r="L516" s="41"/>
      <c r="M516" s="53"/>
      <c r="N516" s="40"/>
      <c r="O516" s="52"/>
      <c r="P516" s="41"/>
      <c r="Q516" s="53"/>
      <c r="R516" s="40"/>
      <c r="S516" s="52"/>
      <c r="T516" s="41"/>
      <c r="U516" s="53"/>
      <c r="V516" s="40"/>
      <c r="W516" s="52"/>
      <c r="X516" s="41"/>
      <c r="Y516" s="53"/>
      <c r="Z516" s="40"/>
      <c r="AA516" s="52"/>
      <c r="AB516" s="41"/>
      <c r="AC516" s="53"/>
      <c r="AD516" s="40"/>
      <c r="AE516" s="52"/>
      <c r="AF516" s="41"/>
      <c r="AG516" s="53"/>
      <c r="AH516" s="40"/>
      <c r="AI516" s="52"/>
      <c r="AJ516" s="41"/>
      <c r="AK516" s="53"/>
      <c r="AL516" s="40"/>
      <c r="AM516" s="52"/>
      <c r="AN516" s="41"/>
      <c r="AO516" s="53"/>
      <c r="AP516" s="40"/>
      <c r="AQ516" s="52"/>
      <c r="AR516" s="41"/>
      <c r="AS516" s="53"/>
      <c r="AT516" s="41"/>
      <c r="AU516" s="41"/>
      <c r="AV516" s="41"/>
      <c r="AW516" s="53"/>
      <c r="AX516" s="41"/>
      <c r="AY516" s="41"/>
      <c r="AZ516" s="41"/>
      <c r="BA516" s="53"/>
      <c r="BB516" s="41"/>
      <c r="BC516" s="41"/>
      <c r="BD516" s="41"/>
      <c r="BE516" s="53"/>
      <c r="BF516" s="41"/>
      <c r="BG516" s="41"/>
      <c r="BH516" s="41"/>
      <c r="BI516" s="53"/>
      <c r="BJ516" s="41"/>
      <c r="BK516" s="41"/>
      <c r="BL516" s="41"/>
      <c r="BM516" s="53"/>
      <c r="BN516" s="41"/>
      <c r="BO516" s="41"/>
      <c r="BP516" s="41"/>
      <c r="BQ516" s="53"/>
      <c r="BR516" s="41"/>
      <c r="BS516" s="41"/>
      <c r="BT516" s="41"/>
      <c r="BU516" s="53"/>
      <c r="BV516" s="41"/>
      <c r="BW516" s="41"/>
      <c r="BX516" s="41"/>
      <c r="BY516" s="53"/>
      <c r="BZ516" s="41"/>
      <c r="CA516" s="41"/>
      <c r="CB516" s="41"/>
      <c r="CC516" s="53"/>
      <c r="CD516" s="41"/>
      <c r="CE516" s="41"/>
      <c r="CF516" s="41"/>
      <c r="CG516" s="53"/>
      <c r="CH516" s="41"/>
      <c r="CI516" s="41"/>
      <c r="CJ516" s="41"/>
      <c r="CK516" s="53"/>
      <c r="CL516" s="41"/>
      <c r="CM516" s="41"/>
      <c r="CN516" s="41"/>
      <c r="CO516" s="53"/>
      <c r="CP516" s="41"/>
      <c r="CQ516" s="41"/>
      <c r="CR516" s="41"/>
      <c r="CS516" s="53"/>
      <c r="CT516" s="41"/>
      <c r="CU516" s="41"/>
      <c r="CV516" s="41"/>
      <c r="CW516" s="53"/>
      <c r="CX516" s="41"/>
      <c r="CY516" s="41"/>
      <c r="CZ516" s="41"/>
      <c r="DA516" s="53"/>
      <c r="DB516" s="53"/>
      <c r="DC516" s="53"/>
      <c r="DD516" s="41"/>
      <c r="DE516" s="53"/>
      <c r="DF516" s="53"/>
      <c r="DG516" s="53"/>
      <c r="DH516" s="41"/>
      <c r="DI516" s="53"/>
      <c r="DJ516" s="53"/>
      <c r="DK516" s="53"/>
      <c r="DL516" s="41"/>
      <c r="DM516" s="53"/>
      <c r="DN516" s="53"/>
      <c r="DO516" s="53"/>
      <c r="DP516" s="41"/>
      <c r="DQ516" s="53"/>
      <c r="DR516" s="53"/>
      <c r="DS516" s="53"/>
      <c r="DT516" s="41"/>
      <c r="DU516" s="53"/>
      <c r="DV516" s="53"/>
      <c r="DW516" s="53"/>
      <c r="DX516" s="41"/>
      <c r="DY516" s="53"/>
      <c r="DZ516" s="53"/>
      <c r="EA516" s="53"/>
      <c r="EB516" s="41"/>
      <c r="EC516" s="53"/>
      <c r="ED516" s="53"/>
      <c r="EE516" s="53"/>
      <c r="EF516" s="41"/>
      <c r="EG516" s="53"/>
      <c r="EH516" s="53"/>
      <c r="EI516" s="53"/>
      <c r="EJ516" s="41"/>
      <c r="EK516" s="53"/>
      <c r="EL516" s="53"/>
      <c r="EM516" s="53"/>
      <c r="EN516" s="41"/>
      <c r="EO516" s="53"/>
      <c r="EP516" s="53"/>
      <c r="EQ516" s="53"/>
      <c r="ER516" s="41"/>
      <c r="ES516" s="53"/>
      <c r="ET516" s="53"/>
      <c r="EU516" s="53"/>
      <c r="EV516" s="41"/>
      <c r="EW516" s="53"/>
      <c r="EX516" s="53"/>
      <c r="EY516" s="53"/>
      <c r="EZ516" s="41"/>
      <c r="FA516" s="53"/>
      <c r="FB516" s="53"/>
      <c r="FC516" s="53"/>
      <c r="FD516" s="41"/>
      <c r="FE516" s="53"/>
      <c r="FF516" s="53"/>
      <c r="FG516" s="53"/>
      <c r="FH516" s="41"/>
      <c r="FI516" s="53"/>
      <c r="FJ516" s="53"/>
      <c r="FK516" s="53"/>
      <c r="FL516" s="41"/>
      <c r="FM516" s="53"/>
      <c r="FN516" s="53"/>
      <c r="FO516" s="40"/>
      <c r="FP516" s="52"/>
      <c r="FQ516" s="41"/>
      <c r="FY516" s="229" t="s">
        <v>294</v>
      </c>
      <c r="FZ516" s="229" t="s">
        <v>295</v>
      </c>
      <c r="GA516" s="229" t="s">
        <v>296</v>
      </c>
    </row>
    <row r="517" spans="2:183" ht="11.25" customHeight="1" x14ac:dyDescent="0.2">
      <c r="B517" s="39"/>
      <c r="C517" s="45"/>
      <c r="D517" s="112"/>
      <c r="E517" s="112"/>
      <c r="F517" s="46"/>
      <c r="G517" s="52"/>
      <c r="H517" s="41"/>
      <c r="I517" s="53"/>
      <c r="J517" s="40"/>
      <c r="K517" s="52"/>
      <c r="L517" s="41"/>
      <c r="M517" s="53"/>
      <c r="N517" s="40"/>
      <c r="O517" s="52"/>
      <c r="P517" s="41"/>
      <c r="Q517" s="53"/>
      <c r="R517" s="40"/>
      <c r="S517" s="52"/>
      <c r="T517" s="41"/>
      <c r="U517" s="53"/>
      <c r="V517" s="40"/>
      <c r="W517" s="52"/>
      <c r="X517" s="41"/>
      <c r="Y517" s="53"/>
      <c r="Z517" s="40"/>
      <c r="AA517" s="52"/>
      <c r="AB517" s="41"/>
      <c r="AC517" s="53"/>
      <c r="AD517" s="40"/>
      <c r="AE517" s="52"/>
      <c r="AF517" s="41"/>
      <c r="AG517" s="53"/>
      <c r="AH517" s="40"/>
      <c r="AI517" s="52"/>
      <c r="AJ517" s="41"/>
      <c r="AK517" s="53"/>
      <c r="AL517" s="40"/>
      <c r="AM517" s="52"/>
      <c r="AN517" s="41"/>
      <c r="AO517" s="53"/>
      <c r="AP517" s="40"/>
      <c r="AQ517" s="52"/>
      <c r="AR517" s="41"/>
      <c r="AS517" s="53"/>
      <c r="AT517" s="41"/>
      <c r="AU517" s="41"/>
      <c r="AV517" s="41"/>
      <c r="AW517" s="53"/>
      <c r="AX517" s="41"/>
      <c r="AY517" s="41"/>
      <c r="AZ517" s="41"/>
      <c r="BA517" s="53"/>
      <c r="BB517" s="41"/>
      <c r="BC517" s="41"/>
      <c r="BD517" s="41"/>
      <c r="BE517" s="53"/>
      <c r="BF517" s="41"/>
      <c r="BG517" s="41"/>
      <c r="BH517" s="41"/>
      <c r="BI517" s="53"/>
      <c r="BJ517" s="41"/>
      <c r="BK517" s="41"/>
      <c r="BL517" s="41"/>
      <c r="BM517" s="53"/>
      <c r="BN517" s="41"/>
      <c r="BO517" s="41"/>
      <c r="BP517" s="41"/>
      <c r="BQ517" s="53"/>
      <c r="BR517" s="41"/>
      <c r="BS517" s="41"/>
      <c r="BT517" s="41"/>
      <c r="BU517" s="53"/>
      <c r="BV517" s="41"/>
      <c r="BW517" s="41"/>
      <c r="BX517" s="41"/>
      <c r="BY517" s="53"/>
      <c r="BZ517" s="41"/>
      <c r="CA517" s="41"/>
      <c r="CB517" s="41"/>
      <c r="CC517" s="53"/>
      <c r="CD517" s="41"/>
      <c r="CE517" s="41"/>
      <c r="CF517" s="41"/>
      <c r="CG517" s="53"/>
      <c r="CH517" s="41"/>
      <c r="CI517" s="41"/>
      <c r="CJ517" s="41"/>
      <c r="CK517" s="53"/>
      <c r="CL517" s="41"/>
      <c r="CM517" s="41"/>
      <c r="CN517" s="41"/>
      <c r="CO517" s="53"/>
      <c r="CP517" s="41"/>
      <c r="CQ517" s="41"/>
      <c r="CR517" s="41"/>
      <c r="CS517" s="53"/>
      <c r="CT517" s="41"/>
      <c r="CU517" s="41"/>
      <c r="CV517" s="41"/>
      <c r="CW517" s="53"/>
      <c r="CX517" s="41"/>
      <c r="CY517" s="41"/>
      <c r="CZ517" s="41"/>
      <c r="DA517" s="53"/>
      <c r="DB517" s="53"/>
      <c r="DC517" s="53"/>
      <c r="DD517" s="41"/>
      <c r="DE517" s="53"/>
      <c r="DF517" s="53"/>
      <c r="DG517" s="53"/>
      <c r="DH517" s="41"/>
      <c r="DI517" s="53"/>
      <c r="DJ517" s="53"/>
      <c r="DK517" s="53"/>
      <c r="DL517" s="41"/>
      <c r="DM517" s="53"/>
      <c r="DN517" s="53"/>
      <c r="DO517" s="53"/>
      <c r="DP517" s="41"/>
      <c r="DQ517" s="53"/>
      <c r="DR517" s="53"/>
      <c r="DS517" s="53"/>
      <c r="DT517" s="41"/>
      <c r="DU517" s="53"/>
      <c r="DV517" s="53"/>
      <c r="DW517" s="53"/>
      <c r="DX517" s="41"/>
      <c r="DY517" s="53"/>
      <c r="DZ517" s="53"/>
      <c r="EA517" s="53"/>
      <c r="EB517" s="41"/>
      <c r="EC517" s="53"/>
      <c r="ED517" s="53"/>
      <c r="EE517" s="53"/>
      <c r="EF517" s="41"/>
      <c r="EG517" s="53"/>
      <c r="EH517" s="53"/>
      <c r="EI517" s="53"/>
      <c r="EJ517" s="41"/>
      <c r="EK517" s="53"/>
      <c r="EL517" s="53"/>
      <c r="EM517" s="53"/>
      <c r="EN517" s="41"/>
      <c r="EO517" s="53"/>
      <c r="EP517" s="53"/>
      <c r="EQ517" s="53"/>
      <c r="ER517" s="41"/>
      <c r="ES517" s="53"/>
      <c r="ET517" s="53"/>
      <c r="EU517" s="53"/>
      <c r="EV517" s="41"/>
      <c r="EW517" s="53"/>
      <c r="EX517" s="53"/>
      <c r="EY517" s="53"/>
      <c r="EZ517" s="41"/>
      <c r="FA517" s="53"/>
      <c r="FB517" s="53"/>
      <c r="FC517" s="53"/>
      <c r="FD517" s="41"/>
      <c r="FE517" s="53"/>
      <c r="FF517" s="53"/>
      <c r="FG517" s="53"/>
      <c r="FH517" s="41"/>
      <c r="FI517" s="53"/>
      <c r="FJ517" s="53"/>
      <c r="FK517" s="53"/>
      <c r="FL517" s="41"/>
      <c r="FM517" s="53"/>
      <c r="FN517" s="53"/>
      <c r="FO517" s="40"/>
      <c r="FP517" s="52"/>
      <c r="FQ517" s="41"/>
      <c r="FY517" s="229" t="s">
        <v>297</v>
      </c>
      <c r="FZ517" s="229" t="s">
        <v>298</v>
      </c>
      <c r="GA517" s="229" t="s">
        <v>299</v>
      </c>
    </row>
    <row r="518" spans="2:183" ht="11.25" customHeight="1" x14ac:dyDescent="0.2">
      <c r="B518" s="39"/>
      <c r="C518" s="45"/>
      <c r="D518" s="112"/>
      <c r="E518" s="112"/>
      <c r="F518" s="46"/>
      <c r="G518" s="52"/>
      <c r="H518" s="41"/>
      <c r="I518" s="53"/>
      <c r="J518" s="40"/>
      <c r="K518" s="52"/>
      <c r="L518" s="41"/>
      <c r="M518" s="53"/>
      <c r="N518" s="40"/>
      <c r="O518" s="52"/>
      <c r="P518" s="41"/>
      <c r="Q518" s="53"/>
      <c r="R518" s="40"/>
      <c r="S518" s="52"/>
      <c r="T518" s="41"/>
      <c r="U518" s="53"/>
      <c r="V518" s="40"/>
      <c r="W518" s="52"/>
      <c r="X518" s="41"/>
      <c r="Y518" s="53"/>
      <c r="Z518" s="40"/>
      <c r="AA518" s="52"/>
      <c r="AB518" s="41"/>
      <c r="AC518" s="53"/>
      <c r="AD518" s="40"/>
      <c r="AE518" s="52"/>
      <c r="AF518" s="41"/>
      <c r="AG518" s="53"/>
      <c r="AH518" s="40"/>
      <c r="AI518" s="52"/>
      <c r="AJ518" s="41"/>
      <c r="AK518" s="53"/>
      <c r="AL518" s="40"/>
      <c r="AM518" s="52"/>
      <c r="AN518" s="41"/>
      <c r="AO518" s="53"/>
      <c r="AP518" s="40"/>
      <c r="AQ518" s="52"/>
      <c r="AR518" s="41"/>
      <c r="AS518" s="53"/>
      <c r="AT518" s="41"/>
      <c r="AU518" s="41"/>
      <c r="AV518" s="41"/>
      <c r="AW518" s="53"/>
      <c r="AX518" s="41"/>
      <c r="AY518" s="41"/>
      <c r="AZ518" s="41"/>
      <c r="BA518" s="53"/>
      <c r="BB518" s="41"/>
      <c r="BC518" s="41"/>
      <c r="BD518" s="41"/>
      <c r="BE518" s="53"/>
      <c r="BF518" s="41"/>
      <c r="BG518" s="41"/>
      <c r="BH518" s="41"/>
      <c r="BI518" s="53"/>
      <c r="BJ518" s="41"/>
      <c r="BK518" s="41"/>
      <c r="BL518" s="41"/>
      <c r="BM518" s="53"/>
      <c r="BN518" s="41"/>
      <c r="BO518" s="41"/>
      <c r="BP518" s="41"/>
      <c r="BQ518" s="53"/>
      <c r="BR518" s="41"/>
      <c r="BS518" s="41"/>
      <c r="BT518" s="41"/>
      <c r="BU518" s="53"/>
      <c r="BV518" s="41"/>
      <c r="BW518" s="41"/>
      <c r="BX518" s="41"/>
      <c r="BY518" s="53"/>
      <c r="BZ518" s="41"/>
      <c r="CA518" s="41"/>
      <c r="CB518" s="41"/>
      <c r="CC518" s="53"/>
      <c r="CD518" s="41"/>
      <c r="CE518" s="41"/>
      <c r="CF518" s="41"/>
      <c r="CG518" s="53"/>
      <c r="CH518" s="41"/>
      <c r="CI518" s="41"/>
      <c r="CJ518" s="41"/>
      <c r="CK518" s="53"/>
      <c r="CL518" s="41"/>
      <c r="CM518" s="41"/>
      <c r="CN518" s="41"/>
      <c r="CO518" s="53"/>
      <c r="CP518" s="41"/>
      <c r="CQ518" s="41"/>
      <c r="CR518" s="41"/>
      <c r="CS518" s="53"/>
      <c r="CT518" s="41"/>
      <c r="CU518" s="41"/>
      <c r="CV518" s="41"/>
      <c r="CW518" s="53"/>
      <c r="CX518" s="41"/>
      <c r="CY518" s="41"/>
      <c r="CZ518" s="41"/>
      <c r="DA518" s="53"/>
      <c r="DB518" s="53"/>
      <c r="DC518" s="53"/>
      <c r="DD518" s="41"/>
      <c r="DE518" s="53"/>
      <c r="DF518" s="53"/>
      <c r="DG518" s="53"/>
      <c r="DH518" s="41"/>
      <c r="DI518" s="53"/>
      <c r="DJ518" s="53"/>
      <c r="DK518" s="53"/>
      <c r="DL518" s="41"/>
      <c r="DM518" s="53"/>
      <c r="DN518" s="53"/>
      <c r="DO518" s="53"/>
      <c r="DP518" s="41"/>
      <c r="DQ518" s="53"/>
      <c r="DR518" s="53"/>
      <c r="DS518" s="53"/>
      <c r="DT518" s="41"/>
      <c r="DU518" s="53"/>
      <c r="DV518" s="53"/>
      <c r="DW518" s="53"/>
      <c r="DX518" s="41"/>
      <c r="DY518" s="53"/>
      <c r="DZ518" s="53"/>
      <c r="EA518" s="53"/>
      <c r="EB518" s="41"/>
      <c r="EC518" s="53"/>
      <c r="ED518" s="53"/>
      <c r="EE518" s="53"/>
      <c r="EF518" s="41"/>
      <c r="EG518" s="53"/>
      <c r="EH518" s="53"/>
      <c r="EI518" s="53"/>
      <c r="EJ518" s="41"/>
      <c r="EK518" s="53"/>
      <c r="EL518" s="53"/>
      <c r="EM518" s="53"/>
      <c r="EN518" s="41"/>
      <c r="EO518" s="53"/>
      <c r="EP518" s="53"/>
      <c r="EQ518" s="53"/>
      <c r="ER518" s="41"/>
      <c r="ES518" s="53"/>
      <c r="ET518" s="53"/>
      <c r="EU518" s="53"/>
      <c r="EV518" s="41"/>
      <c r="EW518" s="53"/>
      <c r="EX518" s="53"/>
      <c r="EY518" s="53"/>
      <c r="EZ518" s="41"/>
      <c r="FA518" s="53"/>
      <c r="FB518" s="53"/>
      <c r="FC518" s="53"/>
      <c r="FD518" s="41"/>
      <c r="FE518" s="53"/>
      <c r="FF518" s="53"/>
      <c r="FG518" s="53"/>
      <c r="FH518" s="41"/>
      <c r="FI518" s="53"/>
      <c r="FJ518" s="53"/>
      <c r="FK518" s="53"/>
      <c r="FL518" s="41"/>
      <c r="FM518" s="53"/>
      <c r="FN518" s="53"/>
      <c r="FO518" s="40"/>
      <c r="FP518" s="52"/>
      <c r="FQ518" s="41"/>
      <c r="FY518" s="229" t="s">
        <v>300</v>
      </c>
      <c r="FZ518" s="229" t="s">
        <v>301</v>
      </c>
      <c r="GA518" s="229" t="s">
        <v>302</v>
      </c>
    </row>
    <row r="519" spans="2:183" ht="11.25" customHeight="1" x14ac:dyDescent="0.2">
      <c r="B519" s="39"/>
      <c r="C519" s="45"/>
      <c r="D519" s="112"/>
      <c r="E519" s="112"/>
      <c r="F519" s="46"/>
      <c r="G519" s="52"/>
      <c r="H519" s="41"/>
      <c r="I519" s="53"/>
      <c r="J519" s="40"/>
      <c r="K519" s="52"/>
      <c r="L519" s="41"/>
      <c r="M519" s="53"/>
      <c r="N519" s="40"/>
      <c r="O519" s="52"/>
      <c r="P519" s="41"/>
      <c r="Q519" s="53"/>
      <c r="R519" s="40"/>
      <c r="S519" s="52"/>
      <c r="T519" s="41"/>
      <c r="U519" s="53"/>
      <c r="V519" s="40"/>
      <c r="W519" s="52"/>
      <c r="X519" s="41"/>
      <c r="Y519" s="53"/>
      <c r="Z519" s="40"/>
      <c r="AA519" s="52"/>
      <c r="AB519" s="41"/>
      <c r="AC519" s="53"/>
      <c r="AD519" s="40"/>
      <c r="AE519" s="52"/>
      <c r="AF519" s="41"/>
      <c r="AG519" s="53"/>
      <c r="AH519" s="40"/>
      <c r="AI519" s="52"/>
      <c r="AJ519" s="41"/>
      <c r="AK519" s="53"/>
      <c r="AL519" s="40"/>
      <c r="AM519" s="52"/>
      <c r="AN519" s="41"/>
      <c r="AO519" s="53"/>
      <c r="AP519" s="40"/>
      <c r="AQ519" s="52"/>
      <c r="AR519" s="41"/>
      <c r="AS519" s="53"/>
      <c r="AT519" s="41"/>
      <c r="AU519" s="41"/>
      <c r="AV519" s="41"/>
      <c r="AW519" s="53"/>
      <c r="AX519" s="41"/>
      <c r="AY519" s="41"/>
      <c r="AZ519" s="41"/>
      <c r="BA519" s="53"/>
      <c r="BB519" s="41"/>
      <c r="BC519" s="41"/>
      <c r="BD519" s="41"/>
      <c r="BE519" s="53"/>
      <c r="BF519" s="41"/>
      <c r="BG519" s="41"/>
      <c r="BH519" s="41"/>
      <c r="BI519" s="53"/>
      <c r="BJ519" s="41"/>
      <c r="BK519" s="41"/>
      <c r="BL519" s="41"/>
      <c r="BM519" s="53"/>
      <c r="BN519" s="41"/>
      <c r="BO519" s="41"/>
      <c r="BP519" s="41"/>
      <c r="BQ519" s="53"/>
      <c r="BR519" s="41"/>
      <c r="BS519" s="41"/>
      <c r="BT519" s="41"/>
      <c r="BU519" s="53"/>
      <c r="BV519" s="41"/>
      <c r="BW519" s="41"/>
      <c r="BX519" s="41"/>
      <c r="BY519" s="53"/>
      <c r="BZ519" s="41"/>
      <c r="CA519" s="41"/>
      <c r="CB519" s="41"/>
      <c r="CC519" s="53"/>
      <c r="CD519" s="41"/>
      <c r="CE519" s="41"/>
      <c r="CF519" s="41"/>
      <c r="CG519" s="53"/>
      <c r="CH519" s="41"/>
      <c r="CI519" s="41"/>
      <c r="CJ519" s="41"/>
      <c r="CK519" s="53"/>
      <c r="CL519" s="41"/>
      <c r="CM519" s="41"/>
      <c r="CN519" s="41"/>
      <c r="CO519" s="53"/>
      <c r="CP519" s="41"/>
      <c r="CQ519" s="41"/>
      <c r="CR519" s="41"/>
      <c r="CS519" s="53"/>
      <c r="CT519" s="41"/>
      <c r="CU519" s="41"/>
      <c r="CV519" s="41"/>
      <c r="CW519" s="53"/>
      <c r="CX519" s="41"/>
      <c r="CY519" s="41"/>
      <c r="CZ519" s="41"/>
      <c r="DA519" s="53"/>
      <c r="DB519" s="53"/>
      <c r="DC519" s="53"/>
      <c r="DD519" s="41"/>
      <c r="DE519" s="53"/>
      <c r="DF519" s="53"/>
      <c r="DG519" s="53"/>
      <c r="DH519" s="41"/>
      <c r="DI519" s="53"/>
      <c r="DJ519" s="53"/>
      <c r="DK519" s="53"/>
      <c r="DL519" s="41"/>
      <c r="DM519" s="53"/>
      <c r="DN519" s="53"/>
      <c r="DO519" s="53"/>
      <c r="DP519" s="41"/>
      <c r="DQ519" s="53"/>
      <c r="DR519" s="53"/>
      <c r="DS519" s="53"/>
      <c r="DT519" s="41"/>
      <c r="DU519" s="53"/>
      <c r="DV519" s="53"/>
      <c r="DW519" s="53"/>
      <c r="DX519" s="41"/>
      <c r="DY519" s="53"/>
      <c r="DZ519" s="53"/>
      <c r="EA519" s="53"/>
      <c r="EB519" s="41"/>
      <c r="EC519" s="53"/>
      <c r="ED519" s="53"/>
      <c r="EE519" s="53"/>
      <c r="EF519" s="41"/>
      <c r="EG519" s="53"/>
      <c r="EH519" s="53"/>
      <c r="EI519" s="53"/>
      <c r="EJ519" s="41"/>
      <c r="EK519" s="53"/>
      <c r="EL519" s="53"/>
      <c r="EM519" s="53"/>
      <c r="EN519" s="41"/>
      <c r="EO519" s="53"/>
      <c r="EP519" s="53"/>
      <c r="EQ519" s="53"/>
      <c r="ER519" s="41"/>
      <c r="ES519" s="53"/>
      <c r="ET519" s="53"/>
      <c r="EU519" s="53"/>
      <c r="EV519" s="41"/>
      <c r="EW519" s="53"/>
      <c r="EX519" s="53"/>
      <c r="EY519" s="53"/>
      <c r="EZ519" s="41"/>
      <c r="FA519" s="53"/>
      <c r="FB519" s="53"/>
      <c r="FC519" s="53"/>
      <c r="FD519" s="41"/>
      <c r="FE519" s="53"/>
      <c r="FF519" s="53"/>
      <c r="FG519" s="53"/>
      <c r="FH519" s="41"/>
      <c r="FI519" s="53"/>
      <c r="FJ519" s="53"/>
      <c r="FK519" s="53"/>
      <c r="FL519" s="41"/>
      <c r="FM519" s="53"/>
      <c r="FN519" s="53"/>
      <c r="FO519" s="40"/>
      <c r="FP519" s="52"/>
      <c r="FQ519" s="41"/>
      <c r="FY519" s="229" t="s">
        <v>303</v>
      </c>
      <c r="FZ519" s="229" t="s">
        <v>304</v>
      </c>
      <c r="GA519" s="229" t="s">
        <v>305</v>
      </c>
    </row>
    <row r="520" spans="2:183" ht="11.25" customHeight="1" x14ac:dyDescent="0.2">
      <c r="B520" s="39"/>
      <c r="C520" s="45"/>
      <c r="D520" s="112"/>
      <c r="E520" s="112"/>
      <c r="F520" s="46"/>
      <c r="G520" s="52"/>
      <c r="H520" s="41"/>
      <c r="I520" s="53"/>
      <c r="J520" s="40"/>
      <c r="K520" s="52"/>
      <c r="L520" s="41"/>
      <c r="M520" s="53"/>
      <c r="N520" s="40"/>
      <c r="O520" s="52"/>
      <c r="P520" s="41"/>
      <c r="Q520" s="53"/>
      <c r="R520" s="40"/>
      <c r="S520" s="52"/>
      <c r="T520" s="41"/>
      <c r="U520" s="53"/>
      <c r="V520" s="40"/>
      <c r="W520" s="52"/>
      <c r="X520" s="41"/>
      <c r="Y520" s="53"/>
      <c r="Z520" s="40"/>
      <c r="AA520" s="52"/>
      <c r="AB520" s="41"/>
      <c r="AC520" s="53"/>
      <c r="AD520" s="40"/>
      <c r="AE520" s="52"/>
      <c r="AF520" s="41"/>
      <c r="AG520" s="53"/>
      <c r="AH520" s="40"/>
      <c r="AI520" s="52"/>
      <c r="AJ520" s="41"/>
      <c r="AK520" s="53"/>
      <c r="AL520" s="40"/>
      <c r="AM520" s="52"/>
      <c r="AN520" s="41"/>
      <c r="AO520" s="53"/>
      <c r="AP520" s="40"/>
      <c r="AQ520" s="52"/>
      <c r="AR520" s="41"/>
      <c r="AS520" s="53"/>
      <c r="AT520" s="41"/>
      <c r="AU520" s="41"/>
      <c r="AV520" s="41"/>
      <c r="AW520" s="53"/>
      <c r="AX520" s="41"/>
      <c r="AY520" s="41"/>
      <c r="AZ520" s="41"/>
      <c r="BA520" s="53"/>
      <c r="BB520" s="41"/>
      <c r="BC520" s="41"/>
      <c r="BD520" s="41"/>
      <c r="BE520" s="53"/>
      <c r="BF520" s="41"/>
      <c r="BG520" s="41"/>
      <c r="BH520" s="41"/>
      <c r="BI520" s="53"/>
      <c r="BJ520" s="41"/>
      <c r="BK520" s="41"/>
      <c r="BL520" s="41"/>
      <c r="BM520" s="53"/>
      <c r="BN520" s="41"/>
      <c r="BO520" s="41"/>
      <c r="BP520" s="41"/>
      <c r="BQ520" s="53"/>
      <c r="BR520" s="41"/>
      <c r="BS520" s="41"/>
      <c r="BT520" s="41"/>
      <c r="BU520" s="53"/>
      <c r="BV520" s="41"/>
      <c r="BW520" s="41"/>
      <c r="BX520" s="41"/>
      <c r="BY520" s="53"/>
      <c r="BZ520" s="41"/>
      <c r="CA520" s="41"/>
      <c r="CB520" s="41"/>
      <c r="CC520" s="53"/>
      <c r="CD520" s="41"/>
      <c r="CE520" s="41"/>
      <c r="CF520" s="41"/>
      <c r="CG520" s="53"/>
      <c r="CH520" s="41"/>
      <c r="CI520" s="41"/>
      <c r="CJ520" s="41"/>
      <c r="CK520" s="53"/>
      <c r="CL520" s="41"/>
      <c r="CM520" s="41"/>
      <c r="CN520" s="41"/>
      <c r="CO520" s="53"/>
      <c r="CP520" s="41"/>
      <c r="CQ520" s="41"/>
      <c r="CR520" s="41"/>
      <c r="CS520" s="53"/>
      <c r="CT520" s="41"/>
      <c r="CU520" s="41"/>
      <c r="CV520" s="41"/>
      <c r="CW520" s="53"/>
      <c r="CX520" s="41"/>
      <c r="CY520" s="41"/>
      <c r="CZ520" s="41"/>
      <c r="DA520" s="53"/>
      <c r="DB520" s="53"/>
      <c r="DC520" s="53"/>
      <c r="DD520" s="41"/>
      <c r="DE520" s="53"/>
      <c r="DF520" s="53"/>
      <c r="DG520" s="53"/>
      <c r="DH520" s="41"/>
      <c r="DI520" s="53"/>
      <c r="DJ520" s="53"/>
      <c r="DK520" s="53"/>
      <c r="DL520" s="41"/>
      <c r="DM520" s="53"/>
      <c r="DN520" s="53"/>
      <c r="DO520" s="53"/>
      <c r="DP520" s="41"/>
      <c r="DQ520" s="53"/>
      <c r="DR520" s="53"/>
      <c r="DS520" s="53"/>
      <c r="DT520" s="41"/>
      <c r="DU520" s="53"/>
      <c r="DV520" s="53"/>
      <c r="DW520" s="53"/>
      <c r="DX520" s="41"/>
      <c r="DY520" s="53"/>
      <c r="DZ520" s="53"/>
      <c r="EA520" s="53"/>
      <c r="EB520" s="41"/>
      <c r="EC520" s="53"/>
      <c r="ED520" s="53"/>
      <c r="EE520" s="53"/>
      <c r="EF520" s="41"/>
      <c r="EG520" s="53"/>
      <c r="EH520" s="53"/>
      <c r="EI520" s="53"/>
      <c r="EJ520" s="41"/>
      <c r="EK520" s="53"/>
      <c r="EL520" s="53"/>
      <c r="EM520" s="53"/>
      <c r="EN520" s="41"/>
      <c r="EO520" s="53"/>
      <c r="EP520" s="53"/>
      <c r="EQ520" s="53"/>
      <c r="ER520" s="41"/>
      <c r="ES520" s="53"/>
      <c r="ET520" s="53"/>
      <c r="EU520" s="53"/>
      <c r="EV520" s="41"/>
      <c r="EW520" s="53"/>
      <c r="EX520" s="53"/>
      <c r="EY520" s="53"/>
      <c r="EZ520" s="41"/>
      <c r="FA520" s="53"/>
      <c r="FB520" s="53"/>
      <c r="FC520" s="53"/>
      <c r="FD520" s="41"/>
      <c r="FE520" s="53"/>
      <c r="FF520" s="53"/>
      <c r="FG520" s="53"/>
      <c r="FH520" s="41"/>
      <c r="FI520" s="53"/>
      <c r="FJ520" s="53"/>
      <c r="FK520" s="53"/>
      <c r="FL520" s="41"/>
      <c r="FM520" s="53"/>
      <c r="FN520" s="53"/>
      <c r="FO520" s="40"/>
      <c r="FP520" s="52"/>
      <c r="FQ520" s="41"/>
      <c r="FY520" s="229" t="s">
        <v>306</v>
      </c>
      <c r="FZ520" s="229" t="s">
        <v>307</v>
      </c>
      <c r="GA520" s="229" t="s">
        <v>308</v>
      </c>
    </row>
    <row r="521" spans="2:183" ht="11.25" customHeight="1" x14ac:dyDescent="0.2">
      <c r="B521" s="39"/>
      <c r="C521" s="45"/>
      <c r="D521" s="112"/>
      <c r="E521" s="112"/>
      <c r="F521" s="46"/>
      <c r="G521" s="52"/>
      <c r="H521" s="41"/>
      <c r="I521" s="53"/>
      <c r="J521" s="40"/>
      <c r="K521" s="52"/>
      <c r="L521" s="41"/>
      <c r="M521" s="53"/>
      <c r="N521" s="40"/>
      <c r="O521" s="52"/>
      <c r="P521" s="41"/>
      <c r="Q521" s="53"/>
      <c r="R521" s="40"/>
      <c r="S521" s="52"/>
      <c r="T521" s="41"/>
      <c r="U521" s="53"/>
      <c r="V521" s="40"/>
      <c r="W521" s="52"/>
      <c r="X521" s="41"/>
      <c r="Y521" s="53"/>
      <c r="Z521" s="40"/>
      <c r="AA521" s="52"/>
      <c r="AB521" s="41"/>
      <c r="AC521" s="53"/>
      <c r="AD521" s="40"/>
      <c r="AE521" s="52"/>
      <c r="AF521" s="41"/>
      <c r="AG521" s="53"/>
      <c r="AH521" s="40"/>
      <c r="AI521" s="52"/>
      <c r="AJ521" s="41"/>
      <c r="AK521" s="53"/>
      <c r="AL521" s="40"/>
      <c r="AM521" s="52"/>
      <c r="AN521" s="41"/>
      <c r="AO521" s="53"/>
      <c r="AP521" s="40"/>
      <c r="AQ521" s="52"/>
      <c r="AR521" s="41"/>
      <c r="AS521" s="53"/>
      <c r="AT521" s="41"/>
      <c r="AU521" s="41"/>
      <c r="AV521" s="41"/>
      <c r="AW521" s="53"/>
      <c r="AX521" s="41"/>
      <c r="AY521" s="41"/>
      <c r="AZ521" s="41"/>
      <c r="BA521" s="53"/>
      <c r="BB521" s="41"/>
      <c r="BC521" s="41"/>
      <c r="BD521" s="41"/>
      <c r="BE521" s="53"/>
      <c r="BF521" s="41"/>
      <c r="BG521" s="41"/>
      <c r="BH521" s="41"/>
      <c r="BI521" s="53"/>
      <c r="BJ521" s="41"/>
      <c r="BK521" s="41"/>
      <c r="BL521" s="41"/>
      <c r="BM521" s="53"/>
      <c r="BN521" s="41"/>
      <c r="BO521" s="41"/>
      <c r="BP521" s="41"/>
      <c r="BQ521" s="53"/>
      <c r="BR521" s="41"/>
      <c r="BS521" s="41"/>
      <c r="BT521" s="41"/>
      <c r="BU521" s="53"/>
      <c r="BV521" s="41"/>
      <c r="BW521" s="41"/>
      <c r="BX521" s="41"/>
      <c r="BY521" s="53"/>
      <c r="BZ521" s="41"/>
      <c r="CA521" s="41"/>
      <c r="CB521" s="41"/>
      <c r="CC521" s="53"/>
      <c r="CD521" s="41"/>
      <c r="CE521" s="41"/>
      <c r="CF521" s="41"/>
      <c r="CG521" s="53"/>
      <c r="CH521" s="41"/>
      <c r="CI521" s="41"/>
      <c r="CJ521" s="41"/>
      <c r="CK521" s="53"/>
      <c r="CL521" s="41"/>
      <c r="CM521" s="41"/>
      <c r="CN521" s="41"/>
      <c r="CO521" s="53"/>
      <c r="CP521" s="41"/>
      <c r="CQ521" s="41"/>
      <c r="CR521" s="41"/>
      <c r="CS521" s="53"/>
      <c r="CT521" s="41"/>
      <c r="CU521" s="41"/>
      <c r="CV521" s="41"/>
      <c r="CW521" s="53"/>
      <c r="CX521" s="41"/>
      <c r="CY521" s="41"/>
      <c r="CZ521" s="41"/>
      <c r="DA521" s="53"/>
      <c r="DB521" s="53"/>
      <c r="DC521" s="53"/>
      <c r="DD521" s="41"/>
      <c r="DE521" s="53"/>
      <c r="DF521" s="53"/>
      <c r="DG521" s="53"/>
      <c r="DH521" s="41"/>
      <c r="DI521" s="53"/>
      <c r="DJ521" s="53"/>
      <c r="DK521" s="53"/>
      <c r="DL521" s="41"/>
      <c r="DM521" s="53"/>
      <c r="DN521" s="53"/>
      <c r="DO521" s="53"/>
      <c r="DP521" s="41"/>
      <c r="DQ521" s="53"/>
      <c r="DR521" s="53"/>
      <c r="DS521" s="53"/>
      <c r="DT521" s="41"/>
      <c r="DU521" s="53"/>
      <c r="DV521" s="53"/>
      <c r="DW521" s="53"/>
      <c r="DX521" s="41"/>
      <c r="DY521" s="53"/>
      <c r="DZ521" s="53"/>
      <c r="EA521" s="53"/>
      <c r="EB521" s="41"/>
      <c r="EC521" s="53"/>
      <c r="ED521" s="53"/>
      <c r="EE521" s="53"/>
      <c r="EF521" s="41"/>
      <c r="EG521" s="53"/>
      <c r="EH521" s="53"/>
      <c r="EI521" s="53"/>
      <c r="EJ521" s="41"/>
      <c r="EK521" s="53"/>
      <c r="EL521" s="53"/>
      <c r="EM521" s="53"/>
      <c r="EN521" s="41"/>
      <c r="EO521" s="53"/>
      <c r="EP521" s="53"/>
      <c r="EQ521" s="53"/>
      <c r="ER521" s="41"/>
      <c r="ES521" s="53"/>
      <c r="ET521" s="53"/>
      <c r="EU521" s="53"/>
      <c r="EV521" s="41"/>
      <c r="EW521" s="53"/>
      <c r="EX521" s="53"/>
      <c r="EY521" s="53"/>
      <c r="EZ521" s="41"/>
      <c r="FA521" s="53"/>
      <c r="FB521" s="53"/>
      <c r="FC521" s="53"/>
      <c r="FD521" s="41"/>
      <c r="FE521" s="53"/>
      <c r="FF521" s="53"/>
      <c r="FG521" s="53"/>
      <c r="FH521" s="41"/>
      <c r="FI521" s="53"/>
      <c r="FJ521" s="53"/>
      <c r="FK521" s="53"/>
      <c r="FL521" s="41"/>
      <c r="FM521" s="53"/>
      <c r="FN521" s="53"/>
      <c r="FO521" s="40"/>
      <c r="FP521" s="52"/>
      <c r="FQ521" s="41"/>
      <c r="FY521" s="229" t="s">
        <v>679</v>
      </c>
      <c r="FZ521" s="229" t="s">
        <v>680</v>
      </c>
      <c r="GA521" s="229" t="s">
        <v>681</v>
      </c>
    </row>
    <row r="522" spans="2:183" ht="11.25" customHeight="1" x14ac:dyDescent="0.2">
      <c r="B522" s="39"/>
      <c r="C522" s="45"/>
      <c r="D522" s="112"/>
      <c r="E522" s="112"/>
      <c r="F522" s="46"/>
      <c r="G522" s="52"/>
      <c r="H522" s="41"/>
      <c r="I522" s="53"/>
      <c r="J522" s="40"/>
      <c r="K522" s="52"/>
      <c r="L522" s="41"/>
      <c r="M522" s="53"/>
      <c r="N522" s="40"/>
      <c r="O522" s="52"/>
      <c r="P522" s="41"/>
      <c r="Q522" s="53"/>
      <c r="R522" s="40"/>
      <c r="S522" s="52"/>
      <c r="T522" s="41"/>
      <c r="U522" s="53"/>
      <c r="V522" s="40"/>
      <c r="W522" s="52"/>
      <c r="X522" s="41"/>
      <c r="Y522" s="53"/>
      <c r="Z522" s="40"/>
      <c r="AA522" s="52"/>
      <c r="AB522" s="41"/>
      <c r="AC522" s="53"/>
      <c r="AD522" s="40"/>
      <c r="AE522" s="52"/>
      <c r="AF522" s="41"/>
      <c r="AG522" s="53"/>
      <c r="AH522" s="40"/>
      <c r="AI522" s="52"/>
      <c r="AJ522" s="41"/>
      <c r="AK522" s="53"/>
      <c r="AL522" s="40"/>
      <c r="AM522" s="52"/>
      <c r="AN522" s="41"/>
      <c r="AO522" s="53"/>
      <c r="AP522" s="40"/>
      <c r="AQ522" s="52"/>
      <c r="AR522" s="41"/>
      <c r="AS522" s="53"/>
      <c r="AT522" s="41"/>
      <c r="AU522" s="41"/>
      <c r="AV522" s="41"/>
      <c r="AW522" s="53"/>
      <c r="AX522" s="41"/>
      <c r="AY522" s="41"/>
      <c r="AZ522" s="41"/>
      <c r="BA522" s="53"/>
      <c r="BB522" s="41"/>
      <c r="BC522" s="41"/>
      <c r="BD522" s="41"/>
      <c r="BE522" s="53"/>
      <c r="BF522" s="41"/>
      <c r="BG522" s="41"/>
      <c r="BH522" s="41"/>
      <c r="BI522" s="53"/>
      <c r="BJ522" s="41"/>
      <c r="BK522" s="41"/>
      <c r="BL522" s="41"/>
      <c r="BM522" s="53"/>
      <c r="BN522" s="41"/>
      <c r="BO522" s="41"/>
      <c r="BP522" s="41"/>
      <c r="BQ522" s="53"/>
      <c r="BR522" s="41"/>
      <c r="BS522" s="41"/>
      <c r="BT522" s="41"/>
      <c r="BU522" s="53"/>
      <c r="BV522" s="41"/>
      <c r="BW522" s="41"/>
      <c r="BX522" s="41"/>
      <c r="BY522" s="53"/>
      <c r="BZ522" s="41"/>
      <c r="CA522" s="41"/>
      <c r="CB522" s="41"/>
      <c r="CC522" s="53"/>
      <c r="CD522" s="41"/>
      <c r="CE522" s="41"/>
      <c r="CF522" s="41"/>
      <c r="CG522" s="53"/>
      <c r="CH522" s="41"/>
      <c r="CI522" s="41"/>
      <c r="CJ522" s="41"/>
      <c r="CK522" s="53"/>
      <c r="CL522" s="41"/>
      <c r="CM522" s="41"/>
      <c r="CN522" s="41"/>
      <c r="CO522" s="53"/>
      <c r="CP522" s="41"/>
      <c r="CQ522" s="41"/>
      <c r="CR522" s="41"/>
      <c r="CS522" s="53"/>
      <c r="CT522" s="41"/>
      <c r="CU522" s="41"/>
      <c r="CV522" s="41"/>
      <c r="CW522" s="53"/>
      <c r="CX522" s="41"/>
      <c r="CY522" s="41"/>
      <c r="CZ522" s="41"/>
      <c r="DA522" s="53"/>
      <c r="DB522" s="53"/>
      <c r="DC522" s="53"/>
      <c r="DD522" s="41"/>
      <c r="DE522" s="53"/>
      <c r="DF522" s="53"/>
      <c r="DG522" s="53"/>
      <c r="DH522" s="41"/>
      <c r="DI522" s="53"/>
      <c r="DJ522" s="53"/>
      <c r="DK522" s="53"/>
      <c r="DL522" s="41"/>
      <c r="DM522" s="53"/>
      <c r="DN522" s="53"/>
      <c r="DO522" s="53"/>
      <c r="DP522" s="41"/>
      <c r="DQ522" s="53"/>
      <c r="DR522" s="53"/>
      <c r="DS522" s="53"/>
      <c r="DT522" s="41"/>
      <c r="DU522" s="53"/>
      <c r="DV522" s="53"/>
      <c r="DW522" s="53"/>
      <c r="DX522" s="41"/>
      <c r="DY522" s="53"/>
      <c r="DZ522" s="53"/>
      <c r="EA522" s="53"/>
      <c r="EB522" s="41"/>
      <c r="EC522" s="53"/>
      <c r="ED522" s="53"/>
      <c r="EE522" s="53"/>
      <c r="EF522" s="41"/>
      <c r="EG522" s="53"/>
      <c r="EH522" s="53"/>
      <c r="EI522" s="53"/>
      <c r="EJ522" s="41"/>
      <c r="EK522" s="53"/>
      <c r="EL522" s="53"/>
      <c r="EM522" s="53"/>
      <c r="EN522" s="41"/>
      <c r="EO522" s="53"/>
      <c r="EP522" s="53"/>
      <c r="EQ522" s="53"/>
      <c r="ER522" s="41"/>
      <c r="ES522" s="53"/>
      <c r="ET522" s="53"/>
      <c r="EU522" s="53"/>
      <c r="EV522" s="41"/>
      <c r="EW522" s="53"/>
      <c r="EX522" s="53"/>
      <c r="EY522" s="53"/>
      <c r="EZ522" s="41"/>
      <c r="FA522" s="53"/>
      <c r="FB522" s="53"/>
      <c r="FC522" s="53"/>
      <c r="FD522" s="41"/>
      <c r="FE522" s="53"/>
      <c r="FF522" s="53"/>
      <c r="FG522" s="53"/>
      <c r="FH522" s="41"/>
      <c r="FI522" s="53"/>
      <c r="FJ522" s="53"/>
      <c r="FK522" s="53"/>
      <c r="FL522" s="41"/>
      <c r="FM522" s="53"/>
      <c r="FN522" s="53"/>
      <c r="FO522" s="40"/>
      <c r="FP522" s="52"/>
      <c r="FQ522" s="41"/>
      <c r="FY522" s="229" t="s">
        <v>1961</v>
      </c>
      <c r="FZ522" s="229" t="s">
        <v>1962</v>
      </c>
      <c r="GA522" s="229" t="s">
        <v>1963</v>
      </c>
    </row>
    <row r="523" spans="2:183" ht="11.25" customHeight="1" x14ac:dyDescent="0.2">
      <c r="B523" s="39"/>
      <c r="C523" s="45"/>
      <c r="D523" s="112"/>
      <c r="E523" s="112"/>
      <c r="F523" s="46"/>
      <c r="G523" s="52"/>
      <c r="H523" s="41"/>
      <c r="I523" s="53"/>
      <c r="J523" s="40"/>
      <c r="K523" s="52"/>
      <c r="L523" s="41"/>
      <c r="M523" s="53"/>
      <c r="N523" s="40"/>
      <c r="O523" s="52"/>
      <c r="P523" s="41"/>
      <c r="Q523" s="53"/>
      <c r="R523" s="40"/>
      <c r="S523" s="52"/>
      <c r="T523" s="41"/>
      <c r="U523" s="53"/>
      <c r="V523" s="40"/>
      <c r="W523" s="52"/>
      <c r="X523" s="41"/>
      <c r="Y523" s="53"/>
      <c r="Z523" s="40"/>
      <c r="AA523" s="52"/>
      <c r="AB523" s="41"/>
      <c r="AC523" s="53"/>
      <c r="AD523" s="40"/>
      <c r="AE523" s="52"/>
      <c r="AF523" s="41"/>
      <c r="AG523" s="53"/>
      <c r="AH523" s="40"/>
      <c r="AI523" s="52"/>
      <c r="AJ523" s="41"/>
      <c r="AK523" s="53"/>
      <c r="AL523" s="40"/>
      <c r="AM523" s="52"/>
      <c r="AN523" s="41"/>
      <c r="AO523" s="53"/>
      <c r="AP523" s="40"/>
      <c r="AQ523" s="52"/>
      <c r="AR523" s="41"/>
      <c r="AS523" s="53"/>
      <c r="AT523" s="41"/>
      <c r="AU523" s="41"/>
      <c r="AV523" s="41"/>
      <c r="AW523" s="53"/>
      <c r="AX523" s="41"/>
      <c r="AY523" s="41"/>
      <c r="AZ523" s="41"/>
      <c r="BA523" s="53"/>
      <c r="BB523" s="41"/>
      <c r="BC523" s="41"/>
      <c r="BD523" s="41"/>
      <c r="BE523" s="53"/>
      <c r="BF523" s="41"/>
      <c r="BG523" s="41"/>
      <c r="BH523" s="41"/>
      <c r="BI523" s="53"/>
      <c r="BJ523" s="41"/>
      <c r="BK523" s="41"/>
      <c r="BL523" s="41"/>
      <c r="BM523" s="53"/>
      <c r="BN523" s="41"/>
      <c r="BO523" s="41"/>
      <c r="BP523" s="41"/>
      <c r="BQ523" s="53"/>
      <c r="BR523" s="41"/>
      <c r="BS523" s="41"/>
      <c r="BT523" s="41"/>
      <c r="BU523" s="53"/>
      <c r="BV523" s="41"/>
      <c r="BW523" s="41"/>
      <c r="BX523" s="41"/>
      <c r="BY523" s="53"/>
      <c r="BZ523" s="41"/>
      <c r="CA523" s="41"/>
      <c r="CB523" s="41"/>
      <c r="CC523" s="53"/>
      <c r="CD523" s="41"/>
      <c r="CE523" s="41"/>
      <c r="CF523" s="41"/>
      <c r="CG523" s="53"/>
      <c r="CH523" s="41"/>
      <c r="CI523" s="41"/>
      <c r="CJ523" s="41"/>
      <c r="CK523" s="53"/>
      <c r="CL523" s="41"/>
      <c r="CM523" s="41"/>
      <c r="CN523" s="41"/>
      <c r="CO523" s="53"/>
      <c r="CP523" s="41"/>
      <c r="CQ523" s="41"/>
      <c r="CR523" s="41"/>
      <c r="CS523" s="53"/>
      <c r="CT523" s="41"/>
      <c r="CU523" s="41"/>
      <c r="CV523" s="41"/>
      <c r="CW523" s="53"/>
      <c r="CX523" s="41"/>
      <c r="CY523" s="41"/>
      <c r="CZ523" s="41"/>
      <c r="DA523" s="53"/>
      <c r="DB523" s="53"/>
      <c r="DC523" s="53"/>
      <c r="DD523" s="41"/>
      <c r="DE523" s="53"/>
      <c r="DF523" s="53"/>
      <c r="DG523" s="53"/>
      <c r="DH523" s="41"/>
      <c r="DI523" s="53"/>
      <c r="DJ523" s="53"/>
      <c r="DK523" s="53"/>
      <c r="DL523" s="41"/>
      <c r="DM523" s="53"/>
      <c r="DN523" s="53"/>
      <c r="DO523" s="53"/>
      <c r="DP523" s="41"/>
      <c r="DQ523" s="53"/>
      <c r="DR523" s="53"/>
      <c r="DS523" s="53"/>
      <c r="DT523" s="41"/>
      <c r="DU523" s="53"/>
      <c r="DV523" s="53"/>
      <c r="DW523" s="53"/>
      <c r="DX523" s="41"/>
      <c r="DY523" s="53"/>
      <c r="DZ523" s="53"/>
      <c r="EA523" s="53"/>
      <c r="EB523" s="41"/>
      <c r="EC523" s="53"/>
      <c r="ED523" s="53"/>
      <c r="EE523" s="53"/>
      <c r="EF523" s="41"/>
      <c r="EG523" s="53"/>
      <c r="EH523" s="53"/>
      <c r="EI523" s="53"/>
      <c r="EJ523" s="41"/>
      <c r="EK523" s="53"/>
      <c r="EL523" s="53"/>
      <c r="EM523" s="53"/>
      <c r="EN523" s="41"/>
      <c r="EO523" s="53"/>
      <c r="EP523" s="53"/>
      <c r="EQ523" s="53"/>
      <c r="ER523" s="41"/>
      <c r="ES523" s="53"/>
      <c r="ET523" s="53"/>
      <c r="EU523" s="53"/>
      <c r="EV523" s="41"/>
      <c r="EW523" s="53"/>
      <c r="EX523" s="53"/>
      <c r="EY523" s="53"/>
      <c r="EZ523" s="41"/>
      <c r="FA523" s="53"/>
      <c r="FB523" s="53"/>
      <c r="FC523" s="53"/>
      <c r="FD523" s="41"/>
      <c r="FE523" s="53"/>
      <c r="FF523" s="53"/>
      <c r="FG523" s="53"/>
      <c r="FH523" s="41"/>
      <c r="FI523" s="53"/>
      <c r="FJ523" s="53"/>
      <c r="FK523" s="53"/>
      <c r="FL523" s="41"/>
      <c r="FM523" s="53"/>
      <c r="FN523" s="53"/>
      <c r="FO523" s="40"/>
      <c r="FP523" s="52"/>
      <c r="FQ523" s="41"/>
      <c r="FY523" s="229" t="s">
        <v>1958</v>
      </c>
      <c r="FZ523" s="229" t="s">
        <v>1959</v>
      </c>
      <c r="GA523" s="229" t="s">
        <v>1960</v>
      </c>
    </row>
    <row r="524" spans="2:183" ht="11.25" customHeight="1" x14ac:dyDescent="0.2">
      <c r="B524" s="39"/>
      <c r="C524" s="45"/>
      <c r="D524" s="112"/>
      <c r="E524" s="112"/>
      <c r="F524" s="46"/>
      <c r="G524" s="52"/>
      <c r="H524" s="41"/>
      <c r="I524" s="53"/>
      <c r="J524" s="40"/>
      <c r="K524" s="52"/>
      <c r="L524" s="41"/>
      <c r="M524" s="53"/>
      <c r="N524" s="40"/>
      <c r="O524" s="52"/>
      <c r="P524" s="41"/>
      <c r="Q524" s="53"/>
      <c r="R524" s="40"/>
      <c r="S524" s="52"/>
      <c r="T524" s="41"/>
      <c r="U524" s="53"/>
      <c r="V524" s="40"/>
      <c r="W524" s="52"/>
      <c r="X524" s="41"/>
      <c r="Y524" s="53"/>
      <c r="Z524" s="40"/>
      <c r="AA524" s="52"/>
      <c r="AB524" s="41"/>
      <c r="AC524" s="53"/>
      <c r="AD524" s="40"/>
      <c r="AE524" s="52"/>
      <c r="AF524" s="41"/>
      <c r="AG524" s="53"/>
      <c r="AH524" s="40"/>
      <c r="AI524" s="52"/>
      <c r="AJ524" s="41"/>
      <c r="AK524" s="53"/>
      <c r="AL524" s="40"/>
      <c r="AM524" s="52"/>
      <c r="AN524" s="41"/>
      <c r="AO524" s="53"/>
      <c r="AP524" s="40"/>
      <c r="AQ524" s="52"/>
      <c r="AR524" s="41"/>
      <c r="AS524" s="53"/>
      <c r="AT524" s="41"/>
      <c r="AU524" s="41"/>
      <c r="AV524" s="41"/>
      <c r="AW524" s="53"/>
      <c r="AX524" s="41"/>
      <c r="AY524" s="41"/>
      <c r="AZ524" s="41"/>
      <c r="BA524" s="53"/>
      <c r="BB524" s="41"/>
      <c r="BC524" s="41"/>
      <c r="BD524" s="41"/>
      <c r="BE524" s="53"/>
      <c r="BF524" s="41"/>
      <c r="BG524" s="41"/>
      <c r="BH524" s="41"/>
      <c r="BI524" s="53"/>
      <c r="BJ524" s="41"/>
      <c r="BK524" s="41"/>
      <c r="BL524" s="41"/>
      <c r="BM524" s="53"/>
      <c r="BN524" s="41"/>
      <c r="BO524" s="41"/>
      <c r="BP524" s="41"/>
      <c r="BQ524" s="53"/>
      <c r="BR524" s="41"/>
      <c r="BS524" s="41"/>
      <c r="BT524" s="41"/>
      <c r="BU524" s="53"/>
      <c r="BV524" s="41"/>
      <c r="BW524" s="41"/>
      <c r="BX524" s="41"/>
      <c r="BY524" s="53"/>
      <c r="BZ524" s="41"/>
      <c r="CA524" s="41"/>
      <c r="CB524" s="41"/>
      <c r="CC524" s="53"/>
      <c r="CD524" s="41"/>
      <c r="CE524" s="41"/>
      <c r="CF524" s="41"/>
      <c r="CG524" s="53"/>
      <c r="CH524" s="41"/>
      <c r="CI524" s="41"/>
      <c r="CJ524" s="41"/>
      <c r="CK524" s="53"/>
      <c r="CL524" s="41"/>
      <c r="CM524" s="41"/>
      <c r="CN524" s="41"/>
      <c r="CO524" s="53"/>
      <c r="CP524" s="41"/>
      <c r="CQ524" s="41"/>
      <c r="CR524" s="41"/>
      <c r="CS524" s="53"/>
      <c r="CT524" s="41"/>
      <c r="CU524" s="41"/>
      <c r="CV524" s="41"/>
      <c r="CW524" s="53"/>
      <c r="CX524" s="41"/>
      <c r="CY524" s="41"/>
      <c r="CZ524" s="41"/>
      <c r="DA524" s="53"/>
      <c r="DB524" s="53"/>
      <c r="DC524" s="53"/>
      <c r="DD524" s="41"/>
      <c r="DE524" s="53"/>
      <c r="DF524" s="53"/>
      <c r="DG524" s="53"/>
      <c r="DH524" s="41"/>
      <c r="DI524" s="53"/>
      <c r="DJ524" s="53"/>
      <c r="DK524" s="53"/>
      <c r="DL524" s="41"/>
      <c r="DM524" s="53"/>
      <c r="DN524" s="53"/>
      <c r="DO524" s="53"/>
      <c r="DP524" s="41"/>
      <c r="DQ524" s="53"/>
      <c r="DR524" s="53"/>
      <c r="DS524" s="53"/>
      <c r="DT524" s="41"/>
      <c r="DU524" s="53"/>
      <c r="DV524" s="53"/>
      <c r="DW524" s="53"/>
      <c r="DX524" s="41"/>
      <c r="DY524" s="53"/>
      <c r="DZ524" s="53"/>
      <c r="EA524" s="53"/>
      <c r="EB524" s="41"/>
      <c r="EC524" s="53"/>
      <c r="ED524" s="53"/>
      <c r="EE524" s="53"/>
      <c r="EF524" s="41"/>
      <c r="EG524" s="53"/>
      <c r="EH524" s="53"/>
      <c r="EI524" s="53"/>
      <c r="EJ524" s="41"/>
      <c r="EK524" s="53"/>
      <c r="EL524" s="53"/>
      <c r="EM524" s="53"/>
      <c r="EN524" s="41"/>
      <c r="EO524" s="53"/>
      <c r="EP524" s="53"/>
      <c r="EQ524" s="53"/>
      <c r="ER524" s="41"/>
      <c r="ES524" s="53"/>
      <c r="ET524" s="53"/>
      <c r="EU524" s="53"/>
      <c r="EV524" s="41"/>
      <c r="EW524" s="53"/>
      <c r="EX524" s="53"/>
      <c r="EY524" s="53"/>
      <c r="EZ524" s="41"/>
      <c r="FA524" s="53"/>
      <c r="FB524" s="53"/>
      <c r="FC524" s="53"/>
      <c r="FD524" s="41"/>
      <c r="FE524" s="53"/>
      <c r="FF524" s="53"/>
      <c r="FG524" s="53"/>
      <c r="FH524" s="41"/>
      <c r="FI524" s="53"/>
      <c r="FJ524" s="53"/>
      <c r="FK524" s="53"/>
      <c r="FL524" s="41"/>
      <c r="FM524" s="53"/>
      <c r="FN524" s="53"/>
      <c r="FO524" s="40"/>
      <c r="FP524" s="52"/>
      <c r="FQ524" s="41"/>
      <c r="FY524" s="229" t="s">
        <v>1955</v>
      </c>
      <c r="FZ524" s="229" t="s">
        <v>1956</v>
      </c>
      <c r="GA524" s="229" t="s">
        <v>1957</v>
      </c>
    </row>
    <row r="525" spans="2:183" ht="11.25" customHeight="1" x14ac:dyDescent="0.2">
      <c r="B525" s="39"/>
      <c r="C525" s="45"/>
      <c r="D525" s="112"/>
      <c r="E525" s="112"/>
      <c r="F525" s="46"/>
      <c r="G525" s="52"/>
      <c r="H525" s="41"/>
      <c r="I525" s="53"/>
      <c r="J525" s="40"/>
      <c r="K525" s="52"/>
      <c r="L525" s="41"/>
      <c r="M525" s="53"/>
      <c r="N525" s="40"/>
      <c r="O525" s="52"/>
      <c r="P525" s="41"/>
      <c r="Q525" s="53"/>
      <c r="R525" s="40"/>
      <c r="S525" s="52"/>
      <c r="T525" s="41"/>
      <c r="U525" s="53"/>
      <c r="V525" s="40"/>
      <c r="W525" s="52"/>
      <c r="X525" s="41"/>
      <c r="Y525" s="53"/>
      <c r="Z525" s="40"/>
      <c r="AA525" s="52"/>
      <c r="AB525" s="41"/>
      <c r="AC525" s="53"/>
      <c r="AD525" s="40"/>
      <c r="AE525" s="52"/>
      <c r="AF525" s="41"/>
      <c r="AG525" s="53"/>
      <c r="AH525" s="40"/>
      <c r="AI525" s="52"/>
      <c r="AJ525" s="41"/>
      <c r="AK525" s="53"/>
      <c r="AL525" s="40"/>
      <c r="AM525" s="52"/>
      <c r="AN525" s="41"/>
      <c r="AO525" s="53"/>
      <c r="AP525" s="40"/>
      <c r="AQ525" s="52"/>
      <c r="AR525" s="41"/>
      <c r="AS525" s="53"/>
      <c r="AT525" s="41"/>
      <c r="AU525" s="41"/>
      <c r="AV525" s="41"/>
      <c r="AW525" s="53"/>
      <c r="AX525" s="41"/>
      <c r="AY525" s="41"/>
      <c r="AZ525" s="41"/>
      <c r="BA525" s="53"/>
      <c r="BB525" s="41"/>
      <c r="BC525" s="41"/>
      <c r="BD525" s="41"/>
      <c r="BE525" s="53"/>
      <c r="BF525" s="41"/>
      <c r="BG525" s="41"/>
      <c r="BH525" s="41"/>
      <c r="BI525" s="53"/>
      <c r="BJ525" s="41"/>
      <c r="BK525" s="41"/>
      <c r="BL525" s="41"/>
      <c r="BM525" s="53"/>
      <c r="BN525" s="41"/>
      <c r="BO525" s="41"/>
      <c r="BP525" s="41"/>
      <c r="BQ525" s="53"/>
      <c r="BR525" s="41"/>
      <c r="BS525" s="41"/>
      <c r="BT525" s="41"/>
      <c r="BU525" s="53"/>
      <c r="BV525" s="41"/>
      <c r="BW525" s="41"/>
      <c r="BX525" s="41"/>
      <c r="BY525" s="53"/>
      <c r="BZ525" s="41"/>
      <c r="CA525" s="41"/>
      <c r="CB525" s="41"/>
      <c r="CC525" s="53"/>
      <c r="CD525" s="41"/>
      <c r="CE525" s="41"/>
      <c r="CF525" s="41"/>
      <c r="CG525" s="53"/>
      <c r="CH525" s="41"/>
      <c r="CI525" s="41"/>
      <c r="CJ525" s="41"/>
      <c r="CK525" s="53"/>
      <c r="CL525" s="41"/>
      <c r="CM525" s="41"/>
      <c r="CN525" s="41"/>
      <c r="CO525" s="53"/>
      <c r="CP525" s="41"/>
      <c r="CQ525" s="41"/>
      <c r="CR525" s="41"/>
      <c r="CS525" s="53"/>
      <c r="CT525" s="41"/>
      <c r="CU525" s="41"/>
      <c r="CV525" s="41"/>
      <c r="CW525" s="53"/>
      <c r="CX525" s="41"/>
      <c r="CY525" s="41"/>
      <c r="CZ525" s="41"/>
      <c r="DA525" s="53"/>
      <c r="DB525" s="53"/>
      <c r="DC525" s="53"/>
      <c r="DD525" s="41"/>
      <c r="DE525" s="53"/>
      <c r="DF525" s="53"/>
      <c r="DG525" s="53"/>
      <c r="DH525" s="41"/>
      <c r="DI525" s="53"/>
      <c r="DJ525" s="53"/>
      <c r="DK525" s="53"/>
      <c r="DL525" s="41"/>
      <c r="DM525" s="53"/>
      <c r="DN525" s="53"/>
      <c r="DO525" s="53"/>
      <c r="DP525" s="41"/>
      <c r="DQ525" s="53"/>
      <c r="DR525" s="53"/>
      <c r="DS525" s="53"/>
      <c r="DT525" s="41"/>
      <c r="DU525" s="53"/>
      <c r="DV525" s="53"/>
      <c r="DW525" s="53"/>
      <c r="DX525" s="41"/>
      <c r="DY525" s="53"/>
      <c r="DZ525" s="53"/>
      <c r="EA525" s="53"/>
      <c r="EB525" s="41"/>
      <c r="EC525" s="53"/>
      <c r="ED525" s="53"/>
      <c r="EE525" s="53"/>
      <c r="EF525" s="41"/>
      <c r="EG525" s="53"/>
      <c r="EH525" s="53"/>
      <c r="EI525" s="53"/>
      <c r="EJ525" s="41"/>
      <c r="EK525" s="53"/>
      <c r="EL525" s="53"/>
      <c r="EM525" s="53"/>
      <c r="EN525" s="41"/>
      <c r="EO525" s="53"/>
      <c r="EP525" s="53"/>
      <c r="EQ525" s="53"/>
      <c r="ER525" s="41"/>
      <c r="ES525" s="53"/>
      <c r="ET525" s="53"/>
      <c r="EU525" s="53"/>
      <c r="EV525" s="41"/>
      <c r="EW525" s="53"/>
      <c r="EX525" s="53"/>
      <c r="EY525" s="53"/>
      <c r="EZ525" s="41"/>
      <c r="FA525" s="53"/>
      <c r="FB525" s="53"/>
      <c r="FC525" s="53"/>
      <c r="FD525" s="41"/>
      <c r="FE525" s="53"/>
      <c r="FF525" s="53"/>
      <c r="FG525" s="53"/>
      <c r="FH525" s="41"/>
      <c r="FI525" s="53"/>
      <c r="FJ525" s="53"/>
      <c r="FK525" s="53"/>
      <c r="FL525" s="41"/>
      <c r="FM525" s="53"/>
      <c r="FN525" s="53"/>
      <c r="FO525" s="40"/>
      <c r="FP525" s="52"/>
      <c r="FQ525" s="41"/>
      <c r="FY525" s="229" t="s">
        <v>1979</v>
      </c>
      <c r="FZ525" s="229" t="s">
        <v>1980</v>
      </c>
      <c r="GA525" s="229" t="s">
        <v>1981</v>
      </c>
    </row>
    <row r="526" spans="2:183" ht="11.25" customHeight="1" x14ac:dyDescent="0.2">
      <c r="B526" s="39"/>
      <c r="C526" s="45"/>
      <c r="D526" s="112"/>
      <c r="E526" s="112"/>
      <c r="F526" s="46"/>
      <c r="G526" s="52"/>
      <c r="H526" s="41"/>
      <c r="I526" s="53"/>
      <c r="J526" s="40"/>
      <c r="K526" s="52"/>
      <c r="L526" s="41"/>
      <c r="M526" s="53"/>
      <c r="N526" s="40"/>
      <c r="O526" s="52"/>
      <c r="P526" s="41"/>
      <c r="Q526" s="53"/>
      <c r="R526" s="40"/>
      <c r="S526" s="52"/>
      <c r="T526" s="41"/>
      <c r="U526" s="53"/>
      <c r="V526" s="40"/>
      <c r="W526" s="52"/>
      <c r="X526" s="41"/>
      <c r="Y526" s="53"/>
      <c r="Z526" s="40"/>
      <c r="AA526" s="52"/>
      <c r="AB526" s="41"/>
      <c r="AC526" s="53"/>
      <c r="AD526" s="40"/>
      <c r="AE526" s="52"/>
      <c r="AF526" s="41"/>
      <c r="AG526" s="53"/>
      <c r="AH526" s="40"/>
      <c r="AI526" s="52"/>
      <c r="AJ526" s="41"/>
      <c r="AK526" s="53"/>
      <c r="AL526" s="40"/>
      <c r="AM526" s="52"/>
      <c r="AN526" s="41"/>
      <c r="AO526" s="53"/>
      <c r="AP526" s="40"/>
      <c r="AQ526" s="52"/>
      <c r="AR526" s="41"/>
      <c r="AS526" s="53"/>
      <c r="AT526" s="41"/>
      <c r="AU526" s="41"/>
      <c r="AV526" s="41"/>
      <c r="AW526" s="53"/>
      <c r="AX526" s="41"/>
      <c r="AY526" s="41"/>
      <c r="AZ526" s="41"/>
      <c r="BA526" s="53"/>
      <c r="BB526" s="41"/>
      <c r="BC526" s="41"/>
      <c r="BD526" s="41"/>
      <c r="BE526" s="53"/>
      <c r="BF526" s="41"/>
      <c r="BG526" s="41"/>
      <c r="BH526" s="41"/>
      <c r="BI526" s="53"/>
      <c r="BJ526" s="41"/>
      <c r="BK526" s="41"/>
      <c r="BL526" s="41"/>
      <c r="BM526" s="53"/>
      <c r="BN526" s="41"/>
      <c r="BO526" s="41"/>
      <c r="BP526" s="41"/>
      <c r="BQ526" s="53"/>
      <c r="BR526" s="41"/>
      <c r="BS526" s="41"/>
      <c r="BT526" s="41"/>
      <c r="BU526" s="53"/>
      <c r="BV526" s="41"/>
      <c r="BW526" s="41"/>
      <c r="BX526" s="41"/>
      <c r="BY526" s="53"/>
      <c r="BZ526" s="41"/>
      <c r="CA526" s="41"/>
      <c r="CB526" s="41"/>
      <c r="CC526" s="53"/>
      <c r="CD526" s="41"/>
      <c r="CE526" s="41"/>
      <c r="CF526" s="41"/>
      <c r="CG526" s="53"/>
      <c r="CH526" s="41"/>
      <c r="CI526" s="41"/>
      <c r="CJ526" s="41"/>
      <c r="CK526" s="53"/>
      <c r="CL526" s="41"/>
      <c r="CM526" s="41"/>
      <c r="CN526" s="41"/>
      <c r="CO526" s="53"/>
      <c r="CP526" s="41"/>
      <c r="CQ526" s="41"/>
      <c r="CR526" s="41"/>
      <c r="CS526" s="53"/>
      <c r="CT526" s="41"/>
      <c r="CU526" s="41"/>
      <c r="CV526" s="41"/>
      <c r="CW526" s="53"/>
      <c r="CX526" s="41"/>
      <c r="CY526" s="41"/>
      <c r="CZ526" s="41"/>
      <c r="DA526" s="53"/>
      <c r="DB526" s="53"/>
      <c r="DC526" s="53"/>
      <c r="DD526" s="41"/>
      <c r="DE526" s="53"/>
      <c r="DF526" s="53"/>
      <c r="DG526" s="53"/>
      <c r="DH526" s="41"/>
      <c r="DI526" s="53"/>
      <c r="DJ526" s="53"/>
      <c r="DK526" s="53"/>
      <c r="DL526" s="41"/>
      <c r="DM526" s="53"/>
      <c r="DN526" s="53"/>
      <c r="DO526" s="53"/>
      <c r="DP526" s="41"/>
      <c r="DQ526" s="53"/>
      <c r="DR526" s="53"/>
      <c r="DS526" s="53"/>
      <c r="DT526" s="41"/>
      <c r="DU526" s="53"/>
      <c r="DV526" s="53"/>
      <c r="DW526" s="53"/>
      <c r="DX526" s="41"/>
      <c r="DY526" s="53"/>
      <c r="DZ526" s="53"/>
      <c r="EA526" s="53"/>
      <c r="EB526" s="41"/>
      <c r="EC526" s="53"/>
      <c r="ED526" s="53"/>
      <c r="EE526" s="53"/>
      <c r="EF526" s="41"/>
      <c r="EG526" s="53"/>
      <c r="EH526" s="53"/>
      <c r="EI526" s="53"/>
      <c r="EJ526" s="41"/>
      <c r="EK526" s="53"/>
      <c r="EL526" s="53"/>
      <c r="EM526" s="53"/>
      <c r="EN526" s="41"/>
      <c r="EO526" s="53"/>
      <c r="EP526" s="53"/>
      <c r="EQ526" s="53"/>
      <c r="ER526" s="41"/>
      <c r="ES526" s="53"/>
      <c r="ET526" s="53"/>
      <c r="EU526" s="53"/>
      <c r="EV526" s="41"/>
      <c r="EW526" s="53"/>
      <c r="EX526" s="53"/>
      <c r="EY526" s="53"/>
      <c r="EZ526" s="41"/>
      <c r="FA526" s="53"/>
      <c r="FB526" s="53"/>
      <c r="FC526" s="53"/>
      <c r="FD526" s="41"/>
      <c r="FE526" s="53"/>
      <c r="FF526" s="53"/>
      <c r="FG526" s="53"/>
      <c r="FH526" s="41"/>
      <c r="FI526" s="53"/>
      <c r="FJ526" s="53"/>
      <c r="FK526" s="53"/>
      <c r="FL526" s="41"/>
      <c r="FM526" s="53"/>
      <c r="FN526" s="53"/>
      <c r="FO526" s="40"/>
      <c r="FP526" s="52"/>
      <c r="FQ526" s="41"/>
      <c r="FY526" s="229" t="s">
        <v>1976</v>
      </c>
      <c r="FZ526" s="229" t="s">
        <v>1977</v>
      </c>
      <c r="GA526" s="229" t="s">
        <v>1978</v>
      </c>
    </row>
    <row r="527" spans="2:183" ht="11.25" customHeight="1" x14ac:dyDescent="0.2">
      <c r="B527" s="39"/>
      <c r="C527" s="45"/>
      <c r="D527" s="112"/>
      <c r="E527" s="112"/>
      <c r="F527" s="46"/>
      <c r="G527" s="52"/>
      <c r="H527" s="41"/>
      <c r="I527" s="53"/>
      <c r="J527" s="40"/>
      <c r="K527" s="52"/>
      <c r="L527" s="41"/>
      <c r="M527" s="53"/>
      <c r="N527" s="40"/>
      <c r="O527" s="52"/>
      <c r="P527" s="41"/>
      <c r="Q527" s="53"/>
      <c r="R527" s="40"/>
      <c r="S527" s="52"/>
      <c r="T527" s="41"/>
      <c r="U527" s="53"/>
      <c r="V527" s="40"/>
      <c r="W527" s="52"/>
      <c r="X527" s="41"/>
      <c r="Y527" s="53"/>
      <c r="Z527" s="40"/>
      <c r="AA527" s="52"/>
      <c r="AB527" s="41"/>
      <c r="AC527" s="53"/>
      <c r="AD527" s="40"/>
      <c r="AE527" s="52"/>
      <c r="AF527" s="41"/>
      <c r="AG527" s="53"/>
      <c r="AH527" s="40"/>
      <c r="AI527" s="52"/>
      <c r="AJ527" s="41"/>
      <c r="AK527" s="53"/>
      <c r="AL527" s="40"/>
      <c r="AM527" s="52"/>
      <c r="AN527" s="41"/>
      <c r="AO527" s="53"/>
      <c r="AP527" s="40"/>
      <c r="AQ527" s="52"/>
      <c r="AR527" s="41"/>
      <c r="AS527" s="53"/>
      <c r="AT527" s="41"/>
      <c r="AU527" s="41"/>
      <c r="AV527" s="41"/>
      <c r="AW527" s="53"/>
      <c r="AX527" s="41"/>
      <c r="AY527" s="41"/>
      <c r="AZ527" s="41"/>
      <c r="BA527" s="53"/>
      <c r="BB527" s="41"/>
      <c r="BC527" s="41"/>
      <c r="BD527" s="41"/>
      <c r="BE527" s="53"/>
      <c r="BF527" s="41"/>
      <c r="BG527" s="41"/>
      <c r="BH527" s="41"/>
      <c r="BI527" s="53"/>
      <c r="BJ527" s="41"/>
      <c r="BK527" s="41"/>
      <c r="BL527" s="41"/>
      <c r="BM527" s="53"/>
      <c r="BN527" s="41"/>
      <c r="BO527" s="41"/>
      <c r="BP527" s="41"/>
      <c r="BQ527" s="53"/>
      <c r="BR527" s="41"/>
      <c r="BS527" s="41"/>
      <c r="BT527" s="41"/>
      <c r="BU527" s="53"/>
      <c r="BV527" s="41"/>
      <c r="BW527" s="41"/>
      <c r="BX527" s="41"/>
      <c r="BY527" s="53"/>
      <c r="BZ527" s="41"/>
      <c r="CA527" s="41"/>
      <c r="CB527" s="41"/>
      <c r="CC527" s="53"/>
      <c r="CD527" s="41"/>
      <c r="CE527" s="41"/>
      <c r="CF527" s="41"/>
      <c r="CG527" s="53"/>
      <c r="CH527" s="41"/>
      <c r="CI527" s="41"/>
      <c r="CJ527" s="41"/>
      <c r="CK527" s="53"/>
      <c r="CL527" s="41"/>
      <c r="CM527" s="41"/>
      <c r="CN527" s="41"/>
      <c r="CO527" s="53"/>
      <c r="CP527" s="41"/>
      <c r="CQ527" s="41"/>
      <c r="CR527" s="41"/>
      <c r="CS527" s="53"/>
      <c r="CT527" s="41"/>
      <c r="CU527" s="41"/>
      <c r="CV527" s="41"/>
      <c r="CW527" s="53"/>
      <c r="CX527" s="41"/>
      <c r="CY527" s="41"/>
      <c r="CZ527" s="41"/>
      <c r="DA527" s="53"/>
      <c r="DB527" s="53"/>
      <c r="DC527" s="53"/>
      <c r="DD527" s="41"/>
      <c r="DE527" s="53"/>
      <c r="DF527" s="53"/>
      <c r="DG527" s="53"/>
      <c r="DH527" s="41"/>
      <c r="DI527" s="53"/>
      <c r="DJ527" s="53"/>
      <c r="DK527" s="53"/>
      <c r="DL527" s="41"/>
      <c r="DM527" s="53"/>
      <c r="DN527" s="53"/>
      <c r="DO527" s="53"/>
      <c r="DP527" s="41"/>
      <c r="DQ527" s="53"/>
      <c r="DR527" s="53"/>
      <c r="DS527" s="53"/>
      <c r="DT527" s="41"/>
      <c r="DU527" s="53"/>
      <c r="DV527" s="53"/>
      <c r="DW527" s="53"/>
      <c r="DX527" s="41"/>
      <c r="DY527" s="53"/>
      <c r="DZ527" s="53"/>
      <c r="EA527" s="53"/>
      <c r="EB527" s="41"/>
      <c r="EC527" s="53"/>
      <c r="ED527" s="53"/>
      <c r="EE527" s="53"/>
      <c r="EF527" s="41"/>
      <c r="EG527" s="53"/>
      <c r="EH527" s="53"/>
      <c r="EI527" s="53"/>
      <c r="EJ527" s="41"/>
      <c r="EK527" s="53"/>
      <c r="EL527" s="53"/>
      <c r="EM527" s="53"/>
      <c r="EN527" s="41"/>
      <c r="EO527" s="53"/>
      <c r="EP527" s="53"/>
      <c r="EQ527" s="53"/>
      <c r="ER527" s="41"/>
      <c r="ES527" s="53"/>
      <c r="ET527" s="53"/>
      <c r="EU527" s="53"/>
      <c r="EV527" s="41"/>
      <c r="EW527" s="53"/>
      <c r="EX527" s="53"/>
      <c r="EY527" s="53"/>
      <c r="EZ527" s="41"/>
      <c r="FA527" s="53"/>
      <c r="FB527" s="53"/>
      <c r="FC527" s="53"/>
      <c r="FD527" s="41"/>
      <c r="FE527" s="53"/>
      <c r="FF527" s="53"/>
      <c r="FG527" s="53"/>
      <c r="FH527" s="41"/>
      <c r="FI527" s="53"/>
      <c r="FJ527" s="53"/>
      <c r="FK527" s="53"/>
      <c r="FL527" s="41"/>
      <c r="FM527" s="53"/>
      <c r="FN527" s="53"/>
      <c r="FO527" s="40"/>
      <c r="FP527" s="52"/>
      <c r="FQ527" s="41"/>
      <c r="FY527" s="229" t="s">
        <v>1973</v>
      </c>
      <c r="FZ527" s="229" t="s">
        <v>1974</v>
      </c>
      <c r="GA527" s="229" t="s">
        <v>1975</v>
      </c>
    </row>
    <row r="528" spans="2:183" ht="11.25" customHeight="1" x14ac:dyDescent="0.2">
      <c r="B528" s="39"/>
      <c r="C528" s="45"/>
      <c r="D528" s="112"/>
      <c r="E528" s="112"/>
      <c r="F528" s="46"/>
      <c r="G528" s="52"/>
      <c r="H528" s="41"/>
      <c r="I528" s="53"/>
      <c r="J528" s="40"/>
      <c r="K528" s="52"/>
      <c r="L528" s="41"/>
      <c r="M528" s="53"/>
      <c r="N528" s="40"/>
      <c r="O528" s="52"/>
      <c r="P528" s="41"/>
      <c r="Q528" s="53"/>
      <c r="R528" s="40"/>
      <c r="S528" s="52"/>
      <c r="T528" s="41"/>
      <c r="U528" s="53"/>
      <c r="V528" s="40"/>
      <c r="W528" s="52"/>
      <c r="X528" s="41"/>
      <c r="Y528" s="53"/>
      <c r="Z528" s="40"/>
      <c r="AA528" s="52"/>
      <c r="AB528" s="41"/>
      <c r="AC528" s="53"/>
      <c r="AD528" s="40"/>
      <c r="AE528" s="52"/>
      <c r="AF528" s="41"/>
      <c r="AG528" s="53"/>
      <c r="AH528" s="40"/>
      <c r="AI528" s="52"/>
      <c r="AJ528" s="41"/>
      <c r="AK528" s="53"/>
      <c r="AL528" s="40"/>
      <c r="AM528" s="52"/>
      <c r="AN528" s="41"/>
      <c r="AO528" s="53"/>
      <c r="AP528" s="40"/>
      <c r="AQ528" s="52"/>
      <c r="AR528" s="41"/>
      <c r="AS528" s="53"/>
      <c r="AT528" s="41"/>
      <c r="AU528" s="41"/>
      <c r="AV528" s="41"/>
      <c r="AW528" s="53"/>
      <c r="AX528" s="41"/>
      <c r="AY528" s="41"/>
      <c r="AZ528" s="41"/>
      <c r="BA528" s="53"/>
      <c r="BB528" s="41"/>
      <c r="BC528" s="41"/>
      <c r="BD528" s="41"/>
      <c r="BE528" s="53"/>
      <c r="BF528" s="41"/>
      <c r="BG528" s="41"/>
      <c r="BH528" s="41"/>
      <c r="BI528" s="53"/>
      <c r="BJ528" s="41"/>
      <c r="BK528" s="41"/>
      <c r="BL528" s="41"/>
      <c r="BM528" s="53"/>
      <c r="BN528" s="41"/>
      <c r="BO528" s="41"/>
      <c r="BP528" s="41"/>
      <c r="BQ528" s="53"/>
      <c r="BR528" s="41"/>
      <c r="BS528" s="41"/>
      <c r="BT528" s="41"/>
      <c r="BU528" s="53"/>
      <c r="BV528" s="41"/>
      <c r="BW528" s="41"/>
      <c r="BX528" s="41"/>
      <c r="BY528" s="53"/>
      <c r="BZ528" s="41"/>
      <c r="CA528" s="41"/>
      <c r="CB528" s="41"/>
      <c r="CC528" s="53"/>
      <c r="CD528" s="41"/>
      <c r="CE528" s="41"/>
      <c r="CF528" s="41"/>
      <c r="CG528" s="53"/>
      <c r="CH528" s="41"/>
      <c r="CI528" s="41"/>
      <c r="CJ528" s="41"/>
      <c r="CK528" s="53"/>
      <c r="CL528" s="41"/>
      <c r="CM528" s="41"/>
      <c r="CN528" s="41"/>
      <c r="CO528" s="53"/>
      <c r="CP528" s="41"/>
      <c r="CQ528" s="41"/>
      <c r="CR528" s="41"/>
      <c r="CS528" s="53"/>
      <c r="CT528" s="41"/>
      <c r="CU528" s="41"/>
      <c r="CV528" s="41"/>
      <c r="CW528" s="53"/>
      <c r="CX528" s="41"/>
      <c r="CY528" s="41"/>
      <c r="CZ528" s="41"/>
      <c r="DA528" s="53"/>
      <c r="DB528" s="53"/>
      <c r="DC528" s="53"/>
      <c r="DD528" s="41"/>
      <c r="DE528" s="53"/>
      <c r="DF528" s="53"/>
      <c r="DG528" s="53"/>
      <c r="DH528" s="41"/>
      <c r="DI528" s="53"/>
      <c r="DJ528" s="53"/>
      <c r="DK528" s="53"/>
      <c r="DL528" s="41"/>
      <c r="DM528" s="53"/>
      <c r="DN528" s="53"/>
      <c r="DO528" s="53"/>
      <c r="DP528" s="41"/>
      <c r="DQ528" s="53"/>
      <c r="DR528" s="53"/>
      <c r="DS528" s="53"/>
      <c r="DT528" s="41"/>
      <c r="DU528" s="53"/>
      <c r="DV528" s="53"/>
      <c r="DW528" s="53"/>
      <c r="DX528" s="41"/>
      <c r="DY528" s="53"/>
      <c r="DZ528" s="53"/>
      <c r="EA528" s="53"/>
      <c r="EB528" s="41"/>
      <c r="EC528" s="53"/>
      <c r="ED528" s="53"/>
      <c r="EE528" s="53"/>
      <c r="EF528" s="41"/>
      <c r="EG528" s="53"/>
      <c r="EH528" s="53"/>
      <c r="EI528" s="53"/>
      <c r="EJ528" s="41"/>
      <c r="EK528" s="53"/>
      <c r="EL528" s="53"/>
      <c r="EM528" s="53"/>
      <c r="EN528" s="41"/>
      <c r="EO528" s="53"/>
      <c r="EP528" s="53"/>
      <c r="EQ528" s="53"/>
      <c r="ER528" s="41"/>
      <c r="ES528" s="53"/>
      <c r="ET528" s="53"/>
      <c r="EU528" s="53"/>
      <c r="EV528" s="41"/>
      <c r="EW528" s="53"/>
      <c r="EX528" s="53"/>
      <c r="EY528" s="53"/>
      <c r="EZ528" s="41"/>
      <c r="FA528" s="53"/>
      <c r="FB528" s="53"/>
      <c r="FC528" s="53"/>
      <c r="FD528" s="41"/>
      <c r="FE528" s="53"/>
      <c r="FF528" s="53"/>
      <c r="FG528" s="53"/>
      <c r="FH528" s="41"/>
      <c r="FI528" s="53"/>
      <c r="FJ528" s="53"/>
      <c r="FK528" s="53"/>
      <c r="FL528" s="41"/>
      <c r="FM528" s="53"/>
      <c r="FN528" s="53"/>
      <c r="FO528" s="40"/>
      <c r="FP528" s="52"/>
      <c r="FQ528" s="41"/>
      <c r="FY528" s="229" t="s">
        <v>1988</v>
      </c>
      <c r="FZ528" s="229" t="s">
        <v>1989</v>
      </c>
      <c r="GA528" s="229" t="s">
        <v>1990</v>
      </c>
    </row>
    <row r="529" spans="2:183" ht="11.25" customHeight="1" x14ac:dyDescent="0.2">
      <c r="B529" s="39"/>
      <c r="C529" s="45"/>
      <c r="D529" s="112"/>
      <c r="E529" s="112"/>
      <c r="F529" s="46"/>
      <c r="G529" s="52"/>
      <c r="H529" s="41"/>
      <c r="I529" s="53"/>
      <c r="J529" s="40"/>
      <c r="K529" s="52"/>
      <c r="L529" s="41"/>
      <c r="M529" s="53"/>
      <c r="N529" s="40"/>
      <c r="O529" s="52"/>
      <c r="P529" s="41"/>
      <c r="Q529" s="53"/>
      <c r="R529" s="40"/>
      <c r="S529" s="52"/>
      <c r="T529" s="41"/>
      <c r="U529" s="53"/>
      <c r="V529" s="40"/>
      <c r="W529" s="52"/>
      <c r="X529" s="41"/>
      <c r="Y529" s="53"/>
      <c r="Z529" s="40"/>
      <c r="AA529" s="52"/>
      <c r="AB529" s="41"/>
      <c r="AC529" s="53"/>
      <c r="AD529" s="40"/>
      <c r="AE529" s="52"/>
      <c r="AF529" s="41"/>
      <c r="AG529" s="53"/>
      <c r="AH529" s="40"/>
      <c r="AI529" s="52"/>
      <c r="AJ529" s="41"/>
      <c r="AK529" s="53"/>
      <c r="AL529" s="40"/>
      <c r="AM529" s="52"/>
      <c r="AN529" s="41"/>
      <c r="AO529" s="53"/>
      <c r="AP529" s="40"/>
      <c r="AQ529" s="52"/>
      <c r="AR529" s="41"/>
      <c r="AS529" s="53"/>
      <c r="AT529" s="41"/>
      <c r="AU529" s="41"/>
      <c r="AV529" s="41"/>
      <c r="AW529" s="53"/>
      <c r="AX529" s="41"/>
      <c r="AY529" s="41"/>
      <c r="AZ529" s="41"/>
      <c r="BA529" s="53"/>
      <c r="BB529" s="41"/>
      <c r="BC529" s="41"/>
      <c r="BD529" s="41"/>
      <c r="BE529" s="53"/>
      <c r="BF529" s="41"/>
      <c r="BG529" s="41"/>
      <c r="BH529" s="41"/>
      <c r="BI529" s="53"/>
      <c r="BJ529" s="41"/>
      <c r="BK529" s="41"/>
      <c r="BL529" s="41"/>
      <c r="BM529" s="53"/>
      <c r="BN529" s="41"/>
      <c r="BO529" s="41"/>
      <c r="BP529" s="41"/>
      <c r="BQ529" s="53"/>
      <c r="BR529" s="41"/>
      <c r="BS529" s="41"/>
      <c r="BT529" s="41"/>
      <c r="BU529" s="53"/>
      <c r="BV529" s="41"/>
      <c r="BW529" s="41"/>
      <c r="BX529" s="41"/>
      <c r="BY529" s="53"/>
      <c r="BZ529" s="41"/>
      <c r="CA529" s="41"/>
      <c r="CB529" s="41"/>
      <c r="CC529" s="53"/>
      <c r="CD529" s="41"/>
      <c r="CE529" s="41"/>
      <c r="CF529" s="41"/>
      <c r="CG529" s="53"/>
      <c r="CH529" s="41"/>
      <c r="CI529" s="41"/>
      <c r="CJ529" s="41"/>
      <c r="CK529" s="53"/>
      <c r="CL529" s="41"/>
      <c r="CM529" s="41"/>
      <c r="CN529" s="41"/>
      <c r="CO529" s="53"/>
      <c r="CP529" s="41"/>
      <c r="CQ529" s="41"/>
      <c r="CR529" s="41"/>
      <c r="CS529" s="53"/>
      <c r="CT529" s="41"/>
      <c r="CU529" s="41"/>
      <c r="CV529" s="41"/>
      <c r="CW529" s="53"/>
      <c r="CX529" s="41"/>
      <c r="CY529" s="41"/>
      <c r="CZ529" s="41"/>
      <c r="DA529" s="53"/>
      <c r="DB529" s="53"/>
      <c r="DC529" s="53"/>
      <c r="DD529" s="41"/>
      <c r="DE529" s="53"/>
      <c r="DF529" s="53"/>
      <c r="DG529" s="53"/>
      <c r="DH529" s="41"/>
      <c r="DI529" s="53"/>
      <c r="DJ529" s="53"/>
      <c r="DK529" s="53"/>
      <c r="DL529" s="41"/>
      <c r="DM529" s="53"/>
      <c r="DN529" s="53"/>
      <c r="DO529" s="53"/>
      <c r="DP529" s="41"/>
      <c r="DQ529" s="53"/>
      <c r="DR529" s="53"/>
      <c r="DS529" s="53"/>
      <c r="DT529" s="41"/>
      <c r="DU529" s="53"/>
      <c r="DV529" s="53"/>
      <c r="DW529" s="53"/>
      <c r="DX529" s="41"/>
      <c r="DY529" s="53"/>
      <c r="DZ529" s="53"/>
      <c r="EA529" s="53"/>
      <c r="EB529" s="41"/>
      <c r="EC529" s="53"/>
      <c r="ED529" s="53"/>
      <c r="EE529" s="53"/>
      <c r="EF529" s="41"/>
      <c r="EG529" s="53"/>
      <c r="EH529" s="53"/>
      <c r="EI529" s="53"/>
      <c r="EJ529" s="41"/>
      <c r="EK529" s="53"/>
      <c r="EL529" s="53"/>
      <c r="EM529" s="53"/>
      <c r="EN529" s="41"/>
      <c r="EO529" s="53"/>
      <c r="EP529" s="53"/>
      <c r="EQ529" s="53"/>
      <c r="ER529" s="41"/>
      <c r="ES529" s="53"/>
      <c r="ET529" s="53"/>
      <c r="EU529" s="53"/>
      <c r="EV529" s="41"/>
      <c r="EW529" s="53"/>
      <c r="EX529" s="53"/>
      <c r="EY529" s="53"/>
      <c r="EZ529" s="41"/>
      <c r="FA529" s="53"/>
      <c r="FB529" s="53"/>
      <c r="FC529" s="53"/>
      <c r="FD529" s="41"/>
      <c r="FE529" s="53"/>
      <c r="FF529" s="53"/>
      <c r="FG529" s="53"/>
      <c r="FH529" s="41"/>
      <c r="FI529" s="53"/>
      <c r="FJ529" s="53"/>
      <c r="FK529" s="53"/>
      <c r="FL529" s="41"/>
      <c r="FM529" s="53"/>
      <c r="FN529" s="53"/>
      <c r="FO529" s="40"/>
      <c r="FP529" s="52"/>
      <c r="FQ529" s="41"/>
      <c r="FY529" s="229" t="s">
        <v>1985</v>
      </c>
      <c r="FZ529" s="229" t="s">
        <v>1986</v>
      </c>
      <c r="GA529" s="229" t="s">
        <v>1987</v>
      </c>
    </row>
    <row r="530" spans="2:183" ht="11.25" customHeight="1" x14ac:dyDescent="0.2">
      <c r="B530" s="39"/>
      <c r="C530" s="45"/>
      <c r="D530" s="112"/>
      <c r="E530" s="112"/>
      <c r="F530" s="46"/>
      <c r="G530" s="52"/>
      <c r="H530" s="41"/>
      <c r="I530" s="53"/>
      <c r="J530" s="40"/>
      <c r="K530" s="52"/>
      <c r="L530" s="41"/>
      <c r="M530" s="53"/>
      <c r="N530" s="40"/>
      <c r="O530" s="52"/>
      <c r="P530" s="41"/>
      <c r="Q530" s="53"/>
      <c r="R530" s="40"/>
      <c r="S530" s="52"/>
      <c r="T530" s="41"/>
      <c r="U530" s="53"/>
      <c r="V530" s="40"/>
      <c r="W530" s="52"/>
      <c r="X530" s="41"/>
      <c r="Y530" s="53"/>
      <c r="Z530" s="40"/>
      <c r="AA530" s="52"/>
      <c r="AB530" s="41"/>
      <c r="AC530" s="53"/>
      <c r="AD530" s="40"/>
      <c r="AE530" s="52"/>
      <c r="AF530" s="41"/>
      <c r="AG530" s="53"/>
      <c r="AH530" s="40"/>
      <c r="AI530" s="52"/>
      <c r="AJ530" s="41"/>
      <c r="AK530" s="53"/>
      <c r="AL530" s="40"/>
      <c r="AM530" s="52"/>
      <c r="AN530" s="41"/>
      <c r="AO530" s="53"/>
      <c r="AP530" s="40"/>
      <c r="AQ530" s="52"/>
      <c r="AR530" s="41"/>
      <c r="AS530" s="53"/>
      <c r="AT530" s="41"/>
      <c r="AU530" s="41"/>
      <c r="AV530" s="41"/>
      <c r="AW530" s="53"/>
      <c r="AX530" s="41"/>
      <c r="AY530" s="41"/>
      <c r="AZ530" s="41"/>
      <c r="BA530" s="53"/>
      <c r="BB530" s="41"/>
      <c r="BC530" s="41"/>
      <c r="BD530" s="41"/>
      <c r="BE530" s="53"/>
      <c r="BF530" s="41"/>
      <c r="BG530" s="41"/>
      <c r="BH530" s="41"/>
      <c r="BI530" s="53"/>
      <c r="BJ530" s="41"/>
      <c r="BK530" s="41"/>
      <c r="BL530" s="41"/>
      <c r="BM530" s="53"/>
      <c r="BN530" s="41"/>
      <c r="BO530" s="41"/>
      <c r="BP530" s="41"/>
      <c r="BQ530" s="53"/>
      <c r="BR530" s="41"/>
      <c r="BS530" s="41"/>
      <c r="BT530" s="41"/>
      <c r="BU530" s="53"/>
      <c r="BV530" s="41"/>
      <c r="BW530" s="41"/>
      <c r="BX530" s="41"/>
      <c r="BY530" s="53"/>
      <c r="BZ530" s="41"/>
      <c r="CA530" s="41"/>
      <c r="CB530" s="41"/>
      <c r="CC530" s="53"/>
      <c r="CD530" s="41"/>
      <c r="CE530" s="41"/>
      <c r="CF530" s="41"/>
      <c r="CG530" s="53"/>
      <c r="CH530" s="41"/>
      <c r="CI530" s="41"/>
      <c r="CJ530" s="41"/>
      <c r="CK530" s="53"/>
      <c r="CL530" s="41"/>
      <c r="CM530" s="41"/>
      <c r="CN530" s="41"/>
      <c r="CO530" s="53"/>
      <c r="CP530" s="41"/>
      <c r="CQ530" s="41"/>
      <c r="CR530" s="41"/>
      <c r="CS530" s="53"/>
      <c r="CT530" s="41"/>
      <c r="CU530" s="41"/>
      <c r="CV530" s="41"/>
      <c r="CW530" s="53"/>
      <c r="CX530" s="41"/>
      <c r="CY530" s="41"/>
      <c r="CZ530" s="41"/>
      <c r="DA530" s="53"/>
      <c r="DB530" s="53"/>
      <c r="DC530" s="53"/>
      <c r="DD530" s="41"/>
      <c r="DE530" s="53"/>
      <c r="DF530" s="53"/>
      <c r="DG530" s="53"/>
      <c r="DH530" s="41"/>
      <c r="DI530" s="53"/>
      <c r="DJ530" s="53"/>
      <c r="DK530" s="53"/>
      <c r="DL530" s="41"/>
      <c r="DM530" s="53"/>
      <c r="DN530" s="53"/>
      <c r="DO530" s="53"/>
      <c r="DP530" s="41"/>
      <c r="DQ530" s="53"/>
      <c r="DR530" s="53"/>
      <c r="DS530" s="53"/>
      <c r="DT530" s="41"/>
      <c r="DU530" s="53"/>
      <c r="DV530" s="53"/>
      <c r="DW530" s="53"/>
      <c r="DX530" s="41"/>
      <c r="DY530" s="53"/>
      <c r="DZ530" s="53"/>
      <c r="EA530" s="53"/>
      <c r="EB530" s="41"/>
      <c r="EC530" s="53"/>
      <c r="ED530" s="53"/>
      <c r="EE530" s="53"/>
      <c r="EF530" s="41"/>
      <c r="EG530" s="53"/>
      <c r="EH530" s="53"/>
      <c r="EI530" s="53"/>
      <c r="EJ530" s="41"/>
      <c r="EK530" s="53"/>
      <c r="EL530" s="53"/>
      <c r="EM530" s="53"/>
      <c r="EN530" s="41"/>
      <c r="EO530" s="53"/>
      <c r="EP530" s="53"/>
      <c r="EQ530" s="53"/>
      <c r="ER530" s="41"/>
      <c r="ES530" s="53"/>
      <c r="ET530" s="53"/>
      <c r="EU530" s="53"/>
      <c r="EV530" s="41"/>
      <c r="EW530" s="53"/>
      <c r="EX530" s="53"/>
      <c r="EY530" s="53"/>
      <c r="EZ530" s="41"/>
      <c r="FA530" s="53"/>
      <c r="FB530" s="53"/>
      <c r="FC530" s="53"/>
      <c r="FD530" s="41"/>
      <c r="FE530" s="53"/>
      <c r="FF530" s="53"/>
      <c r="FG530" s="53"/>
      <c r="FH530" s="41"/>
      <c r="FI530" s="53"/>
      <c r="FJ530" s="53"/>
      <c r="FK530" s="53"/>
      <c r="FL530" s="41"/>
      <c r="FM530" s="53"/>
      <c r="FN530" s="53"/>
      <c r="FO530" s="40"/>
      <c r="FP530" s="52"/>
      <c r="FQ530" s="41"/>
      <c r="FY530" s="229" t="s">
        <v>1982</v>
      </c>
      <c r="FZ530" s="229" t="s">
        <v>1983</v>
      </c>
      <c r="GA530" s="229" t="s">
        <v>1984</v>
      </c>
    </row>
    <row r="531" spans="2:183" ht="11.25" customHeight="1" x14ac:dyDescent="0.2">
      <c r="B531" s="39"/>
      <c r="C531" s="45"/>
      <c r="D531" s="112"/>
      <c r="E531" s="112"/>
      <c r="F531" s="46"/>
      <c r="G531" s="52"/>
      <c r="H531" s="41"/>
      <c r="I531" s="53"/>
      <c r="J531" s="40"/>
      <c r="K531" s="52"/>
      <c r="L531" s="41"/>
      <c r="M531" s="53"/>
      <c r="N531" s="40"/>
      <c r="O531" s="52"/>
      <c r="P531" s="41"/>
      <c r="Q531" s="53"/>
      <c r="R531" s="40"/>
      <c r="S531" s="52"/>
      <c r="T531" s="41"/>
      <c r="U531" s="53"/>
      <c r="V531" s="40"/>
      <c r="W531" s="52"/>
      <c r="X531" s="41"/>
      <c r="Y531" s="53"/>
      <c r="Z531" s="40"/>
      <c r="AA531" s="52"/>
      <c r="AB531" s="41"/>
      <c r="AC531" s="53"/>
      <c r="AD531" s="40"/>
      <c r="AE531" s="52"/>
      <c r="AF531" s="41"/>
      <c r="AG531" s="53"/>
      <c r="AH531" s="40"/>
      <c r="AI531" s="52"/>
      <c r="AJ531" s="41"/>
      <c r="AK531" s="53"/>
      <c r="AL531" s="40"/>
      <c r="AM531" s="52"/>
      <c r="AN531" s="41"/>
      <c r="AO531" s="53"/>
      <c r="AP531" s="40"/>
      <c r="AQ531" s="52"/>
      <c r="AR531" s="41"/>
      <c r="AS531" s="53"/>
      <c r="AT531" s="41"/>
      <c r="AU531" s="41"/>
      <c r="AV531" s="41"/>
      <c r="AW531" s="53"/>
      <c r="AX531" s="41"/>
      <c r="AY531" s="41"/>
      <c r="AZ531" s="41"/>
      <c r="BA531" s="53"/>
      <c r="BB531" s="41"/>
      <c r="BC531" s="41"/>
      <c r="BD531" s="41"/>
      <c r="BE531" s="53"/>
      <c r="BF531" s="41"/>
      <c r="BG531" s="41"/>
      <c r="BH531" s="41"/>
      <c r="BI531" s="53"/>
      <c r="BJ531" s="41"/>
      <c r="BK531" s="41"/>
      <c r="BL531" s="41"/>
      <c r="BM531" s="53"/>
      <c r="BN531" s="41"/>
      <c r="BO531" s="41"/>
      <c r="BP531" s="41"/>
      <c r="BQ531" s="53"/>
      <c r="BR531" s="41"/>
      <c r="BS531" s="41"/>
      <c r="BT531" s="41"/>
      <c r="BU531" s="53"/>
      <c r="BV531" s="41"/>
      <c r="BW531" s="41"/>
      <c r="BX531" s="41"/>
      <c r="BY531" s="53"/>
      <c r="BZ531" s="41"/>
      <c r="CA531" s="41"/>
      <c r="CB531" s="41"/>
      <c r="CC531" s="53"/>
      <c r="CD531" s="41"/>
      <c r="CE531" s="41"/>
      <c r="CF531" s="41"/>
      <c r="CG531" s="53"/>
      <c r="CH531" s="41"/>
      <c r="CI531" s="41"/>
      <c r="CJ531" s="41"/>
      <c r="CK531" s="53"/>
      <c r="CL531" s="41"/>
      <c r="CM531" s="41"/>
      <c r="CN531" s="41"/>
      <c r="CO531" s="53"/>
      <c r="CP531" s="41"/>
      <c r="CQ531" s="41"/>
      <c r="CR531" s="41"/>
      <c r="CS531" s="53"/>
      <c r="CT531" s="41"/>
      <c r="CU531" s="41"/>
      <c r="CV531" s="41"/>
      <c r="CW531" s="53"/>
      <c r="CX531" s="41"/>
      <c r="CY531" s="41"/>
      <c r="CZ531" s="41"/>
      <c r="DA531" s="53"/>
      <c r="DB531" s="53"/>
      <c r="DC531" s="53"/>
      <c r="DD531" s="41"/>
      <c r="DE531" s="53"/>
      <c r="DF531" s="53"/>
      <c r="DG531" s="53"/>
      <c r="DH531" s="41"/>
      <c r="DI531" s="53"/>
      <c r="DJ531" s="53"/>
      <c r="DK531" s="53"/>
      <c r="DL531" s="41"/>
      <c r="DM531" s="53"/>
      <c r="DN531" s="53"/>
      <c r="DO531" s="53"/>
      <c r="DP531" s="41"/>
      <c r="DQ531" s="53"/>
      <c r="DR531" s="53"/>
      <c r="DS531" s="53"/>
      <c r="DT531" s="41"/>
      <c r="DU531" s="53"/>
      <c r="DV531" s="53"/>
      <c r="DW531" s="53"/>
      <c r="DX531" s="41"/>
      <c r="DY531" s="53"/>
      <c r="DZ531" s="53"/>
      <c r="EA531" s="53"/>
      <c r="EB531" s="41"/>
      <c r="EC531" s="53"/>
      <c r="ED531" s="53"/>
      <c r="EE531" s="53"/>
      <c r="EF531" s="41"/>
      <c r="EG531" s="53"/>
      <c r="EH531" s="53"/>
      <c r="EI531" s="53"/>
      <c r="EJ531" s="41"/>
      <c r="EK531" s="53"/>
      <c r="EL531" s="53"/>
      <c r="EM531" s="53"/>
      <c r="EN531" s="41"/>
      <c r="EO531" s="53"/>
      <c r="EP531" s="53"/>
      <c r="EQ531" s="53"/>
      <c r="ER531" s="41"/>
      <c r="ES531" s="53"/>
      <c r="ET531" s="53"/>
      <c r="EU531" s="53"/>
      <c r="EV531" s="41"/>
      <c r="EW531" s="53"/>
      <c r="EX531" s="53"/>
      <c r="EY531" s="53"/>
      <c r="EZ531" s="41"/>
      <c r="FA531" s="53"/>
      <c r="FB531" s="53"/>
      <c r="FC531" s="53"/>
      <c r="FD531" s="41"/>
      <c r="FE531" s="53"/>
      <c r="FF531" s="53"/>
      <c r="FG531" s="53"/>
      <c r="FH531" s="41"/>
      <c r="FI531" s="53"/>
      <c r="FJ531" s="53"/>
      <c r="FK531" s="53"/>
      <c r="FL531" s="41"/>
      <c r="FM531" s="53"/>
      <c r="FN531" s="53"/>
      <c r="FO531" s="40"/>
      <c r="FP531" s="52"/>
      <c r="FQ531" s="41"/>
      <c r="FY531" s="229" t="s">
        <v>372</v>
      </c>
      <c r="FZ531" s="229" t="s">
        <v>373</v>
      </c>
      <c r="GA531" s="229" t="s">
        <v>374</v>
      </c>
    </row>
    <row r="532" spans="2:183" ht="11.25" customHeight="1" x14ac:dyDescent="0.2">
      <c r="B532" s="39"/>
      <c r="C532" s="45"/>
      <c r="D532" s="112"/>
      <c r="E532" s="112"/>
      <c r="F532" s="46"/>
      <c r="G532" s="52"/>
      <c r="H532" s="41"/>
      <c r="I532" s="53"/>
      <c r="J532" s="40"/>
      <c r="K532" s="52"/>
      <c r="L532" s="41"/>
      <c r="M532" s="53"/>
      <c r="N532" s="40"/>
      <c r="O532" s="52"/>
      <c r="P532" s="41"/>
      <c r="Q532" s="53"/>
      <c r="R532" s="40"/>
      <c r="S532" s="52"/>
      <c r="T532" s="41"/>
      <c r="U532" s="53"/>
      <c r="V532" s="40"/>
      <c r="W532" s="52"/>
      <c r="X532" s="41"/>
      <c r="Y532" s="53"/>
      <c r="Z532" s="40"/>
      <c r="AA532" s="52"/>
      <c r="AB532" s="41"/>
      <c r="AC532" s="53"/>
      <c r="AD532" s="40"/>
      <c r="AE532" s="52"/>
      <c r="AF532" s="41"/>
      <c r="AG532" s="53"/>
      <c r="AH532" s="40"/>
      <c r="AI532" s="52"/>
      <c r="AJ532" s="41"/>
      <c r="AK532" s="53"/>
      <c r="AL532" s="40"/>
      <c r="AM532" s="52"/>
      <c r="AN532" s="41"/>
      <c r="AO532" s="53"/>
      <c r="AP532" s="40"/>
      <c r="AQ532" s="52"/>
      <c r="AR532" s="41"/>
      <c r="AS532" s="41"/>
      <c r="AT532" s="41"/>
      <c r="AU532" s="41"/>
      <c r="AV532" s="41"/>
      <c r="AW532" s="41"/>
      <c r="AX532" s="41"/>
      <c r="AY532" s="41"/>
      <c r="AZ532" s="41"/>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c r="CT532" s="41"/>
      <c r="CU532" s="41"/>
      <c r="CV532" s="41"/>
      <c r="CW532" s="41"/>
      <c r="CX532" s="41"/>
      <c r="CY532" s="41"/>
      <c r="CZ532" s="41"/>
      <c r="DA532" s="41"/>
      <c r="DB532" s="53"/>
      <c r="DC532" s="53"/>
      <c r="DD532" s="53"/>
      <c r="DE532" s="53"/>
      <c r="DF532" s="53"/>
      <c r="DG532" s="53"/>
      <c r="DH532" s="53"/>
      <c r="DI532" s="53"/>
      <c r="DJ532" s="53"/>
      <c r="DK532" s="53"/>
      <c r="DL532" s="53"/>
      <c r="DM532" s="53"/>
      <c r="DN532" s="53"/>
      <c r="DO532" s="53"/>
      <c r="DP532" s="53"/>
      <c r="DQ532" s="53"/>
      <c r="DR532" s="53"/>
      <c r="DS532" s="53"/>
      <c r="DT532" s="53"/>
      <c r="DU532" s="53"/>
      <c r="DV532" s="53"/>
      <c r="DW532" s="53"/>
      <c r="DX532" s="53"/>
      <c r="DY532" s="53"/>
      <c r="DZ532" s="53"/>
      <c r="EA532" s="53"/>
      <c r="EB532" s="53"/>
      <c r="EC532" s="53"/>
      <c r="ED532" s="53"/>
      <c r="EE532" s="53"/>
      <c r="EF532" s="53"/>
      <c r="EG532" s="53"/>
      <c r="EH532" s="53"/>
      <c r="EI532" s="53"/>
      <c r="EJ532" s="53"/>
      <c r="EK532" s="53"/>
      <c r="EL532" s="53"/>
      <c r="EM532" s="53"/>
      <c r="EN532" s="53"/>
      <c r="EO532" s="53"/>
      <c r="EP532" s="53"/>
      <c r="EQ532" s="53"/>
      <c r="ER532" s="53"/>
      <c r="ES532" s="53"/>
      <c r="ET532" s="53"/>
      <c r="EU532" s="53"/>
      <c r="EV532" s="53"/>
      <c r="EW532" s="53"/>
      <c r="EX532" s="53"/>
      <c r="EY532" s="53"/>
      <c r="EZ532" s="53"/>
      <c r="FA532" s="53"/>
      <c r="FB532" s="53"/>
      <c r="FC532" s="53"/>
      <c r="FD532" s="53"/>
      <c r="FE532" s="53"/>
      <c r="FF532" s="53"/>
      <c r="FG532" s="53"/>
      <c r="FH532" s="53"/>
      <c r="FI532" s="53"/>
      <c r="FJ532" s="53"/>
      <c r="FK532" s="53"/>
      <c r="FL532" s="53"/>
      <c r="FM532" s="53"/>
      <c r="FN532" s="53"/>
      <c r="FO532" s="40"/>
      <c r="FP532" s="52"/>
      <c r="FQ532" s="41"/>
      <c r="FY532" s="229" t="s">
        <v>378</v>
      </c>
      <c r="FZ532" s="229" t="s">
        <v>379</v>
      </c>
      <c r="GA532" s="229" t="s">
        <v>380</v>
      </c>
    </row>
    <row r="533" spans="2:183" ht="11.25" customHeight="1" x14ac:dyDescent="0.2">
      <c r="B533" s="39"/>
      <c r="C533" s="45"/>
      <c r="D533" s="112"/>
      <c r="E533" s="112"/>
      <c r="F533" s="46"/>
      <c r="G533" s="52"/>
      <c r="H533" s="41"/>
      <c r="I533" s="53"/>
      <c r="J533" s="40"/>
      <c r="K533" s="52"/>
      <c r="L533" s="41"/>
      <c r="M533" s="53"/>
      <c r="N533" s="40"/>
      <c r="O533" s="52"/>
      <c r="P533" s="41"/>
      <c r="Q533" s="53"/>
      <c r="R533" s="40"/>
      <c r="S533" s="52"/>
      <c r="T533" s="41"/>
      <c r="U533" s="53"/>
      <c r="V533" s="40"/>
      <c r="W533" s="52"/>
      <c r="X533" s="41"/>
      <c r="Y533" s="53"/>
      <c r="Z533" s="40"/>
      <c r="AA533" s="52"/>
      <c r="AB533" s="41"/>
      <c r="AC533" s="53"/>
      <c r="AD533" s="40"/>
      <c r="AE533" s="52"/>
      <c r="AF533" s="41"/>
      <c r="AG533" s="53"/>
      <c r="AH533" s="40"/>
      <c r="AI533" s="52"/>
      <c r="AJ533" s="41"/>
      <c r="AK533" s="53"/>
      <c r="AL533" s="40"/>
      <c r="AM533" s="52"/>
      <c r="AN533" s="41"/>
      <c r="AO533" s="53"/>
      <c r="AP533" s="40"/>
      <c r="AQ533" s="52"/>
      <c r="AR533" s="41"/>
      <c r="AS533" s="41"/>
      <c r="AT533" s="41"/>
      <c r="AU533" s="41"/>
      <c r="AV533" s="41"/>
      <c r="AW533" s="41"/>
      <c r="AX533" s="41"/>
      <c r="AY533" s="41"/>
      <c r="AZ533" s="41"/>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c r="CT533" s="41"/>
      <c r="CU533" s="41"/>
      <c r="CV533" s="41"/>
      <c r="CW533" s="41"/>
      <c r="CX533" s="41"/>
      <c r="CY533" s="41"/>
      <c r="CZ533" s="41"/>
      <c r="DA533" s="41"/>
      <c r="DB533" s="53"/>
      <c r="DC533" s="53"/>
      <c r="DD533" s="53"/>
      <c r="DE533" s="53"/>
      <c r="DF533" s="53"/>
      <c r="DG533" s="53"/>
      <c r="DH533" s="53"/>
      <c r="DI533" s="53"/>
      <c r="DJ533" s="53"/>
      <c r="DK533" s="53"/>
      <c r="DL533" s="53"/>
      <c r="DM533" s="53"/>
      <c r="DN533" s="53"/>
      <c r="DO533" s="53"/>
      <c r="DP533" s="53"/>
      <c r="DQ533" s="53"/>
      <c r="DR533" s="53"/>
      <c r="DS533" s="53"/>
      <c r="DT533" s="53"/>
      <c r="DU533" s="53"/>
      <c r="DV533" s="53"/>
      <c r="DW533" s="53"/>
      <c r="DX533" s="53"/>
      <c r="DY533" s="53"/>
      <c r="DZ533" s="53"/>
      <c r="EA533" s="53"/>
      <c r="EB533" s="53"/>
      <c r="EC533" s="53"/>
      <c r="ED533" s="53"/>
      <c r="EE533" s="53"/>
      <c r="EF533" s="53"/>
      <c r="EG533" s="53"/>
      <c r="EH533" s="53"/>
      <c r="EI533" s="53"/>
      <c r="EJ533" s="53"/>
      <c r="EK533" s="53"/>
      <c r="EL533" s="53"/>
      <c r="EM533" s="53"/>
      <c r="EN533" s="53"/>
      <c r="EO533" s="53"/>
      <c r="EP533" s="53"/>
      <c r="EQ533" s="53"/>
      <c r="ER533" s="53"/>
      <c r="ES533" s="53"/>
      <c r="ET533" s="53"/>
      <c r="EU533" s="53"/>
      <c r="EV533" s="53"/>
      <c r="EW533" s="53"/>
      <c r="EX533" s="53"/>
      <c r="EY533" s="53"/>
      <c r="EZ533" s="53"/>
      <c r="FA533" s="53"/>
      <c r="FB533" s="53"/>
      <c r="FC533" s="53"/>
      <c r="FD533" s="53"/>
      <c r="FE533" s="53"/>
      <c r="FF533" s="53"/>
      <c r="FG533" s="53"/>
      <c r="FH533" s="53"/>
      <c r="FI533" s="53"/>
      <c r="FJ533" s="53"/>
      <c r="FK533" s="53"/>
      <c r="FL533" s="53"/>
      <c r="FM533" s="53"/>
      <c r="FN533" s="53"/>
      <c r="FO533" s="40"/>
      <c r="FP533" s="52"/>
      <c r="FQ533" s="41"/>
      <c r="FY533" s="229" t="s">
        <v>1997</v>
      </c>
      <c r="FZ533" s="229" t="s">
        <v>1998</v>
      </c>
      <c r="GA533" s="229" t="s">
        <v>1999</v>
      </c>
    </row>
    <row r="534" spans="2:183" ht="11.25" customHeight="1" x14ac:dyDescent="0.2">
      <c r="B534" s="39"/>
      <c r="C534" s="45"/>
      <c r="G534" s="43"/>
      <c r="H534" s="44"/>
      <c r="I534" s="42"/>
      <c r="M534" s="44"/>
      <c r="Q534" s="44"/>
      <c r="U534" s="44"/>
      <c r="Y534" s="44"/>
      <c r="AC534" s="44"/>
      <c r="AG534" s="44"/>
      <c r="AK534" s="44"/>
      <c r="AO534" s="44"/>
      <c r="DB534" s="44"/>
      <c r="DC534" s="44"/>
      <c r="DD534" s="44"/>
      <c r="DE534" s="44"/>
      <c r="DF534" s="44"/>
      <c r="DG534" s="44"/>
      <c r="DH534" s="44"/>
      <c r="DI534" s="44"/>
      <c r="DJ534" s="44"/>
      <c r="DK534" s="44"/>
      <c r="DL534" s="44"/>
      <c r="DM534" s="44"/>
      <c r="DN534" s="44"/>
      <c r="DO534" s="44"/>
      <c r="DP534" s="44"/>
      <c r="DQ534" s="44"/>
      <c r="DR534" s="44"/>
      <c r="DS534" s="44"/>
      <c r="DT534" s="44"/>
      <c r="DU534" s="44"/>
      <c r="DV534" s="44"/>
      <c r="DW534" s="44"/>
      <c r="DX534" s="44"/>
      <c r="DY534" s="44"/>
      <c r="DZ534" s="44"/>
      <c r="EA534" s="44"/>
      <c r="EB534" s="44"/>
      <c r="EC534" s="44"/>
      <c r="ED534" s="44"/>
      <c r="EE534" s="44"/>
      <c r="EF534" s="44"/>
      <c r="EG534" s="44"/>
      <c r="EH534" s="44"/>
      <c r="EI534" s="44"/>
      <c r="EJ534" s="44"/>
      <c r="EK534" s="44"/>
      <c r="EL534" s="44"/>
      <c r="EM534" s="44"/>
      <c r="EN534" s="44"/>
      <c r="EO534" s="44"/>
      <c r="EP534" s="44"/>
      <c r="EQ534" s="44"/>
      <c r="ER534" s="44"/>
      <c r="ES534" s="44"/>
      <c r="ET534" s="44"/>
      <c r="EU534" s="44"/>
      <c r="EV534" s="44"/>
      <c r="EW534" s="44"/>
      <c r="EX534" s="44"/>
      <c r="EY534" s="44"/>
      <c r="EZ534" s="44"/>
      <c r="FA534" s="44"/>
      <c r="FB534" s="44"/>
      <c r="FC534" s="44"/>
      <c r="FD534" s="44"/>
      <c r="FE534" s="44"/>
      <c r="FF534" s="44"/>
      <c r="FG534" s="44"/>
      <c r="FH534" s="44"/>
      <c r="FI534" s="44"/>
      <c r="FJ534" s="44"/>
      <c r="FK534" s="44"/>
      <c r="FL534" s="44"/>
      <c r="FM534" s="44"/>
      <c r="FN534" s="44"/>
      <c r="FY534" s="229" t="s">
        <v>1994</v>
      </c>
      <c r="FZ534" s="229" t="s">
        <v>1995</v>
      </c>
      <c r="GA534" s="229" t="s">
        <v>1996</v>
      </c>
    </row>
    <row r="535" spans="2:183" ht="11.25" customHeight="1" x14ac:dyDescent="0.2">
      <c r="B535" s="39"/>
      <c r="C535" s="45"/>
      <c r="G535" s="43"/>
      <c r="H535" s="44"/>
      <c r="I535" s="42"/>
      <c r="M535" s="44"/>
      <c r="Q535" s="44"/>
      <c r="U535" s="44"/>
      <c r="Y535" s="44"/>
      <c r="AC535" s="44"/>
      <c r="AG535" s="44"/>
      <c r="AK535" s="44"/>
      <c r="AO535" s="44"/>
      <c r="DB535" s="44"/>
      <c r="DC535" s="44"/>
      <c r="DD535" s="44"/>
      <c r="DE535" s="44"/>
      <c r="DF535" s="44"/>
      <c r="DG535" s="44"/>
      <c r="DH535" s="44"/>
      <c r="DI535" s="44"/>
      <c r="DJ535" s="44"/>
      <c r="DK535" s="44"/>
      <c r="DL535" s="44"/>
      <c r="DM535" s="44"/>
      <c r="DN535" s="44"/>
      <c r="DO535" s="44"/>
      <c r="DP535" s="44"/>
      <c r="DQ535" s="44"/>
      <c r="DR535" s="44"/>
      <c r="DS535" s="44"/>
      <c r="DT535" s="44"/>
      <c r="DU535" s="44"/>
      <c r="DV535" s="44"/>
      <c r="DW535" s="44"/>
      <c r="DX535" s="44"/>
      <c r="DY535" s="44"/>
      <c r="DZ535" s="44"/>
      <c r="EA535" s="44"/>
      <c r="EB535" s="44"/>
      <c r="EC535" s="44"/>
      <c r="ED535" s="44"/>
      <c r="EE535" s="44"/>
      <c r="EF535" s="44"/>
      <c r="EG535" s="44"/>
      <c r="EH535" s="44"/>
      <c r="EI535" s="44"/>
      <c r="EJ535" s="44"/>
      <c r="EK535" s="44"/>
      <c r="EL535" s="44"/>
      <c r="EM535" s="44"/>
      <c r="EN535" s="44"/>
      <c r="EO535" s="44"/>
      <c r="EP535" s="44"/>
      <c r="EQ535" s="44"/>
      <c r="ER535" s="44"/>
      <c r="ES535" s="44"/>
      <c r="ET535" s="44"/>
      <c r="EU535" s="44"/>
      <c r="EV535" s="44"/>
      <c r="EW535" s="44"/>
      <c r="EX535" s="44"/>
      <c r="EY535" s="44"/>
      <c r="EZ535" s="44"/>
      <c r="FA535" s="44"/>
      <c r="FB535" s="44"/>
      <c r="FC535" s="44"/>
      <c r="FD535" s="44"/>
      <c r="FE535" s="44"/>
      <c r="FF535" s="44"/>
      <c r="FG535" s="44"/>
      <c r="FH535" s="44"/>
      <c r="FI535" s="44"/>
      <c r="FJ535" s="44"/>
      <c r="FK535" s="44"/>
      <c r="FL535" s="44"/>
      <c r="FM535" s="44"/>
      <c r="FN535" s="44"/>
      <c r="FY535" s="229" t="s">
        <v>1991</v>
      </c>
      <c r="FZ535" s="229" t="s">
        <v>1992</v>
      </c>
      <c r="GA535" s="229" t="s">
        <v>1993</v>
      </c>
    </row>
    <row r="536" spans="2:183" ht="11.25" customHeight="1" x14ac:dyDescent="0.2">
      <c r="B536" s="39"/>
      <c r="C536" s="45"/>
      <c r="G536" s="43"/>
      <c r="H536" s="44"/>
      <c r="I536" s="42"/>
      <c r="M536" s="44"/>
      <c r="Q536" s="44"/>
      <c r="U536" s="44"/>
      <c r="Y536" s="44"/>
      <c r="AC536" s="44"/>
      <c r="AG536" s="44"/>
      <c r="AK536" s="44"/>
      <c r="AO536" s="44"/>
      <c r="DB536" s="44"/>
      <c r="DC536" s="44"/>
      <c r="DD536" s="44"/>
      <c r="DE536" s="44"/>
      <c r="DF536" s="44"/>
      <c r="DG536" s="44"/>
      <c r="DH536" s="44"/>
      <c r="DI536" s="44"/>
      <c r="DJ536" s="44"/>
      <c r="DK536" s="44"/>
      <c r="DL536" s="44"/>
      <c r="DM536" s="44"/>
      <c r="DN536" s="44"/>
      <c r="DO536" s="44"/>
      <c r="DP536" s="44"/>
      <c r="DQ536" s="44"/>
      <c r="DR536" s="44"/>
      <c r="DS536" s="44"/>
      <c r="DT536" s="44"/>
      <c r="DU536" s="44"/>
      <c r="DV536" s="44"/>
      <c r="DW536" s="44"/>
      <c r="DX536" s="44"/>
      <c r="DY536" s="44"/>
      <c r="DZ536" s="44"/>
      <c r="EA536" s="44"/>
      <c r="EB536" s="44"/>
      <c r="EC536" s="44"/>
      <c r="ED536" s="44"/>
      <c r="EE536" s="44"/>
      <c r="EF536" s="44"/>
      <c r="EG536" s="44"/>
      <c r="EH536" s="44"/>
      <c r="EI536" s="44"/>
      <c r="EJ536" s="44"/>
      <c r="EK536" s="44"/>
      <c r="EL536" s="44"/>
      <c r="EM536" s="44"/>
      <c r="EN536" s="44"/>
      <c r="EO536" s="44"/>
      <c r="EP536" s="44"/>
      <c r="EQ536" s="44"/>
      <c r="ER536" s="44"/>
      <c r="ES536" s="44"/>
      <c r="ET536" s="44"/>
      <c r="EU536" s="44"/>
      <c r="EV536" s="44"/>
      <c r="EW536" s="44"/>
      <c r="EX536" s="44"/>
      <c r="EY536" s="44"/>
      <c r="EZ536" s="44"/>
      <c r="FA536" s="44"/>
      <c r="FB536" s="44"/>
      <c r="FC536" s="44"/>
      <c r="FD536" s="44"/>
      <c r="FE536" s="44"/>
      <c r="FF536" s="44"/>
      <c r="FG536" s="44"/>
      <c r="FH536" s="44"/>
      <c r="FI536" s="44"/>
      <c r="FJ536" s="44"/>
      <c r="FK536" s="44"/>
      <c r="FL536" s="44"/>
      <c r="FM536" s="44"/>
      <c r="FN536" s="44"/>
      <c r="FY536" s="229" t="s">
        <v>399</v>
      </c>
      <c r="FZ536" s="229" t="s">
        <v>400</v>
      </c>
      <c r="GA536" s="229" t="s">
        <v>401</v>
      </c>
    </row>
    <row r="537" spans="2:183" ht="11.25" customHeight="1" x14ac:dyDescent="0.2">
      <c r="B537" s="39"/>
      <c r="C537" s="45"/>
      <c r="G537" s="43"/>
      <c r="H537" s="44"/>
      <c r="I537" s="42"/>
      <c r="M537" s="44"/>
      <c r="Q537" s="44"/>
      <c r="U537" s="44"/>
      <c r="Y537" s="44"/>
      <c r="AC537" s="44"/>
      <c r="AG537" s="44"/>
      <c r="AK537" s="44"/>
      <c r="AO537" s="44"/>
      <c r="DB537" s="44"/>
      <c r="DC537" s="44"/>
      <c r="DD537" s="44"/>
      <c r="DE537" s="44"/>
      <c r="DF537" s="44"/>
      <c r="DG537" s="44"/>
      <c r="DH537" s="44"/>
      <c r="DI537" s="44"/>
      <c r="DJ537" s="44"/>
      <c r="DK537" s="44"/>
      <c r="DL537" s="44"/>
      <c r="DM537" s="44"/>
      <c r="DN537" s="44"/>
      <c r="DO537" s="44"/>
      <c r="DP537" s="44"/>
      <c r="DQ537" s="44"/>
      <c r="DR537" s="44"/>
      <c r="DS537" s="44"/>
      <c r="DT537" s="44"/>
      <c r="DU537" s="44"/>
      <c r="DV537" s="44"/>
      <c r="DW537" s="44"/>
      <c r="DX537" s="44"/>
      <c r="DY537" s="44"/>
      <c r="DZ537" s="44"/>
      <c r="EA537" s="44"/>
      <c r="EB537" s="44"/>
      <c r="EC537" s="44"/>
      <c r="ED537" s="44"/>
      <c r="EE537" s="44"/>
      <c r="EF537" s="44"/>
      <c r="EG537" s="44"/>
      <c r="EH537" s="44"/>
      <c r="EI537" s="44"/>
      <c r="EJ537" s="44"/>
      <c r="EK537" s="44"/>
      <c r="EL537" s="44"/>
      <c r="EM537" s="44"/>
      <c r="EN537" s="44"/>
      <c r="EO537" s="44"/>
      <c r="EP537" s="44"/>
      <c r="EQ537" s="44"/>
      <c r="ER537" s="44"/>
      <c r="ES537" s="44"/>
      <c r="ET537" s="44"/>
      <c r="EU537" s="44"/>
      <c r="EV537" s="44"/>
      <c r="EW537" s="44"/>
      <c r="EX537" s="44"/>
      <c r="EY537" s="44"/>
      <c r="EZ537" s="44"/>
      <c r="FA537" s="44"/>
      <c r="FB537" s="44"/>
      <c r="FC537" s="44"/>
      <c r="FD537" s="44"/>
      <c r="FE537" s="44"/>
      <c r="FF537" s="44"/>
      <c r="FG537" s="44"/>
      <c r="FH537" s="44"/>
      <c r="FI537" s="44"/>
      <c r="FJ537" s="44"/>
      <c r="FK537" s="44"/>
      <c r="FL537" s="44"/>
      <c r="FM537" s="44"/>
      <c r="FN537" s="44"/>
      <c r="FY537" s="229" t="s">
        <v>1486</v>
      </c>
      <c r="FZ537" s="229" t="s">
        <v>1487</v>
      </c>
      <c r="GA537" s="229" t="s">
        <v>1488</v>
      </c>
    </row>
    <row r="538" spans="2:183" ht="11.25" customHeight="1" x14ac:dyDescent="0.2">
      <c r="B538" s="39"/>
      <c r="C538" s="45"/>
      <c r="G538" s="43"/>
      <c r="H538" s="44"/>
      <c r="I538" s="42"/>
      <c r="M538" s="44"/>
      <c r="Q538" s="44"/>
      <c r="U538" s="44"/>
      <c r="Y538" s="44"/>
      <c r="AC538" s="44"/>
      <c r="AG538" s="44"/>
      <c r="AK538" s="44"/>
      <c r="AO538" s="44"/>
      <c r="DB538" s="44"/>
      <c r="DC538" s="44"/>
      <c r="DD538" s="44"/>
      <c r="DE538" s="44"/>
      <c r="DF538" s="44"/>
      <c r="DG538" s="44"/>
      <c r="DH538" s="44"/>
      <c r="DI538" s="44"/>
      <c r="DJ538" s="44"/>
      <c r="DK538" s="44"/>
      <c r="DL538" s="44"/>
      <c r="DM538" s="44"/>
      <c r="DN538" s="44"/>
      <c r="DO538" s="44"/>
      <c r="DP538" s="44"/>
      <c r="DQ538" s="44"/>
      <c r="DR538" s="44"/>
      <c r="DS538" s="44"/>
      <c r="DT538" s="44"/>
      <c r="DU538" s="44"/>
      <c r="DV538" s="44"/>
      <c r="DW538" s="44"/>
      <c r="DX538" s="44"/>
      <c r="DY538" s="44"/>
      <c r="DZ538" s="44"/>
      <c r="EA538" s="44"/>
      <c r="EB538" s="44"/>
      <c r="EC538" s="44"/>
      <c r="ED538" s="44"/>
      <c r="EE538" s="44"/>
      <c r="EF538" s="44"/>
      <c r="EG538" s="44"/>
      <c r="EH538" s="44"/>
      <c r="EI538" s="44"/>
      <c r="EJ538" s="44"/>
      <c r="EK538" s="44"/>
      <c r="EL538" s="44"/>
      <c r="EM538" s="44"/>
      <c r="EN538" s="44"/>
      <c r="EO538" s="44"/>
      <c r="EP538" s="44"/>
      <c r="EQ538" s="44"/>
      <c r="ER538" s="44"/>
      <c r="ES538" s="44"/>
      <c r="ET538" s="44"/>
      <c r="EU538" s="44"/>
      <c r="EV538" s="44"/>
      <c r="EW538" s="44"/>
      <c r="EX538" s="44"/>
      <c r="EY538" s="44"/>
      <c r="EZ538" s="44"/>
      <c r="FA538" s="44"/>
      <c r="FB538" s="44"/>
      <c r="FC538" s="44"/>
      <c r="FD538" s="44"/>
      <c r="FE538" s="44"/>
      <c r="FF538" s="44"/>
      <c r="FG538" s="44"/>
      <c r="FH538" s="44"/>
      <c r="FI538" s="44"/>
      <c r="FJ538" s="44"/>
      <c r="FK538" s="44"/>
      <c r="FL538" s="44"/>
      <c r="FM538" s="44"/>
      <c r="FN538" s="44"/>
      <c r="FY538" s="229" t="s">
        <v>2675</v>
      </c>
      <c r="FZ538" s="229" t="s">
        <v>2676</v>
      </c>
      <c r="GA538" s="229" t="s">
        <v>2677</v>
      </c>
    </row>
    <row r="539" spans="2:183" ht="11.25" customHeight="1" x14ac:dyDescent="0.2">
      <c r="B539" s="39"/>
      <c r="C539" s="45"/>
      <c r="G539" s="43"/>
      <c r="H539" s="44"/>
      <c r="I539" s="42"/>
      <c r="M539" s="44"/>
      <c r="Q539" s="44"/>
      <c r="U539" s="44"/>
      <c r="Y539" s="44"/>
      <c r="AC539" s="44"/>
      <c r="AG539" s="44"/>
      <c r="AK539" s="44"/>
      <c r="AO539" s="44"/>
      <c r="DB539" s="44"/>
      <c r="DC539" s="44"/>
      <c r="DD539" s="44"/>
      <c r="DE539" s="44"/>
      <c r="DF539" s="44"/>
      <c r="DG539" s="44"/>
      <c r="DH539" s="44"/>
      <c r="DI539" s="44"/>
      <c r="DJ539" s="44"/>
      <c r="DK539" s="44"/>
      <c r="DL539" s="44"/>
      <c r="DM539" s="44"/>
      <c r="DN539" s="44"/>
      <c r="DO539" s="44"/>
      <c r="DP539" s="44"/>
      <c r="DQ539" s="44"/>
      <c r="DR539" s="44"/>
      <c r="DS539" s="44"/>
      <c r="DT539" s="44"/>
      <c r="DU539" s="44"/>
      <c r="DV539" s="44"/>
      <c r="DW539" s="44"/>
      <c r="DX539" s="44"/>
      <c r="DY539" s="44"/>
      <c r="DZ539" s="44"/>
      <c r="EA539" s="44"/>
      <c r="EB539" s="44"/>
      <c r="EC539" s="44"/>
      <c r="ED539" s="44"/>
      <c r="EE539" s="44"/>
      <c r="EF539" s="44"/>
      <c r="EG539" s="44"/>
      <c r="EH539" s="44"/>
      <c r="EI539" s="44"/>
      <c r="EJ539" s="44"/>
      <c r="EK539" s="44"/>
      <c r="EL539" s="44"/>
      <c r="EM539" s="44"/>
      <c r="EN539" s="44"/>
      <c r="EO539" s="44"/>
      <c r="EP539" s="44"/>
      <c r="EQ539" s="44"/>
      <c r="ER539" s="44"/>
      <c r="ES539" s="44"/>
      <c r="ET539" s="44"/>
      <c r="EU539" s="44"/>
      <c r="EV539" s="44"/>
      <c r="EW539" s="44"/>
      <c r="EX539" s="44"/>
      <c r="EY539" s="44"/>
      <c r="EZ539" s="44"/>
      <c r="FA539" s="44"/>
      <c r="FB539" s="44"/>
      <c r="FC539" s="44"/>
      <c r="FD539" s="44"/>
      <c r="FE539" s="44"/>
      <c r="FF539" s="44"/>
      <c r="FG539" s="44"/>
      <c r="FH539" s="44"/>
      <c r="FI539" s="44"/>
      <c r="FJ539" s="44"/>
      <c r="FK539" s="44"/>
      <c r="FL539" s="44"/>
      <c r="FM539" s="44"/>
      <c r="FN539" s="44"/>
      <c r="FY539" s="229" t="s">
        <v>2006</v>
      </c>
      <c r="FZ539" s="229" t="s">
        <v>2007</v>
      </c>
      <c r="GA539" s="229" t="s">
        <v>2008</v>
      </c>
    </row>
    <row r="540" spans="2:183" ht="11.25" customHeight="1" x14ac:dyDescent="0.2">
      <c r="B540" s="39"/>
      <c r="C540" s="45"/>
      <c r="G540" s="43"/>
      <c r="H540" s="44"/>
      <c r="I540" s="42"/>
      <c r="M540" s="44"/>
      <c r="Q540" s="44"/>
      <c r="U540" s="44"/>
      <c r="Y540" s="44"/>
      <c r="AC540" s="44"/>
      <c r="AG540" s="44"/>
      <c r="AK540" s="44"/>
      <c r="AO540" s="44"/>
      <c r="DB540" s="44"/>
      <c r="DC540" s="44"/>
      <c r="DD540" s="44"/>
      <c r="DE540" s="44"/>
      <c r="DF540" s="44"/>
      <c r="DG540" s="44"/>
      <c r="DH540" s="44"/>
      <c r="DI540" s="44"/>
      <c r="DJ540" s="44"/>
      <c r="DK540" s="44"/>
      <c r="DL540" s="44"/>
      <c r="DM540" s="44"/>
      <c r="DN540" s="44"/>
      <c r="DO540" s="44"/>
      <c r="DP540" s="44"/>
      <c r="DQ540" s="44"/>
      <c r="DR540" s="44"/>
      <c r="DS540" s="44"/>
      <c r="DT540" s="44"/>
      <c r="DU540" s="44"/>
      <c r="DV540" s="44"/>
      <c r="DW540" s="44"/>
      <c r="DX540" s="44"/>
      <c r="DY540" s="44"/>
      <c r="DZ540" s="44"/>
      <c r="EA540" s="44"/>
      <c r="EB540" s="44"/>
      <c r="EC540" s="44"/>
      <c r="ED540" s="44"/>
      <c r="EE540" s="44"/>
      <c r="EF540" s="44"/>
      <c r="EG540" s="44"/>
      <c r="EH540" s="44"/>
      <c r="EI540" s="44"/>
      <c r="EJ540" s="44"/>
      <c r="EK540" s="44"/>
      <c r="EL540" s="44"/>
      <c r="EM540" s="44"/>
      <c r="EN540" s="44"/>
      <c r="EO540" s="44"/>
      <c r="EP540" s="44"/>
      <c r="EQ540" s="44"/>
      <c r="ER540" s="44"/>
      <c r="ES540" s="44"/>
      <c r="ET540" s="44"/>
      <c r="EU540" s="44"/>
      <c r="EV540" s="44"/>
      <c r="EW540" s="44"/>
      <c r="EX540" s="44"/>
      <c r="EY540" s="44"/>
      <c r="EZ540" s="44"/>
      <c r="FA540" s="44"/>
      <c r="FB540" s="44"/>
      <c r="FC540" s="44"/>
      <c r="FD540" s="44"/>
      <c r="FE540" s="44"/>
      <c r="FF540" s="44"/>
      <c r="FG540" s="44"/>
      <c r="FH540" s="44"/>
      <c r="FI540" s="44"/>
      <c r="FJ540" s="44"/>
      <c r="FK540" s="44"/>
      <c r="FL540" s="44"/>
      <c r="FM540" s="44"/>
      <c r="FN540" s="44"/>
      <c r="FY540" s="229" t="s">
        <v>2003</v>
      </c>
      <c r="FZ540" s="229" t="s">
        <v>2004</v>
      </c>
      <c r="GA540" s="229" t="s">
        <v>2005</v>
      </c>
    </row>
    <row r="541" spans="2:183" ht="11.25" customHeight="1" x14ac:dyDescent="0.2">
      <c r="B541" s="39"/>
      <c r="C541" s="45"/>
      <c r="G541" s="43"/>
      <c r="H541" s="44"/>
      <c r="I541" s="42"/>
      <c r="M541" s="44"/>
      <c r="Q541" s="44"/>
      <c r="U541" s="44"/>
      <c r="Y541" s="44"/>
      <c r="AC541" s="44"/>
      <c r="AG541" s="44"/>
      <c r="AK541" s="44"/>
      <c r="AO541" s="44"/>
      <c r="DB541" s="44"/>
      <c r="DC541" s="44"/>
      <c r="DD541" s="44"/>
      <c r="DE541" s="44"/>
      <c r="DF541" s="44"/>
      <c r="DG541" s="44"/>
      <c r="DH541" s="44"/>
      <c r="DI541" s="44"/>
      <c r="DJ541" s="44"/>
      <c r="DK541" s="44"/>
      <c r="DL541" s="44"/>
      <c r="DM541" s="44"/>
      <c r="DN541" s="44"/>
      <c r="DO541" s="44"/>
      <c r="DP541" s="44"/>
      <c r="DQ541" s="44"/>
      <c r="DR541" s="44"/>
      <c r="DS541" s="44"/>
      <c r="DT541" s="44"/>
      <c r="DU541" s="44"/>
      <c r="DV541" s="44"/>
      <c r="DW541" s="44"/>
      <c r="DX541" s="44"/>
      <c r="DY541" s="44"/>
      <c r="DZ541" s="44"/>
      <c r="EA541" s="44"/>
      <c r="EB541" s="44"/>
      <c r="EC541" s="44"/>
      <c r="ED541" s="44"/>
      <c r="EE541" s="44"/>
      <c r="EF541" s="44"/>
      <c r="EG541" s="44"/>
      <c r="EH541" s="44"/>
      <c r="EI541" s="44"/>
      <c r="EJ541" s="44"/>
      <c r="EK541" s="44"/>
      <c r="EL541" s="44"/>
      <c r="EM541" s="44"/>
      <c r="EN541" s="44"/>
      <c r="EO541" s="44"/>
      <c r="EP541" s="44"/>
      <c r="EQ541" s="44"/>
      <c r="ER541" s="44"/>
      <c r="ES541" s="44"/>
      <c r="ET541" s="44"/>
      <c r="EU541" s="44"/>
      <c r="EV541" s="44"/>
      <c r="EW541" s="44"/>
      <c r="EX541" s="44"/>
      <c r="EY541" s="44"/>
      <c r="EZ541" s="44"/>
      <c r="FA541" s="44"/>
      <c r="FB541" s="44"/>
      <c r="FC541" s="44"/>
      <c r="FD541" s="44"/>
      <c r="FE541" s="44"/>
      <c r="FF541" s="44"/>
      <c r="FG541" s="44"/>
      <c r="FH541" s="44"/>
      <c r="FI541" s="44"/>
      <c r="FJ541" s="44"/>
      <c r="FK541" s="44"/>
      <c r="FL541" s="44"/>
      <c r="FM541" s="44"/>
      <c r="FN541" s="44"/>
      <c r="FY541" s="229" t="s">
        <v>2000</v>
      </c>
      <c r="FZ541" s="229" t="s">
        <v>2001</v>
      </c>
      <c r="GA541" s="229" t="s">
        <v>2002</v>
      </c>
    </row>
    <row r="542" spans="2:183" ht="11.25" customHeight="1" x14ac:dyDescent="0.2">
      <c r="B542" s="39"/>
      <c r="C542" s="45"/>
      <c r="G542" s="43"/>
      <c r="H542" s="44"/>
      <c r="I542" s="42"/>
      <c r="M542" s="44"/>
      <c r="Q542" s="44"/>
      <c r="U542" s="44"/>
      <c r="Y542" s="44"/>
      <c r="AC542" s="44"/>
      <c r="AG542" s="44"/>
      <c r="AK542" s="44"/>
      <c r="AO542" s="44"/>
      <c r="DB542" s="44"/>
      <c r="DC542" s="44"/>
      <c r="DD542" s="44"/>
      <c r="DE542" s="44"/>
      <c r="DF542" s="44"/>
      <c r="DG542" s="44"/>
      <c r="DH542" s="44"/>
      <c r="DI542" s="44"/>
      <c r="DJ542" s="44"/>
      <c r="DK542" s="44"/>
      <c r="DL542" s="44"/>
      <c r="DM542" s="44"/>
      <c r="DN542" s="44"/>
      <c r="DO542" s="44"/>
      <c r="DP542" s="44"/>
      <c r="DQ542" s="44"/>
      <c r="DR542" s="44"/>
      <c r="DS542" s="44"/>
      <c r="DT542" s="44"/>
      <c r="DU542" s="44"/>
      <c r="DV542" s="44"/>
      <c r="DW542" s="44"/>
      <c r="DX542" s="44"/>
      <c r="DY542" s="44"/>
      <c r="DZ542" s="44"/>
      <c r="EA542" s="44"/>
      <c r="EB542" s="44"/>
      <c r="EC542" s="44"/>
      <c r="ED542" s="44"/>
      <c r="EE542" s="44"/>
      <c r="EF542" s="44"/>
      <c r="EG542" s="44"/>
      <c r="EH542" s="44"/>
      <c r="EI542" s="44"/>
      <c r="EJ542" s="44"/>
      <c r="EK542" s="44"/>
      <c r="EL542" s="44"/>
      <c r="EM542" s="44"/>
      <c r="EN542" s="44"/>
      <c r="EO542" s="44"/>
      <c r="EP542" s="44"/>
      <c r="EQ542" s="44"/>
      <c r="ER542" s="44"/>
      <c r="ES542" s="44"/>
      <c r="ET542" s="44"/>
      <c r="EU542" s="44"/>
      <c r="EV542" s="44"/>
      <c r="EW542" s="44"/>
      <c r="EX542" s="44"/>
      <c r="EY542" s="44"/>
      <c r="EZ542" s="44"/>
      <c r="FA542" s="44"/>
      <c r="FB542" s="44"/>
      <c r="FC542" s="44"/>
      <c r="FD542" s="44"/>
      <c r="FE542" s="44"/>
      <c r="FF542" s="44"/>
      <c r="FG542" s="44"/>
      <c r="FH542" s="44"/>
      <c r="FI542" s="44"/>
      <c r="FJ542" s="44"/>
      <c r="FK542" s="44"/>
      <c r="FL542" s="44"/>
      <c r="FM542" s="44"/>
      <c r="FN542" s="44"/>
      <c r="FY542" s="229" t="s">
        <v>2021</v>
      </c>
      <c r="FZ542" s="229" t="s">
        <v>2022</v>
      </c>
      <c r="GA542" s="229" t="s">
        <v>2023</v>
      </c>
    </row>
    <row r="543" spans="2:183" ht="11.25" customHeight="1" x14ac:dyDescent="0.2">
      <c r="B543" s="39"/>
      <c r="C543" s="45"/>
      <c r="G543" s="43"/>
      <c r="H543" s="44"/>
      <c r="I543" s="42"/>
      <c r="M543" s="44"/>
      <c r="Q543" s="44"/>
      <c r="U543" s="44"/>
      <c r="Y543" s="44"/>
      <c r="AC543" s="44"/>
      <c r="AG543" s="44"/>
      <c r="AK543" s="44"/>
      <c r="AO543" s="44"/>
      <c r="DB543" s="44"/>
      <c r="DC543" s="44"/>
      <c r="DD543" s="44"/>
      <c r="DE543" s="44"/>
      <c r="DF543" s="44"/>
      <c r="DG543" s="44"/>
      <c r="DH543" s="44"/>
      <c r="DI543" s="44"/>
      <c r="DJ543" s="44"/>
      <c r="DK543" s="44"/>
      <c r="DL543" s="44"/>
      <c r="DM543" s="44"/>
      <c r="DN543" s="44"/>
      <c r="DO543" s="44"/>
      <c r="DP543" s="44"/>
      <c r="DQ543" s="44"/>
      <c r="DR543" s="44"/>
      <c r="DS543" s="44"/>
      <c r="DT543" s="44"/>
      <c r="DU543" s="44"/>
      <c r="DV543" s="44"/>
      <c r="DW543" s="44"/>
      <c r="DX543" s="44"/>
      <c r="DY543" s="44"/>
      <c r="DZ543" s="44"/>
      <c r="EA543" s="44"/>
      <c r="EB543" s="44"/>
      <c r="EC543" s="44"/>
      <c r="ED543" s="44"/>
      <c r="EE543" s="44"/>
      <c r="EF543" s="44"/>
      <c r="EG543" s="44"/>
      <c r="EH543" s="44"/>
      <c r="EI543" s="44"/>
      <c r="EJ543" s="44"/>
      <c r="EK543" s="44"/>
      <c r="EL543" s="44"/>
      <c r="EM543" s="44"/>
      <c r="EN543" s="44"/>
      <c r="EO543" s="44"/>
      <c r="EP543" s="44"/>
      <c r="EQ543" s="44"/>
      <c r="ER543" s="44"/>
      <c r="ES543" s="44"/>
      <c r="ET543" s="44"/>
      <c r="EU543" s="44"/>
      <c r="EV543" s="44"/>
      <c r="EW543" s="44"/>
      <c r="EX543" s="44"/>
      <c r="EY543" s="44"/>
      <c r="EZ543" s="44"/>
      <c r="FA543" s="44"/>
      <c r="FB543" s="44"/>
      <c r="FC543" s="44"/>
      <c r="FD543" s="44"/>
      <c r="FE543" s="44"/>
      <c r="FF543" s="44"/>
      <c r="FG543" s="44"/>
      <c r="FH543" s="44"/>
      <c r="FI543" s="44"/>
      <c r="FJ543" s="44"/>
      <c r="FK543" s="44"/>
      <c r="FL543" s="44"/>
      <c r="FM543" s="44"/>
      <c r="FN543" s="44"/>
      <c r="FY543" s="229" t="s">
        <v>2024</v>
      </c>
      <c r="FZ543" s="229" t="s">
        <v>2025</v>
      </c>
      <c r="GA543" s="229" t="s">
        <v>2026</v>
      </c>
    </row>
    <row r="544" spans="2:183" ht="11.25" customHeight="1" x14ac:dyDescent="0.2">
      <c r="B544" s="39"/>
      <c r="C544" s="45"/>
      <c r="G544" s="43"/>
      <c r="H544" s="44"/>
      <c r="I544" s="42"/>
      <c r="M544" s="44"/>
      <c r="Q544" s="44"/>
      <c r="U544" s="44"/>
      <c r="Y544" s="44"/>
      <c r="AC544" s="44"/>
      <c r="AG544" s="44"/>
      <c r="AK544" s="44"/>
      <c r="AO544" s="44"/>
      <c r="DB544" s="44"/>
      <c r="DC544" s="44"/>
      <c r="DD544" s="44"/>
      <c r="DE544" s="44"/>
      <c r="DF544" s="44"/>
      <c r="DG544" s="44"/>
      <c r="DH544" s="44"/>
      <c r="DI544" s="44"/>
      <c r="DJ544" s="44"/>
      <c r="DK544" s="44"/>
      <c r="DL544" s="44"/>
      <c r="DM544" s="44"/>
      <c r="DN544" s="44"/>
      <c r="DO544" s="44"/>
      <c r="DP544" s="44"/>
      <c r="DQ544" s="44"/>
      <c r="DR544" s="44"/>
      <c r="DS544" s="44"/>
      <c r="DT544" s="44"/>
      <c r="DU544" s="44"/>
      <c r="DV544" s="44"/>
      <c r="DW544" s="44"/>
      <c r="DX544" s="44"/>
      <c r="DY544" s="44"/>
      <c r="DZ544" s="44"/>
      <c r="EA544" s="44"/>
      <c r="EB544" s="44"/>
      <c r="EC544" s="44"/>
      <c r="ED544" s="44"/>
      <c r="EE544" s="44"/>
      <c r="EF544" s="44"/>
      <c r="EG544" s="44"/>
      <c r="EH544" s="44"/>
      <c r="EI544" s="44"/>
      <c r="EJ544" s="44"/>
      <c r="EK544" s="44"/>
      <c r="EL544" s="44"/>
      <c r="EM544" s="44"/>
      <c r="EN544" s="44"/>
      <c r="EO544" s="44"/>
      <c r="EP544" s="44"/>
      <c r="EQ544" s="44"/>
      <c r="ER544" s="44"/>
      <c r="ES544" s="44"/>
      <c r="ET544" s="44"/>
      <c r="EU544" s="44"/>
      <c r="EV544" s="44"/>
      <c r="EW544" s="44"/>
      <c r="EX544" s="44"/>
      <c r="EY544" s="44"/>
      <c r="EZ544" s="44"/>
      <c r="FA544" s="44"/>
      <c r="FB544" s="44"/>
      <c r="FC544" s="44"/>
      <c r="FD544" s="44"/>
      <c r="FE544" s="44"/>
      <c r="FF544" s="44"/>
      <c r="FG544" s="44"/>
      <c r="FH544" s="44"/>
      <c r="FI544" s="44"/>
      <c r="FJ544" s="44"/>
      <c r="FK544" s="44"/>
      <c r="FL544" s="44"/>
      <c r="FM544" s="44"/>
      <c r="FN544" s="44"/>
      <c r="FY544" s="229" t="s">
        <v>2018</v>
      </c>
      <c r="FZ544" s="229" t="s">
        <v>2019</v>
      </c>
      <c r="GA544" s="229" t="s">
        <v>2020</v>
      </c>
    </row>
    <row r="545" spans="2:183" ht="11.25" customHeight="1" x14ac:dyDescent="0.2">
      <c r="B545" s="39"/>
      <c r="C545" s="45"/>
      <c r="G545" s="43"/>
      <c r="H545" s="44"/>
      <c r="I545" s="42"/>
      <c r="M545" s="44"/>
      <c r="Q545" s="44"/>
      <c r="U545" s="44"/>
      <c r="Y545" s="44"/>
      <c r="AC545" s="44"/>
      <c r="AG545" s="44"/>
      <c r="AK545" s="44"/>
      <c r="AO545" s="44"/>
      <c r="DB545" s="44"/>
      <c r="DC545" s="44"/>
      <c r="DD545" s="44"/>
      <c r="DE545" s="44"/>
      <c r="DF545" s="44"/>
      <c r="DG545" s="44"/>
      <c r="DH545" s="44"/>
      <c r="DI545" s="44"/>
      <c r="DJ545" s="44"/>
      <c r="DK545" s="44"/>
      <c r="DL545" s="44"/>
      <c r="DM545" s="44"/>
      <c r="DN545" s="44"/>
      <c r="DO545" s="44"/>
      <c r="DP545" s="44"/>
      <c r="DQ545" s="44"/>
      <c r="DR545" s="44"/>
      <c r="DS545" s="44"/>
      <c r="DT545" s="44"/>
      <c r="DU545" s="44"/>
      <c r="DV545" s="44"/>
      <c r="DW545" s="44"/>
      <c r="DX545" s="44"/>
      <c r="DY545" s="44"/>
      <c r="DZ545" s="44"/>
      <c r="EA545" s="44"/>
      <c r="EB545" s="44"/>
      <c r="EC545" s="44"/>
      <c r="ED545" s="44"/>
      <c r="EE545" s="44"/>
      <c r="EF545" s="44"/>
      <c r="EG545" s="44"/>
      <c r="EH545" s="44"/>
      <c r="EI545" s="44"/>
      <c r="EJ545" s="44"/>
      <c r="EK545" s="44"/>
      <c r="EL545" s="44"/>
      <c r="EM545" s="44"/>
      <c r="EN545" s="44"/>
      <c r="EO545" s="44"/>
      <c r="EP545" s="44"/>
      <c r="EQ545" s="44"/>
      <c r="ER545" s="44"/>
      <c r="ES545" s="44"/>
      <c r="ET545" s="44"/>
      <c r="EU545" s="44"/>
      <c r="EV545" s="44"/>
      <c r="EW545" s="44"/>
      <c r="EX545" s="44"/>
      <c r="EY545" s="44"/>
      <c r="EZ545" s="44"/>
      <c r="FA545" s="44"/>
      <c r="FB545" s="44"/>
      <c r="FC545" s="44"/>
      <c r="FD545" s="44"/>
      <c r="FE545" s="44"/>
      <c r="FF545" s="44"/>
      <c r="FG545" s="44"/>
      <c r="FH545" s="44"/>
      <c r="FI545" s="44"/>
      <c r="FJ545" s="44"/>
      <c r="FK545" s="44"/>
      <c r="FL545" s="44"/>
      <c r="FM545" s="44"/>
      <c r="FN545" s="44"/>
      <c r="FY545" s="229" t="s">
        <v>2030</v>
      </c>
      <c r="FZ545" s="229" t="s">
        <v>2031</v>
      </c>
      <c r="GA545" s="229" t="s">
        <v>2032</v>
      </c>
    </row>
    <row r="546" spans="2:183" ht="11.25" customHeight="1" x14ac:dyDescent="0.2">
      <c r="B546" s="39"/>
      <c r="C546" s="45"/>
      <c r="G546" s="43"/>
      <c r="H546" s="44"/>
      <c r="I546" s="42"/>
      <c r="M546" s="44"/>
      <c r="Q546" s="44"/>
      <c r="U546" s="44"/>
      <c r="Y546" s="44"/>
      <c r="AC546" s="44"/>
      <c r="AG546" s="44"/>
      <c r="AK546" s="44"/>
      <c r="AO546" s="44"/>
      <c r="DB546" s="44"/>
      <c r="DC546" s="44"/>
      <c r="DD546" s="44"/>
      <c r="DE546" s="44"/>
      <c r="DF546" s="44"/>
      <c r="DG546" s="44"/>
      <c r="DH546" s="44"/>
      <c r="DI546" s="44"/>
      <c r="DJ546" s="44"/>
      <c r="DK546" s="44"/>
      <c r="DL546" s="44"/>
      <c r="DM546" s="44"/>
      <c r="DN546" s="44"/>
      <c r="DO546" s="44"/>
      <c r="DP546" s="44"/>
      <c r="DQ546" s="44"/>
      <c r="DR546" s="44"/>
      <c r="DS546" s="44"/>
      <c r="DT546" s="44"/>
      <c r="DU546" s="44"/>
      <c r="DV546" s="44"/>
      <c r="DW546" s="44"/>
      <c r="DX546" s="44"/>
      <c r="DY546" s="44"/>
      <c r="DZ546" s="44"/>
      <c r="EA546" s="44"/>
      <c r="EB546" s="44"/>
      <c r="EC546" s="44"/>
      <c r="ED546" s="44"/>
      <c r="EE546" s="44"/>
      <c r="EF546" s="44"/>
      <c r="EG546" s="44"/>
      <c r="EH546" s="44"/>
      <c r="EI546" s="44"/>
      <c r="EJ546" s="44"/>
      <c r="EK546" s="44"/>
      <c r="EL546" s="44"/>
      <c r="EM546" s="44"/>
      <c r="EN546" s="44"/>
      <c r="EO546" s="44"/>
      <c r="EP546" s="44"/>
      <c r="EQ546" s="44"/>
      <c r="ER546" s="44"/>
      <c r="ES546" s="44"/>
      <c r="ET546" s="44"/>
      <c r="EU546" s="44"/>
      <c r="EV546" s="44"/>
      <c r="EW546" s="44"/>
      <c r="EX546" s="44"/>
      <c r="EY546" s="44"/>
      <c r="EZ546" s="44"/>
      <c r="FA546" s="44"/>
      <c r="FB546" s="44"/>
      <c r="FC546" s="44"/>
      <c r="FD546" s="44"/>
      <c r="FE546" s="44"/>
      <c r="FF546" s="44"/>
      <c r="FG546" s="44"/>
      <c r="FH546" s="44"/>
      <c r="FI546" s="44"/>
      <c r="FJ546" s="44"/>
      <c r="FK546" s="44"/>
      <c r="FL546" s="44"/>
      <c r="FM546" s="44"/>
      <c r="FN546" s="44"/>
      <c r="FY546" s="229" t="s">
        <v>2027</v>
      </c>
      <c r="FZ546" s="229" t="s">
        <v>2028</v>
      </c>
      <c r="GA546" s="229" t="s">
        <v>2029</v>
      </c>
    </row>
    <row r="547" spans="2:183" ht="11.25" customHeight="1" x14ac:dyDescent="0.2">
      <c r="B547" s="39"/>
      <c r="C547" s="45"/>
      <c r="G547" s="43"/>
      <c r="H547" s="44"/>
      <c r="I547" s="42"/>
      <c r="M547" s="44"/>
      <c r="Q547" s="44"/>
      <c r="U547" s="44"/>
      <c r="Y547" s="44"/>
      <c r="AC547" s="44"/>
      <c r="AG547" s="44"/>
      <c r="AK547" s="44"/>
      <c r="AO547" s="44"/>
      <c r="DB547" s="44"/>
      <c r="DC547" s="44"/>
      <c r="DD547" s="44"/>
      <c r="DE547" s="44"/>
      <c r="DF547" s="44"/>
      <c r="DG547" s="44"/>
      <c r="DH547" s="44"/>
      <c r="DI547" s="44"/>
      <c r="DJ547" s="44"/>
      <c r="DK547" s="44"/>
      <c r="DL547" s="44"/>
      <c r="DM547" s="44"/>
      <c r="DN547" s="44"/>
      <c r="DO547" s="44"/>
      <c r="DP547" s="44"/>
      <c r="DQ547" s="44"/>
      <c r="DR547" s="44"/>
      <c r="DS547" s="44"/>
      <c r="DT547" s="44"/>
      <c r="DU547" s="44"/>
      <c r="DV547" s="44"/>
      <c r="DW547" s="44"/>
      <c r="DX547" s="44"/>
      <c r="DY547" s="44"/>
      <c r="DZ547" s="44"/>
      <c r="EA547" s="44"/>
      <c r="EB547" s="44"/>
      <c r="EC547" s="44"/>
      <c r="ED547" s="44"/>
      <c r="EE547" s="44"/>
      <c r="EF547" s="44"/>
      <c r="EG547" s="44"/>
      <c r="EH547" s="44"/>
      <c r="EI547" s="44"/>
      <c r="EJ547" s="44"/>
      <c r="EK547" s="44"/>
      <c r="EL547" s="44"/>
      <c r="EM547" s="44"/>
      <c r="EN547" s="44"/>
      <c r="EO547" s="44"/>
      <c r="EP547" s="44"/>
      <c r="EQ547" s="44"/>
      <c r="ER547" s="44"/>
      <c r="ES547" s="44"/>
      <c r="ET547" s="44"/>
      <c r="EU547" s="44"/>
      <c r="EV547" s="44"/>
      <c r="EW547" s="44"/>
      <c r="EX547" s="44"/>
      <c r="EY547" s="44"/>
      <c r="EZ547" s="44"/>
      <c r="FA547" s="44"/>
      <c r="FB547" s="44"/>
      <c r="FC547" s="44"/>
      <c r="FD547" s="44"/>
      <c r="FE547" s="44"/>
      <c r="FF547" s="44"/>
      <c r="FG547" s="44"/>
      <c r="FH547" s="44"/>
      <c r="FI547" s="44"/>
      <c r="FJ547" s="44"/>
      <c r="FK547" s="44"/>
      <c r="FL547" s="44"/>
      <c r="FM547" s="44"/>
      <c r="FN547" s="44"/>
      <c r="FY547" s="229" t="s">
        <v>471</v>
      </c>
      <c r="FZ547" s="229" t="s">
        <v>472</v>
      </c>
      <c r="GA547" s="229" t="s">
        <v>473</v>
      </c>
    </row>
    <row r="548" spans="2:183" ht="11.25" customHeight="1" x14ac:dyDescent="0.2">
      <c r="B548" s="39"/>
      <c r="C548" s="45"/>
      <c r="G548" s="43"/>
      <c r="H548" s="44"/>
      <c r="I548" s="42"/>
      <c r="M548" s="44"/>
      <c r="Q548" s="44"/>
      <c r="U548" s="44"/>
      <c r="Y548" s="44"/>
      <c r="AC548" s="44"/>
      <c r="AG548" s="44"/>
      <c r="AK548" s="44"/>
      <c r="AO548" s="44"/>
      <c r="DB548" s="44"/>
      <c r="DC548" s="44"/>
      <c r="DD548" s="44"/>
      <c r="DE548" s="44"/>
      <c r="DF548" s="44"/>
      <c r="DG548" s="44"/>
      <c r="DH548" s="44"/>
      <c r="DI548" s="44"/>
      <c r="DJ548" s="44"/>
      <c r="DK548" s="44"/>
      <c r="DL548" s="44"/>
      <c r="DM548" s="44"/>
      <c r="DN548" s="44"/>
      <c r="DO548" s="44"/>
      <c r="DP548" s="44"/>
      <c r="DQ548" s="44"/>
      <c r="DR548" s="44"/>
      <c r="DS548" s="44"/>
      <c r="DT548" s="44"/>
      <c r="DU548" s="44"/>
      <c r="DV548" s="44"/>
      <c r="DW548" s="44"/>
      <c r="DX548" s="44"/>
      <c r="DY548" s="44"/>
      <c r="DZ548" s="44"/>
      <c r="EA548" s="44"/>
      <c r="EB548" s="44"/>
      <c r="EC548" s="44"/>
      <c r="ED548" s="44"/>
      <c r="EE548" s="44"/>
      <c r="EF548" s="44"/>
      <c r="EG548" s="44"/>
      <c r="EH548" s="44"/>
      <c r="EI548" s="44"/>
      <c r="EJ548" s="44"/>
      <c r="EK548" s="44"/>
      <c r="EL548" s="44"/>
      <c r="EM548" s="44"/>
      <c r="EN548" s="44"/>
      <c r="EO548" s="44"/>
      <c r="EP548" s="44"/>
      <c r="EQ548" s="44"/>
      <c r="ER548" s="44"/>
      <c r="ES548" s="44"/>
      <c r="ET548" s="44"/>
      <c r="EU548" s="44"/>
      <c r="EV548" s="44"/>
      <c r="EW548" s="44"/>
      <c r="EX548" s="44"/>
      <c r="EY548" s="44"/>
      <c r="EZ548" s="44"/>
      <c r="FA548" s="44"/>
      <c r="FB548" s="44"/>
      <c r="FC548" s="44"/>
      <c r="FD548" s="44"/>
      <c r="FE548" s="44"/>
      <c r="FF548" s="44"/>
      <c r="FG548" s="44"/>
      <c r="FH548" s="44"/>
      <c r="FI548" s="44"/>
      <c r="FJ548" s="44"/>
      <c r="FK548" s="44"/>
      <c r="FL548" s="44"/>
      <c r="FM548" s="44"/>
      <c r="FN548" s="44"/>
      <c r="FY548" s="229" t="s">
        <v>528</v>
      </c>
      <c r="FZ548" s="229" t="s">
        <v>529</v>
      </c>
      <c r="GA548" s="229" t="s">
        <v>530</v>
      </c>
    </row>
    <row r="549" spans="2:183" ht="11.25" customHeight="1" x14ac:dyDescent="0.2">
      <c r="B549" s="39"/>
      <c r="C549" s="45"/>
      <c r="G549" s="43"/>
      <c r="H549" s="44"/>
      <c r="I549" s="42"/>
      <c r="M549" s="44"/>
      <c r="Q549" s="44"/>
      <c r="U549" s="44"/>
      <c r="Y549" s="44"/>
      <c r="AC549" s="44"/>
      <c r="AG549" s="44"/>
      <c r="AK549" s="44"/>
      <c r="AO549" s="44"/>
      <c r="DB549" s="44"/>
      <c r="DC549" s="44"/>
      <c r="DD549" s="44"/>
      <c r="DE549" s="44"/>
      <c r="DF549" s="44"/>
      <c r="DG549" s="44"/>
      <c r="DH549" s="44"/>
      <c r="DI549" s="44"/>
      <c r="DJ549" s="44"/>
      <c r="DK549" s="44"/>
      <c r="DL549" s="44"/>
      <c r="DM549" s="44"/>
      <c r="DN549" s="44"/>
      <c r="DO549" s="44"/>
      <c r="DP549" s="44"/>
      <c r="DQ549" s="44"/>
      <c r="DR549" s="44"/>
      <c r="DS549" s="44"/>
      <c r="DT549" s="44"/>
      <c r="DU549" s="44"/>
      <c r="DV549" s="44"/>
      <c r="DW549" s="44"/>
      <c r="DX549" s="44"/>
      <c r="DY549" s="44"/>
      <c r="DZ549" s="44"/>
      <c r="EA549" s="44"/>
      <c r="EB549" s="44"/>
      <c r="EC549" s="44"/>
      <c r="ED549" s="44"/>
      <c r="EE549" s="44"/>
      <c r="EF549" s="44"/>
      <c r="EG549" s="44"/>
      <c r="EH549" s="44"/>
      <c r="EI549" s="44"/>
      <c r="EJ549" s="44"/>
      <c r="EK549" s="44"/>
      <c r="EL549" s="44"/>
      <c r="EM549" s="44"/>
      <c r="EN549" s="44"/>
      <c r="EO549" s="44"/>
      <c r="EP549" s="44"/>
      <c r="EQ549" s="44"/>
      <c r="ER549" s="44"/>
      <c r="ES549" s="44"/>
      <c r="ET549" s="44"/>
      <c r="EU549" s="44"/>
      <c r="EV549" s="44"/>
      <c r="EW549" s="44"/>
      <c r="EX549" s="44"/>
      <c r="EY549" s="44"/>
      <c r="EZ549" s="44"/>
      <c r="FA549" s="44"/>
      <c r="FB549" s="44"/>
      <c r="FC549" s="44"/>
      <c r="FD549" s="44"/>
      <c r="FE549" s="44"/>
      <c r="FF549" s="44"/>
      <c r="FG549" s="44"/>
      <c r="FH549" s="44"/>
      <c r="FI549" s="44"/>
      <c r="FJ549" s="44"/>
      <c r="FK549" s="44"/>
      <c r="FL549" s="44"/>
      <c r="FM549" s="44"/>
      <c r="FN549" s="44"/>
      <c r="FY549" s="229" t="s">
        <v>706</v>
      </c>
      <c r="FZ549" s="229" t="s">
        <v>707</v>
      </c>
      <c r="GA549" s="229" t="s">
        <v>708</v>
      </c>
    </row>
    <row r="550" spans="2:183" ht="11.25" customHeight="1" x14ac:dyDescent="0.2">
      <c r="B550" s="39"/>
      <c r="C550" s="45"/>
      <c r="G550" s="43"/>
      <c r="H550" s="44"/>
      <c r="I550" s="42"/>
      <c r="M550" s="44"/>
      <c r="Q550" s="44"/>
      <c r="U550" s="44"/>
      <c r="Y550" s="44"/>
      <c r="AC550" s="44"/>
      <c r="AG550" s="44"/>
      <c r="AK550" s="44"/>
      <c r="AO550" s="44"/>
      <c r="DB550" s="44"/>
      <c r="DC550" s="44"/>
      <c r="DD550" s="44"/>
      <c r="DE550" s="44"/>
      <c r="DF550" s="44"/>
      <c r="DG550" s="44"/>
      <c r="DH550" s="44"/>
      <c r="DI550" s="44"/>
      <c r="DJ550" s="44"/>
      <c r="DK550" s="44"/>
      <c r="DL550" s="44"/>
      <c r="DM550" s="44"/>
      <c r="DN550" s="44"/>
      <c r="DO550" s="44"/>
      <c r="DP550" s="44"/>
      <c r="DQ550" s="44"/>
      <c r="DR550" s="44"/>
      <c r="DS550" s="44"/>
      <c r="DT550" s="44"/>
      <c r="DU550" s="44"/>
      <c r="DV550" s="44"/>
      <c r="DW550" s="44"/>
      <c r="DX550" s="44"/>
      <c r="DY550" s="44"/>
      <c r="DZ550" s="44"/>
      <c r="EA550" s="44"/>
      <c r="EB550" s="44"/>
      <c r="EC550" s="44"/>
      <c r="ED550" s="44"/>
      <c r="EE550" s="44"/>
      <c r="EF550" s="44"/>
      <c r="EG550" s="44"/>
      <c r="EH550" s="44"/>
      <c r="EI550" s="44"/>
      <c r="EJ550" s="44"/>
      <c r="EK550" s="44"/>
      <c r="EL550" s="44"/>
      <c r="EM550" s="44"/>
      <c r="EN550" s="44"/>
      <c r="EO550" s="44"/>
      <c r="EP550" s="44"/>
      <c r="EQ550" s="44"/>
      <c r="ER550" s="44"/>
      <c r="ES550" s="44"/>
      <c r="ET550" s="44"/>
      <c r="EU550" s="44"/>
      <c r="EV550" s="44"/>
      <c r="EW550" s="44"/>
      <c r="EX550" s="44"/>
      <c r="EY550" s="44"/>
      <c r="EZ550" s="44"/>
      <c r="FA550" s="44"/>
      <c r="FB550" s="44"/>
      <c r="FC550" s="44"/>
      <c r="FD550" s="44"/>
      <c r="FE550" s="44"/>
      <c r="FF550" s="44"/>
      <c r="FG550" s="44"/>
      <c r="FH550" s="44"/>
      <c r="FI550" s="44"/>
      <c r="FJ550" s="44"/>
      <c r="FK550" s="44"/>
      <c r="FL550" s="44"/>
      <c r="FM550" s="44"/>
      <c r="FN550" s="44"/>
      <c r="FY550" s="229" t="s">
        <v>703</v>
      </c>
      <c r="FZ550" s="229" t="s">
        <v>704</v>
      </c>
      <c r="GA550" s="229" t="s">
        <v>705</v>
      </c>
    </row>
    <row r="551" spans="2:183" ht="11.25" customHeight="1" x14ac:dyDescent="0.2">
      <c r="B551" s="39"/>
      <c r="C551" s="45"/>
      <c r="G551" s="43"/>
      <c r="H551" s="44"/>
      <c r="I551" s="42"/>
      <c r="M551" s="44"/>
      <c r="Q551" s="44"/>
      <c r="U551" s="44"/>
      <c r="Y551" s="44"/>
      <c r="AC551" s="44"/>
      <c r="AG551" s="44"/>
      <c r="AK551" s="44"/>
      <c r="AO551" s="44"/>
      <c r="DB551" s="44"/>
      <c r="DC551" s="44"/>
      <c r="DD551" s="44"/>
      <c r="DE551" s="44"/>
      <c r="DF551" s="44"/>
      <c r="DG551" s="44"/>
      <c r="DH551" s="44"/>
      <c r="DI551" s="44"/>
      <c r="DJ551" s="44"/>
      <c r="DK551" s="44"/>
      <c r="DL551" s="44"/>
      <c r="DM551" s="44"/>
      <c r="DN551" s="44"/>
      <c r="DO551" s="44"/>
      <c r="DP551" s="44"/>
      <c r="DQ551" s="44"/>
      <c r="DR551" s="44"/>
      <c r="DS551" s="44"/>
      <c r="DT551" s="44"/>
      <c r="DU551" s="44"/>
      <c r="DV551" s="44"/>
      <c r="DW551" s="44"/>
      <c r="DX551" s="44"/>
      <c r="DY551" s="44"/>
      <c r="DZ551" s="44"/>
      <c r="EA551" s="44"/>
      <c r="EB551" s="44"/>
      <c r="EC551" s="44"/>
      <c r="ED551" s="44"/>
      <c r="EE551" s="44"/>
      <c r="EF551" s="44"/>
      <c r="EG551" s="44"/>
      <c r="EH551" s="44"/>
      <c r="EI551" s="44"/>
      <c r="EJ551" s="44"/>
      <c r="EK551" s="44"/>
      <c r="EL551" s="44"/>
      <c r="EM551" s="44"/>
      <c r="EN551" s="44"/>
      <c r="EO551" s="44"/>
      <c r="EP551" s="44"/>
      <c r="EQ551" s="44"/>
      <c r="ER551" s="44"/>
      <c r="ES551" s="44"/>
      <c r="ET551" s="44"/>
      <c r="EU551" s="44"/>
      <c r="EV551" s="44"/>
      <c r="EW551" s="44"/>
      <c r="EX551" s="44"/>
      <c r="EY551" s="44"/>
      <c r="EZ551" s="44"/>
      <c r="FA551" s="44"/>
      <c r="FB551" s="44"/>
      <c r="FC551" s="44"/>
      <c r="FD551" s="44"/>
      <c r="FE551" s="44"/>
      <c r="FF551" s="44"/>
      <c r="FG551" s="44"/>
      <c r="FH551" s="44"/>
      <c r="FI551" s="44"/>
      <c r="FJ551" s="44"/>
      <c r="FK551" s="44"/>
      <c r="FL551" s="44"/>
      <c r="FM551" s="44"/>
      <c r="FN551" s="44"/>
      <c r="FY551" s="229" t="s">
        <v>2039</v>
      </c>
      <c r="FZ551" s="229" t="s">
        <v>2040</v>
      </c>
      <c r="GA551" s="229" t="s">
        <v>2041</v>
      </c>
    </row>
    <row r="552" spans="2:183" ht="11.25" customHeight="1" x14ac:dyDescent="0.2">
      <c r="B552" s="39"/>
      <c r="C552" s="45"/>
      <c r="G552" s="43"/>
      <c r="H552" s="44"/>
      <c r="I552" s="42"/>
      <c r="M552" s="44"/>
      <c r="Q552" s="44"/>
      <c r="U552" s="44"/>
      <c r="Y552" s="44"/>
      <c r="AC552" s="44"/>
      <c r="AG552" s="44"/>
      <c r="AK552" s="44"/>
      <c r="AO552" s="44"/>
      <c r="DB552" s="44"/>
      <c r="DC552" s="44"/>
      <c r="DD552" s="44"/>
      <c r="DE552" s="44"/>
      <c r="DF552" s="44"/>
      <c r="DG552" s="44"/>
      <c r="DH552" s="44"/>
      <c r="DI552" s="44"/>
      <c r="DJ552" s="44"/>
      <c r="DK552" s="44"/>
      <c r="DL552" s="44"/>
      <c r="DM552" s="44"/>
      <c r="DN552" s="44"/>
      <c r="DO552" s="44"/>
      <c r="DP552" s="44"/>
      <c r="DQ552" s="44"/>
      <c r="DR552" s="44"/>
      <c r="DS552" s="44"/>
      <c r="DT552" s="44"/>
      <c r="DU552" s="44"/>
      <c r="DV552" s="44"/>
      <c r="DW552" s="44"/>
      <c r="DX552" s="44"/>
      <c r="DY552" s="44"/>
      <c r="DZ552" s="44"/>
      <c r="EA552" s="44"/>
      <c r="EB552" s="44"/>
      <c r="EC552" s="44"/>
      <c r="ED552" s="44"/>
      <c r="EE552" s="44"/>
      <c r="EF552" s="44"/>
      <c r="EG552" s="44"/>
      <c r="EH552" s="44"/>
      <c r="EI552" s="44"/>
      <c r="EJ552" s="44"/>
      <c r="EK552" s="44"/>
      <c r="EL552" s="44"/>
      <c r="EM552" s="44"/>
      <c r="EN552" s="44"/>
      <c r="EO552" s="44"/>
      <c r="EP552" s="44"/>
      <c r="EQ552" s="44"/>
      <c r="ER552" s="44"/>
      <c r="ES552" s="44"/>
      <c r="ET552" s="44"/>
      <c r="EU552" s="44"/>
      <c r="EV552" s="44"/>
      <c r="EW552" s="44"/>
      <c r="EX552" s="44"/>
      <c r="EY552" s="44"/>
      <c r="EZ552" s="44"/>
      <c r="FA552" s="44"/>
      <c r="FB552" s="44"/>
      <c r="FC552" s="44"/>
      <c r="FD552" s="44"/>
      <c r="FE552" s="44"/>
      <c r="FF552" s="44"/>
      <c r="FG552" s="44"/>
      <c r="FH552" s="44"/>
      <c r="FI552" s="44"/>
      <c r="FJ552" s="44"/>
      <c r="FK552" s="44"/>
      <c r="FL552" s="44"/>
      <c r="FM552" s="44"/>
      <c r="FN552" s="44"/>
      <c r="FY552" s="229" t="s">
        <v>2036</v>
      </c>
      <c r="FZ552" s="229" t="s">
        <v>2037</v>
      </c>
      <c r="GA552" s="229" t="s">
        <v>2038</v>
      </c>
    </row>
    <row r="553" spans="2:183" ht="11.25" customHeight="1" x14ac:dyDescent="0.2">
      <c r="B553" s="39"/>
      <c r="C553" s="45"/>
      <c r="G553" s="43"/>
      <c r="H553" s="44"/>
      <c r="I553" s="42"/>
      <c r="M553" s="44"/>
      <c r="Q553" s="44"/>
      <c r="U553" s="44"/>
      <c r="Y553" s="44"/>
      <c r="AC553" s="44"/>
      <c r="AG553" s="44"/>
      <c r="AK553" s="44"/>
      <c r="AO553" s="44"/>
      <c r="DB553" s="44"/>
      <c r="DC553" s="44"/>
      <c r="DD553" s="44"/>
      <c r="DE553" s="44"/>
      <c r="DF553" s="44"/>
      <c r="DG553" s="44"/>
      <c r="DH553" s="44"/>
      <c r="DI553" s="44"/>
      <c r="DJ553" s="44"/>
      <c r="DK553" s="44"/>
      <c r="DL553" s="44"/>
      <c r="DM553" s="44"/>
      <c r="DN553" s="44"/>
      <c r="DO553" s="44"/>
      <c r="DP553" s="44"/>
      <c r="DQ553" s="44"/>
      <c r="DR553" s="44"/>
      <c r="DS553" s="44"/>
      <c r="DT553" s="44"/>
      <c r="DU553" s="44"/>
      <c r="DV553" s="44"/>
      <c r="DW553" s="44"/>
      <c r="DX553" s="44"/>
      <c r="DY553" s="44"/>
      <c r="DZ553" s="44"/>
      <c r="EA553" s="44"/>
      <c r="EB553" s="44"/>
      <c r="EC553" s="44"/>
      <c r="ED553" s="44"/>
      <c r="EE553" s="44"/>
      <c r="EF553" s="44"/>
      <c r="EG553" s="44"/>
      <c r="EH553" s="44"/>
      <c r="EI553" s="44"/>
      <c r="EJ553" s="44"/>
      <c r="EK553" s="44"/>
      <c r="EL553" s="44"/>
      <c r="EM553" s="44"/>
      <c r="EN553" s="44"/>
      <c r="EO553" s="44"/>
      <c r="EP553" s="44"/>
      <c r="EQ553" s="44"/>
      <c r="ER553" s="44"/>
      <c r="ES553" s="44"/>
      <c r="ET553" s="44"/>
      <c r="EU553" s="44"/>
      <c r="EV553" s="44"/>
      <c r="EW553" s="44"/>
      <c r="EX553" s="44"/>
      <c r="EY553" s="44"/>
      <c r="EZ553" s="44"/>
      <c r="FA553" s="44"/>
      <c r="FB553" s="44"/>
      <c r="FC553" s="44"/>
      <c r="FD553" s="44"/>
      <c r="FE553" s="44"/>
      <c r="FF553" s="44"/>
      <c r="FG553" s="44"/>
      <c r="FH553" s="44"/>
      <c r="FI553" s="44"/>
      <c r="FJ553" s="44"/>
      <c r="FK553" s="44"/>
      <c r="FL553" s="44"/>
      <c r="FM553" s="44"/>
      <c r="FN553" s="44"/>
      <c r="FY553" s="229" t="s">
        <v>2033</v>
      </c>
      <c r="FZ553" s="229" t="s">
        <v>2034</v>
      </c>
      <c r="GA553" s="229" t="s">
        <v>2035</v>
      </c>
    </row>
    <row r="554" spans="2:183" ht="11.25" customHeight="1" x14ac:dyDescent="0.2">
      <c r="B554" s="39"/>
      <c r="C554" s="45"/>
      <c r="G554" s="43"/>
      <c r="H554" s="44"/>
      <c r="I554" s="42"/>
      <c r="M554" s="44"/>
      <c r="Q554" s="44"/>
      <c r="U554" s="44"/>
      <c r="Y554" s="44"/>
      <c r="AC554" s="44"/>
      <c r="AG554" s="44"/>
      <c r="AK554" s="44"/>
      <c r="AO554" s="44"/>
      <c r="DB554" s="44"/>
      <c r="DC554" s="44"/>
      <c r="DD554" s="44"/>
      <c r="DE554" s="44"/>
      <c r="DF554" s="44"/>
      <c r="DG554" s="44"/>
      <c r="DH554" s="44"/>
      <c r="DI554" s="44"/>
      <c r="DJ554" s="44"/>
      <c r="DK554" s="44"/>
      <c r="DL554" s="44"/>
      <c r="DM554" s="44"/>
      <c r="DN554" s="44"/>
      <c r="DO554" s="44"/>
      <c r="DP554" s="44"/>
      <c r="DQ554" s="44"/>
      <c r="DR554" s="44"/>
      <c r="DS554" s="44"/>
      <c r="DT554" s="44"/>
      <c r="DU554" s="44"/>
      <c r="DV554" s="44"/>
      <c r="DW554" s="44"/>
      <c r="DX554" s="44"/>
      <c r="DY554" s="44"/>
      <c r="DZ554" s="44"/>
      <c r="EA554" s="44"/>
      <c r="EB554" s="44"/>
      <c r="EC554" s="44"/>
      <c r="ED554" s="44"/>
      <c r="EE554" s="44"/>
      <c r="EF554" s="44"/>
      <c r="EG554" s="44"/>
      <c r="EH554" s="44"/>
      <c r="EI554" s="44"/>
      <c r="EJ554" s="44"/>
      <c r="EK554" s="44"/>
      <c r="EL554" s="44"/>
      <c r="EM554" s="44"/>
      <c r="EN554" s="44"/>
      <c r="EO554" s="44"/>
      <c r="EP554" s="44"/>
      <c r="EQ554" s="44"/>
      <c r="ER554" s="44"/>
      <c r="ES554" s="44"/>
      <c r="ET554" s="44"/>
      <c r="EU554" s="44"/>
      <c r="EV554" s="44"/>
      <c r="EW554" s="44"/>
      <c r="EX554" s="44"/>
      <c r="EY554" s="44"/>
      <c r="EZ554" s="44"/>
      <c r="FA554" s="44"/>
      <c r="FB554" s="44"/>
      <c r="FC554" s="44"/>
      <c r="FD554" s="44"/>
      <c r="FE554" s="44"/>
      <c r="FF554" s="44"/>
      <c r="FG554" s="44"/>
      <c r="FH554" s="44"/>
      <c r="FI554" s="44"/>
      <c r="FJ554" s="44"/>
      <c r="FK554" s="44"/>
      <c r="FL554" s="44"/>
      <c r="FM554" s="44"/>
      <c r="FN554" s="44"/>
      <c r="FY554" s="229" t="s">
        <v>2042</v>
      </c>
      <c r="FZ554" s="229" t="s">
        <v>2043</v>
      </c>
      <c r="GA554" s="229" t="s">
        <v>2044</v>
      </c>
    </row>
    <row r="555" spans="2:183" ht="11.25" customHeight="1" x14ac:dyDescent="0.2">
      <c r="B555" s="39"/>
      <c r="C555" s="45"/>
      <c r="G555" s="43"/>
      <c r="H555" s="44"/>
      <c r="I555" s="42"/>
      <c r="M555" s="44"/>
      <c r="Q555" s="44"/>
      <c r="U555" s="44"/>
      <c r="Y555" s="44"/>
      <c r="AC555" s="44"/>
      <c r="AG555" s="44"/>
      <c r="AK555" s="44"/>
      <c r="AO555" s="44"/>
      <c r="DB555" s="44"/>
      <c r="DC555" s="44"/>
      <c r="DD555" s="44"/>
      <c r="DE555" s="44"/>
      <c r="DF555" s="44"/>
      <c r="DG555" s="44"/>
      <c r="DH555" s="44"/>
      <c r="DI555" s="44"/>
      <c r="DJ555" s="44"/>
      <c r="DK555" s="44"/>
      <c r="DL555" s="44"/>
      <c r="DM555" s="44"/>
      <c r="DN555" s="44"/>
      <c r="DO555" s="44"/>
      <c r="DP555" s="44"/>
      <c r="DQ555" s="44"/>
      <c r="DR555" s="44"/>
      <c r="DS555" s="44"/>
      <c r="DT555" s="44"/>
      <c r="DU555" s="44"/>
      <c r="DV555" s="44"/>
      <c r="DW555" s="44"/>
      <c r="DX555" s="44"/>
      <c r="DY555" s="44"/>
      <c r="DZ555" s="44"/>
      <c r="EA555" s="44"/>
      <c r="EB555" s="44"/>
      <c r="EC555" s="44"/>
      <c r="ED555" s="44"/>
      <c r="EE555" s="44"/>
      <c r="EF555" s="44"/>
      <c r="EG555" s="44"/>
      <c r="EH555" s="44"/>
      <c r="EI555" s="44"/>
      <c r="EJ555" s="44"/>
      <c r="EK555" s="44"/>
      <c r="EL555" s="44"/>
      <c r="EM555" s="44"/>
      <c r="EN555" s="44"/>
      <c r="EO555" s="44"/>
      <c r="EP555" s="44"/>
      <c r="EQ555" s="44"/>
      <c r="ER555" s="44"/>
      <c r="ES555" s="44"/>
      <c r="ET555" s="44"/>
      <c r="EU555" s="44"/>
      <c r="EV555" s="44"/>
      <c r="EW555" s="44"/>
      <c r="EX555" s="44"/>
      <c r="EY555" s="44"/>
      <c r="EZ555" s="44"/>
      <c r="FA555" s="44"/>
      <c r="FB555" s="44"/>
      <c r="FC555" s="44"/>
      <c r="FD555" s="44"/>
      <c r="FE555" s="44"/>
      <c r="FF555" s="44"/>
      <c r="FG555" s="44"/>
      <c r="FH555" s="44"/>
      <c r="FI555" s="44"/>
      <c r="FJ555" s="44"/>
      <c r="FK555" s="44"/>
      <c r="FL555" s="44"/>
      <c r="FM555" s="44"/>
      <c r="FN555" s="44"/>
      <c r="FY555" s="229" t="s">
        <v>2045</v>
      </c>
      <c r="FZ555" s="229" t="s">
        <v>2046</v>
      </c>
      <c r="GA555" s="229" t="s">
        <v>2047</v>
      </c>
    </row>
    <row r="556" spans="2:183" ht="11.25" customHeight="1" x14ac:dyDescent="0.2">
      <c r="B556" s="39"/>
      <c r="C556" s="45"/>
      <c r="G556" s="43"/>
      <c r="H556" s="44"/>
      <c r="I556" s="42"/>
      <c r="M556" s="44"/>
      <c r="Q556" s="44"/>
      <c r="U556" s="44"/>
      <c r="Y556" s="44"/>
      <c r="AC556" s="44"/>
      <c r="AG556" s="44"/>
      <c r="AK556" s="44"/>
      <c r="AO556" s="44"/>
      <c r="DB556" s="44"/>
      <c r="DC556" s="44"/>
      <c r="DD556" s="44"/>
      <c r="DE556" s="44"/>
      <c r="DF556" s="44"/>
      <c r="DG556" s="44"/>
      <c r="DH556" s="44"/>
      <c r="DI556" s="44"/>
      <c r="DJ556" s="44"/>
      <c r="DK556" s="44"/>
      <c r="DL556" s="44"/>
      <c r="DM556" s="44"/>
      <c r="DN556" s="44"/>
      <c r="DO556" s="44"/>
      <c r="DP556" s="44"/>
      <c r="DQ556" s="44"/>
      <c r="DR556" s="44"/>
      <c r="DS556" s="44"/>
      <c r="DT556" s="44"/>
      <c r="DU556" s="44"/>
      <c r="DV556" s="44"/>
      <c r="DW556" s="44"/>
      <c r="DX556" s="44"/>
      <c r="DY556" s="44"/>
      <c r="DZ556" s="44"/>
      <c r="EA556" s="44"/>
      <c r="EB556" s="44"/>
      <c r="EC556" s="44"/>
      <c r="ED556" s="44"/>
      <c r="EE556" s="44"/>
      <c r="EF556" s="44"/>
      <c r="EG556" s="44"/>
      <c r="EH556" s="44"/>
      <c r="EI556" s="44"/>
      <c r="EJ556" s="44"/>
      <c r="EK556" s="44"/>
      <c r="EL556" s="44"/>
      <c r="EM556" s="44"/>
      <c r="EN556" s="44"/>
      <c r="EO556" s="44"/>
      <c r="EP556" s="44"/>
      <c r="EQ556" s="44"/>
      <c r="ER556" s="44"/>
      <c r="ES556" s="44"/>
      <c r="ET556" s="44"/>
      <c r="EU556" s="44"/>
      <c r="EV556" s="44"/>
      <c r="EW556" s="44"/>
      <c r="EX556" s="44"/>
      <c r="EY556" s="44"/>
      <c r="EZ556" s="44"/>
      <c r="FA556" s="44"/>
      <c r="FB556" s="44"/>
      <c r="FC556" s="44"/>
      <c r="FD556" s="44"/>
      <c r="FE556" s="44"/>
      <c r="FF556" s="44"/>
      <c r="FG556" s="44"/>
      <c r="FH556" s="44"/>
      <c r="FI556" s="44"/>
      <c r="FJ556" s="44"/>
      <c r="FK556" s="44"/>
      <c r="FL556" s="44"/>
      <c r="FM556" s="44"/>
      <c r="FN556" s="44"/>
      <c r="FY556" s="229" t="s">
        <v>2066</v>
      </c>
      <c r="FZ556" s="229" t="s">
        <v>2067</v>
      </c>
      <c r="GA556" s="229" t="s">
        <v>2068</v>
      </c>
    </row>
    <row r="557" spans="2:183" ht="11.25" customHeight="1" x14ac:dyDescent="0.2">
      <c r="B557" s="39"/>
      <c r="C557" s="45"/>
      <c r="G557" s="43"/>
      <c r="H557" s="44"/>
      <c r="I557" s="42"/>
      <c r="M557" s="44"/>
      <c r="Q557" s="44"/>
      <c r="U557" s="44"/>
      <c r="Y557" s="44"/>
      <c r="AC557" s="44"/>
      <c r="AG557" s="44"/>
      <c r="AK557" s="44"/>
      <c r="AO557" s="44"/>
      <c r="DB557" s="44"/>
      <c r="DC557" s="44"/>
      <c r="DD557" s="44"/>
      <c r="DE557" s="44"/>
      <c r="DF557" s="44"/>
      <c r="DG557" s="44"/>
      <c r="DH557" s="44"/>
      <c r="DI557" s="44"/>
      <c r="DJ557" s="44"/>
      <c r="DK557" s="44"/>
      <c r="DL557" s="44"/>
      <c r="DM557" s="44"/>
      <c r="DN557" s="44"/>
      <c r="DO557" s="44"/>
      <c r="DP557" s="44"/>
      <c r="DQ557" s="44"/>
      <c r="DR557" s="44"/>
      <c r="DS557" s="44"/>
      <c r="DT557" s="44"/>
      <c r="DU557" s="44"/>
      <c r="DV557" s="44"/>
      <c r="DW557" s="44"/>
      <c r="DX557" s="44"/>
      <c r="DY557" s="44"/>
      <c r="DZ557" s="44"/>
      <c r="EA557" s="44"/>
      <c r="EB557" s="44"/>
      <c r="EC557" s="44"/>
      <c r="ED557" s="44"/>
      <c r="EE557" s="44"/>
      <c r="EF557" s="44"/>
      <c r="EG557" s="44"/>
      <c r="EH557" s="44"/>
      <c r="EI557" s="44"/>
      <c r="EJ557" s="44"/>
      <c r="EK557" s="44"/>
      <c r="EL557" s="44"/>
      <c r="EM557" s="44"/>
      <c r="EN557" s="44"/>
      <c r="EO557" s="44"/>
      <c r="EP557" s="44"/>
      <c r="EQ557" s="44"/>
      <c r="ER557" s="44"/>
      <c r="ES557" s="44"/>
      <c r="ET557" s="44"/>
      <c r="EU557" s="44"/>
      <c r="EV557" s="44"/>
      <c r="EW557" s="44"/>
      <c r="EX557" s="44"/>
      <c r="EY557" s="44"/>
      <c r="EZ557" s="44"/>
      <c r="FA557" s="44"/>
      <c r="FB557" s="44"/>
      <c r="FC557" s="44"/>
      <c r="FD557" s="44"/>
      <c r="FE557" s="44"/>
      <c r="FF557" s="44"/>
      <c r="FG557" s="44"/>
      <c r="FH557" s="44"/>
      <c r="FI557" s="44"/>
      <c r="FJ557" s="44"/>
      <c r="FK557" s="44"/>
      <c r="FL557" s="44"/>
      <c r="FM557" s="44"/>
      <c r="FN557" s="44"/>
      <c r="FY557" s="229" t="s">
        <v>2057</v>
      </c>
      <c r="FZ557" s="229" t="s">
        <v>2058</v>
      </c>
      <c r="GA557" s="229" t="s">
        <v>2059</v>
      </c>
    </row>
    <row r="558" spans="2:183" ht="11.25" customHeight="1" x14ac:dyDescent="0.2">
      <c r="B558" s="39"/>
      <c r="C558" s="45"/>
      <c r="G558" s="43"/>
      <c r="H558" s="44"/>
      <c r="I558" s="42"/>
      <c r="M558" s="44"/>
      <c r="Q558" s="44"/>
      <c r="U558" s="44"/>
      <c r="Y558" s="44"/>
      <c r="AC558" s="44"/>
      <c r="AG558" s="44"/>
      <c r="AK558" s="44"/>
      <c r="AO558" s="44"/>
      <c r="DB558" s="44"/>
      <c r="DC558" s="44"/>
      <c r="DD558" s="44"/>
      <c r="DE558" s="44"/>
      <c r="DF558" s="44"/>
      <c r="DG558" s="44"/>
      <c r="DH558" s="44"/>
      <c r="DI558" s="44"/>
      <c r="DJ558" s="44"/>
      <c r="DK558" s="44"/>
      <c r="DL558" s="44"/>
      <c r="DM558" s="44"/>
      <c r="DN558" s="44"/>
      <c r="DO558" s="44"/>
      <c r="DP558" s="44"/>
      <c r="DQ558" s="44"/>
      <c r="DR558" s="44"/>
      <c r="DS558" s="44"/>
      <c r="DT558" s="44"/>
      <c r="DU558" s="44"/>
      <c r="DV558" s="44"/>
      <c r="DW558" s="44"/>
      <c r="DX558" s="44"/>
      <c r="DY558" s="44"/>
      <c r="DZ558" s="44"/>
      <c r="EA558" s="44"/>
      <c r="EB558" s="44"/>
      <c r="EC558" s="44"/>
      <c r="ED558" s="44"/>
      <c r="EE558" s="44"/>
      <c r="EF558" s="44"/>
      <c r="EG558" s="44"/>
      <c r="EH558" s="44"/>
      <c r="EI558" s="44"/>
      <c r="EJ558" s="44"/>
      <c r="EK558" s="44"/>
      <c r="EL558" s="44"/>
      <c r="EM558" s="44"/>
      <c r="EN558" s="44"/>
      <c r="EO558" s="44"/>
      <c r="EP558" s="44"/>
      <c r="EQ558" s="44"/>
      <c r="ER558" s="44"/>
      <c r="ES558" s="44"/>
      <c r="ET558" s="44"/>
      <c r="EU558" s="44"/>
      <c r="EV558" s="44"/>
      <c r="EW558" s="44"/>
      <c r="EX558" s="44"/>
      <c r="EY558" s="44"/>
      <c r="EZ558" s="44"/>
      <c r="FA558" s="44"/>
      <c r="FB558" s="44"/>
      <c r="FC558" s="44"/>
      <c r="FD558" s="44"/>
      <c r="FE558" s="44"/>
      <c r="FF558" s="44"/>
      <c r="FG558" s="44"/>
      <c r="FH558" s="44"/>
      <c r="FI558" s="44"/>
      <c r="FJ558" s="44"/>
      <c r="FK558" s="44"/>
      <c r="FL558" s="44"/>
      <c r="FM558" s="44"/>
      <c r="FN558" s="44"/>
      <c r="FY558" s="229" t="s">
        <v>2060</v>
      </c>
      <c r="FZ558" s="229" t="s">
        <v>2061</v>
      </c>
      <c r="GA558" s="229" t="s">
        <v>2062</v>
      </c>
    </row>
    <row r="559" spans="2:183" ht="11.25" customHeight="1" x14ac:dyDescent="0.2">
      <c r="B559" s="39"/>
      <c r="C559" s="45"/>
      <c r="G559" s="43"/>
      <c r="H559" s="44"/>
      <c r="I559" s="42"/>
      <c r="M559" s="44"/>
      <c r="Q559" s="44"/>
      <c r="U559" s="44"/>
      <c r="Y559" s="44"/>
      <c r="AC559" s="44"/>
      <c r="AG559" s="44"/>
      <c r="AK559" s="44"/>
      <c r="AO559" s="44"/>
      <c r="DB559" s="44"/>
      <c r="DC559" s="44"/>
      <c r="DD559" s="44"/>
      <c r="DE559" s="44"/>
      <c r="DF559" s="44"/>
      <c r="DG559" s="44"/>
      <c r="DH559" s="44"/>
      <c r="DI559" s="44"/>
      <c r="DJ559" s="44"/>
      <c r="DK559" s="44"/>
      <c r="DL559" s="44"/>
      <c r="DM559" s="44"/>
      <c r="DN559" s="44"/>
      <c r="DO559" s="44"/>
      <c r="DP559" s="44"/>
      <c r="DQ559" s="44"/>
      <c r="DR559" s="44"/>
      <c r="DS559" s="44"/>
      <c r="DT559" s="44"/>
      <c r="DU559" s="44"/>
      <c r="DV559" s="44"/>
      <c r="DW559" s="44"/>
      <c r="DX559" s="44"/>
      <c r="DY559" s="44"/>
      <c r="DZ559" s="44"/>
      <c r="EA559" s="44"/>
      <c r="EB559" s="44"/>
      <c r="EC559" s="44"/>
      <c r="ED559" s="44"/>
      <c r="EE559" s="44"/>
      <c r="EF559" s="44"/>
      <c r="EG559" s="44"/>
      <c r="EH559" s="44"/>
      <c r="EI559" s="44"/>
      <c r="EJ559" s="44"/>
      <c r="EK559" s="44"/>
      <c r="EL559" s="44"/>
      <c r="EM559" s="44"/>
      <c r="EN559" s="44"/>
      <c r="EO559" s="44"/>
      <c r="EP559" s="44"/>
      <c r="EQ559" s="44"/>
      <c r="ER559" s="44"/>
      <c r="ES559" s="44"/>
      <c r="ET559" s="44"/>
      <c r="EU559" s="44"/>
      <c r="EV559" s="44"/>
      <c r="EW559" s="44"/>
      <c r="EX559" s="44"/>
      <c r="EY559" s="44"/>
      <c r="EZ559" s="44"/>
      <c r="FA559" s="44"/>
      <c r="FB559" s="44"/>
      <c r="FC559" s="44"/>
      <c r="FD559" s="44"/>
      <c r="FE559" s="44"/>
      <c r="FF559" s="44"/>
      <c r="FG559" s="44"/>
      <c r="FH559" s="44"/>
      <c r="FI559" s="44"/>
      <c r="FJ559" s="44"/>
      <c r="FK559" s="44"/>
      <c r="FL559" s="44"/>
      <c r="FM559" s="44"/>
      <c r="FN559" s="44"/>
      <c r="FY559" s="229" t="s">
        <v>2063</v>
      </c>
      <c r="FZ559" s="229" t="s">
        <v>2064</v>
      </c>
      <c r="GA559" s="229" t="s">
        <v>2065</v>
      </c>
    </row>
    <row r="560" spans="2:183" ht="11.25" customHeight="1" x14ac:dyDescent="0.2">
      <c r="B560" s="39"/>
      <c r="C560" s="45"/>
      <c r="G560" s="43"/>
      <c r="H560" s="44"/>
      <c r="I560" s="42"/>
      <c r="M560" s="44"/>
      <c r="Q560" s="44"/>
      <c r="U560" s="44"/>
      <c r="Y560" s="44"/>
      <c r="AC560" s="44"/>
      <c r="AG560" s="44"/>
      <c r="AK560" s="44"/>
      <c r="AO560" s="44"/>
      <c r="DB560" s="44"/>
      <c r="DC560" s="44"/>
      <c r="DD560" s="44"/>
      <c r="DE560" s="44"/>
      <c r="DF560" s="44"/>
      <c r="DG560" s="44"/>
      <c r="DH560" s="44"/>
      <c r="DI560" s="44"/>
      <c r="DJ560" s="44"/>
      <c r="DK560" s="44"/>
      <c r="DL560" s="44"/>
      <c r="DM560" s="44"/>
      <c r="DN560" s="44"/>
      <c r="DO560" s="44"/>
      <c r="DP560" s="44"/>
      <c r="DQ560" s="44"/>
      <c r="DR560" s="44"/>
      <c r="DS560" s="44"/>
      <c r="DT560" s="44"/>
      <c r="DU560" s="44"/>
      <c r="DV560" s="44"/>
      <c r="DW560" s="44"/>
      <c r="DX560" s="44"/>
      <c r="DY560" s="44"/>
      <c r="DZ560" s="44"/>
      <c r="EA560" s="44"/>
      <c r="EB560" s="44"/>
      <c r="EC560" s="44"/>
      <c r="ED560" s="44"/>
      <c r="EE560" s="44"/>
      <c r="EF560" s="44"/>
      <c r="EG560" s="44"/>
      <c r="EH560" s="44"/>
      <c r="EI560" s="44"/>
      <c r="EJ560" s="44"/>
      <c r="EK560" s="44"/>
      <c r="EL560" s="44"/>
      <c r="EM560" s="44"/>
      <c r="EN560" s="44"/>
      <c r="EO560" s="44"/>
      <c r="EP560" s="44"/>
      <c r="EQ560" s="44"/>
      <c r="ER560" s="44"/>
      <c r="ES560" s="44"/>
      <c r="ET560" s="44"/>
      <c r="EU560" s="44"/>
      <c r="EV560" s="44"/>
      <c r="EW560" s="44"/>
      <c r="EX560" s="44"/>
      <c r="EY560" s="44"/>
      <c r="EZ560" s="44"/>
      <c r="FA560" s="44"/>
      <c r="FB560" s="44"/>
      <c r="FC560" s="44"/>
      <c r="FD560" s="44"/>
      <c r="FE560" s="44"/>
      <c r="FF560" s="44"/>
      <c r="FG560" s="44"/>
      <c r="FH560" s="44"/>
      <c r="FI560" s="44"/>
      <c r="FJ560" s="44"/>
      <c r="FK560" s="44"/>
      <c r="FL560" s="44"/>
      <c r="FM560" s="44"/>
      <c r="FN560" s="44"/>
      <c r="FY560" s="229" t="s">
        <v>1495</v>
      </c>
      <c r="FZ560" s="229" t="s">
        <v>1496</v>
      </c>
      <c r="GA560" s="229" t="s">
        <v>1497</v>
      </c>
    </row>
    <row r="561" spans="2:183" ht="11.25" customHeight="1" x14ac:dyDescent="0.2">
      <c r="B561" s="39"/>
      <c r="C561" s="45"/>
      <c r="G561" s="43"/>
      <c r="H561" s="44"/>
      <c r="I561" s="42"/>
      <c r="M561" s="44"/>
      <c r="Q561" s="44"/>
      <c r="U561" s="44"/>
      <c r="Y561" s="44"/>
      <c r="AC561" s="44"/>
      <c r="AG561" s="44"/>
      <c r="AK561" s="44"/>
      <c r="AO561" s="44"/>
      <c r="DB561" s="44"/>
      <c r="DC561" s="44"/>
      <c r="DD561" s="44"/>
      <c r="DE561" s="44"/>
      <c r="DF561" s="44"/>
      <c r="DG561" s="44"/>
      <c r="DH561" s="44"/>
      <c r="DI561" s="44"/>
      <c r="DJ561" s="44"/>
      <c r="DK561" s="44"/>
      <c r="DL561" s="44"/>
      <c r="DM561" s="44"/>
      <c r="DN561" s="44"/>
      <c r="DO561" s="44"/>
      <c r="DP561" s="44"/>
      <c r="DQ561" s="44"/>
      <c r="DR561" s="44"/>
      <c r="DS561" s="44"/>
      <c r="DT561" s="44"/>
      <c r="DU561" s="44"/>
      <c r="DV561" s="44"/>
      <c r="DW561" s="44"/>
      <c r="DX561" s="44"/>
      <c r="DY561" s="44"/>
      <c r="DZ561" s="44"/>
      <c r="EA561" s="44"/>
      <c r="EB561" s="44"/>
      <c r="EC561" s="44"/>
      <c r="ED561" s="44"/>
      <c r="EE561" s="44"/>
      <c r="EF561" s="44"/>
      <c r="EG561" s="44"/>
      <c r="EH561" s="44"/>
      <c r="EI561" s="44"/>
      <c r="EJ561" s="44"/>
      <c r="EK561" s="44"/>
      <c r="EL561" s="44"/>
      <c r="EM561" s="44"/>
      <c r="EN561" s="44"/>
      <c r="EO561" s="44"/>
      <c r="EP561" s="44"/>
      <c r="EQ561" s="44"/>
      <c r="ER561" s="44"/>
      <c r="ES561" s="44"/>
      <c r="ET561" s="44"/>
      <c r="EU561" s="44"/>
      <c r="EV561" s="44"/>
      <c r="EW561" s="44"/>
      <c r="EX561" s="44"/>
      <c r="EY561" s="44"/>
      <c r="EZ561" s="44"/>
      <c r="FA561" s="44"/>
      <c r="FB561" s="44"/>
      <c r="FC561" s="44"/>
      <c r="FD561" s="44"/>
      <c r="FE561" s="44"/>
      <c r="FF561" s="44"/>
      <c r="FG561" s="44"/>
      <c r="FH561" s="44"/>
      <c r="FI561" s="44"/>
      <c r="FJ561" s="44"/>
      <c r="FK561" s="44"/>
      <c r="FL561" s="44"/>
      <c r="FM561" s="44"/>
      <c r="FN561" s="44"/>
      <c r="FY561" s="229" t="s">
        <v>1498</v>
      </c>
      <c r="FZ561" s="229" t="s">
        <v>1499</v>
      </c>
      <c r="GA561" s="229" t="s">
        <v>1500</v>
      </c>
    </row>
    <row r="562" spans="2:183" ht="11.25" customHeight="1" x14ac:dyDescent="0.2">
      <c r="B562" s="39"/>
      <c r="C562" s="45"/>
      <c r="G562" s="43"/>
      <c r="H562" s="44"/>
      <c r="I562" s="42"/>
      <c r="M562" s="44"/>
      <c r="Q562" s="44"/>
      <c r="U562" s="44"/>
      <c r="Y562" s="44"/>
      <c r="AC562" s="44"/>
      <c r="AG562" s="44"/>
      <c r="AK562" s="44"/>
      <c r="AO562" s="44"/>
      <c r="DB562" s="44"/>
      <c r="DC562" s="44"/>
      <c r="DD562" s="44"/>
      <c r="DE562" s="44"/>
      <c r="DF562" s="44"/>
      <c r="DG562" s="44"/>
      <c r="DH562" s="44"/>
      <c r="DI562" s="44"/>
      <c r="DJ562" s="44"/>
      <c r="DK562" s="44"/>
      <c r="DL562" s="44"/>
      <c r="DM562" s="44"/>
      <c r="DN562" s="44"/>
      <c r="DO562" s="44"/>
      <c r="DP562" s="44"/>
      <c r="DQ562" s="44"/>
      <c r="DR562" s="44"/>
      <c r="DS562" s="44"/>
      <c r="DT562" s="44"/>
      <c r="DU562" s="44"/>
      <c r="DV562" s="44"/>
      <c r="DW562" s="44"/>
      <c r="DX562" s="44"/>
      <c r="DY562" s="44"/>
      <c r="DZ562" s="44"/>
      <c r="EA562" s="44"/>
      <c r="EB562" s="44"/>
      <c r="EC562" s="44"/>
      <c r="ED562" s="44"/>
      <c r="EE562" s="44"/>
      <c r="EF562" s="44"/>
      <c r="EG562" s="44"/>
      <c r="EH562" s="44"/>
      <c r="EI562" s="44"/>
      <c r="EJ562" s="44"/>
      <c r="EK562" s="44"/>
      <c r="EL562" s="44"/>
      <c r="EM562" s="44"/>
      <c r="EN562" s="44"/>
      <c r="EO562" s="44"/>
      <c r="EP562" s="44"/>
      <c r="EQ562" s="44"/>
      <c r="ER562" s="44"/>
      <c r="ES562" s="44"/>
      <c r="ET562" s="44"/>
      <c r="EU562" s="44"/>
      <c r="EV562" s="44"/>
      <c r="EW562" s="44"/>
      <c r="EX562" s="44"/>
      <c r="EY562" s="44"/>
      <c r="EZ562" s="44"/>
      <c r="FA562" s="44"/>
      <c r="FB562" s="44"/>
      <c r="FC562" s="44"/>
      <c r="FD562" s="44"/>
      <c r="FE562" s="44"/>
      <c r="FF562" s="44"/>
      <c r="FG562" s="44"/>
      <c r="FH562" s="44"/>
      <c r="FI562" s="44"/>
      <c r="FJ562" s="44"/>
      <c r="FK562" s="44"/>
      <c r="FL562" s="44"/>
      <c r="FM562" s="44"/>
      <c r="FN562" s="44"/>
      <c r="FY562" s="229" t="s">
        <v>2075</v>
      </c>
      <c r="FZ562" s="229" t="s">
        <v>2076</v>
      </c>
      <c r="GA562" s="229" t="s">
        <v>2077</v>
      </c>
    </row>
    <row r="563" spans="2:183" ht="11.25" customHeight="1" x14ac:dyDescent="0.2">
      <c r="B563" s="39"/>
      <c r="C563" s="45"/>
      <c r="G563" s="43"/>
      <c r="H563" s="44"/>
      <c r="I563" s="42"/>
      <c r="M563" s="44"/>
      <c r="Q563" s="44"/>
      <c r="U563" s="44"/>
      <c r="Y563" s="44"/>
      <c r="AC563" s="44"/>
      <c r="AG563" s="44"/>
      <c r="AK563" s="44"/>
      <c r="AO563" s="44"/>
      <c r="DB563" s="44"/>
      <c r="DC563" s="44"/>
      <c r="DD563" s="44"/>
      <c r="DE563" s="44"/>
      <c r="DF563" s="44"/>
      <c r="DG563" s="44"/>
      <c r="DH563" s="44"/>
      <c r="DI563" s="44"/>
      <c r="DJ563" s="44"/>
      <c r="DK563" s="44"/>
      <c r="DL563" s="44"/>
      <c r="DM563" s="44"/>
      <c r="DN563" s="44"/>
      <c r="DO563" s="44"/>
      <c r="DP563" s="44"/>
      <c r="DQ563" s="44"/>
      <c r="DR563" s="44"/>
      <c r="DS563" s="44"/>
      <c r="DT563" s="44"/>
      <c r="DU563" s="44"/>
      <c r="DV563" s="44"/>
      <c r="DW563" s="44"/>
      <c r="DX563" s="44"/>
      <c r="DY563" s="44"/>
      <c r="DZ563" s="44"/>
      <c r="EA563" s="44"/>
      <c r="EB563" s="44"/>
      <c r="EC563" s="44"/>
      <c r="ED563" s="44"/>
      <c r="EE563" s="44"/>
      <c r="EF563" s="44"/>
      <c r="EG563" s="44"/>
      <c r="EH563" s="44"/>
      <c r="EI563" s="44"/>
      <c r="EJ563" s="44"/>
      <c r="EK563" s="44"/>
      <c r="EL563" s="44"/>
      <c r="EM563" s="44"/>
      <c r="EN563" s="44"/>
      <c r="EO563" s="44"/>
      <c r="EP563" s="44"/>
      <c r="EQ563" s="44"/>
      <c r="ER563" s="44"/>
      <c r="ES563" s="44"/>
      <c r="ET563" s="44"/>
      <c r="EU563" s="44"/>
      <c r="EV563" s="44"/>
      <c r="EW563" s="44"/>
      <c r="EX563" s="44"/>
      <c r="EY563" s="44"/>
      <c r="EZ563" s="44"/>
      <c r="FA563" s="44"/>
      <c r="FB563" s="44"/>
      <c r="FC563" s="44"/>
      <c r="FD563" s="44"/>
      <c r="FE563" s="44"/>
      <c r="FF563" s="44"/>
      <c r="FG563" s="44"/>
      <c r="FH563" s="44"/>
      <c r="FI563" s="44"/>
      <c r="FJ563" s="44"/>
      <c r="FK563" s="44"/>
      <c r="FL563" s="44"/>
      <c r="FM563" s="44"/>
      <c r="FN563" s="44"/>
      <c r="FY563" s="229" t="s">
        <v>2072</v>
      </c>
      <c r="FZ563" s="229" t="s">
        <v>2073</v>
      </c>
      <c r="GA563" s="229" t="s">
        <v>2074</v>
      </c>
    </row>
    <row r="564" spans="2:183" ht="11.25" customHeight="1" x14ac:dyDescent="0.2">
      <c r="B564" s="39"/>
      <c r="C564" s="45"/>
      <c r="G564" s="43"/>
      <c r="H564" s="44"/>
      <c r="I564" s="42"/>
      <c r="M564" s="44"/>
      <c r="Q564" s="44"/>
      <c r="U564" s="44"/>
      <c r="Y564" s="44"/>
      <c r="AC564" s="44"/>
      <c r="AG564" s="44"/>
      <c r="AK564" s="44"/>
      <c r="AO564" s="44"/>
      <c r="DB564" s="44"/>
      <c r="DC564" s="44"/>
      <c r="DD564" s="44"/>
      <c r="DE564" s="44"/>
      <c r="DF564" s="44"/>
      <c r="DG564" s="44"/>
      <c r="DH564" s="44"/>
      <c r="DI564" s="44"/>
      <c r="DJ564" s="44"/>
      <c r="DK564" s="44"/>
      <c r="DL564" s="44"/>
      <c r="DM564" s="44"/>
      <c r="DN564" s="44"/>
      <c r="DO564" s="44"/>
      <c r="DP564" s="44"/>
      <c r="DQ564" s="44"/>
      <c r="DR564" s="44"/>
      <c r="DS564" s="44"/>
      <c r="DT564" s="44"/>
      <c r="DU564" s="44"/>
      <c r="DV564" s="44"/>
      <c r="DW564" s="44"/>
      <c r="DX564" s="44"/>
      <c r="DY564" s="44"/>
      <c r="DZ564" s="44"/>
      <c r="EA564" s="44"/>
      <c r="EB564" s="44"/>
      <c r="EC564" s="44"/>
      <c r="ED564" s="44"/>
      <c r="EE564" s="44"/>
      <c r="EF564" s="44"/>
      <c r="EG564" s="44"/>
      <c r="EH564" s="44"/>
      <c r="EI564" s="44"/>
      <c r="EJ564" s="44"/>
      <c r="EK564" s="44"/>
      <c r="EL564" s="44"/>
      <c r="EM564" s="44"/>
      <c r="EN564" s="44"/>
      <c r="EO564" s="44"/>
      <c r="EP564" s="44"/>
      <c r="EQ564" s="44"/>
      <c r="ER564" s="44"/>
      <c r="ES564" s="44"/>
      <c r="ET564" s="44"/>
      <c r="EU564" s="44"/>
      <c r="EV564" s="44"/>
      <c r="EW564" s="44"/>
      <c r="EX564" s="44"/>
      <c r="EY564" s="44"/>
      <c r="EZ564" s="44"/>
      <c r="FA564" s="44"/>
      <c r="FB564" s="44"/>
      <c r="FC564" s="44"/>
      <c r="FD564" s="44"/>
      <c r="FE564" s="44"/>
      <c r="FF564" s="44"/>
      <c r="FG564" s="44"/>
      <c r="FH564" s="44"/>
      <c r="FI564" s="44"/>
      <c r="FJ564" s="44"/>
      <c r="FK564" s="44"/>
      <c r="FL564" s="44"/>
      <c r="FM564" s="44"/>
      <c r="FN564" s="44"/>
      <c r="FY564" s="229" t="s">
        <v>2069</v>
      </c>
      <c r="FZ564" s="229" t="s">
        <v>2070</v>
      </c>
      <c r="GA564" s="229" t="s">
        <v>2071</v>
      </c>
    </row>
    <row r="565" spans="2:183" ht="11.25" customHeight="1" x14ac:dyDescent="0.2">
      <c r="B565" s="39"/>
      <c r="C565" s="45"/>
      <c r="G565" s="43"/>
      <c r="H565" s="44"/>
      <c r="I565" s="42"/>
      <c r="M565" s="44"/>
      <c r="Q565" s="44"/>
      <c r="U565" s="44"/>
      <c r="Y565" s="44"/>
      <c r="AC565" s="44"/>
      <c r="AG565" s="44"/>
      <c r="AK565" s="44"/>
      <c r="AO565" s="44"/>
      <c r="DB565" s="44"/>
      <c r="DC565" s="44"/>
      <c r="DD565" s="44"/>
      <c r="DE565" s="44"/>
      <c r="DF565" s="44"/>
      <c r="DG565" s="44"/>
      <c r="DH565" s="44"/>
      <c r="DI565" s="44"/>
      <c r="DJ565" s="44"/>
      <c r="DK565" s="44"/>
      <c r="DL565" s="44"/>
      <c r="DM565" s="44"/>
      <c r="DN565" s="44"/>
      <c r="DO565" s="44"/>
      <c r="DP565" s="44"/>
      <c r="DQ565" s="44"/>
      <c r="DR565" s="44"/>
      <c r="DS565" s="44"/>
      <c r="DT565" s="44"/>
      <c r="DU565" s="44"/>
      <c r="DV565" s="44"/>
      <c r="DW565" s="44"/>
      <c r="DX565" s="44"/>
      <c r="DY565" s="44"/>
      <c r="DZ565" s="44"/>
      <c r="EA565" s="44"/>
      <c r="EB565" s="44"/>
      <c r="EC565" s="44"/>
      <c r="ED565" s="44"/>
      <c r="EE565" s="44"/>
      <c r="EF565" s="44"/>
      <c r="EG565" s="44"/>
      <c r="EH565" s="44"/>
      <c r="EI565" s="44"/>
      <c r="EJ565" s="44"/>
      <c r="EK565" s="44"/>
      <c r="EL565" s="44"/>
      <c r="EM565" s="44"/>
      <c r="EN565" s="44"/>
      <c r="EO565" s="44"/>
      <c r="EP565" s="44"/>
      <c r="EQ565" s="44"/>
      <c r="ER565" s="44"/>
      <c r="ES565" s="44"/>
      <c r="ET565" s="44"/>
      <c r="EU565" s="44"/>
      <c r="EV565" s="44"/>
      <c r="EW565" s="44"/>
      <c r="EX565" s="44"/>
      <c r="EY565" s="44"/>
      <c r="EZ565" s="44"/>
      <c r="FA565" s="44"/>
      <c r="FB565" s="44"/>
      <c r="FC565" s="44"/>
      <c r="FD565" s="44"/>
      <c r="FE565" s="44"/>
      <c r="FF565" s="44"/>
      <c r="FG565" s="44"/>
      <c r="FH565" s="44"/>
      <c r="FI565" s="44"/>
      <c r="FJ565" s="44"/>
      <c r="FK565" s="44"/>
      <c r="FL565" s="44"/>
      <c r="FM565" s="44"/>
      <c r="FN565" s="44"/>
      <c r="FY565" s="229" t="s">
        <v>2084</v>
      </c>
      <c r="FZ565" s="229" t="s">
        <v>2085</v>
      </c>
      <c r="GA565" s="229" t="s">
        <v>2086</v>
      </c>
    </row>
    <row r="566" spans="2:183" ht="11.25" customHeight="1" x14ac:dyDescent="0.2">
      <c r="B566" s="39"/>
      <c r="C566" s="45"/>
      <c r="G566" s="43"/>
      <c r="H566" s="44"/>
      <c r="I566" s="42"/>
      <c r="M566" s="44"/>
      <c r="Q566" s="44"/>
      <c r="U566" s="44"/>
      <c r="Y566" s="44"/>
      <c r="AC566" s="44"/>
      <c r="AG566" s="44"/>
      <c r="AK566" s="44"/>
      <c r="AO566" s="44"/>
      <c r="DB566" s="44"/>
      <c r="DC566" s="44"/>
      <c r="DD566" s="44"/>
      <c r="DE566" s="44"/>
      <c r="DF566" s="44"/>
      <c r="DG566" s="44"/>
      <c r="DH566" s="44"/>
      <c r="DI566" s="44"/>
      <c r="DJ566" s="44"/>
      <c r="DK566" s="44"/>
      <c r="DL566" s="44"/>
      <c r="DM566" s="44"/>
      <c r="DN566" s="44"/>
      <c r="DO566" s="44"/>
      <c r="DP566" s="44"/>
      <c r="DQ566" s="44"/>
      <c r="DR566" s="44"/>
      <c r="DS566" s="44"/>
      <c r="DT566" s="44"/>
      <c r="DU566" s="44"/>
      <c r="DV566" s="44"/>
      <c r="DW566" s="44"/>
      <c r="DX566" s="44"/>
      <c r="DY566" s="44"/>
      <c r="DZ566" s="44"/>
      <c r="EA566" s="44"/>
      <c r="EB566" s="44"/>
      <c r="EC566" s="44"/>
      <c r="ED566" s="44"/>
      <c r="EE566" s="44"/>
      <c r="EF566" s="44"/>
      <c r="EG566" s="44"/>
      <c r="EH566" s="44"/>
      <c r="EI566" s="44"/>
      <c r="EJ566" s="44"/>
      <c r="EK566" s="44"/>
      <c r="EL566" s="44"/>
      <c r="EM566" s="44"/>
      <c r="EN566" s="44"/>
      <c r="EO566" s="44"/>
      <c r="EP566" s="44"/>
      <c r="EQ566" s="44"/>
      <c r="ER566" s="44"/>
      <c r="ES566" s="44"/>
      <c r="ET566" s="44"/>
      <c r="EU566" s="44"/>
      <c r="EV566" s="44"/>
      <c r="EW566" s="44"/>
      <c r="EX566" s="44"/>
      <c r="EY566" s="44"/>
      <c r="EZ566" s="44"/>
      <c r="FA566" s="44"/>
      <c r="FB566" s="44"/>
      <c r="FC566" s="44"/>
      <c r="FD566" s="44"/>
      <c r="FE566" s="44"/>
      <c r="FF566" s="44"/>
      <c r="FG566" s="44"/>
      <c r="FH566" s="44"/>
      <c r="FI566" s="44"/>
      <c r="FJ566" s="44"/>
      <c r="FK566" s="44"/>
      <c r="FL566" s="44"/>
      <c r="FM566" s="44"/>
      <c r="FN566" s="44"/>
      <c r="FY566" s="229" t="s">
        <v>2081</v>
      </c>
      <c r="FZ566" s="229" t="s">
        <v>2082</v>
      </c>
      <c r="GA566" s="229" t="s">
        <v>2083</v>
      </c>
    </row>
    <row r="567" spans="2:183" ht="11.25" customHeight="1" x14ac:dyDescent="0.2">
      <c r="B567" s="39"/>
      <c r="C567" s="45"/>
      <c r="G567" s="43"/>
      <c r="H567" s="44"/>
      <c r="I567" s="42"/>
      <c r="M567" s="44"/>
      <c r="Q567" s="44"/>
      <c r="U567" s="44"/>
      <c r="Y567" s="44"/>
      <c r="AC567" s="44"/>
      <c r="AG567" s="44"/>
      <c r="AK567" s="44"/>
      <c r="AO567" s="44"/>
      <c r="DB567" s="44"/>
      <c r="DC567" s="44"/>
      <c r="DD567" s="44"/>
      <c r="DE567" s="44"/>
      <c r="DF567" s="44"/>
      <c r="DG567" s="44"/>
      <c r="DH567" s="44"/>
      <c r="DI567" s="44"/>
      <c r="DJ567" s="44"/>
      <c r="DK567" s="44"/>
      <c r="DL567" s="44"/>
      <c r="DM567" s="44"/>
      <c r="DN567" s="44"/>
      <c r="DO567" s="44"/>
      <c r="DP567" s="44"/>
      <c r="DQ567" s="44"/>
      <c r="DR567" s="44"/>
      <c r="DS567" s="44"/>
      <c r="DT567" s="44"/>
      <c r="DU567" s="44"/>
      <c r="DV567" s="44"/>
      <c r="DW567" s="44"/>
      <c r="DX567" s="44"/>
      <c r="DY567" s="44"/>
      <c r="DZ567" s="44"/>
      <c r="EA567" s="44"/>
      <c r="EB567" s="44"/>
      <c r="EC567" s="44"/>
      <c r="ED567" s="44"/>
      <c r="EE567" s="44"/>
      <c r="EF567" s="44"/>
      <c r="EG567" s="44"/>
      <c r="EH567" s="44"/>
      <c r="EI567" s="44"/>
      <c r="EJ567" s="44"/>
      <c r="EK567" s="44"/>
      <c r="EL567" s="44"/>
      <c r="EM567" s="44"/>
      <c r="EN567" s="44"/>
      <c r="EO567" s="44"/>
      <c r="EP567" s="44"/>
      <c r="EQ567" s="44"/>
      <c r="ER567" s="44"/>
      <c r="ES567" s="44"/>
      <c r="ET567" s="44"/>
      <c r="EU567" s="44"/>
      <c r="EV567" s="44"/>
      <c r="EW567" s="44"/>
      <c r="EX567" s="44"/>
      <c r="EY567" s="44"/>
      <c r="EZ567" s="44"/>
      <c r="FA567" s="44"/>
      <c r="FB567" s="44"/>
      <c r="FC567" s="44"/>
      <c r="FD567" s="44"/>
      <c r="FE567" s="44"/>
      <c r="FF567" s="44"/>
      <c r="FG567" s="44"/>
      <c r="FH567" s="44"/>
      <c r="FI567" s="44"/>
      <c r="FJ567" s="44"/>
      <c r="FK567" s="44"/>
      <c r="FL567" s="44"/>
      <c r="FM567" s="44"/>
      <c r="FN567" s="44"/>
      <c r="FY567" s="229" t="s">
        <v>2078</v>
      </c>
      <c r="FZ567" s="229" t="s">
        <v>2079</v>
      </c>
      <c r="GA567" s="229" t="s">
        <v>2080</v>
      </c>
    </row>
    <row r="568" spans="2:183" ht="11.25" customHeight="1" x14ac:dyDescent="0.2">
      <c r="B568" s="39"/>
      <c r="C568" s="45"/>
      <c r="G568" s="43"/>
      <c r="H568" s="44"/>
      <c r="I568" s="42"/>
      <c r="M568" s="44"/>
      <c r="Q568" s="44"/>
      <c r="U568" s="44"/>
      <c r="Y568" s="44"/>
      <c r="AC568" s="44"/>
      <c r="AG568" s="44"/>
      <c r="AK568" s="44"/>
      <c r="AO568" s="44"/>
      <c r="DB568" s="44"/>
      <c r="DC568" s="44"/>
      <c r="DD568" s="44"/>
      <c r="DE568" s="44"/>
      <c r="DF568" s="44"/>
      <c r="DG568" s="44"/>
      <c r="DH568" s="44"/>
      <c r="DI568" s="44"/>
      <c r="DJ568" s="44"/>
      <c r="DK568" s="44"/>
      <c r="DL568" s="44"/>
      <c r="DM568" s="44"/>
      <c r="DN568" s="44"/>
      <c r="DO568" s="44"/>
      <c r="DP568" s="44"/>
      <c r="DQ568" s="44"/>
      <c r="DR568" s="44"/>
      <c r="DS568" s="44"/>
      <c r="DT568" s="44"/>
      <c r="DU568" s="44"/>
      <c r="DV568" s="44"/>
      <c r="DW568" s="44"/>
      <c r="DX568" s="44"/>
      <c r="DY568" s="44"/>
      <c r="DZ568" s="44"/>
      <c r="EA568" s="44"/>
      <c r="EB568" s="44"/>
      <c r="EC568" s="44"/>
      <c r="ED568" s="44"/>
      <c r="EE568" s="44"/>
      <c r="EF568" s="44"/>
      <c r="EG568" s="44"/>
      <c r="EH568" s="44"/>
      <c r="EI568" s="44"/>
      <c r="EJ568" s="44"/>
      <c r="EK568" s="44"/>
      <c r="EL568" s="44"/>
      <c r="EM568" s="44"/>
      <c r="EN568" s="44"/>
      <c r="EO568" s="44"/>
      <c r="EP568" s="44"/>
      <c r="EQ568" s="44"/>
      <c r="ER568" s="44"/>
      <c r="ES568" s="44"/>
      <c r="ET568" s="44"/>
      <c r="EU568" s="44"/>
      <c r="EV568" s="44"/>
      <c r="EW568" s="44"/>
      <c r="EX568" s="44"/>
      <c r="EY568" s="44"/>
      <c r="EZ568" s="44"/>
      <c r="FA568" s="44"/>
      <c r="FB568" s="44"/>
      <c r="FC568" s="44"/>
      <c r="FD568" s="44"/>
      <c r="FE568" s="44"/>
      <c r="FF568" s="44"/>
      <c r="FG568" s="44"/>
      <c r="FH568" s="44"/>
      <c r="FI568" s="44"/>
      <c r="FJ568" s="44"/>
      <c r="FK568" s="44"/>
      <c r="FL568" s="44"/>
      <c r="FM568" s="44"/>
      <c r="FN568" s="44"/>
      <c r="FY568" s="229" t="s">
        <v>2012</v>
      </c>
      <c r="FZ568" s="229" t="s">
        <v>2013</v>
      </c>
      <c r="GA568" s="229" t="s">
        <v>2014</v>
      </c>
    </row>
    <row r="569" spans="2:183" ht="11.25" customHeight="1" x14ac:dyDescent="0.2">
      <c r="B569" s="39"/>
      <c r="C569" s="45"/>
      <c r="G569" s="43"/>
      <c r="H569" s="44"/>
      <c r="I569" s="42"/>
      <c r="M569" s="44"/>
      <c r="Q569" s="44"/>
      <c r="U569" s="44"/>
      <c r="Y569" s="44"/>
      <c r="AC569" s="44"/>
      <c r="AG569" s="44"/>
      <c r="AK569" s="44"/>
      <c r="AO569" s="44"/>
      <c r="DB569" s="44"/>
      <c r="DC569" s="44"/>
      <c r="DD569" s="44"/>
      <c r="DE569" s="44"/>
      <c r="DF569" s="44"/>
      <c r="DG569" s="44"/>
      <c r="DH569" s="44"/>
      <c r="DI569" s="44"/>
      <c r="DJ569" s="44"/>
      <c r="DK569" s="44"/>
      <c r="DL569" s="44"/>
      <c r="DM569" s="44"/>
      <c r="DN569" s="44"/>
      <c r="DO569" s="44"/>
      <c r="DP569" s="44"/>
      <c r="DQ569" s="44"/>
      <c r="DR569" s="44"/>
      <c r="DS569" s="44"/>
      <c r="DT569" s="44"/>
      <c r="DU569" s="44"/>
      <c r="DV569" s="44"/>
      <c r="DW569" s="44"/>
      <c r="DX569" s="44"/>
      <c r="DY569" s="44"/>
      <c r="DZ569" s="44"/>
      <c r="EA569" s="44"/>
      <c r="EB569" s="44"/>
      <c r="EC569" s="44"/>
      <c r="ED569" s="44"/>
      <c r="EE569" s="44"/>
      <c r="EF569" s="44"/>
      <c r="EG569" s="44"/>
      <c r="EH569" s="44"/>
      <c r="EI569" s="44"/>
      <c r="EJ569" s="44"/>
      <c r="EK569" s="44"/>
      <c r="EL569" s="44"/>
      <c r="EM569" s="44"/>
      <c r="EN569" s="44"/>
      <c r="EO569" s="44"/>
      <c r="EP569" s="44"/>
      <c r="EQ569" s="44"/>
      <c r="ER569" s="44"/>
      <c r="ES569" s="44"/>
      <c r="ET569" s="44"/>
      <c r="EU569" s="44"/>
      <c r="EV569" s="44"/>
      <c r="EW569" s="44"/>
      <c r="EX569" s="44"/>
      <c r="EY569" s="44"/>
      <c r="EZ569" s="44"/>
      <c r="FA569" s="44"/>
      <c r="FB569" s="44"/>
      <c r="FC569" s="44"/>
      <c r="FD569" s="44"/>
      <c r="FE569" s="44"/>
      <c r="FF569" s="44"/>
      <c r="FG569" s="44"/>
      <c r="FH569" s="44"/>
      <c r="FI569" s="44"/>
      <c r="FJ569" s="44"/>
      <c r="FK569" s="44"/>
      <c r="FL569" s="44"/>
      <c r="FM569" s="44"/>
      <c r="FN569" s="44"/>
      <c r="FY569" s="229" t="s">
        <v>2015</v>
      </c>
      <c r="FZ569" s="229" t="s">
        <v>2016</v>
      </c>
      <c r="GA569" s="229" t="s">
        <v>2017</v>
      </c>
    </row>
    <row r="570" spans="2:183" ht="11.25" customHeight="1" x14ac:dyDescent="0.2">
      <c r="B570" s="39"/>
      <c r="C570" s="45"/>
      <c r="G570" s="43"/>
      <c r="H570" s="44"/>
      <c r="I570" s="42"/>
      <c r="M570" s="44"/>
      <c r="Q570" s="44"/>
      <c r="U570" s="44"/>
      <c r="Y570" s="44"/>
      <c r="AC570" s="44"/>
      <c r="AG570" s="44"/>
      <c r="AK570" s="44"/>
      <c r="AO570" s="44"/>
      <c r="DB570" s="44"/>
      <c r="DC570" s="44"/>
      <c r="DD570" s="44"/>
      <c r="DE570" s="44"/>
      <c r="DF570" s="44"/>
      <c r="DG570" s="44"/>
      <c r="DH570" s="44"/>
      <c r="DI570" s="44"/>
      <c r="DJ570" s="44"/>
      <c r="DK570" s="44"/>
      <c r="DL570" s="44"/>
      <c r="DM570" s="44"/>
      <c r="DN570" s="44"/>
      <c r="DO570" s="44"/>
      <c r="DP570" s="44"/>
      <c r="DQ570" s="44"/>
      <c r="DR570" s="44"/>
      <c r="DS570" s="44"/>
      <c r="DT570" s="44"/>
      <c r="DU570" s="44"/>
      <c r="DV570" s="44"/>
      <c r="DW570" s="44"/>
      <c r="DX570" s="44"/>
      <c r="DY570" s="44"/>
      <c r="DZ570" s="44"/>
      <c r="EA570" s="44"/>
      <c r="EB570" s="44"/>
      <c r="EC570" s="44"/>
      <c r="ED570" s="44"/>
      <c r="EE570" s="44"/>
      <c r="EF570" s="44"/>
      <c r="EG570" s="44"/>
      <c r="EH570" s="44"/>
      <c r="EI570" s="44"/>
      <c r="EJ570" s="44"/>
      <c r="EK570" s="44"/>
      <c r="EL570" s="44"/>
      <c r="EM570" s="44"/>
      <c r="EN570" s="44"/>
      <c r="EO570" s="44"/>
      <c r="EP570" s="44"/>
      <c r="EQ570" s="44"/>
      <c r="ER570" s="44"/>
      <c r="ES570" s="44"/>
      <c r="ET570" s="44"/>
      <c r="EU570" s="44"/>
      <c r="EV570" s="44"/>
      <c r="EW570" s="44"/>
      <c r="EX570" s="44"/>
      <c r="EY570" s="44"/>
      <c r="EZ570" s="44"/>
      <c r="FA570" s="44"/>
      <c r="FB570" s="44"/>
      <c r="FC570" s="44"/>
      <c r="FD570" s="44"/>
      <c r="FE570" s="44"/>
      <c r="FF570" s="44"/>
      <c r="FG570" s="44"/>
      <c r="FH570" s="44"/>
      <c r="FI570" s="44"/>
      <c r="FJ570" s="44"/>
      <c r="FK570" s="44"/>
      <c r="FL570" s="44"/>
      <c r="FM570" s="44"/>
      <c r="FN570" s="44"/>
      <c r="FY570" s="229" t="s">
        <v>2009</v>
      </c>
      <c r="FZ570" s="229" t="s">
        <v>2010</v>
      </c>
      <c r="GA570" s="229" t="s">
        <v>2011</v>
      </c>
    </row>
    <row r="571" spans="2:183" ht="11.25" customHeight="1" x14ac:dyDescent="0.2">
      <c r="B571" s="39"/>
      <c r="C571" s="45"/>
      <c r="G571" s="43"/>
      <c r="H571" s="44"/>
      <c r="I571" s="42"/>
      <c r="M571" s="44"/>
      <c r="Q571" s="44"/>
      <c r="U571" s="44"/>
      <c r="Y571" s="44"/>
      <c r="AC571" s="44"/>
      <c r="AG571" s="44"/>
      <c r="AK571" s="44"/>
      <c r="AO571" s="44"/>
      <c r="DB571" s="44"/>
      <c r="DC571" s="44"/>
      <c r="DD571" s="44"/>
      <c r="DE571" s="44"/>
      <c r="DF571" s="44"/>
      <c r="DG571" s="44"/>
      <c r="DH571" s="44"/>
      <c r="DI571" s="44"/>
      <c r="DJ571" s="44"/>
      <c r="DK571" s="44"/>
      <c r="DL571" s="44"/>
      <c r="DM571" s="44"/>
      <c r="DN571" s="44"/>
      <c r="DO571" s="44"/>
      <c r="DP571" s="44"/>
      <c r="DQ571" s="44"/>
      <c r="DR571" s="44"/>
      <c r="DS571" s="44"/>
      <c r="DT571" s="44"/>
      <c r="DU571" s="44"/>
      <c r="DV571" s="44"/>
      <c r="DW571" s="44"/>
      <c r="DX571" s="44"/>
      <c r="DY571" s="44"/>
      <c r="DZ571" s="44"/>
      <c r="EA571" s="44"/>
      <c r="EB571" s="44"/>
      <c r="EC571" s="44"/>
      <c r="ED571" s="44"/>
      <c r="EE571" s="44"/>
      <c r="EF571" s="44"/>
      <c r="EG571" s="44"/>
      <c r="EH571" s="44"/>
      <c r="EI571" s="44"/>
      <c r="EJ571" s="44"/>
      <c r="EK571" s="44"/>
      <c r="EL571" s="44"/>
      <c r="EM571" s="44"/>
      <c r="EN571" s="44"/>
      <c r="EO571" s="44"/>
      <c r="EP571" s="44"/>
      <c r="EQ571" s="44"/>
      <c r="ER571" s="44"/>
      <c r="ES571" s="44"/>
      <c r="ET571" s="44"/>
      <c r="EU571" s="44"/>
      <c r="EV571" s="44"/>
      <c r="EW571" s="44"/>
      <c r="EX571" s="44"/>
      <c r="EY571" s="44"/>
      <c r="EZ571" s="44"/>
      <c r="FA571" s="44"/>
      <c r="FB571" s="44"/>
      <c r="FC571" s="44"/>
      <c r="FD571" s="44"/>
      <c r="FE571" s="44"/>
      <c r="FF571" s="44"/>
      <c r="FG571" s="44"/>
      <c r="FH571" s="44"/>
      <c r="FI571" s="44"/>
      <c r="FJ571" s="44"/>
      <c r="FK571" s="44"/>
      <c r="FL571" s="44"/>
      <c r="FM571" s="44"/>
      <c r="FN571" s="44"/>
      <c r="FY571" s="229" t="s">
        <v>2102</v>
      </c>
      <c r="FZ571" s="229" t="s">
        <v>2103</v>
      </c>
      <c r="GA571" s="229" t="s">
        <v>2104</v>
      </c>
    </row>
    <row r="572" spans="2:183" ht="11.25" customHeight="1" x14ac:dyDescent="0.2">
      <c r="B572" s="39"/>
      <c r="C572" s="45"/>
      <c r="G572" s="43"/>
      <c r="H572" s="44"/>
      <c r="I572" s="42"/>
      <c r="M572" s="44"/>
      <c r="Q572" s="44"/>
      <c r="U572" s="44"/>
      <c r="Y572" s="44"/>
      <c r="AC572" s="44"/>
      <c r="AG572" s="44"/>
      <c r="AK572" s="44"/>
      <c r="AO572" s="44"/>
      <c r="DB572" s="44"/>
      <c r="DC572" s="44"/>
      <c r="DD572" s="44"/>
      <c r="DE572" s="44"/>
      <c r="DF572" s="44"/>
      <c r="DG572" s="44"/>
      <c r="DH572" s="44"/>
      <c r="DI572" s="44"/>
      <c r="DJ572" s="44"/>
      <c r="DK572" s="44"/>
      <c r="DL572" s="44"/>
      <c r="DM572" s="44"/>
      <c r="DN572" s="44"/>
      <c r="DO572" s="44"/>
      <c r="DP572" s="44"/>
      <c r="DQ572" s="44"/>
      <c r="DR572" s="44"/>
      <c r="DS572" s="44"/>
      <c r="DT572" s="44"/>
      <c r="DU572" s="44"/>
      <c r="DV572" s="44"/>
      <c r="DW572" s="44"/>
      <c r="DX572" s="44"/>
      <c r="DY572" s="44"/>
      <c r="DZ572" s="44"/>
      <c r="EA572" s="44"/>
      <c r="EB572" s="44"/>
      <c r="EC572" s="44"/>
      <c r="ED572" s="44"/>
      <c r="EE572" s="44"/>
      <c r="EF572" s="44"/>
      <c r="EG572" s="44"/>
      <c r="EH572" s="44"/>
      <c r="EI572" s="44"/>
      <c r="EJ572" s="44"/>
      <c r="EK572" s="44"/>
      <c r="EL572" s="44"/>
      <c r="EM572" s="44"/>
      <c r="EN572" s="44"/>
      <c r="EO572" s="44"/>
      <c r="EP572" s="44"/>
      <c r="EQ572" s="44"/>
      <c r="ER572" s="44"/>
      <c r="ES572" s="44"/>
      <c r="ET572" s="44"/>
      <c r="EU572" s="44"/>
      <c r="EV572" s="44"/>
      <c r="EW572" s="44"/>
      <c r="EX572" s="44"/>
      <c r="EY572" s="44"/>
      <c r="EZ572" s="44"/>
      <c r="FA572" s="44"/>
      <c r="FB572" s="44"/>
      <c r="FC572" s="44"/>
      <c r="FD572" s="44"/>
      <c r="FE572" s="44"/>
      <c r="FF572" s="44"/>
      <c r="FG572" s="44"/>
      <c r="FH572" s="44"/>
      <c r="FI572" s="44"/>
      <c r="FJ572" s="44"/>
      <c r="FK572" s="44"/>
      <c r="FL572" s="44"/>
      <c r="FM572" s="44"/>
      <c r="FN572" s="44"/>
      <c r="FY572" s="229" t="s">
        <v>2099</v>
      </c>
      <c r="FZ572" s="229" t="s">
        <v>2100</v>
      </c>
      <c r="GA572" s="229" t="s">
        <v>2101</v>
      </c>
    </row>
    <row r="573" spans="2:183" ht="11.25" customHeight="1" x14ac:dyDescent="0.2">
      <c r="B573" s="39"/>
      <c r="C573" s="45"/>
      <c r="G573" s="43"/>
      <c r="H573" s="44"/>
      <c r="I573" s="42"/>
      <c r="M573" s="44"/>
      <c r="Q573" s="44"/>
      <c r="U573" s="44"/>
      <c r="Y573" s="44"/>
      <c r="AC573" s="44"/>
      <c r="AG573" s="44"/>
      <c r="AK573" s="44"/>
      <c r="AO573" s="44"/>
      <c r="DB573" s="44"/>
      <c r="DC573" s="44"/>
      <c r="DD573" s="44"/>
      <c r="DE573" s="44"/>
      <c r="DF573" s="44"/>
      <c r="DG573" s="44"/>
      <c r="DH573" s="44"/>
      <c r="DI573" s="44"/>
      <c r="DJ573" s="44"/>
      <c r="DK573" s="44"/>
      <c r="DL573" s="44"/>
      <c r="DM573" s="44"/>
      <c r="DN573" s="44"/>
      <c r="DO573" s="44"/>
      <c r="DP573" s="44"/>
      <c r="DQ573" s="44"/>
      <c r="DR573" s="44"/>
      <c r="DS573" s="44"/>
      <c r="DT573" s="44"/>
      <c r="DU573" s="44"/>
      <c r="DV573" s="44"/>
      <c r="DW573" s="44"/>
      <c r="DX573" s="44"/>
      <c r="DY573" s="44"/>
      <c r="DZ573" s="44"/>
      <c r="EA573" s="44"/>
      <c r="EB573" s="44"/>
      <c r="EC573" s="44"/>
      <c r="ED573" s="44"/>
      <c r="EE573" s="44"/>
      <c r="EF573" s="44"/>
      <c r="EG573" s="44"/>
      <c r="EH573" s="44"/>
      <c r="EI573" s="44"/>
      <c r="EJ573" s="44"/>
      <c r="EK573" s="44"/>
      <c r="EL573" s="44"/>
      <c r="EM573" s="44"/>
      <c r="EN573" s="44"/>
      <c r="EO573" s="44"/>
      <c r="EP573" s="44"/>
      <c r="EQ573" s="44"/>
      <c r="ER573" s="44"/>
      <c r="ES573" s="44"/>
      <c r="ET573" s="44"/>
      <c r="EU573" s="44"/>
      <c r="EV573" s="44"/>
      <c r="EW573" s="44"/>
      <c r="EX573" s="44"/>
      <c r="EY573" s="44"/>
      <c r="EZ573" s="44"/>
      <c r="FA573" s="44"/>
      <c r="FB573" s="44"/>
      <c r="FC573" s="44"/>
      <c r="FD573" s="44"/>
      <c r="FE573" s="44"/>
      <c r="FF573" s="44"/>
      <c r="FG573" s="44"/>
      <c r="FH573" s="44"/>
      <c r="FI573" s="44"/>
      <c r="FJ573" s="44"/>
      <c r="FK573" s="44"/>
      <c r="FL573" s="44"/>
      <c r="FM573" s="44"/>
      <c r="FN573" s="44"/>
      <c r="FY573" s="229" t="s">
        <v>2096</v>
      </c>
      <c r="FZ573" s="229" t="s">
        <v>2097</v>
      </c>
      <c r="GA573" s="229" t="s">
        <v>2098</v>
      </c>
    </row>
    <row r="574" spans="2:183" ht="11.25" customHeight="1" x14ac:dyDescent="0.2">
      <c r="B574" s="39"/>
      <c r="C574" s="45"/>
      <c r="G574" s="43"/>
      <c r="H574" s="44"/>
      <c r="I574" s="42"/>
      <c r="M574" s="44"/>
      <c r="Q574" s="44"/>
      <c r="U574" s="44"/>
      <c r="Y574" s="44"/>
      <c r="AC574" s="44"/>
      <c r="AG574" s="44"/>
      <c r="AK574" s="44"/>
      <c r="AO574" s="44"/>
      <c r="DB574" s="44"/>
      <c r="DC574" s="44"/>
      <c r="DD574" s="44"/>
      <c r="DE574" s="44"/>
      <c r="DF574" s="44"/>
      <c r="DG574" s="44"/>
      <c r="DH574" s="44"/>
      <c r="DI574" s="44"/>
      <c r="DJ574" s="44"/>
      <c r="DK574" s="44"/>
      <c r="DL574" s="44"/>
      <c r="DM574" s="44"/>
      <c r="DN574" s="44"/>
      <c r="DO574" s="44"/>
      <c r="DP574" s="44"/>
      <c r="DQ574" s="44"/>
      <c r="DR574" s="44"/>
      <c r="DS574" s="44"/>
      <c r="DT574" s="44"/>
      <c r="DU574" s="44"/>
      <c r="DV574" s="44"/>
      <c r="DW574" s="44"/>
      <c r="DX574" s="44"/>
      <c r="DY574" s="44"/>
      <c r="DZ574" s="44"/>
      <c r="EA574" s="44"/>
      <c r="EB574" s="44"/>
      <c r="EC574" s="44"/>
      <c r="ED574" s="44"/>
      <c r="EE574" s="44"/>
      <c r="EF574" s="44"/>
      <c r="EG574" s="44"/>
      <c r="EH574" s="44"/>
      <c r="EI574" s="44"/>
      <c r="EJ574" s="44"/>
      <c r="EK574" s="44"/>
      <c r="EL574" s="44"/>
      <c r="EM574" s="44"/>
      <c r="EN574" s="44"/>
      <c r="EO574" s="44"/>
      <c r="EP574" s="44"/>
      <c r="EQ574" s="44"/>
      <c r="ER574" s="44"/>
      <c r="ES574" s="44"/>
      <c r="ET574" s="44"/>
      <c r="EU574" s="44"/>
      <c r="EV574" s="44"/>
      <c r="EW574" s="44"/>
      <c r="EX574" s="44"/>
      <c r="EY574" s="44"/>
      <c r="EZ574" s="44"/>
      <c r="FA574" s="44"/>
      <c r="FB574" s="44"/>
      <c r="FC574" s="44"/>
      <c r="FD574" s="44"/>
      <c r="FE574" s="44"/>
      <c r="FF574" s="44"/>
      <c r="FG574" s="44"/>
      <c r="FH574" s="44"/>
      <c r="FI574" s="44"/>
      <c r="FJ574" s="44"/>
      <c r="FK574" s="44"/>
      <c r="FL574" s="44"/>
      <c r="FM574" s="44"/>
      <c r="FN574" s="44"/>
      <c r="FY574" s="229" t="s">
        <v>2108</v>
      </c>
      <c r="FZ574" s="229" t="s">
        <v>2109</v>
      </c>
      <c r="GA574" s="229" t="s">
        <v>2110</v>
      </c>
    </row>
    <row r="575" spans="2:183" ht="11.25" customHeight="1" x14ac:dyDescent="0.2">
      <c r="B575" s="39"/>
      <c r="C575" s="45"/>
      <c r="G575" s="43"/>
      <c r="H575" s="44"/>
      <c r="I575" s="42"/>
      <c r="M575" s="44"/>
      <c r="Q575" s="44"/>
      <c r="U575" s="44"/>
      <c r="Y575" s="44"/>
      <c r="AC575" s="44"/>
      <c r="AG575" s="44"/>
      <c r="AK575" s="44"/>
      <c r="AO575" s="44"/>
      <c r="DB575" s="44"/>
      <c r="DC575" s="44"/>
      <c r="DD575" s="44"/>
      <c r="DE575" s="44"/>
      <c r="DF575" s="44"/>
      <c r="DG575" s="44"/>
      <c r="DH575" s="44"/>
      <c r="DI575" s="44"/>
      <c r="DJ575" s="44"/>
      <c r="DK575" s="44"/>
      <c r="DL575" s="44"/>
      <c r="DM575" s="44"/>
      <c r="DN575" s="44"/>
      <c r="DO575" s="44"/>
      <c r="DP575" s="44"/>
      <c r="DQ575" s="44"/>
      <c r="DR575" s="44"/>
      <c r="DS575" s="44"/>
      <c r="DT575" s="44"/>
      <c r="DU575" s="44"/>
      <c r="DV575" s="44"/>
      <c r="DW575" s="44"/>
      <c r="DX575" s="44"/>
      <c r="DY575" s="44"/>
      <c r="DZ575" s="44"/>
      <c r="EA575" s="44"/>
      <c r="EB575" s="44"/>
      <c r="EC575" s="44"/>
      <c r="ED575" s="44"/>
      <c r="EE575" s="44"/>
      <c r="EF575" s="44"/>
      <c r="EG575" s="44"/>
      <c r="EH575" s="44"/>
      <c r="EI575" s="44"/>
      <c r="EJ575" s="44"/>
      <c r="EK575" s="44"/>
      <c r="EL575" s="44"/>
      <c r="EM575" s="44"/>
      <c r="EN575" s="44"/>
      <c r="EO575" s="44"/>
      <c r="EP575" s="44"/>
      <c r="EQ575" s="44"/>
      <c r="ER575" s="44"/>
      <c r="ES575" s="44"/>
      <c r="ET575" s="44"/>
      <c r="EU575" s="44"/>
      <c r="EV575" s="44"/>
      <c r="EW575" s="44"/>
      <c r="EX575" s="44"/>
      <c r="EY575" s="44"/>
      <c r="EZ575" s="44"/>
      <c r="FA575" s="44"/>
      <c r="FB575" s="44"/>
      <c r="FC575" s="44"/>
      <c r="FD575" s="44"/>
      <c r="FE575" s="44"/>
      <c r="FF575" s="44"/>
      <c r="FG575" s="44"/>
      <c r="FH575" s="44"/>
      <c r="FI575" s="44"/>
      <c r="FJ575" s="44"/>
      <c r="FK575" s="44"/>
      <c r="FL575" s="44"/>
      <c r="FM575" s="44"/>
      <c r="FN575" s="44"/>
      <c r="FY575" s="229" t="s">
        <v>2111</v>
      </c>
      <c r="FZ575" s="229" t="s">
        <v>2112</v>
      </c>
      <c r="GA575" s="229" t="s">
        <v>2113</v>
      </c>
    </row>
    <row r="576" spans="2:183" ht="11.25" customHeight="1" x14ac:dyDescent="0.2">
      <c r="B576" s="39"/>
      <c r="C576" s="45"/>
      <c r="G576" s="43"/>
      <c r="H576" s="44"/>
      <c r="I576" s="42"/>
      <c r="M576" s="44"/>
      <c r="Q576" s="44"/>
      <c r="U576" s="44"/>
      <c r="Y576" s="44"/>
      <c r="AC576" s="44"/>
      <c r="AG576" s="44"/>
      <c r="AK576" s="44"/>
      <c r="AO576" s="44"/>
      <c r="DB576" s="44"/>
      <c r="DC576" s="44"/>
      <c r="DD576" s="44"/>
      <c r="DE576" s="44"/>
      <c r="DF576" s="44"/>
      <c r="DG576" s="44"/>
      <c r="DH576" s="44"/>
      <c r="DI576" s="44"/>
      <c r="DJ576" s="44"/>
      <c r="DK576" s="44"/>
      <c r="DL576" s="44"/>
      <c r="DM576" s="44"/>
      <c r="DN576" s="44"/>
      <c r="DO576" s="44"/>
      <c r="DP576" s="44"/>
      <c r="DQ576" s="44"/>
      <c r="DR576" s="44"/>
      <c r="DS576" s="44"/>
      <c r="DT576" s="44"/>
      <c r="DU576" s="44"/>
      <c r="DV576" s="44"/>
      <c r="DW576" s="44"/>
      <c r="DX576" s="44"/>
      <c r="DY576" s="44"/>
      <c r="DZ576" s="44"/>
      <c r="EA576" s="44"/>
      <c r="EB576" s="44"/>
      <c r="EC576" s="44"/>
      <c r="ED576" s="44"/>
      <c r="EE576" s="44"/>
      <c r="EF576" s="44"/>
      <c r="EG576" s="44"/>
      <c r="EH576" s="44"/>
      <c r="EI576" s="44"/>
      <c r="EJ576" s="44"/>
      <c r="EK576" s="44"/>
      <c r="EL576" s="44"/>
      <c r="EM576" s="44"/>
      <c r="EN576" s="44"/>
      <c r="EO576" s="44"/>
      <c r="EP576" s="44"/>
      <c r="EQ576" s="44"/>
      <c r="ER576" s="44"/>
      <c r="ES576" s="44"/>
      <c r="ET576" s="44"/>
      <c r="EU576" s="44"/>
      <c r="EV576" s="44"/>
      <c r="EW576" s="44"/>
      <c r="EX576" s="44"/>
      <c r="EY576" s="44"/>
      <c r="EZ576" s="44"/>
      <c r="FA576" s="44"/>
      <c r="FB576" s="44"/>
      <c r="FC576" s="44"/>
      <c r="FD576" s="44"/>
      <c r="FE576" s="44"/>
      <c r="FF576" s="44"/>
      <c r="FG576" s="44"/>
      <c r="FH576" s="44"/>
      <c r="FI576" s="44"/>
      <c r="FJ576" s="44"/>
      <c r="FK576" s="44"/>
      <c r="FL576" s="44"/>
      <c r="FM576" s="44"/>
      <c r="FN576" s="44"/>
      <c r="FY576" s="229" t="s">
        <v>2105</v>
      </c>
      <c r="FZ576" s="229" t="s">
        <v>2106</v>
      </c>
      <c r="GA576" s="229" t="s">
        <v>2107</v>
      </c>
    </row>
    <row r="577" spans="2:183" ht="11.25" customHeight="1" x14ac:dyDescent="0.2">
      <c r="B577" s="39"/>
      <c r="C577" s="45"/>
      <c r="G577" s="43"/>
      <c r="H577" s="44"/>
      <c r="I577" s="42"/>
      <c r="M577" s="44"/>
      <c r="Q577" s="44"/>
      <c r="U577" s="44"/>
      <c r="Y577" s="44"/>
      <c r="AC577" s="44"/>
      <c r="AG577" s="44"/>
      <c r="AK577" s="44"/>
      <c r="AO577" s="44"/>
      <c r="DB577" s="44"/>
      <c r="DC577" s="44"/>
      <c r="DD577" s="44"/>
      <c r="DE577" s="44"/>
      <c r="DF577" s="44"/>
      <c r="DG577" s="44"/>
      <c r="DH577" s="44"/>
      <c r="DI577" s="44"/>
      <c r="DJ577" s="44"/>
      <c r="DK577" s="44"/>
      <c r="DL577" s="44"/>
      <c r="DM577" s="44"/>
      <c r="DN577" s="44"/>
      <c r="DO577" s="44"/>
      <c r="DP577" s="44"/>
      <c r="DQ577" s="44"/>
      <c r="DR577" s="44"/>
      <c r="DS577" s="44"/>
      <c r="DT577" s="44"/>
      <c r="DU577" s="44"/>
      <c r="DV577" s="44"/>
      <c r="DW577" s="44"/>
      <c r="DX577" s="44"/>
      <c r="DY577" s="44"/>
      <c r="DZ577" s="44"/>
      <c r="EA577" s="44"/>
      <c r="EB577" s="44"/>
      <c r="EC577" s="44"/>
      <c r="ED577" s="44"/>
      <c r="EE577" s="44"/>
      <c r="EF577" s="44"/>
      <c r="EG577" s="44"/>
      <c r="EH577" s="44"/>
      <c r="EI577" s="44"/>
      <c r="EJ577" s="44"/>
      <c r="EK577" s="44"/>
      <c r="EL577" s="44"/>
      <c r="EM577" s="44"/>
      <c r="EN577" s="44"/>
      <c r="EO577" s="44"/>
      <c r="EP577" s="44"/>
      <c r="EQ577" s="44"/>
      <c r="ER577" s="44"/>
      <c r="ES577" s="44"/>
      <c r="ET577" s="44"/>
      <c r="EU577" s="44"/>
      <c r="EV577" s="44"/>
      <c r="EW577" s="44"/>
      <c r="EX577" s="44"/>
      <c r="EY577" s="44"/>
      <c r="EZ577" s="44"/>
      <c r="FA577" s="44"/>
      <c r="FB577" s="44"/>
      <c r="FC577" s="44"/>
      <c r="FD577" s="44"/>
      <c r="FE577" s="44"/>
      <c r="FF577" s="44"/>
      <c r="FG577" s="44"/>
      <c r="FH577" s="44"/>
      <c r="FI577" s="44"/>
      <c r="FJ577" s="44"/>
      <c r="FK577" s="44"/>
      <c r="FL577" s="44"/>
      <c r="FM577" s="44"/>
      <c r="FN577" s="44"/>
      <c r="FY577" s="229" t="s">
        <v>2120</v>
      </c>
      <c r="FZ577" s="229" t="s">
        <v>2121</v>
      </c>
      <c r="GA577" s="229" t="s">
        <v>2122</v>
      </c>
    </row>
    <row r="578" spans="2:183" ht="11.25" customHeight="1" x14ac:dyDescent="0.2">
      <c r="B578" s="39"/>
      <c r="C578" s="45"/>
      <c r="G578" s="43"/>
      <c r="H578" s="44"/>
      <c r="I578" s="42"/>
      <c r="M578" s="44"/>
      <c r="Q578" s="44"/>
      <c r="U578" s="44"/>
      <c r="Y578" s="44"/>
      <c r="AC578" s="44"/>
      <c r="AG578" s="44"/>
      <c r="AK578" s="44"/>
      <c r="AO578" s="44"/>
      <c r="DB578" s="44"/>
      <c r="DC578" s="44"/>
      <c r="DD578" s="44"/>
      <c r="DE578" s="44"/>
      <c r="DF578" s="44"/>
      <c r="DG578" s="44"/>
      <c r="DH578" s="44"/>
      <c r="DI578" s="44"/>
      <c r="DJ578" s="44"/>
      <c r="DK578" s="44"/>
      <c r="DL578" s="44"/>
      <c r="DM578" s="44"/>
      <c r="DN578" s="44"/>
      <c r="DO578" s="44"/>
      <c r="DP578" s="44"/>
      <c r="DQ578" s="44"/>
      <c r="DR578" s="44"/>
      <c r="DS578" s="44"/>
      <c r="DT578" s="44"/>
      <c r="DU578" s="44"/>
      <c r="DV578" s="44"/>
      <c r="DW578" s="44"/>
      <c r="DX578" s="44"/>
      <c r="DY578" s="44"/>
      <c r="DZ578" s="44"/>
      <c r="EA578" s="44"/>
      <c r="EB578" s="44"/>
      <c r="EC578" s="44"/>
      <c r="ED578" s="44"/>
      <c r="EE578" s="44"/>
      <c r="EF578" s="44"/>
      <c r="EG578" s="44"/>
      <c r="EH578" s="44"/>
      <c r="EI578" s="44"/>
      <c r="EJ578" s="44"/>
      <c r="EK578" s="44"/>
      <c r="EL578" s="44"/>
      <c r="EM578" s="44"/>
      <c r="EN578" s="44"/>
      <c r="EO578" s="44"/>
      <c r="EP578" s="44"/>
      <c r="EQ578" s="44"/>
      <c r="ER578" s="44"/>
      <c r="ES578" s="44"/>
      <c r="ET578" s="44"/>
      <c r="EU578" s="44"/>
      <c r="EV578" s="44"/>
      <c r="EW578" s="44"/>
      <c r="EX578" s="44"/>
      <c r="EY578" s="44"/>
      <c r="EZ578" s="44"/>
      <c r="FA578" s="44"/>
      <c r="FB578" s="44"/>
      <c r="FC578" s="44"/>
      <c r="FD578" s="44"/>
      <c r="FE578" s="44"/>
      <c r="FF578" s="44"/>
      <c r="FG578" s="44"/>
      <c r="FH578" s="44"/>
      <c r="FI578" s="44"/>
      <c r="FJ578" s="44"/>
      <c r="FK578" s="44"/>
      <c r="FL578" s="44"/>
      <c r="FM578" s="44"/>
      <c r="FN578" s="44"/>
      <c r="FY578" s="229" t="s">
        <v>2117</v>
      </c>
      <c r="FZ578" s="229" t="s">
        <v>2118</v>
      </c>
      <c r="GA578" s="229" t="s">
        <v>2119</v>
      </c>
    </row>
    <row r="579" spans="2:183" ht="11.25" customHeight="1" x14ac:dyDescent="0.2">
      <c r="B579" s="39"/>
      <c r="C579" s="45"/>
      <c r="G579" s="43"/>
      <c r="H579" s="44"/>
      <c r="I579" s="42"/>
      <c r="M579" s="44"/>
      <c r="Q579" s="44"/>
      <c r="U579" s="44"/>
      <c r="Y579" s="44"/>
      <c r="AC579" s="44"/>
      <c r="AG579" s="44"/>
      <c r="AK579" s="44"/>
      <c r="AO579" s="44"/>
      <c r="DB579" s="44"/>
      <c r="DC579" s="44"/>
      <c r="DD579" s="44"/>
      <c r="DE579" s="44"/>
      <c r="DF579" s="44"/>
      <c r="DG579" s="44"/>
      <c r="DH579" s="44"/>
      <c r="DI579" s="44"/>
      <c r="DJ579" s="44"/>
      <c r="DK579" s="44"/>
      <c r="DL579" s="44"/>
      <c r="DM579" s="44"/>
      <c r="DN579" s="44"/>
      <c r="DO579" s="44"/>
      <c r="DP579" s="44"/>
      <c r="DQ579" s="44"/>
      <c r="DR579" s="44"/>
      <c r="DS579" s="44"/>
      <c r="DT579" s="44"/>
      <c r="DU579" s="44"/>
      <c r="DV579" s="44"/>
      <c r="DW579" s="44"/>
      <c r="DX579" s="44"/>
      <c r="DY579" s="44"/>
      <c r="DZ579" s="44"/>
      <c r="EA579" s="44"/>
      <c r="EB579" s="44"/>
      <c r="EC579" s="44"/>
      <c r="ED579" s="44"/>
      <c r="EE579" s="44"/>
      <c r="EF579" s="44"/>
      <c r="EG579" s="44"/>
      <c r="EH579" s="44"/>
      <c r="EI579" s="44"/>
      <c r="EJ579" s="44"/>
      <c r="EK579" s="44"/>
      <c r="EL579" s="44"/>
      <c r="EM579" s="44"/>
      <c r="EN579" s="44"/>
      <c r="EO579" s="44"/>
      <c r="EP579" s="44"/>
      <c r="EQ579" s="44"/>
      <c r="ER579" s="44"/>
      <c r="ES579" s="44"/>
      <c r="ET579" s="44"/>
      <c r="EU579" s="44"/>
      <c r="EV579" s="44"/>
      <c r="EW579" s="44"/>
      <c r="EX579" s="44"/>
      <c r="EY579" s="44"/>
      <c r="EZ579" s="44"/>
      <c r="FA579" s="44"/>
      <c r="FB579" s="44"/>
      <c r="FC579" s="44"/>
      <c r="FD579" s="44"/>
      <c r="FE579" s="44"/>
      <c r="FF579" s="44"/>
      <c r="FG579" s="44"/>
      <c r="FH579" s="44"/>
      <c r="FI579" s="44"/>
      <c r="FJ579" s="44"/>
      <c r="FK579" s="44"/>
      <c r="FL579" s="44"/>
      <c r="FM579" s="44"/>
      <c r="FN579" s="44"/>
      <c r="FY579" s="229" t="s">
        <v>2114</v>
      </c>
      <c r="FZ579" s="229" t="s">
        <v>2115</v>
      </c>
      <c r="GA579" s="229" t="s">
        <v>2116</v>
      </c>
    </row>
    <row r="580" spans="2:183" ht="11.25" customHeight="1" x14ac:dyDescent="0.2">
      <c r="B580" s="39"/>
      <c r="C580" s="45"/>
      <c r="G580" s="43"/>
      <c r="H580" s="44"/>
      <c r="I580" s="42"/>
      <c r="M580" s="44"/>
      <c r="Q580" s="44"/>
      <c r="U580" s="44"/>
      <c r="Y580" s="44"/>
      <c r="AC580" s="44"/>
      <c r="AG580" s="44"/>
      <c r="AK580" s="44"/>
      <c r="AO580" s="44"/>
      <c r="DB580" s="44"/>
      <c r="DC580" s="44"/>
      <c r="DD580" s="44"/>
      <c r="DE580" s="44"/>
      <c r="DF580" s="44"/>
      <c r="DG580" s="44"/>
      <c r="DH580" s="44"/>
      <c r="DI580" s="44"/>
      <c r="DJ580" s="44"/>
      <c r="DK580" s="44"/>
      <c r="DL580" s="44"/>
      <c r="DM580" s="44"/>
      <c r="DN580" s="44"/>
      <c r="DO580" s="44"/>
      <c r="DP580" s="44"/>
      <c r="DQ580" s="44"/>
      <c r="DR580" s="44"/>
      <c r="DS580" s="44"/>
      <c r="DT580" s="44"/>
      <c r="DU580" s="44"/>
      <c r="DV580" s="44"/>
      <c r="DW580" s="44"/>
      <c r="DX580" s="44"/>
      <c r="DY580" s="44"/>
      <c r="DZ580" s="44"/>
      <c r="EA580" s="44"/>
      <c r="EB580" s="44"/>
      <c r="EC580" s="44"/>
      <c r="ED580" s="44"/>
      <c r="EE580" s="44"/>
      <c r="EF580" s="44"/>
      <c r="EG580" s="44"/>
      <c r="EH580" s="44"/>
      <c r="EI580" s="44"/>
      <c r="EJ580" s="44"/>
      <c r="EK580" s="44"/>
      <c r="EL580" s="44"/>
      <c r="EM580" s="44"/>
      <c r="EN580" s="44"/>
      <c r="EO580" s="44"/>
      <c r="EP580" s="44"/>
      <c r="EQ580" s="44"/>
      <c r="ER580" s="44"/>
      <c r="ES580" s="44"/>
      <c r="ET580" s="44"/>
      <c r="EU580" s="44"/>
      <c r="EV580" s="44"/>
      <c r="EW580" s="44"/>
      <c r="EX580" s="44"/>
      <c r="EY580" s="44"/>
      <c r="EZ580" s="44"/>
      <c r="FA580" s="44"/>
      <c r="FB580" s="44"/>
      <c r="FC580" s="44"/>
      <c r="FD580" s="44"/>
      <c r="FE580" s="44"/>
      <c r="FF580" s="44"/>
      <c r="FG580" s="44"/>
      <c r="FH580" s="44"/>
      <c r="FI580" s="44"/>
      <c r="FJ580" s="44"/>
      <c r="FK580" s="44"/>
      <c r="FL580" s="44"/>
      <c r="FM580" s="44"/>
      <c r="FN580" s="44"/>
      <c r="FY580" s="229" t="s">
        <v>2129</v>
      </c>
      <c r="FZ580" s="229" t="s">
        <v>2130</v>
      </c>
      <c r="GA580" s="229" t="s">
        <v>2131</v>
      </c>
    </row>
    <row r="581" spans="2:183" ht="11.25" customHeight="1" x14ac:dyDescent="0.2">
      <c r="B581" s="39"/>
      <c r="C581" s="45"/>
      <c r="G581" s="43"/>
      <c r="H581" s="44"/>
      <c r="I581" s="42"/>
      <c r="M581" s="44"/>
      <c r="Q581" s="44"/>
      <c r="U581" s="44"/>
      <c r="Y581" s="44"/>
      <c r="AC581" s="44"/>
      <c r="AG581" s="44"/>
      <c r="AK581" s="44"/>
      <c r="AO581" s="44"/>
      <c r="DB581" s="44"/>
      <c r="DC581" s="44"/>
      <c r="DD581" s="44"/>
      <c r="DE581" s="44"/>
      <c r="DF581" s="44"/>
      <c r="DG581" s="44"/>
      <c r="DH581" s="44"/>
      <c r="DI581" s="44"/>
      <c r="DJ581" s="44"/>
      <c r="DK581" s="44"/>
      <c r="DL581" s="44"/>
      <c r="DM581" s="44"/>
      <c r="DN581" s="44"/>
      <c r="DO581" s="44"/>
      <c r="DP581" s="44"/>
      <c r="DQ581" s="44"/>
      <c r="DR581" s="44"/>
      <c r="DS581" s="44"/>
      <c r="DT581" s="44"/>
      <c r="DU581" s="44"/>
      <c r="DV581" s="44"/>
      <c r="DW581" s="44"/>
      <c r="DX581" s="44"/>
      <c r="DY581" s="44"/>
      <c r="DZ581" s="44"/>
      <c r="EA581" s="44"/>
      <c r="EB581" s="44"/>
      <c r="EC581" s="44"/>
      <c r="ED581" s="44"/>
      <c r="EE581" s="44"/>
      <c r="EF581" s="44"/>
      <c r="EG581" s="44"/>
      <c r="EH581" s="44"/>
      <c r="EI581" s="44"/>
      <c r="EJ581" s="44"/>
      <c r="EK581" s="44"/>
      <c r="EL581" s="44"/>
      <c r="EM581" s="44"/>
      <c r="EN581" s="44"/>
      <c r="EO581" s="44"/>
      <c r="EP581" s="44"/>
      <c r="EQ581" s="44"/>
      <c r="ER581" s="44"/>
      <c r="ES581" s="44"/>
      <c r="ET581" s="44"/>
      <c r="EU581" s="44"/>
      <c r="EV581" s="44"/>
      <c r="EW581" s="44"/>
      <c r="EX581" s="44"/>
      <c r="EY581" s="44"/>
      <c r="EZ581" s="44"/>
      <c r="FA581" s="44"/>
      <c r="FB581" s="44"/>
      <c r="FC581" s="44"/>
      <c r="FD581" s="44"/>
      <c r="FE581" s="44"/>
      <c r="FF581" s="44"/>
      <c r="FG581" s="44"/>
      <c r="FH581" s="44"/>
      <c r="FI581" s="44"/>
      <c r="FJ581" s="44"/>
      <c r="FK581" s="44"/>
      <c r="FL581" s="44"/>
      <c r="FM581" s="44"/>
      <c r="FN581" s="44"/>
      <c r="FY581" s="229" t="s">
        <v>2126</v>
      </c>
      <c r="FZ581" s="229" t="s">
        <v>2127</v>
      </c>
      <c r="GA581" s="229" t="s">
        <v>2128</v>
      </c>
    </row>
    <row r="582" spans="2:183" ht="11.25" customHeight="1" x14ac:dyDescent="0.2">
      <c r="B582" s="39"/>
      <c r="C582" s="45"/>
      <c r="G582" s="43"/>
      <c r="H582" s="44"/>
      <c r="I582" s="42"/>
      <c r="M582" s="44"/>
      <c r="Q582" s="44"/>
      <c r="U582" s="44"/>
      <c r="Y582" s="44"/>
      <c r="AC582" s="44"/>
      <c r="AG582" s="44"/>
      <c r="AK582" s="44"/>
      <c r="AO582" s="44"/>
      <c r="DB582" s="44"/>
      <c r="DC582" s="44"/>
      <c r="DD582" s="44"/>
      <c r="DE582" s="44"/>
      <c r="DF582" s="44"/>
      <c r="DG582" s="44"/>
      <c r="DH582" s="44"/>
      <c r="DI582" s="44"/>
      <c r="DJ582" s="44"/>
      <c r="DK582" s="44"/>
      <c r="DL582" s="44"/>
      <c r="DM582" s="44"/>
      <c r="DN582" s="44"/>
      <c r="DO582" s="44"/>
      <c r="DP582" s="44"/>
      <c r="DQ582" s="44"/>
      <c r="DR582" s="44"/>
      <c r="DS582" s="44"/>
      <c r="DT582" s="44"/>
      <c r="DU582" s="44"/>
      <c r="DV582" s="44"/>
      <c r="DW582" s="44"/>
      <c r="DX582" s="44"/>
      <c r="DY582" s="44"/>
      <c r="DZ582" s="44"/>
      <c r="EA582" s="44"/>
      <c r="EB582" s="44"/>
      <c r="EC582" s="44"/>
      <c r="ED582" s="44"/>
      <c r="EE582" s="44"/>
      <c r="EF582" s="44"/>
      <c r="EG582" s="44"/>
      <c r="EH582" s="44"/>
      <c r="EI582" s="44"/>
      <c r="EJ582" s="44"/>
      <c r="EK582" s="44"/>
      <c r="EL582" s="44"/>
      <c r="EM582" s="44"/>
      <c r="EN582" s="44"/>
      <c r="EO582" s="44"/>
      <c r="EP582" s="44"/>
      <c r="EQ582" s="44"/>
      <c r="ER582" s="44"/>
      <c r="ES582" s="44"/>
      <c r="ET582" s="44"/>
      <c r="EU582" s="44"/>
      <c r="EV582" s="44"/>
      <c r="EW582" s="44"/>
      <c r="EX582" s="44"/>
      <c r="EY582" s="44"/>
      <c r="EZ582" s="44"/>
      <c r="FA582" s="44"/>
      <c r="FB582" s="44"/>
      <c r="FC582" s="44"/>
      <c r="FD582" s="44"/>
      <c r="FE582" s="44"/>
      <c r="FF582" s="44"/>
      <c r="FG582" s="44"/>
      <c r="FH582" s="44"/>
      <c r="FI582" s="44"/>
      <c r="FJ582" s="44"/>
      <c r="FK582" s="44"/>
      <c r="FL582" s="44"/>
      <c r="FM582" s="44"/>
      <c r="FN582" s="44"/>
      <c r="FY582" s="229" t="s">
        <v>2123</v>
      </c>
      <c r="FZ582" s="229" t="s">
        <v>2124</v>
      </c>
      <c r="GA582" s="229" t="s">
        <v>2125</v>
      </c>
    </row>
    <row r="583" spans="2:183" ht="11.25" customHeight="1" x14ac:dyDescent="0.2">
      <c r="B583" s="39"/>
      <c r="C583" s="45"/>
      <c r="G583" s="43"/>
      <c r="H583" s="44"/>
      <c r="I583" s="42"/>
      <c r="M583" s="44"/>
      <c r="Q583" s="44"/>
      <c r="U583" s="44"/>
      <c r="Y583" s="44"/>
      <c r="AC583" s="44"/>
      <c r="AG583" s="44"/>
      <c r="AK583" s="44"/>
      <c r="AO583" s="44"/>
      <c r="DB583" s="44"/>
      <c r="DC583" s="44"/>
      <c r="DD583" s="44"/>
      <c r="DE583" s="44"/>
      <c r="DF583" s="44"/>
      <c r="DG583" s="44"/>
      <c r="DH583" s="44"/>
      <c r="DI583" s="44"/>
      <c r="DJ583" s="44"/>
      <c r="DK583" s="44"/>
      <c r="DL583" s="44"/>
      <c r="DM583" s="44"/>
      <c r="DN583" s="44"/>
      <c r="DO583" s="44"/>
      <c r="DP583" s="44"/>
      <c r="DQ583" s="44"/>
      <c r="DR583" s="44"/>
      <c r="DS583" s="44"/>
      <c r="DT583" s="44"/>
      <c r="DU583" s="44"/>
      <c r="DV583" s="44"/>
      <c r="DW583" s="44"/>
      <c r="DX583" s="44"/>
      <c r="DY583" s="44"/>
      <c r="DZ583" s="44"/>
      <c r="EA583" s="44"/>
      <c r="EB583" s="44"/>
      <c r="EC583" s="44"/>
      <c r="ED583" s="44"/>
      <c r="EE583" s="44"/>
      <c r="EF583" s="44"/>
      <c r="EG583" s="44"/>
      <c r="EH583" s="44"/>
      <c r="EI583" s="44"/>
      <c r="EJ583" s="44"/>
      <c r="EK583" s="44"/>
      <c r="EL583" s="44"/>
      <c r="EM583" s="44"/>
      <c r="EN583" s="44"/>
      <c r="EO583" s="44"/>
      <c r="EP583" s="44"/>
      <c r="EQ583" s="44"/>
      <c r="ER583" s="44"/>
      <c r="ES583" s="44"/>
      <c r="ET583" s="44"/>
      <c r="EU583" s="44"/>
      <c r="EV583" s="44"/>
      <c r="EW583" s="44"/>
      <c r="EX583" s="44"/>
      <c r="EY583" s="44"/>
      <c r="EZ583" s="44"/>
      <c r="FA583" s="44"/>
      <c r="FB583" s="44"/>
      <c r="FC583" s="44"/>
      <c r="FD583" s="44"/>
      <c r="FE583" s="44"/>
      <c r="FF583" s="44"/>
      <c r="FG583" s="44"/>
      <c r="FH583" s="44"/>
      <c r="FI583" s="44"/>
      <c r="FJ583" s="44"/>
      <c r="FK583" s="44"/>
      <c r="FL583" s="44"/>
      <c r="FM583" s="44"/>
      <c r="FN583" s="44"/>
      <c r="FY583" s="229" t="s">
        <v>2162</v>
      </c>
      <c r="FZ583" s="229" t="s">
        <v>2163</v>
      </c>
      <c r="GA583" s="229" t="s">
        <v>2164</v>
      </c>
    </row>
    <row r="584" spans="2:183" ht="11.25" customHeight="1" x14ac:dyDescent="0.2">
      <c r="B584" s="39"/>
      <c r="C584" s="45"/>
      <c r="G584" s="43"/>
      <c r="H584" s="44"/>
      <c r="I584" s="42"/>
      <c r="M584" s="44"/>
      <c r="Q584" s="44"/>
      <c r="U584" s="44"/>
      <c r="Y584" s="44"/>
      <c r="AC584" s="44"/>
      <c r="AG584" s="44"/>
      <c r="AK584" s="44"/>
      <c r="AO584" s="44"/>
      <c r="DB584" s="44"/>
      <c r="DC584" s="44"/>
      <c r="DD584" s="44"/>
      <c r="DE584" s="44"/>
      <c r="DF584" s="44"/>
      <c r="DG584" s="44"/>
      <c r="DH584" s="44"/>
      <c r="DI584" s="44"/>
      <c r="DJ584" s="44"/>
      <c r="DK584" s="44"/>
      <c r="DL584" s="44"/>
      <c r="DM584" s="44"/>
      <c r="DN584" s="44"/>
      <c r="DO584" s="44"/>
      <c r="DP584" s="44"/>
      <c r="DQ584" s="44"/>
      <c r="DR584" s="44"/>
      <c r="DS584" s="44"/>
      <c r="DT584" s="44"/>
      <c r="DU584" s="44"/>
      <c r="DV584" s="44"/>
      <c r="DW584" s="44"/>
      <c r="DX584" s="44"/>
      <c r="DY584" s="44"/>
      <c r="DZ584" s="44"/>
      <c r="EA584" s="44"/>
      <c r="EB584" s="44"/>
      <c r="EC584" s="44"/>
      <c r="ED584" s="44"/>
      <c r="EE584" s="44"/>
      <c r="EF584" s="44"/>
      <c r="EG584" s="44"/>
      <c r="EH584" s="44"/>
      <c r="EI584" s="44"/>
      <c r="EJ584" s="44"/>
      <c r="EK584" s="44"/>
      <c r="EL584" s="44"/>
      <c r="EM584" s="44"/>
      <c r="EN584" s="44"/>
      <c r="EO584" s="44"/>
      <c r="EP584" s="44"/>
      <c r="EQ584" s="44"/>
      <c r="ER584" s="44"/>
      <c r="ES584" s="44"/>
      <c r="ET584" s="44"/>
      <c r="EU584" s="44"/>
      <c r="EV584" s="44"/>
      <c r="EW584" s="44"/>
      <c r="EX584" s="44"/>
      <c r="EY584" s="44"/>
      <c r="EZ584" s="44"/>
      <c r="FA584" s="44"/>
      <c r="FB584" s="44"/>
      <c r="FC584" s="44"/>
      <c r="FD584" s="44"/>
      <c r="FE584" s="44"/>
      <c r="FF584" s="44"/>
      <c r="FG584" s="44"/>
      <c r="FH584" s="44"/>
      <c r="FI584" s="44"/>
      <c r="FJ584" s="44"/>
      <c r="FK584" s="44"/>
      <c r="FL584" s="44"/>
      <c r="FM584" s="44"/>
      <c r="FN584" s="44"/>
      <c r="FY584" s="229" t="s">
        <v>2159</v>
      </c>
      <c r="FZ584" s="229" t="s">
        <v>2160</v>
      </c>
      <c r="GA584" s="229" t="s">
        <v>2161</v>
      </c>
    </row>
    <row r="585" spans="2:183" ht="11.25" customHeight="1" x14ac:dyDescent="0.2">
      <c r="B585" s="39"/>
      <c r="C585" s="45"/>
      <c r="G585" s="43"/>
      <c r="H585" s="44"/>
      <c r="I585" s="42"/>
      <c r="M585" s="44"/>
      <c r="Q585" s="44"/>
      <c r="U585" s="44"/>
      <c r="Y585" s="44"/>
      <c r="AC585" s="44"/>
      <c r="AG585" s="44"/>
      <c r="AK585" s="44"/>
      <c r="AO585" s="44"/>
      <c r="DB585" s="44"/>
      <c r="DC585" s="44"/>
      <c r="DD585" s="44"/>
      <c r="DE585" s="44"/>
      <c r="DF585" s="44"/>
      <c r="DG585" s="44"/>
      <c r="DH585" s="44"/>
      <c r="DI585" s="44"/>
      <c r="DJ585" s="44"/>
      <c r="DK585" s="44"/>
      <c r="DL585" s="44"/>
      <c r="DM585" s="44"/>
      <c r="DN585" s="44"/>
      <c r="DO585" s="44"/>
      <c r="DP585" s="44"/>
      <c r="DQ585" s="44"/>
      <c r="DR585" s="44"/>
      <c r="DS585" s="44"/>
      <c r="DT585" s="44"/>
      <c r="DU585" s="44"/>
      <c r="DV585" s="44"/>
      <c r="DW585" s="44"/>
      <c r="DX585" s="44"/>
      <c r="DY585" s="44"/>
      <c r="DZ585" s="44"/>
      <c r="EA585" s="44"/>
      <c r="EB585" s="44"/>
      <c r="EC585" s="44"/>
      <c r="ED585" s="44"/>
      <c r="EE585" s="44"/>
      <c r="EF585" s="44"/>
      <c r="EG585" s="44"/>
      <c r="EH585" s="44"/>
      <c r="EI585" s="44"/>
      <c r="EJ585" s="44"/>
      <c r="EK585" s="44"/>
      <c r="EL585" s="44"/>
      <c r="EM585" s="44"/>
      <c r="EN585" s="44"/>
      <c r="EO585" s="44"/>
      <c r="EP585" s="44"/>
      <c r="EQ585" s="44"/>
      <c r="ER585" s="44"/>
      <c r="ES585" s="44"/>
      <c r="ET585" s="44"/>
      <c r="EU585" s="44"/>
      <c r="EV585" s="44"/>
      <c r="EW585" s="44"/>
      <c r="EX585" s="44"/>
      <c r="EY585" s="44"/>
      <c r="EZ585" s="44"/>
      <c r="FA585" s="44"/>
      <c r="FB585" s="44"/>
      <c r="FC585" s="44"/>
      <c r="FD585" s="44"/>
      <c r="FE585" s="44"/>
      <c r="FF585" s="44"/>
      <c r="FG585" s="44"/>
      <c r="FH585" s="44"/>
      <c r="FI585" s="44"/>
      <c r="FJ585" s="44"/>
      <c r="FK585" s="44"/>
      <c r="FL585" s="44"/>
      <c r="FM585" s="44"/>
      <c r="FN585" s="44"/>
      <c r="FY585" s="229" t="s">
        <v>2156</v>
      </c>
      <c r="FZ585" s="229" t="s">
        <v>2157</v>
      </c>
      <c r="GA585" s="229" t="s">
        <v>2158</v>
      </c>
    </row>
    <row r="586" spans="2:183" ht="11.25" customHeight="1" x14ac:dyDescent="0.2">
      <c r="B586" s="39"/>
      <c r="C586" s="45"/>
      <c r="G586" s="43"/>
      <c r="H586" s="44"/>
      <c r="I586" s="42"/>
      <c r="M586" s="44"/>
      <c r="Q586" s="44"/>
      <c r="U586" s="44"/>
      <c r="Y586" s="44"/>
      <c r="AC586" s="44"/>
      <c r="AG586" s="44"/>
      <c r="AK586" s="44"/>
      <c r="AO586" s="44"/>
      <c r="DB586" s="44"/>
      <c r="DC586" s="44"/>
      <c r="DD586" s="44"/>
      <c r="DE586" s="44"/>
      <c r="DF586" s="44"/>
      <c r="DG586" s="44"/>
      <c r="DH586" s="44"/>
      <c r="DI586" s="44"/>
      <c r="DJ586" s="44"/>
      <c r="DK586" s="44"/>
      <c r="DL586" s="44"/>
      <c r="DM586" s="44"/>
      <c r="DN586" s="44"/>
      <c r="DO586" s="44"/>
      <c r="DP586" s="44"/>
      <c r="DQ586" s="44"/>
      <c r="DR586" s="44"/>
      <c r="DS586" s="44"/>
      <c r="DT586" s="44"/>
      <c r="DU586" s="44"/>
      <c r="DV586" s="44"/>
      <c r="DW586" s="44"/>
      <c r="DX586" s="44"/>
      <c r="DY586" s="44"/>
      <c r="DZ586" s="44"/>
      <c r="EA586" s="44"/>
      <c r="EB586" s="44"/>
      <c r="EC586" s="44"/>
      <c r="ED586" s="44"/>
      <c r="EE586" s="44"/>
      <c r="EF586" s="44"/>
      <c r="EG586" s="44"/>
      <c r="EH586" s="44"/>
      <c r="EI586" s="44"/>
      <c r="EJ586" s="44"/>
      <c r="EK586" s="44"/>
      <c r="EL586" s="44"/>
      <c r="EM586" s="44"/>
      <c r="EN586" s="44"/>
      <c r="EO586" s="44"/>
      <c r="EP586" s="44"/>
      <c r="EQ586" s="44"/>
      <c r="ER586" s="44"/>
      <c r="ES586" s="44"/>
      <c r="ET586" s="44"/>
      <c r="EU586" s="44"/>
      <c r="EV586" s="44"/>
      <c r="EW586" s="44"/>
      <c r="EX586" s="44"/>
      <c r="EY586" s="44"/>
      <c r="EZ586" s="44"/>
      <c r="FA586" s="44"/>
      <c r="FB586" s="44"/>
      <c r="FC586" s="44"/>
      <c r="FD586" s="44"/>
      <c r="FE586" s="44"/>
      <c r="FF586" s="44"/>
      <c r="FG586" s="44"/>
      <c r="FH586" s="44"/>
      <c r="FI586" s="44"/>
      <c r="FJ586" s="44"/>
      <c r="FK586" s="44"/>
      <c r="FL586" s="44"/>
      <c r="FM586" s="44"/>
      <c r="FN586" s="44"/>
      <c r="FY586" s="229" t="s">
        <v>2138</v>
      </c>
      <c r="FZ586" s="229" t="s">
        <v>2139</v>
      </c>
      <c r="GA586" s="229" t="s">
        <v>2140</v>
      </c>
    </row>
    <row r="587" spans="2:183" ht="11.25" customHeight="1" x14ac:dyDescent="0.2">
      <c r="B587" s="39"/>
      <c r="C587" s="45"/>
      <c r="G587" s="43"/>
      <c r="H587" s="44"/>
      <c r="I587" s="42"/>
      <c r="M587" s="44"/>
      <c r="Q587" s="44"/>
      <c r="U587" s="44"/>
      <c r="Y587" s="44"/>
      <c r="AC587" s="44"/>
      <c r="AG587" s="44"/>
      <c r="AK587" s="44"/>
      <c r="AO587" s="44"/>
      <c r="DB587" s="44"/>
      <c r="DC587" s="44"/>
      <c r="DD587" s="44"/>
      <c r="DE587" s="44"/>
      <c r="DF587" s="44"/>
      <c r="DG587" s="44"/>
      <c r="DH587" s="44"/>
      <c r="DI587" s="44"/>
      <c r="DJ587" s="44"/>
      <c r="DK587" s="44"/>
      <c r="DL587" s="44"/>
      <c r="DM587" s="44"/>
      <c r="DN587" s="44"/>
      <c r="DO587" s="44"/>
      <c r="DP587" s="44"/>
      <c r="DQ587" s="44"/>
      <c r="DR587" s="44"/>
      <c r="DS587" s="44"/>
      <c r="DT587" s="44"/>
      <c r="DU587" s="44"/>
      <c r="DV587" s="44"/>
      <c r="DW587" s="44"/>
      <c r="DX587" s="44"/>
      <c r="DY587" s="44"/>
      <c r="DZ587" s="44"/>
      <c r="EA587" s="44"/>
      <c r="EB587" s="44"/>
      <c r="EC587" s="44"/>
      <c r="ED587" s="44"/>
      <c r="EE587" s="44"/>
      <c r="EF587" s="44"/>
      <c r="EG587" s="44"/>
      <c r="EH587" s="44"/>
      <c r="EI587" s="44"/>
      <c r="EJ587" s="44"/>
      <c r="EK587" s="44"/>
      <c r="EL587" s="44"/>
      <c r="EM587" s="44"/>
      <c r="EN587" s="44"/>
      <c r="EO587" s="44"/>
      <c r="EP587" s="44"/>
      <c r="EQ587" s="44"/>
      <c r="ER587" s="44"/>
      <c r="ES587" s="44"/>
      <c r="ET587" s="44"/>
      <c r="EU587" s="44"/>
      <c r="EV587" s="44"/>
      <c r="EW587" s="44"/>
      <c r="EX587" s="44"/>
      <c r="EY587" s="44"/>
      <c r="EZ587" s="44"/>
      <c r="FA587" s="44"/>
      <c r="FB587" s="44"/>
      <c r="FC587" s="44"/>
      <c r="FD587" s="44"/>
      <c r="FE587" s="44"/>
      <c r="FF587" s="44"/>
      <c r="FG587" s="44"/>
      <c r="FH587" s="44"/>
      <c r="FI587" s="44"/>
      <c r="FJ587" s="44"/>
      <c r="FK587" s="44"/>
      <c r="FL587" s="44"/>
      <c r="FM587" s="44"/>
      <c r="FN587" s="44"/>
      <c r="FY587" s="229" t="s">
        <v>2135</v>
      </c>
      <c r="FZ587" s="229" t="s">
        <v>2136</v>
      </c>
      <c r="GA587" s="229" t="s">
        <v>2137</v>
      </c>
    </row>
    <row r="588" spans="2:183" ht="11.25" customHeight="1" x14ac:dyDescent="0.2">
      <c r="B588" s="39"/>
      <c r="C588" s="45"/>
      <c r="G588" s="43"/>
      <c r="H588" s="44"/>
      <c r="I588" s="42"/>
      <c r="M588" s="44"/>
      <c r="Q588" s="44"/>
      <c r="U588" s="44"/>
      <c r="Y588" s="44"/>
      <c r="AC588" s="44"/>
      <c r="AG588" s="44"/>
      <c r="AK588" s="44"/>
      <c r="AO588" s="44"/>
      <c r="DB588" s="44"/>
      <c r="DC588" s="44"/>
      <c r="DD588" s="44"/>
      <c r="DE588" s="44"/>
      <c r="DF588" s="44"/>
      <c r="DG588" s="44"/>
      <c r="DH588" s="44"/>
      <c r="DI588" s="44"/>
      <c r="DJ588" s="44"/>
      <c r="DK588" s="44"/>
      <c r="DL588" s="44"/>
      <c r="DM588" s="44"/>
      <c r="DN588" s="44"/>
      <c r="DO588" s="44"/>
      <c r="DP588" s="44"/>
      <c r="DQ588" s="44"/>
      <c r="DR588" s="44"/>
      <c r="DS588" s="44"/>
      <c r="DT588" s="44"/>
      <c r="DU588" s="44"/>
      <c r="DV588" s="44"/>
      <c r="DW588" s="44"/>
      <c r="DX588" s="44"/>
      <c r="DY588" s="44"/>
      <c r="DZ588" s="44"/>
      <c r="EA588" s="44"/>
      <c r="EB588" s="44"/>
      <c r="EC588" s="44"/>
      <c r="ED588" s="44"/>
      <c r="EE588" s="44"/>
      <c r="EF588" s="44"/>
      <c r="EG588" s="44"/>
      <c r="EH588" s="44"/>
      <c r="EI588" s="44"/>
      <c r="EJ588" s="44"/>
      <c r="EK588" s="44"/>
      <c r="EL588" s="44"/>
      <c r="EM588" s="44"/>
      <c r="EN588" s="44"/>
      <c r="EO588" s="44"/>
      <c r="EP588" s="44"/>
      <c r="EQ588" s="44"/>
      <c r="ER588" s="44"/>
      <c r="ES588" s="44"/>
      <c r="ET588" s="44"/>
      <c r="EU588" s="44"/>
      <c r="EV588" s="44"/>
      <c r="EW588" s="44"/>
      <c r="EX588" s="44"/>
      <c r="EY588" s="44"/>
      <c r="EZ588" s="44"/>
      <c r="FA588" s="44"/>
      <c r="FB588" s="44"/>
      <c r="FC588" s="44"/>
      <c r="FD588" s="44"/>
      <c r="FE588" s="44"/>
      <c r="FF588" s="44"/>
      <c r="FG588" s="44"/>
      <c r="FH588" s="44"/>
      <c r="FI588" s="44"/>
      <c r="FJ588" s="44"/>
      <c r="FK588" s="44"/>
      <c r="FL588" s="44"/>
      <c r="FM588" s="44"/>
      <c r="FN588" s="44"/>
      <c r="FY588" s="229" t="s">
        <v>2132</v>
      </c>
      <c r="FZ588" s="229" t="s">
        <v>2133</v>
      </c>
      <c r="GA588" s="229" t="s">
        <v>2134</v>
      </c>
    </row>
    <row r="589" spans="2:183" ht="11.25" customHeight="1" x14ac:dyDescent="0.2">
      <c r="B589" s="39"/>
      <c r="C589" s="45"/>
      <c r="G589" s="43"/>
      <c r="H589" s="44"/>
      <c r="I589" s="42"/>
      <c r="M589" s="44"/>
      <c r="Q589" s="44"/>
      <c r="U589" s="44"/>
      <c r="Y589" s="44"/>
      <c r="AC589" s="44"/>
      <c r="AG589" s="44"/>
      <c r="AK589" s="44"/>
      <c r="AO589" s="44"/>
      <c r="DB589" s="44"/>
      <c r="DC589" s="44"/>
      <c r="DD589" s="44"/>
      <c r="DE589" s="44"/>
      <c r="DF589" s="44"/>
      <c r="DG589" s="44"/>
      <c r="DH589" s="44"/>
      <c r="DI589" s="44"/>
      <c r="DJ589" s="44"/>
      <c r="DK589" s="44"/>
      <c r="DL589" s="44"/>
      <c r="DM589" s="44"/>
      <c r="DN589" s="44"/>
      <c r="DO589" s="44"/>
      <c r="DP589" s="44"/>
      <c r="DQ589" s="44"/>
      <c r="DR589" s="44"/>
      <c r="DS589" s="44"/>
      <c r="DT589" s="44"/>
      <c r="DU589" s="44"/>
      <c r="DV589" s="44"/>
      <c r="DW589" s="44"/>
      <c r="DX589" s="44"/>
      <c r="DY589" s="44"/>
      <c r="DZ589" s="44"/>
      <c r="EA589" s="44"/>
      <c r="EB589" s="44"/>
      <c r="EC589" s="44"/>
      <c r="ED589" s="44"/>
      <c r="EE589" s="44"/>
      <c r="EF589" s="44"/>
      <c r="EG589" s="44"/>
      <c r="EH589" s="44"/>
      <c r="EI589" s="44"/>
      <c r="EJ589" s="44"/>
      <c r="EK589" s="44"/>
      <c r="EL589" s="44"/>
      <c r="EM589" s="44"/>
      <c r="EN589" s="44"/>
      <c r="EO589" s="44"/>
      <c r="EP589" s="44"/>
      <c r="EQ589" s="44"/>
      <c r="ER589" s="44"/>
      <c r="ES589" s="44"/>
      <c r="ET589" s="44"/>
      <c r="EU589" s="44"/>
      <c r="EV589" s="44"/>
      <c r="EW589" s="44"/>
      <c r="EX589" s="44"/>
      <c r="EY589" s="44"/>
      <c r="EZ589" s="44"/>
      <c r="FA589" s="44"/>
      <c r="FB589" s="44"/>
      <c r="FC589" s="44"/>
      <c r="FD589" s="44"/>
      <c r="FE589" s="44"/>
      <c r="FF589" s="44"/>
      <c r="FG589" s="44"/>
      <c r="FH589" s="44"/>
      <c r="FI589" s="44"/>
      <c r="FJ589" s="44"/>
      <c r="FK589" s="44"/>
      <c r="FL589" s="44"/>
      <c r="FM589" s="44"/>
      <c r="FN589" s="44"/>
      <c r="FY589" s="229" t="s">
        <v>1390</v>
      </c>
      <c r="FZ589" s="229" t="s">
        <v>1391</v>
      </c>
      <c r="GA589" s="229" t="s">
        <v>1392</v>
      </c>
    </row>
    <row r="590" spans="2:183" ht="11.25" customHeight="1" x14ac:dyDescent="0.2">
      <c r="B590" s="39"/>
      <c r="C590" s="45"/>
      <c r="G590" s="43"/>
      <c r="H590" s="44"/>
      <c r="I590" s="42"/>
      <c r="M590" s="44"/>
      <c r="Q590" s="44"/>
      <c r="U590" s="44"/>
      <c r="Y590" s="44"/>
      <c r="AC590" s="44"/>
      <c r="AG590" s="44"/>
      <c r="AK590" s="44"/>
      <c r="AO590" s="44"/>
      <c r="DB590" s="44"/>
      <c r="DC590" s="44"/>
      <c r="DD590" s="44"/>
      <c r="DE590" s="44"/>
      <c r="DF590" s="44"/>
      <c r="DG590" s="44"/>
      <c r="DH590" s="44"/>
      <c r="DI590" s="44"/>
      <c r="DJ590" s="44"/>
      <c r="DK590" s="44"/>
      <c r="DL590" s="44"/>
      <c r="DM590" s="44"/>
      <c r="DN590" s="44"/>
      <c r="DO590" s="44"/>
      <c r="DP590" s="44"/>
      <c r="DQ590" s="44"/>
      <c r="DR590" s="44"/>
      <c r="DS590" s="44"/>
      <c r="DT590" s="44"/>
      <c r="DU590" s="44"/>
      <c r="DV590" s="44"/>
      <c r="DW590" s="44"/>
      <c r="DX590" s="44"/>
      <c r="DY590" s="44"/>
      <c r="DZ590" s="44"/>
      <c r="EA590" s="44"/>
      <c r="EB590" s="44"/>
      <c r="EC590" s="44"/>
      <c r="ED590" s="44"/>
      <c r="EE590" s="44"/>
      <c r="EF590" s="44"/>
      <c r="EG590" s="44"/>
      <c r="EH590" s="44"/>
      <c r="EI590" s="44"/>
      <c r="EJ590" s="44"/>
      <c r="EK590" s="44"/>
      <c r="EL590" s="44"/>
      <c r="EM590" s="44"/>
      <c r="EN590" s="44"/>
      <c r="EO590" s="44"/>
      <c r="EP590" s="44"/>
      <c r="EQ590" s="44"/>
      <c r="ER590" s="44"/>
      <c r="ES590" s="44"/>
      <c r="ET590" s="44"/>
      <c r="EU590" s="44"/>
      <c r="EV590" s="44"/>
      <c r="EW590" s="44"/>
      <c r="EX590" s="44"/>
      <c r="EY590" s="44"/>
      <c r="EZ590" s="44"/>
      <c r="FA590" s="44"/>
      <c r="FB590" s="44"/>
      <c r="FC590" s="44"/>
      <c r="FD590" s="44"/>
      <c r="FE590" s="44"/>
      <c r="FF590" s="44"/>
      <c r="FG590" s="44"/>
      <c r="FH590" s="44"/>
      <c r="FI590" s="44"/>
      <c r="FJ590" s="44"/>
      <c r="FK590" s="44"/>
      <c r="FL590" s="44"/>
      <c r="FM590" s="44"/>
      <c r="FN590" s="44"/>
      <c r="FY590" s="229" t="s">
        <v>1399</v>
      </c>
      <c r="FZ590" s="229" t="s">
        <v>1400</v>
      </c>
      <c r="GA590" s="229" t="s">
        <v>1401</v>
      </c>
    </row>
    <row r="591" spans="2:183" ht="11.25" customHeight="1" x14ac:dyDescent="0.2">
      <c r="B591" s="39"/>
      <c r="C591" s="45"/>
      <c r="G591" s="43"/>
      <c r="H591" s="44"/>
      <c r="I591" s="42"/>
      <c r="M591" s="44"/>
      <c r="Q591" s="44"/>
      <c r="U591" s="44"/>
      <c r="Y591" s="44"/>
      <c r="AC591" s="44"/>
      <c r="AG591" s="44"/>
      <c r="AK591" s="44"/>
      <c r="AO591" s="44"/>
      <c r="DB591" s="44"/>
      <c r="DC591" s="44"/>
      <c r="DD591" s="44"/>
      <c r="DE591" s="44"/>
      <c r="DF591" s="44"/>
      <c r="DG591" s="44"/>
      <c r="DH591" s="44"/>
      <c r="DI591" s="44"/>
      <c r="DJ591" s="44"/>
      <c r="DK591" s="44"/>
      <c r="DL591" s="44"/>
      <c r="DM591" s="44"/>
      <c r="DN591" s="44"/>
      <c r="DO591" s="44"/>
      <c r="DP591" s="44"/>
      <c r="DQ591" s="44"/>
      <c r="DR591" s="44"/>
      <c r="DS591" s="44"/>
      <c r="DT591" s="44"/>
      <c r="DU591" s="44"/>
      <c r="DV591" s="44"/>
      <c r="DW591" s="44"/>
      <c r="DX591" s="44"/>
      <c r="DY591" s="44"/>
      <c r="DZ591" s="44"/>
      <c r="EA591" s="44"/>
      <c r="EB591" s="44"/>
      <c r="EC591" s="44"/>
      <c r="ED591" s="44"/>
      <c r="EE591" s="44"/>
      <c r="EF591" s="44"/>
      <c r="EG591" s="44"/>
      <c r="EH591" s="44"/>
      <c r="EI591" s="44"/>
      <c r="EJ591" s="44"/>
      <c r="EK591" s="44"/>
      <c r="EL591" s="44"/>
      <c r="EM591" s="44"/>
      <c r="EN591" s="44"/>
      <c r="EO591" s="44"/>
      <c r="EP591" s="44"/>
      <c r="EQ591" s="44"/>
      <c r="ER591" s="44"/>
      <c r="ES591" s="44"/>
      <c r="ET591" s="44"/>
      <c r="EU591" s="44"/>
      <c r="EV591" s="44"/>
      <c r="EW591" s="44"/>
      <c r="EX591" s="44"/>
      <c r="EY591" s="44"/>
      <c r="EZ591" s="44"/>
      <c r="FA591" s="44"/>
      <c r="FB591" s="44"/>
      <c r="FC591" s="44"/>
      <c r="FD591" s="44"/>
      <c r="FE591" s="44"/>
      <c r="FF591" s="44"/>
      <c r="FG591" s="44"/>
      <c r="FH591" s="44"/>
      <c r="FI591" s="44"/>
      <c r="FJ591" s="44"/>
      <c r="FK591" s="44"/>
      <c r="FL591" s="44"/>
      <c r="FM591" s="44"/>
      <c r="FN591" s="44"/>
      <c r="FY591" s="229" t="s">
        <v>465</v>
      </c>
      <c r="FZ591" s="229" t="s">
        <v>466</v>
      </c>
      <c r="GA591" s="229" t="s">
        <v>467</v>
      </c>
    </row>
    <row r="592" spans="2:183" ht="11.25" customHeight="1" x14ac:dyDescent="0.2">
      <c r="B592" s="39"/>
      <c r="C592" s="45"/>
      <c r="G592" s="43"/>
      <c r="H592" s="44"/>
      <c r="I592" s="42"/>
      <c r="M592" s="44"/>
      <c r="Q592" s="44"/>
      <c r="U592" s="44"/>
      <c r="Y592" s="44"/>
      <c r="AC592" s="44"/>
      <c r="AG592" s="44"/>
      <c r="AK592" s="44"/>
      <c r="AO592" s="44"/>
      <c r="DB592" s="44"/>
      <c r="DC592" s="44"/>
      <c r="DD592" s="44"/>
      <c r="DE592" s="44"/>
      <c r="DF592" s="44"/>
      <c r="DG592" s="44"/>
      <c r="DH592" s="44"/>
      <c r="DI592" s="44"/>
      <c r="DJ592" s="44"/>
      <c r="DK592" s="44"/>
      <c r="DL592" s="44"/>
      <c r="DM592" s="44"/>
      <c r="DN592" s="44"/>
      <c r="DO592" s="44"/>
      <c r="DP592" s="44"/>
      <c r="DQ592" s="44"/>
      <c r="DR592" s="44"/>
      <c r="DS592" s="44"/>
      <c r="DT592" s="44"/>
      <c r="DU592" s="44"/>
      <c r="DV592" s="44"/>
      <c r="DW592" s="44"/>
      <c r="DX592" s="44"/>
      <c r="DY592" s="44"/>
      <c r="DZ592" s="44"/>
      <c r="EA592" s="44"/>
      <c r="EB592" s="44"/>
      <c r="EC592" s="44"/>
      <c r="ED592" s="44"/>
      <c r="EE592" s="44"/>
      <c r="EF592" s="44"/>
      <c r="EG592" s="44"/>
      <c r="EH592" s="44"/>
      <c r="EI592" s="44"/>
      <c r="EJ592" s="44"/>
      <c r="EK592" s="44"/>
      <c r="EL592" s="44"/>
      <c r="EM592" s="44"/>
      <c r="EN592" s="44"/>
      <c r="EO592" s="44"/>
      <c r="EP592" s="44"/>
      <c r="EQ592" s="44"/>
      <c r="ER592" s="44"/>
      <c r="ES592" s="44"/>
      <c r="ET592" s="44"/>
      <c r="EU592" s="44"/>
      <c r="EV592" s="44"/>
      <c r="EW592" s="44"/>
      <c r="EX592" s="44"/>
      <c r="EY592" s="44"/>
      <c r="EZ592" s="44"/>
      <c r="FA592" s="44"/>
      <c r="FB592" s="44"/>
      <c r="FC592" s="44"/>
      <c r="FD592" s="44"/>
      <c r="FE592" s="44"/>
      <c r="FF592" s="44"/>
      <c r="FG592" s="44"/>
      <c r="FH592" s="44"/>
      <c r="FI592" s="44"/>
      <c r="FJ592" s="44"/>
      <c r="FK592" s="44"/>
      <c r="FL592" s="44"/>
      <c r="FM592" s="44"/>
      <c r="FN592" s="44"/>
      <c r="FY592" s="229" t="s">
        <v>462</v>
      </c>
      <c r="FZ592" s="229" t="s">
        <v>463</v>
      </c>
      <c r="GA592" s="229" t="s">
        <v>464</v>
      </c>
    </row>
    <row r="593" spans="2:183" ht="11.25" customHeight="1" x14ac:dyDescent="0.2">
      <c r="B593" s="39"/>
      <c r="C593" s="45"/>
      <c r="G593" s="43"/>
      <c r="H593" s="44"/>
      <c r="I593" s="42"/>
      <c r="M593" s="44"/>
      <c r="Q593" s="44"/>
      <c r="U593" s="44"/>
      <c r="Y593" s="44"/>
      <c r="AC593" s="44"/>
      <c r="AG593" s="44"/>
      <c r="AK593" s="44"/>
      <c r="AO593" s="44"/>
      <c r="DB593" s="44"/>
      <c r="DC593" s="44"/>
      <c r="DD593" s="44"/>
      <c r="DE593" s="44"/>
      <c r="DF593" s="44"/>
      <c r="DG593" s="44"/>
      <c r="DH593" s="44"/>
      <c r="DI593" s="44"/>
      <c r="DJ593" s="44"/>
      <c r="DK593" s="44"/>
      <c r="DL593" s="44"/>
      <c r="DM593" s="44"/>
      <c r="DN593" s="44"/>
      <c r="DO593" s="44"/>
      <c r="DP593" s="44"/>
      <c r="DQ593" s="44"/>
      <c r="DR593" s="44"/>
      <c r="DS593" s="44"/>
      <c r="DT593" s="44"/>
      <c r="DU593" s="44"/>
      <c r="DV593" s="44"/>
      <c r="DW593" s="44"/>
      <c r="DX593" s="44"/>
      <c r="DY593" s="44"/>
      <c r="DZ593" s="44"/>
      <c r="EA593" s="44"/>
      <c r="EB593" s="44"/>
      <c r="EC593" s="44"/>
      <c r="ED593" s="44"/>
      <c r="EE593" s="44"/>
      <c r="EF593" s="44"/>
      <c r="EG593" s="44"/>
      <c r="EH593" s="44"/>
      <c r="EI593" s="44"/>
      <c r="EJ593" s="44"/>
      <c r="EK593" s="44"/>
      <c r="EL593" s="44"/>
      <c r="EM593" s="44"/>
      <c r="EN593" s="44"/>
      <c r="EO593" s="44"/>
      <c r="EP593" s="44"/>
      <c r="EQ593" s="44"/>
      <c r="ER593" s="44"/>
      <c r="ES593" s="44"/>
      <c r="ET593" s="44"/>
      <c r="EU593" s="44"/>
      <c r="EV593" s="44"/>
      <c r="EW593" s="44"/>
      <c r="EX593" s="44"/>
      <c r="EY593" s="44"/>
      <c r="EZ593" s="44"/>
      <c r="FA593" s="44"/>
      <c r="FB593" s="44"/>
      <c r="FC593" s="44"/>
      <c r="FD593" s="44"/>
      <c r="FE593" s="44"/>
      <c r="FF593" s="44"/>
      <c r="FG593" s="44"/>
      <c r="FH593" s="44"/>
      <c r="FI593" s="44"/>
      <c r="FJ593" s="44"/>
      <c r="FK593" s="44"/>
      <c r="FL593" s="44"/>
      <c r="FM593" s="44"/>
      <c r="FN593" s="44"/>
      <c r="FY593" s="229" t="s">
        <v>1856</v>
      </c>
      <c r="FZ593" s="229" t="s">
        <v>1857</v>
      </c>
      <c r="GA593" s="229" t="s">
        <v>1858</v>
      </c>
    </row>
    <row r="594" spans="2:183" ht="11.25" customHeight="1" x14ac:dyDescent="0.2">
      <c r="B594" s="39"/>
      <c r="C594" s="45"/>
      <c r="G594" s="43"/>
      <c r="H594" s="44"/>
      <c r="I594" s="42"/>
      <c r="M594" s="44"/>
      <c r="Q594" s="44"/>
      <c r="U594" s="44"/>
      <c r="Y594" s="44"/>
      <c r="AC594" s="44"/>
      <c r="AG594" s="44"/>
      <c r="AK594" s="44"/>
      <c r="AO594" s="44"/>
      <c r="DB594" s="44"/>
      <c r="DC594" s="44"/>
      <c r="DD594" s="44"/>
      <c r="DE594" s="44"/>
      <c r="DF594" s="44"/>
      <c r="DG594" s="44"/>
      <c r="DH594" s="44"/>
      <c r="DI594" s="44"/>
      <c r="DJ594" s="44"/>
      <c r="DK594" s="44"/>
      <c r="DL594" s="44"/>
      <c r="DM594" s="44"/>
      <c r="DN594" s="44"/>
      <c r="DO594" s="44"/>
      <c r="DP594" s="44"/>
      <c r="DQ594" s="44"/>
      <c r="DR594" s="44"/>
      <c r="DS594" s="44"/>
      <c r="DT594" s="44"/>
      <c r="DU594" s="44"/>
      <c r="DV594" s="44"/>
      <c r="DW594" s="44"/>
      <c r="DX594" s="44"/>
      <c r="DY594" s="44"/>
      <c r="DZ594" s="44"/>
      <c r="EA594" s="44"/>
      <c r="EB594" s="44"/>
      <c r="EC594" s="44"/>
      <c r="ED594" s="44"/>
      <c r="EE594" s="44"/>
      <c r="EF594" s="44"/>
      <c r="EG594" s="44"/>
      <c r="EH594" s="44"/>
      <c r="EI594" s="44"/>
      <c r="EJ594" s="44"/>
      <c r="EK594" s="44"/>
      <c r="EL594" s="44"/>
      <c r="EM594" s="44"/>
      <c r="EN594" s="44"/>
      <c r="EO594" s="44"/>
      <c r="EP594" s="44"/>
      <c r="EQ594" s="44"/>
      <c r="ER594" s="44"/>
      <c r="ES594" s="44"/>
      <c r="ET594" s="44"/>
      <c r="EU594" s="44"/>
      <c r="EV594" s="44"/>
      <c r="EW594" s="44"/>
      <c r="EX594" s="44"/>
      <c r="EY594" s="44"/>
      <c r="EZ594" s="44"/>
      <c r="FA594" s="44"/>
      <c r="FB594" s="44"/>
      <c r="FC594" s="44"/>
      <c r="FD594" s="44"/>
      <c r="FE594" s="44"/>
      <c r="FF594" s="44"/>
      <c r="FG594" s="44"/>
      <c r="FH594" s="44"/>
      <c r="FI594" s="44"/>
      <c r="FJ594" s="44"/>
      <c r="FK594" s="44"/>
      <c r="FL594" s="44"/>
      <c r="FM594" s="44"/>
      <c r="FN594" s="44"/>
      <c r="FY594" s="229" t="s">
        <v>2699</v>
      </c>
      <c r="FZ594" s="229" t="s">
        <v>2700</v>
      </c>
      <c r="GA594" s="229" t="s">
        <v>2701</v>
      </c>
    </row>
    <row r="595" spans="2:183" ht="11.25" customHeight="1" x14ac:dyDescent="0.2">
      <c r="B595" s="39"/>
      <c r="C595" s="45"/>
      <c r="G595" s="43"/>
      <c r="H595" s="44"/>
      <c r="I595" s="42"/>
      <c r="M595" s="44"/>
      <c r="Q595" s="44"/>
      <c r="U595" s="44"/>
      <c r="Y595" s="44"/>
      <c r="AC595" s="44"/>
      <c r="AG595" s="44"/>
      <c r="AK595" s="44"/>
      <c r="AO595" s="44"/>
      <c r="DB595" s="44"/>
      <c r="DC595" s="44"/>
      <c r="DD595" s="44"/>
      <c r="DE595" s="44"/>
      <c r="DF595" s="44"/>
      <c r="DG595" s="44"/>
      <c r="DH595" s="44"/>
      <c r="DI595" s="44"/>
      <c r="DJ595" s="44"/>
      <c r="DK595" s="44"/>
      <c r="DL595" s="44"/>
      <c r="DM595" s="44"/>
      <c r="DN595" s="44"/>
      <c r="DO595" s="44"/>
      <c r="DP595" s="44"/>
      <c r="DQ595" s="44"/>
      <c r="DR595" s="44"/>
      <c r="DS595" s="44"/>
      <c r="DT595" s="44"/>
      <c r="DU595" s="44"/>
      <c r="DV595" s="44"/>
      <c r="DW595" s="44"/>
      <c r="DX595" s="44"/>
      <c r="DY595" s="44"/>
      <c r="DZ595" s="44"/>
      <c r="EA595" s="44"/>
      <c r="EB595" s="44"/>
      <c r="EC595" s="44"/>
      <c r="ED595" s="44"/>
      <c r="EE595" s="44"/>
      <c r="EF595" s="44"/>
      <c r="EG595" s="44"/>
      <c r="EH595" s="44"/>
      <c r="EI595" s="44"/>
      <c r="EJ595" s="44"/>
      <c r="EK595" s="44"/>
      <c r="EL595" s="44"/>
      <c r="EM595" s="44"/>
      <c r="EN595" s="44"/>
      <c r="EO595" s="44"/>
      <c r="EP595" s="44"/>
      <c r="EQ595" s="44"/>
      <c r="ER595" s="44"/>
      <c r="ES595" s="44"/>
      <c r="ET595" s="44"/>
      <c r="EU595" s="44"/>
      <c r="EV595" s="44"/>
      <c r="EW595" s="44"/>
      <c r="EX595" s="44"/>
      <c r="EY595" s="44"/>
      <c r="EZ595" s="44"/>
      <c r="FA595" s="44"/>
      <c r="FB595" s="44"/>
      <c r="FC595" s="44"/>
      <c r="FD595" s="44"/>
      <c r="FE595" s="44"/>
      <c r="FF595" s="44"/>
      <c r="FG595" s="44"/>
      <c r="FH595" s="44"/>
      <c r="FI595" s="44"/>
      <c r="FJ595" s="44"/>
      <c r="FK595" s="44"/>
      <c r="FL595" s="44"/>
      <c r="FM595" s="44"/>
      <c r="FN595" s="44"/>
      <c r="FY595" s="229" t="s">
        <v>2144</v>
      </c>
      <c r="FZ595" s="229" t="s">
        <v>2145</v>
      </c>
      <c r="GA595" s="229" t="s">
        <v>2146</v>
      </c>
    </row>
    <row r="596" spans="2:183" ht="11.25" customHeight="1" x14ac:dyDescent="0.2">
      <c r="B596" s="39"/>
      <c r="C596" s="45"/>
      <c r="G596" s="43"/>
      <c r="H596" s="44"/>
      <c r="I596" s="42"/>
      <c r="M596" s="44"/>
      <c r="Q596" s="44"/>
      <c r="U596" s="44"/>
      <c r="Y596" s="44"/>
      <c r="AC596" s="44"/>
      <c r="AG596" s="44"/>
      <c r="AK596" s="44"/>
      <c r="AO596" s="44"/>
      <c r="DB596" s="44"/>
      <c r="DC596" s="44"/>
      <c r="DD596" s="44"/>
      <c r="DE596" s="44"/>
      <c r="DF596" s="44"/>
      <c r="DG596" s="44"/>
      <c r="DH596" s="44"/>
      <c r="DI596" s="44"/>
      <c r="DJ596" s="44"/>
      <c r="DK596" s="44"/>
      <c r="DL596" s="44"/>
      <c r="DM596" s="44"/>
      <c r="DN596" s="44"/>
      <c r="DO596" s="44"/>
      <c r="DP596" s="44"/>
      <c r="DQ596" s="44"/>
      <c r="DR596" s="44"/>
      <c r="DS596" s="44"/>
      <c r="DT596" s="44"/>
      <c r="DU596" s="44"/>
      <c r="DV596" s="44"/>
      <c r="DW596" s="44"/>
      <c r="DX596" s="44"/>
      <c r="DY596" s="44"/>
      <c r="DZ596" s="44"/>
      <c r="EA596" s="44"/>
      <c r="EB596" s="44"/>
      <c r="EC596" s="44"/>
      <c r="ED596" s="44"/>
      <c r="EE596" s="44"/>
      <c r="EF596" s="44"/>
      <c r="EG596" s="44"/>
      <c r="EH596" s="44"/>
      <c r="EI596" s="44"/>
      <c r="EJ596" s="44"/>
      <c r="EK596" s="44"/>
      <c r="EL596" s="44"/>
      <c r="EM596" s="44"/>
      <c r="EN596" s="44"/>
      <c r="EO596" s="44"/>
      <c r="EP596" s="44"/>
      <c r="EQ596" s="44"/>
      <c r="ER596" s="44"/>
      <c r="ES596" s="44"/>
      <c r="ET596" s="44"/>
      <c r="EU596" s="44"/>
      <c r="EV596" s="44"/>
      <c r="EW596" s="44"/>
      <c r="EX596" s="44"/>
      <c r="EY596" s="44"/>
      <c r="EZ596" s="44"/>
      <c r="FA596" s="44"/>
      <c r="FB596" s="44"/>
      <c r="FC596" s="44"/>
      <c r="FD596" s="44"/>
      <c r="FE596" s="44"/>
      <c r="FF596" s="44"/>
      <c r="FG596" s="44"/>
      <c r="FH596" s="44"/>
      <c r="FI596" s="44"/>
      <c r="FJ596" s="44"/>
      <c r="FK596" s="44"/>
      <c r="FL596" s="44"/>
      <c r="FM596" s="44"/>
      <c r="FN596" s="44"/>
      <c r="FY596" s="229" t="s">
        <v>2147</v>
      </c>
      <c r="FZ596" s="229" t="s">
        <v>2148</v>
      </c>
      <c r="GA596" s="229" t="s">
        <v>2149</v>
      </c>
    </row>
    <row r="597" spans="2:183" ht="11.25" customHeight="1" x14ac:dyDescent="0.2">
      <c r="B597" s="39"/>
      <c r="C597" s="45"/>
      <c r="G597" s="43"/>
      <c r="H597" s="44"/>
      <c r="I597" s="42"/>
      <c r="M597" s="44"/>
      <c r="Q597" s="44"/>
      <c r="U597" s="44"/>
      <c r="Y597" s="44"/>
      <c r="AC597" s="44"/>
      <c r="AG597" s="44"/>
      <c r="AK597" s="44"/>
      <c r="AO597" s="44"/>
      <c r="DB597" s="44"/>
      <c r="DC597" s="44"/>
      <c r="DD597" s="44"/>
      <c r="DE597" s="44"/>
      <c r="DF597" s="44"/>
      <c r="DG597" s="44"/>
      <c r="DH597" s="44"/>
      <c r="DI597" s="44"/>
      <c r="DJ597" s="44"/>
      <c r="DK597" s="44"/>
      <c r="DL597" s="44"/>
      <c r="DM597" s="44"/>
      <c r="DN597" s="44"/>
      <c r="DO597" s="44"/>
      <c r="DP597" s="44"/>
      <c r="DQ597" s="44"/>
      <c r="DR597" s="44"/>
      <c r="DS597" s="44"/>
      <c r="DT597" s="44"/>
      <c r="DU597" s="44"/>
      <c r="DV597" s="44"/>
      <c r="DW597" s="44"/>
      <c r="DX597" s="44"/>
      <c r="DY597" s="44"/>
      <c r="DZ597" s="44"/>
      <c r="EA597" s="44"/>
      <c r="EB597" s="44"/>
      <c r="EC597" s="44"/>
      <c r="ED597" s="44"/>
      <c r="EE597" s="44"/>
      <c r="EF597" s="44"/>
      <c r="EG597" s="44"/>
      <c r="EH597" s="44"/>
      <c r="EI597" s="44"/>
      <c r="EJ597" s="44"/>
      <c r="EK597" s="44"/>
      <c r="EL597" s="44"/>
      <c r="EM597" s="44"/>
      <c r="EN597" s="44"/>
      <c r="EO597" s="44"/>
      <c r="EP597" s="44"/>
      <c r="EQ597" s="44"/>
      <c r="ER597" s="44"/>
      <c r="ES597" s="44"/>
      <c r="ET597" s="44"/>
      <c r="EU597" s="44"/>
      <c r="EV597" s="44"/>
      <c r="EW597" s="44"/>
      <c r="EX597" s="44"/>
      <c r="EY597" s="44"/>
      <c r="EZ597" s="44"/>
      <c r="FA597" s="44"/>
      <c r="FB597" s="44"/>
      <c r="FC597" s="44"/>
      <c r="FD597" s="44"/>
      <c r="FE597" s="44"/>
      <c r="FF597" s="44"/>
      <c r="FG597" s="44"/>
      <c r="FH597" s="44"/>
      <c r="FI597" s="44"/>
      <c r="FJ597" s="44"/>
      <c r="FK597" s="44"/>
      <c r="FL597" s="44"/>
      <c r="FM597" s="44"/>
      <c r="FN597" s="44"/>
      <c r="FY597" s="229" t="s">
        <v>2141</v>
      </c>
      <c r="FZ597" s="229" t="s">
        <v>2142</v>
      </c>
      <c r="GA597" s="229" t="s">
        <v>2143</v>
      </c>
    </row>
    <row r="598" spans="2:183" ht="11.25" customHeight="1" x14ac:dyDescent="0.2">
      <c r="B598" s="39"/>
      <c r="C598" s="45"/>
      <c r="G598" s="43"/>
      <c r="H598" s="44"/>
      <c r="I598" s="42"/>
      <c r="M598" s="44"/>
      <c r="Q598" s="44"/>
      <c r="U598" s="44"/>
      <c r="Y598" s="44"/>
      <c r="AC598" s="44"/>
      <c r="AG598" s="44"/>
      <c r="AK598" s="44"/>
      <c r="AO598" s="44"/>
      <c r="DB598" s="44"/>
      <c r="DC598" s="44"/>
      <c r="DD598" s="44"/>
      <c r="DE598" s="44"/>
      <c r="DF598" s="44"/>
      <c r="DG598" s="44"/>
      <c r="DH598" s="44"/>
      <c r="DI598" s="44"/>
      <c r="DJ598" s="44"/>
      <c r="DK598" s="44"/>
      <c r="DL598" s="44"/>
      <c r="DM598" s="44"/>
      <c r="DN598" s="44"/>
      <c r="DO598" s="44"/>
      <c r="DP598" s="44"/>
      <c r="DQ598" s="44"/>
      <c r="DR598" s="44"/>
      <c r="DS598" s="44"/>
      <c r="DT598" s="44"/>
      <c r="DU598" s="44"/>
      <c r="DV598" s="44"/>
      <c r="DW598" s="44"/>
      <c r="DX598" s="44"/>
      <c r="DY598" s="44"/>
      <c r="DZ598" s="44"/>
      <c r="EA598" s="44"/>
      <c r="EB598" s="44"/>
      <c r="EC598" s="44"/>
      <c r="ED598" s="44"/>
      <c r="EE598" s="44"/>
      <c r="EF598" s="44"/>
      <c r="EG598" s="44"/>
      <c r="EH598" s="44"/>
      <c r="EI598" s="44"/>
      <c r="EJ598" s="44"/>
      <c r="EK598" s="44"/>
      <c r="EL598" s="44"/>
      <c r="EM598" s="44"/>
      <c r="EN598" s="44"/>
      <c r="EO598" s="44"/>
      <c r="EP598" s="44"/>
      <c r="EQ598" s="44"/>
      <c r="ER598" s="44"/>
      <c r="ES598" s="44"/>
      <c r="ET598" s="44"/>
      <c r="EU598" s="44"/>
      <c r="EV598" s="44"/>
      <c r="EW598" s="44"/>
      <c r="EX598" s="44"/>
      <c r="EY598" s="44"/>
      <c r="EZ598" s="44"/>
      <c r="FA598" s="44"/>
      <c r="FB598" s="44"/>
      <c r="FC598" s="44"/>
      <c r="FD598" s="44"/>
      <c r="FE598" s="44"/>
      <c r="FF598" s="44"/>
      <c r="FG598" s="44"/>
      <c r="FH598" s="44"/>
      <c r="FI598" s="44"/>
      <c r="FJ598" s="44"/>
      <c r="FK598" s="44"/>
      <c r="FL598" s="44"/>
      <c r="FM598" s="44"/>
      <c r="FN598" s="44"/>
      <c r="FY598" s="229" t="s">
        <v>2153</v>
      </c>
      <c r="FZ598" s="229" t="s">
        <v>2154</v>
      </c>
      <c r="GA598" s="229" t="s">
        <v>2155</v>
      </c>
    </row>
    <row r="599" spans="2:183" ht="11.25" customHeight="1" x14ac:dyDescent="0.2">
      <c r="B599" s="39"/>
      <c r="C599" s="45"/>
      <c r="G599" s="43"/>
      <c r="H599" s="44"/>
      <c r="I599" s="42"/>
      <c r="M599" s="44"/>
      <c r="Q599" s="44"/>
      <c r="U599" s="44"/>
      <c r="Y599" s="44"/>
      <c r="AC599" s="44"/>
      <c r="AG599" s="44"/>
      <c r="AK599" s="44"/>
      <c r="AO599" s="44"/>
      <c r="DB599" s="44"/>
      <c r="DC599" s="44"/>
      <c r="DD599" s="44"/>
      <c r="DE599" s="44"/>
      <c r="DF599" s="44"/>
      <c r="DG599" s="44"/>
      <c r="DH599" s="44"/>
      <c r="DI599" s="44"/>
      <c r="DJ599" s="44"/>
      <c r="DK599" s="44"/>
      <c r="DL599" s="44"/>
      <c r="DM599" s="44"/>
      <c r="DN599" s="44"/>
      <c r="DO599" s="44"/>
      <c r="DP599" s="44"/>
      <c r="DQ599" s="44"/>
      <c r="DR599" s="44"/>
      <c r="DS599" s="44"/>
      <c r="DT599" s="44"/>
      <c r="DU599" s="44"/>
      <c r="DV599" s="44"/>
      <c r="DW599" s="44"/>
      <c r="DX599" s="44"/>
      <c r="DY599" s="44"/>
      <c r="DZ599" s="44"/>
      <c r="EA599" s="44"/>
      <c r="EB599" s="44"/>
      <c r="EC599" s="44"/>
      <c r="ED599" s="44"/>
      <c r="EE599" s="44"/>
      <c r="EF599" s="44"/>
      <c r="EG599" s="44"/>
      <c r="EH599" s="44"/>
      <c r="EI599" s="44"/>
      <c r="EJ599" s="44"/>
      <c r="EK599" s="44"/>
      <c r="EL599" s="44"/>
      <c r="EM599" s="44"/>
      <c r="EN599" s="44"/>
      <c r="EO599" s="44"/>
      <c r="EP599" s="44"/>
      <c r="EQ599" s="44"/>
      <c r="ER599" s="44"/>
      <c r="ES599" s="44"/>
      <c r="ET599" s="44"/>
      <c r="EU599" s="44"/>
      <c r="EV599" s="44"/>
      <c r="EW599" s="44"/>
      <c r="EX599" s="44"/>
      <c r="EY599" s="44"/>
      <c r="EZ599" s="44"/>
      <c r="FA599" s="44"/>
      <c r="FB599" s="44"/>
      <c r="FC599" s="44"/>
      <c r="FD599" s="44"/>
      <c r="FE599" s="44"/>
      <c r="FF599" s="44"/>
      <c r="FG599" s="44"/>
      <c r="FH599" s="44"/>
      <c r="FI599" s="44"/>
      <c r="FJ599" s="44"/>
      <c r="FK599" s="44"/>
      <c r="FL599" s="44"/>
      <c r="FM599" s="44"/>
      <c r="FN599" s="44"/>
      <c r="FY599" s="229" t="s">
        <v>2150</v>
      </c>
      <c r="FZ599" s="229" t="s">
        <v>2151</v>
      </c>
      <c r="GA599" s="229" t="s">
        <v>2152</v>
      </c>
    </row>
    <row r="600" spans="2:183" ht="11.25" customHeight="1" x14ac:dyDescent="0.2">
      <c r="FY600" s="229" t="s">
        <v>2168</v>
      </c>
      <c r="FZ600" s="229" t="s">
        <v>2169</v>
      </c>
      <c r="GA600" s="229" t="s">
        <v>2170</v>
      </c>
    </row>
    <row r="601" spans="2:183" ht="11.25" customHeight="1" x14ac:dyDescent="0.2">
      <c r="FY601" s="229" t="s">
        <v>2171</v>
      </c>
      <c r="FZ601" s="229" t="s">
        <v>2172</v>
      </c>
      <c r="GA601" s="229" t="s">
        <v>2173</v>
      </c>
    </row>
    <row r="602" spans="2:183" ht="11.25" customHeight="1" x14ac:dyDescent="0.2">
      <c r="FY602" s="229" t="s">
        <v>2165</v>
      </c>
      <c r="FZ602" s="229" t="s">
        <v>2166</v>
      </c>
      <c r="GA602" s="229" t="s">
        <v>2167</v>
      </c>
    </row>
    <row r="603" spans="2:183" ht="11.25" customHeight="1" x14ac:dyDescent="0.2">
      <c r="FY603" s="229" t="s">
        <v>2177</v>
      </c>
      <c r="FZ603" s="229" t="s">
        <v>2178</v>
      </c>
      <c r="GA603" s="229" t="s">
        <v>2179</v>
      </c>
    </row>
    <row r="604" spans="2:183" ht="11.25" customHeight="1" x14ac:dyDescent="0.2">
      <c r="FY604" s="229" t="s">
        <v>2174</v>
      </c>
      <c r="FZ604" s="229" t="s">
        <v>2175</v>
      </c>
      <c r="GA604" s="229" t="s">
        <v>2176</v>
      </c>
    </row>
    <row r="605" spans="2:183" ht="11.25" customHeight="1" x14ac:dyDescent="0.2">
      <c r="FY605" s="229" t="s">
        <v>2189</v>
      </c>
      <c r="FZ605" s="229" t="s">
        <v>2190</v>
      </c>
      <c r="GA605" s="229" t="s">
        <v>2191</v>
      </c>
    </row>
    <row r="606" spans="2:183" ht="11.25" customHeight="1" x14ac:dyDescent="0.2">
      <c r="FY606" s="229" t="s">
        <v>2186</v>
      </c>
      <c r="FZ606" s="229" t="s">
        <v>2187</v>
      </c>
      <c r="GA606" s="229" t="s">
        <v>2188</v>
      </c>
    </row>
    <row r="607" spans="2:183" ht="11.25" customHeight="1" x14ac:dyDescent="0.2">
      <c r="FY607" s="229" t="s">
        <v>2183</v>
      </c>
      <c r="FZ607" s="229" t="s">
        <v>2184</v>
      </c>
      <c r="GA607" s="229" t="s">
        <v>2185</v>
      </c>
    </row>
    <row r="608" spans="2:183" ht="11.25" customHeight="1" x14ac:dyDescent="0.2">
      <c r="FY608" s="229" t="s">
        <v>2195</v>
      </c>
      <c r="FZ608" s="229" t="s">
        <v>2196</v>
      </c>
      <c r="GA608" s="229" t="s">
        <v>2197</v>
      </c>
    </row>
    <row r="609" spans="181:183" ht="11.25" customHeight="1" x14ac:dyDescent="0.2">
      <c r="FY609" s="229" t="s">
        <v>2192</v>
      </c>
      <c r="FZ609" s="229" t="s">
        <v>2193</v>
      </c>
      <c r="GA609" s="229" t="s">
        <v>2194</v>
      </c>
    </row>
    <row r="610" spans="181:183" ht="11.25" customHeight="1" x14ac:dyDescent="0.2">
      <c r="FY610" s="229" t="s">
        <v>2225</v>
      </c>
      <c r="FZ610" s="229" t="s">
        <v>2226</v>
      </c>
      <c r="GA610" s="229" t="s">
        <v>2227</v>
      </c>
    </row>
    <row r="611" spans="181:183" ht="11.25" customHeight="1" x14ac:dyDescent="0.2">
      <c r="FY611" s="229" t="s">
        <v>2222</v>
      </c>
      <c r="FZ611" s="229" t="s">
        <v>2223</v>
      </c>
      <c r="GA611" s="229" t="s">
        <v>2224</v>
      </c>
    </row>
    <row r="612" spans="181:183" ht="11.25" customHeight="1" x14ac:dyDescent="0.2">
      <c r="FY612" s="229" t="s">
        <v>2219</v>
      </c>
      <c r="FZ612" s="229" t="s">
        <v>2220</v>
      </c>
      <c r="GA612" s="229" t="s">
        <v>2221</v>
      </c>
    </row>
    <row r="613" spans="181:183" ht="11.25" customHeight="1" x14ac:dyDescent="0.2">
      <c r="FY613" s="229" t="s">
        <v>2216</v>
      </c>
      <c r="FZ613" s="229" t="s">
        <v>2217</v>
      </c>
      <c r="GA613" s="229" t="s">
        <v>2218</v>
      </c>
    </row>
    <row r="614" spans="181:183" ht="11.25" customHeight="1" x14ac:dyDescent="0.2">
      <c r="FY614" s="229" t="s">
        <v>2213</v>
      </c>
      <c r="FZ614" s="229" t="s">
        <v>2214</v>
      </c>
      <c r="GA614" s="229" t="s">
        <v>2215</v>
      </c>
    </row>
    <row r="615" spans="181:183" ht="11.25" customHeight="1" x14ac:dyDescent="0.2">
      <c r="FY615" s="229" t="s">
        <v>2210</v>
      </c>
      <c r="FZ615" s="229" t="s">
        <v>2211</v>
      </c>
      <c r="GA615" s="229" t="s">
        <v>2212</v>
      </c>
    </row>
    <row r="616" spans="181:183" ht="11.25" customHeight="1" x14ac:dyDescent="0.2">
      <c r="FY616" s="229" t="s">
        <v>2207</v>
      </c>
      <c r="FZ616" s="229" t="s">
        <v>2208</v>
      </c>
      <c r="GA616" s="229" t="s">
        <v>2209</v>
      </c>
    </row>
    <row r="617" spans="181:183" ht="11.25" customHeight="1" x14ac:dyDescent="0.2">
      <c r="FY617" s="229" t="s">
        <v>2204</v>
      </c>
      <c r="FZ617" s="229" t="s">
        <v>2205</v>
      </c>
      <c r="GA617" s="229" t="s">
        <v>2206</v>
      </c>
    </row>
    <row r="618" spans="181:183" ht="11.25" customHeight="1" x14ac:dyDescent="0.2">
      <c r="FY618" s="229" t="s">
        <v>2201</v>
      </c>
      <c r="FZ618" s="229" t="s">
        <v>2202</v>
      </c>
      <c r="GA618" s="229" t="s">
        <v>2203</v>
      </c>
    </row>
    <row r="619" spans="181:183" ht="11.25" customHeight="1" x14ac:dyDescent="0.2">
      <c r="FY619" s="229" t="s">
        <v>2240</v>
      </c>
      <c r="FZ619" s="229" t="s">
        <v>2241</v>
      </c>
      <c r="GA619" s="229" t="s">
        <v>2242</v>
      </c>
    </row>
    <row r="620" spans="181:183" ht="11.25" customHeight="1" x14ac:dyDescent="0.2">
      <c r="FY620" s="229" t="s">
        <v>2243</v>
      </c>
      <c r="FZ620" s="229" t="s">
        <v>2244</v>
      </c>
      <c r="GA620" s="229" t="s">
        <v>2245</v>
      </c>
    </row>
    <row r="621" spans="181:183" ht="11.25" customHeight="1" x14ac:dyDescent="0.2">
      <c r="FY621" s="229" t="s">
        <v>2237</v>
      </c>
      <c r="FZ621" s="229" t="s">
        <v>2238</v>
      </c>
      <c r="GA621" s="229" t="s">
        <v>2239</v>
      </c>
    </row>
    <row r="622" spans="181:183" ht="11.25" customHeight="1" x14ac:dyDescent="0.2">
      <c r="FY622" s="229" t="s">
        <v>2261</v>
      </c>
      <c r="FZ622" s="229" t="s">
        <v>2262</v>
      </c>
      <c r="GA622" s="229" t="s">
        <v>2263</v>
      </c>
    </row>
    <row r="623" spans="181:183" ht="11.25" customHeight="1" x14ac:dyDescent="0.2">
      <c r="FY623" s="229" t="s">
        <v>2258</v>
      </c>
      <c r="FZ623" s="229" t="s">
        <v>2259</v>
      </c>
      <c r="GA623" s="229" t="s">
        <v>2260</v>
      </c>
    </row>
    <row r="624" spans="181:183" ht="11.25" customHeight="1" x14ac:dyDescent="0.2">
      <c r="FY624" s="229" t="s">
        <v>2255</v>
      </c>
      <c r="FZ624" s="229" t="s">
        <v>2256</v>
      </c>
      <c r="GA624" s="229" t="s">
        <v>2257</v>
      </c>
    </row>
    <row r="625" spans="181:183" ht="11.25" customHeight="1" x14ac:dyDescent="0.2">
      <c r="FY625" s="229" t="s">
        <v>2231</v>
      </c>
      <c r="FZ625" s="229" t="s">
        <v>2232</v>
      </c>
      <c r="GA625" s="229" t="s">
        <v>2233</v>
      </c>
    </row>
    <row r="626" spans="181:183" ht="11.25" customHeight="1" x14ac:dyDescent="0.2">
      <c r="FY626" s="229" t="s">
        <v>2234</v>
      </c>
      <c r="FZ626" s="229" t="s">
        <v>2235</v>
      </c>
      <c r="GA626" s="229" t="s">
        <v>2236</v>
      </c>
    </row>
    <row r="627" spans="181:183" ht="11.25" customHeight="1" x14ac:dyDescent="0.2">
      <c r="FY627" s="229" t="s">
        <v>2228</v>
      </c>
      <c r="FZ627" s="229" t="s">
        <v>2229</v>
      </c>
      <c r="GA627" s="229" t="s">
        <v>2230</v>
      </c>
    </row>
    <row r="628" spans="181:183" ht="11.25" customHeight="1" x14ac:dyDescent="0.2">
      <c r="FY628" s="229" t="s">
        <v>2249</v>
      </c>
      <c r="FZ628" s="229" t="s">
        <v>2250</v>
      </c>
      <c r="GA628" s="229" t="s">
        <v>2251</v>
      </c>
    </row>
    <row r="629" spans="181:183" ht="11.25" customHeight="1" x14ac:dyDescent="0.2">
      <c r="FY629" s="229" t="s">
        <v>2252</v>
      </c>
      <c r="FZ629" s="229" t="s">
        <v>2253</v>
      </c>
      <c r="GA629" s="229" t="s">
        <v>2254</v>
      </c>
    </row>
    <row r="630" spans="181:183" ht="11.25" customHeight="1" x14ac:dyDescent="0.2">
      <c r="FY630" s="229" t="s">
        <v>2246</v>
      </c>
      <c r="FZ630" s="229" t="s">
        <v>2247</v>
      </c>
      <c r="GA630" s="229" t="s">
        <v>2248</v>
      </c>
    </row>
    <row r="631" spans="181:183" ht="11.25" customHeight="1" x14ac:dyDescent="0.2">
      <c r="FY631" s="229" t="s">
        <v>2681</v>
      </c>
      <c r="FZ631" s="229" t="s">
        <v>2682</v>
      </c>
      <c r="GA631" s="229" t="s">
        <v>2683</v>
      </c>
    </row>
    <row r="632" spans="181:183" ht="11.25" customHeight="1" x14ac:dyDescent="0.2">
      <c r="FY632" s="229" t="s">
        <v>1200</v>
      </c>
      <c r="FZ632" s="229" t="s">
        <v>1201</v>
      </c>
      <c r="GA632" s="229" t="s">
        <v>1202</v>
      </c>
    </row>
    <row r="633" spans="181:183" ht="11.25" customHeight="1" x14ac:dyDescent="0.2">
      <c r="FY633" s="229" t="s">
        <v>1206</v>
      </c>
      <c r="FZ633" s="229" t="s">
        <v>1207</v>
      </c>
      <c r="GA633" s="229" t="s">
        <v>1208</v>
      </c>
    </row>
    <row r="634" spans="181:183" ht="11.25" customHeight="1" x14ac:dyDescent="0.2">
      <c r="FY634" s="229" t="s">
        <v>2666</v>
      </c>
      <c r="FZ634" s="229" t="s">
        <v>2667</v>
      </c>
      <c r="GA634" s="229" t="s">
        <v>2668</v>
      </c>
    </row>
    <row r="635" spans="181:183" ht="11.25" customHeight="1" x14ac:dyDescent="0.2">
      <c r="FY635" s="229" t="s">
        <v>2672</v>
      </c>
      <c r="FZ635" s="229" t="s">
        <v>2673</v>
      </c>
      <c r="GA635" s="229" t="s">
        <v>2674</v>
      </c>
    </row>
    <row r="636" spans="181:183" ht="11.25" customHeight="1" x14ac:dyDescent="0.2">
      <c r="FY636" s="229" t="s">
        <v>2669</v>
      </c>
      <c r="FZ636" s="229" t="s">
        <v>2670</v>
      </c>
      <c r="GA636" s="229" t="s">
        <v>2671</v>
      </c>
    </row>
    <row r="637" spans="181:183" ht="11.25" customHeight="1" x14ac:dyDescent="0.2">
      <c r="FY637" s="229" t="s">
        <v>1209</v>
      </c>
      <c r="FZ637" s="229" t="s">
        <v>1210</v>
      </c>
      <c r="GA637" s="229" t="s">
        <v>1211</v>
      </c>
    </row>
    <row r="638" spans="181:183" ht="11.25" customHeight="1" x14ac:dyDescent="0.2">
      <c r="FY638" s="229" t="s">
        <v>1212</v>
      </c>
      <c r="FZ638" s="229" t="s">
        <v>1213</v>
      </c>
      <c r="GA638" s="229" t="s">
        <v>1214</v>
      </c>
    </row>
    <row r="639" spans="181:183" ht="11.25" customHeight="1" x14ac:dyDescent="0.2">
      <c r="FY639" s="229" t="s">
        <v>1215</v>
      </c>
      <c r="FZ639" s="229" t="s">
        <v>1216</v>
      </c>
      <c r="GA639" s="229" t="s">
        <v>1217</v>
      </c>
    </row>
    <row r="640" spans="181:183" ht="11.25" customHeight="1" x14ac:dyDescent="0.2">
      <c r="FY640" s="229" t="s">
        <v>2456</v>
      </c>
      <c r="FZ640" s="229" t="s">
        <v>2457</v>
      </c>
      <c r="GA640" s="229" t="s">
        <v>2458</v>
      </c>
    </row>
    <row r="641" spans="181:183" ht="11.25" customHeight="1" x14ac:dyDescent="0.2">
      <c r="FY641" s="229" t="s">
        <v>2270</v>
      </c>
      <c r="FZ641" s="229" t="s">
        <v>2271</v>
      </c>
      <c r="GA641" s="229" t="s">
        <v>2272</v>
      </c>
    </row>
    <row r="642" spans="181:183" ht="11.25" customHeight="1" x14ac:dyDescent="0.2">
      <c r="FY642" s="229" t="s">
        <v>2267</v>
      </c>
      <c r="FZ642" s="229" t="s">
        <v>2268</v>
      </c>
      <c r="GA642" s="229" t="s">
        <v>2269</v>
      </c>
    </row>
    <row r="643" spans="181:183" ht="11.25" customHeight="1" x14ac:dyDescent="0.2">
      <c r="FY643" s="229" t="s">
        <v>2264</v>
      </c>
      <c r="FZ643" s="229" t="s">
        <v>2265</v>
      </c>
      <c r="GA643" s="229" t="s">
        <v>2266</v>
      </c>
    </row>
    <row r="644" spans="181:183" ht="11.25" customHeight="1" x14ac:dyDescent="0.2">
      <c r="FY644" s="229" t="s">
        <v>2279</v>
      </c>
      <c r="FZ644" s="229" t="s">
        <v>2280</v>
      </c>
      <c r="GA644" s="229" t="s">
        <v>2281</v>
      </c>
    </row>
    <row r="645" spans="181:183" ht="11.25" customHeight="1" x14ac:dyDescent="0.2">
      <c r="FY645" s="229" t="s">
        <v>2276</v>
      </c>
      <c r="FZ645" s="229" t="s">
        <v>2277</v>
      </c>
      <c r="GA645" s="229" t="s">
        <v>2278</v>
      </c>
    </row>
    <row r="646" spans="181:183" ht="11.25" customHeight="1" x14ac:dyDescent="0.2">
      <c r="FY646" s="229" t="s">
        <v>2273</v>
      </c>
      <c r="FZ646" s="229" t="s">
        <v>2274</v>
      </c>
      <c r="GA646" s="229" t="s">
        <v>2275</v>
      </c>
    </row>
    <row r="647" spans="181:183" ht="11.25" customHeight="1" x14ac:dyDescent="0.2">
      <c r="FY647" s="229" t="s">
        <v>5065</v>
      </c>
      <c r="FZ647" s="229" t="s">
        <v>5066</v>
      </c>
      <c r="GA647" s="229" t="s">
        <v>5067</v>
      </c>
    </row>
    <row r="648" spans="181:183" ht="11.25" customHeight="1" x14ac:dyDescent="0.2">
      <c r="FY648" s="229" t="s">
        <v>2288</v>
      </c>
      <c r="FZ648" s="229" t="s">
        <v>2289</v>
      </c>
      <c r="GA648" s="229" t="s">
        <v>2290</v>
      </c>
    </row>
    <row r="649" spans="181:183" ht="11.25" customHeight="1" x14ac:dyDescent="0.2">
      <c r="FY649" s="229" t="s">
        <v>2285</v>
      </c>
      <c r="FZ649" s="229" t="s">
        <v>2286</v>
      </c>
      <c r="GA649" s="229" t="s">
        <v>2287</v>
      </c>
    </row>
    <row r="650" spans="181:183" ht="11.25" customHeight="1" x14ac:dyDescent="0.2">
      <c r="FY650" s="229" t="s">
        <v>2282</v>
      </c>
      <c r="FZ650" s="229" t="s">
        <v>2283</v>
      </c>
      <c r="GA650" s="229" t="s">
        <v>2284</v>
      </c>
    </row>
    <row r="651" spans="181:183" ht="11.25" customHeight="1" x14ac:dyDescent="0.2">
      <c r="FY651" s="229" t="s">
        <v>2294</v>
      </c>
      <c r="FZ651" s="229" t="s">
        <v>2295</v>
      </c>
      <c r="GA651" s="229" t="s">
        <v>2296</v>
      </c>
    </row>
    <row r="652" spans="181:183" ht="11.25" customHeight="1" x14ac:dyDescent="0.2">
      <c r="FY652" s="229" t="s">
        <v>2297</v>
      </c>
      <c r="FZ652" s="229" t="s">
        <v>2298</v>
      </c>
      <c r="GA652" s="229" t="s">
        <v>2299</v>
      </c>
    </row>
    <row r="653" spans="181:183" ht="11.25" customHeight="1" x14ac:dyDescent="0.2">
      <c r="FY653" s="229" t="s">
        <v>2291</v>
      </c>
      <c r="FZ653" s="229" t="s">
        <v>2292</v>
      </c>
      <c r="GA653" s="229" t="s">
        <v>2293</v>
      </c>
    </row>
    <row r="654" spans="181:183" ht="11.25" customHeight="1" x14ac:dyDescent="0.2">
      <c r="FY654" s="229" t="s">
        <v>2393</v>
      </c>
      <c r="FZ654" s="229" t="s">
        <v>2394</v>
      </c>
      <c r="GA654" s="229" t="s">
        <v>2395</v>
      </c>
    </row>
    <row r="655" spans="181:183" ht="11.25" customHeight="1" x14ac:dyDescent="0.2">
      <c r="FY655" s="229" t="s">
        <v>2306</v>
      </c>
      <c r="FZ655" s="229" t="s">
        <v>2307</v>
      </c>
      <c r="GA655" s="229" t="s">
        <v>2308</v>
      </c>
    </row>
    <row r="656" spans="181:183" ht="11.25" customHeight="1" x14ac:dyDescent="0.2">
      <c r="FY656" s="229" t="s">
        <v>2303</v>
      </c>
      <c r="FZ656" s="229" t="s">
        <v>2304</v>
      </c>
      <c r="GA656" s="229" t="s">
        <v>2305</v>
      </c>
    </row>
    <row r="657" spans="181:183" ht="11.25" customHeight="1" x14ac:dyDescent="0.2">
      <c r="FY657" s="229" t="s">
        <v>2300</v>
      </c>
      <c r="FZ657" s="229" t="s">
        <v>2301</v>
      </c>
      <c r="GA657" s="229" t="s">
        <v>2302</v>
      </c>
    </row>
    <row r="658" spans="181:183" ht="11.25" customHeight="1" x14ac:dyDescent="0.2">
      <c r="FY658" s="229" t="s">
        <v>2324</v>
      </c>
      <c r="FZ658" s="229" t="s">
        <v>2325</v>
      </c>
      <c r="GA658" s="229" t="s">
        <v>2326</v>
      </c>
    </row>
    <row r="659" spans="181:183" ht="11.25" customHeight="1" x14ac:dyDescent="0.2">
      <c r="FY659" s="229" t="s">
        <v>2321</v>
      </c>
      <c r="FZ659" s="229" t="s">
        <v>2322</v>
      </c>
      <c r="GA659" s="229" t="s">
        <v>2323</v>
      </c>
    </row>
    <row r="660" spans="181:183" ht="11.25" customHeight="1" x14ac:dyDescent="0.2">
      <c r="FY660" s="229" t="s">
        <v>2318</v>
      </c>
      <c r="FZ660" s="229" t="s">
        <v>2319</v>
      </c>
      <c r="GA660" s="229" t="s">
        <v>2320</v>
      </c>
    </row>
    <row r="661" spans="181:183" ht="11.25" customHeight="1" x14ac:dyDescent="0.2">
      <c r="FY661" s="229" t="s">
        <v>2360</v>
      </c>
      <c r="FZ661" s="229" t="s">
        <v>2361</v>
      </c>
      <c r="GA661" s="229" t="s">
        <v>2362</v>
      </c>
    </row>
    <row r="662" spans="181:183" ht="11.25" customHeight="1" x14ac:dyDescent="0.2">
      <c r="FY662" s="229" t="s">
        <v>2363</v>
      </c>
      <c r="FZ662" s="229" t="s">
        <v>2364</v>
      </c>
      <c r="GA662" s="229" t="s">
        <v>2365</v>
      </c>
    </row>
    <row r="663" spans="181:183" ht="11.25" customHeight="1" x14ac:dyDescent="0.2">
      <c r="FY663" s="229" t="s">
        <v>2357</v>
      </c>
      <c r="FZ663" s="229" t="s">
        <v>2358</v>
      </c>
      <c r="GA663" s="229" t="s">
        <v>2359</v>
      </c>
    </row>
    <row r="664" spans="181:183" ht="11.25" customHeight="1" x14ac:dyDescent="0.2">
      <c r="FY664" s="229" t="s">
        <v>2054</v>
      </c>
      <c r="FZ664" s="229" t="s">
        <v>2055</v>
      </c>
      <c r="GA664" s="229" t="s">
        <v>2056</v>
      </c>
    </row>
    <row r="665" spans="181:183" ht="11.25" customHeight="1" x14ac:dyDescent="0.2">
      <c r="FY665" s="229" t="s">
        <v>2051</v>
      </c>
      <c r="FZ665" s="229" t="s">
        <v>2052</v>
      </c>
      <c r="GA665" s="229" t="s">
        <v>2053</v>
      </c>
    </row>
    <row r="666" spans="181:183" ht="11.25" customHeight="1" x14ac:dyDescent="0.2">
      <c r="FY666" s="229" t="s">
        <v>2048</v>
      </c>
      <c r="FZ666" s="229" t="s">
        <v>2049</v>
      </c>
      <c r="GA666" s="229" t="s">
        <v>2050</v>
      </c>
    </row>
    <row r="667" spans="181:183" ht="11.25" customHeight="1" x14ac:dyDescent="0.2">
      <c r="FY667" s="229" t="s">
        <v>2315</v>
      </c>
      <c r="FZ667" s="229" t="s">
        <v>2316</v>
      </c>
      <c r="GA667" s="229" t="s">
        <v>2317</v>
      </c>
    </row>
    <row r="668" spans="181:183" ht="11.25" customHeight="1" x14ac:dyDescent="0.2">
      <c r="FY668" s="229" t="s">
        <v>2312</v>
      </c>
      <c r="FZ668" s="229" t="s">
        <v>2313</v>
      </c>
      <c r="GA668" s="229" t="s">
        <v>2314</v>
      </c>
    </row>
    <row r="669" spans="181:183" ht="11.25" customHeight="1" x14ac:dyDescent="0.2">
      <c r="FY669" s="229" t="s">
        <v>2309</v>
      </c>
      <c r="FZ669" s="229" t="s">
        <v>2310</v>
      </c>
      <c r="GA669" s="229" t="s">
        <v>2311</v>
      </c>
    </row>
    <row r="670" spans="181:183" ht="11.25" customHeight="1" x14ac:dyDescent="0.2">
      <c r="FY670" s="229" t="s">
        <v>1970</v>
      </c>
      <c r="FZ670" s="229" t="s">
        <v>1971</v>
      </c>
      <c r="GA670" s="229" t="s">
        <v>1972</v>
      </c>
    </row>
    <row r="671" spans="181:183" ht="11.25" customHeight="1" x14ac:dyDescent="0.2">
      <c r="FY671" s="229" t="s">
        <v>1967</v>
      </c>
      <c r="FZ671" s="229" t="s">
        <v>1968</v>
      </c>
      <c r="GA671" s="229" t="s">
        <v>1969</v>
      </c>
    </row>
    <row r="672" spans="181:183" ht="11.25" customHeight="1" x14ac:dyDescent="0.2">
      <c r="FY672" s="229" t="s">
        <v>1964</v>
      </c>
      <c r="FZ672" s="229" t="s">
        <v>1965</v>
      </c>
      <c r="GA672" s="229" t="s">
        <v>1966</v>
      </c>
    </row>
    <row r="673" spans="181:183" ht="11.25" customHeight="1" x14ac:dyDescent="0.2">
      <c r="FY673" s="229" t="s">
        <v>2354</v>
      </c>
      <c r="FZ673" s="229" t="s">
        <v>2355</v>
      </c>
      <c r="GA673" s="229" t="s">
        <v>2356</v>
      </c>
    </row>
    <row r="674" spans="181:183" ht="11.25" customHeight="1" x14ac:dyDescent="0.2">
      <c r="FY674" s="229" t="s">
        <v>2351</v>
      </c>
      <c r="FZ674" s="229" t="s">
        <v>2352</v>
      </c>
      <c r="GA674" s="229" t="s">
        <v>2353</v>
      </c>
    </row>
    <row r="675" spans="181:183" ht="11.25" customHeight="1" x14ac:dyDescent="0.2">
      <c r="FY675" s="229" t="s">
        <v>2348</v>
      </c>
      <c r="FZ675" s="229" t="s">
        <v>2349</v>
      </c>
      <c r="GA675" s="229" t="s">
        <v>2350</v>
      </c>
    </row>
    <row r="676" spans="181:183" ht="11.25" customHeight="1" x14ac:dyDescent="0.2">
      <c r="FY676" s="229" t="s">
        <v>1513</v>
      </c>
      <c r="FZ676" s="229" t="s">
        <v>1514</v>
      </c>
      <c r="GA676" s="229" t="s">
        <v>1515</v>
      </c>
    </row>
    <row r="677" spans="181:183" ht="11.25" customHeight="1" x14ac:dyDescent="0.2">
      <c r="FY677" s="229" t="s">
        <v>2336</v>
      </c>
      <c r="FZ677" s="229" t="s">
        <v>2337</v>
      </c>
      <c r="GA677" s="229" t="s">
        <v>2338</v>
      </c>
    </row>
    <row r="678" spans="181:183" ht="11.25" customHeight="1" x14ac:dyDescent="0.2">
      <c r="FY678" s="229" t="s">
        <v>2333</v>
      </c>
      <c r="FZ678" s="229" t="s">
        <v>2334</v>
      </c>
      <c r="GA678" s="229" t="s">
        <v>2335</v>
      </c>
    </row>
    <row r="679" spans="181:183" ht="11.25" customHeight="1" x14ac:dyDescent="0.2">
      <c r="FY679" s="229" t="s">
        <v>2330</v>
      </c>
      <c r="FZ679" s="229" t="s">
        <v>2331</v>
      </c>
      <c r="GA679" s="229" t="s">
        <v>2332</v>
      </c>
    </row>
    <row r="680" spans="181:183" ht="11.25" customHeight="1" x14ac:dyDescent="0.2">
      <c r="FY680" s="229" t="s">
        <v>4480</v>
      </c>
      <c r="FZ680" s="229" t="s">
        <v>4481</v>
      </c>
      <c r="GA680" s="229" t="s">
        <v>4482</v>
      </c>
    </row>
    <row r="681" spans="181:183" ht="11.25" customHeight="1" x14ac:dyDescent="0.2">
      <c r="FY681" s="229" t="s">
        <v>2345</v>
      </c>
      <c r="FZ681" s="229" t="s">
        <v>2346</v>
      </c>
      <c r="GA681" s="229" t="s">
        <v>2347</v>
      </c>
    </row>
    <row r="682" spans="181:183" ht="11.25" customHeight="1" x14ac:dyDescent="0.2">
      <c r="FY682" s="229" t="s">
        <v>2339</v>
      </c>
      <c r="FZ682" s="229" t="s">
        <v>2340</v>
      </c>
      <c r="GA682" s="229" t="s">
        <v>2341</v>
      </c>
    </row>
    <row r="683" spans="181:183" ht="11.25" customHeight="1" x14ac:dyDescent="0.2">
      <c r="FY683" s="229" t="s">
        <v>2342</v>
      </c>
      <c r="FZ683" s="229" t="s">
        <v>2343</v>
      </c>
      <c r="GA683" s="229" t="s">
        <v>2344</v>
      </c>
    </row>
    <row r="684" spans="181:183" ht="11.25" customHeight="1" x14ac:dyDescent="0.2">
      <c r="FY684" s="229" t="s">
        <v>453</v>
      </c>
      <c r="FZ684" s="229" t="s">
        <v>454</v>
      </c>
      <c r="GA684" s="229" t="s">
        <v>455</v>
      </c>
    </row>
    <row r="685" spans="181:183" ht="11.25" customHeight="1" x14ac:dyDescent="0.2">
      <c r="FY685" s="229" t="s">
        <v>2093</v>
      </c>
      <c r="FZ685" s="229" t="s">
        <v>2094</v>
      </c>
      <c r="GA685" s="229" t="s">
        <v>2095</v>
      </c>
    </row>
    <row r="686" spans="181:183" ht="11.25" customHeight="1" x14ac:dyDescent="0.2">
      <c r="FY686" s="229" t="s">
        <v>2090</v>
      </c>
      <c r="FZ686" s="229" t="s">
        <v>2091</v>
      </c>
      <c r="GA686" s="229" t="s">
        <v>2092</v>
      </c>
    </row>
    <row r="687" spans="181:183" ht="11.25" customHeight="1" x14ac:dyDescent="0.2">
      <c r="FY687" s="229" t="s">
        <v>2087</v>
      </c>
      <c r="FZ687" s="229" t="s">
        <v>2088</v>
      </c>
      <c r="GA687" s="229" t="s">
        <v>2089</v>
      </c>
    </row>
    <row r="688" spans="181:183" ht="11.25" customHeight="1" x14ac:dyDescent="0.2">
      <c r="FY688" s="229" t="s">
        <v>4672</v>
      </c>
      <c r="FZ688" s="229" t="s">
        <v>4673</v>
      </c>
      <c r="GA688" s="229" t="s">
        <v>4674</v>
      </c>
    </row>
    <row r="689" spans="181:183" ht="11.25" customHeight="1" x14ac:dyDescent="0.2">
      <c r="FY689" s="229" t="s">
        <v>5005</v>
      </c>
      <c r="FZ689" s="229" t="s">
        <v>5006</v>
      </c>
      <c r="GA689" s="229" t="s">
        <v>5007</v>
      </c>
    </row>
    <row r="690" spans="181:183" ht="11.25" customHeight="1" x14ac:dyDescent="0.2">
      <c r="FY690" s="229" t="s">
        <v>456</v>
      </c>
      <c r="FZ690" s="229" t="s">
        <v>457</v>
      </c>
      <c r="GA690" s="229" t="s">
        <v>458</v>
      </c>
    </row>
    <row r="691" spans="181:183" ht="11.25" customHeight="1" x14ac:dyDescent="0.2">
      <c r="FY691" s="229" t="s">
        <v>676</v>
      </c>
      <c r="FZ691" s="229" t="s">
        <v>677</v>
      </c>
      <c r="GA691" s="229" t="s">
        <v>678</v>
      </c>
    </row>
    <row r="692" spans="181:183" ht="11.25" customHeight="1" x14ac:dyDescent="0.2">
      <c r="FY692" s="229" t="s">
        <v>468</v>
      </c>
      <c r="FZ692" s="229" t="s">
        <v>469</v>
      </c>
      <c r="GA692" s="229" t="s">
        <v>470</v>
      </c>
    </row>
    <row r="693" spans="181:183" ht="11.25" customHeight="1" x14ac:dyDescent="0.2">
      <c r="FY693" s="229" t="s">
        <v>700</v>
      </c>
      <c r="FZ693" s="229" t="s">
        <v>701</v>
      </c>
      <c r="GA693" s="229" t="s">
        <v>702</v>
      </c>
    </row>
    <row r="694" spans="181:183" ht="11.25" customHeight="1" x14ac:dyDescent="0.2">
      <c r="FY694" s="229" t="s">
        <v>1112</v>
      </c>
      <c r="FZ694" s="229" t="s">
        <v>1113</v>
      </c>
      <c r="GA694" s="229" t="s">
        <v>1114</v>
      </c>
    </row>
    <row r="695" spans="181:183" ht="11.25" customHeight="1" x14ac:dyDescent="0.2">
      <c r="FY695" s="229" t="s">
        <v>1784</v>
      </c>
      <c r="FZ695" s="229" t="s">
        <v>1785</v>
      </c>
      <c r="GA695" s="229" t="s">
        <v>1786</v>
      </c>
    </row>
    <row r="696" spans="181:183" ht="11.25" customHeight="1" x14ac:dyDescent="0.2">
      <c r="FY696" s="229" t="s">
        <v>1853</v>
      </c>
      <c r="FZ696" s="229" t="s">
        <v>1854</v>
      </c>
      <c r="GA696" s="229" t="s">
        <v>1855</v>
      </c>
    </row>
    <row r="697" spans="181:183" ht="11.25" customHeight="1" x14ac:dyDescent="0.2">
      <c r="FY697" s="229" t="s">
        <v>1844</v>
      </c>
      <c r="FZ697" s="229" t="s">
        <v>1845</v>
      </c>
      <c r="GA697" s="229" t="s">
        <v>1846</v>
      </c>
    </row>
    <row r="698" spans="181:183" ht="11.25" customHeight="1" x14ac:dyDescent="0.2">
      <c r="FY698" s="229" t="s">
        <v>1850</v>
      </c>
      <c r="FZ698" s="229" t="s">
        <v>1851</v>
      </c>
      <c r="GA698" s="229" t="s">
        <v>1852</v>
      </c>
    </row>
    <row r="699" spans="181:183" ht="11.25" customHeight="1" x14ac:dyDescent="0.2">
      <c r="FY699" s="229" t="s">
        <v>2960</v>
      </c>
      <c r="FZ699" s="229" t="s">
        <v>2961</v>
      </c>
      <c r="GA699" s="229" t="s">
        <v>2962</v>
      </c>
    </row>
    <row r="700" spans="181:183" ht="11.25" customHeight="1" x14ac:dyDescent="0.2">
      <c r="FY700" s="229" t="s">
        <v>4450</v>
      </c>
      <c r="FZ700" s="229" t="s">
        <v>4451</v>
      </c>
      <c r="GA700" s="229" t="s">
        <v>4452</v>
      </c>
    </row>
    <row r="701" spans="181:183" ht="11.25" customHeight="1" x14ac:dyDescent="0.2">
      <c r="FY701" s="229" t="s">
        <v>4864</v>
      </c>
      <c r="FZ701" s="229" t="s">
        <v>4865</v>
      </c>
      <c r="GA701" s="229" t="s">
        <v>4866</v>
      </c>
    </row>
    <row r="702" spans="181:183" ht="11.25" customHeight="1" x14ac:dyDescent="0.2">
      <c r="FY702" s="229" t="s">
        <v>1808</v>
      </c>
      <c r="FZ702" s="229" t="s">
        <v>1809</v>
      </c>
      <c r="GA702" s="229" t="s">
        <v>1810</v>
      </c>
    </row>
    <row r="703" spans="181:183" ht="11.25" customHeight="1" x14ac:dyDescent="0.2">
      <c r="FY703" s="229" t="s">
        <v>1727</v>
      </c>
      <c r="FZ703" s="229" t="s">
        <v>1728</v>
      </c>
      <c r="GA703" s="229" t="s">
        <v>1729</v>
      </c>
    </row>
    <row r="704" spans="181:183" ht="11.25" customHeight="1" x14ac:dyDescent="0.2">
      <c r="FY704" s="229" t="s">
        <v>1835</v>
      </c>
      <c r="FZ704" s="229" t="s">
        <v>1836</v>
      </c>
      <c r="GA704" s="229" t="s">
        <v>1837</v>
      </c>
    </row>
    <row r="705" spans="181:183" ht="11.25" customHeight="1" x14ac:dyDescent="0.2">
      <c r="FY705" s="229" t="s">
        <v>2366</v>
      </c>
      <c r="FZ705" s="229" t="s">
        <v>2367</v>
      </c>
      <c r="GA705" s="229" t="s">
        <v>2368</v>
      </c>
    </row>
    <row r="706" spans="181:183" ht="11.25" customHeight="1" x14ac:dyDescent="0.2">
      <c r="FY706" s="229" t="s">
        <v>2369</v>
      </c>
      <c r="FZ706" s="229" t="s">
        <v>2370</v>
      </c>
      <c r="GA706" s="229" t="s">
        <v>2371</v>
      </c>
    </row>
    <row r="707" spans="181:183" ht="11.25" customHeight="1" x14ac:dyDescent="0.2">
      <c r="FY707" s="229" t="s">
        <v>2387</v>
      </c>
      <c r="FZ707" s="229" t="s">
        <v>2388</v>
      </c>
      <c r="GA707" s="229" t="s">
        <v>2389</v>
      </c>
    </row>
    <row r="708" spans="181:183" ht="11.25" customHeight="1" x14ac:dyDescent="0.2">
      <c r="FY708" s="229" t="s">
        <v>2372</v>
      </c>
      <c r="FZ708" s="229" t="s">
        <v>2373</v>
      </c>
      <c r="GA708" s="229" t="s">
        <v>2374</v>
      </c>
    </row>
    <row r="709" spans="181:183" ht="11.25" customHeight="1" x14ac:dyDescent="0.2">
      <c r="FY709" s="229" t="s">
        <v>2375</v>
      </c>
      <c r="FZ709" s="229" t="s">
        <v>2376</v>
      </c>
      <c r="GA709" s="229" t="s">
        <v>2377</v>
      </c>
    </row>
    <row r="710" spans="181:183" ht="11.25" customHeight="1" x14ac:dyDescent="0.2">
      <c r="FY710" s="229" t="s">
        <v>2378</v>
      </c>
      <c r="FZ710" s="229" t="s">
        <v>2379</v>
      </c>
      <c r="GA710" s="229" t="s">
        <v>2380</v>
      </c>
    </row>
    <row r="711" spans="181:183" ht="11.25" customHeight="1" x14ac:dyDescent="0.2">
      <c r="FY711" s="229" t="s">
        <v>2381</v>
      </c>
      <c r="FZ711" s="229" t="s">
        <v>2382</v>
      </c>
      <c r="GA711" s="229" t="s">
        <v>2383</v>
      </c>
    </row>
    <row r="712" spans="181:183" ht="11.25" customHeight="1" x14ac:dyDescent="0.2">
      <c r="FY712" s="229" t="s">
        <v>2384</v>
      </c>
      <c r="FZ712" s="229" t="s">
        <v>2385</v>
      </c>
      <c r="GA712" s="229" t="s">
        <v>2386</v>
      </c>
    </row>
    <row r="713" spans="181:183" ht="11.25" customHeight="1" x14ac:dyDescent="0.2">
      <c r="FY713" s="229" t="s">
        <v>5011</v>
      </c>
      <c r="FZ713" s="229" t="s">
        <v>5012</v>
      </c>
      <c r="GA713" s="229" t="s">
        <v>5013</v>
      </c>
    </row>
    <row r="714" spans="181:183" ht="11.25" customHeight="1" x14ac:dyDescent="0.2">
      <c r="FY714" s="229" t="s">
        <v>318</v>
      </c>
      <c r="FZ714" s="229" t="s">
        <v>319</v>
      </c>
      <c r="GA714" s="229" t="s">
        <v>320</v>
      </c>
    </row>
    <row r="715" spans="181:183" ht="11.25" customHeight="1" x14ac:dyDescent="0.2">
      <c r="FY715" s="229" t="s">
        <v>315</v>
      </c>
      <c r="FZ715" s="229" t="s">
        <v>316</v>
      </c>
      <c r="GA715" s="229" t="s">
        <v>317</v>
      </c>
    </row>
    <row r="716" spans="181:183" ht="11.25" customHeight="1" x14ac:dyDescent="0.2">
      <c r="FY716" s="229" t="s">
        <v>447</v>
      </c>
      <c r="FZ716" s="229" t="s">
        <v>448</v>
      </c>
      <c r="GA716" s="229" t="s">
        <v>449</v>
      </c>
    </row>
    <row r="717" spans="181:183" ht="11.25" customHeight="1" x14ac:dyDescent="0.2">
      <c r="FY717" s="229" t="s">
        <v>5041</v>
      </c>
      <c r="FZ717" s="229" t="s">
        <v>5042</v>
      </c>
      <c r="GA717" s="229" t="s">
        <v>5043</v>
      </c>
    </row>
    <row r="718" spans="181:183" ht="11.25" customHeight="1" x14ac:dyDescent="0.2">
      <c r="FY718" s="229" t="s">
        <v>510</v>
      </c>
      <c r="FZ718" s="229" t="s">
        <v>511</v>
      </c>
      <c r="GA718" s="229" t="s">
        <v>512</v>
      </c>
    </row>
    <row r="719" spans="181:183" ht="11.25" customHeight="1" x14ac:dyDescent="0.2">
      <c r="FY719" s="229" t="s">
        <v>507</v>
      </c>
      <c r="FZ719" s="229" t="s">
        <v>508</v>
      </c>
      <c r="GA719" s="229" t="s">
        <v>509</v>
      </c>
    </row>
    <row r="720" spans="181:183" ht="11.25" customHeight="1" x14ac:dyDescent="0.2">
      <c r="FY720" s="229" t="s">
        <v>1303</v>
      </c>
      <c r="FZ720" s="229" t="s">
        <v>1304</v>
      </c>
      <c r="GA720" s="229" t="s">
        <v>1305</v>
      </c>
    </row>
    <row r="721" spans="181:183" ht="11.25" customHeight="1" x14ac:dyDescent="0.2">
      <c r="FY721" s="229" t="s">
        <v>1167</v>
      </c>
      <c r="FZ721" s="229" t="s">
        <v>1168</v>
      </c>
      <c r="GA721" s="229" t="s">
        <v>1169</v>
      </c>
    </row>
    <row r="722" spans="181:183" ht="11.25" customHeight="1" x14ac:dyDescent="0.2">
      <c r="FY722" s="229" t="s">
        <v>1164</v>
      </c>
      <c r="FZ722" s="229" t="s">
        <v>1165</v>
      </c>
      <c r="GA722" s="229" t="s">
        <v>1166</v>
      </c>
    </row>
    <row r="723" spans="181:183" ht="11.25" customHeight="1" x14ac:dyDescent="0.2">
      <c r="FY723" s="229" t="s">
        <v>5116</v>
      </c>
      <c r="FZ723" s="229" t="s">
        <v>5117</v>
      </c>
      <c r="GA723" s="229" t="s">
        <v>5118</v>
      </c>
    </row>
    <row r="724" spans="181:183" ht="11.25" customHeight="1" x14ac:dyDescent="0.2">
      <c r="FY724" s="229" t="s">
        <v>1579</v>
      </c>
      <c r="FZ724" s="229" t="s">
        <v>1580</v>
      </c>
      <c r="GA724" s="229" t="s">
        <v>1581</v>
      </c>
    </row>
    <row r="725" spans="181:183" ht="11.25" customHeight="1" x14ac:dyDescent="0.2">
      <c r="FY725" s="229" t="s">
        <v>1567</v>
      </c>
      <c r="FZ725" s="229" t="s">
        <v>1568</v>
      </c>
      <c r="GA725" s="229" t="s">
        <v>1569</v>
      </c>
    </row>
    <row r="726" spans="181:183" ht="11.25" customHeight="1" x14ac:dyDescent="0.2">
      <c r="FY726" s="229" t="s">
        <v>5170</v>
      </c>
      <c r="FZ726" s="229" t="s">
        <v>5171</v>
      </c>
      <c r="GA726" s="229" t="s">
        <v>5172</v>
      </c>
    </row>
    <row r="727" spans="181:183" ht="11.25" customHeight="1" x14ac:dyDescent="0.2">
      <c r="FY727" s="229" t="s">
        <v>4792</v>
      </c>
      <c r="FZ727" s="229" t="s">
        <v>4793</v>
      </c>
      <c r="GA727" s="229" t="s">
        <v>4794</v>
      </c>
    </row>
    <row r="728" spans="181:183" ht="11.25" customHeight="1" x14ac:dyDescent="0.2">
      <c r="FY728" s="229" t="s">
        <v>4795</v>
      </c>
      <c r="FZ728" s="229" t="s">
        <v>4796</v>
      </c>
      <c r="GA728" s="229" t="s">
        <v>4797</v>
      </c>
    </row>
    <row r="729" spans="181:183" ht="11.25" customHeight="1" x14ac:dyDescent="0.2">
      <c r="FY729" s="229" t="s">
        <v>4840</v>
      </c>
      <c r="FZ729" s="229" t="s">
        <v>4841</v>
      </c>
      <c r="GA729" s="229" t="s">
        <v>4842</v>
      </c>
    </row>
    <row r="730" spans="181:183" ht="11.25" customHeight="1" x14ac:dyDescent="0.2">
      <c r="FY730" s="229" t="s">
        <v>5191</v>
      </c>
      <c r="FZ730" s="229" t="s">
        <v>5192</v>
      </c>
      <c r="GA730" s="229" t="s">
        <v>5193</v>
      </c>
    </row>
    <row r="731" spans="181:183" ht="11.25" customHeight="1" x14ac:dyDescent="0.2">
      <c r="FY731" s="229" t="s">
        <v>5197</v>
      </c>
      <c r="FZ731" s="229" t="s">
        <v>5198</v>
      </c>
      <c r="GA731" s="229" t="s">
        <v>5199</v>
      </c>
    </row>
    <row r="732" spans="181:183" ht="11.25" customHeight="1" x14ac:dyDescent="0.2">
      <c r="FY732" s="229" t="s">
        <v>2573</v>
      </c>
      <c r="FZ732" s="229" t="s">
        <v>2574</v>
      </c>
      <c r="GA732" s="229" t="s">
        <v>2575</v>
      </c>
    </row>
    <row r="733" spans="181:183" ht="11.25" customHeight="1" x14ac:dyDescent="0.2">
      <c r="FY733" s="229" t="s">
        <v>2570</v>
      </c>
      <c r="FZ733" s="229" t="s">
        <v>2571</v>
      </c>
      <c r="GA733" s="229" t="s">
        <v>2572</v>
      </c>
    </row>
    <row r="734" spans="181:183" ht="11.25" customHeight="1" x14ac:dyDescent="0.2">
      <c r="FY734" s="229" t="s">
        <v>4474</v>
      </c>
      <c r="FZ734" s="229" t="s">
        <v>4475</v>
      </c>
      <c r="GA734" s="229" t="s">
        <v>4476</v>
      </c>
    </row>
    <row r="735" spans="181:183" ht="11.25" customHeight="1" x14ac:dyDescent="0.2">
      <c r="FY735" s="229" t="s">
        <v>2399</v>
      </c>
      <c r="FZ735" s="229" t="s">
        <v>2400</v>
      </c>
      <c r="GA735" s="229" t="s">
        <v>2401</v>
      </c>
    </row>
    <row r="736" spans="181:183" ht="11.25" customHeight="1" x14ac:dyDescent="0.2">
      <c r="FY736" s="229" t="s">
        <v>2396</v>
      </c>
      <c r="FZ736" s="229" t="s">
        <v>2397</v>
      </c>
      <c r="GA736" s="229" t="s">
        <v>2398</v>
      </c>
    </row>
    <row r="737" spans="181:183" ht="11.25" customHeight="1" x14ac:dyDescent="0.2">
      <c r="FY737" s="229" t="s">
        <v>2402</v>
      </c>
      <c r="FZ737" s="229" t="s">
        <v>2403</v>
      </c>
      <c r="GA737" s="229" t="s">
        <v>2404</v>
      </c>
    </row>
    <row r="738" spans="181:183" ht="11.25" customHeight="1" x14ac:dyDescent="0.2">
      <c r="FY738" s="229" t="s">
        <v>2405</v>
      </c>
      <c r="FZ738" s="229" t="s">
        <v>2406</v>
      </c>
      <c r="GA738" s="229" t="s">
        <v>2407</v>
      </c>
    </row>
    <row r="739" spans="181:183" ht="11.25" customHeight="1" x14ac:dyDescent="0.2">
      <c r="FY739" s="229" t="s">
        <v>2414</v>
      </c>
      <c r="FZ739" s="229" t="s">
        <v>2415</v>
      </c>
      <c r="GA739" s="229" t="s">
        <v>2416</v>
      </c>
    </row>
    <row r="740" spans="181:183" ht="11.25" customHeight="1" x14ac:dyDescent="0.2">
      <c r="FY740" s="229" t="s">
        <v>2417</v>
      </c>
      <c r="FZ740" s="229" t="s">
        <v>2418</v>
      </c>
      <c r="GA740" s="229" t="s">
        <v>2419</v>
      </c>
    </row>
    <row r="741" spans="181:183" ht="11.25" customHeight="1" x14ac:dyDescent="0.2">
      <c r="FY741" s="229" t="s">
        <v>2429</v>
      </c>
      <c r="FZ741" s="229" t="s">
        <v>2430</v>
      </c>
      <c r="GA741" s="229" t="s">
        <v>2431</v>
      </c>
    </row>
    <row r="742" spans="181:183" ht="11.25" customHeight="1" x14ac:dyDescent="0.2">
      <c r="FY742" s="229" t="s">
        <v>2426</v>
      </c>
      <c r="FZ742" s="229" t="s">
        <v>2427</v>
      </c>
      <c r="GA742" s="229" t="s">
        <v>2428</v>
      </c>
    </row>
    <row r="743" spans="181:183" ht="11.25" customHeight="1" x14ac:dyDescent="0.2">
      <c r="FY743" s="229" t="s">
        <v>2411</v>
      </c>
      <c r="FZ743" s="229" t="s">
        <v>2412</v>
      </c>
      <c r="GA743" s="229" t="s">
        <v>2413</v>
      </c>
    </row>
    <row r="744" spans="181:183" ht="11.25" customHeight="1" x14ac:dyDescent="0.2">
      <c r="FY744" s="229" t="s">
        <v>2408</v>
      </c>
      <c r="FZ744" s="229" t="s">
        <v>2409</v>
      </c>
      <c r="GA744" s="229" t="s">
        <v>2410</v>
      </c>
    </row>
    <row r="745" spans="181:183" ht="11.25" customHeight="1" x14ac:dyDescent="0.2">
      <c r="FY745" s="229" t="s">
        <v>2438</v>
      </c>
      <c r="FZ745" s="229" t="s">
        <v>2439</v>
      </c>
      <c r="GA745" s="229" t="s">
        <v>2440</v>
      </c>
    </row>
    <row r="746" spans="181:183" ht="11.25" customHeight="1" x14ac:dyDescent="0.2">
      <c r="FY746" s="229" t="s">
        <v>2435</v>
      </c>
      <c r="FZ746" s="229" t="s">
        <v>2436</v>
      </c>
      <c r="GA746" s="229" t="s">
        <v>2437</v>
      </c>
    </row>
    <row r="747" spans="181:183" ht="11.25" customHeight="1" x14ac:dyDescent="0.2">
      <c r="FY747" s="229" t="s">
        <v>2432</v>
      </c>
      <c r="FZ747" s="229" t="s">
        <v>2433</v>
      </c>
      <c r="GA747" s="229" t="s">
        <v>2434</v>
      </c>
    </row>
    <row r="748" spans="181:183" ht="11.25" customHeight="1" x14ac:dyDescent="0.2">
      <c r="FY748" s="229" t="s">
        <v>2423</v>
      </c>
      <c r="FZ748" s="229" t="s">
        <v>2424</v>
      </c>
      <c r="GA748" s="229" t="s">
        <v>2425</v>
      </c>
    </row>
    <row r="749" spans="181:183" ht="11.25" customHeight="1" x14ac:dyDescent="0.2">
      <c r="FY749" s="229" t="s">
        <v>2420</v>
      </c>
      <c r="FZ749" s="229" t="s">
        <v>2421</v>
      </c>
      <c r="GA749" s="229" t="s">
        <v>2422</v>
      </c>
    </row>
    <row r="750" spans="181:183" ht="11.25" customHeight="1" x14ac:dyDescent="0.2">
      <c r="FY750" s="229" t="s">
        <v>2474</v>
      </c>
      <c r="FZ750" s="229" t="s">
        <v>2475</v>
      </c>
      <c r="GA750" s="229" t="s">
        <v>2476</v>
      </c>
    </row>
    <row r="751" spans="181:183" ht="11.25" customHeight="1" x14ac:dyDescent="0.2">
      <c r="FY751" s="229" t="s">
        <v>2471</v>
      </c>
      <c r="FZ751" s="229" t="s">
        <v>2472</v>
      </c>
      <c r="GA751" s="229" t="s">
        <v>2473</v>
      </c>
    </row>
    <row r="752" spans="181:183" ht="11.25" customHeight="1" x14ac:dyDescent="0.2">
      <c r="FY752" s="229" t="s">
        <v>1170</v>
      </c>
      <c r="FZ752" s="229" t="s">
        <v>1171</v>
      </c>
      <c r="GA752" s="229" t="s">
        <v>1172</v>
      </c>
    </row>
    <row r="753" spans="181:183" ht="11.25" customHeight="1" x14ac:dyDescent="0.2">
      <c r="FY753" s="229" t="s">
        <v>2477</v>
      </c>
      <c r="FZ753" s="229" t="s">
        <v>2478</v>
      </c>
      <c r="GA753" s="229" t="s">
        <v>2479</v>
      </c>
    </row>
    <row r="754" spans="181:183" ht="11.25" customHeight="1" x14ac:dyDescent="0.2">
      <c r="FY754" s="229" t="s">
        <v>408</v>
      </c>
      <c r="FZ754" s="229" t="s">
        <v>409</v>
      </c>
      <c r="GA754" s="229" t="s">
        <v>410</v>
      </c>
    </row>
    <row r="755" spans="181:183" ht="11.25" customHeight="1" x14ac:dyDescent="0.2">
      <c r="FY755" s="229" t="s">
        <v>1324</v>
      </c>
      <c r="FZ755" s="229" t="s">
        <v>1325</v>
      </c>
      <c r="GA755" s="229" t="s">
        <v>1326</v>
      </c>
    </row>
    <row r="756" spans="181:183" ht="11.25" customHeight="1" x14ac:dyDescent="0.2">
      <c r="FY756" s="229" t="s">
        <v>682</v>
      </c>
      <c r="FZ756" s="229" t="s">
        <v>683</v>
      </c>
      <c r="GA756" s="229" t="s">
        <v>684</v>
      </c>
    </row>
    <row r="757" spans="181:183" ht="11.25" customHeight="1" x14ac:dyDescent="0.2">
      <c r="FY757" s="229" t="s">
        <v>4726</v>
      </c>
      <c r="FZ757" s="229" t="s">
        <v>4727</v>
      </c>
      <c r="GA757" s="229" t="s">
        <v>4728</v>
      </c>
    </row>
    <row r="758" spans="181:183" ht="11.25" customHeight="1" x14ac:dyDescent="0.2">
      <c r="FY758" s="229" t="s">
        <v>5047</v>
      </c>
      <c r="FZ758" s="229" t="s">
        <v>5048</v>
      </c>
      <c r="GA758" s="229" t="s">
        <v>5049</v>
      </c>
    </row>
    <row r="759" spans="181:183" ht="11.25" customHeight="1" x14ac:dyDescent="0.2">
      <c r="FY759" s="229" t="s">
        <v>5038</v>
      </c>
      <c r="FZ759" s="229" t="s">
        <v>5039</v>
      </c>
      <c r="GA759" s="229" t="s">
        <v>5040</v>
      </c>
    </row>
    <row r="760" spans="181:183" ht="11.25" customHeight="1" x14ac:dyDescent="0.2">
      <c r="FY760" s="229" t="s">
        <v>5044</v>
      </c>
      <c r="FZ760" s="229" t="s">
        <v>5045</v>
      </c>
      <c r="GA760" s="229" t="s">
        <v>5046</v>
      </c>
    </row>
    <row r="761" spans="181:183" ht="11.25" customHeight="1" x14ac:dyDescent="0.2">
      <c r="FY761" s="229" t="s">
        <v>5050</v>
      </c>
      <c r="FZ761" s="229" t="s">
        <v>5051</v>
      </c>
      <c r="GA761" s="229" t="s">
        <v>5052</v>
      </c>
    </row>
    <row r="762" spans="181:183" ht="11.25" customHeight="1" x14ac:dyDescent="0.2">
      <c r="FY762" s="229" t="s">
        <v>5059</v>
      </c>
      <c r="FZ762" s="229" t="s">
        <v>5060</v>
      </c>
      <c r="GA762" s="229" t="s">
        <v>5061</v>
      </c>
    </row>
    <row r="763" spans="181:183" ht="11.25" customHeight="1" x14ac:dyDescent="0.2">
      <c r="FY763" s="229" t="s">
        <v>5062</v>
      </c>
      <c r="FZ763" s="229" t="s">
        <v>5063</v>
      </c>
      <c r="GA763" s="229" t="s">
        <v>5064</v>
      </c>
    </row>
    <row r="764" spans="181:183" ht="11.25" customHeight="1" x14ac:dyDescent="0.2">
      <c r="FY764" s="229" t="s">
        <v>5053</v>
      </c>
      <c r="FZ764" s="229" t="s">
        <v>5054</v>
      </c>
      <c r="GA764" s="229" t="s">
        <v>5055</v>
      </c>
    </row>
    <row r="765" spans="181:183" ht="11.25" customHeight="1" x14ac:dyDescent="0.2">
      <c r="FY765" s="229" t="s">
        <v>5023</v>
      </c>
      <c r="FZ765" s="229" t="s">
        <v>5024</v>
      </c>
      <c r="GA765" s="229" t="s">
        <v>5025</v>
      </c>
    </row>
    <row r="766" spans="181:183" ht="11.25" customHeight="1" x14ac:dyDescent="0.2">
      <c r="FY766" s="229" t="s">
        <v>5252</v>
      </c>
      <c r="FZ766" s="229" t="s">
        <v>5253</v>
      </c>
      <c r="GA766" s="229" t="s">
        <v>5254</v>
      </c>
    </row>
    <row r="767" spans="181:183" ht="11.25" customHeight="1" x14ac:dyDescent="0.2">
      <c r="FY767" s="229" t="s">
        <v>5098</v>
      </c>
      <c r="FZ767" s="229" t="s">
        <v>5099</v>
      </c>
      <c r="GA767" s="229" t="s">
        <v>5100</v>
      </c>
    </row>
    <row r="768" spans="181:183" ht="11.25" customHeight="1" x14ac:dyDescent="0.2">
      <c r="FY768" s="229" t="s">
        <v>1270</v>
      </c>
      <c r="FZ768" s="229" t="s">
        <v>1271</v>
      </c>
      <c r="GA768" s="229" t="s">
        <v>1272</v>
      </c>
    </row>
    <row r="769" spans="181:183" ht="11.25" customHeight="1" x14ac:dyDescent="0.2">
      <c r="FY769" s="229" t="s">
        <v>1606</v>
      </c>
      <c r="FZ769" s="229" t="s">
        <v>1607</v>
      </c>
      <c r="GA769" s="229" t="s">
        <v>1608</v>
      </c>
    </row>
    <row r="770" spans="181:183" ht="11.25" customHeight="1" x14ac:dyDescent="0.2">
      <c r="FY770" s="229" t="s">
        <v>5203</v>
      </c>
      <c r="FZ770" s="229" t="s">
        <v>5204</v>
      </c>
      <c r="GA770" s="229" t="s">
        <v>5205</v>
      </c>
    </row>
    <row r="771" spans="181:183" ht="11.25" customHeight="1" x14ac:dyDescent="0.2">
      <c r="FY771" s="229" t="s">
        <v>2480</v>
      </c>
      <c r="FZ771" s="229" t="s">
        <v>2481</v>
      </c>
      <c r="GA771" s="229" t="s">
        <v>2482</v>
      </c>
    </row>
    <row r="772" spans="181:183" ht="11.25" customHeight="1" x14ac:dyDescent="0.2">
      <c r="FY772" s="229" t="s">
        <v>5230</v>
      </c>
      <c r="FZ772" s="229" t="s">
        <v>5231</v>
      </c>
      <c r="GA772" s="229" t="s">
        <v>5232</v>
      </c>
    </row>
    <row r="773" spans="181:183" ht="11.25" customHeight="1" x14ac:dyDescent="0.2">
      <c r="FY773" s="229" t="s">
        <v>5249</v>
      </c>
      <c r="FZ773" s="229" t="s">
        <v>5250</v>
      </c>
      <c r="GA773" s="229" t="s">
        <v>5251</v>
      </c>
    </row>
    <row r="774" spans="181:183" ht="11.25" customHeight="1" x14ac:dyDescent="0.2">
      <c r="FY774" s="229" t="s">
        <v>1330</v>
      </c>
      <c r="FZ774" s="229" t="s">
        <v>1331</v>
      </c>
      <c r="GA774" s="229" t="s">
        <v>1332</v>
      </c>
    </row>
    <row r="775" spans="181:183" ht="11.25" customHeight="1" x14ac:dyDescent="0.2">
      <c r="FY775" s="229" t="s">
        <v>4534</v>
      </c>
      <c r="FZ775" s="229" t="s">
        <v>4535</v>
      </c>
      <c r="GA775" s="229" t="s">
        <v>4536</v>
      </c>
    </row>
    <row r="776" spans="181:183" ht="11.25" customHeight="1" x14ac:dyDescent="0.2">
      <c r="FY776" s="229" t="s">
        <v>1730</v>
      </c>
      <c r="FZ776" s="229" t="s">
        <v>1731</v>
      </c>
      <c r="GA776" s="229" t="s">
        <v>1732</v>
      </c>
    </row>
    <row r="777" spans="181:183" ht="11.25" customHeight="1" x14ac:dyDescent="0.2">
      <c r="FY777" s="229" t="s">
        <v>1799</v>
      </c>
      <c r="FZ777" s="229" t="s">
        <v>1800</v>
      </c>
      <c r="GA777" s="229" t="s">
        <v>1801</v>
      </c>
    </row>
    <row r="778" spans="181:183" ht="11.25" customHeight="1" x14ac:dyDescent="0.2">
      <c r="FY778" s="229" t="s">
        <v>405</v>
      </c>
      <c r="FZ778" s="229" t="s">
        <v>406</v>
      </c>
      <c r="GA778" s="229" t="s">
        <v>407</v>
      </c>
    </row>
    <row r="779" spans="181:183" ht="11.25" customHeight="1" x14ac:dyDescent="0.2">
      <c r="FY779" s="229" t="s">
        <v>1643</v>
      </c>
      <c r="FZ779" s="229" t="s">
        <v>1644</v>
      </c>
      <c r="GA779" s="229" t="s">
        <v>1645</v>
      </c>
    </row>
    <row r="780" spans="181:183" ht="11.25" customHeight="1" x14ac:dyDescent="0.2">
      <c r="FY780" s="229" t="s">
        <v>3095</v>
      </c>
      <c r="FZ780" s="229" t="s">
        <v>3096</v>
      </c>
      <c r="GA780" s="229" t="s">
        <v>3097</v>
      </c>
    </row>
    <row r="781" spans="181:183" ht="11.25" customHeight="1" x14ac:dyDescent="0.2">
      <c r="FY781" s="229" t="s">
        <v>4486</v>
      </c>
      <c r="FZ781" s="229" t="s">
        <v>4487</v>
      </c>
      <c r="GA781" s="229" t="s">
        <v>4488</v>
      </c>
    </row>
    <row r="782" spans="181:183" ht="11.25" customHeight="1" x14ac:dyDescent="0.2">
      <c r="FY782" s="229" t="s">
        <v>2531</v>
      </c>
      <c r="FZ782" s="229" t="s">
        <v>2532</v>
      </c>
      <c r="GA782" s="229" t="s">
        <v>2533</v>
      </c>
    </row>
    <row r="783" spans="181:183" ht="11.25" customHeight="1" x14ac:dyDescent="0.2">
      <c r="FY783" s="229" t="s">
        <v>2558</v>
      </c>
      <c r="FZ783" s="229" t="s">
        <v>2559</v>
      </c>
      <c r="GA783" s="229" t="s">
        <v>2560</v>
      </c>
    </row>
    <row r="784" spans="181:183" ht="11.25" customHeight="1" x14ac:dyDescent="0.2">
      <c r="FY784" s="229" t="s">
        <v>2588</v>
      </c>
      <c r="FZ784" s="229" t="s">
        <v>2589</v>
      </c>
      <c r="GA784" s="229" t="s">
        <v>2590</v>
      </c>
    </row>
    <row r="785" spans="181:183" ht="11.25" customHeight="1" x14ac:dyDescent="0.2">
      <c r="FY785" s="229" t="s">
        <v>180</v>
      </c>
      <c r="FZ785" s="229" t="s">
        <v>181</v>
      </c>
      <c r="GA785" s="229" t="s">
        <v>182</v>
      </c>
    </row>
    <row r="786" spans="181:183" ht="11.25" customHeight="1" x14ac:dyDescent="0.2">
      <c r="FY786" s="229" t="s">
        <v>688</v>
      </c>
      <c r="FZ786" s="229" t="s">
        <v>689</v>
      </c>
      <c r="GA786" s="229" t="s">
        <v>690</v>
      </c>
    </row>
    <row r="787" spans="181:183" ht="11.25" customHeight="1" x14ac:dyDescent="0.2">
      <c r="FY787" s="229" t="s">
        <v>2657</v>
      </c>
      <c r="FZ787" s="229" t="s">
        <v>2658</v>
      </c>
      <c r="GA787" s="229" t="s">
        <v>2659</v>
      </c>
    </row>
    <row r="788" spans="181:183" ht="11.25" customHeight="1" x14ac:dyDescent="0.2">
      <c r="FY788" s="229" t="s">
        <v>2591</v>
      </c>
      <c r="FZ788" s="229" t="s">
        <v>2592</v>
      </c>
      <c r="GA788" s="229" t="s">
        <v>2593</v>
      </c>
    </row>
    <row r="789" spans="181:183" ht="11.25" customHeight="1" x14ac:dyDescent="0.2">
      <c r="FY789" s="229" t="s">
        <v>474</v>
      </c>
      <c r="FZ789" s="229" t="s">
        <v>475</v>
      </c>
      <c r="GA789" s="229" t="s">
        <v>476</v>
      </c>
    </row>
    <row r="790" spans="181:183" ht="11.25" customHeight="1" x14ac:dyDescent="0.2">
      <c r="FY790" s="229" t="s">
        <v>477</v>
      </c>
      <c r="FZ790" s="229" t="s">
        <v>478</v>
      </c>
      <c r="GA790" s="229" t="s">
        <v>479</v>
      </c>
    </row>
    <row r="791" spans="181:183" ht="11.25" customHeight="1" x14ac:dyDescent="0.2">
      <c r="FY791" s="229" t="s">
        <v>480</v>
      </c>
      <c r="FZ791" s="229" t="s">
        <v>481</v>
      </c>
      <c r="GA791" s="229" t="s">
        <v>482</v>
      </c>
    </row>
    <row r="792" spans="181:183" ht="11.25" customHeight="1" x14ac:dyDescent="0.2">
      <c r="FY792" s="229" t="s">
        <v>1063</v>
      </c>
      <c r="FZ792" s="229" t="s">
        <v>1064</v>
      </c>
      <c r="GA792" s="229" t="s">
        <v>1065</v>
      </c>
    </row>
    <row r="793" spans="181:183" ht="11.25" customHeight="1" x14ac:dyDescent="0.2">
      <c r="FY793" s="229" t="s">
        <v>513</v>
      </c>
      <c r="FZ793" s="229" t="s">
        <v>514</v>
      </c>
      <c r="GA793" s="229" t="s">
        <v>515</v>
      </c>
    </row>
    <row r="794" spans="181:183" ht="11.25" customHeight="1" x14ac:dyDescent="0.2">
      <c r="FY794" s="229" t="s">
        <v>483</v>
      </c>
      <c r="FZ794" s="229" t="s">
        <v>484</v>
      </c>
      <c r="GA794" s="229" t="s">
        <v>485</v>
      </c>
    </row>
    <row r="795" spans="181:183" ht="11.25" customHeight="1" x14ac:dyDescent="0.2">
      <c r="FY795" s="229" t="s">
        <v>486</v>
      </c>
      <c r="FZ795" s="229" t="s">
        <v>487</v>
      </c>
      <c r="GA795" s="229" t="s">
        <v>488</v>
      </c>
    </row>
    <row r="796" spans="181:183" ht="11.25" customHeight="1" x14ac:dyDescent="0.2">
      <c r="FY796" s="229" t="s">
        <v>489</v>
      </c>
      <c r="FZ796" s="229" t="s">
        <v>490</v>
      </c>
      <c r="GA796" s="229" t="s">
        <v>491</v>
      </c>
    </row>
    <row r="797" spans="181:183" ht="11.25" customHeight="1" x14ac:dyDescent="0.2">
      <c r="FY797" s="229" t="s">
        <v>4651</v>
      </c>
      <c r="FZ797" s="229" t="s">
        <v>4652</v>
      </c>
      <c r="GA797" s="229" t="s">
        <v>4653</v>
      </c>
    </row>
    <row r="798" spans="181:183" ht="11.25" customHeight="1" x14ac:dyDescent="0.2">
      <c r="FY798" s="229" t="s">
        <v>4729</v>
      </c>
      <c r="FZ798" s="229" t="s">
        <v>4730</v>
      </c>
      <c r="GA798" s="229" t="s">
        <v>4731</v>
      </c>
    </row>
    <row r="799" spans="181:183" ht="11.25" customHeight="1" x14ac:dyDescent="0.2">
      <c r="FY799" s="229" t="s">
        <v>2486</v>
      </c>
      <c r="FZ799" s="229" t="s">
        <v>2487</v>
      </c>
      <c r="GA799" s="229" t="s">
        <v>2488</v>
      </c>
    </row>
    <row r="800" spans="181:183" ht="11.25" customHeight="1" x14ac:dyDescent="0.2">
      <c r="FY800" s="229" t="s">
        <v>2552</v>
      </c>
      <c r="FZ800" s="229" t="s">
        <v>2553</v>
      </c>
      <c r="GA800" s="229" t="s">
        <v>2554</v>
      </c>
    </row>
    <row r="801" spans="181:183" ht="11.25" customHeight="1" x14ac:dyDescent="0.2">
      <c r="FY801" s="229" t="s">
        <v>2516</v>
      </c>
      <c r="FZ801" s="229" t="s">
        <v>2517</v>
      </c>
      <c r="GA801" s="229" t="s">
        <v>2518</v>
      </c>
    </row>
    <row r="802" spans="181:183" ht="11.25" customHeight="1" x14ac:dyDescent="0.2">
      <c r="FY802" s="229" t="s">
        <v>2627</v>
      </c>
      <c r="FZ802" s="229" t="s">
        <v>2628</v>
      </c>
      <c r="GA802" s="229" t="s">
        <v>2629</v>
      </c>
    </row>
    <row r="803" spans="181:183" ht="11.25" customHeight="1" x14ac:dyDescent="0.2">
      <c r="FY803" s="229" t="s">
        <v>2489</v>
      </c>
      <c r="FZ803" s="229" t="s">
        <v>2490</v>
      </c>
      <c r="GA803" s="229" t="s">
        <v>2491</v>
      </c>
    </row>
    <row r="804" spans="181:183" ht="11.25" customHeight="1" x14ac:dyDescent="0.2">
      <c r="FY804" s="229" t="s">
        <v>2612</v>
      </c>
      <c r="FZ804" s="229" t="s">
        <v>2613</v>
      </c>
      <c r="GA804" s="229" t="s">
        <v>2614</v>
      </c>
    </row>
    <row r="805" spans="181:183" ht="11.25" customHeight="1" x14ac:dyDescent="0.2">
      <c r="FY805" s="229" t="s">
        <v>2618</v>
      </c>
      <c r="FZ805" s="229" t="s">
        <v>2619</v>
      </c>
      <c r="GA805" s="229" t="s">
        <v>2620</v>
      </c>
    </row>
    <row r="806" spans="181:183" ht="11.25" customHeight="1" x14ac:dyDescent="0.2">
      <c r="FY806" s="229" t="s">
        <v>2507</v>
      </c>
      <c r="FZ806" s="229" t="s">
        <v>2508</v>
      </c>
      <c r="GA806" s="229" t="s">
        <v>2509</v>
      </c>
    </row>
    <row r="807" spans="181:183" ht="11.25" customHeight="1" x14ac:dyDescent="0.2">
      <c r="FY807" s="229" t="s">
        <v>2615</v>
      </c>
      <c r="FZ807" s="229" t="s">
        <v>2616</v>
      </c>
      <c r="GA807" s="229" t="s">
        <v>2617</v>
      </c>
    </row>
    <row r="808" spans="181:183" ht="11.25" customHeight="1" x14ac:dyDescent="0.2">
      <c r="FY808" s="229" t="s">
        <v>2492</v>
      </c>
      <c r="FZ808" s="229" t="s">
        <v>2493</v>
      </c>
      <c r="GA808" s="229" t="s">
        <v>2494</v>
      </c>
    </row>
    <row r="809" spans="181:183" ht="11.25" customHeight="1" x14ac:dyDescent="0.2">
      <c r="FY809" s="229" t="s">
        <v>2639</v>
      </c>
      <c r="FZ809" s="229" t="s">
        <v>2640</v>
      </c>
      <c r="GA809" s="229" t="s">
        <v>2641</v>
      </c>
    </row>
    <row r="810" spans="181:183" ht="11.25" customHeight="1" x14ac:dyDescent="0.2">
      <c r="FY810" s="229" t="s">
        <v>2642</v>
      </c>
      <c r="FZ810" s="229" t="s">
        <v>2643</v>
      </c>
      <c r="GA810" s="229" t="s">
        <v>2644</v>
      </c>
    </row>
    <row r="811" spans="181:183" ht="11.25" customHeight="1" x14ac:dyDescent="0.2">
      <c r="FY811" s="229" t="s">
        <v>2645</v>
      </c>
      <c r="FZ811" s="229" t="s">
        <v>2646</v>
      </c>
      <c r="GA811" s="229" t="s">
        <v>2647</v>
      </c>
    </row>
    <row r="812" spans="181:183" ht="11.25" customHeight="1" x14ac:dyDescent="0.2">
      <c r="FY812" s="229" t="s">
        <v>2630</v>
      </c>
      <c r="FZ812" s="229" t="s">
        <v>2631</v>
      </c>
      <c r="GA812" s="229" t="s">
        <v>2632</v>
      </c>
    </row>
    <row r="813" spans="181:183" ht="11.25" customHeight="1" x14ac:dyDescent="0.2">
      <c r="FY813" s="229" t="s">
        <v>2549</v>
      </c>
      <c r="FZ813" s="229" t="s">
        <v>2550</v>
      </c>
      <c r="GA813" s="229" t="s">
        <v>2551</v>
      </c>
    </row>
    <row r="814" spans="181:183" ht="11.25" customHeight="1" x14ac:dyDescent="0.2">
      <c r="FY814" s="229" t="s">
        <v>2555</v>
      </c>
      <c r="FZ814" s="229" t="s">
        <v>2556</v>
      </c>
      <c r="GA814" s="229" t="s">
        <v>2557</v>
      </c>
    </row>
    <row r="815" spans="181:183" ht="11.25" customHeight="1" x14ac:dyDescent="0.2">
      <c r="FY815" s="229" t="s">
        <v>2576</v>
      </c>
      <c r="FZ815" s="229" t="s">
        <v>2577</v>
      </c>
      <c r="GA815" s="229" t="s">
        <v>2578</v>
      </c>
    </row>
    <row r="816" spans="181:183" ht="11.25" customHeight="1" x14ac:dyDescent="0.2">
      <c r="FY816" s="229" t="s">
        <v>2648</v>
      </c>
      <c r="FZ816" s="229" t="s">
        <v>2649</v>
      </c>
      <c r="GA816" s="229" t="s">
        <v>2650</v>
      </c>
    </row>
    <row r="817" spans="181:183" ht="11.25" customHeight="1" x14ac:dyDescent="0.2">
      <c r="FY817" s="229" t="s">
        <v>2651</v>
      </c>
      <c r="FZ817" s="229" t="s">
        <v>2652</v>
      </c>
      <c r="GA817" s="229" t="s">
        <v>2653</v>
      </c>
    </row>
    <row r="818" spans="181:183" ht="11.25" customHeight="1" x14ac:dyDescent="0.2">
      <c r="FY818" s="229" t="s">
        <v>2579</v>
      </c>
      <c r="FZ818" s="229" t="s">
        <v>2580</v>
      </c>
      <c r="GA818" s="229" t="s">
        <v>2581</v>
      </c>
    </row>
    <row r="819" spans="181:183" ht="11.25" customHeight="1" x14ac:dyDescent="0.2">
      <c r="FY819" s="229" t="s">
        <v>2504</v>
      </c>
      <c r="FZ819" s="229" t="s">
        <v>2505</v>
      </c>
      <c r="GA819" s="229" t="s">
        <v>2506</v>
      </c>
    </row>
    <row r="820" spans="181:183" ht="11.25" customHeight="1" x14ac:dyDescent="0.2">
      <c r="FY820" s="229" t="s">
        <v>2528</v>
      </c>
      <c r="FZ820" s="229" t="s">
        <v>2529</v>
      </c>
      <c r="GA820" s="229" t="s">
        <v>2530</v>
      </c>
    </row>
    <row r="821" spans="181:183" ht="11.25" customHeight="1" x14ac:dyDescent="0.2">
      <c r="FY821" s="229" t="s">
        <v>2567</v>
      </c>
      <c r="FZ821" s="229" t="s">
        <v>2568</v>
      </c>
      <c r="GA821" s="229" t="s">
        <v>2569</v>
      </c>
    </row>
    <row r="822" spans="181:183" ht="11.25" customHeight="1" x14ac:dyDescent="0.2">
      <c r="FY822" s="229" t="s">
        <v>2519</v>
      </c>
      <c r="FZ822" s="229" t="s">
        <v>2520</v>
      </c>
      <c r="GA822" s="229" t="s">
        <v>2521</v>
      </c>
    </row>
    <row r="823" spans="181:183" ht="11.25" customHeight="1" x14ac:dyDescent="0.2">
      <c r="FY823" s="229" t="s">
        <v>2633</v>
      </c>
      <c r="FZ823" s="229" t="s">
        <v>2634</v>
      </c>
      <c r="GA823" s="229" t="s">
        <v>2635</v>
      </c>
    </row>
    <row r="824" spans="181:183" ht="11.25" customHeight="1" x14ac:dyDescent="0.2">
      <c r="FY824" s="229" t="s">
        <v>2636</v>
      </c>
      <c r="FZ824" s="229" t="s">
        <v>2637</v>
      </c>
      <c r="GA824" s="229" t="s">
        <v>2638</v>
      </c>
    </row>
    <row r="825" spans="181:183" ht="11.25" customHeight="1" x14ac:dyDescent="0.2">
      <c r="FY825" s="229" t="s">
        <v>2594</v>
      </c>
      <c r="FZ825" s="229" t="s">
        <v>2595</v>
      </c>
      <c r="GA825" s="229" t="s">
        <v>2596</v>
      </c>
    </row>
    <row r="826" spans="181:183" ht="11.25" customHeight="1" x14ac:dyDescent="0.2">
      <c r="FY826" s="229" t="s">
        <v>2621</v>
      </c>
      <c r="FZ826" s="229" t="s">
        <v>2622</v>
      </c>
      <c r="GA826" s="229" t="s">
        <v>2623</v>
      </c>
    </row>
    <row r="827" spans="181:183" ht="11.25" customHeight="1" x14ac:dyDescent="0.2">
      <c r="FY827" s="229" t="s">
        <v>2654</v>
      </c>
      <c r="FZ827" s="229" t="s">
        <v>2655</v>
      </c>
      <c r="GA827" s="229" t="s">
        <v>2656</v>
      </c>
    </row>
    <row r="828" spans="181:183" ht="11.25" customHeight="1" x14ac:dyDescent="0.2">
      <c r="FY828" s="229" t="s">
        <v>2663</v>
      </c>
      <c r="FZ828" s="229" t="s">
        <v>2664</v>
      </c>
      <c r="GA828" s="229" t="s">
        <v>2665</v>
      </c>
    </row>
    <row r="829" spans="181:183" ht="11.25" customHeight="1" x14ac:dyDescent="0.2">
      <c r="FY829" s="229" t="s">
        <v>2543</v>
      </c>
      <c r="FZ829" s="229" t="s">
        <v>2544</v>
      </c>
      <c r="GA829" s="229" t="s">
        <v>2545</v>
      </c>
    </row>
    <row r="830" spans="181:183" ht="11.25" customHeight="1" x14ac:dyDescent="0.2">
      <c r="FY830" s="229" t="s">
        <v>2600</v>
      </c>
      <c r="FZ830" s="229" t="s">
        <v>2601</v>
      </c>
      <c r="GA830" s="229" t="s">
        <v>2602</v>
      </c>
    </row>
    <row r="831" spans="181:183" ht="11.25" customHeight="1" x14ac:dyDescent="0.2">
      <c r="FY831" s="229" t="s">
        <v>2597</v>
      </c>
      <c r="FZ831" s="229" t="s">
        <v>2598</v>
      </c>
      <c r="GA831" s="229" t="s">
        <v>2599</v>
      </c>
    </row>
    <row r="832" spans="181:183" ht="11.25" customHeight="1" x14ac:dyDescent="0.2">
      <c r="FY832" s="229" t="s">
        <v>2534</v>
      </c>
      <c r="FZ832" s="229" t="s">
        <v>2535</v>
      </c>
      <c r="GA832" s="229" t="s">
        <v>2536</v>
      </c>
    </row>
    <row r="833" spans="181:183" ht="11.25" customHeight="1" x14ac:dyDescent="0.2">
      <c r="FY833" s="229" t="s">
        <v>4333</v>
      </c>
      <c r="FZ833" s="229" t="s">
        <v>4334</v>
      </c>
      <c r="GA833" s="229" t="s">
        <v>4335</v>
      </c>
    </row>
    <row r="834" spans="181:183" ht="11.25" customHeight="1" x14ac:dyDescent="0.2">
      <c r="FY834" s="229" t="s">
        <v>4336</v>
      </c>
      <c r="FZ834" s="229" t="s">
        <v>4337</v>
      </c>
      <c r="GA834" s="229" t="s">
        <v>4338</v>
      </c>
    </row>
    <row r="835" spans="181:183" ht="11.25" customHeight="1" x14ac:dyDescent="0.2">
      <c r="FY835" s="229" t="s">
        <v>4345</v>
      </c>
      <c r="FZ835" s="229" t="s">
        <v>4346</v>
      </c>
      <c r="GA835" s="229" t="s">
        <v>4347</v>
      </c>
    </row>
    <row r="836" spans="181:183" ht="11.25" customHeight="1" x14ac:dyDescent="0.2">
      <c r="FY836" s="229" t="s">
        <v>4351</v>
      </c>
      <c r="FZ836" s="229" t="s">
        <v>4352</v>
      </c>
      <c r="GA836" s="229" t="s">
        <v>4353</v>
      </c>
    </row>
    <row r="837" spans="181:183" ht="11.25" customHeight="1" x14ac:dyDescent="0.2">
      <c r="FY837" s="229" t="s">
        <v>910</v>
      </c>
      <c r="FZ837" s="229" t="s">
        <v>911</v>
      </c>
      <c r="GA837" s="229" t="s">
        <v>912</v>
      </c>
    </row>
    <row r="838" spans="181:183" ht="11.25" customHeight="1" x14ac:dyDescent="0.2">
      <c r="FY838" s="229" t="s">
        <v>913</v>
      </c>
      <c r="FZ838" s="229" t="s">
        <v>914</v>
      </c>
      <c r="GA838" s="229" t="s">
        <v>915</v>
      </c>
    </row>
    <row r="839" spans="181:183" ht="11.25" customHeight="1" x14ac:dyDescent="0.2">
      <c r="FY839" s="229" t="s">
        <v>1354</v>
      </c>
      <c r="FZ839" s="229" t="s">
        <v>1355</v>
      </c>
      <c r="GA839" s="229" t="s">
        <v>1356</v>
      </c>
    </row>
    <row r="840" spans="181:183" ht="11.25" customHeight="1" x14ac:dyDescent="0.2">
      <c r="FY840" s="229" t="s">
        <v>5176</v>
      </c>
      <c r="FZ840" s="229" t="s">
        <v>5177</v>
      </c>
      <c r="GA840" s="229" t="s">
        <v>5178</v>
      </c>
    </row>
    <row r="841" spans="181:183" ht="11.25" customHeight="1" x14ac:dyDescent="0.2">
      <c r="FY841" s="229" t="s">
        <v>5224</v>
      </c>
      <c r="FZ841" s="229" t="s">
        <v>5225</v>
      </c>
      <c r="GA841" s="229" t="s">
        <v>5226</v>
      </c>
    </row>
    <row r="842" spans="181:183" ht="11.25" customHeight="1" x14ac:dyDescent="0.2">
      <c r="FY842" s="229" t="s">
        <v>5218</v>
      </c>
      <c r="FZ842" s="229" t="s">
        <v>5219</v>
      </c>
      <c r="GA842" s="229" t="s">
        <v>5220</v>
      </c>
    </row>
    <row r="843" spans="181:183" ht="11.25" customHeight="1" x14ac:dyDescent="0.2">
      <c r="FY843" s="229" t="s">
        <v>237</v>
      </c>
      <c r="FZ843" s="229" t="s">
        <v>238</v>
      </c>
      <c r="GA843" s="229" t="s">
        <v>239</v>
      </c>
    </row>
    <row r="844" spans="181:183" ht="11.25" customHeight="1" x14ac:dyDescent="0.2">
      <c r="FY844" s="229" t="s">
        <v>2546</v>
      </c>
      <c r="FZ844" s="229" t="s">
        <v>2547</v>
      </c>
      <c r="GA844" s="229" t="s">
        <v>2548</v>
      </c>
    </row>
    <row r="845" spans="181:183" ht="11.25" customHeight="1" x14ac:dyDescent="0.2">
      <c r="FY845" s="229" t="s">
        <v>4891</v>
      </c>
      <c r="FZ845" s="229" t="s">
        <v>4892</v>
      </c>
      <c r="GA845" s="229" t="s">
        <v>4893</v>
      </c>
    </row>
    <row r="846" spans="181:183" ht="11.25" customHeight="1" x14ac:dyDescent="0.2">
      <c r="FY846" s="229" t="s">
        <v>2495</v>
      </c>
      <c r="FZ846" s="229" t="s">
        <v>2496</v>
      </c>
      <c r="GA846" s="229" t="s">
        <v>2497</v>
      </c>
    </row>
    <row r="847" spans="181:183" ht="11.25" customHeight="1" x14ac:dyDescent="0.2">
      <c r="FY847" s="229" t="s">
        <v>2609</v>
      </c>
      <c r="FZ847" s="229" t="s">
        <v>2610</v>
      </c>
      <c r="GA847" s="229" t="s">
        <v>2611</v>
      </c>
    </row>
    <row r="848" spans="181:183" ht="11.25" customHeight="1" x14ac:dyDescent="0.2">
      <c r="FY848" s="229" t="s">
        <v>2660</v>
      </c>
      <c r="FZ848" s="229" t="s">
        <v>2661</v>
      </c>
      <c r="GA848" s="229" t="s">
        <v>2662</v>
      </c>
    </row>
    <row r="849" spans="181:183" ht="11.25" customHeight="1" x14ac:dyDescent="0.2">
      <c r="FY849" s="229" t="s">
        <v>3098</v>
      </c>
      <c r="FZ849" s="229" t="s">
        <v>3099</v>
      </c>
      <c r="GA849" s="229" t="s">
        <v>3100</v>
      </c>
    </row>
    <row r="850" spans="181:183" ht="11.25" customHeight="1" x14ac:dyDescent="0.2">
      <c r="FY850" s="229" t="s">
        <v>1158</v>
      </c>
      <c r="FZ850" s="229" t="s">
        <v>1159</v>
      </c>
      <c r="GA850" s="229" t="s">
        <v>1160</v>
      </c>
    </row>
    <row r="851" spans="181:183" ht="11.25" customHeight="1" x14ac:dyDescent="0.2">
      <c r="FY851" s="229" t="s">
        <v>922</v>
      </c>
      <c r="FZ851" s="229" t="s">
        <v>923</v>
      </c>
      <c r="GA851" s="229" t="s">
        <v>924</v>
      </c>
    </row>
    <row r="852" spans="181:183" ht="11.25" customHeight="1" x14ac:dyDescent="0.2">
      <c r="FY852" s="229" t="s">
        <v>4477</v>
      </c>
      <c r="FZ852" s="229" t="s">
        <v>4478</v>
      </c>
      <c r="GA852" s="229" t="s">
        <v>4479</v>
      </c>
    </row>
    <row r="853" spans="181:183" ht="11.25" customHeight="1" x14ac:dyDescent="0.2">
      <c r="FY853" s="229" t="s">
        <v>2513</v>
      </c>
      <c r="FZ853" s="229" t="s">
        <v>2514</v>
      </c>
      <c r="GA853" s="229" t="s">
        <v>2515</v>
      </c>
    </row>
    <row r="854" spans="181:183" ht="11.25" customHeight="1" x14ac:dyDescent="0.2">
      <c r="FY854" s="229" t="s">
        <v>1258</v>
      </c>
      <c r="FZ854" s="229" t="s">
        <v>1259</v>
      </c>
      <c r="GA854" s="229" t="s">
        <v>1260</v>
      </c>
    </row>
    <row r="855" spans="181:183" ht="11.25" customHeight="1" x14ac:dyDescent="0.2">
      <c r="FY855" s="229" t="s">
        <v>1321</v>
      </c>
      <c r="FZ855" s="229" t="s">
        <v>1322</v>
      </c>
      <c r="GA855" s="229" t="s">
        <v>1323</v>
      </c>
    </row>
    <row r="856" spans="181:183" ht="11.25" customHeight="1" x14ac:dyDescent="0.2">
      <c r="FY856" s="229" t="s">
        <v>1372</v>
      </c>
      <c r="FZ856" s="229" t="s">
        <v>1373</v>
      </c>
      <c r="GA856" s="229" t="s">
        <v>1374</v>
      </c>
    </row>
    <row r="857" spans="181:183" ht="11.25" customHeight="1" x14ac:dyDescent="0.2">
      <c r="FY857" s="229" t="s">
        <v>1916</v>
      </c>
      <c r="FZ857" s="229" t="s">
        <v>1917</v>
      </c>
      <c r="GA857" s="229" t="s">
        <v>1918</v>
      </c>
    </row>
    <row r="858" spans="181:183" ht="11.25" customHeight="1" x14ac:dyDescent="0.2">
      <c r="FY858" s="229" t="s">
        <v>4432</v>
      </c>
      <c r="FZ858" s="229" t="s">
        <v>4433</v>
      </c>
      <c r="GA858" s="229" t="s">
        <v>4434</v>
      </c>
    </row>
    <row r="859" spans="181:183" ht="11.25" customHeight="1" x14ac:dyDescent="0.2">
      <c r="FY859" s="229" t="s">
        <v>2900</v>
      </c>
      <c r="FZ859" s="229" t="s">
        <v>2901</v>
      </c>
      <c r="GA859" s="229" t="s">
        <v>2902</v>
      </c>
    </row>
    <row r="860" spans="181:183" ht="11.25" customHeight="1" x14ac:dyDescent="0.2">
      <c r="FY860" s="229" t="s">
        <v>673</v>
      </c>
      <c r="FZ860" s="229" t="s">
        <v>674</v>
      </c>
      <c r="GA860" s="229" t="s">
        <v>675</v>
      </c>
    </row>
    <row r="861" spans="181:183" ht="11.25" customHeight="1" x14ac:dyDescent="0.2">
      <c r="FY861" s="229" t="s">
        <v>961</v>
      </c>
      <c r="FZ861" s="229" t="s">
        <v>962</v>
      </c>
      <c r="GA861" s="229" t="s">
        <v>963</v>
      </c>
    </row>
    <row r="862" spans="181:183" ht="11.25" customHeight="1" x14ac:dyDescent="0.2">
      <c r="FY862" s="229" t="s">
        <v>5267</v>
      </c>
      <c r="FZ862" s="229" t="s">
        <v>5268</v>
      </c>
      <c r="GA862" s="229" t="s">
        <v>5269</v>
      </c>
    </row>
    <row r="863" spans="181:183" ht="11.25" customHeight="1" x14ac:dyDescent="0.2">
      <c r="FY863" s="229" t="s">
        <v>3056</v>
      </c>
      <c r="FZ863" s="229" t="s">
        <v>3057</v>
      </c>
      <c r="GA863" s="229" t="s">
        <v>3058</v>
      </c>
    </row>
    <row r="864" spans="181:183" ht="11.25" customHeight="1" x14ac:dyDescent="0.2">
      <c r="FY864" s="229" t="s">
        <v>1829</v>
      </c>
      <c r="FZ864" s="229" t="s">
        <v>1830</v>
      </c>
      <c r="GA864" s="229" t="s">
        <v>1831</v>
      </c>
    </row>
    <row r="865" spans="181:183" ht="11.25" customHeight="1" x14ac:dyDescent="0.2">
      <c r="FY865" s="229" t="s">
        <v>2603</v>
      </c>
      <c r="FZ865" s="229" t="s">
        <v>2604</v>
      </c>
      <c r="GA865" s="229" t="s">
        <v>2605</v>
      </c>
    </row>
    <row r="866" spans="181:183" ht="11.25" customHeight="1" x14ac:dyDescent="0.2">
      <c r="FY866" s="229" t="s">
        <v>2720</v>
      </c>
      <c r="FZ866" s="229" t="s">
        <v>2721</v>
      </c>
      <c r="GA866" s="229" t="s">
        <v>2722</v>
      </c>
    </row>
    <row r="867" spans="181:183" ht="11.25" customHeight="1" x14ac:dyDescent="0.2">
      <c r="FY867" s="229" t="s">
        <v>3037</v>
      </c>
      <c r="FZ867" s="229" t="s">
        <v>3038</v>
      </c>
      <c r="GA867" s="229" t="s">
        <v>3039</v>
      </c>
    </row>
    <row r="868" spans="181:183" ht="11.25" customHeight="1" x14ac:dyDescent="0.2">
      <c r="FY868" s="229" t="s">
        <v>943</v>
      </c>
      <c r="FZ868" s="229" t="s">
        <v>944</v>
      </c>
      <c r="GA868" s="229" t="s">
        <v>945</v>
      </c>
    </row>
    <row r="869" spans="181:183" ht="11.25" customHeight="1" x14ac:dyDescent="0.2">
      <c r="FY869" s="229" t="s">
        <v>4398</v>
      </c>
      <c r="FZ869" s="229" t="s">
        <v>4399</v>
      </c>
      <c r="GA869" s="229" t="s">
        <v>4400</v>
      </c>
    </row>
    <row r="870" spans="181:183" ht="11.25" customHeight="1" x14ac:dyDescent="0.2">
      <c r="FY870" s="229" t="s">
        <v>4675</v>
      </c>
      <c r="FZ870" s="229" t="s">
        <v>4676</v>
      </c>
      <c r="GA870" s="229" t="s">
        <v>4677</v>
      </c>
    </row>
    <row r="871" spans="181:183" ht="11.25" customHeight="1" x14ac:dyDescent="0.2">
      <c r="FY871" s="229" t="s">
        <v>4639</v>
      </c>
      <c r="FZ871" s="229" t="s">
        <v>4640</v>
      </c>
      <c r="GA871" s="229" t="s">
        <v>4641</v>
      </c>
    </row>
    <row r="872" spans="181:183" ht="11.25" customHeight="1" x14ac:dyDescent="0.2">
      <c r="FY872" s="229" t="s">
        <v>4720</v>
      </c>
      <c r="FZ872" s="229" t="s">
        <v>4721</v>
      </c>
      <c r="GA872" s="229" t="s">
        <v>4722</v>
      </c>
    </row>
    <row r="873" spans="181:183" ht="11.25" customHeight="1" x14ac:dyDescent="0.2">
      <c r="FY873" s="229" t="s">
        <v>4747</v>
      </c>
      <c r="FZ873" s="229" t="s">
        <v>4748</v>
      </c>
      <c r="GA873" s="229" t="s">
        <v>4749</v>
      </c>
    </row>
    <row r="874" spans="181:183" ht="11.25" customHeight="1" x14ac:dyDescent="0.2">
      <c r="FY874" s="229" t="s">
        <v>4660</v>
      </c>
      <c r="FZ874" s="229" t="s">
        <v>4661</v>
      </c>
      <c r="GA874" s="229" t="s">
        <v>4662</v>
      </c>
    </row>
    <row r="875" spans="181:183" ht="11.25" customHeight="1" x14ac:dyDescent="0.2">
      <c r="FY875" s="229" t="s">
        <v>4642</v>
      </c>
      <c r="FZ875" s="229" t="s">
        <v>4643</v>
      </c>
      <c r="GA875" s="229" t="s">
        <v>4644</v>
      </c>
    </row>
    <row r="876" spans="181:183" ht="11.25" customHeight="1" x14ac:dyDescent="0.2">
      <c r="FY876" s="229" t="s">
        <v>4648</v>
      </c>
      <c r="FZ876" s="229" t="s">
        <v>4649</v>
      </c>
      <c r="GA876" s="229" t="s">
        <v>4650</v>
      </c>
    </row>
    <row r="877" spans="181:183" ht="11.25" customHeight="1" x14ac:dyDescent="0.2">
      <c r="FY877" s="229" t="s">
        <v>495</v>
      </c>
      <c r="FZ877" s="229" t="s">
        <v>496</v>
      </c>
      <c r="GA877" s="229" t="s">
        <v>497</v>
      </c>
    </row>
    <row r="878" spans="181:183" ht="11.25" customHeight="1" x14ac:dyDescent="0.2">
      <c r="FY878" s="229" t="s">
        <v>4744</v>
      </c>
      <c r="FZ878" s="229" t="s">
        <v>4745</v>
      </c>
      <c r="GA878" s="229" t="s">
        <v>4746</v>
      </c>
    </row>
    <row r="879" spans="181:183" ht="11.25" customHeight="1" x14ac:dyDescent="0.2">
      <c r="FY879" s="229" t="s">
        <v>2873</v>
      </c>
      <c r="FZ879" s="229" t="s">
        <v>2874</v>
      </c>
      <c r="GA879" s="229" t="s">
        <v>2875</v>
      </c>
    </row>
    <row r="880" spans="181:183" ht="11.25" customHeight="1" x14ac:dyDescent="0.2">
      <c r="FY880" s="229" t="s">
        <v>4669</v>
      </c>
      <c r="FZ880" s="229" t="s">
        <v>4670</v>
      </c>
      <c r="GA880" s="229" t="s">
        <v>4671</v>
      </c>
    </row>
    <row r="881" spans="181:183" ht="11.25" customHeight="1" x14ac:dyDescent="0.2">
      <c r="FY881" s="229" t="s">
        <v>4741</v>
      </c>
      <c r="FZ881" s="229" t="s">
        <v>4742</v>
      </c>
      <c r="GA881" s="229" t="s">
        <v>4743</v>
      </c>
    </row>
    <row r="882" spans="181:183" ht="11.25" customHeight="1" x14ac:dyDescent="0.2">
      <c r="FY882" s="229" t="s">
        <v>916</v>
      </c>
      <c r="FZ882" s="229" t="s">
        <v>917</v>
      </c>
      <c r="GA882" s="229" t="s">
        <v>918</v>
      </c>
    </row>
    <row r="883" spans="181:183" ht="11.25" customHeight="1" x14ac:dyDescent="0.2">
      <c r="FY883" s="229" t="s">
        <v>4693</v>
      </c>
      <c r="FZ883" s="229" t="s">
        <v>4694</v>
      </c>
      <c r="GA883" s="229" t="s">
        <v>4695</v>
      </c>
    </row>
    <row r="884" spans="181:183" ht="11.25" customHeight="1" x14ac:dyDescent="0.2">
      <c r="FY884" s="229" t="s">
        <v>216</v>
      </c>
      <c r="FZ884" s="229" t="s">
        <v>217</v>
      </c>
      <c r="GA884" s="229" t="s">
        <v>218</v>
      </c>
    </row>
    <row r="885" spans="181:183" ht="11.25" customHeight="1" x14ac:dyDescent="0.2">
      <c r="FY885" s="229" t="s">
        <v>522</v>
      </c>
      <c r="FZ885" s="229" t="s">
        <v>523</v>
      </c>
      <c r="GA885" s="229" t="s">
        <v>524</v>
      </c>
    </row>
    <row r="886" spans="181:183" ht="11.25" customHeight="1" x14ac:dyDescent="0.2">
      <c r="FY886" s="229" t="s">
        <v>2690</v>
      </c>
      <c r="FZ886" s="229" t="s">
        <v>2691</v>
      </c>
      <c r="GA886" s="229" t="s">
        <v>2692</v>
      </c>
    </row>
    <row r="887" spans="181:183" ht="11.25" customHeight="1" x14ac:dyDescent="0.2">
      <c r="FY887" s="229" t="s">
        <v>4699</v>
      </c>
      <c r="FZ887" s="229" t="s">
        <v>4700</v>
      </c>
      <c r="GA887" s="229" t="s">
        <v>4701</v>
      </c>
    </row>
    <row r="888" spans="181:183" ht="11.25" customHeight="1" x14ac:dyDescent="0.2">
      <c r="FY888" s="229" t="s">
        <v>4386</v>
      </c>
      <c r="FZ888" s="229" t="s">
        <v>4387</v>
      </c>
      <c r="GA888" s="229" t="s">
        <v>4388</v>
      </c>
    </row>
    <row r="889" spans="181:183" ht="11.25" customHeight="1" x14ac:dyDescent="0.2">
      <c r="FY889" s="229" t="s">
        <v>4711</v>
      </c>
      <c r="FZ889" s="229" t="s">
        <v>4712</v>
      </c>
      <c r="GA889" s="229" t="s">
        <v>4713</v>
      </c>
    </row>
    <row r="890" spans="181:183" ht="11.25" customHeight="1" x14ac:dyDescent="0.2">
      <c r="FY890" s="229" t="s">
        <v>730</v>
      </c>
      <c r="FZ890" s="229" t="s">
        <v>731</v>
      </c>
      <c r="GA890" s="229" t="s">
        <v>732</v>
      </c>
    </row>
    <row r="891" spans="181:183" ht="11.25" customHeight="1" x14ac:dyDescent="0.2">
      <c r="FY891" s="229" t="s">
        <v>2684</v>
      </c>
      <c r="FZ891" s="229" t="s">
        <v>2685</v>
      </c>
      <c r="GA891" s="229" t="s">
        <v>2686</v>
      </c>
    </row>
    <row r="892" spans="181:183" ht="11.25" customHeight="1" x14ac:dyDescent="0.2">
      <c r="FY892" s="229" t="s">
        <v>2780</v>
      </c>
      <c r="FZ892" s="229" t="s">
        <v>2781</v>
      </c>
      <c r="GA892" s="229" t="s">
        <v>2782</v>
      </c>
    </row>
    <row r="893" spans="181:183" ht="11.25" customHeight="1" x14ac:dyDescent="0.2">
      <c r="FY893" s="229" t="s">
        <v>4696</v>
      </c>
      <c r="FZ893" s="229" t="s">
        <v>4697</v>
      </c>
      <c r="GA893" s="229" t="s">
        <v>4698</v>
      </c>
    </row>
    <row r="894" spans="181:183" ht="11.25" customHeight="1" x14ac:dyDescent="0.2">
      <c r="FY894" s="229" t="s">
        <v>4732</v>
      </c>
      <c r="FZ894" s="229" t="s">
        <v>4733</v>
      </c>
      <c r="GA894" s="229" t="s">
        <v>4734</v>
      </c>
    </row>
    <row r="895" spans="181:183" ht="11.25" customHeight="1" x14ac:dyDescent="0.2">
      <c r="FY895" s="229" t="s">
        <v>5261</v>
      </c>
      <c r="FZ895" s="229" t="s">
        <v>5262</v>
      </c>
      <c r="GA895" s="229" t="s">
        <v>5263</v>
      </c>
    </row>
    <row r="896" spans="181:183" ht="11.25" customHeight="1" x14ac:dyDescent="0.2">
      <c r="FY896" s="229" t="s">
        <v>2465</v>
      </c>
      <c r="FZ896" s="229" t="s">
        <v>2466</v>
      </c>
      <c r="GA896" s="229" t="s">
        <v>2467</v>
      </c>
    </row>
    <row r="897" spans="181:183" ht="11.25" customHeight="1" x14ac:dyDescent="0.2">
      <c r="FY897" s="229" t="s">
        <v>2462</v>
      </c>
      <c r="FZ897" s="229" t="s">
        <v>2463</v>
      </c>
      <c r="GA897" s="229" t="s">
        <v>2464</v>
      </c>
    </row>
    <row r="898" spans="181:183" ht="11.25" customHeight="1" x14ac:dyDescent="0.2">
      <c r="FY898" s="229" t="s">
        <v>4654</v>
      </c>
      <c r="FZ898" s="229" t="s">
        <v>4655</v>
      </c>
      <c r="GA898" s="229" t="s">
        <v>4656</v>
      </c>
    </row>
    <row r="899" spans="181:183" ht="11.25" customHeight="1" x14ac:dyDescent="0.2">
      <c r="FY899" s="229" t="s">
        <v>1076</v>
      </c>
      <c r="FZ899" s="229" t="s">
        <v>1077</v>
      </c>
      <c r="GA899" s="229" t="s">
        <v>1078</v>
      </c>
    </row>
    <row r="900" spans="181:183" ht="11.25" customHeight="1" x14ac:dyDescent="0.2">
      <c r="FY900" s="229" t="s">
        <v>4681</v>
      </c>
      <c r="FZ900" s="229" t="s">
        <v>4682</v>
      </c>
      <c r="GA900" s="229" t="s">
        <v>4683</v>
      </c>
    </row>
    <row r="901" spans="181:183" ht="11.25" customHeight="1" x14ac:dyDescent="0.2">
      <c r="FY901" s="229" t="s">
        <v>4702</v>
      </c>
      <c r="FZ901" s="229" t="s">
        <v>4703</v>
      </c>
      <c r="GA901" s="229" t="s">
        <v>4704</v>
      </c>
    </row>
    <row r="902" spans="181:183" ht="11.25" customHeight="1" x14ac:dyDescent="0.2">
      <c r="FY902" s="229" t="s">
        <v>4522</v>
      </c>
      <c r="FZ902" s="229" t="s">
        <v>4523</v>
      </c>
      <c r="GA902" s="229" t="s">
        <v>4524</v>
      </c>
    </row>
    <row r="903" spans="181:183" ht="11.25" customHeight="1" x14ac:dyDescent="0.2">
      <c r="FY903" s="229" t="s">
        <v>2969</v>
      </c>
      <c r="FZ903" s="229" t="s">
        <v>2970</v>
      </c>
      <c r="GA903" s="229" t="s">
        <v>2971</v>
      </c>
    </row>
    <row r="904" spans="181:183" ht="11.25" customHeight="1" x14ac:dyDescent="0.2">
      <c r="FY904" s="229" t="s">
        <v>1079</v>
      </c>
      <c r="FZ904" s="229" t="s">
        <v>1080</v>
      </c>
      <c r="GA904" s="229" t="s">
        <v>1081</v>
      </c>
    </row>
    <row r="905" spans="181:183" ht="11.25" customHeight="1" x14ac:dyDescent="0.2">
      <c r="FY905" s="229" t="s">
        <v>3080</v>
      </c>
      <c r="FZ905" s="229" t="s">
        <v>3081</v>
      </c>
      <c r="GA905" s="229" t="s">
        <v>3082</v>
      </c>
    </row>
    <row r="906" spans="181:183" ht="11.25" customHeight="1" x14ac:dyDescent="0.2">
      <c r="FY906" s="229" t="s">
        <v>4379</v>
      </c>
      <c r="FZ906" s="229" t="s">
        <v>4380</v>
      </c>
      <c r="GA906" s="229" t="s">
        <v>4381</v>
      </c>
    </row>
    <row r="907" spans="181:183" ht="11.25" customHeight="1" x14ac:dyDescent="0.2">
      <c r="FY907" s="229" t="s">
        <v>423</v>
      </c>
      <c r="FZ907" s="229" t="s">
        <v>424</v>
      </c>
      <c r="GA907" s="229" t="s">
        <v>425</v>
      </c>
    </row>
    <row r="908" spans="181:183" ht="11.25" customHeight="1" x14ac:dyDescent="0.2">
      <c r="FY908" s="229" t="s">
        <v>3101</v>
      </c>
      <c r="FZ908" s="229" t="s">
        <v>3102</v>
      </c>
      <c r="GA908" s="229" t="s">
        <v>3103</v>
      </c>
    </row>
    <row r="909" spans="181:183" ht="11.25" customHeight="1" x14ac:dyDescent="0.2">
      <c r="FY909" s="229" t="s">
        <v>4413</v>
      </c>
      <c r="FZ909" s="229" t="s">
        <v>4414</v>
      </c>
      <c r="GA909" s="229" t="s">
        <v>4415</v>
      </c>
    </row>
    <row r="910" spans="181:183" ht="11.25" customHeight="1" x14ac:dyDescent="0.2">
      <c r="FY910" s="229" t="s">
        <v>2903</v>
      </c>
      <c r="FZ910" s="229" t="s">
        <v>2904</v>
      </c>
      <c r="GA910" s="229" t="s">
        <v>2905</v>
      </c>
    </row>
    <row r="911" spans="181:183" ht="11.25" customHeight="1" x14ac:dyDescent="0.2">
      <c r="FY911" s="229" t="s">
        <v>964</v>
      </c>
      <c r="FZ911" s="229" t="s">
        <v>965</v>
      </c>
      <c r="GA911" s="229" t="s">
        <v>966</v>
      </c>
    </row>
    <row r="912" spans="181:183" ht="11.25" customHeight="1" x14ac:dyDescent="0.2">
      <c r="FY912" s="229" t="s">
        <v>3062</v>
      </c>
      <c r="FZ912" s="229" t="s">
        <v>3063</v>
      </c>
      <c r="GA912" s="229" t="s">
        <v>3064</v>
      </c>
    </row>
    <row r="913" spans="181:183" ht="11.25" customHeight="1" x14ac:dyDescent="0.2">
      <c r="FY913" s="229" t="s">
        <v>2870</v>
      </c>
      <c r="FZ913" s="229" t="s">
        <v>2871</v>
      </c>
      <c r="GA913" s="229" t="s">
        <v>2872</v>
      </c>
    </row>
    <row r="914" spans="181:183" ht="11.25" customHeight="1" x14ac:dyDescent="0.2">
      <c r="FY914" s="229" t="s">
        <v>3044</v>
      </c>
      <c r="FZ914" s="229" t="s">
        <v>3045</v>
      </c>
      <c r="GA914" s="229" t="s">
        <v>3046</v>
      </c>
    </row>
    <row r="915" spans="181:183" ht="11.25" customHeight="1" x14ac:dyDescent="0.2">
      <c r="FY915" s="229" t="s">
        <v>348</v>
      </c>
      <c r="FZ915" s="229" t="s">
        <v>349</v>
      </c>
      <c r="GA915" s="229" t="s">
        <v>350</v>
      </c>
    </row>
    <row r="916" spans="181:183" ht="11.25" customHeight="1" x14ac:dyDescent="0.2">
      <c r="FY916" s="229" t="s">
        <v>1051</v>
      </c>
      <c r="FZ916" s="229" t="s">
        <v>1052</v>
      </c>
      <c r="GA916" s="229" t="s">
        <v>1053</v>
      </c>
    </row>
    <row r="917" spans="181:183" ht="11.25" customHeight="1" x14ac:dyDescent="0.2">
      <c r="FY917" s="229" t="s">
        <v>952</v>
      </c>
      <c r="FZ917" s="229" t="s">
        <v>953</v>
      </c>
      <c r="GA917" s="229" t="s">
        <v>954</v>
      </c>
    </row>
    <row r="918" spans="181:183" ht="11.25" customHeight="1" x14ac:dyDescent="0.2">
      <c r="FY918" s="229" t="s">
        <v>225</v>
      </c>
      <c r="FZ918" s="229" t="s">
        <v>226</v>
      </c>
      <c r="GA918" s="229" t="s">
        <v>227</v>
      </c>
    </row>
    <row r="919" spans="181:183" ht="11.25" customHeight="1" x14ac:dyDescent="0.2">
      <c r="FY919" s="229" t="s">
        <v>694</v>
      </c>
      <c r="FZ919" s="229" t="s">
        <v>695</v>
      </c>
      <c r="GA919" s="229" t="s">
        <v>696</v>
      </c>
    </row>
    <row r="920" spans="181:183" ht="11.25" customHeight="1" x14ac:dyDescent="0.2">
      <c r="FY920" s="229" t="s">
        <v>4376</v>
      </c>
      <c r="FZ920" s="229" t="s">
        <v>4377</v>
      </c>
      <c r="GA920" s="229" t="s">
        <v>4378</v>
      </c>
    </row>
    <row r="921" spans="181:183" ht="11.25" customHeight="1" x14ac:dyDescent="0.2">
      <c r="FY921" s="229" t="s">
        <v>4382</v>
      </c>
      <c r="FZ921" s="229" t="s">
        <v>4383</v>
      </c>
      <c r="GA921" s="229" t="s">
        <v>4384</v>
      </c>
    </row>
    <row r="922" spans="181:183" ht="11.25" customHeight="1" x14ac:dyDescent="0.2">
      <c r="FY922" s="229" t="s">
        <v>2726</v>
      </c>
      <c r="FZ922" s="229" t="s">
        <v>2727</v>
      </c>
      <c r="GA922" s="229" t="s">
        <v>2728</v>
      </c>
    </row>
    <row r="923" spans="181:183" ht="11.25" customHeight="1" x14ac:dyDescent="0.2">
      <c r="FY923" s="229" t="s">
        <v>2972</v>
      </c>
      <c r="FZ923" s="229" t="s">
        <v>2973</v>
      </c>
      <c r="GA923" s="229" t="s">
        <v>2974</v>
      </c>
    </row>
    <row r="924" spans="181:183" ht="11.25" customHeight="1" x14ac:dyDescent="0.2">
      <c r="FY924" s="229" t="s">
        <v>5264</v>
      </c>
      <c r="FZ924" s="229" t="s">
        <v>5265</v>
      </c>
      <c r="GA924" s="229" t="s">
        <v>5266</v>
      </c>
    </row>
    <row r="925" spans="181:183" ht="11.25" customHeight="1" x14ac:dyDescent="0.2">
      <c r="FY925" s="229" t="s">
        <v>4834</v>
      </c>
      <c r="FZ925" s="229" t="s">
        <v>4835</v>
      </c>
      <c r="GA925" s="229" t="s">
        <v>4836</v>
      </c>
    </row>
    <row r="926" spans="181:183" ht="11.25" customHeight="1" x14ac:dyDescent="0.2">
      <c r="FY926" s="229" t="s">
        <v>4837</v>
      </c>
      <c r="FZ926" s="229" t="s">
        <v>4838</v>
      </c>
      <c r="GA926" s="229" t="s">
        <v>4839</v>
      </c>
    </row>
    <row r="927" spans="181:183" ht="11.25" customHeight="1" x14ac:dyDescent="0.2">
      <c r="FY927" s="229" t="s">
        <v>3047</v>
      </c>
      <c r="FZ927" s="229" t="s">
        <v>3048</v>
      </c>
      <c r="GA927" s="229" t="s">
        <v>3049</v>
      </c>
    </row>
    <row r="928" spans="181:183" ht="11.25" customHeight="1" x14ac:dyDescent="0.2">
      <c r="FY928" s="229" t="s">
        <v>3104</v>
      </c>
      <c r="FZ928" s="229" t="s">
        <v>3105</v>
      </c>
      <c r="GA928" s="229" t="s">
        <v>3106</v>
      </c>
    </row>
    <row r="929" spans="181:183" ht="11.25" customHeight="1" x14ac:dyDescent="0.2">
      <c r="FY929" s="229" t="s">
        <v>1772</v>
      </c>
      <c r="FZ929" s="229" t="s">
        <v>1773</v>
      </c>
      <c r="GA929" s="229" t="s">
        <v>1774</v>
      </c>
    </row>
    <row r="930" spans="181:183" ht="11.25" customHeight="1" x14ac:dyDescent="0.2">
      <c r="FY930" s="229" t="s">
        <v>3050</v>
      </c>
      <c r="FZ930" s="229" t="s">
        <v>3051</v>
      </c>
      <c r="GA930" s="229" t="s">
        <v>3052</v>
      </c>
    </row>
    <row r="931" spans="181:183" ht="11.25" customHeight="1" x14ac:dyDescent="0.2">
      <c r="FY931" s="229" t="s">
        <v>1405</v>
      </c>
      <c r="FZ931" s="229" t="s">
        <v>1406</v>
      </c>
      <c r="GA931" s="229" t="s">
        <v>1407</v>
      </c>
    </row>
    <row r="932" spans="181:183" ht="11.25" customHeight="1" x14ac:dyDescent="0.2">
      <c r="FY932" s="229" t="s">
        <v>1384</v>
      </c>
      <c r="FZ932" s="229" t="s">
        <v>1385</v>
      </c>
      <c r="GA932" s="229" t="s">
        <v>1386</v>
      </c>
    </row>
    <row r="933" spans="181:183" ht="11.25" customHeight="1" x14ac:dyDescent="0.2">
      <c r="FY933" s="229" t="s">
        <v>2864</v>
      </c>
      <c r="FZ933" s="229" t="s">
        <v>2865</v>
      </c>
      <c r="GA933" s="229" t="s">
        <v>2866</v>
      </c>
    </row>
    <row r="934" spans="181:183" ht="11.25" customHeight="1" x14ac:dyDescent="0.2">
      <c r="FY934" s="229" t="s">
        <v>2711</v>
      </c>
      <c r="FZ934" s="229" t="s">
        <v>2712</v>
      </c>
      <c r="GA934" s="229" t="s">
        <v>2713</v>
      </c>
    </row>
    <row r="935" spans="181:183" ht="11.25" customHeight="1" x14ac:dyDescent="0.2">
      <c r="FY935" s="229" t="s">
        <v>1125</v>
      </c>
      <c r="FZ935" s="229" t="s">
        <v>1126</v>
      </c>
      <c r="GA935" s="229" t="s">
        <v>1127</v>
      </c>
    </row>
    <row r="936" spans="181:183" ht="11.25" customHeight="1" x14ac:dyDescent="0.2">
      <c r="FY936" s="229" t="s">
        <v>2705</v>
      </c>
      <c r="FZ936" s="229" t="s">
        <v>2706</v>
      </c>
      <c r="GA936" s="229" t="s">
        <v>2707</v>
      </c>
    </row>
    <row r="937" spans="181:183" ht="11.25" customHeight="1" x14ac:dyDescent="0.2">
      <c r="FY937" s="229" t="s">
        <v>2777</v>
      </c>
      <c r="FZ937" s="229" t="s">
        <v>2778</v>
      </c>
      <c r="GA937" s="229" t="s">
        <v>2779</v>
      </c>
    </row>
    <row r="938" spans="181:183" ht="11.25" customHeight="1" x14ac:dyDescent="0.2">
      <c r="FY938" s="229" t="s">
        <v>2849</v>
      </c>
      <c r="FZ938" s="229" t="s">
        <v>2850</v>
      </c>
      <c r="GA938" s="229" t="s">
        <v>2851</v>
      </c>
    </row>
    <row r="939" spans="181:183" ht="11.25" customHeight="1" x14ac:dyDescent="0.2">
      <c r="FY939" s="229" t="s">
        <v>2840</v>
      </c>
      <c r="FZ939" s="229" t="s">
        <v>2841</v>
      </c>
      <c r="GA939" s="229" t="s">
        <v>2842</v>
      </c>
    </row>
    <row r="940" spans="181:183" ht="11.25" customHeight="1" x14ac:dyDescent="0.2">
      <c r="FY940" s="229" t="s">
        <v>2846</v>
      </c>
      <c r="FZ940" s="229" t="s">
        <v>2847</v>
      </c>
      <c r="GA940" s="229" t="s">
        <v>2848</v>
      </c>
    </row>
    <row r="941" spans="181:183" ht="11.25" customHeight="1" x14ac:dyDescent="0.2">
      <c r="FY941" s="229" t="s">
        <v>2837</v>
      </c>
      <c r="FZ941" s="229" t="s">
        <v>2838</v>
      </c>
      <c r="GA941" s="229" t="s">
        <v>2839</v>
      </c>
    </row>
    <row r="942" spans="181:183" ht="11.25" customHeight="1" x14ac:dyDescent="0.2">
      <c r="FY942" s="229" t="s">
        <v>2819</v>
      </c>
      <c r="FZ942" s="229" t="s">
        <v>2820</v>
      </c>
      <c r="GA942" s="229" t="s">
        <v>2821</v>
      </c>
    </row>
    <row r="943" spans="181:183" ht="11.25" customHeight="1" x14ac:dyDescent="0.2">
      <c r="FY943" s="229" t="s">
        <v>1453</v>
      </c>
      <c r="FZ943" s="229" t="s">
        <v>1454</v>
      </c>
      <c r="GA943" s="229" t="s">
        <v>1455</v>
      </c>
    </row>
    <row r="944" spans="181:183" ht="11.25" customHeight="1" x14ac:dyDescent="0.2">
      <c r="FY944" s="229" t="s">
        <v>1444</v>
      </c>
      <c r="FZ944" s="229" t="s">
        <v>1445</v>
      </c>
      <c r="GA944" s="229" t="s">
        <v>1446</v>
      </c>
    </row>
    <row r="945" spans="181:183" ht="11.25" customHeight="1" x14ac:dyDescent="0.2">
      <c r="FY945" s="229" t="s">
        <v>2816</v>
      </c>
      <c r="FZ945" s="229" t="s">
        <v>2817</v>
      </c>
      <c r="GA945" s="229" t="s">
        <v>2818</v>
      </c>
    </row>
    <row r="946" spans="181:183" ht="11.25" customHeight="1" x14ac:dyDescent="0.2">
      <c r="FY946" s="229" t="s">
        <v>2753</v>
      </c>
      <c r="FZ946" s="229" t="s">
        <v>2754</v>
      </c>
      <c r="GA946" s="229" t="s">
        <v>2755</v>
      </c>
    </row>
    <row r="947" spans="181:183" ht="11.25" customHeight="1" x14ac:dyDescent="0.2">
      <c r="FY947" s="229" t="s">
        <v>1450</v>
      </c>
      <c r="FZ947" s="229" t="s">
        <v>1451</v>
      </c>
      <c r="GA947" s="229" t="s">
        <v>1452</v>
      </c>
    </row>
    <row r="948" spans="181:183" ht="11.25" customHeight="1" x14ac:dyDescent="0.2">
      <c r="FY948" s="229" t="s">
        <v>2831</v>
      </c>
      <c r="FZ948" s="229" t="s">
        <v>2832</v>
      </c>
      <c r="GA948" s="229" t="s">
        <v>2833</v>
      </c>
    </row>
    <row r="949" spans="181:183" ht="11.25" customHeight="1" x14ac:dyDescent="0.2">
      <c r="FY949" s="229" t="s">
        <v>1462</v>
      </c>
      <c r="FZ949" s="229" t="s">
        <v>1463</v>
      </c>
      <c r="GA949" s="229" t="s">
        <v>1464</v>
      </c>
    </row>
    <row r="950" spans="181:183" ht="11.25" customHeight="1" x14ac:dyDescent="0.2">
      <c r="FY950" s="229" t="s">
        <v>1456</v>
      </c>
      <c r="FZ950" s="229" t="s">
        <v>1457</v>
      </c>
      <c r="GA950" s="229" t="s">
        <v>1458</v>
      </c>
    </row>
    <row r="951" spans="181:183" ht="11.25" customHeight="1" x14ac:dyDescent="0.2">
      <c r="FY951" s="229" t="s">
        <v>2826</v>
      </c>
      <c r="FZ951" s="229" t="s">
        <v>2827</v>
      </c>
      <c r="GA951" s="229" t="s">
        <v>2828</v>
      </c>
    </row>
    <row r="952" spans="181:183" ht="11.25" customHeight="1" x14ac:dyDescent="0.2">
      <c r="FY952" s="229" t="s">
        <v>51</v>
      </c>
      <c r="FZ952" s="229" t="s">
        <v>55</v>
      </c>
      <c r="GA952" s="229" t="s">
        <v>2822</v>
      </c>
    </row>
    <row r="953" spans="181:183" ht="11.25" customHeight="1" x14ac:dyDescent="0.2">
      <c r="FY953" s="229" t="s">
        <v>1459</v>
      </c>
      <c r="FZ953" s="229" t="s">
        <v>1460</v>
      </c>
      <c r="GA953" s="229" t="s">
        <v>1461</v>
      </c>
    </row>
    <row r="954" spans="181:183" ht="11.25" customHeight="1" x14ac:dyDescent="0.2">
      <c r="FY954" s="229" t="s">
        <v>1480</v>
      </c>
      <c r="FZ954" s="229" t="s">
        <v>1481</v>
      </c>
      <c r="GA954" s="229" t="s">
        <v>1482</v>
      </c>
    </row>
    <row r="955" spans="181:183" ht="11.25" customHeight="1" x14ac:dyDescent="0.2">
      <c r="FY955" s="229" t="s">
        <v>1474</v>
      </c>
      <c r="FZ955" s="229" t="s">
        <v>1475</v>
      </c>
      <c r="GA955" s="229" t="s">
        <v>1476</v>
      </c>
    </row>
    <row r="956" spans="181:183" ht="11.25" customHeight="1" x14ac:dyDescent="0.2">
      <c r="FY956" s="229" t="s">
        <v>2810</v>
      </c>
      <c r="FZ956" s="229" t="s">
        <v>2811</v>
      </c>
      <c r="GA956" s="229" t="s">
        <v>2812</v>
      </c>
    </row>
    <row r="957" spans="181:183" ht="11.25" customHeight="1" x14ac:dyDescent="0.2">
      <c r="FY957" s="229" t="s">
        <v>1477</v>
      </c>
      <c r="FZ957" s="229" t="s">
        <v>1478</v>
      </c>
      <c r="GA957" s="229" t="s">
        <v>1479</v>
      </c>
    </row>
    <row r="958" spans="181:183" ht="11.25" customHeight="1" x14ac:dyDescent="0.2">
      <c r="FY958" s="229" t="s">
        <v>2738</v>
      </c>
      <c r="FZ958" s="229" t="s">
        <v>2739</v>
      </c>
      <c r="GA958" s="229" t="s">
        <v>2740</v>
      </c>
    </row>
    <row r="959" spans="181:183" ht="11.25" customHeight="1" x14ac:dyDescent="0.2">
      <c r="FY959" s="229" t="s">
        <v>2735</v>
      </c>
      <c r="FZ959" s="229" t="s">
        <v>2736</v>
      </c>
      <c r="GA959" s="229" t="s">
        <v>2737</v>
      </c>
    </row>
    <row r="960" spans="181:183" ht="11.25" customHeight="1" x14ac:dyDescent="0.2">
      <c r="FY960" s="229" t="s">
        <v>2813</v>
      </c>
      <c r="FZ960" s="229" t="s">
        <v>2814</v>
      </c>
      <c r="GA960" s="229" t="s">
        <v>2815</v>
      </c>
    </row>
    <row r="961" spans="181:183" ht="11.25" customHeight="1" x14ac:dyDescent="0.2">
      <c r="FY961" s="229" t="s">
        <v>2747</v>
      </c>
      <c r="FZ961" s="229" t="s">
        <v>2748</v>
      </c>
      <c r="GA961" s="229" t="s">
        <v>2749</v>
      </c>
    </row>
    <row r="962" spans="181:183" ht="11.25" customHeight="1" x14ac:dyDescent="0.2">
      <c r="FY962" s="229" t="s">
        <v>2744</v>
      </c>
      <c r="FZ962" s="229" t="s">
        <v>2745</v>
      </c>
      <c r="GA962" s="229" t="s">
        <v>2746</v>
      </c>
    </row>
    <row r="963" spans="181:183" ht="11.25" customHeight="1" x14ac:dyDescent="0.2">
      <c r="FY963" s="229" t="s">
        <v>2771</v>
      </c>
      <c r="FZ963" s="229" t="s">
        <v>2772</v>
      </c>
      <c r="GA963" s="229" t="s">
        <v>2773</v>
      </c>
    </row>
    <row r="964" spans="181:183" ht="11.25" customHeight="1" x14ac:dyDescent="0.2">
      <c r="FY964" s="229" t="s">
        <v>1465</v>
      </c>
      <c r="FZ964" s="229" t="s">
        <v>1466</v>
      </c>
      <c r="GA964" s="229" t="s">
        <v>1467</v>
      </c>
    </row>
    <row r="965" spans="181:183" ht="11.25" customHeight="1" x14ac:dyDescent="0.2">
      <c r="FY965" s="229" t="s">
        <v>1468</v>
      </c>
      <c r="FZ965" s="229" t="s">
        <v>1469</v>
      </c>
      <c r="GA965" s="229" t="s">
        <v>1470</v>
      </c>
    </row>
    <row r="966" spans="181:183" ht="11.25" customHeight="1" x14ac:dyDescent="0.2">
      <c r="FY966" s="229" t="s">
        <v>2768</v>
      </c>
      <c r="FZ966" s="229" t="s">
        <v>2769</v>
      </c>
      <c r="GA966" s="229" t="s">
        <v>2770</v>
      </c>
    </row>
    <row r="967" spans="181:183" ht="11.25" customHeight="1" x14ac:dyDescent="0.2">
      <c r="FY967" s="229" t="s">
        <v>1471</v>
      </c>
      <c r="FZ967" s="229" t="s">
        <v>1472</v>
      </c>
      <c r="GA967" s="229" t="s">
        <v>1473</v>
      </c>
    </row>
    <row r="968" spans="181:183" ht="11.25" customHeight="1" x14ac:dyDescent="0.2">
      <c r="FY968" s="229" t="s">
        <v>2801</v>
      </c>
      <c r="FZ968" s="229" t="s">
        <v>2802</v>
      </c>
      <c r="GA968" s="229" t="s">
        <v>2803</v>
      </c>
    </row>
    <row r="969" spans="181:183" ht="11.25" customHeight="1" x14ac:dyDescent="0.2">
      <c r="FY969" s="229" t="s">
        <v>2829</v>
      </c>
      <c r="FZ969" s="229" t="s">
        <v>2830</v>
      </c>
      <c r="GA969" s="229" t="s">
        <v>2803</v>
      </c>
    </row>
    <row r="970" spans="181:183" ht="11.25" customHeight="1" x14ac:dyDescent="0.2">
      <c r="FY970" s="229" t="s">
        <v>2834</v>
      </c>
      <c r="FZ970" s="229" t="s">
        <v>2835</v>
      </c>
      <c r="GA970" s="229" t="s">
        <v>2836</v>
      </c>
    </row>
    <row r="971" spans="181:183" ht="11.25" customHeight="1" x14ac:dyDescent="0.2">
      <c r="FY971" s="229" t="s">
        <v>982</v>
      </c>
      <c r="FZ971" s="229" t="s">
        <v>983</v>
      </c>
      <c r="GA971" s="229" t="s">
        <v>984</v>
      </c>
    </row>
    <row r="972" spans="181:183" ht="11.25" customHeight="1" x14ac:dyDescent="0.2">
      <c r="FY972" s="229" t="s">
        <v>1021</v>
      </c>
      <c r="FZ972" s="229" t="s">
        <v>1022</v>
      </c>
      <c r="GA972" s="229" t="s">
        <v>1023</v>
      </c>
    </row>
    <row r="973" spans="181:183" ht="11.25" customHeight="1" x14ac:dyDescent="0.2">
      <c r="FY973" s="229" t="s">
        <v>1018</v>
      </c>
      <c r="FZ973" s="229" t="s">
        <v>1019</v>
      </c>
      <c r="GA973" s="229" t="s">
        <v>1020</v>
      </c>
    </row>
    <row r="974" spans="181:183" ht="11.25" customHeight="1" x14ac:dyDescent="0.2">
      <c r="FY974" s="229" t="s">
        <v>5143</v>
      </c>
      <c r="FZ974" s="229" t="s">
        <v>5144</v>
      </c>
      <c r="GA974" s="229" t="s">
        <v>5145</v>
      </c>
    </row>
    <row r="975" spans="181:183" ht="11.25" customHeight="1" x14ac:dyDescent="0.2">
      <c r="FY975" s="229" t="s">
        <v>2786</v>
      </c>
      <c r="FZ975" s="229" t="s">
        <v>2787</v>
      </c>
      <c r="GA975" s="229" t="s">
        <v>2788</v>
      </c>
    </row>
    <row r="976" spans="181:183" ht="11.25" customHeight="1" x14ac:dyDescent="0.2">
      <c r="FY976" s="229" t="s">
        <v>2789</v>
      </c>
      <c r="FZ976" s="229" t="s">
        <v>2790</v>
      </c>
      <c r="GA976" s="229" t="s">
        <v>2791</v>
      </c>
    </row>
    <row r="977" spans="181:183" ht="11.25" customHeight="1" x14ac:dyDescent="0.2">
      <c r="FY977" s="229" t="s">
        <v>2708</v>
      </c>
      <c r="FZ977" s="229" t="s">
        <v>2709</v>
      </c>
      <c r="GA977" s="229" t="s">
        <v>2710</v>
      </c>
    </row>
    <row r="978" spans="181:183" ht="11.25" customHeight="1" x14ac:dyDescent="0.2">
      <c r="FY978" s="229" t="s">
        <v>2750</v>
      </c>
      <c r="FZ978" s="229" t="s">
        <v>2751</v>
      </c>
      <c r="GA978" s="229" t="s">
        <v>2752</v>
      </c>
    </row>
    <row r="979" spans="181:183" ht="11.25" customHeight="1" x14ac:dyDescent="0.2">
      <c r="FY979" s="229" t="s">
        <v>2792</v>
      </c>
      <c r="FZ979" s="229" t="s">
        <v>2793</v>
      </c>
      <c r="GA979" s="229" t="s">
        <v>2794</v>
      </c>
    </row>
    <row r="980" spans="181:183" ht="11.25" customHeight="1" x14ac:dyDescent="0.2">
      <c r="FY980" s="229" t="s">
        <v>2876</v>
      </c>
      <c r="FZ980" s="229" t="s">
        <v>2877</v>
      </c>
      <c r="GA980" s="229" t="s">
        <v>2878</v>
      </c>
    </row>
    <row r="981" spans="181:183" ht="11.25" customHeight="1" x14ac:dyDescent="0.2">
      <c r="FY981" s="229" t="s">
        <v>2741</v>
      </c>
      <c r="FZ981" s="229" t="s">
        <v>2742</v>
      </c>
      <c r="GA981" s="229" t="s">
        <v>2743</v>
      </c>
    </row>
    <row r="982" spans="181:183" ht="11.25" customHeight="1" x14ac:dyDescent="0.2">
      <c r="FY982" s="229" t="s">
        <v>2879</v>
      </c>
      <c r="FZ982" s="229" t="s">
        <v>2880</v>
      </c>
      <c r="GA982" s="229" t="s">
        <v>2881</v>
      </c>
    </row>
    <row r="983" spans="181:183" ht="11.25" customHeight="1" x14ac:dyDescent="0.2">
      <c r="FY983" s="229" t="s">
        <v>2807</v>
      </c>
      <c r="FZ983" s="229" t="s">
        <v>2808</v>
      </c>
      <c r="GA983" s="229" t="s">
        <v>2809</v>
      </c>
    </row>
    <row r="984" spans="181:183" ht="11.25" customHeight="1" x14ac:dyDescent="0.2">
      <c r="FY984" s="229" t="s">
        <v>2882</v>
      </c>
      <c r="FZ984" s="229" t="s">
        <v>2883</v>
      </c>
      <c r="GA984" s="229" t="s">
        <v>2884</v>
      </c>
    </row>
    <row r="985" spans="181:183" ht="11.25" customHeight="1" x14ac:dyDescent="0.2">
      <c r="FY985" s="229" t="s">
        <v>2729</v>
      </c>
      <c r="FZ985" s="229" t="s">
        <v>2730</v>
      </c>
      <c r="GA985" s="229" t="s">
        <v>2731</v>
      </c>
    </row>
    <row r="986" spans="181:183" ht="11.25" customHeight="1" x14ac:dyDescent="0.2">
      <c r="FY986" s="229" t="s">
        <v>2732</v>
      </c>
      <c r="FZ986" s="229" t="s">
        <v>2733</v>
      </c>
      <c r="GA986" s="229" t="s">
        <v>2734</v>
      </c>
    </row>
    <row r="987" spans="181:183" ht="11.25" customHeight="1" x14ac:dyDescent="0.2">
      <c r="FY987" s="229" t="s">
        <v>2888</v>
      </c>
      <c r="FZ987" s="229" t="s">
        <v>2889</v>
      </c>
      <c r="GA987" s="229" t="s">
        <v>2890</v>
      </c>
    </row>
    <row r="988" spans="181:183" ht="11.25" customHeight="1" x14ac:dyDescent="0.2">
      <c r="FY988" s="229" t="s">
        <v>2891</v>
      </c>
      <c r="FZ988" s="229" t="s">
        <v>2892</v>
      </c>
      <c r="GA988" s="229" t="s">
        <v>2893</v>
      </c>
    </row>
    <row r="989" spans="181:183" ht="11.25" customHeight="1" x14ac:dyDescent="0.2">
      <c r="FY989" s="229" t="s">
        <v>2885</v>
      </c>
      <c r="FZ989" s="229" t="s">
        <v>2886</v>
      </c>
      <c r="GA989" s="229" t="s">
        <v>2887</v>
      </c>
    </row>
    <row r="990" spans="181:183" ht="11.25" customHeight="1" x14ac:dyDescent="0.2">
      <c r="FY990" s="229" t="s">
        <v>5074</v>
      </c>
      <c r="FZ990" s="229" t="s">
        <v>5075</v>
      </c>
      <c r="GA990" s="229" t="s">
        <v>5076</v>
      </c>
    </row>
    <row r="991" spans="181:183" ht="11.25" customHeight="1" x14ac:dyDescent="0.2">
      <c r="FY991" s="229" t="s">
        <v>2453</v>
      </c>
      <c r="FZ991" s="229" t="s">
        <v>2454</v>
      </c>
      <c r="GA991" s="229" t="s">
        <v>2455</v>
      </c>
    </row>
    <row r="992" spans="181:183" ht="11.25" customHeight="1" x14ac:dyDescent="0.2">
      <c r="FY992" s="229" t="s">
        <v>3119</v>
      </c>
      <c r="FZ992" s="229" t="s">
        <v>3120</v>
      </c>
      <c r="GA992" s="229" t="s">
        <v>3121</v>
      </c>
    </row>
    <row r="993" spans="181:183" ht="11.25" customHeight="1" x14ac:dyDescent="0.2">
      <c r="FY993" s="229" t="s">
        <v>3128</v>
      </c>
      <c r="FZ993" s="229" t="s">
        <v>3129</v>
      </c>
      <c r="GA993" s="229" t="s">
        <v>3130</v>
      </c>
    </row>
    <row r="994" spans="181:183" ht="11.25" customHeight="1" x14ac:dyDescent="0.2">
      <c r="FY994" s="229" t="s">
        <v>3122</v>
      </c>
      <c r="FZ994" s="229" t="s">
        <v>3123</v>
      </c>
      <c r="GA994" s="229" t="s">
        <v>3124</v>
      </c>
    </row>
    <row r="995" spans="181:183" ht="11.25" customHeight="1" x14ac:dyDescent="0.2">
      <c r="FY995" s="229" t="s">
        <v>3125</v>
      </c>
      <c r="FZ995" s="229" t="s">
        <v>3126</v>
      </c>
      <c r="GA995" s="229" t="s">
        <v>3127</v>
      </c>
    </row>
    <row r="996" spans="181:183" ht="11.25" customHeight="1" x14ac:dyDescent="0.2">
      <c r="FY996" s="229" t="s">
        <v>1724</v>
      </c>
      <c r="FZ996" s="229" t="s">
        <v>1725</v>
      </c>
      <c r="GA996" s="229" t="s">
        <v>1726</v>
      </c>
    </row>
    <row r="997" spans="181:183" ht="11.25" customHeight="1" x14ac:dyDescent="0.2">
      <c r="FY997" s="229" t="s">
        <v>4368</v>
      </c>
      <c r="FZ997" s="229" t="s">
        <v>4369</v>
      </c>
      <c r="GA997" s="229" t="s">
        <v>1726</v>
      </c>
    </row>
    <row r="998" spans="181:183" ht="11.25" customHeight="1" x14ac:dyDescent="0.2">
      <c r="FY998" s="229" t="s">
        <v>3591</v>
      </c>
      <c r="FZ998" s="229" t="s">
        <v>3592</v>
      </c>
      <c r="GA998" s="229" t="s">
        <v>3593</v>
      </c>
    </row>
    <row r="999" spans="181:183" ht="11.25" customHeight="1" x14ac:dyDescent="0.2">
      <c r="FY999" s="229" t="s">
        <v>3594</v>
      </c>
      <c r="FZ999" s="229" t="s">
        <v>3595</v>
      </c>
      <c r="GA999" s="229" t="s">
        <v>3596</v>
      </c>
    </row>
    <row r="1000" spans="181:183" ht="11.25" customHeight="1" x14ac:dyDescent="0.2">
      <c r="FY1000" s="229" t="s">
        <v>3428</v>
      </c>
      <c r="FZ1000" s="229" t="s">
        <v>3429</v>
      </c>
      <c r="GA1000" s="229" t="s">
        <v>3430</v>
      </c>
    </row>
    <row r="1001" spans="181:183" ht="11.25" customHeight="1" x14ac:dyDescent="0.2">
      <c r="FY1001" s="229" t="s">
        <v>3277</v>
      </c>
      <c r="FZ1001" s="229" t="s">
        <v>3278</v>
      </c>
      <c r="GA1001" s="229" t="s">
        <v>3279</v>
      </c>
    </row>
    <row r="1002" spans="181:183" ht="11.25" customHeight="1" x14ac:dyDescent="0.2">
      <c r="FY1002" s="229" t="s">
        <v>3685</v>
      </c>
      <c r="FZ1002" s="229" t="s">
        <v>3686</v>
      </c>
      <c r="GA1002" s="229" t="s">
        <v>3687</v>
      </c>
    </row>
    <row r="1003" spans="181:183" ht="11.25" customHeight="1" x14ac:dyDescent="0.2">
      <c r="FY1003" s="229" t="s">
        <v>3286</v>
      </c>
      <c r="FZ1003" s="229" t="s">
        <v>3287</v>
      </c>
      <c r="GA1003" s="229" t="s">
        <v>3288</v>
      </c>
    </row>
    <row r="1004" spans="181:183" ht="11.25" customHeight="1" x14ac:dyDescent="0.2">
      <c r="FY1004" s="229" t="s">
        <v>3755</v>
      </c>
      <c r="FZ1004" s="229" t="s">
        <v>3756</v>
      </c>
      <c r="GA1004" s="229" t="s">
        <v>3757</v>
      </c>
    </row>
    <row r="1005" spans="181:183" ht="11.25" customHeight="1" x14ac:dyDescent="0.2">
      <c r="FY1005" s="229" t="s">
        <v>3752</v>
      </c>
      <c r="FZ1005" s="229" t="s">
        <v>3753</v>
      </c>
      <c r="GA1005" s="229" t="s">
        <v>3754</v>
      </c>
    </row>
    <row r="1006" spans="181:183" ht="11.25" customHeight="1" x14ac:dyDescent="0.2">
      <c r="FY1006" s="229" t="s">
        <v>3758</v>
      </c>
      <c r="FZ1006" s="229" t="s">
        <v>3759</v>
      </c>
      <c r="GA1006" s="229" t="s">
        <v>3760</v>
      </c>
    </row>
    <row r="1007" spans="181:183" ht="11.25" customHeight="1" x14ac:dyDescent="0.2">
      <c r="FY1007" s="229" t="s">
        <v>3280</v>
      </c>
      <c r="FZ1007" s="229" t="s">
        <v>3281</v>
      </c>
      <c r="GA1007" s="229" t="s">
        <v>3282</v>
      </c>
    </row>
    <row r="1008" spans="181:183" ht="11.25" customHeight="1" x14ac:dyDescent="0.2">
      <c r="FY1008" s="229" t="s">
        <v>3580</v>
      </c>
      <c r="FZ1008" s="229" t="s">
        <v>3581</v>
      </c>
      <c r="GA1008" s="229" t="s">
        <v>3582</v>
      </c>
    </row>
    <row r="1009" spans="181:183" ht="11.25" customHeight="1" x14ac:dyDescent="0.2">
      <c r="FY1009" s="229" t="s">
        <v>3583</v>
      </c>
      <c r="FZ1009" s="229" t="s">
        <v>3584</v>
      </c>
      <c r="GA1009" s="229" t="s">
        <v>3585</v>
      </c>
    </row>
    <row r="1010" spans="181:183" ht="11.25" customHeight="1" x14ac:dyDescent="0.2">
      <c r="FY1010" s="229" t="s">
        <v>3292</v>
      </c>
      <c r="FZ1010" s="229" t="s">
        <v>3293</v>
      </c>
      <c r="GA1010" s="229" t="s">
        <v>3294</v>
      </c>
    </row>
    <row r="1011" spans="181:183" ht="11.25" customHeight="1" x14ac:dyDescent="0.2">
      <c r="FY1011" s="229" t="s">
        <v>3603</v>
      </c>
      <c r="FZ1011" s="229" t="s">
        <v>3604</v>
      </c>
      <c r="GA1011" s="229" t="s">
        <v>3605</v>
      </c>
    </row>
    <row r="1012" spans="181:183" ht="11.25" customHeight="1" x14ac:dyDescent="0.2">
      <c r="FY1012" s="229" t="s">
        <v>3606</v>
      </c>
      <c r="FZ1012" s="229" t="s">
        <v>3607</v>
      </c>
      <c r="GA1012" s="229" t="s">
        <v>3608</v>
      </c>
    </row>
    <row r="1013" spans="181:183" ht="11.25" customHeight="1" x14ac:dyDescent="0.2">
      <c r="FY1013" s="229" t="s">
        <v>3283</v>
      </c>
      <c r="FZ1013" s="229" t="s">
        <v>3284</v>
      </c>
      <c r="GA1013" s="229" t="s">
        <v>3285</v>
      </c>
    </row>
    <row r="1014" spans="181:183" ht="11.25" customHeight="1" x14ac:dyDescent="0.2">
      <c r="FY1014" s="229" t="s">
        <v>3597</v>
      </c>
      <c r="FZ1014" s="229" t="s">
        <v>3598</v>
      </c>
      <c r="GA1014" s="229" t="s">
        <v>3599</v>
      </c>
    </row>
    <row r="1015" spans="181:183" ht="11.25" customHeight="1" x14ac:dyDescent="0.2">
      <c r="FY1015" s="229" t="s">
        <v>3600</v>
      </c>
      <c r="FZ1015" s="229" t="s">
        <v>3601</v>
      </c>
      <c r="GA1015" s="229" t="s">
        <v>3602</v>
      </c>
    </row>
    <row r="1016" spans="181:183" ht="11.25" customHeight="1" x14ac:dyDescent="0.2">
      <c r="FY1016" s="229" t="s">
        <v>3588</v>
      </c>
      <c r="FZ1016" s="229" t="s">
        <v>3589</v>
      </c>
      <c r="GA1016" s="229" t="s">
        <v>3590</v>
      </c>
    </row>
    <row r="1017" spans="181:183" ht="11.25" customHeight="1" x14ac:dyDescent="0.2">
      <c r="FY1017" s="229" t="s">
        <v>3609</v>
      </c>
      <c r="FZ1017" s="229" t="s">
        <v>3610</v>
      </c>
      <c r="GA1017" s="229" t="s">
        <v>3590</v>
      </c>
    </row>
    <row r="1018" spans="181:183" ht="11.25" customHeight="1" x14ac:dyDescent="0.2">
      <c r="FY1018" s="229" t="s">
        <v>3289</v>
      </c>
      <c r="FZ1018" s="229" t="s">
        <v>3290</v>
      </c>
      <c r="GA1018" s="229" t="s">
        <v>3291</v>
      </c>
    </row>
    <row r="1019" spans="181:183" ht="11.25" customHeight="1" x14ac:dyDescent="0.2">
      <c r="FY1019" s="229" t="s">
        <v>3694</v>
      </c>
      <c r="FZ1019" s="229" t="s">
        <v>3695</v>
      </c>
      <c r="GA1019" s="229" t="s">
        <v>3696</v>
      </c>
    </row>
    <row r="1020" spans="181:183" ht="11.25" customHeight="1" x14ac:dyDescent="0.2">
      <c r="FY1020" s="229" t="s">
        <v>3295</v>
      </c>
      <c r="FZ1020" s="229" t="s">
        <v>3296</v>
      </c>
      <c r="GA1020" s="229" t="s">
        <v>3297</v>
      </c>
    </row>
    <row r="1021" spans="181:183" ht="11.25" customHeight="1" x14ac:dyDescent="0.2">
      <c r="FY1021" s="229" t="s">
        <v>3688</v>
      </c>
      <c r="FZ1021" s="229" t="s">
        <v>3689</v>
      </c>
      <c r="GA1021" s="229" t="s">
        <v>3690</v>
      </c>
    </row>
    <row r="1022" spans="181:183" ht="11.25" customHeight="1" x14ac:dyDescent="0.2">
      <c r="FY1022" s="229" t="s">
        <v>3319</v>
      </c>
      <c r="FZ1022" s="229" t="s">
        <v>3320</v>
      </c>
      <c r="GA1022" s="229" t="s">
        <v>3321</v>
      </c>
    </row>
    <row r="1023" spans="181:183" ht="11.25" customHeight="1" x14ac:dyDescent="0.2">
      <c r="FY1023" s="229" t="s">
        <v>3422</v>
      </c>
      <c r="FZ1023" s="229" t="s">
        <v>3423</v>
      </c>
      <c r="GA1023" s="229" t="s">
        <v>3424</v>
      </c>
    </row>
    <row r="1024" spans="181:183" ht="11.25" customHeight="1" x14ac:dyDescent="0.2">
      <c r="FY1024" s="229" t="s">
        <v>3230</v>
      </c>
      <c r="FZ1024" s="229" t="s">
        <v>3231</v>
      </c>
      <c r="GA1024" s="229" t="s">
        <v>3232</v>
      </c>
    </row>
    <row r="1025" spans="181:183" ht="11.25" customHeight="1" x14ac:dyDescent="0.2">
      <c r="FY1025" s="229" t="s">
        <v>3233</v>
      </c>
      <c r="FZ1025" s="229" t="s">
        <v>3234</v>
      </c>
      <c r="GA1025" s="229" t="s">
        <v>3235</v>
      </c>
    </row>
    <row r="1026" spans="181:183" ht="11.25" customHeight="1" x14ac:dyDescent="0.2">
      <c r="FY1026" s="229" t="s">
        <v>3520</v>
      </c>
      <c r="FZ1026" s="229" t="s">
        <v>3521</v>
      </c>
      <c r="GA1026" s="229" t="s">
        <v>3522</v>
      </c>
    </row>
    <row r="1027" spans="181:183" ht="11.25" customHeight="1" x14ac:dyDescent="0.2">
      <c r="FY1027" s="229" t="s">
        <v>3301</v>
      </c>
      <c r="FZ1027" s="229" t="s">
        <v>3302</v>
      </c>
      <c r="GA1027" s="229" t="s">
        <v>3303</v>
      </c>
    </row>
    <row r="1028" spans="181:183" ht="11.25" customHeight="1" x14ac:dyDescent="0.2">
      <c r="FY1028" s="229" t="s">
        <v>3304</v>
      </c>
      <c r="FZ1028" s="229" t="s">
        <v>3305</v>
      </c>
      <c r="GA1028" s="229" t="s">
        <v>3306</v>
      </c>
    </row>
    <row r="1029" spans="181:183" ht="11.25" customHeight="1" x14ac:dyDescent="0.2">
      <c r="FY1029" s="229" t="s">
        <v>3307</v>
      </c>
      <c r="FZ1029" s="229" t="s">
        <v>3308</v>
      </c>
      <c r="GA1029" s="229" t="s">
        <v>3309</v>
      </c>
    </row>
    <row r="1030" spans="181:183" ht="11.25" customHeight="1" x14ac:dyDescent="0.2">
      <c r="FY1030" s="229" t="s">
        <v>3310</v>
      </c>
      <c r="FZ1030" s="229" t="s">
        <v>3311</v>
      </c>
      <c r="GA1030" s="229" t="s">
        <v>3312</v>
      </c>
    </row>
    <row r="1031" spans="181:183" ht="11.25" customHeight="1" x14ac:dyDescent="0.2">
      <c r="FY1031" s="229" t="s">
        <v>3204</v>
      </c>
      <c r="FZ1031" s="229" t="s">
        <v>3205</v>
      </c>
      <c r="GA1031" s="229" t="s">
        <v>3206</v>
      </c>
    </row>
    <row r="1032" spans="181:183" ht="11.25" customHeight="1" x14ac:dyDescent="0.2">
      <c r="FY1032" s="229" t="s">
        <v>3460</v>
      </c>
      <c r="FZ1032" s="229" t="s">
        <v>3461</v>
      </c>
      <c r="GA1032" s="229" t="s">
        <v>3462</v>
      </c>
    </row>
    <row r="1033" spans="181:183" ht="11.25" customHeight="1" x14ac:dyDescent="0.2">
      <c r="FY1033" s="229" t="s">
        <v>3382</v>
      </c>
      <c r="FZ1033" s="229" t="s">
        <v>3383</v>
      </c>
      <c r="GA1033" s="229" t="s">
        <v>3384</v>
      </c>
    </row>
    <row r="1034" spans="181:183" ht="11.25" customHeight="1" x14ac:dyDescent="0.2">
      <c r="FY1034" s="229" t="s">
        <v>3723</v>
      </c>
      <c r="FZ1034" s="229" t="s">
        <v>3724</v>
      </c>
      <c r="GA1034" s="229" t="s">
        <v>3725</v>
      </c>
    </row>
    <row r="1035" spans="181:183" ht="11.25" customHeight="1" x14ac:dyDescent="0.2">
      <c r="FY1035" s="229" t="s">
        <v>3657</v>
      </c>
      <c r="FZ1035" s="229" t="s">
        <v>3658</v>
      </c>
      <c r="GA1035" s="229" t="s">
        <v>3659</v>
      </c>
    </row>
    <row r="1036" spans="181:183" ht="11.25" customHeight="1" x14ac:dyDescent="0.2">
      <c r="FY1036" s="229" t="s">
        <v>3332</v>
      </c>
      <c r="FZ1036" s="229" t="s">
        <v>3333</v>
      </c>
      <c r="GA1036" s="229" t="s">
        <v>3334</v>
      </c>
    </row>
    <row r="1037" spans="181:183" ht="11.25" customHeight="1" x14ac:dyDescent="0.2">
      <c r="FY1037" s="229" t="s">
        <v>3335</v>
      </c>
      <c r="FZ1037" s="229" t="s">
        <v>3336</v>
      </c>
      <c r="GA1037" s="229" t="s">
        <v>3337</v>
      </c>
    </row>
    <row r="1038" spans="181:183" ht="11.25" customHeight="1" x14ac:dyDescent="0.2">
      <c r="FY1038" s="229" t="s">
        <v>3344</v>
      </c>
      <c r="FZ1038" s="229" t="s">
        <v>3345</v>
      </c>
      <c r="GA1038" s="229" t="s">
        <v>3346</v>
      </c>
    </row>
    <row r="1039" spans="181:183" ht="11.25" customHeight="1" x14ac:dyDescent="0.2">
      <c r="FY1039" s="229" t="s">
        <v>3329</v>
      </c>
      <c r="FZ1039" s="229" t="s">
        <v>3330</v>
      </c>
      <c r="GA1039" s="229" t="s">
        <v>3331</v>
      </c>
    </row>
    <row r="1040" spans="181:183" ht="11.25" customHeight="1" x14ac:dyDescent="0.2">
      <c r="FY1040" s="229" t="s">
        <v>3350</v>
      </c>
      <c r="FZ1040" s="229" t="s">
        <v>3351</v>
      </c>
      <c r="GA1040" s="229" t="s">
        <v>3331</v>
      </c>
    </row>
    <row r="1041" spans="181:183" ht="11.25" customHeight="1" x14ac:dyDescent="0.2">
      <c r="FY1041" s="229" t="s">
        <v>3341</v>
      </c>
      <c r="FZ1041" s="229" t="s">
        <v>3342</v>
      </c>
      <c r="GA1041" s="229" t="s">
        <v>3343</v>
      </c>
    </row>
    <row r="1042" spans="181:183" ht="11.25" customHeight="1" x14ac:dyDescent="0.2">
      <c r="FY1042" s="229" t="s">
        <v>3469</v>
      </c>
      <c r="FZ1042" s="229" t="s">
        <v>3470</v>
      </c>
      <c r="GA1042" s="229" t="s">
        <v>3471</v>
      </c>
    </row>
    <row r="1043" spans="181:183" ht="11.25" customHeight="1" x14ac:dyDescent="0.2">
      <c r="FY1043" s="229" t="s">
        <v>231</v>
      </c>
      <c r="FZ1043" s="229" t="s">
        <v>232</v>
      </c>
      <c r="GA1043" s="229" t="s">
        <v>233</v>
      </c>
    </row>
    <row r="1044" spans="181:183" ht="11.25" customHeight="1" x14ac:dyDescent="0.2">
      <c r="FY1044" s="229" t="s">
        <v>3631</v>
      </c>
      <c r="FZ1044" s="229" t="s">
        <v>3632</v>
      </c>
      <c r="GA1044" s="229" t="s">
        <v>233</v>
      </c>
    </row>
    <row r="1045" spans="181:183" ht="11.25" customHeight="1" x14ac:dyDescent="0.2">
      <c r="FY1045" s="229" t="s">
        <v>3505</v>
      </c>
      <c r="FZ1045" s="229" t="s">
        <v>3506</v>
      </c>
      <c r="GA1045" s="229" t="s">
        <v>3507</v>
      </c>
    </row>
    <row r="1046" spans="181:183" ht="11.25" customHeight="1" x14ac:dyDescent="0.2">
      <c r="FY1046" s="229" t="s">
        <v>3508</v>
      </c>
      <c r="FZ1046" s="229" t="s">
        <v>3509</v>
      </c>
      <c r="GA1046" s="229" t="s">
        <v>3510</v>
      </c>
    </row>
    <row r="1047" spans="181:183" ht="11.25" customHeight="1" x14ac:dyDescent="0.2">
      <c r="FY1047" s="229" t="s">
        <v>3425</v>
      </c>
      <c r="FZ1047" s="229" t="s">
        <v>3426</v>
      </c>
      <c r="GA1047" s="229" t="s">
        <v>3427</v>
      </c>
    </row>
    <row r="1048" spans="181:183" ht="11.25" customHeight="1" x14ac:dyDescent="0.2">
      <c r="FY1048" s="229" t="s">
        <v>3236</v>
      </c>
      <c r="FZ1048" s="229" t="s">
        <v>3237</v>
      </c>
      <c r="GA1048" s="229" t="s">
        <v>3238</v>
      </c>
    </row>
    <row r="1049" spans="181:183" ht="11.25" customHeight="1" x14ac:dyDescent="0.2">
      <c r="FY1049" s="229" t="s">
        <v>3239</v>
      </c>
      <c r="FZ1049" s="229" t="s">
        <v>3240</v>
      </c>
      <c r="GA1049" s="229" t="s">
        <v>3241</v>
      </c>
    </row>
    <row r="1050" spans="181:183" ht="11.25" customHeight="1" x14ac:dyDescent="0.2">
      <c r="FY1050" s="229" t="s">
        <v>3227</v>
      </c>
      <c r="FZ1050" s="229" t="s">
        <v>3228</v>
      </c>
      <c r="GA1050" s="229" t="s">
        <v>3229</v>
      </c>
    </row>
    <row r="1051" spans="181:183" ht="11.25" customHeight="1" x14ac:dyDescent="0.2">
      <c r="FY1051" s="229" t="s">
        <v>3275</v>
      </c>
      <c r="FZ1051" s="229" t="s">
        <v>3276</v>
      </c>
      <c r="GA1051" s="229" t="s">
        <v>3229</v>
      </c>
    </row>
    <row r="1052" spans="181:183" ht="11.25" customHeight="1" x14ac:dyDescent="0.2">
      <c r="FY1052" s="229" t="s">
        <v>3654</v>
      </c>
      <c r="FZ1052" s="229" t="s">
        <v>3655</v>
      </c>
      <c r="GA1052" s="229" t="s">
        <v>3656</v>
      </c>
    </row>
    <row r="1053" spans="181:183" ht="11.25" customHeight="1" x14ac:dyDescent="0.2">
      <c r="FY1053" s="229" t="s">
        <v>3396</v>
      </c>
      <c r="FZ1053" s="229" t="s">
        <v>3397</v>
      </c>
      <c r="GA1053" s="229" t="s">
        <v>3398</v>
      </c>
    </row>
    <row r="1054" spans="181:183" ht="11.25" customHeight="1" x14ac:dyDescent="0.2">
      <c r="FY1054" s="229" t="s">
        <v>375</v>
      </c>
      <c r="FZ1054" s="229" t="s">
        <v>376</v>
      </c>
      <c r="GA1054" s="229" t="s">
        <v>377</v>
      </c>
    </row>
    <row r="1055" spans="181:183" ht="11.25" customHeight="1" x14ac:dyDescent="0.2">
      <c r="FY1055" s="229" t="s">
        <v>3161</v>
      </c>
      <c r="FZ1055" s="229" t="s">
        <v>3162</v>
      </c>
      <c r="GA1055" s="229" t="s">
        <v>3163</v>
      </c>
    </row>
    <row r="1056" spans="181:183" ht="11.25" customHeight="1" x14ac:dyDescent="0.2">
      <c r="FY1056" s="229" t="s">
        <v>3616</v>
      </c>
      <c r="FZ1056" s="229" t="s">
        <v>3617</v>
      </c>
      <c r="GA1056" s="229" t="s">
        <v>3618</v>
      </c>
    </row>
    <row r="1057" spans="181:183" ht="11.25" customHeight="1" x14ac:dyDescent="0.2">
      <c r="FY1057" s="229" t="s">
        <v>3740</v>
      </c>
      <c r="FZ1057" s="229" t="s">
        <v>3741</v>
      </c>
      <c r="GA1057" s="229" t="s">
        <v>3742</v>
      </c>
    </row>
    <row r="1058" spans="181:183" ht="11.25" customHeight="1" x14ac:dyDescent="0.2">
      <c r="FY1058" s="229" t="s">
        <v>3737</v>
      </c>
      <c r="FZ1058" s="229" t="s">
        <v>3738</v>
      </c>
      <c r="GA1058" s="229" t="s">
        <v>3739</v>
      </c>
    </row>
    <row r="1059" spans="181:183" ht="11.25" customHeight="1" x14ac:dyDescent="0.2">
      <c r="FY1059" s="229" t="s">
        <v>3463</v>
      </c>
      <c r="FZ1059" s="229" t="s">
        <v>3464</v>
      </c>
      <c r="GA1059" s="229" t="s">
        <v>3465</v>
      </c>
    </row>
    <row r="1060" spans="181:183" ht="11.25" customHeight="1" x14ac:dyDescent="0.2">
      <c r="FY1060" s="229" t="s">
        <v>3746</v>
      </c>
      <c r="FZ1060" s="229" t="s">
        <v>3747</v>
      </c>
      <c r="GA1060" s="229" t="s">
        <v>3748</v>
      </c>
    </row>
    <row r="1061" spans="181:183" ht="11.25" customHeight="1" x14ac:dyDescent="0.2">
      <c r="FY1061" s="229" t="s">
        <v>3749</v>
      </c>
      <c r="FZ1061" s="229" t="s">
        <v>3750</v>
      </c>
      <c r="GA1061" s="229" t="s">
        <v>3751</v>
      </c>
    </row>
    <row r="1062" spans="181:183" ht="11.25" customHeight="1" x14ac:dyDescent="0.2">
      <c r="FY1062" s="229" t="s">
        <v>3242</v>
      </c>
      <c r="FZ1062" s="229" t="s">
        <v>3243</v>
      </c>
      <c r="GA1062" s="229" t="s">
        <v>3244</v>
      </c>
    </row>
    <row r="1063" spans="181:183" ht="11.25" customHeight="1" x14ac:dyDescent="0.2">
      <c r="FY1063" s="229" t="s">
        <v>3245</v>
      </c>
      <c r="FZ1063" s="229" t="s">
        <v>3246</v>
      </c>
      <c r="GA1063" s="229" t="s">
        <v>3247</v>
      </c>
    </row>
    <row r="1064" spans="181:183" ht="11.25" customHeight="1" x14ac:dyDescent="0.2">
      <c r="FY1064" s="229" t="s">
        <v>3263</v>
      </c>
      <c r="FZ1064" s="229" t="s">
        <v>3264</v>
      </c>
      <c r="GA1064" s="229" t="s">
        <v>3265</v>
      </c>
    </row>
    <row r="1065" spans="181:183" ht="11.25" customHeight="1" x14ac:dyDescent="0.2">
      <c r="FY1065" s="229" t="s">
        <v>3186</v>
      </c>
      <c r="FZ1065" s="229" t="s">
        <v>3187</v>
      </c>
      <c r="GA1065" s="229" t="s">
        <v>3188</v>
      </c>
    </row>
    <row r="1066" spans="181:183" ht="11.25" customHeight="1" x14ac:dyDescent="0.2">
      <c r="FY1066" s="229" t="s">
        <v>3189</v>
      </c>
      <c r="FZ1066" s="229" t="s">
        <v>3190</v>
      </c>
      <c r="GA1066" s="229" t="s">
        <v>3191</v>
      </c>
    </row>
    <row r="1067" spans="181:183" ht="11.25" customHeight="1" x14ac:dyDescent="0.2">
      <c r="FY1067" s="229" t="s">
        <v>3326</v>
      </c>
      <c r="FZ1067" s="229" t="s">
        <v>3327</v>
      </c>
      <c r="GA1067" s="229" t="s">
        <v>3328</v>
      </c>
    </row>
    <row r="1068" spans="181:183" ht="11.25" customHeight="1" x14ac:dyDescent="0.2">
      <c r="FY1068" s="229" t="s">
        <v>3477</v>
      </c>
      <c r="FZ1068" s="229" t="s">
        <v>3478</v>
      </c>
      <c r="GA1068" s="229" t="s">
        <v>3328</v>
      </c>
    </row>
    <row r="1069" spans="181:183" ht="11.25" customHeight="1" x14ac:dyDescent="0.2">
      <c r="FY1069" s="229" t="s">
        <v>3352</v>
      </c>
      <c r="FZ1069" s="229" t="s">
        <v>3353</v>
      </c>
      <c r="GA1069" s="229" t="s">
        <v>3354</v>
      </c>
    </row>
    <row r="1070" spans="181:183" ht="11.25" customHeight="1" x14ac:dyDescent="0.2">
      <c r="FY1070" s="229" t="s">
        <v>3388</v>
      </c>
      <c r="FZ1070" s="229" t="s">
        <v>3389</v>
      </c>
      <c r="GA1070" s="229" t="s">
        <v>3354</v>
      </c>
    </row>
    <row r="1071" spans="181:183" ht="11.25" customHeight="1" x14ac:dyDescent="0.2">
      <c r="FY1071" s="229" t="s">
        <v>3358</v>
      </c>
      <c r="FZ1071" s="229" t="s">
        <v>3359</v>
      </c>
      <c r="GA1071" s="229" t="s">
        <v>3360</v>
      </c>
    </row>
    <row r="1072" spans="181:183" ht="11.25" customHeight="1" x14ac:dyDescent="0.2">
      <c r="FY1072" s="229" t="s">
        <v>3648</v>
      </c>
      <c r="FZ1072" s="229" t="s">
        <v>3649</v>
      </c>
      <c r="GA1072" s="229" t="s">
        <v>3650</v>
      </c>
    </row>
    <row r="1073" spans="181:183" ht="11.25" customHeight="1" x14ac:dyDescent="0.2">
      <c r="FY1073" s="229" t="s">
        <v>3651</v>
      </c>
      <c r="FZ1073" s="229" t="s">
        <v>3652</v>
      </c>
      <c r="GA1073" s="229" t="s">
        <v>3653</v>
      </c>
    </row>
    <row r="1074" spans="181:183" ht="11.25" customHeight="1" x14ac:dyDescent="0.2">
      <c r="FY1074" s="229" t="s">
        <v>3390</v>
      </c>
      <c r="FZ1074" s="229" t="s">
        <v>3391</v>
      </c>
      <c r="GA1074" s="229" t="s">
        <v>3392</v>
      </c>
    </row>
    <row r="1075" spans="181:183" ht="11.25" customHeight="1" x14ac:dyDescent="0.2">
      <c r="FY1075" s="229" t="s">
        <v>3414</v>
      </c>
      <c r="FZ1075" s="229" t="s">
        <v>3415</v>
      </c>
      <c r="GA1075" s="229" t="s">
        <v>3392</v>
      </c>
    </row>
    <row r="1076" spans="181:183" ht="11.25" customHeight="1" x14ac:dyDescent="0.2">
      <c r="FY1076" s="229" t="s">
        <v>3479</v>
      </c>
      <c r="FZ1076" s="229" t="s">
        <v>3480</v>
      </c>
      <c r="GA1076" s="229" t="s">
        <v>3481</v>
      </c>
    </row>
    <row r="1077" spans="181:183" ht="11.25" customHeight="1" x14ac:dyDescent="0.2">
      <c r="FY1077" s="229" t="s">
        <v>3551</v>
      </c>
      <c r="FZ1077" s="229" t="s">
        <v>3552</v>
      </c>
      <c r="GA1077" s="229" t="s">
        <v>3481</v>
      </c>
    </row>
    <row r="1078" spans="181:183" ht="11.25" customHeight="1" x14ac:dyDescent="0.2">
      <c r="FY1078" s="229" t="s">
        <v>3192</v>
      </c>
      <c r="FZ1078" s="229" t="s">
        <v>3193</v>
      </c>
      <c r="GA1078" s="229" t="s">
        <v>3194</v>
      </c>
    </row>
    <row r="1079" spans="181:183" ht="11.25" customHeight="1" x14ac:dyDescent="0.2">
      <c r="FY1079" s="229" t="s">
        <v>3717</v>
      </c>
      <c r="FZ1079" s="229" t="s">
        <v>3718</v>
      </c>
      <c r="GA1079" s="229" t="s">
        <v>3719</v>
      </c>
    </row>
    <row r="1080" spans="181:183" ht="11.25" customHeight="1" x14ac:dyDescent="0.2">
      <c r="FY1080" s="229" t="s">
        <v>3454</v>
      </c>
      <c r="FZ1080" s="229" t="s">
        <v>3455</v>
      </c>
      <c r="GA1080" s="229" t="s">
        <v>3456</v>
      </c>
    </row>
    <row r="1081" spans="181:183" ht="11.25" customHeight="1" x14ac:dyDescent="0.2">
      <c r="FY1081" s="229" t="s">
        <v>3511</v>
      </c>
      <c r="FZ1081" s="229" t="s">
        <v>3512</v>
      </c>
      <c r="GA1081" s="229" t="s">
        <v>3513</v>
      </c>
    </row>
    <row r="1082" spans="181:183" ht="11.25" customHeight="1" x14ac:dyDescent="0.2">
      <c r="FY1082" s="229" t="s">
        <v>3439</v>
      </c>
      <c r="FZ1082" s="229" t="s">
        <v>3440</v>
      </c>
      <c r="GA1082" s="229" t="s">
        <v>3441</v>
      </c>
    </row>
    <row r="1083" spans="181:183" ht="11.25" customHeight="1" x14ac:dyDescent="0.2">
      <c r="FY1083" s="229" t="s">
        <v>3442</v>
      </c>
      <c r="FZ1083" s="229" t="s">
        <v>3443</v>
      </c>
      <c r="GA1083" s="229" t="s">
        <v>3444</v>
      </c>
    </row>
    <row r="1084" spans="181:183" ht="11.25" customHeight="1" x14ac:dyDescent="0.2">
      <c r="FY1084" s="229" t="s">
        <v>3619</v>
      </c>
      <c r="FZ1084" s="229" t="s">
        <v>3620</v>
      </c>
      <c r="GA1084" s="229" t="s">
        <v>3621</v>
      </c>
    </row>
    <row r="1085" spans="181:183" ht="11.25" customHeight="1" x14ac:dyDescent="0.2">
      <c r="FY1085" s="229" t="s">
        <v>3174</v>
      </c>
      <c r="FZ1085" s="229" t="s">
        <v>3175</v>
      </c>
      <c r="GA1085" s="229" t="s">
        <v>3176</v>
      </c>
    </row>
    <row r="1086" spans="181:183" ht="11.25" customHeight="1" x14ac:dyDescent="0.2">
      <c r="FY1086" s="229" t="s">
        <v>3405</v>
      </c>
      <c r="FZ1086" s="229" t="s">
        <v>3406</v>
      </c>
      <c r="GA1086" s="229" t="s">
        <v>3407</v>
      </c>
    </row>
    <row r="1087" spans="181:183" ht="11.25" customHeight="1" x14ac:dyDescent="0.2">
      <c r="FY1087" s="229" t="s">
        <v>3636</v>
      </c>
      <c r="FZ1087" s="229" t="s">
        <v>3637</v>
      </c>
      <c r="GA1087" s="229" t="s">
        <v>3638</v>
      </c>
    </row>
    <row r="1088" spans="181:183" ht="11.25" customHeight="1" x14ac:dyDescent="0.2">
      <c r="FY1088" s="229" t="s">
        <v>3633</v>
      </c>
      <c r="FZ1088" s="229" t="s">
        <v>3634</v>
      </c>
      <c r="GA1088" s="229" t="s">
        <v>3635</v>
      </c>
    </row>
    <row r="1089" spans="181:183" ht="11.25" customHeight="1" x14ac:dyDescent="0.2">
      <c r="FY1089" s="229" t="s">
        <v>3663</v>
      </c>
      <c r="FZ1089" s="229" t="s">
        <v>3664</v>
      </c>
      <c r="GA1089" s="229" t="s">
        <v>3635</v>
      </c>
    </row>
    <row r="1090" spans="181:183" ht="11.25" customHeight="1" x14ac:dyDescent="0.2">
      <c r="FY1090" s="229" t="s">
        <v>3207</v>
      </c>
      <c r="FZ1090" s="229" t="s">
        <v>3208</v>
      </c>
      <c r="GA1090" s="229" t="s">
        <v>3209</v>
      </c>
    </row>
    <row r="1091" spans="181:183" ht="11.25" customHeight="1" x14ac:dyDescent="0.2">
      <c r="FY1091" s="229" t="s">
        <v>3791</v>
      </c>
      <c r="FZ1091" s="229" t="s">
        <v>3792</v>
      </c>
      <c r="GA1091" s="229" t="s">
        <v>3793</v>
      </c>
    </row>
    <row r="1092" spans="181:183" ht="11.25" customHeight="1" x14ac:dyDescent="0.2">
      <c r="FY1092" s="229" t="s">
        <v>3488</v>
      </c>
      <c r="FZ1092" s="229" t="s">
        <v>3489</v>
      </c>
      <c r="GA1092" s="229" t="s">
        <v>3490</v>
      </c>
    </row>
    <row r="1093" spans="181:183" ht="11.25" customHeight="1" x14ac:dyDescent="0.2">
      <c r="FY1093" s="229" t="s">
        <v>3408</v>
      </c>
      <c r="FZ1093" s="229" t="s">
        <v>3409</v>
      </c>
      <c r="GA1093" s="229" t="s">
        <v>3410</v>
      </c>
    </row>
    <row r="1094" spans="181:183" ht="11.25" customHeight="1" x14ac:dyDescent="0.2">
      <c r="FY1094" s="229" t="s">
        <v>3813</v>
      </c>
      <c r="FZ1094" s="229" t="s">
        <v>3814</v>
      </c>
      <c r="GA1094" s="229" t="s">
        <v>3815</v>
      </c>
    </row>
    <row r="1095" spans="181:183" ht="11.25" customHeight="1" x14ac:dyDescent="0.2">
      <c r="FY1095" s="229" t="s">
        <v>3816</v>
      </c>
      <c r="FZ1095" s="229" t="s">
        <v>3817</v>
      </c>
      <c r="GA1095" s="229" t="s">
        <v>3818</v>
      </c>
    </row>
    <row r="1096" spans="181:183" ht="11.25" customHeight="1" x14ac:dyDescent="0.2">
      <c r="FY1096" s="229" t="s">
        <v>3251</v>
      </c>
      <c r="FZ1096" s="229" t="s">
        <v>3252</v>
      </c>
      <c r="GA1096" s="229" t="s">
        <v>3253</v>
      </c>
    </row>
    <row r="1097" spans="181:183" ht="11.25" customHeight="1" x14ac:dyDescent="0.2">
      <c r="FY1097" s="229" t="s">
        <v>3248</v>
      </c>
      <c r="FZ1097" s="229" t="s">
        <v>3249</v>
      </c>
      <c r="GA1097" s="229" t="s">
        <v>3250</v>
      </c>
    </row>
    <row r="1098" spans="181:183" ht="11.25" customHeight="1" x14ac:dyDescent="0.2">
      <c r="FY1098" s="229" t="s">
        <v>3131</v>
      </c>
      <c r="FZ1098" s="229" t="s">
        <v>3132</v>
      </c>
      <c r="GA1098" s="229" t="s">
        <v>3133</v>
      </c>
    </row>
    <row r="1099" spans="181:183" ht="11.25" customHeight="1" x14ac:dyDescent="0.2">
      <c r="FY1099" s="229" t="s">
        <v>3166</v>
      </c>
      <c r="FZ1099" s="229" t="s">
        <v>3167</v>
      </c>
      <c r="GA1099" s="229" t="s">
        <v>3133</v>
      </c>
    </row>
    <row r="1100" spans="181:183" ht="11.25" customHeight="1" x14ac:dyDescent="0.2">
      <c r="FY1100" s="229" t="s">
        <v>3137</v>
      </c>
      <c r="FZ1100" s="229" t="s">
        <v>3138</v>
      </c>
      <c r="GA1100" s="229" t="s">
        <v>3139</v>
      </c>
    </row>
    <row r="1101" spans="181:183" ht="11.25" customHeight="1" x14ac:dyDescent="0.2">
      <c r="FY1101" s="229" t="s">
        <v>3134</v>
      </c>
      <c r="FZ1101" s="229" t="s">
        <v>3135</v>
      </c>
      <c r="GA1101" s="229" t="s">
        <v>3136</v>
      </c>
    </row>
    <row r="1102" spans="181:183" ht="11.25" customHeight="1" x14ac:dyDescent="0.2">
      <c r="FY1102" s="229" t="s">
        <v>3164</v>
      </c>
      <c r="FZ1102" s="229" t="s">
        <v>3165</v>
      </c>
      <c r="GA1102" s="229" t="s">
        <v>3136</v>
      </c>
    </row>
    <row r="1103" spans="181:183" ht="11.25" customHeight="1" x14ac:dyDescent="0.2">
      <c r="FY1103" s="229" t="s">
        <v>4354</v>
      </c>
      <c r="FZ1103" s="229" t="s">
        <v>4355</v>
      </c>
      <c r="GA1103" s="229" t="s">
        <v>4356</v>
      </c>
    </row>
    <row r="1104" spans="181:183" ht="11.25" customHeight="1" x14ac:dyDescent="0.2">
      <c r="FY1104" s="229" t="s">
        <v>3177</v>
      </c>
      <c r="FZ1104" s="229" t="s">
        <v>3178</v>
      </c>
      <c r="GA1104" s="229" t="s">
        <v>3179</v>
      </c>
    </row>
    <row r="1105" spans="181:183" ht="11.25" customHeight="1" x14ac:dyDescent="0.2">
      <c r="FY1105" s="229" t="s">
        <v>3613</v>
      </c>
      <c r="FZ1105" s="229" t="s">
        <v>3614</v>
      </c>
      <c r="GA1105" s="229" t="s">
        <v>3615</v>
      </c>
    </row>
    <row r="1106" spans="181:183" ht="11.25" customHeight="1" x14ac:dyDescent="0.2">
      <c r="FY1106" s="229" t="s">
        <v>3697</v>
      </c>
      <c r="FZ1106" s="229" t="s">
        <v>3698</v>
      </c>
      <c r="GA1106" s="229" t="s">
        <v>3615</v>
      </c>
    </row>
    <row r="1107" spans="181:183" ht="11.25" customHeight="1" x14ac:dyDescent="0.2">
      <c r="FY1107" s="229" t="s">
        <v>3482</v>
      </c>
      <c r="FZ1107" s="229" t="s">
        <v>3483</v>
      </c>
      <c r="GA1107" s="229" t="s">
        <v>3484</v>
      </c>
    </row>
    <row r="1108" spans="181:183" ht="11.25" customHeight="1" x14ac:dyDescent="0.2">
      <c r="FY1108" s="229" t="s">
        <v>3500</v>
      </c>
      <c r="FZ1108" s="229" t="s">
        <v>3501</v>
      </c>
      <c r="GA1108" s="229" t="s">
        <v>3484</v>
      </c>
    </row>
    <row r="1109" spans="181:183" ht="11.25" customHeight="1" x14ac:dyDescent="0.2">
      <c r="FY1109" s="229" t="s">
        <v>3485</v>
      </c>
      <c r="FZ1109" s="229" t="s">
        <v>3486</v>
      </c>
      <c r="GA1109" s="229" t="s">
        <v>3487</v>
      </c>
    </row>
    <row r="1110" spans="181:183" ht="11.25" customHeight="1" x14ac:dyDescent="0.2">
      <c r="FY1110" s="229" t="s">
        <v>3502</v>
      </c>
      <c r="FZ1110" s="229" t="s">
        <v>3503</v>
      </c>
      <c r="GA1110" s="229" t="s">
        <v>3504</v>
      </c>
    </row>
    <row r="1111" spans="181:183" ht="11.25" customHeight="1" x14ac:dyDescent="0.2">
      <c r="FY1111" s="229" t="s">
        <v>3532</v>
      </c>
      <c r="FZ1111" s="229" t="s">
        <v>3533</v>
      </c>
      <c r="GA1111" s="229" t="s">
        <v>3504</v>
      </c>
    </row>
    <row r="1112" spans="181:183" ht="11.25" customHeight="1" x14ac:dyDescent="0.2">
      <c r="FY1112" s="229" t="s">
        <v>3491</v>
      </c>
      <c r="FZ1112" s="229" t="s">
        <v>3492</v>
      </c>
      <c r="GA1112" s="229" t="s">
        <v>3493</v>
      </c>
    </row>
    <row r="1113" spans="181:183" ht="11.25" customHeight="1" x14ac:dyDescent="0.2">
      <c r="FY1113" s="229" t="s">
        <v>3517</v>
      </c>
      <c r="FZ1113" s="229" t="s">
        <v>3518</v>
      </c>
      <c r="GA1113" s="229" t="s">
        <v>3519</v>
      </c>
    </row>
    <row r="1114" spans="181:183" ht="11.25" customHeight="1" x14ac:dyDescent="0.2">
      <c r="FY1114" s="229" t="s">
        <v>3494</v>
      </c>
      <c r="FZ1114" s="229" t="s">
        <v>3495</v>
      </c>
      <c r="GA1114" s="229" t="s">
        <v>3496</v>
      </c>
    </row>
    <row r="1115" spans="181:183" ht="11.25" customHeight="1" x14ac:dyDescent="0.2">
      <c r="FY1115" s="229" t="s">
        <v>3385</v>
      </c>
      <c r="FZ1115" s="229" t="s">
        <v>3386</v>
      </c>
      <c r="GA1115" s="229" t="s">
        <v>3387</v>
      </c>
    </row>
    <row r="1116" spans="181:183" ht="11.25" customHeight="1" x14ac:dyDescent="0.2">
      <c r="FY1116" s="229" t="s">
        <v>3819</v>
      </c>
      <c r="FZ1116" s="229" t="s">
        <v>3820</v>
      </c>
      <c r="GA1116" s="229" t="s">
        <v>3821</v>
      </c>
    </row>
    <row r="1117" spans="181:183" ht="11.25" customHeight="1" x14ac:dyDescent="0.2">
      <c r="FY1117" s="229" t="s">
        <v>3822</v>
      </c>
      <c r="FZ1117" s="229" t="s">
        <v>3823</v>
      </c>
      <c r="GA1117" s="229" t="s">
        <v>3824</v>
      </c>
    </row>
    <row r="1118" spans="181:183" ht="11.25" customHeight="1" x14ac:dyDescent="0.2">
      <c r="FY1118" s="229" t="s">
        <v>3457</v>
      </c>
      <c r="FZ1118" s="229" t="s">
        <v>3458</v>
      </c>
      <c r="GA1118" s="229" t="s">
        <v>3459</v>
      </c>
    </row>
    <row r="1119" spans="181:183" ht="11.25" customHeight="1" x14ac:dyDescent="0.2">
      <c r="FY1119" s="229" t="s">
        <v>3210</v>
      </c>
      <c r="FZ1119" s="229" t="s">
        <v>3211</v>
      </c>
      <c r="GA1119" s="229" t="s">
        <v>3212</v>
      </c>
    </row>
    <row r="1120" spans="181:183" ht="11.25" customHeight="1" x14ac:dyDescent="0.2">
      <c r="FY1120" s="229" t="s">
        <v>3034</v>
      </c>
      <c r="FZ1120" s="229" t="s">
        <v>3035</v>
      </c>
      <c r="GA1120" s="229" t="s">
        <v>3036</v>
      </c>
    </row>
    <row r="1121" spans="181:183" ht="11.25" customHeight="1" x14ac:dyDescent="0.2">
      <c r="FY1121" s="229" t="s">
        <v>1255</v>
      </c>
      <c r="FZ1121" s="229" t="s">
        <v>1256</v>
      </c>
      <c r="GA1121" s="229" t="s">
        <v>1257</v>
      </c>
    </row>
    <row r="1122" spans="181:183" ht="11.25" customHeight="1" x14ac:dyDescent="0.2">
      <c r="FY1122" s="229" t="s">
        <v>3611</v>
      </c>
      <c r="FZ1122" s="229" t="s">
        <v>3612</v>
      </c>
      <c r="GA1122" s="229" t="s">
        <v>1257</v>
      </c>
    </row>
    <row r="1123" spans="181:183" ht="11.25" customHeight="1" x14ac:dyDescent="0.2">
      <c r="FY1123" s="229" t="s">
        <v>3568</v>
      </c>
      <c r="FZ1123" s="229" t="s">
        <v>3569</v>
      </c>
      <c r="GA1123" s="229" t="s">
        <v>3570</v>
      </c>
    </row>
    <row r="1124" spans="181:183" ht="11.25" customHeight="1" x14ac:dyDescent="0.2">
      <c r="FY1124" s="229" t="s">
        <v>3553</v>
      </c>
      <c r="FZ1124" s="229" t="s">
        <v>3554</v>
      </c>
      <c r="GA1124" s="229" t="s">
        <v>3555</v>
      </c>
    </row>
    <row r="1125" spans="181:183" ht="11.25" customHeight="1" x14ac:dyDescent="0.2">
      <c r="FY1125" s="229" t="s">
        <v>3586</v>
      </c>
      <c r="FZ1125" s="229" t="s">
        <v>3587</v>
      </c>
      <c r="GA1125" s="229" t="s">
        <v>3555</v>
      </c>
    </row>
    <row r="1126" spans="181:183" ht="11.25" customHeight="1" x14ac:dyDescent="0.2">
      <c r="FY1126" s="229" t="s">
        <v>3556</v>
      </c>
      <c r="FZ1126" s="229" t="s">
        <v>3557</v>
      </c>
      <c r="GA1126" s="229" t="s">
        <v>3558</v>
      </c>
    </row>
    <row r="1127" spans="181:183" ht="11.25" customHeight="1" x14ac:dyDescent="0.2">
      <c r="FY1127" s="229" t="s">
        <v>3559</v>
      </c>
      <c r="FZ1127" s="229" t="s">
        <v>3560</v>
      </c>
      <c r="GA1127" s="229" t="s">
        <v>3561</v>
      </c>
    </row>
    <row r="1128" spans="181:183" ht="11.25" customHeight="1" x14ac:dyDescent="0.2">
      <c r="FY1128" s="229" t="s">
        <v>3574</v>
      </c>
      <c r="FZ1128" s="229" t="s">
        <v>3575</v>
      </c>
      <c r="GA1128" s="229" t="s">
        <v>3576</v>
      </c>
    </row>
    <row r="1129" spans="181:183" ht="11.25" customHeight="1" x14ac:dyDescent="0.2">
      <c r="FY1129" s="229" t="s">
        <v>3565</v>
      </c>
      <c r="FZ1129" s="229" t="s">
        <v>3566</v>
      </c>
      <c r="GA1129" s="229" t="s">
        <v>3567</v>
      </c>
    </row>
    <row r="1130" spans="181:183" ht="11.25" customHeight="1" x14ac:dyDescent="0.2">
      <c r="FY1130" s="229" t="s">
        <v>3571</v>
      </c>
      <c r="FZ1130" s="229" t="s">
        <v>3572</v>
      </c>
      <c r="GA1130" s="229" t="s">
        <v>3573</v>
      </c>
    </row>
    <row r="1131" spans="181:183" ht="11.25" customHeight="1" x14ac:dyDescent="0.2">
      <c r="FY1131" s="229" t="s">
        <v>3562</v>
      </c>
      <c r="FZ1131" s="229" t="s">
        <v>3563</v>
      </c>
      <c r="GA1131" s="229" t="s">
        <v>3564</v>
      </c>
    </row>
    <row r="1132" spans="181:183" ht="11.25" customHeight="1" x14ac:dyDescent="0.2">
      <c r="FY1132" s="229" t="s">
        <v>3729</v>
      </c>
      <c r="FZ1132" s="229" t="s">
        <v>3730</v>
      </c>
      <c r="GA1132" s="229" t="s">
        <v>3731</v>
      </c>
    </row>
    <row r="1133" spans="181:183" ht="11.25" customHeight="1" x14ac:dyDescent="0.2">
      <c r="FY1133" s="229" t="s">
        <v>3361</v>
      </c>
      <c r="FZ1133" s="229" t="s">
        <v>3362</v>
      </c>
      <c r="GA1133" s="229" t="s">
        <v>3363</v>
      </c>
    </row>
    <row r="1134" spans="181:183" ht="11.25" customHeight="1" x14ac:dyDescent="0.2">
      <c r="FY1134" s="229" t="s">
        <v>3466</v>
      </c>
      <c r="FZ1134" s="229" t="s">
        <v>3467</v>
      </c>
      <c r="GA1134" s="229" t="s">
        <v>3468</v>
      </c>
    </row>
    <row r="1135" spans="181:183" ht="11.25" customHeight="1" x14ac:dyDescent="0.2">
      <c r="FY1135" s="229" t="s">
        <v>3364</v>
      </c>
      <c r="FZ1135" s="229" t="s">
        <v>3365</v>
      </c>
      <c r="GA1135" s="229" t="s">
        <v>3366</v>
      </c>
    </row>
    <row r="1136" spans="181:183" ht="11.25" customHeight="1" x14ac:dyDescent="0.2">
      <c r="FY1136" s="229" t="s">
        <v>3472</v>
      </c>
      <c r="FZ1136" s="229" t="s">
        <v>3473</v>
      </c>
      <c r="GA1136" s="229" t="s">
        <v>3474</v>
      </c>
    </row>
    <row r="1137" spans="181:183" ht="11.25" customHeight="1" x14ac:dyDescent="0.2">
      <c r="FY1137" s="229" t="s">
        <v>3393</v>
      </c>
      <c r="FZ1137" s="229" t="s">
        <v>3394</v>
      </c>
      <c r="GA1137" s="229" t="s">
        <v>3395</v>
      </c>
    </row>
    <row r="1138" spans="181:183" ht="11.25" customHeight="1" x14ac:dyDescent="0.2">
      <c r="FY1138" s="229" t="s">
        <v>3399</v>
      </c>
      <c r="FZ1138" s="229" t="s">
        <v>3400</v>
      </c>
      <c r="GA1138" s="229" t="s">
        <v>3401</v>
      </c>
    </row>
    <row r="1139" spans="181:183" ht="11.25" customHeight="1" x14ac:dyDescent="0.2">
      <c r="FY1139" s="229" t="s">
        <v>3534</v>
      </c>
      <c r="FZ1139" s="229" t="s">
        <v>3535</v>
      </c>
      <c r="GA1139" s="229" t="s">
        <v>3536</v>
      </c>
    </row>
    <row r="1140" spans="181:183" ht="11.25" customHeight="1" x14ac:dyDescent="0.2">
      <c r="FY1140" s="229" t="s">
        <v>3549</v>
      </c>
      <c r="FZ1140" s="229" t="s">
        <v>3550</v>
      </c>
      <c r="GA1140" s="229" t="s">
        <v>3536</v>
      </c>
    </row>
    <row r="1141" spans="181:183" ht="11.25" customHeight="1" x14ac:dyDescent="0.2">
      <c r="FY1141" s="229" t="s">
        <v>3367</v>
      </c>
      <c r="FZ1141" s="229" t="s">
        <v>3368</v>
      </c>
      <c r="GA1141" s="229" t="s">
        <v>3369</v>
      </c>
    </row>
    <row r="1142" spans="181:183" ht="11.25" customHeight="1" x14ac:dyDescent="0.2">
      <c r="FY1142" s="229" t="s">
        <v>3355</v>
      </c>
      <c r="FZ1142" s="229" t="s">
        <v>3356</v>
      </c>
      <c r="GA1142" s="229" t="s">
        <v>3357</v>
      </c>
    </row>
    <row r="1143" spans="181:183" ht="11.25" customHeight="1" x14ac:dyDescent="0.2">
      <c r="FY1143" s="229" t="s">
        <v>3537</v>
      </c>
      <c r="FZ1143" s="229" t="s">
        <v>3538</v>
      </c>
      <c r="GA1143" s="229" t="s">
        <v>3539</v>
      </c>
    </row>
    <row r="1144" spans="181:183" ht="11.25" customHeight="1" x14ac:dyDescent="0.2">
      <c r="FY1144" s="229" t="s">
        <v>3540</v>
      </c>
      <c r="FZ1144" s="229" t="s">
        <v>3541</v>
      </c>
      <c r="GA1144" s="229" t="s">
        <v>3542</v>
      </c>
    </row>
    <row r="1145" spans="181:183" ht="11.25" customHeight="1" x14ac:dyDescent="0.2">
      <c r="FY1145" s="229" t="s">
        <v>3370</v>
      </c>
      <c r="FZ1145" s="229" t="s">
        <v>3371</v>
      </c>
      <c r="GA1145" s="229" t="s">
        <v>3372</v>
      </c>
    </row>
    <row r="1146" spans="181:183" ht="11.25" customHeight="1" x14ac:dyDescent="0.2">
      <c r="FY1146" s="229" t="s">
        <v>3497</v>
      </c>
      <c r="FZ1146" s="229" t="s">
        <v>3498</v>
      </c>
      <c r="GA1146" s="229" t="s">
        <v>3499</v>
      </c>
    </row>
    <row r="1147" spans="181:183" ht="11.25" customHeight="1" x14ac:dyDescent="0.2">
      <c r="FY1147" s="229" t="s">
        <v>3834</v>
      </c>
      <c r="FZ1147" s="229" t="s">
        <v>3835</v>
      </c>
      <c r="GA1147" s="229" t="s">
        <v>3836</v>
      </c>
    </row>
    <row r="1148" spans="181:183" ht="11.25" customHeight="1" x14ac:dyDescent="0.2">
      <c r="FY1148" s="229" t="s">
        <v>3831</v>
      </c>
      <c r="FZ1148" s="229" t="s">
        <v>3832</v>
      </c>
      <c r="GA1148" s="229" t="s">
        <v>3833</v>
      </c>
    </row>
    <row r="1149" spans="181:183" ht="11.25" customHeight="1" x14ac:dyDescent="0.2">
      <c r="FY1149" s="229" t="s">
        <v>3254</v>
      </c>
      <c r="FZ1149" s="229" t="s">
        <v>3255</v>
      </c>
      <c r="GA1149" s="229" t="s">
        <v>3256</v>
      </c>
    </row>
    <row r="1150" spans="181:183" ht="11.25" customHeight="1" x14ac:dyDescent="0.2">
      <c r="FY1150" s="229" t="s">
        <v>3257</v>
      </c>
      <c r="FZ1150" s="229" t="s">
        <v>3258</v>
      </c>
      <c r="GA1150" s="229" t="s">
        <v>3259</v>
      </c>
    </row>
    <row r="1151" spans="181:183" ht="11.25" customHeight="1" x14ac:dyDescent="0.2">
      <c r="FY1151" s="229" t="s">
        <v>3180</v>
      </c>
      <c r="FZ1151" s="229" t="s">
        <v>3181</v>
      </c>
      <c r="GA1151" s="229" t="s">
        <v>3182</v>
      </c>
    </row>
    <row r="1152" spans="181:183" ht="11.25" customHeight="1" x14ac:dyDescent="0.2">
      <c r="FY1152" s="229" t="s">
        <v>3266</v>
      </c>
      <c r="FZ1152" s="229" t="s">
        <v>3267</v>
      </c>
      <c r="GA1152" s="229" t="s">
        <v>3268</v>
      </c>
    </row>
    <row r="1153" spans="181:183" ht="11.25" customHeight="1" x14ac:dyDescent="0.2">
      <c r="FY1153" s="229" t="s">
        <v>3224</v>
      </c>
      <c r="FZ1153" s="229" t="s">
        <v>3225</v>
      </c>
      <c r="GA1153" s="229" t="s">
        <v>3226</v>
      </c>
    </row>
    <row r="1154" spans="181:183" ht="11.25" customHeight="1" x14ac:dyDescent="0.2">
      <c r="FY1154" s="229" t="s">
        <v>3324</v>
      </c>
      <c r="FZ1154" s="229" t="s">
        <v>3325</v>
      </c>
      <c r="GA1154" s="229" t="s">
        <v>3226</v>
      </c>
    </row>
    <row r="1155" spans="181:183" ht="11.25" customHeight="1" x14ac:dyDescent="0.2">
      <c r="FY1155" s="229" t="s">
        <v>3699</v>
      </c>
      <c r="FZ1155" s="229" t="s">
        <v>3700</v>
      </c>
      <c r="GA1155" s="229" t="s">
        <v>3701</v>
      </c>
    </row>
    <row r="1156" spans="181:183" ht="11.25" customHeight="1" x14ac:dyDescent="0.2">
      <c r="FY1156" s="229" t="s">
        <v>3783</v>
      </c>
      <c r="FZ1156" s="229" t="s">
        <v>3784</v>
      </c>
      <c r="GA1156" s="229" t="s">
        <v>3701</v>
      </c>
    </row>
    <row r="1157" spans="181:183" ht="11.25" customHeight="1" x14ac:dyDescent="0.2">
      <c r="FY1157" s="229" t="s">
        <v>1429</v>
      </c>
      <c r="FZ1157" s="229" t="s">
        <v>1430</v>
      </c>
      <c r="GA1157" s="229" t="s">
        <v>1431</v>
      </c>
    </row>
    <row r="1158" spans="181:183" ht="11.25" customHeight="1" x14ac:dyDescent="0.2">
      <c r="FY1158" s="229" t="s">
        <v>3680</v>
      </c>
      <c r="FZ1158" s="229" t="s">
        <v>3681</v>
      </c>
      <c r="GA1158" s="229" t="s">
        <v>1431</v>
      </c>
    </row>
    <row r="1159" spans="181:183" ht="11.25" customHeight="1" x14ac:dyDescent="0.2">
      <c r="FY1159" s="229" t="s">
        <v>3668</v>
      </c>
      <c r="FZ1159" s="229" t="s">
        <v>3669</v>
      </c>
      <c r="GA1159" s="229" t="s">
        <v>3670</v>
      </c>
    </row>
    <row r="1160" spans="181:183" ht="11.25" customHeight="1" x14ac:dyDescent="0.2">
      <c r="FY1160" s="229" t="s">
        <v>3665</v>
      </c>
      <c r="FZ1160" s="229" t="s">
        <v>3666</v>
      </c>
      <c r="GA1160" s="229" t="s">
        <v>3667</v>
      </c>
    </row>
    <row r="1161" spans="181:183" ht="11.25" customHeight="1" x14ac:dyDescent="0.2">
      <c r="FY1161" s="229" t="s">
        <v>3149</v>
      </c>
      <c r="FZ1161" s="229" t="s">
        <v>3150</v>
      </c>
      <c r="GA1161" s="229" t="s">
        <v>3151</v>
      </c>
    </row>
    <row r="1162" spans="181:183" ht="11.25" customHeight="1" x14ac:dyDescent="0.2">
      <c r="FY1162" s="229" t="s">
        <v>3794</v>
      </c>
      <c r="FZ1162" s="229" t="s">
        <v>3795</v>
      </c>
      <c r="GA1162" s="229" t="s">
        <v>3796</v>
      </c>
    </row>
    <row r="1163" spans="181:183" ht="11.25" customHeight="1" x14ac:dyDescent="0.2">
      <c r="FY1163" s="229" t="s">
        <v>3445</v>
      </c>
      <c r="FZ1163" s="229" t="s">
        <v>3446</v>
      </c>
      <c r="GA1163" s="229" t="s">
        <v>3447</v>
      </c>
    </row>
    <row r="1164" spans="181:183" ht="11.25" customHeight="1" x14ac:dyDescent="0.2">
      <c r="FY1164" s="229" t="s">
        <v>3448</v>
      </c>
      <c r="FZ1164" s="229" t="s">
        <v>3449</v>
      </c>
      <c r="GA1164" s="229" t="s">
        <v>3450</v>
      </c>
    </row>
    <row r="1165" spans="181:183" ht="11.25" customHeight="1" x14ac:dyDescent="0.2">
      <c r="FY1165" s="229" t="s">
        <v>3708</v>
      </c>
      <c r="FZ1165" s="229" t="s">
        <v>3709</v>
      </c>
      <c r="GA1165" s="229" t="s">
        <v>3710</v>
      </c>
    </row>
    <row r="1166" spans="181:183" ht="11.25" customHeight="1" x14ac:dyDescent="0.2">
      <c r="FY1166" s="229" t="s">
        <v>3705</v>
      </c>
      <c r="FZ1166" s="229" t="s">
        <v>3706</v>
      </c>
      <c r="GA1166" s="229" t="s">
        <v>3707</v>
      </c>
    </row>
    <row r="1167" spans="181:183" ht="11.25" customHeight="1" x14ac:dyDescent="0.2">
      <c r="FY1167" s="229" t="s">
        <v>3660</v>
      </c>
      <c r="FZ1167" s="229" t="s">
        <v>3661</v>
      </c>
      <c r="GA1167" s="229" t="s">
        <v>3662</v>
      </c>
    </row>
    <row r="1168" spans="181:183" ht="11.25" customHeight="1" x14ac:dyDescent="0.2">
      <c r="FY1168" s="229" t="s">
        <v>3714</v>
      </c>
      <c r="FZ1168" s="229" t="s">
        <v>3715</v>
      </c>
      <c r="GA1168" s="229" t="s">
        <v>3716</v>
      </c>
    </row>
    <row r="1169" spans="181:183" ht="11.25" customHeight="1" x14ac:dyDescent="0.2">
      <c r="FY1169" s="229" t="s">
        <v>3711</v>
      </c>
      <c r="FZ1169" s="229" t="s">
        <v>3712</v>
      </c>
      <c r="GA1169" s="229" t="s">
        <v>3713</v>
      </c>
    </row>
    <row r="1170" spans="181:183" ht="11.25" customHeight="1" x14ac:dyDescent="0.2">
      <c r="FY1170" s="229" t="s">
        <v>3373</v>
      </c>
      <c r="FZ1170" s="229" t="s">
        <v>3374</v>
      </c>
      <c r="GA1170" s="229" t="s">
        <v>3375</v>
      </c>
    </row>
    <row r="1171" spans="181:183" ht="11.25" customHeight="1" x14ac:dyDescent="0.2">
      <c r="FY1171" s="229" t="s">
        <v>3376</v>
      </c>
      <c r="FZ1171" s="229" t="s">
        <v>3377</v>
      </c>
      <c r="GA1171" s="229" t="s">
        <v>3378</v>
      </c>
    </row>
    <row r="1172" spans="181:183" ht="11.25" customHeight="1" x14ac:dyDescent="0.2">
      <c r="FY1172" s="229" t="s">
        <v>3671</v>
      </c>
      <c r="FZ1172" s="229" t="s">
        <v>3672</v>
      </c>
      <c r="GA1172" s="229" t="s">
        <v>3673</v>
      </c>
    </row>
    <row r="1173" spans="181:183" ht="11.25" customHeight="1" x14ac:dyDescent="0.2">
      <c r="FY1173" s="229" t="s">
        <v>3260</v>
      </c>
      <c r="FZ1173" s="229" t="s">
        <v>3261</v>
      </c>
      <c r="GA1173" s="229" t="s">
        <v>3262</v>
      </c>
    </row>
    <row r="1174" spans="181:183" ht="11.25" customHeight="1" x14ac:dyDescent="0.2">
      <c r="FY1174" s="229" t="s">
        <v>3577</v>
      </c>
      <c r="FZ1174" s="229" t="s">
        <v>3578</v>
      </c>
      <c r="GA1174" s="229" t="s">
        <v>3579</v>
      </c>
    </row>
    <row r="1175" spans="181:183" ht="11.25" customHeight="1" x14ac:dyDescent="0.2">
      <c r="FY1175" s="229" t="s">
        <v>3171</v>
      </c>
      <c r="FZ1175" s="229" t="s">
        <v>3172</v>
      </c>
      <c r="GA1175" s="229" t="s">
        <v>3173</v>
      </c>
    </row>
    <row r="1176" spans="181:183" ht="11.25" customHeight="1" x14ac:dyDescent="0.2">
      <c r="FY1176" s="229" t="s">
        <v>3222</v>
      </c>
      <c r="FZ1176" s="229" t="s">
        <v>3223</v>
      </c>
      <c r="GA1176" s="229" t="s">
        <v>3173</v>
      </c>
    </row>
    <row r="1177" spans="181:183" ht="11.25" customHeight="1" x14ac:dyDescent="0.2">
      <c r="FY1177" s="229" t="s">
        <v>3168</v>
      </c>
      <c r="FZ1177" s="229" t="s">
        <v>3169</v>
      </c>
      <c r="GA1177" s="229" t="s">
        <v>3170</v>
      </c>
    </row>
    <row r="1178" spans="181:183" ht="11.25" customHeight="1" x14ac:dyDescent="0.2">
      <c r="FY1178" s="229" t="s">
        <v>3416</v>
      </c>
      <c r="FZ1178" s="229" t="s">
        <v>3417</v>
      </c>
      <c r="GA1178" s="229" t="s">
        <v>3418</v>
      </c>
    </row>
    <row r="1179" spans="181:183" ht="11.25" customHeight="1" x14ac:dyDescent="0.2">
      <c r="FY1179" s="229" t="s">
        <v>3437</v>
      </c>
      <c r="FZ1179" s="229" t="s">
        <v>3438</v>
      </c>
      <c r="GA1179" s="229" t="s">
        <v>3418</v>
      </c>
    </row>
    <row r="1180" spans="181:183" ht="11.25" customHeight="1" x14ac:dyDescent="0.2">
      <c r="FY1180" s="229" t="s">
        <v>3419</v>
      </c>
      <c r="FZ1180" s="229" t="s">
        <v>3420</v>
      </c>
      <c r="GA1180" s="229" t="s">
        <v>3421</v>
      </c>
    </row>
    <row r="1181" spans="181:183" ht="11.25" customHeight="1" x14ac:dyDescent="0.2">
      <c r="FY1181" s="229" t="s">
        <v>3195</v>
      </c>
      <c r="FZ1181" s="229" t="s">
        <v>3196</v>
      </c>
      <c r="GA1181" s="229" t="s">
        <v>3197</v>
      </c>
    </row>
    <row r="1182" spans="181:183" ht="11.25" customHeight="1" x14ac:dyDescent="0.2">
      <c r="FY1182" s="229" t="s">
        <v>3201</v>
      </c>
      <c r="FZ1182" s="229" t="s">
        <v>3202</v>
      </c>
      <c r="GA1182" s="229" t="s">
        <v>3203</v>
      </c>
    </row>
    <row r="1183" spans="181:183" ht="11.25" customHeight="1" x14ac:dyDescent="0.2">
      <c r="FY1183" s="229" t="s">
        <v>3347</v>
      </c>
      <c r="FZ1183" s="229" t="s">
        <v>3348</v>
      </c>
      <c r="GA1183" s="229" t="s">
        <v>3349</v>
      </c>
    </row>
    <row r="1184" spans="181:183" ht="11.25" customHeight="1" x14ac:dyDescent="0.2">
      <c r="FY1184" s="229" t="s">
        <v>3431</v>
      </c>
      <c r="FZ1184" s="229" t="s">
        <v>3432</v>
      </c>
      <c r="GA1184" s="229" t="s">
        <v>3433</v>
      </c>
    </row>
    <row r="1185" spans="181:183" ht="11.25" customHeight="1" x14ac:dyDescent="0.2">
      <c r="FY1185" s="229" t="s">
        <v>3674</v>
      </c>
      <c r="FZ1185" s="229" t="s">
        <v>3675</v>
      </c>
      <c r="GA1185" s="229" t="s">
        <v>3676</v>
      </c>
    </row>
    <row r="1186" spans="181:183" ht="11.25" customHeight="1" x14ac:dyDescent="0.2">
      <c r="FY1186" s="229" t="s">
        <v>3451</v>
      </c>
      <c r="FZ1186" s="229" t="s">
        <v>3452</v>
      </c>
      <c r="GA1186" s="229" t="s">
        <v>3453</v>
      </c>
    </row>
    <row r="1187" spans="181:183" ht="11.25" customHeight="1" x14ac:dyDescent="0.2">
      <c r="FY1187" s="229" t="s">
        <v>3642</v>
      </c>
      <c r="FZ1187" s="229" t="s">
        <v>3643</v>
      </c>
      <c r="GA1187" s="229" t="s">
        <v>3644</v>
      </c>
    </row>
    <row r="1188" spans="181:183" ht="11.25" customHeight="1" x14ac:dyDescent="0.2">
      <c r="FY1188" s="229" t="s">
        <v>3825</v>
      </c>
      <c r="FZ1188" s="229" t="s">
        <v>3826</v>
      </c>
      <c r="GA1188" s="229" t="s">
        <v>3827</v>
      </c>
    </row>
    <row r="1189" spans="181:183" ht="11.25" customHeight="1" x14ac:dyDescent="0.2">
      <c r="FY1189" s="229" t="s">
        <v>3828</v>
      </c>
      <c r="FZ1189" s="229" t="s">
        <v>3829</v>
      </c>
      <c r="GA1189" s="229" t="s">
        <v>3830</v>
      </c>
    </row>
    <row r="1190" spans="181:183" ht="11.25" customHeight="1" x14ac:dyDescent="0.2">
      <c r="FY1190" s="229" t="s">
        <v>3761</v>
      </c>
      <c r="FZ1190" s="229" t="s">
        <v>3762</v>
      </c>
      <c r="GA1190" s="229" t="s">
        <v>3763</v>
      </c>
    </row>
    <row r="1191" spans="181:183" ht="11.25" customHeight="1" x14ac:dyDescent="0.2">
      <c r="FY1191" s="229" t="s">
        <v>3764</v>
      </c>
      <c r="FZ1191" s="229" t="s">
        <v>3765</v>
      </c>
      <c r="GA1191" s="229" t="s">
        <v>3766</v>
      </c>
    </row>
    <row r="1192" spans="181:183" ht="11.25" customHeight="1" x14ac:dyDescent="0.2">
      <c r="FY1192" s="229" t="s">
        <v>3140</v>
      </c>
      <c r="FZ1192" s="229" t="s">
        <v>3141</v>
      </c>
      <c r="GA1192" s="229" t="s">
        <v>3142</v>
      </c>
    </row>
    <row r="1193" spans="181:183" ht="11.25" customHeight="1" x14ac:dyDescent="0.2">
      <c r="FY1193" s="229" t="s">
        <v>3143</v>
      </c>
      <c r="FZ1193" s="229" t="s">
        <v>3144</v>
      </c>
      <c r="GA1193" s="229" t="s">
        <v>3145</v>
      </c>
    </row>
    <row r="1194" spans="181:183" ht="11.25" customHeight="1" x14ac:dyDescent="0.2">
      <c r="FY1194" s="229" t="s">
        <v>3152</v>
      </c>
      <c r="FZ1194" s="229" t="s">
        <v>3153</v>
      </c>
      <c r="GA1194" s="229" t="s">
        <v>3154</v>
      </c>
    </row>
    <row r="1195" spans="181:183" ht="11.25" customHeight="1" x14ac:dyDescent="0.2">
      <c r="FY1195" s="229" t="s">
        <v>3155</v>
      </c>
      <c r="FZ1195" s="229" t="s">
        <v>3156</v>
      </c>
      <c r="GA1195" s="229" t="s">
        <v>3157</v>
      </c>
    </row>
    <row r="1196" spans="181:183" ht="11.25" customHeight="1" x14ac:dyDescent="0.2">
      <c r="FY1196" s="229" t="s">
        <v>3158</v>
      </c>
      <c r="FZ1196" s="229" t="s">
        <v>3159</v>
      </c>
      <c r="GA1196" s="229" t="s">
        <v>3160</v>
      </c>
    </row>
    <row r="1197" spans="181:183" ht="11.25" customHeight="1" x14ac:dyDescent="0.2">
      <c r="FY1197" s="229" t="s">
        <v>3146</v>
      </c>
      <c r="FZ1197" s="229" t="s">
        <v>3147</v>
      </c>
      <c r="GA1197" s="229" t="s">
        <v>3148</v>
      </c>
    </row>
    <row r="1198" spans="181:183" ht="11.25" customHeight="1" x14ac:dyDescent="0.2">
      <c r="FY1198" s="229" t="s">
        <v>4348</v>
      </c>
      <c r="FZ1198" s="229" t="s">
        <v>4349</v>
      </c>
      <c r="GA1198" s="229" t="s">
        <v>4350</v>
      </c>
    </row>
    <row r="1199" spans="181:183" ht="11.25" customHeight="1" x14ac:dyDescent="0.2">
      <c r="FY1199" s="229" t="s">
        <v>3639</v>
      </c>
      <c r="FZ1199" s="229" t="s">
        <v>3640</v>
      </c>
      <c r="GA1199" s="229" t="s">
        <v>3641</v>
      </c>
    </row>
    <row r="1200" spans="181:183" ht="11.25" customHeight="1" x14ac:dyDescent="0.2">
      <c r="FY1200" s="229" t="s">
        <v>3523</v>
      </c>
      <c r="FZ1200" s="229" t="s">
        <v>3524</v>
      </c>
      <c r="GA1200" s="229" t="s">
        <v>3525</v>
      </c>
    </row>
    <row r="1201" spans="181:183" ht="11.25" customHeight="1" x14ac:dyDescent="0.2">
      <c r="FY1201" s="229" t="s">
        <v>3216</v>
      </c>
      <c r="FZ1201" s="229" t="s">
        <v>3217</v>
      </c>
      <c r="GA1201" s="229" t="s">
        <v>3218</v>
      </c>
    </row>
    <row r="1202" spans="181:183" ht="11.25" customHeight="1" x14ac:dyDescent="0.2">
      <c r="FY1202" s="229" t="s">
        <v>3198</v>
      </c>
      <c r="FZ1202" s="229" t="s">
        <v>3199</v>
      </c>
      <c r="GA1202" s="229" t="s">
        <v>3200</v>
      </c>
    </row>
    <row r="1203" spans="181:183" ht="11.25" customHeight="1" x14ac:dyDescent="0.2">
      <c r="FY1203" s="229" t="s">
        <v>3219</v>
      </c>
      <c r="FZ1203" s="229" t="s">
        <v>3220</v>
      </c>
      <c r="GA1203" s="229" t="s">
        <v>3221</v>
      </c>
    </row>
    <row r="1204" spans="181:183" ht="11.25" customHeight="1" x14ac:dyDescent="0.2">
      <c r="FY1204" s="229" t="s">
        <v>3543</v>
      </c>
      <c r="FZ1204" s="229" t="s">
        <v>3544</v>
      </c>
      <c r="GA1204" s="229" t="s">
        <v>3545</v>
      </c>
    </row>
    <row r="1205" spans="181:183" ht="11.25" customHeight="1" x14ac:dyDescent="0.2">
      <c r="FY1205" s="229" t="s">
        <v>3546</v>
      </c>
      <c r="FZ1205" s="229" t="s">
        <v>3547</v>
      </c>
      <c r="GA1205" s="229" t="s">
        <v>3548</v>
      </c>
    </row>
    <row r="1206" spans="181:183" ht="11.25" customHeight="1" x14ac:dyDescent="0.2">
      <c r="FY1206" s="229" t="s">
        <v>26</v>
      </c>
      <c r="FZ1206" s="229" t="s">
        <v>27</v>
      </c>
      <c r="GA1206" s="229" t="s">
        <v>68</v>
      </c>
    </row>
    <row r="1207" spans="181:183" ht="11.25" customHeight="1" x14ac:dyDescent="0.2">
      <c r="FY1207" s="229" t="s">
        <v>3677</v>
      </c>
      <c r="FZ1207" s="229" t="s">
        <v>3678</v>
      </c>
      <c r="GA1207" s="229" t="s">
        <v>3679</v>
      </c>
    </row>
    <row r="1208" spans="181:183" ht="11.25" customHeight="1" x14ac:dyDescent="0.2">
      <c r="FY1208" s="229" t="s">
        <v>3434</v>
      </c>
      <c r="FZ1208" s="229" t="s">
        <v>3435</v>
      </c>
      <c r="GA1208" s="229" t="s">
        <v>3436</v>
      </c>
    </row>
    <row r="1209" spans="181:183" ht="11.25" customHeight="1" x14ac:dyDescent="0.2">
      <c r="FY1209" s="229" t="s">
        <v>3316</v>
      </c>
      <c r="FZ1209" s="229" t="s">
        <v>3317</v>
      </c>
      <c r="GA1209" s="229" t="s">
        <v>3318</v>
      </c>
    </row>
    <row r="1210" spans="181:183" ht="11.25" customHeight="1" x14ac:dyDescent="0.2">
      <c r="FY1210" s="229" t="s">
        <v>3682</v>
      </c>
      <c r="FZ1210" s="229" t="s">
        <v>3683</v>
      </c>
      <c r="GA1210" s="229" t="s">
        <v>3684</v>
      </c>
    </row>
    <row r="1211" spans="181:183" ht="11.25" customHeight="1" x14ac:dyDescent="0.2">
      <c r="FY1211" s="229" t="s">
        <v>3691</v>
      </c>
      <c r="FZ1211" s="229" t="s">
        <v>3692</v>
      </c>
      <c r="GA1211" s="229" t="s">
        <v>3693</v>
      </c>
    </row>
    <row r="1212" spans="181:183" ht="11.25" customHeight="1" x14ac:dyDescent="0.2">
      <c r="FY1212" s="229" t="s">
        <v>3622</v>
      </c>
      <c r="FZ1212" s="229" t="s">
        <v>3623</v>
      </c>
      <c r="GA1212" s="229" t="s">
        <v>3624</v>
      </c>
    </row>
    <row r="1213" spans="181:183" ht="11.25" customHeight="1" x14ac:dyDescent="0.2">
      <c r="FY1213" s="229" t="s">
        <v>3402</v>
      </c>
      <c r="FZ1213" s="229" t="s">
        <v>3403</v>
      </c>
      <c r="GA1213" s="229" t="s">
        <v>3404</v>
      </c>
    </row>
    <row r="1214" spans="181:183" ht="11.25" customHeight="1" x14ac:dyDescent="0.2">
      <c r="FY1214" s="229" t="s">
        <v>2762</v>
      </c>
      <c r="FZ1214" s="229" t="s">
        <v>2763</v>
      </c>
      <c r="GA1214" s="229" t="s">
        <v>2764</v>
      </c>
    </row>
    <row r="1215" spans="181:183" ht="11.25" customHeight="1" x14ac:dyDescent="0.2">
      <c r="FY1215" s="229" t="s">
        <v>3475</v>
      </c>
      <c r="FZ1215" s="229" t="s">
        <v>3476</v>
      </c>
      <c r="GA1215" s="229" t="s">
        <v>2764</v>
      </c>
    </row>
    <row r="1216" spans="181:183" ht="11.25" customHeight="1" x14ac:dyDescent="0.2">
      <c r="FY1216" s="229" t="s">
        <v>3313</v>
      </c>
      <c r="FZ1216" s="229" t="s">
        <v>3314</v>
      </c>
      <c r="GA1216" s="229" t="s">
        <v>3315</v>
      </c>
    </row>
    <row r="1217" spans="181:183" ht="11.25" customHeight="1" x14ac:dyDescent="0.2">
      <c r="FY1217" s="229" t="s">
        <v>3772</v>
      </c>
      <c r="FZ1217" s="229" t="s">
        <v>3773</v>
      </c>
      <c r="GA1217" s="229" t="s">
        <v>3774</v>
      </c>
    </row>
    <row r="1218" spans="181:183" ht="11.25" customHeight="1" x14ac:dyDescent="0.2">
      <c r="FY1218" s="229" t="s">
        <v>3775</v>
      </c>
      <c r="FZ1218" s="229" t="s">
        <v>3776</v>
      </c>
      <c r="GA1218" s="229" t="s">
        <v>3777</v>
      </c>
    </row>
    <row r="1219" spans="181:183" ht="11.25" customHeight="1" x14ac:dyDescent="0.2">
      <c r="FY1219" s="229" t="s">
        <v>3769</v>
      </c>
      <c r="FZ1219" s="229" t="s">
        <v>3770</v>
      </c>
      <c r="GA1219" s="229" t="s">
        <v>3771</v>
      </c>
    </row>
    <row r="1220" spans="181:183" ht="11.25" customHeight="1" x14ac:dyDescent="0.2">
      <c r="FY1220" s="229" t="s">
        <v>3781</v>
      </c>
      <c r="FZ1220" s="229" t="s">
        <v>3782</v>
      </c>
      <c r="GA1220" s="229" t="s">
        <v>3771</v>
      </c>
    </row>
    <row r="1221" spans="181:183" ht="11.25" customHeight="1" x14ac:dyDescent="0.2">
      <c r="FY1221" s="229" t="s">
        <v>3778</v>
      </c>
      <c r="FZ1221" s="229" t="s">
        <v>3779</v>
      </c>
      <c r="GA1221" s="229" t="s">
        <v>3780</v>
      </c>
    </row>
    <row r="1222" spans="181:183" ht="11.25" customHeight="1" x14ac:dyDescent="0.2">
      <c r="FY1222" s="229" t="s">
        <v>3514</v>
      </c>
      <c r="FZ1222" s="229" t="s">
        <v>3515</v>
      </c>
      <c r="GA1222" s="229" t="s">
        <v>3516</v>
      </c>
    </row>
    <row r="1223" spans="181:183" ht="11.25" customHeight="1" x14ac:dyDescent="0.2">
      <c r="FY1223" s="229" t="s">
        <v>3702</v>
      </c>
      <c r="FZ1223" s="229" t="s">
        <v>3703</v>
      </c>
      <c r="GA1223" s="229" t="s">
        <v>3704</v>
      </c>
    </row>
    <row r="1224" spans="181:183" ht="11.25" customHeight="1" x14ac:dyDescent="0.2">
      <c r="FY1224" s="229" t="s">
        <v>3732</v>
      </c>
      <c r="FZ1224" s="229" t="s">
        <v>3733</v>
      </c>
      <c r="GA1224" s="229" t="s">
        <v>3704</v>
      </c>
    </row>
    <row r="1225" spans="181:183" ht="11.25" customHeight="1" x14ac:dyDescent="0.2">
      <c r="FY1225" s="229" t="s">
        <v>3720</v>
      </c>
      <c r="FZ1225" s="229" t="s">
        <v>3721</v>
      </c>
      <c r="GA1225" s="229" t="s">
        <v>3722</v>
      </c>
    </row>
    <row r="1226" spans="181:183" ht="11.25" customHeight="1" x14ac:dyDescent="0.2">
      <c r="FY1226" s="229" t="s">
        <v>3411</v>
      </c>
      <c r="FZ1226" s="229" t="s">
        <v>3412</v>
      </c>
      <c r="GA1226" s="229" t="s">
        <v>3413</v>
      </c>
    </row>
    <row r="1227" spans="181:183" ht="11.25" customHeight="1" x14ac:dyDescent="0.2">
      <c r="FY1227" s="229" t="s">
        <v>3645</v>
      </c>
      <c r="FZ1227" s="229" t="s">
        <v>3646</v>
      </c>
      <c r="GA1227" s="229" t="s">
        <v>3647</v>
      </c>
    </row>
    <row r="1228" spans="181:183" ht="11.25" customHeight="1" x14ac:dyDescent="0.2">
      <c r="FY1228" s="229" t="s">
        <v>3183</v>
      </c>
      <c r="FZ1228" s="229" t="s">
        <v>3184</v>
      </c>
      <c r="GA1228" s="229" t="s">
        <v>3185</v>
      </c>
    </row>
    <row r="1229" spans="181:183" ht="11.25" customHeight="1" x14ac:dyDescent="0.2">
      <c r="FY1229" s="229" t="s">
        <v>3213</v>
      </c>
      <c r="FZ1229" s="229" t="s">
        <v>3214</v>
      </c>
      <c r="GA1229" s="229" t="s">
        <v>3215</v>
      </c>
    </row>
    <row r="1230" spans="181:183" ht="11.25" customHeight="1" x14ac:dyDescent="0.2">
      <c r="FY1230" s="229" t="s">
        <v>3726</v>
      </c>
      <c r="FZ1230" s="229" t="s">
        <v>3727</v>
      </c>
      <c r="GA1230" s="229" t="s">
        <v>3728</v>
      </c>
    </row>
    <row r="1231" spans="181:183" ht="11.25" customHeight="1" x14ac:dyDescent="0.2">
      <c r="FY1231" s="229" t="s">
        <v>3734</v>
      </c>
      <c r="FZ1231" s="229" t="s">
        <v>3735</v>
      </c>
      <c r="GA1231" s="229" t="s">
        <v>3736</v>
      </c>
    </row>
    <row r="1232" spans="181:183" ht="11.25" customHeight="1" x14ac:dyDescent="0.2">
      <c r="FY1232" s="229" t="s">
        <v>3767</v>
      </c>
      <c r="FZ1232" s="229" t="s">
        <v>3768</v>
      </c>
      <c r="GA1232" s="229" t="s">
        <v>3736</v>
      </c>
    </row>
    <row r="1233" spans="181:183" ht="11.25" customHeight="1" x14ac:dyDescent="0.2">
      <c r="FY1233" s="229" t="s">
        <v>3743</v>
      </c>
      <c r="FZ1233" s="229" t="s">
        <v>3744</v>
      </c>
      <c r="GA1233" s="229" t="s">
        <v>3745</v>
      </c>
    </row>
    <row r="1234" spans="181:183" ht="11.25" customHeight="1" x14ac:dyDescent="0.2">
      <c r="FY1234" s="229" t="s">
        <v>3785</v>
      </c>
      <c r="FZ1234" s="229" t="s">
        <v>3786</v>
      </c>
      <c r="GA1234" s="229" t="s">
        <v>3787</v>
      </c>
    </row>
    <row r="1235" spans="181:183" ht="11.25" customHeight="1" x14ac:dyDescent="0.2">
      <c r="FY1235" s="229" t="s">
        <v>3805</v>
      </c>
      <c r="FZ1235" s="229" t="s">
        <v>3806</v>
      </c>
      <c r="GA1235" s="229" t="s">
        <v>3787</v>
      </c>
    </row>
    <row r="1236" spans="181:183" ht="11.25" customHeight="1" x14ac:dyDescent="0.2">
      <c r="FY1236" s="229" t="s">
        <v>3788</v>
      </c>
      <c r="FZ1236" s="229" t="s">
        <v>3789</v>
      </c>
      <c r="GA1236" s="229" t="s">
        <v>3790</v>
      </c>
    </row>
    <row r="1237" spans="181:183" ht="11.25" customHeight="1" x14ac:dyDescent="0.2">
      <c r="FY1237" s="229" t="s">
        <v>3803</v>
      </c>
      <c r="FZ1237" s="229" t="s">
        <v>3804</v>
      </c>
      <c r="GA1237" s="229" t="s">
        <v>3790</v>
      </c>
    </row>
    <row r="1238" spans="181:183" ht="11.25" customHeight="1" x14ac:dyDescent="0.2">
      <c r="FY1238" s="229" t="s">
        <v>3379</v>
      </c>
      <c r="FZ1238" s="229" t="s">
        <v>3380</v>
      </c>
      <c r="GA1238" s="229" t="s">
        <v>3381</v>
      </c>
    </row>
    <row r="1239" spans="181:183" ht="11.25" customHeight="1" x14ac:dyDescent="0.2">
      <c r="FY1239" s="229" t="s">
        <v>3628</v>
      </c>
      <c r="FZ1239" s="229" t="s">
        <v>3629</v>
      </c>
      <c r="GA1239" s="229" t="s">
        <v>3630</v>
      </c>
    </row>
    <row r="1240" spans="181:183" ht="11.25" customHeight="1" x14ac:dyDescent="0.2">
      <c r="FY1240" s="229" t="s">
        <v>3625</v>
      </c>
      <c r="FZ1240" s="229" t="s">
        <v>3626</v>
      </c>
      <c r="GA1240" s="229" t="s">
        <v>3627</v>
      </c>
    </row>
    <row r="1241" spans="181:183" ht="11.25" customHeight="1" x14ac:dyDescent="0.2">
      <c r="FY1241" s="229" t="s">
        <v>3338</v>
      </c>
      <c r="FZ1241" s="229" t="s">
        <v>3339</v>
      </c>
      <c r="GA1241" s="229" t="s">
        <v>3340</v>
      </c>
    </row>
    <row r="1242" spans="181:183" ht="11.25" customHeight="1" x14ac:dyDescent="0.2">
      <c r="FY1242" s="229" t="s">
        <v>3526</v>
      </c>
      <c r="FZ1242" s="229" t="s">
        <v>3527</v>
      </c>
      <c r="GA1242" s="229" t="s">
        <v>3528</v>
      </c>
    </row>
    <row r="1243" spans="181:183" ht="11.25" customHeight="1" x14ac:dyDescent="0.2">
      <c r="FY1243" s="229" t="s">
        <v>3529</v>
      </c>
      <c r="FZ1243" s="229" t="s">
        <v>3530</v>
      </c>
      <c r="GA1243" s="229" t="s">
        <v>3531</v>
      </c>
    </row>
    <row r="1244" spans="181:183" ht="11.25" customHeight="1" x14ac:dyDescent="0.2">
      <c r="FY1244" s="229" t="s">
        <v>4366</v>
      </c>
      <c r="FZ1244" s="229" t="s">
        <v>4367</v>
      </c>
      <c r="GA1244" s="229" t="s">
        <v>68</v>
      </c>
    </row>
    <row r="1245" spans="181:183" ht="11.25" customHeight="1" x14ac:dyDescent="0.2">
      <c r="FY1245" s="229" t="s">
        <v>3269</v>
      </c>
      <c r="FZ1245" s="229" t="s">
        <v>3270</v>
      </c>
      <c r="GA1245" s="229" t="s">
        <v>3271</v>
      </c>
    </row>
    <row r="1246" spans="181:183" ht="11.25" customHeight="1" x14ac:dyDescent="0.2">
      <c r="FY1246" s="229" t="s">
        <v>3272</v>
      </c>
      <c r="FZ1246" s="229" t="s">
        <v>3273</v>
      </c>
      <c r="GA1246" s="229" t="s">
        <v>3274</v>
      </c>
    </row>
    <row r="1247" spans="181:183" ht="11.25" customHeight="1" x14ac:dyDescent="0.2">
      <c r="FY1247" s="229" t="s">
        <v>3298</v>
      </c>
      <c r="FZ1247" s="229" t="s">
        <v>3299</v>
      </c>
      <c r="GA1247" s="229" t="s">
        <v>3300</v>
      </c>
    </row>
    <row r="1248" spans="181:183" ht="11.25" customHeight="1" x14ac:dyDescent="0.2">
      <c r="FY1248" s="229" t="s">
        <v>3322</v>
      </c>
      <c r="FZ1248" s="229" t="s">
        <v>3323</v>
      </c>
      <c r="GA1248" s="229" t="s">
        <v>3300</v>
      </c>
    </row>
    <row r="1249" spans="181:183" ht="11.25" customHeight="1" x14ac:dyDescent="0.2">
      <c r="FY1249" s="229" t="s">
        <v>3807</v>
      </c>
      <c r="FZ1249" s="229" t="s">
        <v>3808</v>
      </c>
      <c r="GA1249" s="229" t="s">
        <v>3809</v>
      </c>
    </row>
    <row r="1250" spans="181:183" ht="11.25" customHeight="1" x14ac:dyDescent="0.2">
      <c r="FY1250" s="229" t="s">
        <v>3839</v>
      </c>
      <c r="FZ1250" s="229" t="s">
        <v>3840</v>
      </c>
      <c r="GA1250" s="229" t="s">
        <v>3809</v>
      </c>
    </row>
    <row r="1251" spans="181:183" ht="11.25" customHeight="1" x14ac:dyDescent="0.2">
      <c r="FY1251" s="229" t="s">
        <v>3810</v>
      </c>
      <c r="FZ1251" s="229" t="s">
        <v>3811</v>
      </c>
      <c r="GA1251" s="229" t="s">
        <v>3812</v>
      </c>
    </row>
    <row r="1252" spans="181:183" ht="11.25" customHeight="1" x14ac:dyDescent="0.2">
      <c r="FY1252" s="229" t="s">
        <v>3837</v>
      </c>
      <c r="FZ1252" s="229" t="s">
        <v>3838</v>
      </c>
      <c r="GA1252" s="229" t="s">
        <v>3812</v>
      </c>
    </row>
    <row r="1253" spans="181:183" ht="11.25" customHeight="1" x14ac:dyDescent="0.2">
      <c r="FY1253" s="229" t="s">
        <v>4395</v>
      </c>
      <c r="FZ1253" s="229" t="s">
        <v>4396</v>
      </c>
      <c r="GA1253" s="229" t="s">
        <v>4397</v>
      </c>
    </row>
    <row r="1254" spans="181:183" ht="11.25" customHeight="1" x14ac:dyDescent="0.2">
      <c r="FY1254" s="229" t="s">
        <v>4963</v>
      </c>
      <c r="FZ1254" s="229" t="s">
        <v>4964</v>
      </c>
      <c r="GA1254" s="229" t="s">
        <v>4965</v>
      </c>
    </row>
    <row r="1255" spans="181:183" ht="11.25" customHeight="1" x14ac:dyDescent="0.2">
      <c r="FY1255" s="229" t="s">
        <v>3797</v>
      </c>
      <c r="FZ1255" s="229" t="s">
        <v>3798</v>
      </c>
      <c r="GA1255" s="229" t="s">
        <v>3799</v>
      </c>
    </row>
    <row r="1256" spans="181:183" ht="11.25" customHeight="1" x14ac:dyDescent="0.2">
      <c r="FY1256" s="229" t="s">
        <v>3800</v>
      </c>
      <c r="FZ1256" s="229" t="s">
        <v>3801</v>
      </c>
      <c r="GA1256" s="229" t="s">
        <v>3802</v>
      </c>
    </row>
    <row r="1257" spans="181:183" ht="11.25" customHeight="1" x14ac:dyDescent="0.2">
      <c r="FY1257" s="229" t="s">
        <v>3841</v>
      </c>
      <c r="FZ1257" s="229" t="s">
        <v>3842</v>
      </c>
      <c r="GA1257" s="229" t="s">
        <v>3843</v>
      </c>
    </row>
    <row r="1258" spans="181:183" ht="11.25" customHeight="1" x14ac:dyDescent="0.2">
      <c r="FY1258" s="229" t="s">
        <v>3844</v>
      </c>
      <c r="FZ1258" s="229" t="s">
        <v>3845</v>
      </c>
      <c r="GA1258" s="229" t="s">
        <v>3846</v>
      </c>
    </row>
    <row r="1259" spans="181:183" ht="11.25" customHeight="1" x14ac:dyDescent="0.2">
      <c r="FY1259" s="229" t="s">
        <v>3847</v>
      </c>
      <c r="FZ1259" s="229" t="s">
        <v>3848</v>
      </c>
      <c r="GA1259" s="229" t="s">
        <v>3849</v>
      </c>
    </row>
    <row r="1260" spans="181:183" ht="11.25" customHeight="1" x14ac:dyDescent="0.2">
      <c r="FY1260" s="229" t="s">
        <v>3089</v>
      </c>
      <c r="FZ1260" s="229" t="s">
        <v>3090</v>
      </c>
      <c r="GA1260" s="229" t="s">
        <v>3091</v>
      </c>
    </row>
    <row r="1261" spans="181:183" ht="11.25" customHeight="1" x14ac:dyDescent="0.2">
      <c r="FY1261" s="229" t="s">
        <v>5125</v>
      </c>
      <c r="FZ1261" s="229" t="s">
        <v>5126</v>
      </c>
      <c r="GA1261" s="229" t="s">
        <v>5127</v>
      </c>
    </row>
    <row r="1262" spans="181:183" ht="11.25" customHeight="1" x14ac:dyDescent="0.2">
      <c r="FY1262" s="229" t="s">
        <v>3116</v>
      </c>
      <c r="FZ1262" s="229" t="s">
        <v>3117</v>
      </c>
      <c r="GA1262" s="229" t="s">
        <v>3118</v>
      </c>
    </row>
    <row r="1263" spans="181:183" ht="11.25" customHeight="1" x14ac:dyDescent="0.2">
      <c r="FY1263" s="229" t="s">
        <v>1492</v>
      </c>
      <c r="FZ1263" s="229" t="s">
        <v>1493</v>
      </c>
      <c r="GA1263" s="229" t="s">
        <v>1494</v>
      </c>
    </row>
    <row r="1264" spans="181:183" ht="11.25" customHeight="1" x14ac:dyDescent="0.2">
      <c r="FY1264" s="229" t="s">
        <v>3867</v>
      </c>
      <c r="FZ1264" s="229" t="s">
        <v>3868</v>
      </c>
      <c r="GA1264" s="229" t="s">
        <v>3869</v>
      </c>
    </row>
    <row r="1265" spans="181:183" ht="11.25" customHeight="1" x14ac:dyDescent="0.2">
      <c r="FY1265" s="229" t="s">
        <v>3014</v>
      </c>
      <c r="FZ1265" s="229" t="s">
        <v>3015</v>
      </c>
      <c r="GA1265" s="229" t="s">
        <v>3013</v>
      </c>
    </row>
    <row r="1266" spans="181:183" ht="11.25" customHeight="1" x14ac:dyDescent="0.2">
      <c r="FY1266" s="229" t="s">
        <v>3011</v>
      </c>
      <c r="FZ1266" s="229" t="s">
        <v>3012</v>
      </c>
      <c r="GA1266" s="229" t="s">
        <v>3013</v>
      </c>
    </row>
    <row r="1267" spans="181:183" ht="11.25" customHeight="1" x14ac:dyDescent="0.2">
      <c r="FY1267" s="229" t="s">
        <v>3016</v>
      </c>
      <c r="FZ1267" s="229" t="s">
        <v>3017</v>
      </c>
      <c r="GA1267" s="229" t="s">
        <v>3013</v>
      </c>
    </row>
    <row r="1268" spans="181:183" ht="11.25" customHeight="1" x14ac:dyDescent="0.2">
      <c r="FY1268" s="229" t="s">
        <v>3027</v>
      </c>
      <c r="FZ1268" s="229" t="s">
        <v>3028</v>
      </c>
      <c r="GA1268" s="229" t="s">
        <v>3026</v>
      </c>
    </row>
    <row r="1269" spans="181:183" ht="11.25" customHeight="1" x14ac:dyDescent="0.2">
      <c r="FY1269" s="229" t="s">
        <v>3024</v>
      </c>
      <c r="FZ1269" s="229" t="s">
        <v>3025</v>
      </c>
      <c r="GA1269" s="229" t="s">
        <v>3026</v>
      </c>
    </row>
    <row r="1270" spans="181:183" ht="11.25" customHeight="1" x14ac:dyDescent="0.2">
      <c r="FY1270" s="229" t="s">
        <v>3029</v>
      </c>
      <c r="FZ1270" s="229" t="s">
        <v>3030</v>
      </c>
      <c r="GA1270" s="229" t="s">
        <v>3026</v>
      </c>
    </row>
    <row r="1271" spans="181:183" ht="11.25" customHeight="1" x14ac:dyDescent="0.2">
      <c r="FY1271" s="229" t="s">
        <v>3901</v>
      </c>
      <c r="FZ1271" s="229" t="s">
        <v>3902</v>
      </c>
      <c r="GA1271" s="229" t="s">
        <v>3896</v>
      </c>
    </row>
    <row r="1272" spans="181:183" ht="11.25" customHeight="1" x14ac:dyDescent="0.2">
      <c r="FY1272" s="229" t="s">
        <v>3905</v>
      </c>
      <c r="FZ1272" s="229" t="s">
        <v>3906</v>
      </c>
      <c r="GA1272" s="229" t="s">
        <v>3896</v>
      </c>
    </row>
    <row r="1273" spans="181:183" ht="11.25" customHeight="1" x14ac:dyDescent="0.2">
      <c r="FY1273" s="229" t="s">
        <v>3899</v>
      </c>
      <c r="FZ1273" s="229" t="s">
        <v>3900</v>
      </c>
      <c r="GA1273" s="229" t="s">
        <v>3896</v>
      </c>
    </row>
    <row r="1274" spans="181:183" ht="11.25" customHeight="1" x14ac:dyDescent="0.2">
      <c r="FY1274" s="229" t="s">
        <v>3903</v>
      </c>
      <c r="FZ1274" s="229" t="s">
        <v>3904</v>
      </c>
      <c r="GA1274" s="229" t="s">
        <v>3896</v>
      </c>
    </row>
    <row r="1275" spans="181:183" ht="11.25" customHeight="1" x14ac:dyDescent="0.2">
      <c r="FY1275" s="229" t="s">
        <v>3897</v>
      </c>
      <c r="FZ1275" s="229" t="s">
        <v>3898</v>
      </c>
      <c r="GA1275" s="229" t="s">
        <v>3896</v>
      </c>
    </row>
    <row r="1276" spans="181:183" ht="11.25" customHeight="1" x14ac:dyDescent="0.2">
      <c r="FY1276" s="229" t="s">
        <v>3907</v>
      </c>
      <c r="FZ1276" s="229" t="s">
        <v>3908</v>
      </c>
      <c r="GA1276" s="229" t="s">
        <v>3896</v>
      </c>
    </row>
    <row r="1277" spans="181:183" ht="11.25" customHeight="1" x14ac:dyDescent="0.2">
      <c r="FY1277" s="229" t="s">
        <v>3909</v>
      </c>
      <c r="FZ1277" s="229" t="s">
        <v>3910</v>
      </c>
      <c r="GA1277" s="229" t="s">
        <v>3896</v>
      </c>
    </row>
    <row r="1278" spans="181:183" ht="11.25" customHeight="1" x14ac:dyDescent="0.2">
      <c r="FY1278" s="229" t="s">
        <v>3894</v>
      </c>
      <c r="FZ1278" s="229" t="s">
        <v>3895</v>
      </c>
      <c r="GA1278" s="229" t="s">
        <v>3896</v>
      </c>
    </row>
    <row r="1279" spans="181:183" ht="11.25" customHeight="1" x14ac:dyDescent="0.2">
      <c r="FY1279" s="229" t="s">
        <v>3911</v>
      </c>
      <c r="FZ1279" s="229" t="s">
        <v>3912</v>
      </c>
      <c r="GA1279" s="229" t="s">
        <v>3896</v>
      </c>
    </row>
    <row r="1280" spans="181:183" ht="11.25" customHeight="1" x14ac:dyDescent="0.2">
      <c r="FY1280" s="229" t="s">
        <v>3888</v>
      </c>
      <c r="FZ1280" s="229" t="s">
        <v>3889</v>
      </c>
      <c r="GA1280" s="229" t="s">
        <v>3887</v>
      </c>
    </row>
    <row r="1281" spans="181:183" ht="11.25" customHeight="1" x14ac:dyDescent="0.2">
      <c r="FY1281" s="229" t="s">
        <v>3885</v>
      </c>
      <c r="FZ1281" s="229" t="s">
        <v>3886</v>
      </c>
      <c r="GA1281" s="229" t="s">
        <v>3887</v>
      </c>
    </row>
    <row r="1282" spans="181:183" ht="11.25" customHeight="1" x14ac:dyDescent="0.2">
      <c r="FY1282" s="229" t="s">
        <v>3890</v>
      </c>
      <c r="FZ1282" s="229" t="s">
        <v>3891</v>
      </c>
      <c r="GA1282" s="229" t="s">
        <v>3887</v>
      </c>
    </row>
    <row r="1283" spans="181:183" ht="11.25" customHeight="1" x14ac:dyDescent="0.2">
      <c r="FY1283" s="229" t="s">
        <v>3856</v>
      </c>
      <c r="FZ1283" s="229" t="s">
        <v>3857</v>
      </c>
      <c r="GA1283" s="229" t="s">
        <v>3855</v>
      </c>
    </row>
    <row r="1284" spans="181:183" ht="11.25" customHeight="1" x14ac:dyDescent="0.2">
      <c r="FY1284" s="229" t="s">
        <v>3853</v>
      </c>
      <c r="FZ1284" s="229" t="s">
        <v>3854</v>
      </c>
      <c r="GA1284" s="229" t="s">
        <v>3855</v>
      </c>
    </row>
    <row r="1285" spans="181:183" ht="11.25" customHeight="1" x14ac:dyDescent="0.2">
      <c r="FY1285" s="229" t="s">
        <v>3858</v>
      </c>
      <c r="FZ1285" s="229" t="s">
        <v>3859</v>
      </c>
      <c r="GA1285" s="229" t="s">
        <v>3855</v>
      </c>
    </row>
    <row r="1286" spans="181:183" ht="11.25" customHeight="1" x14ac:dyDescent="0.2">
      <c r="FY1286" s="229" t="s">
        <v>3883</v>
      </c>
      <c r="FZ1286" s="229" t="s">
        <v>3884</v>
      </c>
      <c r="GA1286" s="229" t="s">
        <v>3882</v>
      </c>
    </row>
    <row r="1287" spans="181:183" ht="11.25" customHeight="1" x14ac:dyDescent="0.2">
      <c r="FY1287" s="229" t="s">
        <v>3880</v>
      </c>
      <c r="FZ1287" s="229" t="s">
        <v>3881</v>
      </c>
      <c r="GA1287" s="229" t="s">
        <v>3882</v>
      </c>
    </row>
    <row r="1288" spans="181:183" ht="11.25" customHeight="1" x14ac:dyDescent="0.2">
      <c r="FY1288" s="229" t="s">
        <v>3892</v>
      </c>
      <c r="FZ1288" s="229" t="s">
        <v>3893</v>
      </c>
      <c r="GA1288" s="229" t="s">
        <v>3882</v>
      </c>
    </row>
    <row r="1289" spans="181:183" ht="11.25" customHeight="1" x14ac:dyDescent="0.2">
      <c r="FY1289" s="229" t="s">
        <v>3876</v>
      </c>
      <c r="FZ1289" s="229" t="s">
        <v>3877</v>
      </c>
      <c r="GA1289" s="229" t="s">
        <v>3875</v>
      </c>
    </row>
    <row r="1290" spans="181:183" ht="11.25" customHeight="1" x14ac:dyDescent="0.2">
      <c r="FY1290" s="229" t="s">
        <v>3873</v>
      </c>
      <c r="FZ1290" s="229" t="s">
        <v>3874</v>
      </c>
      <c r="GA1290" s="229" t="s">
        <v>3875</v>
      </c>
    </row>
    <row r="1291" spans="181:183" ht="11.25" customHeight="1" x14ac:dyDescent="0.2">
      <c r="FY1291" s="229" t="s">
        <v>3878</v>
      </c>
      <c r="FZ1291" s="229" t="s">
        <v>3879</v>
      </c>
      <c r="GA1291" s="229" t="s">
        <v>3875</v>
      </c>
    </row>
    <row r="1292" spans="181:183" ht="11.25" customHeight="1" x14ac:dyDescent="0.2">
      <c r="FY1292" s="229" t="s">
        <v>4013</v>
      </c>
      <c r="FZ1292" s="229" t="s">
        <v>4014</v>
      </c>
      <c r="GA1292" s="229" t="s">
        <v>4012</v>
      </c>
    </row>
    <row r="1293" spans="181:183" ht="11.25" customHeight="1" x14ac:dyDescent="0.2">
      <c r="FY1293" s="229" t="s">
        <v>4010</v>
      </c>
      <c r="FZ1293" s="229" t="s">
        <v>4011</v>
      </c>
      <c r="GA1293" s="229" t="s">
        <v>4012</v>
      </c>
    </row>
    <row r="1294" spans="181:183" ht="11.25" customHeight="1" x14ac:dyDescent="0.2">
      <c r="FY1294" s="229" t="s">
        <v>4015</v>
      </c>
      <c r="FZ1294" s="229" t="s">
        <v>4016</v>
      </c>
      <c r="GA1294" s="229" t="s">
        <v>4012</v>
      </c>
    </row>
    <row r="1295" spans="181:183" ht="11.25" customHeight="1" x14ac:dyDescent="0.2">
      <c r="FY1295" s="229" t="s">
        <v>3919</v>
      </c>
      <c r="FZ1295" s="229" t="s">
        <v>3920</v>
      </c>
      <c r="GA1295" s="229" t="s">
        <v>3918</v>
      </c>
    </row>
    <row r="1296" spans="181:183" ht="11.25" customHeight="1" x14ac:dyDescent="0.2">
      <c r="FY1296" s="229" t="s">
        <v>3916</v>
      </c>
      <c r="FZ1296" s="229" t="s">
        <v>3917</v>
      </c>
      <c r="GA1296" s="229" t="s">
        <v>3918</v>
      </c>
    </row>
    <row r="1297" spans="181:183" ht="11.25" customHeight="1" x14ac:dyDescent="0.2">
      <c r="FY1297" s="229" t="s">
        <v>3921</v>
      </c>
      <c r="FZ1297" s="229" t="s">
        <v>3922</v>
      </c>
      <c r="GA1297" s="229" t="s">
        <v>3918</v>
      </c>
    </row>
    <row r="1298" spans="181:183" ht="11.25" customHeight="1" x14ac:dyDescent="0.2">
      <c r="FY1298" s="229" t="s">
        <v>3923</v>
      </c>
      <c r="FZ1298" s="229" t="s">
        <v>3924</v>
      </c>
      <c r="GA1298" s="229" t="s">
        <v>3915</v>
      </c>
    </row>
    <row r="1299" spans="181:183" ht="11.25" customHeight="1" x14ac:dyDescent="0.2">
      <c r="FY1299" s="229" t="s">
        <v>3913</v>
      </c>
      <c r="FZ1299" s="229" t="s">
        <v>3914</v>
      </c>
      <c r="GA1299" s="229" t="s">
        <v>3915</v>
      </c>
    </row>
    <row r="1300" spans="181:183" ht="11.25" customHeight="1" x14ac:dyDescent="0.2">
      <c r="FY1300" s="229" t="s">
        <v>3925</v>
      </c>
      <c r="FZ1300" s="229" t="s">
        <v>3926</v>
      </c>
      <c r="GA1300" s="229" t="s">
        <v>3915</v>
      </c>
    </row>
    <row r="1301" spans="181:183" ht="11.25" customHeight="1" x14ac:dyDescent="0.2">
      <c r="FY1301" s="229" t="s">
        <v>4308</v>
      </c>
      <c r="FZ1301" s="229" t="s">
        <v>4309</v>
      </c>
      <c r="GA1301" s="229" t="s">
        <v>4307</v>
      </c>
    </row>
    <row r="1302" spans="181:183" ht="11.25" customHeight="1" x14ac:dyDescent="0.2">
      <c r="FY1302" s="229" t="s">
        <v>4305</v>
      </c>
      <c r="FZ1302" s="229" t="s">
        <v>4306</v>
      </c>
      <c r="GA1302" s="229" t="s">
        <v>4307</v>
      </c>
    </row>
    <row r="1303" spans="181:183" ht="11.25" customHeight="1" x14ac:dyDescent="0.2">
      <c r="FY1303" s="229" t="s">
        <v>4310</v>
      </c>
      <c r="FZ1303" s="229" t="s">
        <v>4311</v>
      </c>
      <c r="GA1303" s="229" t="s">
        <v>4307</v>
      </c>
    </row>
    <row r="1304" spans="181:183" ht="11.25" customHeight="1" x14ac:dyDescent="0.2">
      <c r="FY1304" s="229" t="s">
        <v>4090</v>
      </c>
      <c r="FZ1304" s="229" t="s">
        <v>4091</v>
      </c>
      <c r="GA1304" s="229" t="s">
        <v>4089</v>
      </c>
    </row>
    <row r="1305" spans="181:183" ht="11.25" customHeight="1" x14ac:dyDescent="0.2">
      <c r="FY1305" s="229" t="s">
        <v>4087</v>
      </c>
      <c r="FZ1305" s="229" t="s">
        <v>4088</v>
      </c>
      <c r="GA1305" s="229" t="s">
        <v>4089</v>
      </c>
    </row>
    <row r="1306" spans="181:183" ht="11.25" customHeight="1" x14ac:dyDescent="0.2">
      <c r="FY1306" s="229" t="s">
        <v>4092</v>
      </c>
      <c r="FZ1306" s="229" t="s">
        <v>4093</v>
      </c>
      <c r="GA1306" s="229" t="s">
        <v>4089</v>
      </c>
    </row>
    <row r="1307" spans="181:183" ht="11.25" customHeight="1" x14ac:dyDescent="0.2">
      <c r="FY1307" s="229" t="s">
        <v>3930</v>
      </c>
      <c r="FZ1307" s="229" t="s">
        <v>3931</v>
      </c>
      <c r="GA1307" s="229" t="s">
        <v>3929</v>
      </c>
    </row>
    <row r="1308" spans="181:183" ht="11.25" customHeight="1" x14ac:dyDescent="0.2">
      <c r="FY1308" s="229" t="s">
        <v>3927</v>
      </c>
      <c r="FZ1308" s="229" t="s">
        <v>3928</v>
      </c>
      <c r="GA1308" s="229" t="s">
        <v>3929</v>
      </c>
    </row>
    <row r="1309" spans="181:183" ht="11.25" customHeight="1" x14ac:dyDescent="0.2">
      <c r="FY1309" s="229" t="s">
        <v>3932</v>
      </c>
      <c r="FZ1309" s="229" t="s">
        <v>3933</v>
      </c>
      <c r="GA1309" s="229" t="s">
        <v>3929</v>
      </c>
    </row>
    <row r="1310" spans="181:183" ht="11.25" customHeight="1" x14ac:dyDescent="0.2">
      <c r="FY1310" s="229" t="s">
        <v>3944</v>
      </c>
      <c r="FZ1310" s="229" t="s">
        <v>3945</v>
      </c>
      <c r="GA1310" s="229" t="s">
        <v>3943</v>
      </c>
    </row>
    <row r="1311" spans="181:183" ht="11.25" customHeight="1" x14ac:dyDescent="0.2">
      <c r="FY1311" s="229" t="s">
        <v>3941</v>
      </c>
      <c r="FZ1311" s="229" t="s">
        <v>3942</v>
      </c>
      <c r="GA1311" s="229" t="s">
        <v>3943</v>
      </c>
    </row>
    <row r="1312" spans="181:183" ht="11.25" customHeight="1" x14ac:dyDescent="0.2">
      <c r="FY1312" s="229" t="s">
        <v>3946</v>
      </c>
      <c r="FZ1312" s="229" t="s">
        <v>3947</v>
      </c>
      <c r="GA1312" s="229" t="s">
        <v>3943</v>
      </c>
    </row>
    <row r="1313" spans="181:183" ht="11.25" customHeight="1" x14ac:dyDescent="0.2">
      <c r="FY1313" s="229" t="s">
        <v>4283</v>
      </c>
      <c r="FZ1313" s="229" t="s">
        <v>4284</v>
      </c>
      <c r="GA1313" s="229" t="s">
        <v>4282</v>
      </c>
    </row>
    <row r="1314" spans="181:183" ht="11.25" customHeight="1" x14ac:dyDescent="0.2">
      <c r="FY1314" s="229" t="s">
        <v>4280</v>
      </c>
      <c r="FZ1314" s="229" t="s">
        <v>4281</v>
      </c>
      <c r="GA1314" s="229" t="s">
        <v>4282</v>
      </c>
    </row>
    <row r="1315" spans="181:183" ht="11.25" customHeight="1" x14ac:dyDescent="0.2">
      <c r="FY1315" s="229" t="s">
        <v>4287</v>
      </c>
      <c r="FZ1315" s="229" t="s">
        <v>4288</v>
      </c>
      <c r="GA1315" s="229" t="s">
        <v>4282</v>
      </c>
    </row>
    <row r="1316" spans="181:183" ht="11.25" customHeight="1" x14ac:dyDescent="0.2">
      <c r="FY1316" s="229" t="s">
        <v>3951</v>
      </c>
      <c r="FZ1316" s="229" t="s">
        <v>3952</v>
      </c>
      <c r="GA1316" s="229" t="s">
        <v>3950</v>
      </c>
    </row>
    <row r="1317" spans="181:183" ht="11.25" customHeight="1" x14ac:dyDescent="0.2">
      <c r="FY1317" s="229" t="s">
        <v>3948</v>
      </c>
      <c r="FZ1317" s="229" t="s">
        <v>3949</v>
      </c>
      <c r="GA1317" s="229" t="s">
        <v>3950</v>
      </c>
    </row>
    <row r="1318" spans="181:183" ht="11.25" customHeight="1" x14ac:dyDescent="0.2">
      <c r="FY1318" s="229" t="s">
        <v>3953</v>
      </c>
      <c r="FZ1318" s="229" t="s">
        <v>3954</v>
      </c>
      <c r="GA1318" s="229" t="s">
        <v>3950</v>
      </c>
    </row>
    <row r="1319" spans="181:183" ht="11.25" customHeight="1" x14ac:dyDescent="0.2">
      <c r="FY1319" s="229" t="s">
        <v>4144</v>
      </c>
      <c r="FZ1319" s="229" t="s">
        <v>4145</v>
      </c>
      <c r="GA1319" s="229" t="s">
        <v>4143</v>
      </c>
    </row>
    <row r="1320" spans="181:183" ht="11.25" customHeight="1" x14ac:dyDescent="0.2">
      <c r="FY1320" s="229" t="s">
        <v>4141</v>
      </c>
      <c r="FZ1320" s="229" t="s">
        <v>4142</v>
      </c>
      <c r="GA1320" s="229" t="s">
        <v>4143</v>
      </c>
    </row>
    <row r="1321" spans="181:183" ht="11.25" customHeight="1" x14ac:dyDescent="0.2">
      <c r="FY1321" s="229" t="s">
        <v>4146</v>
      </c>
      <c r="FZ1321" s="229" t="s">
        <v>4147</v>
      </c>
      <c r="GA1321" s="229" t="s">
        <v>4143</v>
      </c>
    </row>
    <row r="1322" spans="181:183" ht="11.25" customHeight="1" x14ac:dyDescent="0.2">
      <c r="FY1322" s="229" t="s">
        <v>4097</v>
      </c>
      <c r="FZ1322" s="229" t="s">
        <v>4098</v>
      </c>
      <c r="GA1322" s="229" t="s">
        <v>4096</v>
      </c>
    </row>
    <row r="1323" spans="181:183" ht="11.25" customHeight="1" x14ac:dyDescent="0.2">
      <c r="FY1323" s="229" t="s">
        <v>4094</v>
      </c>
      <c r="FZ1323" s="229" t="s">
        <v>4095</v>
      </c>
      <c r="GA1323" s="229" t="s">
        <v>4096</v>
      </c>
    </row>
    <row r="1324" spans="181:183" ht="11.25" customHeight="1" x14ac:dyDescent="0.2">
      <c r="FY1324" s="229" t="s">
        <v>4099</v>
      </c>
      <c r="FZ1324" s="229" t="s">
        <v>4100</v>
      </c>
      <c r="GA1324" s="229" t="s">
        <v>4096</v>
      </c>
    </row>
    <row r="1325" spans="181:183" ht="11.25" customHeight="1" x14ac:dyDescent="0.2">
      <c r="FY1325" s="229" t="s">
        <v>4006</v>
      </c>
      <c r="FZ1325" s="229" t="s">
        <v>4007</v>
      </c>
      <c r="GA1325" s="229" t="s">
        <v>4005</v>
      </c>
    </row>
    <row r="1326" spans="181:183" ht="11.25" customHeight="1" x14ac:dyDescent="0.2">
      <c r="FY1326" s="229" t="s">
        <v>4003</v>
      </c>
      <c r="FZ1326" s="229" t="s">
        <v>4004</v>
      </c>
      <c r="GA1326" s="229" t="s">
        <v>4005</v>
      </c>
    </row>
    <row r="1327" spans="181:183" ht="11.25" customHeight="1" x14ac:dyDescent="0.2">
      <c r="FY1327" s="229" t="s">
        <v>4008</v>
      </c>
      <c r="FZ1327" s="229" t="s">
        <v>4009</v>
      </c>
      <c r="GA1327" s="229" t="s">
        <v>4005</v>
      </c>
    </row>
    <row r="1328" spans="181:183" ht="11.25" customHeight="1" x14ac:dyDescent="0.2">
      <c r="FY1328" s="229" t="s">
        <v>4020</v>
      </c>
      <c r="FZ1328" s="229" t="s">
        <v>4021</v>
      </c>
      <c r="GA1328" s="229" t="s">
        <v>4019</v>
      </c>
    </row>
    <row r="1329" spans="181:183" ht="11.25" customHeight="1" x14ac:dyDescent="0.2">
      <c r="FY1329" s="229" t="s">
        <v>4017</v>
      </c>
      <c r="FZ1329" s="229" t="s">
        <v>4018</v>
      </c>
      <c r="GA1329" s="229" t="s">
        <v>4019</v>
      </c>
    </row>
    <row r="1330" spans="181:183" ht="11.25" customHeight="1" x14ac:dyDescent="0.2">
      <c r="FY1330" s="229" t="s">
        <v>4022</v>
      </c>
      <c r="FZ1330" s="229" t="s">
        <v>4023</v>
      </c>
      <c r="GA1330" s="229" t="s">
        <v>4019</v>
      </c>
    </row>
    <row r="1331" spans="181:183" ht="11.25" customHeight="1" x14ac:dyDescent="0.2">
      <c r="FY1331" s="229" t="s">
        <v>3999</v>
      </c>
      <c r="FZ1331" s="229" t="s">
        <v>4000</v>
      </c>
      <c r="GA1331" s="229" t="s">
        <v>3998</v>
      </c>
    </row>
    <row r="1332" spans="181:183" ht="11.25" customHeight="1" x14ac:dyDescent="0.2">
      <c r="FY1332" s="229" t="s">
        <v>3996</v>
      </c>
      <c r="FZ1332" s="229" t="s">
        <v>3997</v>
      </c>
      <c r="GA1332" s="229" t="s">
        <v>3998</v>
      </c>
    </row>
    <row r="1333" spans="181:183" ht="11.25" customHeight="1" x14ac:dyDescent="0.2">
      <c r="FY1333" s="229" t="s">
        <v>4001</v>
      </c>
      <c r="FZ1333" s="229" t="s">
        <v>4002</v>
      </c>
      <c r="GA1333" s="229" t="s">
        <v>3998</v>
      </c>
    </row>
    <row r="1334" spans="181:183" ht="11.25" customHeight="1" x14ac:dyDescent="0.2">
      <c r="FY1334" s="229" t="s">
        <v>3974</v>
      </c>
      <c r="FZ1334" s="229" t="s">
        <v>3975</v>
      </c>
      <c r="GA1334" s="229" t="s">
        <v>3973</v>
      </c>
    </row>
    <row r="1335" spans="181:183" ht="11.25" customHeight="1" x14ac:dyDescent="0.2">
      <c r="FY1335" s="229" t="s">
        <v>3971</v>
      </c>
      <c r="FZ1335" s="229" t="s">
        <v>3972</v>
      </c>
      <c r="GA1335" s="229" t="s">
        <v>3973</v>
      </c>
    </row>
    <row r="1336" spans="181:183" ht="11.25" customHeight="1" x14ac:dyDescent="0.2">
      <c r="FY1336" s="229" t="s">
        <v>3976</v>
      </c>
      <c r="FZ1336" s="229" t="s">
        <v>3977</v>
      </c>
      <c r="GA1336" s="229" t="s">
        <v>3973</v>
      </c>
    </row>
    <row r="1337" spans="181:183" ht="11.25" customHeight="1" x14ac:dyDescent="0.2">
      <c r="FY1337" s="229" t="s">
        <v>4027</v>
      </c>
      <c r="FZ1337" s="229" t="s">
        <v>4028</v>
      </c>
      <c r="GA1337" s="229" t="s">
        <v>4026</v>
      </c>
    </row>
    <row r="1338" spans="181:183" ht="11.25" customHeight="1" x14ac:dyDescent="0.2">
      <c r="FY1338" s="229" t="s">
        <v>4024</v>
      </c>
      <c r="FZ1338" s="229" t="s">
        <v>4025</v>
      </c>
      <c r="GA1338" s="229" t="s">
        <v>4026</v>
      </c>
    </row>
    <row r="1339" spans="181:183" ht="11.25" customHeight="1" x14ac:dyDescent="0.2">
      <c r="FY1339" s="229" t="s">
        <v>4029</v>
      </c>
      <c r="FZ1339" s="229" t="s">
        <v>4030</v>
      </c>
      <c r="GA1339" s="229" t="s">
        <v>4026</v>
      </c>
    </row>
    <row r="1340" spans="181:183" ht="11.25" customHeight="1" x14ac:dyDescent="0.2">
      <c r="FY1340" s="229" t="s">
        <v>3863</v>
      </c>
      <c r="FZ1340" s="229" t="s">
        <v>3864</v>
      </c>
      <c r="GA1340" s="229" t="s">
        <v>3862</v>
      </c>
    </row>
    <row r="1341" spans="181:183" ht="11.25" customHeight="1" x14ac:dyDescent="0.2">
      <c r="FY1341" s="229" t="s">
        <v>3860</v>
      </c>
      <c r="FZ1341" s="229" t="s">
        <v>3861</v>
      </c>
      <c r="GA1341" s="229" t="s">
        <v>3862</v>
      </c>
    </row>
    <row r="1342" spans="181:183" ht="11.25" customHeight="1" x14ac:dyDescent="0.2">
      <c r="FY1342" s="229" t="s">
        <v>3865</v>
      </c>
      <c r="FZ1342" s="229" t="s">
        <v>3866</v>
      </c>
      <c r="GA1342" s="229" t="s">
        <v>3862</v>
      </c>
    </row>
    <row r="1343" spans="181:183" ht="11.25" customHeight="1" x14ac:dyDescent="0.2">
      <c r="FY1343" s="229" t="s">
        <v>4034</v>
      </c>
      <c r="FZ1343" s="229" t="s">
        <v>4035</v>
      </c>
      <c r="GA1343" s="229" t="s">
        <v>4033</v>
      </c>
    </row>
    <row r="1344" spans="181:183" ht="11.25" customHeight="1" x14ac:dyDescent="0.2">
      <c r="FY1344" s="229" t="s">
        <v>4031</v>
      </c>
      <c r="FZ1344" s="229" t="s">
        <v>4032</v>
      </c>
      <c r="GA1344" s="229" t="s">
        <v>4033</v>
      </c>
    </row>
    <row r="1345" spans="181:183" ht="11.25" customHeight="1" x14ac:dyDescent="0.2">
      <c r="FY1345" s="229" t="s">
        <v>4036</v>
      </c>
      <c r="FZ1345" s="229" t="s">
        <v>4037</v>
      </c>
      <c r="GA1345" s="229" t="s">
        <v>4033</v>
      </c>
    </row>
    <row r="1346" spans="181:183" ht="11.25" customHeight="1" x14ac:dyDescent="0.2">
      <c r="FY1346" s="229" t="s">
        <v>3967</v>
      </c>
      <c r="FZ1346" s="229" t="s">
        <v>3968</v>
      </c>
      <c r="GA1346" s="229" t="s">
        <v>3966</v>
      </c>
    </row>
    <row r="1347" spans="181:183" ht="11.25" customHeight="1" x14ac:dyDescent="0.2">
      <c r="FY1347" s="229" t="s">
        <v>3964</v>
      </c>
      <c r="FZ1347" s="229" t="s">
        <v>3965</v>
      </c>
      <c r="GA1347" s="229" t="s">
        <v>3966</v>
      </c>
    </row>
    <row r="1348" spans="181:183" ht="11.25" customHeight="1" x14ac:dyDescent="0.2">
      <c r="FY1348" s="229" t="s">
        <v>3969</v>
      </c>
      <c r="FZ1348" s="229" t="s">
        <v>3970</v>
      </c>
      <c r="GA1348" s="229" t="s">
        <v>3966</v>
      </c>
    </row>
    <row r="1349" spans="181:183" ht="11.25" customHeight="1" x14ac:dyDescent="0.2">
      <c r="FY1349" s="229" t="s">
        <v>3983</v>
      </c>
      <c r="FZ1349" s="229" t="s">
        <v>3984</v>
      </c>
      <c r="GA1349" s="229" t="s">
        <v>3982</v>
      </c>
    </row>
    <row r="1350" spans="181:183" ht="11.25" customHeight="1" x14ac:dyDescent="0.2">
      <c r="FY1350" s="229" t="s">
        <v>3980</v>
      </c>
      <c r="FZ1350" s="229" t="s">
        <v>3981</v>
      </c>
      <c r="GA1350" s="229" t="s">
        <v>3982</v>
      </c>
    </row>
    <row r="1351" spans="181:183" ht="11.25" customHeight="1" x14ac:dyDescent="0.2">
      <c r="FY1351" s="229" t="s">
        <v>3985</v>
      </c>
      <c r="FZ1351" s="229" t="s">
        <v>3986</v>
      </c>
      <c r="GA1351" s="229" t="s">
        <v>3982</v>
      </c>
    </row>
    <row r="1352" spans="181:183" ht="11.25" customHeight="1" x14ac:dyDescent="0.2">
      <c r="FY1352" s="229" t="s">
        <v>3990</v>
      </c>
      <c r="FZ1352" s="229" t="s">
        <v>3991</v>
      </c>
      <c r="GA1352" s="229" t="s">
        <v>3989</v>
      </c>
    </row>
    <row r="1353" spans="181:183" ht="11.25" customHeight="1" x14ac:dyDescent="0.2">
      <c r="FY1353" s="229" t="s">
        <v>3987</v>
      </c>
      <c r="FZ1353" s="229" t="s">
        <v>3988</v>
      </c>
      <c r="GA1353" s="229" t="s">
        <v>3989</v>
      </c>
    </row>
    <row r="1354" spans="181:183" ht="11.25" customHeight="1" x14ac:dyDescent="0.2">
      <c r="FY1354" s="229" t="s">
        <v>3992</v>
      </c>
      <c r="FZ1354" s="229" t="s">
        <v>3993</v>
      </c>
      <c r="GA1354" s="229" t="s">
        <v>3989</v>
      </c>
    </row>
    <row r="1355" spans="181:183" ht="11.25" customHeight="1" x14ac:dyDescent="0.2">
      <c r="FY1355" s="229" t="s">
        <v>4041</v>
      </c>
      <c r="FZ1355" s="229" t="s">
        <v>4042</v>
      </c>
      <c r="GA1355" s="229" t="s">
        <v>4040</v>
      </c>
    </row>
    <row r="1356" spans="181:183" ht="11.25" customHeight="1" x14ac:dyDescent="0.2">
      <c r="FY1356" s="229" t="s">
        <v>4038</v>
      </c>
      <c r="FZ1356" s="229" t="s">
        <v>4039</v>
      </c>
      <c r="GA1356" s="229" t="s">
        <v>4040</v>
      </c>
    </row>
    <row r="1357" spans="181:183" ht="11.25" customHeight="1" x14ac:dyDescent="0.2">
      <c r="FY1357" s="229" t="s">
        <v>4043</v>
      </c>
      <c r="FZ1357" s="229" t="s">
        <v>4044</v>
      </c>
      <c r="GA1357" s="229" t="s">
        <v>4040</v>
      </c>
    </row>
    <row r="1358" spans="181:183" ht="11.25" customHeight="1" x14ac:dyDescent="0.2">
      <c r="FY1358" s="229" t="s">
        <v>4055</v>
      </c>
      <c r="FZ1358" s="229" t="s">
        <v>4056</v>
      </c>
      <c r="GA1358" s="229" t="s">
        <v>4054</v>
      </c>
    </row>
    <row r="1359" spans="181:183" ht="11.25" customHeight="1" x14ac:dyDescent="0.2">
      <c r="FY1359" s="229" t="s">
        <v>4052</v>
      </c>
      <c r="FZ1359" s="229" t="s">
        <v>4053</v>
      </c>
      <c r="GA1359" s="229" t="s">
        <v>4054</v>
      </c>
    </row>
    <row r="1360" spans="181:183" ht="11.25" customHeight="1" x14ac:dyDescent="0.2">
      <c r="FY1360" s="229" t="s">
        <v>4057</v>
      </c>
      <c r="FZ1360" s="229" t="s">
        <v>4058</v>
      </c>
      <c r="GA1360" s="229" t="s">
        <v>4054</v>
      </c>
    </row>
    <row r="1361" spans="181:183" ht="11.25" customHeight="1" x14ac:dyDescent="0.2">
      <c r="FY1361" s="229" t="s">
        <v>4048</v>
      </c>
      <c r="FZ1361" s="229" t="s">
        <v>4049</v>
      </c>
      <c r="GA1361" s="229" t="s">
        <v>4047</v>
      </c>
    </row>
    <row r="1362" spans="181:183" ht="11.25" customHeight="1" x14ac:dyDescent="0.2">
      <c r="FY1362" s="229" t="s">
        <v>4045</v>
      </c>
      <c r="FZ1362" s="229" t="s">
        <v>4046</v>
      </c>
      <c r="GA1362" s="229" t="s">
        <v>4047</v>
      </c>
    </row>
    <row r="1363" spans="181:183" ht="11.25" customHeight="1" x14ac:dyDescent="0.2">
      <c r="FY1363" s="229" t="s">
        <v>4050</v>
      </c>
      <c r="FZ1363" s="229" t="s">
        <v>4051</v>
      </c>
      <c r="GA1363" s="229" t="s">
        <v>4047</v>
      </c>
    </row>
    <row r="1364" spans="181:183" ht="11.25" customHeight="1" x14ac:dyDescent="0.2">
      <c r="FY1364" s="229" t="s">
        <v>4062</v>
      </c>
      <c r="FZ1364" s="229" t="s">
        <v>4063</v>
      </c>
      <c r="GA1364" s="229" t="s">
        <v>4061</v>
      </c>
    </row>
    <row r="1365" spans="181:183" ht="11.25" customHeight="1" x14ac:dyDescent="0.2">
      <c r="FY1365" s="229" t="s">
        <v>4059</v>
      </c>
      <c r="FZ1365" s="229" t="s">
        <v>4060</v>
      </c>
      <c r="GA1365" s="229" t="s">
        <v>4061</v>
      </c>
    </row>
    <row r="1366" spans="181:183" ht="11.25" customHeight="1" x14ac:dyDescent="0.2">
      <c r="FY1366" s="229" t="s">
        <v>4064</v>
      </c>
      <c r="FZ1366" s="229" t="s">
        <v>4065</v>
      </c>
      <c r="GA1366" s="229" t="s">
        <v>4061</v>
      </c>
    </row>
    <row r="1367" spans="181:183" ht="11.25" customHeight="1" x14ac:dyDescent="0.2">
      <c r="FY1367" s="229" t="s">
        <v>4076</v>
      </c>
      <c r="FZ1367" s="229" t="s">
        <v>4077</v>
      </c>
      <c r="GA1367" s="229" t="s">
        <v>4075</v>
      </c>
    </row>
    <row r="1368" spans="181:183" ht="11.25" customHeight="1" x14ac:dyDescent="0.2">
      <c r="FY1368" s="229" t="s">
        <v>4073</v>
      </c>
      <c r="FZ1368" s="229" t="s">
        <v>4074</v>
      </c>
      <c r="GA1368" s="229" t="s">
        <v>4075</v>
      </c>
    </row>
    <row r="1369" spans="181:183" ht="11.25" customHeight="1" x14ac:dyDescent="0.2">
      <c r="FY1369" s="229" t="s">
        <v>4078</v>
      </c>
      <c r="FZ1369" s="229" t="s">
        <v>4079</v>
      </c>
      <c r="GA1369" s="229" t="s">
        <v>4075</v>
      </c>
    </row>
    <row r="1370" spans="181:183" ht="11.25" customHeight="1" x14ac:dyDescent="0.2">
      <c r="FY1370" s="229" t="s">
        <v>3958</v>
      </c>
      <c r="FZ1370" s="229" t="s">
        <v>3959</v>
      </c>
      <c r="GA1370" s="229" t="s">
        <v>3957</v>
      </c>
    </row>
    <row r="1371" spans="181:183" ht="11.25" customHeight="1" x14ac:dyDescent="0.2">
      <c r="FY1371" s="229" t="s">
        <v>3962</v>
      </c>
      <c r="FZ1371" s="229" t="s">
        <v>3963</v>
      </c>
      <c r="GA1371" s="229" t="s">
        <v>3957</v>
      </c>
    </row>
    <row r="1372" spans="181:183" ht="11.25" customHeight="1" x14ac:dyDescent="0.2">
      <c r="FY1372" s="229" t="s">
        <v>3978</v>
      </c>
      <c r="FZ1372" s="229" t="s">
        <v>3979</v>
      </c>
      <c r="GA1372" s="229" t="s">
        <v>3957</v>
      </c>
    </row>
    <row r="1373" spans="181:183" ht="11.25" customHeight="1" x14ac:dyDescent="0.2">
      <c r="FY1373" s="229" t="s">
        <v>3960</v>
      </c>
      <c r="FZ1373" s="229" t="s">
        <v>3961</v>
      </c>
      <c r="GA1373" s="229" t="s">
        <v>3957</v>
      </c>
    </row>
    <row r="1374" spans="181:183" ht="11.25" customHeight="1" x14ac:dyDescent="0.2">
      <c r="FY1374" s="229" t="s">
        <v>3955</v>
      </c>
      <c r="FZ1374" s="229" t="s">
        <v>3956</v>
      </c>
      <c r="GA1374" s="229" t="s">
        <v>3957</v>
      </c>
    </row>
    <row r="1375" spans="181:183" ht="11.25" customHeight="1" x14ac:dyDescent="0.2">
      <c r="FY1375" s="229" t="s">
        <v>3994</v>
      </c>
      <c r="FZ1375" s="229" t="s">
        <v>3995</v>
      </c>
      <c r="GA1375" s="229" t="s">
        <v>3957</v>
      </c>
    </row>
    <row r="1376" spans="181:183" ht="11.25" customHeight="1" x14ac:dyDescent="0.2">
      <c r="FY1376" s="229" t="s">
        <v>4122</v>
      </c>
      <c r="FZ1376" s="229" t="s">
        <v>4123</v>
      </c>
      <c r="GA1376" s="229" t="s">
        <v>4117</v>
      </c>
    </row>
    <row r="1377" spans="181:183" ht="11.25" customHeight="1" x14ac:dyDescent="0.2">
      <c r="FY1377" s="229" t="s">
        <v>4126</v>
      </c>
      <c r="FZ1377" s="229" t="s">
        <v>4127</v>
      </c>
      <c r="GA1377" s="229" t="s">
        <v>4117</v>
      </c>
    </row>
    <row r="1378" spans="181:183" ht="11.25" customHeight="1" x14ac:dyDescent="0.2">
      <c r="FY1378" s="229" t="s">
        <v>4120</v>
      </c>
      <c r="FZ1378" s="229" t="s">
        <v>4121</v>
      </c>
      <c r="GA1378" s="229" t="s">
        <v>4117</v>
      </c>
    </row>
    <row r="1379" spans="181:183" ht="11.25" customHeight="1" x14ac:dyDescent="0.2">
      <c r="FY1379" s="229" t="s">
        <v>4124</v>
      </c>
      <c r="FZ1379" s="229" t="s">
        <v>4125</v>
      </c>
      <c r="GA1379" s="229" t="s">
        <v>4117</v>
      </c>
    </row>
    <row r="1380" spans="181:183" ht="11.25" customHeight="1" x14ac:dyDescent="0.2">
      <c r="FY1380" s="229" t="s">
        <v>4118</v>
      </c>
      <c r="FZ1380" s="229" t="s">
        <v>4119</v>
      </c>
      <c r="GA1380" s="229" t="s">
        <v>4117</v>
      </c>
    </row>
    <row r="1381" spans="181:183" ht="11.25" customHeight="1" x14ac:dyDescent="0.2">
      <c r="FY1381" s="229" t="s">
        <v>4128</v>
      </c>
      <c r="FZ1381" s="229" t="s">
        <v>4129</v>
      </c>
      <c r="GA1381" s="229" t="s">
        <v>4117</v>
      </c>
    </row>
    <row r="1382" spans="181:183" ht="11.25" customHeight="1" x14ac:dyDescent="0.2">
      <c r="FY1382" s="229" t="s">
        <v>4130</v>
      </c>
      <c r="FZ1382" s="229" t="s">
        <v>4131</v>
      </c>
      <c r="GA1382" s="229" t="s">
        <v>4117</v>
      </c>
    </row>
    <row r="1383" spans="181:183" ht="11.25" customHeight="1" x14ac:dyDescent="0.2">
      <c r="FY1383" s="229" t="s">
        <v>4115</v>
      </c>
      <c r="FZ1383" s="229" t="s">
        <v>4116</v>
      </c>
      <c r="GA1383" s="229" t="s">
        <v>4117</v>
      </c>
    </row>
    <row r="1384" spans="181:183" ht="11.25" customHeight="1" x14ac:dyDescent="0.2">
      <c r="FY1384" s="229" t="s">
        <v>4132</v>
      </c>
      <c r="FZ1384" s="229" t="s">
        <v>4133</v>
      </c>
      <c r="GA1384" s="229" t="s">
        <v>4117</v>
      </c>
    </row>
    <row r="1385" spans="181:183" ht="11.25" customHeight="1" x14ac:dyDescent="0.2">
      <c r="FY1385" s="229" t="s">
        <v>3008</v>
      </c>
      <c r="FZ1385" s="229" t="s">
        <v>3009</v>
      </c>
      <c r="GA1385" s="229" t="s">
        <v>3010</v>
      </c>
    </row>
    <row r="1386" spans="181:183" ht="11.25" customHeight="1" x14ac:dyDescent="0.2">
      <c r="FY1386" s="229" t="s">
        <v>3018</v>
      </c>
      <c r="FZ1386" s="229" t="s">
        <v>3019</v>
      </c>
      <c r="GA1386" s="229" t="s">
        <v>3020</v>
      </c>
    </row>
    <row r="1387" spans="181:183" ht="11.25" customHeight="1" x14ac:dyDescent="0.2">
      <c r="FY1387" s="229" t="s">
        <v>3021</v>
      </c>
      <c r="FZ1387" s="229" t="s">
        <v>3022</v>
      </c>
      <c r="GA1387" s="229" t="s">
        <v>3023</v>
      </c>
    </row>
    <row r="1388" spans="181:183" ht="11.25" customHeight="1" x14ac:dyDescent="0.2">
      <c r="FY1388" s="229" t="s">
        <v>4151</v>
      </c>
      <c r="FZ1388" s="229" t="s">
        <v>4152</v>
      </c>
      <c r="GA1388" s="229" t="s">
        <v>4150</v>
      </c>
    </row>
    <row r="1389" spans="181:183" ht="11.25" customHeight="1" x14ac:dyDescent="0.2">
      <c r="FY1389" s="229" t="s">
        <v>4148</v>
      </c>
      <c r="FZ1389" s="229" t="s">
        <v>4149</v>
      </c>
      <c r="GA1389" s="229" t="s">
        <v>4150</v>
      </c>
    </row>
    <row r="1390" spans="181:183" ht="11.25" customHeight="1" x14ac:dyDescent="0.2">
      <c r="FY1390" s="229" t="s">
        <v>4153</v>
      </c>
      <c r="FZ1390" s="229" t="s">
        <v>4154</v>
      </c>
      <c r="GA1390" s="229" t="s">
        <v>4150</v>
      </c>
    </row>
    <row r="1391" spans="181:183" ht="11.25" customHeight="1" x14ac:dyDescent="0.2">
      <c r="FY1391" s="229" t="s">
        <v>4111</v>
      </c>
      <c r="FZ1391" s="229" t="s">
        <v>4112</v>
      </c>
      <c r="GA1391" s="229" t="s">
        <v>4110</v>
      </c>
    </row>
    <row r="1392" spans="181:183" ht="11.25" customHeight="1" x14ac:dyDescent="0.2">
      <c r="FY1392" s="229" t="s">
        <v>4108</v>
      </c>
      <c r="FZ1392" s="229" t="s">
        <v>4109</v>
      </c>
      <c r="GA1392" s="229" t="s">
        <v>4110</v>
      </c>
    </row>
    <row r="1393" spans="181:183" ht="11.25" customHeight="1" x14ac:dyDescent="0.2">
      <c r="FY1393" s="229" t="s">
        <v>4113</v>
      </c>
      <c r="FZ1393" s="229" t="s">
        <v>4114</v>
      </c>
      <c r="GA1393" s="229" t="s">
        <v>4110</v>
      </c>
    </row>
    <row r="1394" spans="181:183" ht="11.25" customHeight="1" x14ac:dyDescent="0.2">
      <c r="FY1394" s="229" t="s">
        <v>4172</v>
      </c>
      <c r="FZ1394" s="229" t="s">
        <v>4173</v>
      </c>
      <c r="GA1394" s="229" t="s">
        <v>4171</v>
      </c>
    </row>
    <row r="1395" spans="181:183" ht="11.25" customHeight="1" x14ac:dyDescent="0.2">
      <c r="FY1395" s="229" t="s">
        <v>4169</v>
      </c>
      <c r="FZ1395" s="229" t="s">
        <v>4170</v>
      </c>
      <c r="GA1395" s="229" t="s">
        <v>4171</v>
      </c>
    </row>
    <row r="1396" spans="181:183" ht="11.25" customHeight="1" x14ac:dyDescent="0.2">
      <c r="FY1396" s="229" t="s">
        <v>4174</v>
      </c>
      <c r="FZ1396" s="229" t="s">
        <v>4175</v>
      </c>
      <c r="GA1396" s="229" t="s">
        <v>4171</v>
      </c>
    </row>
    <row r="1397" spans="181:183" ht="11.25" customHeight="1" x14ac:dyDescent="0.2">
      <c r="FY1397" s="229" t="s">
        <v>4165</v>
      </c>
      <c r="FZ1397" s="229" t="s">
        <v>4166</v>
      </c>
      <c r="GA1397" s="229" t="s">
        <v>4164</v>
      </c>
    </row>
    <row r="1398" spans="181:183" ht="11.25" customHeight="1" x14ac:dyDescent="0.2">
      <c r="FY1398" s="229" t="s">
        <v>4162</v>
      </c>
      <c r="FZ1398" s="229" t="s">
        <v>4163</v>
      </c>
      <c r="GA1398" s="229" t="s">
        <v>4164</v>
      </c>
    </row>
    <row r="1399" spans="181:183" ht="11.25" customHeight="1" x14ac:dyDescent="0.2">
      <c r="FY1399" s="229" t="s">
        <v>4167</v>
      </c>
      <c r="FZ1399" s="229" t="s">
        <v>4168</v>
      </c>
      <c r="GA1399" s="229" t="s">
        <v>4164</v>
      </c>
    </row>
    <row r="1400" spans="181:183" ht="11.25" customHeight="1" x14ac:dyDescent="0.2">
      <c r="FY1400" s="229" t="s">
        <v>4158</v>
      </c>
      <c r="FZ1400" s="229" t="s">
        <v>4159</v>
      </c>
      <c r="GA1400" s="229" t="s">
        <v>4157</v>
      </c>
    </row>
    <row r="1401" spans="181:183" ht="11.25" customHeight="1" x14ac:dyDescent="0.2">
      <c r="FY1401" s="229" t="s">
        <v>4155</v>
      </c>
      <c r="FZ1401" s="229" t="s">
        <v>4156</v>
      </c>
      <c r="GA1401" s="229" t="s">
        <v>4157</v>
      </c>
    </row>
    <row r="1402" spans="181:183" ht="11.25" customHeight="1" x14ac:dyDescent="0.2">
      <c r="FY1402" s="229" t="s">
        <v>4160</v>
      </c>
      <c r="FZ1402" s="229" t="s">
        <v>4161</v>
      </c>
      <c r="GA1402" s="229" t="s">
        <v>4157</v>
      </c>
    </row>
    <row r="1403" spans="181:183" ht="11.25" customHeight="1" x14ac:dyDescent="0.2">
      <c r="FY1403" s="229" t="s">
        <v>4186</v>
      </c>
      <c r="FZ1403" s="229" t="s">
        <v>4187</v>
      </c>
      <c r="GA1403" s="229" t="s">
        <v>4185</v>
      </c>
    </row>
    <row r="1404" spans="181:183" ht="11.25" customHeight="1" x14ac:dyDescent="0.2">
      <c r="FY1404" s="229" t="s">
        <v>4183</v>
      </c>
      <c r="FZ1404" s="229" t="s">
        <v>4184</v>
      </c>
      <c r="GA1404" s="229" t="s">
        <v>4185</v>
      </c>
    </row>
    <row r="1405" spans="181:183" ht="11.25" customHeight="1" x14ac:dyDescent="0.2">
      <c r="FY1405" s="229" t="s">
        <v>4188</v>
      </c>
      <c r="FZ1405" s="229" t="s">
        <v>4189</v>
      </c>
      <c r="GA1405" s="229" t="s">
        <v>4185</v>
      </c>
    </row>
    <row r="1406" spans="181:183" ht="11.25" customHeight="1" x14ac:dyDescent="0.2">
      <c r="FY1406" s="229" t="s">
        <v>4104</v>
      </c>
      <c r="FZ1406" s="229" t="s">
        <v>4105</v>
      </c>
      <c r="GA1406" s="229" t="s">
        <v>4103</v>
      </c>
    </row>
    <row r="1407" spans="181:183" ht="11.25" customHeight="1" x14ac:dyDescent="0.2">
      <c r="FY1407" s="229" t="s">
        <v>4101</v>
      </c>
      <c r="FZ1407" s="229" t="s">
        <v>4102</v>
      </c>
      <c r="GA1407" s="229" t="s">
        <v>4103</v>
      </c>
    </row>
    <row r="1408" spans="181:183" ht="11.25" customHeight="1" x14ac:dyDescent="0.2">
      <c r="FY1408" s="229" t="s">
        <v>4106</v>
      </c>
      <c r="FZ1408" s="229" t="s">
        <v>4107</v>
      </c>
      <c r="GA1408" s="229" t="s">
        <v>4103</v>
      </c>
    </row>
    <row r="1409" spans="181:183" ht="11.25" customHeight="1" x14ac:dyDescent="0.2">
      <c r="FY1409" s="229" t="s">
        <v>4179</v>
      </c>
      <c r="FZ1409" s="229" t="s">
        <v>4180</v>
      </c>
      <c r="GA1409" s="229" t="s">
        <v>4178</v>
      </c>
    </row>
    <row r="1410" spans="181:183" ht="11.25" customHeight="1" x14ac:dyDescent="0.2">
      <c r="FY1410" s="229" t="s">
        <v>4176</v>
      </c>
      <c r="FZ1410" s="229" t="s">
        <v>4177</v>
      </c>
      <c r="GA1410" s="229" t="s">
        <v>4178</v>
      </c>
    </row>
    <row r="1411" spans="181:183" ht="11.25" customHeight="1" x14ac:dyDescent="0.2">
      <c r="FY1411" s="229" t="s">
        <v>4181</v>
      </c>
      <c r="FZ1411" s="229" t="s">
        <v>4182</v>
      </c>
      <c r="GA1411" s="229" t="s">
        <v>4178</v>
      </c>
    </row>
    <row r="1412" spans="181:183" ht="11.25" customHeight="1" x14ac:dyDescent="0.2">
      <c r="FY1412" s="229" t="s">
        <v>4193</v>
      </c>
      <c r="FZ1412" s="229" t="s">
        <v>4194</v>
      </c>
      <c r="GA1412" s="229" t="s">
        <v>4192</v>
      </c>
    </row>
    <row r="1413" spans="181:183" ht="11.25" customHeight="1" x14ac:dyDescent="0.2">
      <c r="FY1413" s="229" t="s">
        <v>4190</v>
      </c>
      <c r="FZ1413" s="229" t="s">
        <v>4191</v>
      </c>
      <c r="GA1413" s="229" t="s">
        <v>4192</v>
      </c>
    </row>
    <row r="1414" spans="181:183" ht="11.25" customHeight="1" x14ac:dyDescent="0.2">
      <c r="FY1414" s="229" t="s">
        <v>4195</v>
      </c>
      <c r="FZ1414" s="229" t="s">
        <v>4196</v>
      </c>
      <c r="GA1414" s="229" t="s">
        <v>4192</v>
      </c>
    </row>
    <row r="1415" spans="181:183" ht="11.25" customHeight="1" x14ac:dyDescent="0.2">
      <c r="FY1415" s="229" t="s">
        <v>4322</v>
      </c>
      <c r="FZ1415" s="229" t="s">
        <v>4323</v>
      </c>
      <c r="GA1415" s="229" t="s">
        <v>4321</v>
      </c>
    </row>
    <row r="1416" spans="181:183" ht="11.25" customHeight="1" x14ac:dyDescent="0.2">
      <c r="FY1416" s="229" t="s">
        <v>4319</v>
      </c>
      <c r="FZ1416" s="229" t="s">
        <v>4320</v>
      </c>
      <c r="GA1416" s="229" t="s">
        <v>4321</v>
      </c>
    </row>
    <row r="1417" spans="181:183" ht="11.25" customHeight="1" x14ac:dyDescent="0.2">
      <c r="FY1417" s="229" t="s">
        <v>4324</v>
      </c>
      <c r="FZ1417" s="229" t="s">
        <v>4325</v>
      </c>
      <c r="GA1417" s="229" t="s">
        <v>4321</v>
      </c>
    </row>
    <row r="1418" spans="181:183" ht="11.25" customHeight="1" x14ac:dyDescent="0.2">
      <c r="FY1418" s="229" t="s">
        <v>4329</v>
      </c>
      <c r="FZ1418" s="229" t="s">
        <v>4330</v>
      </c>
      <c r="GA1418" s="229" t="s">
        <v>4328</v>
      </c>
    </row>
    <row r="1419" spans="181:183" ht="11.25" customHeight="1" x14ac:dyDescent="0.2">
      <c r="FY1419" s="229" t="s">
        <v>4326</v>
      </c>
      <c r="FZ1419" s="229" t="s">
        <v>4327</v>
      </c>
      <c r="GA1419" s="229" t="s">
        <v>4328</v>
      </c>
    </row>
    <row r="1420" spans="181:183" ht="11.25" customHeight="1" x14ac:dyDescent="0.2">
      <c r="FY1420" s="229" t="s">
        <v>4331</v>
      </c>
      <c r="FZ1420" s="229" t="s">
        <v>4332</v>
      </c>
      <c r="GA1420" s="229" t="s">
        <v>4328</v>
      </c>
    </row>
    <row r="1421" spans="181:183" ht="11.25" customHeight="1" x14ac:dyDescent="0.2">
      <c r="FY1421" s="229" t="s">
        <v>4069</v>
      </c>
      <c r="FZ1421" s="229" t="s">
        <v>4070</v>
      </c>
      <c r="GA1421" s="229" t="s">
        <v>4068</v>
      </c>
    </row>
    <row r="1422" spans="181:183" ht="11.25" customHeight="1" x14ac:dyDescent="0.2">
      <c r="FY1422" s="229" t="s">
        <v>4066</v>
      </c>
      <c r="FZ1422" s="229" t="s">
        <v>4067</v>
      </c>
      <c r="GA1422" s="229" t="s">
        <v>4068</v>
      </c>
    </row>
    <row r="1423" spans="181:183" ht="11.25" customHeight="1" x14ac:dyDescent="0.2">
      <c r="FY1423" s="229" t="s">
        <v>4071</v>
      </c>
      <c r="FZ1423" s="229" t="s">
        <v>4072</v>
      </c>
      <c r="GA1423" s="229" t="s">
        <v>4068</v>
      </c>
    </row>
    <row r="1424" spans="181:183" ht="11.25" customHeight="1" x14ac:dyDescent="0.2">
      <c r="FY1424" s="229" t="s">
        <v>4200</v>
      </c>
      <c r="FZ1424" s="229" t="s">
        <v>4201</v>
      </c>
      <c r="GA1424" s="229" t="s">
        <v>4199</v>
      </c>
    </row>
    <row r="1425" spans="181:183" ht="11.25" customHeight="1" x14ac:dyDescent="0.2">
      <c r="FY1425" s="229" t="s">
        <v>4197</v>
      </c>
      <c r="FZ1425" s="229" t="s">
        <v>4198</v>
      </c>
      <c r="GA1425" s="229" t="s">
        <v>4199</v>
      </c>
    </row>
    <row r="1426" spans="181:183" ht="11.25" customHeight="1" x14ac:dyDescent="0.2">
      <c r="FY1426" s="229" t="s">
        <v>4202</v>
      </c>
      <c r="FZ1426" s="229" t="s">
        <v>4203</v>
      </c>
      <c r="GA1426" s="229" t="s">
        <v>4199</v>
      </c>
    </row>
    <row r="1427" spans="181:183" ht="11.25" customHeight="1" x14ac:dyDescent="0.2">
      <c r="FY1427" s="229" t="s">
        <v>4315</v>
      </c>
      <c r="FZ1427" s="229" t="s">
        <v>4316</v>
      </c>
      <c r="GA1427" s="229" t="s">
        <v>4314</v>
      </c>
    </row>
    <row r="1428" spans="181:183" ht="11.25" customHeight="1" x14ac:dyDescent="0.2">
      <c r="FY1428" s="229" t="s">
        <v>4312</v>
      </c>
      <c r="FZ1428" s="229" t="s">
        <v>4313</v>
      </c>
      <c r="GA1428" s="229" t="s">
        <v>4314</v>
      </c>
    </row>
    <row r="1429" spans="181:183" ht="11.25" customHeight="1" x14ac:dyDescent="0.2">
      <c r="FY1429" s="229" t="s">
        <v>4317</v>
      </c>
      <c r="FZ1429" s="229" t="s">
        <v>4318</v>
      </c>
      <c r="GA1429" s="229" t="s">
        <v>4314</v>
      </c>
    </row>
    <row r="1430" spans="181:183" ht="11.25" customHeight="1" x14ac:dyDescent="0.2">
      <c r="FY1430" s="229" t="s">
        <v>4237</v>
      </c>
      <c r="FZ1430" s="229" t="s">
        <v>4238</v>
      </c>
      <c r="GA1430" s="229" t="s">
        <v>4232</v>
      </c>
    </row>
    <row r="1431" spans="181:183" ht="11.25" customHeight="1" x14ac:dyDescent="0.2">
      <c r="FY1431" s="229" t="s">
        <v>4241</v>
      </c>
      <c r="FZ1431" s="229" t="s">
        <v>4242</v>
      </c>
      <c r="GA1431" s="229" t="s">
        <v>4232</v>
      </c>
    </row>
    <row r="1432" spans="181:183" ht="11.25" customHeight="1" x14ac:dyDescent="0.2">
      <c r="FY1432" s="229" t="s">
        <v>4235</v>
      </c>
      <c r="FZ1432" s="229" t="s">
        <v>4236</v>
      </c>
      <c r="GA1432" s="229" t="s">
        <v>4232</v>
      </c>
    </row>
    <row r="1433" spans="181:183" ht="11.25" customHeight="1" x14ac:dyDescent="0.2">
      <c r="FY1433" s="229" t="s">
        <v>4239</v>
      </c>
      <c r="FZ1433" s="229" t="s">
        <v>4240</v>
      </c>
      <c r="GA1433" s="229" t="s">
        <v>4232</v>
      </c>
    </row>
    <row r="1434" spans="181:183" ht="11.25" customHeight="1" x14ac:dyDescent="0.2">
      <c r="FY1434" s="229" t="s">
        <v>4233</v>
      </c>
      <c r="FZ1434" s="229" t="s">
        <v>4234</v>
      </c>
      <c r="GA1434" s="229" t="s">
        <v>4232</v>
      </c>
    </row>
    <row r="1435" spans="181:183" ht="11.25" customHeight="1" x14ac:dyDescent="0.2">
      <c r="FY1435" s="229" t="s">
        <v>4243</v>
      </c>
      <c r="FZ1435" s="229" t="s">
        <v>4244</v>
      </c>
      <c r="GA1435" s="229" t="s">
        <v>4232</v>
      </c>
    </row>
    <row r="1436" spans="181:183" ht="11.25" customHeight="1" x14ac:dyDescent="0.2">
      <c r="FY1436" s="229" t="s">
        <v>4245</v>
      </c>
      <c r="FZ1436" s="229" t="s">
        <v>4246</v>
      </c>
      <c r="GA1436" s="229" t="s">
        <v>4232</v>
      </c>
    </row>
    <row r="1437" spans="181:183" ht="11.25" customHeight="1" x14ac:dyDescent="0.2">
      <c r="FY1437" s="229" t="s">
        <v>4230</v>
      </c>
      <c r="FZ1437" s="229" t="s">
        <v>4231</v>
      </c>
      <c r="GA1437" s="229" t="s">
        <v>4232</v>
      </c>
    </row>
    <row r="1438" spans="181:183" ht="11.25" customHeight="1" x14ac:dyDescent="0.2">
      <c r="FY1438" s="229" t="s">
        <v>4247</v>
      </c>
      <c r="FZ1438" s="229" t="s">
        <v>4248</v>
      </c>
      <c r="GA1438" s="229" t="s">
        <v>4232</v>
      </c>
    </row>
    <row r="1439" spans="181:183" ht="11.25" customHeight="1" x14ac:dyDescent="0.2">
      <c r="FY1439" s="229" t="s">
        <v>4207</v>
      </c>
      <c r="FZ1439" s="229" t="s">
        <v>4208</v>
      </c>
      <c r="GA1439" s="229" t="s">
        <v>4206</v>
      </c>
    </row>
    <row r="1440" spans="181:183" ht="11.25" customHeight="1" x14ac:dyDescent="0.2">
      <c r="FY1440" s="229" t="s">
        <v>4204</v>
      </c>
      <c r="FZ1440" s="229" t="s">
        <v>4205</v>
      </c>
      <c r="GA1440" s="229" t="s">
        <v>4206</v>
      </c>
    </row>
    <row r="1441" spans="181:183" ht="11.25" customHeight="1" x14ac:dyDescent="0.2">
      <c r="FY1441" s="229" t="s">
        <v>4209</v>
      </c>
      <c r="FZ1441" s="229" t="s">
        <v>4210</v>
      </c>
      <c r="GA1441" s="229" t="s">
        <v>4206</v>
      </c>
    </row>
    <row r="1442" spans="181:183" ht="11.25" customHeight="1" x14ac:dyDescent="0.2">
      <c r="FY1442" s="229" t="s">
        <v>4218</v>
      </c>
      <c r="FZ1442" s="229" t="s">
        <v>4219</v>
      </c>
      <c r="GA1442" s="229" t="s">
        <v>4213</v>
      </c>
    </row>
    <row r="1443" spans="181:183" ht="11.25" customHeight="1" x14ac:dyDescent="0.2">
      <c r="FY1443" s="229" t="s">
        <v>4222</v>
      </c>
      <c r="FZ1443" s="229" t="s">
        <v>4223</v>
      </c>
      <c r="GA1443" s="229" t="s">
        <v>4213</v>
      </c>
    </row>
    <row r="1444" spans="181:183" ht="11.25" customHeight="1" x14ac:dyDescent="0.2">
      <c r="FY1444" s="229" t="s">
        <v>4216</v>
      </c>
      <c r="FZ1444" s="229" t="s">
        <v>4217</v>
      </c>
      <c r="GA1444" s="229" t="s">
        <v>4213</v>
      </c>
    </row>
    <row r="1445" spans="181:183" ht="11.25" customHeight="1" x14ac:dyDescent="0.2">
      <c r="FY1445" s="229" t="s">
        <v>4220</v>
      </c>
      <c r="FZ1445" s="229" t="s">
        <v>4221</v>
      </c>
      <c r="GA1445" s="229" t="s">
        <v>4213</v>
      </c>
    </row>
    <row r="1446" spans="181:183" ht="11.25" customHeight="1" x14ac:dyDescent="0.2">
      <c r="FY1446" s="229" t="s">
        <v>4214</v>
      </c>
      <c r="FZ1446" s="229" t="s">
        <v>4215</v>
      </c>
      <c r="GA1446" s="229" t="s">
        <v>4213</v>
      </c>
    </row>
    <row r="1447" spans="181:183" ht="11.25" customHeight="1" x14ac:dyDescent="0.2">
      <c r="FY1447" s="229" t="s">
        <v>4224</v>
      </c>
      <c r="FZ1447" s="229" t="s">
        <v>4225</v>
      </c>
      <c r="GA1447" s="229" t="s">
        <v>4213</v>
      </c>
    </row>
    <row r="1448" spans="181:183" ht="11.25" customHeight="1" x14ac:dyDescent="0.2">
      <c r="FY1448" s="229" t="s">
        <v>4226</v>
      </c>
      <c r="FZ1448" s="229" t="s">
        <v>4227</v>
      </c>
      <c r="GA1448" s="229" t="s">
        <v>4213</v>
      </c>
    </row>
    <row r="1449" spans="181:183" ht="11.25" customHeight="1" x14ac:dyDescent="0.2">
      <c r="FY1449" s="229" t="s">
        <v>4211</v>
      </c>
      <c r="FZ1449" s="229" t="s">
        <v>4212</v>
      </c>
      <c r="GA1449" s="229" t="s">
        <v>4213</v>
      </c>
    </row>
    <row r="1450" spans="181:183" ht="11.25" customHeight="1" x14ac:dyDescent="0.2">
      <c r="FY1450" s="229" t="s">
        <v>4228</v>
      </c>
      <c r="FZ1450" s="229" t="s">
        <v>4229</v>
      </c>
      <c r="GA1450" s="229" t="s">
        <v>4213</v>
      </c>
    </row>
    <row r="1451" spans="181:183" ht="11.25" customHeight="1" x14ac:dyDescent="0.2">
      <c r="FY1451" s="229" t="s">
        <v>4252</v>
      </c>
      <c r="FZ1451" s="229" t="s">
        <v>4253</v>
      </c>
      <c r="GA1451" s="229" t="s">
        <v>4251</v>
      </c>
    </row>
    <row r="1452" spans="181:183" ht="11.25" customHeight="1" x14ac:dyDescent="0.2">
      <c r="FY1452" s="229" t="s">
        <v>4249</v>
      </c>
      <c r="FZ1452" s="229" t="s">
        <v>4250</v>
      </c>
      <c r="GA1452" s="229" t="s">
        <v>4251</v>
      </c>
    </row>
    <row r="1453" spans="181:183" ht="11.25" customHeight="1" x14ac:dyDescent="0.2">
      <c r="FY1453" s="229" t="s">
        <v>4254</v>
      </c>
      <c r="FZ1453" s="229" t="s">
        <v>4255</v>
      </c>
      <c r="GA1453" s="229" t="s">
        <v>4251</v>
      </c>
    </row>
    <row r="1454" spans="181:183" ht="11.25" customHeight="1" x14ac:dyDescent="0.2">
      <c r="FY1454" s="229" t="s">
        <v>4266</v>
      </c>
      <c r="FZ1454" s="229" t="s">
        <v>4267</v>
      </c>
      <c r="GA1454" s="229" t="s">
        <v>4265</v>
      </c>
    </row>
    <row r="1455" spans="181:183" ht="11.25" customHeight="1" x14ac:dyDescent="0.2">
      <c r="FY1455" s="229" t="s">
        <v>4263</v>
      </c>
      <c r="FZ1455" s="229" t="s">
        <v>4264</v>
      </c>
      <c r="GA1455" s="229" t="s">
        <v>4265</v>
      </c>
    </row>
    <row r="1456" spans="181:183" ht="11.25" customHeight="1" x14ac:dyDescent="0.2">
      <c r="FY1456" s="229" t="s">
        <v>4268</v>
      </c>
      <c r="FZ1456" s="229" t="s">
        <v>4269</v>
      </c>
      <c r="GA1456" s="229" t="s">
        <v>4265</v>
      </c>
    </row>
    <row r="1457" spans="181:183" ht="11.25" customHeight="1" x14ac:dyDescent="0.2">
      <c r="FY1457" s="229" t="s">
        <v>3937</v>
      </c>
      <c r="FZ1457" s="229" t="s">
        <v>3938</v>
      </c>
      <c r="GA1457" s="229" t="s">
        <v>3936</v>
      </c>
    </row>
    <row r="1458" spans="181:183" ht="11.25" customHeight="1" x14ac:dyDescent="0.2">
      <c r="FY1458" s="229" t="s">
        <v>3934</v>
      </c>
      <c r="FZ1458" s="229" t="s">
        <v>3935</v>
      </c>
      <c r="GA1458" s="229" t="s">
        <v>3936</v>
      </c>
    </row>
    <row r="1459" spans="181:183" ht="11.25" customHeight="1" x14ac:dyDescent="0.2">
      <c r="FY1459" s="229" t="s">
        <v>3939</v>
      </c>
      <c r="FZ1459" s="229" t="s">
        <v>3940</v>
      </c>
      <c r="GA1459" s="229" t="s">
        <v>3936</v>
      </c>
    </row>
    <row r="1460" spans="181:183" ht="11.25" customHeight="1" x14ac:dyDescent="0.2">
      <c r="FY1460" s="229" t="s">
        <v>4273</v>
      </c>
      <c r="FZ1460" s="229" t="s">
        <v>4274</v>
      </c>
      <c r="GA1460" s="229" t="s">
        <v>4272</v>
      </c>
    </row>
    <row r="1461" spans="181:183" ht="11.25" customHeight="1" x14ac:dyDescent="0.2">
      <c r="FY1461" s="229" t="s">
        <v>4270</v>
      </c>
      <c r="FZ1461" s="229" t="s">
        <v>4271</v>
      </c>
      <c r="GA1461" s="229" t="s">
        <v>4272</v>
      </c>
    </row>
    <row r="1462" spans="181:183" ht="11.25" customHeight="1" x14ac:dyDescent="0.2">
      <c r="FY1462" s="229" t="s">
        <v>4275</v>
      </c>
      <c r="FZ1462" s="229" t="s">
        <v>4276</v>
      </c>
      <c r="GA1462" s="229" t="s">
        <v>4272</v>
      </c>
    </row>
    <row r="1463" spans="181:183" ht="11.25" customHeight="1" x14ac:dyDescent="0.2">
      <c r="FY1463" s="229" t="s">
        <v>4259</v>
      </c>
      <c r="FZ1463" s="229" t="s">
        <v>4260</v>
      </c>
      <c r="GA1463" s="229" t="s">
        <v>4258</v>
      </c>
    </row>
    <row r="1464" spans="181:183" ht="11.25" customHeight="1" x14ac:dyDescent="0.2">
      <c r="FY1464" s="229" t="s">
        <v>4256</v>
      </c>
      <c r="FZ1464" s="229" t="s">
        <v>4257</v>
      </c>
      <c r="GA1464" s="229" t="s">
        <v>4258</v>
      </c>
    </row>
    <row r="1465" spans="181:183" ht="11.25" customHeight="1" x14ac:dyDescent="0.2">
      <c r="FY1465" s="229" t="s">
        <v>4261</v>
      </c>
      <c r="FZ1465" s="229" t="s">
        <v>4262</v>
      </c>
      <c r="GA1465" s="229" t="s">
        <v>4258</v>
      </c>
    </row>
    <row r="1466" spans="181:183" ht="11.25" customHeight="1" x14ac:dyDescent="0.2">
      <c r="FY1466" s="229" t="s">
        <v>4285</v>
      </c>
      <c r="FZ1466" s="229" t="s">
        <v>4286</v>
      </c>
      <c r="GA1466" s="229" t="s">
        <v>4279</v>
      </c>
    </row>
    <row r="1467" spans="181:183" ht="11.25" customHeight="1" x14ac:dyDescent="0.2">
      <c r="FY1467" s="229" t="s">
        <v>4277</v>
      </c>
      <c r="FZ1467" s="229" t="s">
        <v>4278</v>
      </c>
      <c r="GA1467" s="229" t="s">
        <v>4279</v>
      </c>
    </row>
    <row r="1468" spans="181:183" ht="11.25" customHeight="1" x14ac:dyDescent="0.2">
      <c r="FY1468" s="229" t="s">
        <v>4289</v>
      </c>
      <c r="FZ1468" s="229" t="s">
        <v>4290</v>
      </c>
      <c r="GA1468" s="229" t="s">
        <v>4279</v>
      </c>
    </row>
    <row r="1469" spans="181:183" ht="11.25" customHeight="1" x14ac:dyDescent="0.2">
      <c r="FY1469" s="229" t="s">
        <v>4294</v>
      </c>
      <c r="FZ1469" s="229" t="s">
        <v>4295</v>
      </c>
      <c r="GA1469" s="229" t="s">
        <v>4293</v>
      </c>
    </row>
    <row r="1470" spans="181:183" ht="11.25" customHeight="1" x14ac:dyDescent="0.2">
      <c r="FY1470" s="229" t="s">
        <v>4291</v>
      </c>
      <c r="FZ1470" s="229" t="s">
        <v>4292</v>
      </c>
      <c r="GA1470" s="229" t="s">
        <v>4293</v>
      </c>
    </row>
    <row r="1471" spans="181:183" ht="11.25" customHeight="1" x14ac:dyDescent="0.2">
      <c r="FY1471" s="229" t="s">
        <v>4296</v>
      </c>
      <c r="FZ1471" s="229" t="s">
        <v>4297</v>
      </c>
      <c r="GA1471" s="229" t="s">
        <v>4293</v>
      </c>
    </row>
    <row r="1472" spans="181:183" ht="11.25" customHeight="1" x14ac:dyDescent="0.2">
      <c r="FY1472" s="229" t="s">
        <v>4083</v>
      </c>
      <c r="FZ1472" s="229" t="s">
        <v>4084</v>
      </c>
      <c r="GA1472" s="229" t="s">
        <v>4082</v>
      </c>
    </row>
    <row r="1473" spans="181:183" ht="11.25" customHeight="1" x14ac:dyDescent="0.2">
      <c r="FY1473" s="229" t="s">
        <v>4080</v>
      </c>
      <c r="FZ1473" s="229" t="s">
        <v>4081</v>
      </c>
      <c r="GA1473" s="229" t="s">
        <v>4082</v>
      </c>
    </row>
    <row r="1474" spans="181:183" ht="11.25" customHeight="1" x14ac:dyDescent="0.2">
      <c r="FY1474" s="229" t="s">
        <v>4085</v>
      </c>
      <c r="FZ1474" s="229" t="s">
        <v>4086</v>
      </c>
      <c r="GA1474" s="229" t="s">
        <v>4082</v>
      </c>
    </row>
    <row r="1475" spans="181:183" ht="11.25" customHeight="1" x14ac:dyDescent="0.2">
      <c r="FY1475" s="229" t="s">
        <v>4301</v>
      </c>
      <c r="FZ1475" s="229" t="s">
        <v>4302</v>
      </c>
      <c r="GA1475" s="229" t="s">
        <v>4300</v>
      </c>
    </row>
    <row r="1476" spans="181:183" ht="11.25" customHeight="1" x14ac:dyDescent="0.2">
      <c r="FY1476" s="229" t="s">
        <v>4298</v>
      </c>
      <c r="FZ1476" s="229" t="s">
        <v>4299</v>
      </c>
      <c r="GA1476" s="229" t="s">
        <v>4300</v>
      </c>
    </row>
    <row r="1477" spans="181:183" ht="11.25" customHeight="1" x14ac:dyDescent="0.2">
      <c r="FY1477" s="229" t="s">
        <v>4303</v>
      </c>
      <c r="FZ1477" s="229" t="s">
        <v>4304</v>
      </c>
      <c r="GA1477" s="229" t="s">
        <v>4300</v>
      </c>
    </row>
    <row r="1478" spans="181:183" ht="11.25" customHeight="1" x14ac:dyDescent="0.2">
      <c r="FY1478" s="229" t="s">
        <v>4137</v>
      </c>
      <c r="FZ1478" s="229" t="s">
        <v>4138</v>
      </c>
      <c r="GA1478" s="229" t="s">
        <v>4136</v>
      </c>
    </row>
    <row r="1479" spans="181:183" ht="11.25" customHeight="1" x14ac:dyDescent="0.2">
      <c r="FY1479" s="229" t="s">
        <v>4134</v>
      </c>
      <c r="FZ1479" s="229" t="s">
        <v>4135</v>
      </c>
      <c r="GA1479" s="229" t="s">
        <v>4136</v>
      </c>
    </row>
    <row r="1480" spans="181:183" ht="11.25" customHeight="1" x14ac:dyDescent="0.2">
      <c r="FY1480" s="229" t="s">
        <v>4139</v>
      </c>
      <c r="FZ1480" s="229" t="s">
        <v>4140</v>
      </c>
      <c r="GA1480" s="229" t="s">
        <v>4136</v>
      </c>
    </row>
    <row r="1481" spans="181:183" ht="11.25" customHeight="1" x14ac:dyDescent="0.2">
      <c r="FY1481" s="229" t="s">
        <v>1375</v>
      </c>
      <c r="FZ1481" s="229" t="s">
        <v>1376</v>
      </c>
      <c r="GA1481" s="229" t="s">
        <v>1377</v>
      </c>
    </row>
    <row r="1482" spans="181:183" ht="11.25" customHeight="1" x14ac:dyDescent="0.2">
      <c r="FY1482" s="229" t="s">
        <v>1176</v>
      </c>
      <c r="FZ1482" s="229" t="s">
        <v>1177</v>
      </c>
      <c r="GA1482" s="229" t="s">
        <v>1178</v>
      </c>
    </row>
    <row r="1483" spans="181:183" ht="11.25" customHeight="1" x14ac:dyDescent="0.2">
      <c r="FY1483" s="229" t="s">
        <v>1221</v>
      </c>
      <c r="FZ1483" s="229" t="s">
        <v>1222</v>
      </c>
      <c r="GA1483" s="229" t="s">
        <v>1223</v>
      </c>
    </row>
    <row r="1484" spans="181:183" ht="11.25" customHeight="1" x14ac:dyDescent="0.2">
      <c r="FY1484" s="229" t="s">
        <v>4342</v>
      </c>
      <c r="FZ1484" s="229" t="s">
        <v>4343</v>
      </c>
      <c r="GA1484" s="229" t="s">
        <v>4344</v>
      </c>
    </row>
    <row r="1485" spans="181:183" ht="11.25" customHeight="1" x14ac:dyDescent="0.2">
      <c r="FY1485" s="229" t="s">
        <v>108</v>
      </c>
      <c r="FZ1485" s="229" t="s">
        <v>109</v>
      </c>
      <c r="GA1485" s="229" t="s">
        <v>110</v>
      </c>
    </row>
    <row r="1486" spans="181:183" ht="11.25" customHeight="1" x14ac:dyDescent="0.2">
      <c r="FY1486" s="229" t="s">
        <v>1225</v>
      </c>
      <c r="FZ1486" s="229" t="s">
        <v>1226</v>
      </c>
      <c r="GA1486" s="229" t="s">
        <v>1227</v>
      </c>
    </row>
    <row r="1487" spans="181:183" ht="11.25" customHeight="1" x14ac:dyDescent="0.2">
      <c r="FY1487" s="229" t="s">
        <v>1231</v>
      </c>
      <c r="FZ1487" s="229" t="s">
        <v>1232</v>
      </c>
      <c r="GA1487" s="229" t="s">
        <v>1233</v>
      </c>
    </row>
    <row r="1488" spans="181:183" ht="11.25" customHeight="1" x14ac:dyDescent="0.2">
      <c r="FY1488" s="229" t="s">
        <v>1504</v>
      </c>
      <c r="FZ1488" s="229" t="s">
        <v>1505</v>
      </c>
      <c r="GA1488" s="229" t="s">
        <v>1506</v>
      </c>
    </row>
    <row r="1489" spans="181:183" ht="11.25" customHeight="1" x14ac:dyDescent="0.2">
      <c r="FY1489" s="229" t="s">
        <v>1522</v>
      </c>
      <c r="FZ1489" s="229" t="s">
        <v>1523</v>
      </c>
      <c r="GA1489" s="229" t="s">
        <v>1524</v>
      </c>
    </row>
    <row r="1490" spans="181:183" ht="11.25" customHeight="1" x14ac:dyDescent="0.2">
      <c r="FY1490" s="229" t="s">
        <v>1501</v>
      </c>
      <c r="FZ1490" s="229" t="s">
        <v>1502</v>
      </c>
      <c r="GA1490" s="229" t="s">
        <v>1503</v>
      </c>
    </row>
    <row r="1491" spans="181:183" ht="11.25" customHeight="1" x14ac:dyDescent="0.2">
      <c r="FY1491" s="229" t="s">
        <v>1483</v>
      </c>
      <c r="FZ1491" s="229" t="s">
        <v>1484</v>
      </c>
      <c r="GA1491" s="229" t="s">
        <v>1485</v>
      </c>
    </row>
    <row r="1492" spans="181:183" ht="11.25" customHeight="1" x14ac:dyDescent="0.2">
      <c r="FY1492" s="229" t="s">
        <v>1510</v>
      </c>
      <c r="FZ1492" s="229" t="s">
        <v>1511</v>
      </c>
      <c r="GA1492" s="229" t="s">
        <v>1512</v>
      </c>
    </row>
    <row r="1493" spans="181:183" ht="11.25" customHeight="1" x14ac:dyDescent="0.2">
      <c r="FY1493" s="229" t="s">
        <v>1519</v>
      </c>
      <c r="FZ1493" s="229" t="s">
        <v>1520</v>
      </c>
      <c r="GA1493" s="229" t="s">
        <v>1521</v>
      </c>
    </row>
    <row r="1494" spans="181:183" ht="11.25" customHeight="1" x14ac:dyDescent="0.2">
      <c r="FY1494" s="229" t="s">
        <v>1516</v>
      </c>
      <c r="FZ1494" s="229" t="s">
        <v>1517</v>
      </c>
      <c r="GA1494" s="229" t="s">
        <v>1518</v>
      </c>
    </row>
    <row r="1495" spans="181:183" ht="11.25" customHeight="1" x14ac:dyDescent="0.2">
      <c r="FY1495" s="229" t="s">
        <v>49</v>
      </c>
      <c r="FZ1495" s="229" t="s">
        <v>57</v>
      </c>
      <c r="GA1495" s="229" t="s">
        <v>1224</v>
      </c>
    </row>
    <row r="1496" spans="181:183" ht="11.25" customHeight="1" x14ac:dyDescent="0.2">
      <c r="FY1496" s="229" t="s">
        <v>4888</v>
      </c>
      <c r="FZ1496" s="229" t="s">
        <v>4889</v>
      </c>
      <c r="GA1496" s="229" t="s">
        <v>4890</v>
      </c>
    </row>
    <row r="1497" spans="181:183" ht="11.25" customHeight="1" x14ac:dyDescent="0.2">
      <c r="FY1497" s="229" t="s">
        <v>5209</v>
      </c>
      <c r="FZ1497" s="229" t="s">
        <v>5210</v>
      </c>
      <c r="GA1497" s="229" t="s">
        <v>5211</v>
      </c>
    </row>
    <row r="1498" spans="181:183" ht="11.25" customHeight="1" x14ac:dyDescent="0.2">
      <c r="FY1498" s="229" t="s">
        <v>5056</v>
      </c>
      <c r="FZ1498" s="229" t="s">
        <v>5057</v>
      </c>
      <c r="GA1498" s="229" t="s">
        <v>5058</v>
      </c>
    </row>
    <row r="1499" spans="181:183" ht="11.25" customHeight="1" x14ac:dyDescent="0.2">
      <c r="FY1499" s="229" t="s">
        <v>5221</v>
      </c>
      <c r="FZ1499" s="229" t="s">
        <v>5222</v>
      </c>
      <c r="GA1499" s="229" t="s">
        <v>5223</v>
      </c>
    </row>
    <row r="1500" spans="181:183" ht="11.25" customHeight="1" x14ac:dyDescent="0.2">
      <c r="FY1500" s="229" t="s">
        <v>5071</v>
      </c>
      <c r="FZ1500" s="229" t="s">
        <v>5072</v>
      </c>
      <c r="GA1500" s="229" t="s">
        <v>5073</v>
      </c>
    </row>
    <row r="1501" spans="181:183" ht="11.25" customHeight="1" x14ac:dyDescent="0.2">
      <c r="FY1501" s="229" t="s">
        <v>5083</v>
      </c>
      <c r="FZ1501" s="229" t="s">
        <v>5084</v>
      </c>
      <c r="GA1501" s="229" t="s">
        <v>5085</v>
      </c>
    </row>
    <row r="1502" spans="181:183" ht="11.25" customHeight="1" x14ac:dyDescent="0.2">
      <c r="FY1502" s="229" t="s">
        <v>5255</v>
      </c>
      <c r="FZ1502" s="229" t="s">
        <v>5256</v>
      </c>
      <c r="GA1502" s="229" t="s">
        <v>5257</v>
      </c>
    </row>
    <row r="1503" spans="181:183" ht="11.25" customHeight="1" x14ac:dyDescent="0.2">
      <c r="FY1503" s="229" t="s">
        <v>5101</v>
      </c>
      <c r="FZ1503" s="229" t="s">
        <v>5102</v>
      </c>
      <c r="GA1503" s="229" t="s">
        <v>5103</v>
      </c>
    </row>
    <row r="1504" spans="181:183" ht="11.25" customHeight="1" x14ac:dyDescent="0.2">
      <c r="FY1504" s="229" t="s">
        <v>5194</v>
      </c>
      <c r="FZ1504" s="229" t="s">
        <v>5195</v>
      </c>
      <c r="GA1504" s="229" t="s">
        <v>5196</v>
      </c>
    </row>
    <row r="1505" spans="181:183" ht="11.25" customHeight="1" x14ac:dyDescent="0.2">
      <c r="FY1505" s="229" t="s">
        <v>5119</v>
      </c>
      <c r="FZ1505" s="229" t="s">
        <v>5120</v>
      </c>
      <c r="GA1505" s="229" t="s">
        <v>5121</v>
      </c>
    </row>
    <row r="1506" spans="181:183" ht="11.25" customHeight="1" x14ac:dyDescent="0.2">
      <c r="FY1506" s="229" t="s">
        <v>5173</v>
      </c>
      <c r="FZ1506" s="229" t="s">
        <v>5174</v>
      </c>
      <c r="GA1506" s="229" t="s">
        <v>5175</v>
      </c>
    </row>
    <row r="1507" spans="181:183" ht="11.25" customHeight="1" x14ac:dyDescent="0.2">
      <c r="FY1507" s="229" t="s">
        <v>5128</v>
      </c>
      <c r="FZ1507" s="229" t="s">
        <v>5129</v>
      </c>
      <c r="GA1507" s="229" t="s">
        <v>5130</v>
      </c>
    </row>
    <row r="1508" spans="181:183" ht="11.25" customHeight="1" x14ac:dyDescent="0.2">
      <c r="FY1508" s="229" t="s">
        <v>5239</v>
      </c>
      <c r="FZ1508" s="229" t="s">
        <v>5240</v>
      </c>
      <c r="GA1508" s="229" t="s">
        <v>5241</v>
      </c>
    </row>
    <row r="1509" spans="181:183" ht="11.25" customHeight="1" x14ac:dyDescent="0.2">
      <c r="FY1509" s="229" t="s">
        <v>5008</v>
      </c>
      <c r="FZ1509" s="229" t="s">
        <v>5009</v>
      </c>
      <c r="GA1509" s="229" t="s">
        <v>5010</v>
      </c>
    </row>
    <row r="1510" spans="181:183" ht="11.25" customHeight="1" x14ac:dyDescent="0.2">
      <c r="FY1510" s="229" t="s">
        <v>5131</v>
      </c>
      <c r="FZ1510" s="229" t="s">
        <v>5132</v>
      </c>
      <c r="GA1510" s="229" t="s">
        <v>5133</v>
      </c>
    </row>
    <row r="1511" spans="181:183" ht="11.25" customHeight="1" x14ac:dyDescent="0.2">
      <c r="FY1511" s="229" t="s">
        <v>5179</v>
      </c>
      <c r="FZ1511" s="229" t="s">
        <v>5180</v>
      </c>
      <c r="GA1511" s="229" t="s">
        <v>5181</v>
      </c>
    </row>
    <row r="1512" spans="181:183" ht="11.25" customHeight="1" x14ac:dyDescent="0.2">
      <c r="FY1512" s="229" t="s">
        <v>5086</v>
      </c>
      <c r="FZ1512" s="229" t="s">
        <v>5087</v>
      </c>
      <c r="GA1512" s="229" t="s">
        <v>5088</v>
      </c>
    </row>
    <row r="1513" spans="181:183" ht="11.25" customHeight="1" x14ac:dyDescent="0.2">
      <c r="FY1513" s="229" t="s">
        <v>5020</v>
      </c>
      <c r="FZ1513" s="229" t="s">
        <v>5021</v>
      </c>
      <c r="GA1513" s="229" t="s">
        <v>5022</v>
      </c>
    </row>
    <row r="1514" spans="181:183" ht="11.25" customHeight="1" x14ac:dyDescent="0.2">
      <c r="FY1514" s="229" t="s">
        <v>5089</v>
      </c>
      <c r="FZ1514" s="229" t="s">
        <v>5090</v>
      </c>
      <c r="GA1514" s="229" t="s">
        <v>5091</v>
      </c>
    </row>
    <row r="1515" spans="181:183" ht="11.25" customHeight="1" x14ac:dyDescent="0.2">
      <c r="FY1515" s="229" t="s">
        <v>5014</v>
      </c>
      <c r="FZ1515" s="229" t="s">
        <v>5015</v>
      </c>
      <c r="GA1515" s="229" t="s">
        <v>5016</v>
      </c>
    </row>
    <row r="1516" spans="181:183" ht="11.25" customHeight="1" x14ac:dyDescent="0.2">
      <c r="FY1516" s="229" t="s">
        <v>5068</v>
      </c>
      <c r="FZ1516" s="229" t="s">
        <v>5069</v>
      </c>
      <c r="GA1516" s="229" t="s">
        <v>5070</v>
      </c>
    </row>
    <row r="1517" spans="181:183" ht="11.25" customHeight="1" x14ac:dyDescent="0.2">
      <c r="FY1517" s="229" t="s">
        <v>5113</v>
      </c>
      <c r="FZ1517" s="229" t="s">
        <v>5114</v>
      </c>
      <c r="GA1517" s="229" t="s">
        <v>5115</v>
      </c>
    </row>
    <row r="1518" spans="181:183" ht="11.25" customHeight="1" x14ac:dyDescent="0.2">
      <c r="FY1518" s="229" t="s">
        <v>5164</v>
      </c>
      <c r="FZ1518" s="229" t="s">
        <v>5165</v>
      </c>
      <c r="GA1518" s="229" t="s">
        <v>5166</v>
      </c>
    </row>
    <row r="1519" spans="181:183" ht="11.25" customHeight="1" x14ac:dyDescent="0.2">
      <c r="FY1519" s="229" t="s">
        <v>5227</v>
      </c>
      <c r="FZ1519" s="229" t="s">
        <v>5228</v>
      </c>
      <c r="GA1519" s="229" t="s">
        <v>5229</v>
      </c>
    </row>
    <row r="1520" spans="181:183" ht="11.25" customHeight="1" x14ac:dyDescent="0.2">
      <c r="FY1520" s="229" t="s">
        <v>2984</v>
      </c>
      <c r="FZ1520" s="229" t="s">
        <v>2985</v>
      </c>
      <c r="GA1520" s="229" t="s">
        <v>2986</v>
      </c>
    </row>
    <row r="1521" spans="181:183" ht="11.25" customHeight="1" x14ac:dyDescent="0.2">
      <c r="FY1521" s="229" t="s">
        <v>2987</v>
      </c>
      <c r="FZ1521" s="229" t="s">
        <v>2988</v>
      </c>
      <c r="GA1521" s="229" t="s">
        <v>2989</v>
      </c>
    </row>
    <row r="1522" spans="181:183" ht="11.25" customHeight="1" x14ac:dyDescent="0.2">
      <c r="FY1522" s="229" t="s">
        <v>2993</v>
      </c>
      <c r="FZ1522" s="229" t="s">
        <v>2994</v>
      </c>
      <c r="GA1522" s="229" t="s">
        <v>2995</v>
      </c>
    </row>
    <row r="1523" spans="181:183" ht="11.25" customHeight="1" x14ac:dyDescent="0.2">
      <c r="FY1523" s="229" t="s">
        <v>2990</v>
      </c>
      <c r="FZ1523" s="229" t="s">
        <v>2991</v>
      </c>
      <c r="GA1523" s="229" t="s">
        <v>2992</v>
      </c>
    </row>
    <row r="1524" spans="181:183" ht="11.25" customHeight="1" x14ac:dyDescent="0.2">
      <c r="FY1524" s="229" t="s">
        <v>1297</v>
      </c>
      <c r="FZ1524" s="229" t="s">
        <v>1298</v>
      </c>
      <c r="GA1524" s="229" t="s">
        <v>1299</v>
      </c>
    </row>
    <row r="1525" spans="181:183" ht="11.25" customHeight="1" x14ac:dyDescent="0.2">
      <c r="FY1525" s="229" t="s">
        <v>2981</v>
      </c>
      <c r="FZ1525" s="229" t="s">
        <v>2982</v>
      </c>
      <c r="GA1525" s="229" t="s">
        <v>2983</v>
      </c>
    </row>
    <row r="1526" spans="181:183" ht="11.25" customHeight="1" x14ac:dyDescent="0.2">
      <c r="FY1526" s="229" t="s">
        <v>99</v>
      </c>
      <c r="FZ1526" s="229" t="s">
        <v>100</v>
      </c>
      <c r="GA1526" s="229" t="s">
        <v>101</v>
      </c>
    </row>
    <row r="1527" spans="181:183" ht="11.25" customHeight="1" x14ac:dyDescent="0.2">
      <c r="FY1527" s="229" t="s">
        <v>393</v>
      </c>
      <c r="FZ1527" s="229" t="s">
        <v>394</v>
      </c>
      <c r="GA1527" s="229" t="s">
        <v>395</v>
      </c>
    </row>
    <row r="1528" spans="181:183" ht="11.25" customHeight="1" x14ac:dyDescent="0.2">
      <c r="FY1528" s="229" t="s">
        <v>2978</v>
      </c>
      <c r="FZ1528" s="229" t="s">
        <v>2979</v>
      </c>
      <c r="GA1528" s="229" t="s">
        <v>2980</v>
      </c>
    </row>
    <row r="1529" spans="181:183" ht="11.25" customHeight="1" x14ac:dyDescent="0.2">
      <c r="FY1529" s="229" t="s">
        <v>1688</v>
      </c>
      <c r="FZ1529" s="229" t="s">
        <v>1689</v>
      </c>
      <c r="GA1529" s="229" t="s">
        <v>1690</v>
      </c>
    </row>
    <row r="1530" spans="181:183" ht="11.25" customHeight="1" x14ac:dyDescent="0.2">
      <c r="FY1530" s="229" t="s">
        <v>2996</v>
      </c>
      <c r="FZ1530" s="229" t="s">
        <v>2997</v>
      </c>
      <c r="GA1530" s="229" t="s">
        <v>2998</v>
      </c>
    </row>
    <row r="1531" spans="181:183" ht="11.25" customHeight="1" x14ac:dyDescent="0.2">
      <c r="FY1531" s="229" t="s">
        <v>1279</v>
      </c>
      <c r="FZ1531" s="229" t="s">
        <v>1280</v>
      </c>
      <c r="GA1531" s="229" t="s">
        <v>1281</v>
      </c>
    </row>
    <row r="1532" spans="181:183" ht="11.25" customHeight="1" x14ac:dyDescent="0.2">
      <c r="FY1532" s="229" t="s">
        <v>2441</v>
      </c>
      <c r="FZ1532" s="229" t="s">
        <v>2442</v>
      </c>
      <c r="GA1532" s="229" t="s">
        <v>2443</v>
      </c>
    </row>
    <row r="1533" spans="181:183" ht="11.25" customHeight="1" x14ac:dyDescent="0.2">
      <c r="FY1533" s="229" t="s">
        <v>2444</v>
      </c>
      <c r="FZ1533" s="229" t="s">
        <v>2445</v>
      </c>
      <c r="GA1533" s="229" t="s">
        <v>2446</v>
      </c>
    </row>
    <row r="1534" spans="181:183" ht="11.25" customHeight="1" x14ac:dyDescent="0.2">
      <c r="FY1534" s="229" t="s">
        <v>2450</v>
      </c>
      <c r="FZ1534" s="229" t="s">
        <v>2451</v>
      </c>
      <c r="GA1534" s="229" t="s">
        <v>2452</v>
      </c>
    </row>
    <row r="1535" spans="181:183" ht="11.25" customHeight="1" x14ac:dyDescent="0.2">
      <c r="FY1535" s="229" t="s">
        <v>4555</v>
      </c>
      <c r="FZ1535" s="229" t="s">
        <v>4556</v>
      </c>
      <c r="GA1535" s="229" t="s">
        <v>4557</v>
      </c>
    </row>
    <row r="1536" spans="181:183" ht="11.25" customHeight="1" x14ac:dyDescent="0.2">
      <c r="FY1536" s="229" t="s">
        <v>4552</v>
      </c>
      <c r="FZ1536" s="229" t="s">
        <v>4553</v>
      </c>
      <c r="GA1536" s="229" t="s">
        <v>4554</v>
      </c>
    </row>
    <row r="1537" spans="181:183" ht="11.25" customHeight="1" x14ac:dyDescent="0.2">
      <c r="FY1537" s="229" t="s">
        <v>4558</v>
      </c>
      <c r="FZ1537" s="229" t="s">
        <v>4559</v>
      </c>
      <c r="GA1537" s="229" t="s">
        <v>4560</v>
      </c>
    </row>
    <row r="1538" spans="181:183" ht="11.25" customHeight="1" x14ac:dyDescent="0.2">
      <c r="FY1538" s="229" t="s">
        <v>4495</v>
      </c>
      <c r="FZ1538" s="229" t="s">
        <v>4496</v>
      </c>
      <c r="GA1538" s="229" t="s">
        <v>4497</v>
      </c>
    </row>
    <row r="1539" spans="181:183" ht="11.25" customHeight="1" x14ac:dyDescent="0.2">
      <c r="FY1539" s="229" t="s">
        <v>4498</v>
      </c>
      <c r="FZ1539" s="229" t="s">
        <v>4499</v>
      </c>
      <c r="GA1539" s="229" t="s">
        <v>4500</v>
      </c>
    </row>
    <row r="1540" spans="181:183" ht="11.25" customHeight="1" x14ac:dyDescent="0.2">
      <c r="FY1540" s="229" t="s">
        <v>4516</v>
      </c>
      <c r="FZ1540" s="229" t="s">
        <v>4517</v>
      </c>
      <c r="GA1540" s="229" t="s">
        <v>4518</v>
      </c>
    </row>
    <row r="1541" spans="181:183" ht="11.25" customHeight="1" x14ac:dyDescent="0.2">
      <c r="FY1541" s="229" t="s">
        <v>4501</v>
      </c>
      <c r="FZ1541" s="229" t="s">
        <v>4502</v>
      </c>
      <c r="GA1541" s="229" t="s">
        <v>4503</v>
      </c>
    </row>
    <row r="1542" spans="181:183" ht="11.25" customHeight="1" x14ac:dyDescent="0.2">
      <c r="FY1542" s="229" t="s">
        <v>4504</v>
      </c>
      <c r="FZ1542" s="229" t="s">
        <v>4505</v>
      </c>
      <c r="GA1542" s="229" t="s">
        <v>4506</v>
      </c>
    </row>
    <row r="1543" spans="181:183" ht="11.25" customHeight="1" x14ac:dyDescent="0.2">
      <c r="FY1543" s="229" t="s">
        <v>4510</v>
      </c>
      <c r="FZ1543" s="229" t="s">
        <v>4511</v>
      </c>
      <c r="GA1543" s="229" t="s">
        <v>4512</v>
      </c>
    </row>
    <row r="1544" spans="181:183" ht="11.25" customHeight="1" x14ac:dyDescent="0.2">
      <c r="FY1544" s="229" t="s">
        <v>4513</v>
      </c>
      <c r="FZ1544" s="229" t="s">
        <v>4514</v>
      </c>
      <c r="GA1544" s="229" t="s">
        <v>4515</v>
      </c>
    </row>
    <row r="1545" spans="181:183" ht="11.25" customHeight="1" x14ac:dyDescent="0.2">
      <c r="FY1545" s="229" t="s">
        <v>4525</v>
      </c>
      <c r="FZ1545" s="229" t="s">
        <v>4526</v>
      </c>
      <c r="GA1545" s="229" t="s">
        <v>4527</v>
      </c>
    </row>
    <row r="1546" spans="181:183" ht="11.25" customHeight="1" x14ac:dyDescent="0.2">
      <c r="FY1546" s="229" t="s">
        <v>4519</v>
      </c>
      <c r="FZ1546" s="229" t="s">
        <v>4520</v>
      </c>
      <c r="GA1546" s="229" t="s">
        <v>4521</v>
      </c>
    </row>
    <row r="1547" spans="181:183" ht="11.25" customHeight="1" x14ac:dyDescent="0.2">
      <c r="FY1547" s="229" t="s">
        <v>4528</v>
      </c>
      <c r="FZ1547" s="229" t="s">
        <v>4529</v>
      </c>
      <c r="GA1547" s="229" t="s">
        <v>4530</v>
      </c>
    </row>
    <row r="1548" spans="181:183" ht="11.25" customHeight="1" x14ac:dyDescent="0.2">
      <c r="FY1548" s="229" t="s">
        <v>4531</v>
      </c>
      <c r="FZ1548" s="229" t="s">
        <v>4532</v>
      </c>
      <c r="GA1548" s="229" t="s">
        <v>4533</v>
      </c>
    </row>
    <row r="1549" spans="181:183" ht="11.25" customHeight="1" x14ac:dyDescent="0.2">
      <c r="FY1549" s="229" t="s">
        <v>4549</v>
      </c>
      <c r="FZ1549" s="229" t="s">
        <v>4550</v>
      </c>
      <c r="GA1549" s="229" t="s">
        <v>4551</v>
      </c>
    </row>
    <row r="1550" spans="181:183" ht="11.25" customHeight="1" x14ac:dyDescent="0.2">
      <c r="FY1550" s="229" t="s">
        <v>4507</v>
      </c>
      <c r="FZ1550" s="229" t="s">
        <v>4508</v>
      </c>
      <c r="GA1550" s="229" t="s">
        <v>4509</v>
      </c>
    </row>
    <row r="1551" spans="181:183" ht="11.25" customHeight="1" x14ac:dyDescent="0.2">
      <c r="FY1551" s="229" t="s">
        <v>4546</v>
      </c>
      <c r="FZ1551" s="229" t="s">
        <v>4547</v>
      </c>
      <c r="GA1551" s="229" t="s">
        <v>4548</v>
      </c>
    </row>
    <row r="1552" spans="181:183" ht="11.25" customHeight="1" x14ac:dyDescent="0.2">
      <c r="FY1552" s="229" t="s">
        <v>1588</v>
      </c>
      <c r="FZ1552" s="229" t="s">
        <v>1589</v>
      </c>
      <c r="GA1552" s="229" t="s">
        <v>1590</v>
      </c>
    </row>
    <row r="1553" spans="181:183" ht="11.25" customHeight="1" x14ac:dyDescent="0.2">
      <c r="FY1553" s="229" t="s">
        <v>1733</v>
      </c>
      <c r="FZ1553" s="229" t="s">
        <v>1734</v>
      </c>
      <c r="GA1553" s="229" t="s">
        <v>1735</v>
      </c>
    </row>
    <row r="1554" spans="181:183" ht="11.25" customHeight="1" x14ac:dyDescent="0.2">
      <c r="FY1554" s="229" t="s">
        <v>369</v>
      </c>
      <c r="FZ1554" s="229" t="s">
        <v>370</v>
      </c>
      <c r="GA1554" s="229" t="s">
        <v>371</v>
      </c>
    </row>
    <row r="1555" spans="181:183" ht="11.25" customHeight="1" x14ac:dyDescent="0.2">
      <c r="FY1555" s="229" t="s">
        <v>384</v>
      </c>
      <c r="FZ1555" s="229" t="s">
        <v>385</v>
      </c>
      <c r="GA1555" s="229" t="s">
        <v>386</v>
      </c>
    </row>
    <row r="1556" spans="181:183" ht="11.25" customHeight="1" x14ac:dyDescent="0.2">
      <c r="FY1556" s="229" t="s">
        <v>2912</v>
      </c>
      <c r="FZ1556" s="229" t="s">
        <v>2913</v>
      </c>
      <c r="GA1556" s="229" t="s">
        <v>2914</v>
      </c>
    </row>
    <row r="1557" spans="181:183" ht="11.25" customHeight="1" x14ac:dyDescent="0.2">
      <c r="FY1557" s="229" t="s">
        <v>1103</v>
      </c>
      <c r="FZ1557" s="229" t="s">
        <v>1104</v>
      </c>
      <c r="GA1557" s="229" t="s">
        <v>1105</v>
      </c>
    </row>
    <row r="1558" spans="181:183" ht="11.25" customHeight="1" x14ac:dyDescent="0.2">
      <c r="FY1558" s="229" t="s">
        <v>1106</v>
      </c>
      <c r="FZ1558" s="229" t="s">
        <v>1107</v>
      </c>
      <c r="GA1558" s="229" t="s">
        <v>1108</v>
      </c>
    </row>
    <row r="1559" spans="181:183" ht="11.25" customHeight="1" x14ac:dyDescent="0.2">
      <c r="FY1559" s="229" t="s">
        <v>1100</v>
      </c>
      <c r="FZ1559" s="229" t="s">
        <v>1101</v>
      </c>
      <c r="GA1559" s="229" t="s">
        <v>1102</v>
      </c>
    </row>
    <row r="1560" spans="181:183" ht="11.25" customHeight="1" x14ac:dyDescent="0.2">
      <c r="FY1560" s="229" t="s">
        <v>1094</v>
      </c>
      <c r="FZ1560" s="229" t="s">
        <v>1095</v>
      </c>
      <c r="GA1560" s="229" t="s">
        <v>1096</v>
      </c>
    </row>
    <row r="1561" spans="181:183" ht="11.25" customHeight="1" x14ac:dyDescent="0.2">
      <c r="FY1561" s="229" t="s">
        <v>1097</v>
      </c>
      <c r="FZ1561" s="229" t="s">
        <v>1098</v>
      </c>
      <c r="GA1561" s="229" t="s">
        <v>1099</v>
      </c>
    </row>
    <row r="1562" spans="181:183" ht="11.25" customHeight="1" x14ac:dyDescent="0.2">
      <c r="FY1562" s="229" t="s">
        <v>1109</v>
      </c>
      <c r="FZ1562" s="229" t="s">
        <v>1110</v>
      </c>
      <c r="GA1562" s="229" t="s">
        <v>1111</v>
      </c>
    </row>
    <row r="1563" spans="181:183" ht="11.25" customHeight="1" x14ac:dyDescent="0.2">
      <c r="FY1563" s="229" t="s">
        <v>2930</v>
      </c>
      <c r="FZ1563" s="229" t="s">
        <v>2931</v>
      </c>
      <c r="GA1563" s="229" t="s">
        <v>2932</v>
      </c>
    </row>
    <row r="1564" spans="181:183" ht="11.25" customHeight="1" x14ac:dyDescent="0.2">
      <c r="FY1564" s="229" t="s">
        <v>2906</v>
      </c>
      <c r="FZ1564" s="229" t="s">
        <v>2907</v>
      </c>
      <c r="GA1564" s="229" t="s">
        <v>2908</v>
      </c>
    </row>
    <row r="1565" spans="181:183" ht="11.25" customHeight="1" x14ac:dyDescent="0.2">
      <c r="FY1565" s="229" t="s">
        <v>2924</v>
      </c>
      <c r="FZ1565" s="229" t="s">
        <v>2925</v>
      </c>
      <c r="GA1565" s="229" t="s">
        <v>2926</v>
      </c>
    </row>
    <row r="1566" spans="181:183" ht="11.25" customHeight="1" x14ac:dyDescent="0.2">
      <c r="FY1566" s="229" t="s">
        <v>2909</v>
      </c>
      <c r="FZ1566" s="229" t="s">
        <v>2910</v>
      </c>
      <c r="GA1566" s="229" t="s">
        <v>2911</v>
      </c>
    </row>
    <row r="1567" spans="181:183" ht="11.25" customHeight="1" x14ac:dyDescent="0.2">
      <c r="FY1567" s="229" t="s">
        <v>2918</v>
      </c>
      <c r="FZ1567" s="229" t="s">
        <v>2919</v>
      </c>
      <c r="GA1567" s="229" t="s">
        <v>2920</v>
      </c>
    </row>
    <row r="1568" spans="181:183" ht="11.25" customHeight="1" x14ac:dyDescent="0.2">
      <c r="FY1568" s="229" t="s">
        <v>2927</v>
      </c>
      <c r="FZ1568" s="229" t="s">
        <v>2928</v>
      </c>
      <c r="GA1568" s="229" t="s">
        <v>2929</v>
      </c>
    </row>
    <row r="1569" spans="181:183" ht="11.25" customHeight="1" x14ac:dyDescent="0.2">
      <c r="FY1569" s="229" t="s">
        <v>2936</v>
      </c>
      <c r="FZ1569" s="229" t="s">
        <v>2937</v>
      </c>
      <c r="GA1569" s="229" t="s">
        <v>2938</v>
      </c>
    </row>
    <row r="1570" spans="181:183" ht="11.25" customHeight="1" x14ac:dyDescent="0.2">
      <c r="FY1570" s="229" t="s">
        <v>2915</v>
      </c>
      <c r="FZ1570" s="229" t="s">
        <v>2916</v>
      </c>
      <c r="GA1570" s="229" t="s">
        <v>2917</v>
      </c>
    </row>
    <row r="1571" spans="181:183" ht="11.25" customHeight="1" x14ac:dyDescent="0.2">
      <c r="FY1571" s="229" t="s">
        <v>2933</v>
      </c>
      <c r="FZ1571" s="229" t="s">
        <v>2934</v>
      </c>
      <c r="GA1571" s="229" t="s">
        <v>2935</v>
      </c>
    </row>
    <row r="1572" spans="181:183" ht="11.25" customHeight="1" x14ac:dyDescent="0.2">
      <c r="FY1572" s="229" t="s">
        <v>2921</v>
      </c>
      <c r="FZ1572" s="229" t="s">
        <v>2922</v>
      </c>
      <c r="GA1572" s="229" t="s">
        <v>2923</v>
      </c>
    </row>
    <row r="1573" spans="181:183" ht="11.25" customHeight="1" x14ac:dyDescent="0.2">
      <c r="FY1573" s="229" t="s">
        <v>1507</v>
      </c>
      <c r="FZ1573" s="229" t="s">
        <v>1508</v>
      </c>
      <c r="GA1573" s="229" t="s">
        <v>1509</v>
      </c>
    </row>
    <row r="1574" spans="181:183" ht="11.25" customHeight="1" x14ac:dyDescent="0.2">
      <c r="FY1574" s="229" t="s">
        <v>1525</v>
      </c>
      <c r="FZ1574" s="229" t="s">
        <v>1526</v>
      </c>
      <c r="GA1574" s="229" t="s">
        <v>1527</v>
      </c>
    </row>
    <row r="1575" spans="181:183" ht="11.25" customHeight="1" x14ac:dyDescent="0.2">
      <c r="FY1575" s="229" t="s">
        <v>1489</v>
      </c>
      <c r="FZ1575" s="229" t="s">
        <v>1490</v>
      </c>
      <c r="GA1575" s="229" t="s">
        <v>1491</v>
      </c>
    </row>
    <row r="1576" spans="181:183" ht="11.25" customHeight="1" x14ac:dyDescent="0.2">
      <c r="FY1576" s="229" t="s">
        <v>5146</v>
      </c>
      <c r="FZ1576" s="229" t="s">
        <v>5147</v>
      </c>
      <c r="GA1576" s="229" t="s">
        <v>5148</v>
      </c>
    </row>
    <row r="1577" spans="181:183" ht="11.25" customHeight="1" x14ac:dyDescent="0.2">
      <c r="FY1577" s="229" t="s">
        <v>5134</v>
      </c>
      <c r="FZ1577" s="229" t="s">
        <v>5135</v>
      </c>
      <c r="GA1577" s="229" t="s">
        <v>5136</v>
      </c>
    </row>
    <row r="1578" spans="181:183" ht="11.25" customHeight="1" x14ac:dyDescent="0.2">
      <c r="FY1578" s="229" t="s">
        <v>5158</v>
      </c>
      <c r="FZ1578" s="229" t="s">
        <v>5159</v>
      </c>
      <c r="GA1578" s="229" t="s">
        <v>5160</v>
      </c>
    </row>
    <row r="1579" spans="181:183" ht="11.25" customHeight="1" x14ac:dyDescent="0.2">
      <c r="FY1579" s="229" t="s">
        <v>5152</v>
      </c>
      <c r="FZ1579" s="229" t="s">
        <v>5153</v>
      </c>
      <c r="GA1579" s="229" t="s">
        <v>5154</v>
      </c>
    </row>
    <row r="1580" spans="181:183" ht="11.25" customHeight="1" x14ac:dyDescent="0.2">
      <c r="FY1580" s="229" t="s">
        <v>5161</v>
      </c>
      <c r="FZ1580" s="229" t="s">
        <v>5162</v>
      </c>
      <c r="GA1580" s="229" t="s">
        <v>5163</v>
      </c>
    </row>
    <row r="1581" spans="181:183" ht="11.25" customHeight="1" x14ac:dyDescent="0.2">
      <c r="FY1581" s="229" t="s">
        <v>5137</v>
      </c>
      <c r="FZ1581" s="229" t="s">
        <v>5138</v>
      </c>
      <c r="GA1581" s="229" t="s">
        <v>5139</v>
      </c>
    </row>
    <row r="1582" spans="181:183" ht="11.25" customHeight="1" x14ac:dyDescent="0.2">
      <c r="FY1582" s="229" t="s">
        <v>5140</v>
      </c>
      <c r="FZ1582" s="229" t="s">
        <v>5141</v>
      </c>
      <c r="GA1582" s="229" t="s">
        <v>5142</v>
      </c>
    </row>
    <row r="1583" spans="181:183" ht="11.25" customHeight="1" x14ac:dyDescent="0.2">
      <c r="FY1583" s="229" t="s">
        <v>5149</v>
      </c>
      <c r="FZ1583" s="229" t="s">
        <v>5150</v>
      </c>
      <c r="GA1583" s="229" t="s">
        <v>5151</v>
      </c>
    </row>
    <row r="1584" spans="181:183" ht="11.25" customHeight="1" x14ac:dyDescent="0.2">
      <c r="FY1584" s="229" t="s">
        <v>5155</v>
      </c>
      <c r="FZ1584" s="229" t="s">
        <v>5156</v>
      </c>
      <c r="GA1584" s="229" t="s">
        <v>5157</v>
      </c>
    </row>
    <row r="1585" spans="181:183" ht="11.25" customHeight="1" x14ac:dyDescent="0.2">
      <c r="FY1585" s="229" t="s">
        <v>4357</v>
      </c>
      <c r="FZ1585" s="229" t="s">
        <v>4358</v>
      </c>
      <c r="GA1585" s="229" t="s">
        <v>4359</v>
      </c>
    </row>
    <row r="1586" spans="181:183" ht="11.25" customHeight="1" x14ac:dyDescent="0.2">
      <c r="FY1586" s="229" t="s">
        <v>198</v>
      </c>
      <c r="FZ1586" s="229" t="s">
        <v>199</v>
      </c>
      <c r="GA1586" s="229" t="s">
        <v>200</v>
      </c>
    </row>
    <row r="1587" spans="181:183" ht="11.25" customHeight="1" x14ac:dyDescent="0.2">
      <c r="FY1587" s="229" t="s">
        <v>1348</v>
      </c>
      <c r="FZ1587" s="229" t="s">
        <v>1349</v>
      </c>
      <c r="GA1587" s="229" t="s">
        <v>1350</v>
      </c>
    </row>
    <row r="1588" spans="181:183" ht="11.25" customHeight="1" x14ac:dyDescent="0.2">
      <c r="FY1588" s="229" t="s">
        <v>69</v>
      </c>
      <c r="FZ1588" s="229" t="s">
        <v>70</v>
      </c>
      <c r="GA1588" s="229" t="s">
        <v>71</v>
      </c>
    </row>
    <row r="1589" spans="181:183" ht="11.25" customHeight="1" x14ac:dyDescent="0.2">
      <c r="FY1589" s="229" t="s">
        <v>3002</v>
      </c>
      <c r="FZ1589" s="229" t="s">
        <v>3003</v>
      </c>
      <c r="GA1589" s="229" t="s">
        <v>3004</v>
      </c>
    </row>
    <row r="1590" spans="181:183" ht="11.25" customHeight="1" x14ac:dyDescent="0.2">
      <c r="FY1590" s="229" t="s">
        <v>492</v>
      </c>
      <c r="FZ1590" s="229" t="s">
        <v>493</v>
      </c>
      <c r="GA1590" s="229" t="s">
        <v>494</v>
      </c>
    </row>
    <row r="1591" spans="181:183" ht="11.25" customHeight="1" x14ac:dyDescent="0.2">
      <c r="FY1591" s="229" t="s">
        <v>2855</v>
      </c>
      <c r="FZ1591" s="229" t="s">
        <v>2856</v>
      </c>
      <c r="GA1591" s="229" t="s">
        <v>2857</v>
      </c>
    </row>
    <row r="1592" spans="181:183" ht="11.25" customHeight="1" x14ac:dyDescent="0.2">
      <c r="FY1592" s="229" t="s">
        <v>2897</v>
      </c>
      <c r="FZ1592" s="229" t="s">
        <v>2898</v>
      </c>
      <c r="GA1592" s="229" t="s">
        <v>2899</v>
      </c>
    </row>
    <row r="1593" spans="181:183" ht="11.25" customHeight="1" x14ac:dyDescent="0.2">
      <c r="FY1593" s="229" t="s">
        <v>4465</v>
      </c>
      <c r="FZ1593" s="229" t="s">
        <v>4466</v>
      </c>
      <c r="GA1593" s="229" t="s">
        <v>4467</v>
      </c>
    </row>
    <row r="1594" spans="181:183" ht="11.25" customHeight="1" x14ac:dyDescent="0.2">
      <c r="FY1594" s="229" t="s">
        <v>2327</v>
      </c>
      <c r="FZ1594" s="229" t="s">
        <v>2328</v>
      </c>
      <c r="GA1594" s="229" t="s">
        <v>2329</v>
      </c>
    </row>
    <row r="1595" spans="181:183" ht="11.25" customHeight="1" x14ac:dyDescent="0.2">
      <c r="FY1595" s="229" t="s">
        <v>2498</v>
      </c>
      <c r="FZ1595" s="229" t="s">
        <v>2499</v>
      </c>
      <c r="GA1595" s="229" t="s">
        <v>2500</v>
      </c>
    </row>
    <row r="1596" spans="181:183" ht="11.25" customHeight="1" x14ac:dyDescent="0.2">
      <c r="FY1596" s="229" t="s">
        <v>366</v>
      </c>
      <c r="FZ1596" s="229" t="s">
        <v>367</v>
      </c>
      <c r="GA1596" s="229" t="s">
        <v>368</v>
      </c>
    </row>
    <row r="1597" spans="181:183" ht="11.25" customHeight="1" x14ac:dyDescent="0.2">
      <c r="FY1597" s="229" t="s">
        <v>736</v>
      </c>
      <c r="FZ1597" s="229" t="s">
        <v>737</v>
      </c>
      <c r="GA1597" s="229" t="s">
        <v>738</v>
      </c>
    </row>
    <row r="1598" spans="181:183" ht="11.25" customHeight="1" x14ac:dyDescent="0.2">
      <c r="FY1598" s="229" t="s">
        <v>739</v>
      </c>
      <c r="FZ1598" s="229" t="s">
        <v>740</v>
      </c>
      <c r="GA1598" s="229" t="s">
        <v>741</v>
      </c>
    </row>
    <row r="1599" spans="181:183" ht="11.25" customHeight="1" x14ac:dyDescent="0.2">
      <c r="FY1599" s="229" t="s">
        <v>4453</v>
      </c>
      <c r="FZ1599" s="229" t="s">
        <v>4454</v>
      </c>
      <c r="GA1599" s="229" t="s">
        <v>4455</v>
      </c>
    </row>
    <row r="1600" spans="181:183" ht="11.25" customHeight="1" x14ac:dyDescent="0.2">
      <c r="FY1600" s="229" t="s">
        <v>3059</v>
      </c>
      <c r="FZ1600" s="229" t="s">
        <v>3060</v>
      </c>
      <c r="GA1600" s="229" t="s">
        <v>3061</v>
      </c>
    </row>
    <row r="1601" spans="181:183" ht="11.25" customHeight="1" x14ac:dyDescent="0.2">
      <c r="FY1601" s="229" t="s">
        <v>1426</v>
      </c>
      <c r="FZ1601" s="229" t="s">
        <v>1427</v>
      </c>
      <c r="GA1601" s="229" t="s">
        <v>1428</v>
      </c>
    </row>
    <row r="1602" spans="181:183" ht="11.25" customHeight="1" x14ac:dyDescent="0.2">
      <c r="FY1602" s="229" t="s">
        <v>1342</v>
      </c>
      <c r="FZ1602" s="229" t="s">
        <v>1343</v>
      </c>
      <c r="GA1602" s="229" t="s">
        <v>1344</v>
      </c>
    </row>
    <row r="1603" spans="181:183" ht="11.25" customHeight="1" x14ac:dyDescent="0.2">
      <c r="FY1603" s="229" t="s">
        <v>1082</v>
      </c>
      <c r="FZ1603" s="229" t="s">
        <v>1083</v>
      </c>
      <c r="GA1603" s="229" t="s">
        <v>1084</v>
      </c>
    </row>
    <row r="1604" spans="181:183" ht="11.25" customHeight="1" x14ac:dyDescent="0.2">
      <c r="FY1604" s="229" t="s">
        <v>357</v>
      </c>
      <c r="FZ1604" s="229" t="s">
        <v>358</v>
      </c>
      <c r="GA1604" s="229" t="s">
        <v>359</v>
      </c>
    </row>
    <row r="1605" spans="181:183" ht="11.25" customHeight="1" x14ac:dyDescent="0.2">
      <c r="FY1605" s="229" t="s">
        <v>1667</v>
      </c>
      <c r="FZ1605" s="229" t="s">
        <v>1668</v>
      </c>
      <c r="GA1605" s="229" t="s">
        <v>1669</v>
      </c>
    </row>
    <row r="1606" spans="181:183" ht="11.25" customHeight="1" x14ac:dyDescent="0.2">
      <c r="FY1606" s="229" t="s">
        <v>1685</v>
      </c>
      <c r="FZ1606" s="229" t="s">
        <v>1686</v>
      </c>
      <c r="GA1606" s="229" t="s">
        <v>1687</v>
      </c>
    </row>
    <row r="1607" spans="181:183" ht="11.25" customHeight="1" x14ac:dyDescent="0.2">
      <c r="FY1607" s="229" t="s">
        <v>2954</v>
      </c>
      <c r="FZ1607" s="229" t="s">
        <v>2955</v>
      </c>
      <c r="GA1607" s="229" t="s">
        <v>2956</v>
      </c>
    </row>
    <row r="1608" spans="181:183" ht="11.25" customHeight="1" x14ac:dyDescent="0.2">
      <c r="FY1608" s="229" t="s">
        <v>324</v>
      </c>
      <c r="FZ1608" s="229" t="s">
        <v>325</v>
      </c>
      <c r="GA1608" s="229" t="s">
        <v>326</v>
      </c>
    </row>
    <row r="1609" spans="181:183" ht="11.25" customHeight="1" x14ac:dyDescent="0.2">
      <c r="FY1609" s="229" t="s">
        <v>4389</v>
      </c>
      <c r="FZ1609" s="229" t="s">
        <v>4390</v>
      </c>
      <c r="GA1609" s="229" t="s">
        <v>4391</v>
      </c>
    </row>
    <row r="1610" spans="181:183" ht="11.25" customHeight="1" x14ac:dyDescent="0.2">
      <c r="FY1610" s="229" t="s">
        <v>5032</v>
      </c>
      <c r="FZ1610" s="229" t="s">
        <v>5033</v>
      </c>
      <c r="GA1610" s="229" t="s">
        <v>5034</v>
      </c>
    </row>
    <row r="1611" spans="181:183" ht="11.25" customHeight="1" x14ac:dyDescent="0.2">
      <c r="FY1611" s="229" t="s">
        <v>4370</v>
      </c>
      <c r="FZ1611" s="229" t="s">
        <v>4371</v>
      </c>
      <c r="GA1611" s="229" t="s">
        <v>4372</v>
      </c>
    </row>
    <row r="1612" spans="181:183" ht="11.25" customHeight="1" x14ac:dyDescent="0.2">
      <c r="FY1612" s="229" t="s">
        <v>4996</v>
      </c>
      <c r="FZ1612" s="229" t="s">
        <v>4997</v>
      </c>
      <c r="GA1612" s="229" t="s">
        <v>4998</v>
      </c>
    </row>
    <row r="1613" spans="181:183" ht="11.25" customHeight="1" x14ac:dyDescent="0.2">
      <c r="FY1613" s="229" t="s">
        <v>2858</v>
      </c>
      <c r="FZ1613" s="229" t="s">
        <v>2859</v>
      </c>
      <c r="GA1613" s="229" t="s">
        <v>2860</v>
      </c>
    </row>
    <row r="1614" spans="181:183" ht="11.25" customHeight="1" x14ac:dyDescent="0.2">
      <c r="FY1614" s="229" t="s">
        <v>883</v>
      </c>
      <c r="FZ1614" s="229" t="s">
        <v>884</v>
      </c>
      <c r="GA1614" s="229" t="s">
        <v>885</v>
      </c>
    </row>
    <row r="1615" spans="181:183" ht="11.25" customHeight="1" x14ac:dyDescent="0.2">
      <c r="FY1615" s="229" t="s">
        <v>898</v>
      </c>
      <c r="FZ1615" s="229" t="s">
        <v>899</v>
      </c>
      <c r="GA1615" s="229" t="s">
        <v>900</v>
      </c>
    </row>
    <row r="1616" spans="181:183" ht="11.25" customHeight="1" x14ac:dyDescent="0.2">
      <c r="FY1616" s="229" t="s">
        <v>1173</v>
      </c>
      <c r="FZ1616" s="229" t="s">
        <v>1174</v>
      </c>
      <c r="GA1616" s="229" t="s">
        <v>1175</v>
      </c>
    </row>
    <row r="1617" spans="181:183" ht="11.25" customHeight="1" x14ac:dyDescent="0.2">
      <c r="FY1617" s="229" t="s">
        <v>1191</v>
      </c>
      <c r="FZ1617" s="229" t="s">
        <v>1192</v>
      </c>
      <c r="GA1617" s="229" t="s">
        <v>1193</v>
      </c>
    </row>
    <row r="1618" spans="181:183" ht="11.25" customHeight="1" x14ac:dyDescent="0.2">
      <c r="FY1618" s="229" t="s">
        <v>5092</v>
      </c>
      <c r="FZ1618" s="229" t="s">
        <v>5093</v>
      </c>
      <c r="GA1618" s="229" t="s">
        <v>5094</v>
      </c>
    </row>
    <row r="1619" spans="181:183" ht="11.25" customHeight="1" x14ac:dyDescent="0.2">
      <c r="FY1619" s="229" t="s">
        <v>219</v>
      </c>
      <c r="FZ1619" s="229" t="s">
        <v>220</v>
      </c>
      <c r="GA1619" s="229" t="s">
        <v>221</v>
      </c>
    </row>
    <row r="1620" spans="181:183" ht="11.25" customHeight="1" x14ac:dyDescent="0.2">
      <c r="FY1620" s="229" t="s">
        <v>1631</v>
      </c>
      <c r="FZ1620" s="229" t="s">
        <v>1632</v>
      </c>
      <c r="GA1620" s="229" t="s">
        <v>1633</v>
      </c>
    </row>
    <row r="1621" spans="181:183" ht="11.25" customHeight="1" x14ac:dyDescent="0.2">
      <c r="FY1621" s="229" t="s">
        <v>1402</v>
      </c>
      <c r="FZ1621" s="229" t="s">
        <v>1403</v>
      </c>
      <c r="GA1621" s="229" t="s">
        <v>1404</v>
      </c>
    </row>
    <row r="1622" spans="181:183" ht="11.25" customHeight="1" x14ac:dyDescent="0.2">
      <c r="FY1622" s="229" t="s">
        <v>1417</v>
      </c>
      <c r="FZ1622" s="229" t="s">
        <v>1418</v>
      </c>
      <c r="GA1622" s="229" t="s">
        <v>1419</v>
      </c>
    </row>
    <row r="1623" spans="181:183" ht="11.25" customHeight="1" x14ac:dyDescent="0.2">
      <c r="FY1623" s="229" t="s">
        <v>321</v>
      </c>
      <c r="FZ1623" s="229" t="s">
        <v>322</v>
      </c>
      <c r="GA1623" s="229" t="s">
        <v>323</v>
      </c>
    </row>
    <row r="1624" spans="181:183" ht="11.25" customHeight="1" x14ac:dyDescent="0.2">
      <c r="FY1624" s="229" t="s">
        <v>5167</v>
      </c>
      <c r="FZ1624" s="229" t="s">
        <v>5168</v>
      </c>
      <c r="GA1624" s="229" t="s">
        <v>5169</v>
      </c>
    </row>
    <row r="1625" spans="181:183" ht="11.25" customHeight="1" x14ac:dyDescent="0.2">
      <c r="FY1625" s="229" t="s">
        <v>4401</v>
      </c>
      <c r="FZ1625" s="229" t="s">
        <v>4402</v>
      </c>
      <c r="GA1625" s="229" t="s">
        <v>4403</v>
      </c>
    </row>
    <row r="1626" spans="181:183" ht="11.25" customHeight="1" x14ac:dyDescent="0.2">
      <c r="FY1626" s="229" t="s">
        <v>4404</v>
      </c>
      <c r="FZ1626" s="229" t="s">
        <v>4405</v>
      </c>
      <c r="GA1626" s="229" t="s">
        <v>4406</v>
      </c>
    </row>
    <row r="1627" spans="181:183" ht="11.25" customHeight="1" x14ac:dyDescent="0.2">
      <c r="FY1627" s="229" t="s">
        <v>4410</v>
      </c>
      <c r="FZ1627" s="229" t="s">
        <v>4411</v>
      </c>
      <c r="GA1627" s="229" t="s">
        <v>4412</v>
      </c>
    </row>
    <row r="1628" spans="181:183" ht="11.25" customHeight="1" x14ac:dyDescent="0.2">
      <c r="FY1628" s="229" t="s">
        <v>438</v>
      </c>
      <c r="FZ1628" s="229" t="s">
        <v>439</v>
      </c>
      <c r="GA1628" s="229" t="s">
        <v>440</v>
      </c>
    </row>
    <row r="1629" spans="181:183" ht="11.25" customHeight="1" x14ac:dyDescent="0.2">
      <c r="FY1629" s="229" t="s">
        <v>111</v>
      </c>
      <c r="FZ1629" s="229" t="s">
        <v>112</v>
      </c>
      <c r="GA1629" s="229" t="s">
        <v>113</v>
      </c>
    </row>
    <row r="1630" spans="181:183" ht="11.25" customHeight="1" x14ac:dyDescent="0.2">
      <c r="FY1630" s="229" t="s">
        <v>1327</v>
      </c>
      <c r="FZ1630" s="229" t="s">
        <v>1328</v>
      </c>
      <c r="GA1630" s="229" t="s">
        <v>1329</v>
      </c>
    </row>
    <row r="1631" spans="181:183" ht="11.25" customHeight="1" x14ac:dyDescent="0.2">
      <c r="FY1631" s="229" t="s">
        <v>5077</v>
      </c>
      <c r="FZ1631" s="229" t="s">
        <v>5078</v>
      </c>
      <c r="GA1631" s="229" t="s">
        <v>5079</v>
      </c>
    </row>
    <row r="1632" spans="181:183" ht="11.25" customHeight="1" x14ac:dyDescent="0.2">
      <c r="FY1632" s="229" t="s">
        <v>5200</v>
      </c>
      <c r="FZ1632" s="229" t="s">
        <v>5201</v>
      </c>
      <c r="GA1632" s="229" t="s">
        <v>5202</v>
      </c>
    </row>
    <row r="1633" spans="181:183" ht="11.25" customHeight="1" x14ac:dyDescent="0.2">
      <c r="FY1633" s="229" t="s">
        <v>5206</v>
      </c>
      <c r="FZ1633" s="229" t="s">
        <v>5207</v>
      </c>
      <c r="GA1633" s="229" t="s">
        <v>5208</v>
      </c>
    </row>
    <row r="1634" spans="181:183" ht="11.25" customHeight="1" x14ac:dyDescent="0.2">
      <c r="FY1634" s="229" t="s">
        <v>5212</v>
      </c>
      <c r="FZ1634" s="229" t="s">
        <v>5213</v>
      </c>
      <c r="GA1634" s="229" t="s">
        <v>5214</v>
      </c>
    </row>
    <row r="1635" spans="181:183" ht="11.25" customHeight="1" x14ac:dyDescent="0.2">
      <c r="FY1635" s="229" t="s">
        <v>4543</v>
      </c>
      <c r="FZ1635" s="229" t="s">
        <v>4544</v>
      </c>
      <c r="GA1635" s="229" t="s">
        <v>4545</v>
      </c>
    </row>
    <row r="1636" spans="181:183" ht="11.25" customHeight="1" x14ac:dyDescent="0.2">
      <c r="FY1636" s="229" t="s">
        <v>1649</v>
      </c>
      <c r="FZ1636" s="229" t="s">
        <v>1650</v>
      </c>
      <c r="GA1636" s="229" t="s">
        <v>1651</v>
      </c>
    </row>
    <row r="1637" spans="181:183" ht="11.25" customHeight="1" x14ac:dyDescent="0.2">
      <c r="FY1637" s="229" t="s">
        <v>3092</v>
      </c>
      <c r="FZ1637" s="229" t="s">
        <v>3093</v>
      </c>
      <c r="GA1637" s="229" t="s">
        <v>3094</v>
      </c>
    </row>
    <row r="1638" spans="181:183" ht="11.25" customHeight="1" x14ac:dyDescent="0.2">
      <c r="FY1638" s="229" t="s">
        <v>1754</v>
      </c>
      <c r="FZ1638" s="229" t="s">
        <v>1755</v>
      </c>
      <c r="GA1638" s="229" t="s">
        <v>1756</v>
      </c>
    </row>
    <row r="1639" spans="181:183" ht="11.25" customHeight="1" x14ac:dyDescent="0.2">
      <c r="FY1639" s="229" t="s">
        <v>4843</v>
      </c>
      <c r="FZ1639" s="229" t="s">
        <v>4844</v>
      </c>
      <c r="GA1639" s="229" t="s">
        <v>4845</v>
      </c>
    </row>
    <row r="1640" spans="181:183" ht="11.25" customHeight="1" x14ac:dyDescent="0.2">
      <c r="FY1640" s="229" t="s">
        <v>3068</v>
      </c>
      <c r="FZ1640" s="229" t="s">
        <v>3069</v>
      </c>
      <c r="GA1640" s="229" t="s">
        <v>3070</v>
      </c>
    </row>
    <row r="1641" spans="181:183" ht="11.25" customHeight="1" x14ac:dyDescent="0.2">
      <c r="FY1641" s="229" t="s">
        <v>5017</v>
      </c>
      <c r="FZ1641" s="229" t="s">
        <v>5018</v>
      </c>
      <c r="GA1641" s="229" t="s">
        <v>5019</v>
      </c>
    </row>
    <row r="1642" spans="181:183" ht="11.25" customHeight="1" x14ac:dyDescent="0.2">
      <c r="FY1642" s="229" t="s">
        <v>1240</v>
      </c>
      <c r="FZ1642" s="229" t="s">
        <v>1241</v>
      </c>
      <c r="GA1642" s="229" t="s">
        <v>1242</v>
      </c>
    </row>
    <row r="1643" spans="181:183" ht="11.25" customHeight="1" x14ac:dyDescent="0.2">
      <c r="FY1643" s="229" t="s">
        <v>1182</v>
      </c>
      <c r="FZ1643" s="229" t="s">
        <v>1183</v>
      </c>
      <c r="GA1643" s="229" t="s">
        <v>1184</v>
      </c>
    </row>
    <row r="1644" spans="181:183" ht="11.25" customHeight="1" x14ac:dyDescent="0.2">
      <c r="FY1644" s="229" t="s">
        <v>1188</v>
      </c>
      <c r="FZ1644" s="229" t="s">
        <v>1189</v>
      </c>
      <c r="GA1644" s="229" t="s">
        <v>1190</v>
      </c>
    </row>
    <row r="1645" spans="181:183" ht="11.25" customHeight="1" x14ac:dyDescent="0.2">
      <c r="FY1645" s="229" t="s">
        <v>1036</v>
      </c>
      <c r="FZ1645" s="229" t="s">
        <v>1037</v>
      </c>
      <c r="GA1645" s="229" t="s">
        <v>1038</v>
      </c>
    </row>
    <row r="1646" spans="181:183" ht="11.25" customHeight="1" x14ac:dyDescent="0.2">
      <c r="FY1646" s="229" t="s">
        <v>4978</v>
      </c>
      <c r="FZ1646" s="229" t="s">
        <v>4979</v>
      </c>
      <c r="GA1646" s="229" t="s">
        <v>4980</v>
      </c>
    </row>
    <row r="1647" spans="181:183" ht="11.25" customHeight="1" x14ac:dyDescent="0.2">
      <c r="FY1647" s="229" t="s">
        <v>5095</v>
      </c>
      <c r="FZ1647" s="229" t="s">
        <v>5096</v>
      </c>
      <c r="GA1647" s="229" t="s">
        <v>5097</v>
      </c>
    </row>
    <row r="1648" spans="181:183" ht="11.25" customHeight="1" x14ac:dyDescent="0.2">
      <c r="FY1648" s="229" t="s">
        <v>5107</v>
      </c>
      <c r="FZ1648" s="229" t="s">
        <v>5108</v>
      </c>
      <c r="GA1648" s="229" t="s">
        <v>5109</v>
      </c>
    </row>
    <row r="1649" spans="181:183" ht="11.25" customHeight="1" x14ac:dyDescent="0.2">
      <c r="FY1649" s="229" t="s">
        <v>727</v>
      </c>
      <c r="FZ1649" s="229" t="s">
        <v>728</v>
      </c>
      <c r="GA1649" s="229" t="s">
        <v>729</v>
      </c>
    </row>
    <row r="1650" spans="181:183" ht="11.25" customHeight="1" x14ac:dyDescent="0.2">
      <c r="FY1650" s="229" t="s">
        <v>5233</v>
      </c>
      <c r="FZ1650" s="229" t="s">
        <v>5234</v>
      </c>
      <c r="GA1650" s="229" t="s">
        <v>5235</v>
      </c>
    </row>
    <row r="1651" spans="181:183" ht="11.25" customHeight="1" x14ac:dyDescent="0.2">
      <c r="FY1651" s="229" t="s">
        <v>5242</v>
      </c>
      <c r="FZ1651" s="229" t="s">
        <v>5243</v>
      </c>
      <c r="GA1651" s="229" t="s">
        <v>5244</v>
      </c>
    </row>
    <row r="1652" spans="181:183" ht="11.25" customHeight="1" x14ac:dyDescent="0.2">
      <c r="FY1652" s="229" t="s">
        <v>5245</v>
      </c>
      <c r="FZ1652" s="229" t="s">
        <v>5246</v>
      </c>
      <c r="GA1652" s="229" t="s">
        <v>5247</v>
      </c>
    </row>
    <row r="1653" spans="181:183" ht="11.25" customHeight="1" x14ac:dyDescent="0.2">
      <c r="FY1653" s="229" t="s">
        <v>5215</v>
      </c>
      <c r="FZ1653" s="229" t="s">
        <v>5216</v>
      </c>
      <c r="GA1653" s="229" t="s">
        <v>5217</v>
      </c>
    </row>
    <row r="1654" spans="181:183" ht="11.25" customHeight="1" x14ac:dyDescent="0.2">
      <c r="FY1654" s="229" t="s">
        <v>1155</v>
      </c>
      <c r="FZ1654" s="229" t="s">
        <v>1156</v>
      </c>
      <c r="GA1654" s="229" t="s">
        <v>1157</v>
      </c>
    </row>
    <row r="1655" spans="181:183" ht="11.25" customHeight="1" x14ac:dyDescent="0.2">
      <c r="FY1655" s="229" t="s">
        <v>1393</v>
      </c>
      <c r="FZ1655" s="229" t="s">
        <v>1394</v>
      </c>
      <c r="GA1655" s="229" t="s">
        <v>1395</v>
      </c>
    </row>
    <row r="1656" spans="181:183" ht="11.25" customHeight="1" x14ac:dyDescent="0.2">
      <c r="FY1656" s="229" t="s">
        <v>2765</v>
      </c>
      <c r="FZ1656" s="229" t="s">
        <v>2766</v>
      </c>
      <c r="GA1656" s="229" t="s">
        <v>2767</v>
      </c>
    </row>
    <row r="1657" spans="181:183" ht="11.25" customHeight="1" x14ac:dyDescent="0.2">
      <c r="FY1657" s="229" t="s">
        <v>4678</v>
      </c>
      <c r="FZ1657" s="229" t="s">
        <v>4679</v>
      </c>
      <c r="GA1657" s="229" t="s">
        <v>4680</v>
      </c>
    </row>
    <row r="1658" spans="181:183" ht="11.25" customHeight="1" x14ac:dyDescent="0.2">
      <c r="FY1658" s="229" t="s">
        <v>2582</v>
      </c>
      <c r="FZ1658" s="229" t="s">
        <v>2583</v>
      </c>
      <c r="GA1658" s="229" t="s">
        <v>2584</v>
      </c>
    </row>
    <row r="1659" spans="181:183" ht="11.25" customHeight="1" x14ac:dyDescent="0.2">
      <c r="FY1659" s="229" t="s">
        <v>5002</v>
      </c>
      <c r="FZ1659" s="229" t="s">
        <v>5003</v>
      </c>
      <c r="GA1659" s="229" t="s">
        <v>5004</v>
      </c>
    </row>
    <row r="1660" spans="181:183" ht="11.25" customHeight="1" x14ac:dyDescent="0.2">
      <c r="FY1660" s="229" t="s">
        <v>2540</v>
      </c>
      <c r="FZ1660" s="229" t="s">
        <v>2541</v>
      </c>
      <c r="GA1660" s="229" t="s">
        <v>2542</v>
      </c>
    </row>
    <row r="1661" spans="181:183" ht="11.25" customHeight="1" x14ac:dyDescent="0.2">
      <c r="FY1661" s="229" t="s">
        <v>2585</v>
      </c>
      <c r="FZ1661" s="229" t="s">
        <v>2586</v>
      </c>
      <c r="GA1661" s="229" t="s">
        <v>2587</v>
      </c>
    </row>
    <row r="1662" spans="181:183" ht="11.25" customHeight="1" x14ac:dyDescent="0.2">
      <c r="FY1662" s="229" t="s">
        <v>4392</v>
      </c>
      <c r="FZ1662" s="229" t="s">
        <v>4393</v>
      </c>
      <c r="GA1662" s="229" t="s">
        <v>4394</v>
      </c>
    </row>
    <row r="1663" spans="181:183" ht="11.25" customHeight="1" x14ac:dyDescent="0.2">
      <c r="FY1663" s="229" t="s">
        <v>129</v>
      </c>
      <c r="FZ1663" s="229" t="s">
        <v>130</v>
      </c>
      <c r="GA1663" s="229" t="s">
        <v>131</v>
      </c>
    </row>
    <row r="1664" spans="181:183" ht="11.25" customHeight="1" x14ac:dyDescent="0.2">
      <c r="FY1664" s="229" t="s">
        <v>207</v>
      </c>
      <c r="FZ1664" s="229" t="s">
        <v>208</v>
      </c>
      <c r="GA1664" s="229" t="s">
        <v>209</v>
      </c>
    </row>
    <row r="1665" spans="181:183" ht="11.25" customHeight="1" x14ac:dyDescent="0.2">
      <c r="FY1665" s="229" t="s">
        <v>360</v>
      </c>
      <c r="FZ1665" s="229" t="s">
        <v>361</v>
      </c>
      <c r="GA1665" s="229" t="s">
        <v>362</v>
      </c>
    </row>
    <row r="1666" spans="181:183" ht="11.25" customHeight="1" x14ac:dyDescent="0.2">
      <c r="FY1666" s="229" t="s">
        <v>955</v>
      </c>
      <c r="FZ1666" s="229" t="s">
        <v>956</v>
      </c>
      <c r="GA1666" s="229" t="s">
        <v>957</v>
      </c>
    </row>
    <row r="1667" spans="181:183" ht="11.25" customHeight="1" x14ac:dyDescent="0.2">
      <c r="FY1667" s="229" t="s">
        <v>1582</v>
      </c>
      <c r="FZ1667" s="229" t="s">
        <v>1583</v>
      </c>
      <c r="GA1667" s="229" t="s">
        <v>1584</v>
      </c>
    </row>
    <row r="1668" spans="181:183" ht="11.25" customHeight="1" x14ac:dyDescent="0.2">
      <c r="FY1668" s="229" t="s">
        <v>3005</v>
      </c>
      <c r="FZ1668" s="229" t="s">
        <v>3006</v>
      </c>
      <c r="GA1668" s="229" t="s">
        <v>3007</v>
      </c>
    </row>
    <row r="1669" spans="181:183" ht="11.25" customHeight="1" x14ac:dyDescent="0.2">
      <c r="FY1669" s="229" t="s">
        <v>1591</v>
      </c>
      <c r="FZ1669" s="229" t="s">
        <v>1592</v>
      </c>
      <c r="GA1669" s="229" t="s">
        <v>1593</v>
      </c>
    </row>
    <row r="1670" spans="181:183" ht="11.25" customHeight="1" x14ac:dyDescent="0.2">
      <c r="FY1670" s="229" t="s">
        <v>174</v>
      </c>
      <c r="FZ1670" s="229" t="s">
        <v>175</v>
      </c>
      <c r="GA1670" s="229" t="s">
        <v>176</v>
      </c>
    </row>
    <row r="1671" spans="181:183" ht="11.25" customHeight="1" x14ac:dyDescent="0.2">
      <c r="FY1671" s="229" t="s">
        <v>1070</v>
      </c>
      <c r="FZ1671" s="229" t="s">
        <v>1071</v>
      </c>
      <c r="GA1671" s="229" t="s">
        <v>1072</v>
      </c>
    </row>
    <row r="1672" spans="181:183" ht="11.25" customHeight="1" x14ac:dyDescent="0.2">
      <c r="FY1672" s="229" t="s">
        <v>1067</v>
      </c>
      <c r="FZ1672" s="229" t="s">
        <v>1068</v>
      </c>
      <c r="GA1672" s="229" t="s">
        <v>1069</v>
      </c>
    </row>
    <row r="1673" spans="181:183" ht="11.25" customHeight="1" x14ac:dyDescent="0.2">
      <c r="FY1673" s="229" t="s">
        <v>2867</v>
      </c>
      <c r="FZ1673" s="229" t="s">
        <v>2868</v>
      </c>
      <c r="GA1673" s="229" t="s">
        <v>2869</v>
      </c>
    </row>
    <row r="1674" spans="181:183" ht="11.25" customHeight="1" x14ac:dyDescent="0.2">
      <c r="FY1674" s="229" t="s">
        <v>1615</v>
      </c>
      <c r="FZ1674" s="229" t="s">
        <v>1616</v>
      </c>
      <c r="GA1674" s="229" t="s">
        <v>1617</v>
      </c>
    </row>
    <row r="1675" spans="181:183" ht="11.25" customHeight="1" x14ac:dyDescent="0.2">
      <c r="FY1675" s="229" t="s">
        <v>2975</v>
      </c>
      <c r="FZ1675" s="229" t="s">
        <v>2976</v>
      </c>
      <c r="GA1675" s="229" t="s">
        <v>2977</v>
      </c>
    </row>
    <row r="1676" spans="181:183" ht="11.25" customHeight="1" x14ac:dyDescent="0.2">
      <c r="FY1676" s="229" t="s">
        <v>931</v>
      </c>
      <c r="FZ1676" s="229" t="s">
        <v>932</v>
      </c>
      <c r="GA1676" s="229" t="s">
        <v>933</v>
      </c>
    </row>
    <row r="1677" spans="181:183" ht="11.25" customHeight="1" x14ac:dyDescent="0.2">
      <c r="FY1677" s="229" t="s">
        <v>940</v>
      </c>
      <c r="FZ1677" s="229" t="s">
        <v>941</v>
      </c>
      <c r="GA1677" s="229" t="s">
        <v>942</v>
      </c>
    </row>
    <row r="1678" spans="181:183" ht="11.25" customHeight="1" x14ac:dyDescent="0.2">
      <c r="FY1678" s="229" t="s">
        <v>1703</v>
      </c>
      <c r="FZ1678" s="229" t="s">
        <v>1704</v>
      </c>
      <c r="GA1678" s="229" t="s">
        <v>1705</v>
      </c>
    </row>
    <row r="1679" spans="181:183" ht="11.25" customHeight="1" x14ac:dyDescent="0.2">
      <c r="FY1679" s="229" t="s">
        <v>1706</v>
      </c>
      <c r="FZ1679" s="229" t="s">
        <v>1707</v>
      </c>
      <c r="GA1679" s="229" t="s">
        <v>1708</v>
      </c>
    </row>
    <row r="1680" spans="181:183" ht="11.25" customHeight="1" x14ac:dyDescent="0.2">
      <c r="FY1680" s="229" t="s">
        <v>1594</v>
      </c>
      <c r="FZ1680" s="229" t="s">
        <v>1595</v>
      </c>
      <c r="GA1680" s="229" t="s">
        <v>1596</v>
      </c>
    </row>
    <row r="1681" spans="181:183" ht="11.25" customHeight="1" x14ac:dyDescent="0.2">
      <c r="FY1681" s="229" t="s">
        <v>1597</v>
      </c>
      <c r="FZ1681" s="229" t="s">
        <v>1598</v>
      </c>
      <c r="GA1681" s="229" t="s">
        <v>1599</v>
      </c>
    </row>
    <row r="1682" spans="181:183" ht="11.25" customHeight="1" x14ac:dyDescent="0.2">
      <c r="FY1682" s="229" t="s">
        <v>1603</v>
      </c>
      <c r="FZ1682" s="229" t="s">
        <v>1604</v>
      </c>
      <c r="GA1682" s="229" t="s">
        <v>1605</v>
      </c>
    </row>
    <row r="1683" spans="181:183" ht="11.25" customHeight="1" x14ac:dyDescent="0.2">
      <c r="FY1683" s="229" t="s">
        <v>2939</v>
      </c>
      <c r="FZ1683" s="229" t="s">
        <v>2940</v>
      </c>
      <c r="GA1683" s="229" t="s">
        <v>2941</v>
      </c>
    </row>
    <row r="1684" spans="181:183" ht="11.25" customHeight="1" x14ac:dyDescent="0.2">
      <c r="FY1684" s="229" t="s">
        <v>2948</v>
      </c>
      <c r="FZ1684" s="229" t="s">
        <v>2949</v>
      </c>
      <c r="GA1684" s="229" t="s">
        <v>2950</v>
      </c>
    </row>
    <row r="1685" spans="181:183" ht="11.25" customHeight="1" x14ac:dyDescent="0.2">
      <c r="FY1685" s="229" t="s">
        <v>47</v>
      </c>
      <c r="FZ1685" s="229" t="s">
        <v>60</v>
      </c>
      <c r="GA1685" s="229" t="s">
        <v>4385</v>
      </c>
    </row>
    <row r="1686" spans="181:183" ht="11.25" customHeight="1" x14ac:dyDescent="0.2">
      <c r="FY1686" s="229" t="s">
        <v>4339</v>
      </c>
      <c r="FZ1686" s="229" t="s">
        <v>4340</v>
      </c>
      <c r="GA1686" s="229" t="s">
        <v>4341</v>
      </c>
    </row>
    <row r="1687" spans="181:183" ht="11.25" customHeight="1" x14ac:dyDescent="0.2">
      <c r="FY1687" s="229" t="s">
        <v>48</v>
      </c>
      <c r="FZ1687" s="229" t="s">
        <v>61</v>
      </c>
      <c r="GA1687" s="229" t="s">
        <v>4425</v>
      </c>
    </row>
    <row r="1688" spans="181:183" ht="11.25" customHeight="1" x14ac:dyDescent="0.2">
      <c r="FY1688" s="229" t="s">
        <v>4564</v>
      </c>
      <c r="FZ1688" s="229" t="s">
        <v>4565</v>
      </c>
      <c r="GA1688" s="229" t="s">
        <v>4566</v>
      </c>
    </row>
    <row r="1689" spans="181:183" ht="11.25" customHeight="1" x14ac:dyDescent="0.2">
      <c r="FY1689" s="229" t="s">
        <v>4561</v>
      </c>
      <c r="FZ1689" s="229" t="s">
        <v>4562</v>
      </c>
      <c r="GA1689" s="229" t="s">
        <v>4563</v>
      </c>
    </row>
    <row r="1690" spans="181:183" ht="11.25" customHeight="1" x14ac:dyDescent="0.2">
      <c r="FY1690" s="229" t="s">
        <v>4492</v>
      </c>
      <c r="FZ1690" s="229" t="s">
        <v>4493</v>
      </c>
      <c r="GA1690" s="229" t="s">
        <v>4494</v>
      </c>
    </row>
    <row r="1691" spans="181:183" ht="11.25" customHeight="1" x14ac:dyDescent="0.2">
      <c r="FY1691" s="229" t="s">
        <v>402</v>
      </c>
      <c r="FZ1691" s="229" t="s">
        <v>403</v>
      </c>
      <c r="GA1691" s="229" t="s">
        <v>404</v>
      </c>
    </row>
    <row r="1692" spans="181:183" ht="11.25" customHeight="1" x14ac:dyDescent="0.2">
      <c r="FY1692" s="229" t="s">
        <v>4447</v>
      </c>
      <c r="FZ1692" s="229" t="s">
        <v>4448</v>
      </c>
      <c r="GA1692" s="229" t="s">
        <v>4449</v>
      </c>
    </row>
    <row r="1693" spans="181:183" ht="11.25" customHeight="1" x14ac:dyDescent="0.2">
      <c r="FY1693" s="229" t="s">
        <v>4422</v>
      </c>
      <c r="FZ1693" s="229" t="s">
        <v>4423</v>
      </c>
      <c r="GA1693" s="229" t="s">
        <v>4424</v>
      </c>
    </row>
    <row r="1694" spans="181:183" ht="11.25" customHeight="1" x14ac:dyDescent="0.2">
      <c r="FY1694" s="229" t="s">
        <v>3113</v>
      </c>
      <c r="FZ1694" s="229" t="s">
        <v>3114</v>
      </c>
      <c r="GA1694" s="229" t="s">
        <v>3115</v>
      </c>
    </row>
    <row r="1695" spans="181:183" ht="11.25" customHeight="1" x14ac:dyDescent="0.2">
      <c r="FY1695" s="229" t="s">
        <v>4489</v>
      </c>
      <c r="FZ1695" s="229" t="s">
        <v>4490</v>
      </c>
      <c r="GA1695" s="229" t="s">
        <v>4491</v>
      </c>
    </row>
    <row r="1696" spans="181:183" ht="11.25" customHeight="1" x14ac:dyDescent="0.2">
      <c r="FY1696" s="229" t="s">
        <v>351</v>
      </c>
      <c r="FZ1696" s="229" t="s">
        <v>352</v>
      </c>
      <c r="GA1696" s="229" t="s">
        <v>353</v>
      </c>
    </row>
    <row r="1697" spans="181:183" ht="11.25" customHeight="1" x14ac:dyDescent="0.2">
      <c r="FY1697" s="229" t="s">
        <v>4444</v>
      </c>
      <c r="FZ1697" s="229" t="s">
        <v>4445</v>
      </c>
      <c r="GA1697" s="229" t="s">
        <v>4446</v>
      </c>
    </row>
    <row r="1698" spans="181:183" ht="11.25" customHeight="1" x14ac:dyDescent="0.2">
      <c r="FY1698" s="229" t="s">
        <v>4984</v>
      </c>
      <c r="FZ1698" s="229" t="s">
        <v>4985</v>
      </c>
      <c r="GA1698" s="229" t="s">
        <v>4986</v>
      </c>
    </row>
    <row r="1699" spans="181:183" ht="11.25" customHeight="1" x14ac:dyDescent="0.2">
      <c r="FY1699" s="229" t="s">
        <v>4537</v>
      </c>
      <c r="FZ1699" s="229" t="s">
        <v>4538</v>
      </c>
      <c r="GA1699" s="229" t="s">
        <v>4539</v>
      </c>
    </row>
    <row r="1700" spans="181:183" ht="11.25" customHeight="1" x14ac:dyDescent="0.2">
      <c r="FY1700" s="229" t="s">
        <v>1757</v>
      </c>
      <c r="FZ1700" s="229" t="s">
        <v>1758</v>
      </c>
      <c r="GA1700" s="229" t="s">
        <v>1759</v>
      </c>
    </row>
    <row r="1701" spans="181:183" ht="11.25" customHeight="1" x14ac:dyDescent="0.2">
      <c r="FY1701" s="229" t="s">
        <v>1091</v>
      </c>
      <c r="FZ1701" s="229" t="s">
        <v>1092</v>
      </c>
      <c r="GA1701" s="229" t="s">
        <v>1093</v>
      </c>
    </row>
    <row r="1702" spans="181:183" ht="11.25" customHeight="1" x14ac:dyDescent="0.2">
      <c r="FY1702" s="229" t="s">
        <v>4981</v>
      </c>
      <c r="FZ1702" s="229" t="s">
        <v>4982</v>
      </c>
      <c r="GA1702" s="229" t="s">
        <v>4983</v>
      </c>
    </row>
    <row r="1703" spans="181:183" ht="11.25" customHeight="1" x14ac:dyDescent="0.2">
      <c r="FY1703" s="229" t="s">
        <v>4483</v>
      </c>
      <c r="FZ1703" s="229" t="s">
        <v>4484</v>
      </c>
      <c r="GA1703" s="229" t="s">
        <v>4485</v>
      </c>
    </row>
    <row r="1704" spans="181:183" ht="11.25" customHeight="1" x14ac:dyDescent="0.2">
      <c r="FY1704" s="229" t="s">
        <v>4471</v>
      </c>
      <c r="FZ1704" s="229" t="s">
        <v>4472</v>
      </c>
      <c r="GA1704" s="229" t="s">
        <v>4473</v>
      </c>
    </row>
    <row r="1705" spans="181:183" ht="11.25" customHeight="1" x14ac:dyDescent="0.2">
      <c r="FY1705" s="229" t="s">
        <v>4468</v>
      </c>
      <c r="FZ1705" s="229" t="s">
        <v>4469</v>
      </c>
      <c r="GA1705" s="229" t="s">
        <v>4470</v>
      </c>
    </row>
    <row r="1706" spans="181:183" ht="11.25" customHeight="1" x14ac:dyDescent="0.2">
      <c r="FY1706" s="229" t="s">
        <v>4435</v>
      </c>
      <c r="FZ1706" s="229" t="s">
        <v>4436</v>
      </c>
      <c r="GA1706" s="229" t="s">
        <v>4437</v>
      </c>
    </row>
    <row r="1707" spans="181:183" ht="11.25" customHeight="1" x14ac:dyDescent="0.2">
      <c r="FY1707" s="229" t="s">
        <v>417</v>
      </c>
      <c r="FZ1707" s="229" t="s">
        <v>418</v>
      </c>
      <c r="GA1707" s="229" t="s">
        <v>419</v>
      </c>
    </row>
    <row r="1708" spans="181:183" ht="11.25" customHeight="1" x14ac:dyDescent="0.2">
      <c r="FY1708" s="229" t="s">
        <v>420</v>
      </c>
      <c r="FZ1708" s="229" t="s">
        <v>421</v>
      </c>
      <c r="GA1708" s="229" t="s">
        <v>422</v>
      </c>
    </row>
    <row r="1709" spans="181:183" ht="11.25" customHeight="1" x14ac:dyDescent="0.2">
      <c r="FY1709" s="229" t="s">
        <v>4975</v>
      </c>
      <c r="FZ1709" s="229" t="s">
        <v>4976</v>
      </c>
      <c r="GA1709" s="229" t="s">
        <v>4977</v>
      </c>
    </row>
    <row r="1710" spans="181:183" ht="11.25" customHeight="1" x14ac:dyDescent="0.2">
      <c r="FY1710" s="229" t="s">
        <v>2624</v>
      </c>
      <c r="FZ1710" s="229" t="s">
        <v>2625</v>
      </c>
      <c r="GA1710" s="229" t="s">
        <v>2626</v>
      </c>
    </row>
    <row r="1711" spans="181:183" ht="11.25" customHeight="1" x14ac:dyDescent="0.2">
      <c r="FY1711" s="229" t="s">
        <v>192</v>
      </c>
      <c r="FZ1711" s="229" t="s">
        <v>193</v>
      </c>
      <c r="GA1711" s="229" t="s">
        <v>194</v>
      </c>
    </row>
    <row r="1712" spans="181:183" ht="11.25" customHeight="1" x14ac:dyDescent="0.2">
      <c r="FY1712" s="229" t="s">
        <v>4645</v>
      </c>
      <c r="FZ1712" s="229" t="s">
        <v>4646</v>
      </c>
      <c r="GA1712" s="229" t="s">
        <v>4647</v>
      </c>
    </row>
    <row r="1713" spans="181:183" ht="11.25" customHeight="1" x14ac:dyDescent="0.2">
      <c r="FY1713" s="229" t="s">
        <v>4723</v>
      </c>
      <c r="FZ1713" s="229" t="s">
        <v>4724</v>
      </c>
      <c r="GA1713" s="229" t="s">
        <v>4725</v>
      </c>
    </row>
    <row r="1714" spans="181:183" ht="11.25" customHeight="1" x14ac:dyDescent="0.2">
      <c r="FY1714" s="229" t="s">
        <v>4570</v>
      </c>
      <c r="FZ1714" s="229" t="s">
        <v>4571</v>
      </c>
      <c r="GA1714" s="229" t="s">
        <v>4572</v>
      </c>
    </row>
    <row r="1715" spans="181:183" ht="11.25" customHeight="1" x14ac:dyDescent="0.2">
      <c r="FY1715" s="229" t="s">
        <v>138</v>
      </c>
      <c r="FZ1715" s="229" t="s">
        <v>139</v>
      </c>
      <c r="GA1715" s="229" t="s">
        <v>140</v>
      </c>
    </row>
    <row r="1716" spans="181:183" ht="11.25" customHeight="1" x14ac:dyDescent="0.2">
      <c r="FY1716" s="229" t="s">
        <v>1742</v>
      </c>
      <c r="FZ1716" s="229" t="s">
        <v>1743</v>
      </c>
      <c r="GA1716" s="229" t="s">
        <v>1744</v>
      </c>
    </row>
    <row r="1717" spans="181:183" ht="11.25" customHeight="1" x14ac:dyDescent="0.2">
      <c r="FY1717" s="229" t="s">
        <v>1122</v>
      </c>
      <c r="FZ1717" s="229" t="s">
        <v>1123</v>
      </c>
      <c r="GA1717" s="229" t="s">
        <v>1124</v>
      </c>
    </row>
    <row r="1718" spans="181:183" ht="11.25" customHeight="1" x14ac:dyDescent="0.2">
      <c r="FY1718" s="229" t="s">
        <v>4636</v>
      </c>
      <c r="FZ1718" s="229" t="s">
        <v>4637</v>
      </c>
      <c r="GA1718" s="229" t="s">
        <v>4638</v>
      </c>
    </row>
    <row r="1719" spans="181:183" ht="11.25" customHeight="1" x14ac:dyDescent="0.2">
      <c r="FY1719" s="229" t="s">
        <v>1745</v>
      </c>
      <c r="FZ1719" s="229" t="s">
        <v>1746</v>
      </c>
      <c r="GA1719" s="229" t="s">
        <v>1747</v>
      </c>
    </row>
    <row r="1720" spans="181:183" ht="11.25" customHeight="1" x14ac:dyDescent="0.2">
      <c r="FY1720" s="229" t="s">
        <v>1739</v>
      </c>
      <c r="FZ1720" s="229" t="s">
        <v>1740</v>
      </c>
      <c r="GA1720" s="229" t="s">
        <v>1741</v>
      </c>
    </row>
    <row r="1721" spans="181:183" ht="11.25" customHeight="1" x14ac:dyDescent="0.2">
      <c r="FY1721" s="229" t="s">
        <v>132</v>
      </c>
      <c r="FZ1721" s="229" t="s">
        <v>133</v>
      </c>
      <c r="GA1721" s="229" t="s">
        <v>134</v>
      </c>
    </row>
    <row r="1722" spans="181:183" ht="11.25" customHeight="1" x14ac:dyDescent="0.2">
      <c r="FY1722" s="229" t="s">
        <v>4735</v>
      </c>
      <c r="FZ1722" s="229" t="s">
        <v>4736</v>
      </c>
      <c r="GA1722" s="229" t="s">
        <v>4737</v>
      </c>
    </row>
    <row r="1723" spans="181:183" ht="11.25" customHeight="1" x14ac:dyDescent="0.2">
      <c r="FY1723" s="229" t="s">
        <v>2894</v>
      </c>
      <c r="FZ1723" s="229" t="s">
        <v>2895</v>
      </c>
      <c r="GA1723" s="229" t="s">
        <v>2896</v>
      </c>
    </row>
    <row r="1724" spans="181:183" ht="11.25" customHeight="1" x14ac:dyDescent="0.2">
      <c r="FY1724" s="229" t="s">
        <v>1661</v>
      </c>
      <c r="FZ1724" s="229" t="s">
        <v>1662</v>
      </c>
      <c r="GA1724" s="229" t="s">
        <v>1663</v>
      </c>
    </row>
    <row r="1725" spans="181:183" ht="11.25" customHeight="1" x14ac:dyDescent="0.2">
      <c r="FY1725" s="229" t="s">
        <v>2951</v>
      </c>
      <c r="FZ1725" s="229" t="s">
        <v>2952</v>
      </c>
      <c r="GA1725" s="229" t="s">
        <v>2953</v>
      </c>
    </row>
    <row r="1726" spans="181:183" ht="11.25" customHeight="1" x14ac:dyDescent="0.2">
      <c r="FY1726" s="229" t="s">
        <v>4438</v>
      </c>
      <c r="FZ1726" s="229" t="s">
        <v>4439</v>
      </c>
      <c r="GA1726" s="229" t="s">
        <v>4440</v>
      </c>
    </row>
    <row r="1727" spans="181:183" ht="11.25" customHeight="1" x14ac:dyDescent="0.2">
      <c r="FY1727" s="229" t="s">
        <v>2606</v>
      </c>
      <c r="FZ1727" s="229" t="s">
        <v>2607</v>
      </c>
      <c r="GA1727" s="229" t="s">
        <v>2608</v>
      </c>
    </row>
    <row r="1728" spans="181:183" ht="11.25" customHeight="1" x14ac:dyDescent="0.2">
      <c r="FY1728" s="229" t="s">
        <v>1832</v>
      </c>
      <c r="FZ1728" s="229" t="s">
        <v>1833</v>
      </c>
      <c r="GA1728" s="229" t="s">
        <v>1834</v>
      </c>
    </row>
    <row r="1729" spans="181:183" ht="11.25" customHeight="1" x14ac:dyDescent="0.2">
      <c r="FY1729" s="229" t="s">
        <v>4540</v>
      </c>
      <c r="FZ1729" s="229" t="s">
        <v>4541</v>
      </c>
      <c r="GA1729" s="229" t="s">
        <v>4542</v>
      </c>
    </row>
    <row r="1730" spans="181:183" ht="11.25" customHeight="1" x14ac:dyDescent="0.2">
      <c r="FY1730" s="229" t="s">
        <v>2957</v>
      </c>
      <c r="FZ1730" s="229" t="s">
        <v>2958</v>
      </c>
      <c r="GA1730" s="229" t="s">
        <v>2959</v>
      </c>
    </row>
    <row r="1731" spans="181:183" ht="11.25" customHeight="1" x14ac:dyDescent="0.2">
      <c r="FY1731" s="229" t="s">
        <v>4684</v>
      </c>
      <c r="FZ1731" s="229" t="s">
        <v>4685</v>
      </c>
      <c r="GA1731" s="229" t="s">
        <v>4686</v>
      </c>
    </row>
    <row r="1732" spans="181:183" ht="11.25" customHeight="1" x14ac:dyDescent="0.2">
      <c r="FY1732" s="229" t="s">
        <v>4687</v>
      </c>
      <c r="FZ1732" s="229" t="s">
        <v>4688</v>
      </c>
      <c r="GA1732" s="229" t="s">
        <v>4689</v>
      </c>
    </row>
    <row r="1733" spans="181:183" ht="11.25" customHeight="1" x14ac:dyDescent="0.2">
      <c r="FY1733" s="229" t="s">
        <v>4705</v>
      </c>
      <c r="FZ1733" s="229" t="s">
        <v>4706</v>
      </c>
      <c r="GA1733" s="229" t="s">
        <v>4707</v>
      </c>
    </row>
    <row r="1734" spans="181:183" ht="11.25" customHeight="1" x14ac:dyDescent="0.2">
      <c r="FY1734" s="229" t="s">
        <v>255</v>
      </c>
      <c r="FZ1734" s="229" t="s">
        <v>256</v>
      </c>
      <c r="GA1734" s="229" t="s">
        <v>257</v>
      </c>
    </row>
    <row r="1735" spans="181:183" ht="11.25" customHeight="1" x14ac:dyDescent="0.2">
      <c r="FY1735" s="229" t="s">
        <v>4708</v>
      </c>
      <c r="FZ1735" s="229" t="s">
        <v>4709</v>
      </c>
      <c r="GA1735" s="229" t="s">
        <v>4710</v>
      </c>
    </row>
    <row r="1736" spans="181:183" ht="11.25" customHeight="1" x14ac:dyDescent="0.2">
      <c r="FY1736" s="229" t="s">
        <v>411</v>
      </c>
      <c r="FZ1736" s="229" t="s">
        <v>412</v>
      </c>
      <c r="GA1736" s="229" t="s">
        <v>413</v>
      </c>
    </row>
    <row r="1737" spans="181:183" ht="11.25" customHeight="1" x14ac:dyDescent="0.2">
      <c r="FY1737" s="229" t="s">
        <v>4657</v>
      </c>
      <c r="FZ1737" s="229" t="s">
        <v>4658</v>
      </c>
      <c r="GA1737" s="229" t="s">
        <v>4659</v>
      </c>
    </row>
    <row r="1738" spans="181:183" ht="11.25" customHeight="1" x14ac:dyDescent="0.2">
      <c r="FY1738" s="229" t="s">
        <v>4690</v>
      </c>
      <c r="FZ1738" s="229" t="s">
        <v>4691</v>
      </c>
      <c r="GA1738" s="229" t="s">
        <v>4692</v>
      </c>
    </row>
    <row r="1739" spans="181:183" ht="11.25" customHeight="1" x14ac:dyDescent="0.2">
      <c r="FY1739" s="229" t="s">
        <v>4666</v>
      </c>
      <c r="FZ1739" s="229" t="s">
        <v>4667</v>
      </c>
      <c r="GA1739" s="229" t="s">
        <v>4668</v>
      </c>
    </row>
    <row r="1740" spans="181:183" ht="11.25" customHeight="1" x14ac:dyDescent="0.2">
      <c r="FY1740" s="229" t="s">
        <v>4750</v>
      </c>
      <c r="FZ1740" s="229" t="s">
        <v>4751</v>
      </c>
      <c r="GA1740" s="229" t="s">
        <v>4752</v>
      </c>
    </row>
    <row r="1741" spans="181:183" ht="11.25" customHeight="1" x14ac:dyDescent="0.2">
      <c r="FY1741" s="229" t="s">
        <v>4753</v>
      </c>
      <c r="FZ1741" s="229" t="s">
        <v>4754</v>
      </c>
      <c r="GA1741" s="229" t="s">
        <v>4755</v>
      </c>
    </row>
    <row r="1742" spans="181:183" ht="11.25" customHeight="1" x14ac:dyDescent="0.2">
      <c r="FY1742" s="229" t="s">
        <v>2843</v>
      </c>
      <c r="FZ1742" s="229" t="s">
        <v>2844</v>
      </c>
      <c r="GA1742" s="229" t="s">
        <v>2845</v>
      </c>
    </row>
    <row r="1743" spans="181:183" ht="11.25" customHeight="1" x14ac:dyDescent="0.2">
      <c r="FY1743" s="229" t="s">
        <v>1203</v>
      </c>
      <c r="FZ1743" s="229" t="s">
        <v>1204</v>
      </c>
      <c r="GA1743" s="229" t="s">
        <v>1205</v>
      </c>
    </row>
    <row r="1744" spans="181:183" ht="11.25" customHeight="1" x14ac:dyDescent="0.2">
      <c r="FY1744" s="229" t="s">
        <v>4870</v>
      </c>
      <c r="FZ1744" s="229" t="s">
        <v>4871</v>
      </c>
      <c r="GA1744" s="229" t="s">
        <v>4872</v>
      </c>
    </row>
    <row r="1745" spans="181:183" ht="11.25" customHeight="1" x14ac:dyDescent="0.2">
      <c r="FY1745" s="229" t="s">
        <v>4768</v>
      </c>
      <c r="FZ1745" s="229" t="s">
        <v>4769</v>
      </c>
      <c r="GA1745" s="229" t="s">
        <v>4770</v>
      </c>
    </row>
    <row r="1746" spans="181:183" ht="11.25" customHeight="1" x14ac:dyDescent="0.2">
      <c r="FY1746" s="229" t="s">
        <v>4771</v>
      </c>
      <c r="FZ1746" s="229" t="s">
        <v>4772</v>
      </c>
      <c r="GA1746" s="229" t="s">
        <v>4773</v>
      </c>
    </row>
    <row r="1747" spans="181:183" ht="11.25" customHeight="1" x14ac:dyDescent="0.2">
      <c r="FY1747" s="229" t="s">
        <v>4810</v>
      </c>
      <c r="FZ1747" s="229" t="s">
        <v>4811</v>
      </c>
      <c r="GA1747" s="229" t="s">
        <v>4812</v>
      </c>
    </row>
    <row r="1748" spans="181:183" ht="11.25" customHeight="1" x14ac:dyDescent="0.2">
      <c r="FY1748" s="229" t="s">
        <v>4930</v>
      </c>
      <c r="FZ1748" s="229" t="s">
        <v>4931</v>
      </c>
      <c r="GA1748" s="229" t="s">
        <v>4932</v>
      </c>
    </row>
    <row r="1749" spans="181:183" ht="11.25" customHeight="1" x14ac:dyDescent="0.2">
      <c r="FY1749" s="229" t="s">
        <v>4774</v>
      </c>
      <c r="FZ1749" s="229" t="s">
        <v>4775</v>
      </c>
      <c r="GA1749" s="229" t="s">
        <v>4776</v>
      </c>
    </row>
    <row r="1750" spans="181:183" ht="11.25" customHeight="1" x14ac:dyDescent="0.2">
      <c r="FY1750" s="229" t="s">
        <v>4798</v>
      </c>
      <c r="FZ1750" s="229" t="s">
        <v>4799</v>
      </c>
      <c r="GA1750" s="229" t="s">
        <v>4800</v>
      </c>
    </row>
    <row r="1751" spans="181:183" ht="11.25" customHeight="1" x14ac:dyDescent="0.2">
      <c r="FY1751" s="229" t="s">
        <v>904</v>
      </c>
      <c r="FZ1751" s="229" t="s">
        <v>905</v>
      </c>
      <c r="GA1751" s="229" t="s">
        <v>906</v>
      </c>
    </row>
    <row r="1752" spans="181:183" ht="11.25" customHeight="1" x14ac:dyDescent="0.2">
      <c r="FY1752" s="229" t="s">
        <v>4933</v>
      </c>
      <c r="FZ1752" s="229" t="s">
        <v>4934</v>
      </c>
      <c r="GA1752" s="229" t="s">
        <v>4935</v>
      </c>
    </row>
    <row r="1753" spans="181:183" ht="11.25" customHeight="1" x14ac:dyDescent="0.2">
      <c r="FY1753" s="229" t="s">
        <v>4894</v>
      </c>
      <c r="FZ1753" s="229" t="s">
        <v>4895</v>
      </c>
      <c r="GA1753" s="229" t="s">
        <v>4896</v>
      </c>
    </row>
    <row r="1754" spans="181:183" ht="11.25" customHeight="1" x14ac:dyDescent="0.2">
      <c r="FY1754" s="229" t="s">
        <v>4912</v>
      </c>
      <c r="FZ1754" s="229" t="s">
        <v>4913</v>
      </c>
      <c r="GA1754" s="229" t="s">
        <v>4914</v>
      </c>
    </row>
    <row r="1755" spans="181:183" ht="11.25" customHeight="1" x14ac:dyDescent="0.2">
      <c r="FY1755" s="229" t="s">
        <v>4804</v>
      </c>
      <c r="FZ1755" s="229" t="s">
        <v>4805</v>
      </c>
      <c r="GA1755" s="229" t="s">
        <v>4806</v>
      </c>
    </row>
    <row r="1756" spans="181:183" ht="11.25" customHeight="1" x14ac:dyDescent="0.2">
      <c r="FY1756" s="229" t="s">
        <v>4966</v>
      </c>
      <c r="FZ1756" s="229" t="s">
        <v>4967</v>
      </c>
      <c r="GA1756" s="229" t="s">
        <v>4968</v>
      </c>
    </row>
    <row r="1757" spans="181:183" ht="11.25" customHeight="1" x14ac:dyDescent="0.2">
      <c r="FY1757" s="229" t="s">
        <v>4828</v>
      </c>
      <c r="FZ1757" s="229" t="s">
        <v>4829</v>
      </c>
      <c r="GA1757" s="229" t="s">
        <v>4830</v>
      </c>
    </row>
    <row r="1758" spans="181:183" ht="11.25" customHeight="1" x14ac:dyDescent="0.2">
      <c r="FY1758" s="229" t="s">
        <v>4801</v>
      </c>
      <c r="FZ1758" s="229" t="s">
        <v>4802</v>
      </c>
      <c r="GA1758" s="229" t="s">
        <v>4803</v>
      </c>
    </row>
    <row r="1759" spans="181:183" ht="11.25" customHeight="1" x14ac:dyDescent="0.2">
      <c r="FY1759" s="229" t="s">
        <v>228</v>
      </c>
      <c r="FZ1759" s="229" t="s">
        <v>229</v>
      </c>
      <c r="GA1759" s="229" t="s">
        <v>230</v>
      </c>
    </row>
    <row r="1760" spans="181:183" ht="11.25" customHeight="1" x14ac:dyDescent="0.2">
      <c r="FY1760" s="229" t="s">
        <v>4918</v>
      </c>
      <c r="FZ1760" s="229" t="s">
        <v>4919</v>
      </c>
      <c r="GA1760" s="229" t="s">
        <v>4920</v>
      </c>
    </row>
    <row r="1761" spans="181:183" ht="11.25" customHeight="1" x14ac:dyDescent="0.2">
      <c r="FY1761" s="229" t="s">
        <v>249</v>
      </c>
      <c r="FZ1761" s="229" t="s">
        <v>250</v>
      </c>
      <c r="GA1761" s="229" t="s">
        <v>251</v>
      </c>
    </row>
    <row r="1762" spans="181:183" ht="11.25" customHeight="1" x14ac:dyDescent="0.2">
      <c r="FY1762" s="229" t="s">
        <v>4756</v>
      </c>
      <c r="FZ1762" s="229" t="s">
        <v>4757</v>
      </c>
      <c r="GA1762" s="229" t="s">
        <v>4758</v>
      </c>
    </row>
    <row r="1763" spans="181:183" ht="11.25" customHeight="1" x14ac:dyDescent="0.2">
      <c r="FY1763" s="229" t="s">
        <v>4876</v>
      </c>
      <c r="FZ1763" s="229" t="s">
        <v>4877</v>
      </c>
      <c r="GA1763" s="229" t="s">
        <v>4878</v>
      </c>
    </row>
    <row r="1764" spans="181:183" ht="11.25" customHeight="1" x14ac:dyDescent="0.2">
      <c r="FY1764" s="229" t="s">
        <v>4861</v>
      </c>
      <c r="FZ1764" s="229" t="s">
        <v>4862</v>
      </c>
      <c r="GA1764" s="229" t="s">
        <v>4863</v>
      </c>
    </row>
    <row r="1765" spans="181:183" ht="11.25" customHeight="1" x14ac:dyDescent="0.2">
      <c r="FY1765" s="229" t="s">
        <v>4882</v>
      </c>
      <c r="FZ1765" s="229" t="s">
        <v>4883</v>
      </c>
      <c r="GA1765" s="229" t="s">
        <v>4884</v>
      </c>
    </row>
    <row r="1766" spans="181:183" ht="11.25" customHeight="1" x14ac:dyDescent="0.2">
      <c r="FY1766" s="229" t="s">
        <v>4858</v>
      </c>
      <c r="FZ1766" s="229" t="s">
        <v>4859</v>
      </c>
      <c r="GA1766" s="229" t="s">
        <v>4860</v>
      </c>
    </row>
    <row r="1767" spans="181:183" ht="11.25" customHeight="1" x14ac:dyDescent="0.2">
      <c r="FY1767" s="229" t="s">
        <v>4867</v>
      </c>
      <c r="FZ1767" s="229" t="s">
        <v>4868</v>
      </c>
      <c r="GA1767" s="229" t="s">
        <v>4869</v>
      </c>
    </row>
    <row r="1768" spans="181:183" ht="11.25" customHeight="1" x14ac:dyDescent="0.2">
      <c r="FY1768" s="229" t="s">
        <v>4915</v>
      </c>
      <c r="FZ1768" s="229" t="s">
        <v>4916</v>
      </c>
      <c r="GA1768" s="229" t="s">
        <v>4917</v>
      </c>
    </row>
    <row r="1769" spans="181:183" ht="11.25" customHeight="1" x14ac:dyDescent="0.2">
      <c r="FY1769" s="229" t="s">
        <v>4873</v>
      </c>
      <c r="FZ1769" s="229" t="s">
        <v>4874</v>
      </c>
      <c r="GA1769" s="229" t="s">
        <v>4875</v>
      </c>
    </row>
    <row r="1770" spans="181:183" ht="11.25" customHeight="1" x14ac:dyDescent="0.2">
      <c r="FY1770" s="229" t="s">
        <v>1438</v>
      </c>
      <c r="FZ1770" s="229" t="s">
        <v>1439</v>
      </c>
      <c r="GA1770" s="229" t="s">
        <v>1440</v>
      </c>
    </row>
    <row r="1771" spans="181:183" ht="11.25" customHeight="1" x14ac:dyDescent="0.2">
      <c r="FY1771" s="229" t="s">
        <v>1435</v>
      </c>
      <c r="FZ1771" s="229" t="s">
        <v>1436</v>
      </c>
      <c r="GA1771" s="229" t="s">
        <v>1437</v>
      </c>
    </row>
    <row r="1772" spans="181:183" ht="11.25" customHeight="1" x14ac:dyDescent="0.2">
      <c r="FY1772" s="229" t="s">
        <v>1432</v>
      </c>
      <c r="FZ1772" s="229" t="s">
        <v>1433</v>
      </c>
      <c r="GA1772" s="229" t="s">
        <v>1434</v>
      </c>
    </row>
    <row r="1773" spans="181:183" ht="11.25" customHeight="1" x14ac:dyDescent="0.2">
      <c r="FY1773" s="229" t="s">
        <v>4822</v>
      </c>
      <c r="FZ1773" s="229" t="s">
        <v>4823</v>
      </c>
      <c r="GA1773" s="229" t="s">
        <v>4824</v>
      </c>
    </row>
    <row r="1774" spans="181:183" ht="11.25" customHeight="1" x14ac:dyDescent="0.2">
      <c r="FY1774" s="229" t="s">
        <v>4819</v>
      </c>
      <c r="FZ1774" s="229" t="s">
        <v>4820</v>
      </c>
      <c r="GA1774" s="229" t="s">
        <v>4821</v>
      </c>
    </row>
    <row r="1775" spans="181:183" ht="11.25" customHeight="1" x14ac:dyDescent="0.2">
      <c r="FY1775" s="229" t="s">
        <v>309</v>
      </c>
      <c r="FZ1775" s="229" t="s">
        <v>310</v>
      </c>
      <c r="GA1775" s="229" t="s">
        <v>311</v>
      </c>
    </row>
    <row r="1776" spans="181:183" ht="11.25" customHeight="1" x14ac:dyDescent="0.2">
      <c r="FY1776" s="229" t="s">
        <v>4762</v>
      </c>
      <c r="FZ1776" s="229" t="s">
        <v>4763</v>
      </c>
      <c r="GA1776" s="229" t="s">
        <v>4764</v>
      </c>
    </row>
    <row r="1777" spans="181:183" ht="11.25" customHeight="1" x14ac:dyDescent="0.2">
      <c r="FY1777" s="229" t="s">
        <v>4765</v>
      </c>
      <c r="FZ1777" s="229" t="s">
        <v>4766</v>
      </c>
      <c r="GA1777" s="229" t="s">
        <v>4767</v>
      </c>
    </row>
    <row r="1778" spans="181:183" ht="11.25" customHeight="1" x14ac:dyDescent="0.2">
      <c r="FY1778" s="229" t="s">
        <v>4825</v>
      </c>
      <c r="FZ1778" s="229" t="s">
        <v>4826</v>
      </c>
      <c r="GA1778" s="229" t="s">
        <v>4827</v>
      </c>
    </row>
    <row r="1779" spans="181:183" ht="11.25" customHeight="1" x14ac:dyDescent="0.2">
      <c r="FY1779" s="229" t="s">
        <v>4759</v>
      </c>
      <c r="FZ1779" s="229" t="s">
        <v>4760</v>
      </c>
      <c r="GA1779" s="229" t="s">
        <v>4761</v>
      </c>
    </row>
    <row r="1780" spans="181:183" ht="11.25" customHeight="1" x14ac:dyDescent="0.2">
      <c r="FY1780" s="229" t="s">
        <v>4879</v>
      </c>
      <c r="FZ1780" s="229" t="s">
        <v>4880</v>
      </c>
      <c r="GA1780" s="229" t="s">
        <v>4881</v>
      </c>
    </row>
    <row r="1781" spans="181:183" ht="11.25" customHeight="1" x14ac:dyDescent="0.2">
      <c r="FY1781" s="229" t="s">
        <v>252</v>
      </c>
      <c r="FZ1781" s="229" t="s">
        <v>253</v>
      </c>
      <c r="GA1781" s="229" t="s">
        <v>254</v>
      </c>
    </row>
    <row r="1782" spans="181:183" ht="11.25" customHeight="1" x14ac:dyDescent="0.2">
      <c r="FY1782" s="229" t="s">
        <v>4957</v>
      </c>
      <c r="FZ1782" s="229" t="s">
        <v>4958</v>
      </c>
      <c r="GA1782" s="229" t="s">
        <v>4959</v>
      </c>
    </row>
    <row r="1783" spans="181:183" ht="11.25" customHeight="1" x14ac:dyDescent="0.2">
      <c r="FY1783" s="229" t="s">
        <v>4903</v>
      </c>
      <c r="FZ1783" s="229" t="s">
        <v>4904</v>
      </c>
      <c r="GA1783" s="229" t="s">
        <v>4905</v>
      </c>
    </row>
    <row r="1784" spans="181:183" ht="11.25" customHeight="1" x14ac:dyDescent="0.2">
      <c r="FY1784" s="229" t="s">
        <v>4885</v>
      </c>
      <c r="FZ1784" s="229" t="s">
        <v>4886</v>
      </c>
      <c r="GA1784" s="229" t="s">
        <v>4887</v>
      </c>
    </row>
    <row r="1785" spans="181:183" ht="11.25" customHeight="1" x14ac:dyDescent="0.2">
      <c r="FY1785" s="229" t="s">
        <v>4909</v>
      </c>
      <c r="FZ1785" s="229" t="s">
        <v>4910</v>
      </c>
      <c r="GA1785" s="229" t="s">
        <v>4911</v>
      </c>
    </row>
    <row r="1786" spans="181:183" ht="11.25" customHeight="1" x14ac:dyDescent="0.2">
      <c r="FY1786" s="229" t="s">
        <v>1712</v>
      </c>
      <c r="FZ1786" s="229" t="s">
        <v>1713</v>
      </c>
      <c r="GA1786" s="229" t="s">
        <v>1714</v>
      </c>
    </row>
    <row r="1787" spans="181:183" ht="11.25" customHeight="1" x14ac:dyDescent="0.2">
      <c r="FY1787" s="229" t="s">
        <v>1718</v>
      </c>
      <c r="FZ1787" s="229" t="s">
        <v>1719</v>
      </c>
      <c r="GA1787" s="229" t="s">
        <v>1720</v>
      </c>
    </row>
    <row r="1788" spans="181:183" ht="11.25" customHeight="1" x14ac:dyDescent="0.2">
      <c r="FY1788" s="229" t="s">
        <v>1045</v>
      </c>
      <c r="FZ1788" s="229" t="s">
        <v>1046</v>
      </c>
      <c r="GA1788" s="229" t="s">
        <v>1047</v>
      </c>
    </row>
    <row r="1789" spans="181:183" ht="11.25" customHeight="1" x14ac:dyDescent="0.2">
      <c r="FY1789" s="229" t="s">
        <v>967</v>
      </c>
      <c r="FZ1789" s="229" t="s">
        <v>968</v>
      </c>
      <c r="GA1789" s="229" t="s">
        <v>969</v>
      </c>
    </row>
    <row r="1790" spans="181:183" ht="11.25" customHeight="1" x14ac:dyDescent="0.2">
      <c r="FY1790" s="229" t="s">
        <v>724</v>
      </c>
      <c r="FZ1790" s="229" t="s">
        <v>725</v>
      </c>
      <c r="GA1790" s="229" t="s">
        <v>726</v>
      </c>
    </row>
    <row r="1791" spans="181:183" ht="11.25" customHeight="1" x14ac:dyDescent="0.2">
      <c r="FY1791" s="229" t="s">
        <v>721</v>
      </c>
      <c r="FZ1791" s="229" t="s">
        <v>722</v>
      </c>
      <c r="GA1791" s="229" t="s">
        <v>723</v>
      </c>
    </row>
    <row r="1792" spans="181:183" ht="11.25" customHeight="1" x14ac:dyDescent="0.2">
      <c r="FY1792" s="229" t="s">
        <v>516</v>
      </c>
      <c r="FZ1792" s="229" t="s">
        <v>517</v>
      </c>
      <c r="GA1792" s="229" t="s">
        <v>518</v>
      </c>
    </row>
    <row r="1793" spans="181:183" ht="11.25" customHeight="1" x14ac:dyDescent="0.2">
      <c r="FY1793" s="229" t="s">
        <v>504</v>
      </c>
      <c r="FZ1793" s="229" t="s">
        <v>505</v>
      </c>
      <c r="GA1793" s="229" t="s">
        <v>506</v>
      </c>
    </row>
    <row r="1794" spans="181:183" ht="11.25" customHeight="1" x14ac:dyDescent="0.2">
      <c r="FY1794" s="229" t="s">
        <v>685</v>
      </c>
      <c r="FZ1794" s="229" t="s">
        <v>686</v>
      </c>
      <c r="GA1794" s="229" t="s">
        <v>687</v>
      </c>
    </row>
    <row r="1795" spans="181:183" ht="11.25" customHeight="1" x14ac:dyDescent="0.2">
      <c r="FY1795" s="229" t="s">
        <v>4738</v>
      </c>
      <c r="FZ1795" s="229" t="s">
        <v>4739</v>
      </c>
      <c r="GA1795" s="229" t="s">
        <v>4740</v>
      </c>
    </row>
    <row r="1796" spans="181:183" ht="11.25" customHeight="1" x14ac:dyDescent="0.2">
      <c r="FY1796" s="229" t="s">
        <v>4663</v>
      </c>
      <c r="FZ1796" s="229" t="s">
        <v>4664</v>
      </c>
      <c r="GA1796" s="229" t="s">
        <v>4665</v>
      </c>
    </row>
    <row r="1797" spans="181:183" ht="11.25" customHeight="1" x14ac:dyDescent="0.2">
      <c r="FY1797" s="229" t="s">
        <v>4714</v>
      </c>
      <c r="FZ1797" s="229" t="s">
        <v>4715</v>
      </c>
      <c r="GA1797" s="229" t="s">
        <v>4716</v>
      </c>
    </row>
    <row r="1798" spans="181:183" ht="11.25" customHeight="1" x14ac:dyDescent="0.2">
      <c r="FY1798" s="229" t="s">
        <v>4906</v>
      </c>
      <c r="FZ1798" s="229" t="s">
        <v>4907</v>
      </c>
      <c r="GA1798" s="229" t="s">
        <v>4908</v>
      </c>
    </row>
    <row r="1799" spans="181:183" ht="11.25" customHeight="1" x14ac:dyDescent="0.2">
      <c r="FY1799" s="229" t="s">
        <v>246</v>
      </c>
      <c r="FZ1799" s="229" t="s">
        <v>247</v>
      </c>
      <c r="GA1799" s="229" t="s">
        <v>248</v>
      </c>
    </row>
    <row r="1800" spans="181:183" ht="11.25" customHeight="1" x14ac:dyDescent="0.2">
      <c r="FY1800" s="229" t="s">
        <v>4855</v>
      </c>
      <c r="FZ1800" s="229" t="s">
        <v>4856</v>
      </c>
      <c r="GA1800" s="229" t="s">
        <v>4857</v>
      </c>
    </row>
    <row r="1801" spans="181:183" ht="11.25" customHeight="1" x14ac:dyDescent="0.2">
      <c r="FY1801" s="229" t="s">
        <v>4852</v>
      </c>
      <c r="FZ1801" s="229" t="s">
        <v>4853</v>
      </c>
      <c r="GA1801" s="229" t="s">
        <v>4854</v>
      </c>
    </row>
    <row r="1802" spans="181:183" ht="11.25" customHeight="1" x14ac:dyDescent="0.2">
      <c r="FY1802" s="229" t="s">
        <v>4972</v>
      </c>
      <c r="FZ1802" s="229" t="s">
        <v>4973</v>
      </c>
      <c r="GA1802" s="229" t="s">
        <v>4974</v>
      </c>
    </row>
    <row r="1803" spans="181:183" ht="11.25" customHeight="1" x14ac:dyDescent="0.2">
      <c r="FY1803" s="229" t="s">
        <v>102</v>
      </c>
      <c r="FZ1803" s="229" t="s">
        <v>103</v>
      </c>
      <c r="GA1803" s="229" t="s">
        <v>104</v>
      </c>
    </row>
    <row r="1804" spans="181:183" ht="11.25" customHeight="1" x14ac:dyDescent="0.2">
      <c r="FY1804" s="229" t="s">
        <v>222</v>
      </c>
      <c r="FZ1804" s="229" t="s">
        <v>223</v>
      </c>
      <c r="GA1804" s="229" t="s">
        <v>224</v>
      </c>
    </row>
    <row r="1805" spans="181:183" ht="11.25" customHeight="1" x14ac:dyDescent="0.2">
      <c r="FY1805" s="229" t="s">
        <v>4987</v>
      </c>
      <c r="FZ1805" s="229" t="s">
        <v>4988</v>
      </c>
      <c r="GA1805" s="229" t="s">
        <v>4989</v>
      </c>
    </row>
    <row r="1806" spans="181:183" ht="11.25" customHeight="1" x14ac:dyDescent="0.2">
      <c r="FY1806" s="229" t="s">
        <v>4969</v>
      </c>
      <c r="FZ1806" s="229" t="s">
        <v>4970</v>
      </c>
      <c r="GA1806" s="229" t="s">
        <v>4971</v>
      </c>
    </row>
    <row r="1807" spans="181:183" ht="11.25" customHeight="1" x14ac:dyDescent="0.2">
      <c r="FY1807" s="229" t="s">
        <v>2522</v>
      </c>
      <c r="FZ1807" s="229" t="s">
        <v>2523</v>
      </c>
      <c r="GA1807" s="229" t="s">
        <v>2524</v>
      </c>
    </row>
    <row r="1808" spans="181:183" ht="11.25" customHeight="1" x14ac:dyDescent="0.2">
      <c r="FY1808" s="229" t="s">
        <v>1748</v>
      </c>
      <c r="FZ1808" s="229" t="s">
        <v>1749</v>
      </c>
      <c r="GA1808" s="229" t="s">
        <v>1750</v>
      </c>
    </row>
    <row r="1809" spans="181:183" ht="11.25" customHeight="1" x14ac:dyDescent="0.2">
      <c r="FY1809" s="229" t="s">
        <v>4990</v>
      </c>
      <c r="FZ1809" s="229" t="s">
        <v>4991</v>
      </c>
      <c r="GA1809" s="229" t="s">
        <v>4992</v>
      </c>
    </row>
    <row r="1810" spans="181:183" ht="11.25" customHeight="1" x14ac:dyDescent="0.2">
      <c r="FY1810" s="229" t="s">
        <v>895</v>
      </c>
      <c r="FZ1810" s="229" t="s">
        <v>896</v>
      </c>
      <c r="GA1810" s="229" t="s">
        <v>897</v>
      </c>
    </row>
    <row r="1811" spans="181:183" ht="11.25" customHeight="1" x14ac:dyDescent="0.2">
      <c r="FY1811" s="229" t="s">
        <v>892</v>
      </c>
      <c r="FZ1811" s="229" t="s">
        <v>893</v>
      </c>
      <c r="GA1811" s="229" t="s">
        <v>894</v>
      </c>
    </row>
    <row r="1812" spans="181:183" ht="11.25" customHeight="1" x14ac:dyDescent="0.2">
      <c r="FY1812" s="229" t="s">
        <v>2861</v>
      </c>
      <c r="FZ1812" s="229" t="s">
        <v>2862</v>
      </c>
      <c r="GA1812" s="229" t="s">
        <v>2863</v>
      </c>
    </row>
  </sheetData>
  <sortState ref="FY8:GA1812">
    <sortCondition ref="FZ8:FZ1812"/>
  </sortState>
  <phoneticPr fontId="1" type="noConversion"/>
  <pageMargins left="0.75" right="0.75" top="0.5" bottom="0.5" header="0.25" footer="0.25"/>
  <pageSetup scale="19" orientation="portrait" r:id="rId1"/>
  <headerFooter alignWithMargins="0"/>
  <ignoredErrors>
    <ignoredError sqref="H4:H5 G5 H26 C12:C14 C4:C6 A4:A13 A26 FR26 B5:B6 B13 GV26:NN278 GV1340:NN65545 H12:H14 G12:G13 D26 FS26:FS27 D3:D10 D12:D15 FS3 GV394:NN1331 FR4:FT7 GB7:GB8 GJ4:NN8 FY3:NN3 GF10:GF16 GE7:GE8 GF27:GF28 GI8013:GU65545 FU3:FW3 FR9:FS15 FR8:FS8 GG26:GU27 GG9:NN1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45"/>
  <sheetViews>
    <sheetView workbookViewId="0">
      <selection activeCell="C20" sqref="C20:C25"/>
    </sheetView>
  </sheetViews>
  <sheetFormatPr defaultRowHeight="13.8" x14ac:dyDescent="0.25"/>
  <cols>
    <col min="3" max="3" width="10.33203125" bestFit="1" customWidth="1"/>
  </cols>
  <sheetData>
    <row r="4" spans="2:3" x14ac:dyDescent="0.25">
      <c r="C4" s="336" t="s">
        <v>5563</v>
      </c>
    </row>
    <row r="5" spans="2:3" x14ac:dyDescent="0.25">
      <c r="B5" s="331" t="s">
        <v>5561</v>
      </c>
      <c r="C5" s="331" t="s">
        <v>0</v>
      </c>
    </row>
    <row r="6" spans="2:3" x14ac:dyDescent="0.25">
      <c r="B6" s="335">
        <f>+IF(C6="","",MAX($B$5:B5)+1)</f>
        <v>1</v>
      </c>
      <c r="C6" s="347" t="s">
        <v>5572</v>
      </c>
    </row>
    <row r="7" spans="2:3" x14ac:dyDescent="0.25">
      <c r="B7" s="335">
        <f>+IF(C7="","",MAX($B$5:B6)+1)</f>
        <v>2</v>
      </c>
      <c r="C7" s="347" t="s">
        <v>5573</v>
      </c>
    </row>
    <row r="8" spans="2:3" x14ac:dyDescent="0.25">
      <c r="B8" s="335">
        <f>+IF(C8="","",MAX($B$5:B7)+1)</f>
        <v>3</v>
      </c>
      <c r="C8" s="347" t="s">
        <v>5574</v>
      </c>
    </row>
    <row r="9" spans="2:3" x14ac:dyDescent="0.25">
      <c r="B9" s="335">
        <f>+IF(C9="","",MAX($B$5:B8)+1)</f>
        <v>4</v>
      </c>
      <c r="C9" s="347" t="s">
        <v>5575</v>
      </c>
    </row>
    <row r="10" spans="2:3" x14ac:dyDescent="0.25">
      <c r="B10" s="335">
        <f>+IF(C10="","",MAX($B$5:B9)+1)</f>
        <v>5</v>
      </c>
      <c r="C10" s="347" t="s">
        <v>5594</v>
      </c>
    </row>
    <row r="11" spans="2:3" x14ac:dyDescent="0.25">
      <c r="B11" s="335">
        <f>+IF(C11="","",MAX($B$5:B10)+1)</f>
        <v>6</v>
      </c>
      <c r="C11" s="347" t="s">
        <v>5576</v>
      </c>
    </row>
    <row r="12" spans="2:3" x14ac:dyDescent="0.25">
      <c r="B12" s="335">
        <f>+IF(C12="","",MAX($B$5:B11)+1)</f>
        <v>7</v>
      </c>
      <c r="C12" s="347" t="s">
        <v>5577</v>
      </c>
    </row>
    <row r="13" spans="2:3" x14ac:dyDescent="0.25">
      <c r="B13" s="335">
        <f>+IF(C13="","",MAX($B$5:B12)+1)</f>
        <v>8</v>
      </c>
      <c r="C13" s="347" t="s">
        <v>5595</v>
      </c>
    </row>
    <row r="14" spans="2:3" x14ac:dyDescent="0.25">
      <c r="B14" s="335">
        <f>+IF(C14="","",MAX($B$5:B13)+1)</f>
        <v>9</v>
      </c>
      <c r="C14" s="347" t="s">
        <v>5596</v>
      </c>
    </row>
    <row r="15" spans="2:3" x14ac:dyDescent="0.25">
      <c r="B15" s="335">
        <f>+IF(C15="","",MAX($B$5:B14)+1)</f>
        <v>10</v>
      </c>
      <c r="C15" s="347" t="s">
        <v>5578</v>
      </c>
    </row>
    <row r="16" spans="2:3" x14ac:dyDescent="0.25">
      <c r="B16" s="335">
        <f>+IF(C16="","",MAX($B$5:B15)+1)</f>
        <v>11</v>
      </c>
      <c r="C16" s="347" t="s">
        <v>5579</v>
      </c>
    </row>
    <row r="17" spans="2:3" x14ac:dyDescent="0.25">
      <c r="B17" s="335">
        <f>+IF(C17="","",MAX($B$5:B16)+1)</f>
        <v>12</v>
      </c>
      <c r="C17" s="347" t="s">
        <v>5580</v>
      </c>
    </row>
    <row r="18" spans="2:3" x14ac:dyDescent="0.25">
      <c r="B18" s="335">
        <f>+IF(C18="","",MAX($B$5:B17)+1)</f>
        <v>13</v>
      </c>
      <c r="C18" s="347" t="s">
        <v>5581</v>
      </c>
    </row>
    <row r="19" spans="2:3" x14ac:dyDescent="0.25">
      <c r="B19" s="335">
        <f>+IF(C19="","",MAX($B$5:B18)+1)</f>
        <v>14</v>
      </c>
      <c r="C19" s="347" t="s">
        <v>5582</v>
      </c>
    </row>
    <row r="20" spans="2:3" x14ac:dyDescent="0.25">
      <c r="B20" s="335" t="str">
        <f>+IF(C20="","",MAX($B$5:B19)+1)</f>
        <v/>
      </c>
      <c r="C20" s="347"/>
    </row>
    <row r="21" spans="2:3" x14ac:dyDescent="0.25">
      <c r="B21" s="335" t="str">
        <f>+IF(C21="","",MAX($B$5:B20)+1)</f>
        <v/>
      </c>
      <c r="C21" s="347"/>
    </row>
    <row r="22" spans="2:3" x14ac:dyDescent="0.25">
      <c r="B22" s="335" t="str">
        <f>+IF(C22="","",MAX($B$5:B21)+1)</f>
        <v/>
      </c>
      <c r="C22" s="347"/>
    </row>
    <row r="23" spans="2:3" x14ac:dyDescent="0.25">
      <c r="B23" s="335" t="str">
        <f>+IF(C23="","",MAX($B$5:B22)+1)</f>
        <v/>
      </c>
      <c r="C23" s="347"/>
    </row>
    <row r="24" spans="2:3" x14ac:dyDescent="0.25">
      <c r="B24" s="335" t="str">
        <f>+IF(C24="","",MAX($B$5:B23)+1)</f>
        <v/>
      </c>
      <c r="C24" s="347"/>
    </row>
    <row r="25" spans="2:3" x14ac:dyDescent="0.25">
      <c r="B25" s="335" t="str">
        <f>+IF(C25="","",MAX($B$5:B24)+1)</f>
        <v/>
      </c>
      <c r="C25" s="347"/>
    </row>
    <row r="26" spans="2:3" x14ac:dyDescent="0.25">
      <c r="B26" s="335" t="str">
        <f>+IF(C26="","",MAX($B$5:B25)+1)</f>
        <v/>
      </c>
      <c r="C26" s="347"/>
    </row>
    <row r="27" spans="2:3" x14ac:dyDescent="0.25">
      <c r="B27" s="335" t="str">
        <f>+IF(C27="","",MAX($B$5:B26)+1)</f>
        <v/>
      </c>
      <c r="C27" s="347"/>
    </row>
    <row r="28" spans="2:3" x14ac:dyDescent="0.25">
      <c r="B28" s="335" t="str">
        <f>+IF(C28="","",MAX($B$5:B27)+1)</f>
        <v/>
      </c>
      <c r="C28" s="347"/>
    </row>
    <row r="29" spans="2:3" x14ac:dyDescent="0.25">
      <c r="B29" s="335" t="str">
        <f>+IF(C29="","",MAX($B$5:B28)+1)</f>
        <v/>
      </c>
      <c r="C29" s="347"/>
    </row>
    <row r="30" spans="2:3" x14ac:dyDescent="0.25">
      <c r="B30" s="335" t="str">
        <f>+IF(C30="","",MAX($B$5:B29)+1)</f>
        <v/>
      </c>
      <c r="C30" s="347"/>
    </row>
    <row r="31" spans="2:3" x14ac:dyDescent="0.25">
      <c r="B31" s="335" t="str">
        <f>+IF(C31="","",MAX($B$5:B30)+1)</f>
        <v/>
      </c>
      <c r="C31" s="347"/>
    </row>
    <row r="32" spans="2:3" x14ac:dyDescent="0.25">
      <c r="B32" s="335" t="str">
        <f>+IF(C32="","",MAX($B$5:B31)+1)</f>
        <v/>
      </c>
      <c r="C32" s="348"/>
    </row>
    <row r="33" spans="2:3" x14ac:dyDescent="0.25">
      <c r="B33" s="335" t="str">
        <f>+IF(C33="","",MAX($B$5:B32)+1)</f>
        <v/>
      </c>
      <c r="C33" s="348"/>
    </row>
    <row r="34" spans="2:3" x14ac:dyDescent="0.25">
      <c r="B34" s="335" t="str">
        <f>+IF(C34="","",MAX($B$5:B33)+1)</f>
        <v/>
      </c>
      <c r="C34" s="348"/>
    </row>
    <row r="35" spans="2:3" x14ac:dyDescent="0.25">
      <c r="B35" s="335" t="str">
        <f>+IF(C35="","",MAX($B$5:B34)+1)</f>
        <v/>
      </c>
      <c r="C35" s="348"/>
    </row>
    <row r="36" spans="2:3" x14ac:dyDescent="0.25">
      <c r="B36" s="335" t="str">
        <f>+IF(C36="","",MAX($B$5:B35)+1)</f>
        <v/>
      </c>
      <c r="C36" s="348"/>
    </row>
    <row r="37" spans="2:3" x14ac:dyDescent="0.25">
      <c r="B37" s="335" t="str">
        <f>+IF(C37="","",MAX($B$5:B36)+1)</f>
        <v/>
      </c>
      <c r="C37" s="348"/>
    </row>
    <row r="38" spans="2:3" x14ac:dyDescent="0.25">
      <c r="B38" s="334" t="str">
        <f>+IF(C38="","",MAX($B$5:B37)+1)</f>
        <v/>
      </c>
    </row>
    <row r="39" spans="2:3" x14ac:dyDescent="0.25">
      <c r="B39" s="334" t="str">
        <f>+IF(C39="","",MAX($B$5:B38)+1)</f>
        <v/>
      </c>
    </row>
    <row r="40" spans="2:3" x14ac:dyDescent="0.25">
      <c r="B40" s="334" t="str">
        <f>+IF(C40="","",MAX($B$5:B39)+1)</f>
        <v/>
      </c>
    </row>
    <row r="41" spans="2:3" x14ac:dyDescent="0.25">
      <c r="B41" s="334" t="str">
        <f>+IF(C41="","",MAX($B$5:B40)+1)</f>
        <v/>
      </c>
    </row>
    <row r="42" spans="2:3" x14ac:dyDescent="0.25">
      <c r="B42" s="334" t="str">
        <f>+IF(C42="","",MAX($B$5:B41)+1)</f>
        <v/>
      </c>
    </row>
    <row r="43" spans="2:3" x14ac:dyDescent="0.25">
      <c r="B43" s="334" t="str">
        <f>+IF(C43="","",MAX($B$5:B42)+1)</f>
        <v/>
      </c>
    </row>
    <row r="44" spans="2:3" x14ac:dyDescent="0.25">
      <c r="B44" s="334" t="str">
        <f>+IF(C44="","",MAX($B$5:B43)+1)</f>
        <v/>
      </c>
    </row>
    <row r="45" spans="2:3" x14ac:dyDescent="0.25">
      <c r="B45" s="334" t="str">
        <f>+IF(C45="","",MAX($B$5:B44)+1)</f>
        <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127</vt:i4>
      </vt:variant>
    </vt:vector>
  </HeadingPairs>
  <TitlesOfParts>
    <vt:vector size="132" baseType="lpstr">
      <vt:lpstr>Instructions</vt:lpstr>
      <vt:lpstr>Beta_Focus</vt:lpstr>
      <vt:lpstr>Beta_Peers</vt:lpstr>
      <vt:lpstr>Beta_Data_Sheet</vt:lpstr>
      <vt:lpstr>Proxy Group List</vt:lpstr>
      <vt:lpstr>Beta</vt:lpstr>
      <vt:lpstr>Calculations</vt:lpstr>
      <vt:lpstr>ClearRange2</vt:lpstr>
      <vt:lpstr>ClearRange3</vt:lpstr>
      <vt:lpstr>ClearRange4</vt:lpstr>
      <vt:lpstr>ClearRange5</vt:lpstr>
      <vt:lpstr>ClearRange6</vt:lpstr>
      <vt:lpstr>CO_1</vt:lpstr>
      <vt:lpstr>CO_10</vt:lpstr>
      <vt:lpstr>CO_11</vt:lpstr>
      <vt:lpstr>CO_12</vt:lpstr>
      <vt:lpstr>CO_13</vt:lpstr>
      <vt:lpstr>CO_14</vt:lpstr>
      <vt:lpstr>CO_15</vt:lpstr>
      <vt:lpstr>CO_16</vt:lpstr>
      <vt:lpstr>CO_17</vt:lpstr>
      <vt:lpstr>CO_18</vt:lpstr>
      <vt:lpstr>CO_19</vt:lpstr>
      <vt:lpstr>CO_2</vt:lpstr>
      <vt:lpstr>CO_20</vt:lpstr>
      <vt:lpstr>CO_21</vt:lpstr>
      <vt:lpstr>CO_22</vt:lpstr>
      <vt:lpstr>CO_23</vt:lpstr>
      <vt:lpstr>CO_24</vt:lpstr>
      <vt:lpstr>CO_25</vt:lpstr>
      <vt:lpstr>CO_26</vt:lpstr>
      <vt:lpstr>CO_27</vt:lpstr>
      <vt:lpstr>CO_28</vt:lpstr>
      <vt:lpstr>CO_29</vt:lpstr>
      <vt:lpstr>CO_3</vt:lpstr>
      <vt:lpstr>CO_30</vt:lpstr>
      <vt:lpstr>CO_31</vt:lpstr>
      <vt:lpstr>CO_32</vt:lpstr>
      <vt:lpstr>CO_33</vt:lpstr>
      <vt:lpstr>CO_34</vt:lpstr>
      <vt:lpstr>CO_35</vt:lpstr>
      <vt:lpstr>CO_36</vt:lpstr>
      <vt:lpstr>CO_37</vt:lpstr>
      <vt:lpstr>CO_38</vt:lpstr>
      <vt:lpstr>CO_39</vt:lpstr>
      <vt:lpstr>CO_4</vt:lpstr>
      <vt:lpstr>CO_40</vt:lpstr>
      <vt:lpstr>CO_41</vt:lpstr>
      <vt:lpstr>CO_5</vt:lpstr>
      <vt:lpstr>CO_6</vt:lpstr>
      <vt:lpstr>CO_7</vt:lpstr>
      <vt:lpstr>CO_8</vt:lpstr>
      <vt:lpstr>CO_9</vt:lpstr>
      <vt:lpstr>COIDS</vt:lpstr>
      <vt:lpstr>CopyRange1</vt:lpstr>
      <vt:lpstr>CopyRange2</vt:lpstr>
      <vt:lpstr>CopyRange3</vt:lpstr>
      <vt:lpstr>Covariance</vt:lpstr>
      <vt:lpstr>Currency</vt:lpstr>
      <vt:lpstr>Currency_List</vt:lpstr>
      <vt:lpstr>Currency_List2</vt:lpstr>
      <vt:lpstr>Currency_Selection</vt:lpstr>
      <vt:lpstr>DayCount</vt:lpstr>
      <vt:lpstr>Freq</vt:lpstr>
      <vt:lpstr>ICount</vt:lpstr>
      <vt:lpstr>Indices</vt:lpstr>
      <vt:lpstr>Ldate</vt:lpstr>
      <vt:lpstr>LRow2</vt:lpstr>
      <vt:lpstr>Metric2</vt:lpstr>
      <vt:lpstr>MStart1</vt:lpstr>
      <vt:lpstr>MStart2</vt:lpstr>
      <vt:lpstr>Period</vt:lpstr>
      <vt:lpstr>PriceData</vt:lpstr>
      <vt:lpstr>PriceData2</vt:lpstr>
      <vt:lpstr>Beta_Data_Sheet!Print_Area</vt:lpstr>
      <vt:lpstr>Beta_Focus!Print_Area</vt:lpstr>
      <vt:lpstr>Beta_Peers!Print_Area</vt:lpstr>
      <vt:lpstr>Instructions!Print_Area</vt:lpstr>
      <vt:lpstr>Qtr</vt:lpstr>
      <vt:lpstr>Sdate</vt:lpstr>
      <vt:lpstr>SPGRange1</vt:lpstr>
      <vt:lpstr>SPGRange10</vt:lpstr>
      <vt:lpstr>SPGRange11</vt:lpstr>
      <vt:lpstr>SPGRange12</vt:lpstr>
      <vt:lpstr>SPGRange13</vt:lpstr>
      <vt:lpstr>SPGRange14</vt:lpstr>
      <vt:lpstr>SPGRange15</vt:lpstr>
      <vt:lpstr>SPGRange16</vt:lpstr>
      <vt:lpstr>SPGRange17</vt:lpstr>
      <vt:lpstr>SPGRange18</vt:lpstr>
      <vt:lpstr>SPGRange19</vt:lpstr>
      <vt:lpstr>SPGRange2</vt:lpstr>
      <vt:lpstr>SPGRange20</vt:lpstr>
      <vt:lpstr>SPGRange21</vt:lpstr>
      <vt:lpstr>SPGRange22</vt:lpstr>
      <vt:lpstr>SPGRange23</vt:lpstr>
      <vt:lpstr>SPGRange24</vt:lpstr>
      <vt:lpstr>SPGRange25</vt:lpstr>
      <vt:lpstr>SPGRange26</vt:lpstr>
      <vt:lpstr>SPGRange27</vt:lpstr>
      <vt:lpstr>SPGRange28</vt:lpstr>
      <vt:lpstr>SPGRange29</vt:lpstr>
      <vt:lpstr>SPGRange3</vt:lpstr>
      <vt:lpstr>SPGRange30</vt:lpstr>
      <vt:lpstr>SPGRange31</vt:lpstr>
      <vt:lpstr>SPGRange32</vt:lpstr>
      <vt:lpstr>SPGRange33</vt:lpstr>
      <vt:lpstr>SPGRange34</vt:lpstr>
      <vt:lpstr>SPGRange35</vt:lpstr>
      <vt:lpstr>SPGRange36</vt:lpstr>
      <vt:lpstr>SPGRange37</vt:lpstr>
      <vt:lpstr>SPGRange38</vt:lpstr>
      <vt:lpstr>SPGRange39</vt:lpstr>
      <vt:lpstr>SPGRange4</vt:lpstr>
      <vt:lpstr>SPGRange40</vt:lpstr>
      <vt:lpstr>SPGRange41</vt:lpstr>
      <vt:lpstr>SPGRange42</vt:lpstr>
      <vt:lpstr>SPGRange5</vt:lpstr>
      <vt:lpstr>SPGRange6</vt:lpstr>
      <vt:lpstr>SPGRange7</vt:lpstr>
      <vt:lpstr>SPGRange8</vt:lpstr>
      <vt:lpstr>SPGRange9</vt:lpstr>
      <vt:lpstr>SPGTable1</vt:lpstr>
      <vt:lpstr>SPGTable2</vt:lpstr>
      <vt:lpstr>SPGTable3</vt:lpstr>
      <vt:lpstr>SPRange1</vt:lpstr>
      <vt:lpstr>Sub_Name</vt:lpstr>
      <vt:lpstr>TableID</vt:lpstr>
      <vt:lpstr>Tax_Rate</vt:lpstr>
      <vt:lpstr>TCount</vt:lpstr>
      <vt:lpstr>Unit</vt:lpstr>
      <vt:lpstr>Variance</vt:lpstr>
    </vt:vector>
  </TitlesOfParts>
  <Manager/>
  <Company>S&amp;P Global Market Intelligence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Nandan Bagga</dc:creator>
  <cp:lastModifiedBy>Danyel Wheeler</cp:lastModifiedBy>
  <cp:lastPrinted>2020-08-27T03:50:47Z</cp:lastPrinted>
  <dcterms:created xsi:type="dcterms:W3CDTF">2005-02-03T20:53:46Z</dcterms:created>
  <dcterms:modified xsi:type="dcterms:W3CDTF">2024-08-22T16:51:55Z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{064D7B1F-AFB3-4A69-B7A0-9A28607B54E5}</vt:lpwstr>
  </property>
  <property fmtid="{D5CDD505-2E9C-101B-9397-08002B2CF9AE}" pid="3" name="snltemplateid">
    <vt:i4>389170257</vt:i4>
  </property>
  <property fmtid="{D5CDD505-2E9C-101B-9397-08002B2CF9AE}" pid="4" name="KeyFile">
    <vt:i4>389170257</vt:i4>
  </property>
  <property fmtid="{D5CDD505-2E9C-101B-9397-08002B2CF9AE}" pid="5" name="MSIP_Label_1e4321fe-1db3-4305-a2cc-aad91140672d_Enabled">
    <vt:lpwstr>true</vt:lpwstr>
  </property>
  <property fmtid="{D5CDD505-2E9C-101B-9397-08002B2CF9AE}" pid="6" name="MSIP_Label_1e4321fe-1db3-4305-a2cc-aad91140672d_SetDate">
    <vt:lpwstr>2022-10-18T04:02:16Z</vt:lpwstr>
  </property>
  <property fmtid="{D5CDD505-2E9C-101B-9397-08002B2CF9AE}" pid="7" name="MSIP_Label_1e4321fe-1db3-4305-a2cc-aad91140672d_Method">
    <vt:lpwstr>Privileged</vt:lpwstr>
  </property>
  <property fmtid="{D5CDD505-2E9C-101B-9397-08002B2CF9AE}" pid="8" name="MSIP_Label_1e4321fe-1db3-4305-a2cc-aad91140672d_Name">
    <vt:lpwstr>External</vt:lpwstr>
  </property>
  <property fmtid="{D5CDD505-2E9C-101B-9397-08002B2CF9AE}" pid="9" name="MSIP_Label_1e4321fe-1db3-4305-a2cc-aad91140672d_SiteId">
    <vt:lpwstr>8f3e36ea-8039-4b40-81a7-7dc0599e8645</vt:lpwstr>
  </property>
  <property fmtid="{D5CDD505-2E9C-101B-9397-08002B2CF9AE}" pid="10" name="MSIP_Label_1e4321fe-1db3-4305-a2cc-aad91140672d_ActionId">
    <vt:lpwstr>2625a7df-10ac-4aa2-8971-51bb0f305b8e</vt:lpwstr>
  </property>
  <property fmtid="{D5CDD505-2E9C-101B-9397-08002B2CF9AE}" pid="11" name="MSIP_Label_1e4321fe-1db3-4305-a2cc-aad91140672d_ContentBits">
    <vt:lpwstr>0</vt:lpwstr>
  </property>
</Properties>
</file>